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ucordoba-my.sharepoint.com/personal/fjacosta_uco_es/Documents/Doctorado/NUEVO DOCTORADO/U.G. CALIDAD/Encuestas/"/>
    </mc:Choice>
  </mc:AlternateContent>
  <xr:revisionPtr revIDLastSave="0" documentId="8_{CAD72AF5-2C87-439A-BB69-F6A1A747D9A1}" xr6:coauthVersionLast="46" xr6:coauthVersionMax="46" xr10:uidLastSave="{00000000-0000-0000-0000-000000000000}"/>
  <workbookProtection workbookAlgorithmName="SHA-512" workbookHashValue="vfpKl+A+j+HsKBl4UTAh+DjyG4S9UhoNjhtSNNFR+Ygn2fgOQDETfSEHXg0iahJ1UCvPSCS2fVxcv7CvYcWesA==" workbookSaltValue="j+668pm0saJB9CTyl4Yv9Q==" workbookSpinCount="100000" lockStructure="1"/>
  <bookViews>
    <workbookView xWindow="-110" yWindow="-110" windowWidth="19420" windowHeight="10420" xr2:uid="{00000000-000D-0000-FFFF-FFFF00000000}"/>
  </bookViews>
  <sheets>
    <sheet name="Cuadro de mandos" sheetId="10" r:id="rId1"/>
    <sheet name="Tesis cursos 2015-2019" sheetId="1" state="hidden" r:id="rId2"/>
    <sheet name="Tablas control" sheetId="11" state="hidden" r:id="rId3"/>
    <sheet name="Datos grafico" sheetId="12" state="hidden" r:id="rId4"/>
    <sheet name="Nuevo ingreso" sheetId="13" state="hidden" r:id="rId5"/>
    <sheet name="Total matriculados" sheetId="14" state="hidden" r:id="rId6"/>
    <sheet name="Extranjeros" sheetId="15" state="hidden" r:id="rId7"/>
    <sheet name="Parcial" sheetId="16" state="hidden" r:id="rId8"/>
    <sheet name="Exito" sheetId="17" state="hidden" r:id="rId9"/>
    <sheet name="Duracion media" sheetId="19" state="hidden" r:id="rId10"/>
    <sheet name="Abandono" sheetId="18" state="hidden" r:id="rId11"/>
  </sheets>
  <externalReferences>
    <externalReference r:id="rId12"/>
  </externalReferences>
  <definedNames>
    <definedName name="_xlnm._FilterDatabase" localSheetId="1" hidden="1">'Tesis cursos 2015-2019'!$A$1:$AQ$2569</definedName>
    <definedName name="criterios_graf">'Tablas control'!$G$2:$G$15</definedName>
    <definedName name="Programas_de_Doctora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0" i="12" l="1"/>
  <c r="L50" i="12"/>
  <c r="M50" i="12"/>
  <c r="J50" i="12"/>
  <c r="J49" i="12"/>
  <c r="K49" i="12"/>
  <c r="L49" i="12"/>
  <c r="M49" i="12"/>
  <c r="I49" i="12"/>
  <c r="M51" i="12" l="1"/>
  <c r="Q8" i="12" l="1"/>
  <c r="P8" i="12"/>
  <c r="M52" i="12" s="1"/>
  <c r="O8" i="12"/>
  <c r="N8" i="12"/>
  <c r="N2" i="12"/>
  <c r="O2" i="12"/>
  <c r="P2" i="12"/>
  <c r="Q2" i="12"/>
  <c r="X21" i="17" l="1"/>
  <c r="J21" i="17"/>
  <c r="I45" i="12" s="1"/>
  <c r="I46" i="12" s="1"/>
  <c r="K21" i="17"/>
  <c r="I47" i="12" s="1"/>
  <c r="I48" i="12" s="1"/>
  <c r="L21" i="17"/>
  <c r="J43" i="12" s="1"/>
  <c r="J44" i="12" s="1"/>
  <c r="M21" i="17"/>
  <c r="J45" i="12" s="1"/>
  <c r="J46" i="12" s="1"/>
  <c r="N21" i="17"/>
  <c r="J47" i="12" s="1"/>
  <c r="J48" i="12" s="1"/>
  <c r="O21" i="17"/>
  <c r="K43" i="12" s="1"/>
  <c r="P21" i="17"/>
  <c r="K45" i="12" s="1"/>
  <c r="K46" i="12" s="1"/>
  <c r="Q21" i="17"/>
  <c r="K47" i="12" s="1"/>
  <c r="K48" i="12" s="1"/>
  <c r="R21" i="17"/>
  <c r="L43" i="12" s="1"/>
  <c r="S21" i="17"/>
  <c r="L45" i="12" s="1"/>
  <c r="T21" i="17"/>
  <c r="L47" i="12" s="1"/>
  <c r="L48" i="12" s="1"/>
  <c r="U21" i="17"/>
  <c r="M43" i="12" s="1"/>
  <c r="V21" i="17"/>
  <c r="M45" i="12" s="1"/>
  <c r="W21" i="17"/>
  <c r="M47" i="12" s="1"/>
  <c r="I21" i="17"/>
  <c r="I43" i="12" s="1"/>
  <c r="I44" i="12" s="1"/>
  <c r="AO3" i="1" l="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 i="1"/>
  <c r="J13" i="12" l="1"/>
  <c r="K13" i="12"/>
  <c r="L13" i="12"/>
  <c r="M13" i="12"/>
  <c r="I13" i="12"/>
  <c r="J10" i="12"/>
  <c r="K10" i="12"/>
  <c r="L10" i="12"/>
  <c r="M10" i="12"/>
  <c r="I10" i="12"/>
  <c r="J9" i="12"/>
  <c r="K9" i="12"/>
  <c r="L9" i="12"/>
  <c r="M9" i="12"/>
  <c r="I9" i="12"/>
  <c r="M14" i="12" l="1"/>
  <c r="L14" i="12"/>
  <c r="K14" i="12"/>
  <c r="J14" i="12"/>
  <c r="I14" i="12"/>
  <c r="K11" i="12"/>
  <c r="J11" i="12"/>
  <c r="I11" i="12"/>
  <c r="M11" i="12"/>
  <c r="L11" i="12"/>
  <c r="C2" i="10"/>
  <c r="B1" i="10" l="1"/>
  <c r="H49" i="10" l="1"/>
  <c r="G49" i="10"/>
  <c r="F49" i="10"/>
  <c r="H50" i="10"/>
  <c r="E49" i="10"/>
  <c r="E48" i="10"/>
  <c r="D48" i="10"/>
  <c r="H48" i="10"/>
  <c r="G48" i="10"/>
  <c r="F48" i="10"/>
  <c r="H44" i="10"/>
  <c r="G42" i="10"/>
  <c r="H46" i="10"/>
  <c r="G9" i="10"/>
  <c r="F44" i="10"/>
  <c r="D12" i="10"/>
  <c r="G7" i="10"/>
  <c r="K7" i="10"/>
  <c r="H7" i="10"/>
  <c r="E12" i="10"/>
  <c r="G44" i="10"/>
  <c r="L7" i="10"/>
  <c r="D42" i="10"/>
  <c r="F9" i="10"/>
  <c r="E7" i="10"/>
  <c r="D7" i="10"/>
  <c r="F42" i="10"/>
  <c r="H9" i="10"/>
  <c r="E9" i="10"/>
  <c r="F12" i="10"/>
  <c r="E44" i="10"/>
  <c r="I7" i="10"/>
  <c r="D9" i="10"/>
  <c r="F7" i="10"/>
  <c r="E42" i="10"/>
  <c r="F46" i="10"/>
  <c r="H42" i="10"/>
  <c r="H12" i="10"/>
  <c r="G12" i="10"/>
  <c r="G46" i="10"/>
  <c r="J7" i="10"/>
  <c r="J8" i="12"/>
  <c r="K8" i="12"/>
  <c r="M44" i="12" s="1"/>
  <c r="L8" i="12"/>
  <c r="M8" i="12"/>
  <c r="I8" i="12"/>
  <c r="H51" i="10" l="1"/>
  <c r="H47" i="10"/>
  <c r="G43" i="10"/>
  <c r="H43" i="10"/>
  <c r="G47" i="10"/>
  <c r="F45" i="10"/>
  <c r="E43" i="10"/>
  <c r="E45" i="10"/>
  <c r="G45" i="10"/>
  <c r="D43" i="10"/>
  <c r="H45" i="10"/>
  <c r="F43" i="10"/>
  <c r="F47" i="10"/>
  <c r="L44" i="12"/>
  <c r="M46" i="12"/>
  <c r="M48" i="12"/>
  <c r="K44" i="12"/>
  <c r="L46" i="12"/>
  <c r="M1" i="12"/>
  <c r="M2" i="12" s="1"/>
  <c r="K1" i="12"/>
  <c r="J1" i="12"/>
  <c r="I1" i="12"/>
  <c r="L2" i="12"/>
  <c r="F2" i="12"/>
  <c r="E2" i="12"/>
  <c r="D2" i="12"/>
  <c r="C2" i="12"/>
  <c r="B2" i="12"/>
  <c r="AJ1812" i="1"/>
  <c r="AJ1813" i="1"/>
  <c r="AJ1724" i="1"/>
  <c r="AJ1725" i="1"/>
  <c r="AJ1726" i="1"/>
  <c r="AJ1679" i="1"/>
  <c r="AJ1680" i="1"/>
  <c r="AJ1681" i="1"/>
  <c r="AJ2074" i="1"/>
  <c r="AJ2075" i="1"/>
  <c r="AJ2076" i="1"/>
  <c r="AJ1940" i="1"/>
  <c r="AJ1941" i="1"/>
  <c r="AJ1942" i="1"/>
  <c r="AJ1869" i="1"/>
  <c r="AJ1870" i="1"/>
  <c r="AJ1871" i="1"/>
  <c r="AJ1872" i="1"/>
  <c r="AJ1904" i="1"/>
  <c r="AJ1905" i="1"/>
  <c r="AJ1906" i="1"/>
  <c r="AJ1907" i="1"/>
  <c r="AJ1820" i="1"/>
  <c r="AJ1821" i="1"/>
  <c r="AJ1738" i="1"/>
  <c r="AJ1739" i="1"/>
  <c r="AJ1740" i="1"/>
  <c r="AJ2054" i="1"/>
  <c r="AJ2055" i="1"/>
  <c r="AJ2056" i="1"/>
  <c r="AJ1862" i="1"/>
  <c r="AJ1863" i="1"/>
  <c r="AJ1864" i="1"/>
  <c r="AJ2039" i="1"/>
  <c r="AJ2040" i="1"/>
  <c r="AJ2041" i="1"/>
  <c r="AJ2042" i="1"/>
  <c r="AJ1859" i="1"/>
  <c r="AJ1860" i="1"/>
  <c r="AJ1861" i="1"/>
  <c r="AJ1972" i="1"/>
  <c r="AJ1973" i="1"/>
  <c r="AJ1974" i="1"/>
  <c r="AJ1706" i="1"/>
  <c r="AJ1707" i="1"/>
  <c r="AJ1708" i="1"/>
  <c r="AJ1790" i="1"/>
  <c r="AJ1791" i="1"/>
  <c r="AJ1792" i="1"/>
  <c r="AJ2011" i="1"/>
  <c r="AJ2012" i="1"/>
  <c r="AJ2013" i="1"/>
  <c r="AJ1822" i="1"/>
  <c r="AJ1823" i="1"/>
  <c r="AJ1824" i="1"/>
  <c r="AJ1758" i="1"/>
  <c r="AJ1759" i="1"/>
  <c r="AJ1760" i="1"/>
  <c r="AJ1986" i="1"/>
  <c r="AJ1987" i="1"/>
  <c r="AJ1910" i="1"/>
  <c r="AJ1911" i="1"/>
  <c r="AJ1912" i="1"/>
  <c r="AJ1884" i="1"/>
  <c r="AJ1885" i="1"/>
  <c r="AJ1886" i="1"/>
  <c r="AJ1887" i="1"/>
  <c r="AJ1784" i="1"/>
  <c r="AJ1785" i="1"/>
  <c r="AJ1786" i="1"/>
  <c r="AJ1795" i="1"/>
  <c r="AJ1796" i="1"/>
  <c r="AJ1773" i="1"/>
  <c r="AJ1774" i="1"/>
  <c r="AJ2060" i="1"/>
  <c r="AJ2061" i="1"/>
  <c r="AJ2062" i="1"/>
  <c r="AJ2063" i="1"/>
  <c r="AJ1873" i="1"/>
  <c r="AJ1874" i="1"/>
  <c r="AJ1875" i="1"/>
  <c r="AJ1876" i="1"/>
  <c r="AJ1891" i="1"/>
  <c r="AJ1892" i="1"/>
  <c r="AJ1893" i="1"/>
  <c r="AJ1851" i="1"/>
  <c r="AJ1852" i="1"/>
  <c r="AJ1853" i="1"/>
  <c r="AJ1854" i="1"/>
  <c r="AJ1855" i="1"/>
  <c r="AJ2057" i="1"/>
  <c r="AJ2058" i="1"/>
  <c r="AJ2059" i="1"/>
  <c r="AJ1693" i="1"/>
  <c r="AJ1694" i="1"/>
  <c r="AJ1831" i="1"/>
  <c r="AJ1832" i="1"/>
  <c r="AJ1833" i="1"/>
  <c r="AJ1937" i="1"/>
  <c r="AJ1938" i="1"/>
  <c r="AJ1939" i="1"/>
  <c r="AJ1990" i="1"/>
  <c r="AJ1991" i="1"/>
  <c r="AJ1992" i="1"/>
  <c r="AJ1993" i="1"/>
  <c r="AJ1865" i="1"/>
  <c r="AJ1866" i="1"/>
  <c r="AJ1867" i="1"/>
  <c r="AJ1868" i="1"/>
  <c r="AJ1975" i="1"/>
  <c r="AJ1976" i="1"/>
  <c r="AJ1977" i="1"/>
  <c r="AJ1881" i="1"/>
  <c r="AJ1882" i="1"/>
  <c r="AJ1883" i="1"/>
  <c r="AJ1775" i="1"/>
  <c r="AJ1776" i="1"/>
  <c r="AJ1777" i="1"/>
  <c r="AJ2043" i="1"/>
  <c r="AJ2044" i="1"/>
  <c r="AJ2045" i="1"/>
  <c r="AJ2049" i="1"/>
  <c r="AJ2050" i="1"/>
  <c r="AJ2051" i="1"/>
  <c r="AJ1997" i="1"/>
  <c r="AJ1998" i="1"/>
  <c r="AJ1999" i="1"/>
  <c r="AJ2014" i="1"/>
  <c r="AJ2015" i="1"/>
  <c r="AJ2016" i="1"/>
  <c r="AJ2017" i="1"/>
  <c r="AJ1845" i="1"/>
  <c r="AJ1846" i="1"/>
  <c r="AJ1847" i="1"/>
  <c r="AJ1888" i="1"/>
  <c r="AJ1889" i="1"/>
  <c r="AJ1890" i="1"/>
  <c r="AJ1691" i="1"/>
  <c r="AJ1692" i="1"/>
  <c r="AJ1787" i="1"/>
  <c r="AJ1788" i="1"/>
  <c r="AJ1789" i="1"/>
  <c r="AJ2064" i="1"/>
  <c r="AJ2065" i="1"/>
  <c r="AJ2066" i="1"/>
  <c r="AJ1916" i="1"/>
  <c r="AJ1917" i="1"/>
  <c r="AJ1918" i="1"/>
  <c r="AJ1956" i="1"/>
  <c r="AJ1957" i="1"/>
  <c r="AJ1958" i="1"/>
  <c r="AJ2028" i="1"/>
  <c r="AJ2029" i="1"/>
  <c r="AJ2030" i="1"/>
  <c r="AJ2006" i="1"/>
  <c r="AJ2007" i="1"/>
  <c r="AJ1988" i="1"/>
  <c r="AJ1989" i="1"/>
  <c r="AJ1732" i="1"/>
  <c r="AJ1733" i="1"/>
  <c r="AJ1734" i="1"/>
  <c r="AJ1750" i="1"/>
  <c r="AJ1751" i="1"/>
  <c r="AJ1839" i="1"/>
  <c r="AJ1840" i="1"/>
  <c r="AJ1841" i="1"/>
  <c r="AJ1778" i="1"/>
  <c r="AJ1779" i="1"/>
  <c r="AJ1780" i="1"/>
  <c r="AJ1962" i="1"/>
  <c r="AJ1963" i="1"/>
  <c r="AJ1964" i="1"/>
  <c r="AJ2070" i="1"/>
  <c r="AJ2071" i="1"/>
  <c r="AJ1856" i="1"/>
  <c r="AJ1857" i="1"/>
  <c r="AJ1858" i="1"/>
  <c r="AJ1752" i="1"/>
  <c r="AJ1753" i="1"/>
  <c r="AJ1754" i="1"/>
  <c r="AJ1801" i="1"/>
  <c r="AJ1802" i="1"/>
  <c r="AJ2067" i="1"/>
  <c r="AJ2068" i="1"/>
  <c r="AJ2069" i="1"/>
  <c r="AJ1797" i="1"/>
  <c r="AJ1798" i="1"/>
  <c r="AJ1799" i="1"/>
  <c r="AJ1800" i="1"/>
  <c r="AJ1730" i="1"/>
  <c r="AJ1731" i="1"/>
  <c r="AJ1764" i="1"/>
  <c r="AJ1765" i="1"/>
  <c r="AJ1766" i="1"/>
  <c r="AJ2021" i="1"/>
  <c r="AJ2022" i="1"/>
  <c r="AJ2023" i="1"/>
  <c r="AJ1701" i="1"/>
  <c r="AJ1702" i="1"/>
  <c r="AJ1703" i="1"/>
  <c r="AJ2031" i="1"/>
  <c r="AJ2032" i="1"/>
  <c r="AJ1721" i="1"/>
  <c r="AJ1722" i="1"/>
  <c r="AJ1723" i="1"/>
  <c r="AJ1715" i="1"/>
  <c r="AJ1716" i="1"/>
  <c r="AJ1717" i="1"/>
  <c r="AJ1781" i="1"/>
  <c r="AJ1782" i="1"/>
  <c r="AJ1783" i="1"/>
  <c r="AJ1834" i="1"/>
  <c r="AJ1835" i="1"/>
  <c r="AJ1836" i="1"/>
  <c r="AJ1908" i="1"/>
  <c r="AJ1909" i="1"/>
  <c r="AJ1842" i="1"/>
  <c r="AJ1843" i="1"/>
  <c r="AJ1844" i="1"/>
  <c r="AJ1803" i="1"/>
  <c r="AJ1804" i="1"/>
  <c r="AJ1805" i="1"/>
  <c r="AJ1718" i="1"/>
  <c r="AJ1719" i="1"/>
  <c r="AJ1720" i="1"/>
  <c r="AJ1919" i="1"/>
  <c r="AJ1920" i="1"/>
  <c r="AJ1921" i="1"/>
  <c r="AJ2008" i="1"/>
  <c r="AJ2009" i="1"/>
  <c r="AJ2010" i="1"/>
  <c r="AJ1877" i="1"/>
  <c r="AJ1878" i="1"/>
  <c r="AJ1879" i="1"/>
  <c r="AJ1880" i="1"/>
  <c r="AJ1897" i="1"/>
  <c r="AJ1898" i="1"/>
  <c r="AJ1899" i="1"/>
  <c r="AJ2046" i="1"/>
  <c r="AJ2047" i="1"/>
  <c r="AJ2048" i="1"/>
  <c r="AJ2052" i="1"/>
  <c r="AJ2053" i="1"/>
  <c r="AJ1970" i="1"/>
  <c r="AJ1971" i="1"/>
  <c r="AJ1959" i="1"/>
  <c r="AJ1960" i="1"/>
  <c r="AJ1961" i="1"/>
  <c r="AJ1828" i="1"/>
  <c r="AJ1829" i="1"/>
  <c r="AJ1830" i="1"/>
  <c r="AJ1770" i="1"/>
  <c r="AJ1771" i="1"/>
  <c r="AJ1772" i="1"/>
  <c r="AJ1929" i="1"/>
  <c r="AJ1930" i="1"/>
  <c r="AJ1931" i="1"/>
  <c r="AJ1698" i="1"/>
  <c r="AJ1699" i="1"/>
  <c r="AJ1700" i="1"/>
  <c r="AJ1767" i="1"/>
  <c r="AJ1768" i="1"/>
  <c r="AJ1769" i="1"/>
  <c r="AJ1688" i="1"/>
  <c r="AJ1689" i="1"/>
  <c r="AJ1690" i="1"/>
  <c r="AJ1817" i="1"/>
  <c r="AJ1818" i="1"/>
  <c r="AJ1819" i="1"/>
  <c r="AJ1978" i="1"/>
  <c r="AJ1979" i="1"/>
  <c r="AJ1980" i="1"/>
  <c r="AJ1837" i="1"/>
  <c r="AJ1838" i="1"/>
  <c r="AJ1709" i="1"/>
  <c r="AJ1710" i="1"/>
  <c r="AJ1711" i="1"/>
  <c r="AJ1741" i="1"/>
  <c r="AJ1742" i="1"/>
  <c r="AJ1743" i="1"/>
  <c r="AJ1744" i="1"/>
  <c r="AJ1983" i="1"/>
  <c r="AJ1984" i="1"/>
  <c r="AJ1985" i="1"/>
  <c r="AJ1848" i="1"/>
  <c r="AJ1849" i="1"/>
  <c r="AJ1850" i="1"/>
  <c r="AJ2033" i="1"/>
  <c r="AJ2034" i="1"/>
  <c r="AJ2035" i="1"/>
  <c r="AJ1704" i="1"/>
  <c r="AJ1705" i="1"/>
  <c r="AJ1808" i="1"/>
  <c r="AJ1809" i="1"/>
  <c r="AJ1810" i="1"/>
  <c r="AJ1943" i="1"/>
  <c r="AJ1944" i="1"/>
  <c r="AJ1945" i="1"/>
  <c r="AJ1806" i="1"/>
  <c r="AJ1807" i="1"/>
  <c r="AJ1745" i="1"/>
  <c r="AJ1746" i="1"/>
  <c r="AJ1747" i="1"/>
  <c r="AJ1902" i="1"/>
  <c r="AJ1903" i="1"/>
  <c r="AJ1981" i="1"/>
  <c r="AJ1982" i="1"/>
  <c r="AJ2000" i="1"/>
  <c r="AJ2001" i="1"/>
  <c r="AJ2002" i="1"/>
  <c r="AJ2072" i="1"/>
  <c r="AJ2073" i="1"/>
  <c r="AJ1686" i="1"/>
  <c r="AJ1687" i="1"/>
  <c r="AJ1946" i="1"/>
  <c r="AJ1947" i="1"/>
  <c r="AJ1948" i="1"/>
  <c r="AJ1965" i="1"/>
  <c r="AJ1966" i="1"/>
  <c r="AJ2026" i="1"/>
  <c r="AJ2027" i="1"/>
  <c r="AJ2036" i="1"/>
  <c r="AJ2037" i="1"/>
  <c r="AJ2038" i="1"/>
  <c r="AJ1748" i="1"/>
  <c r="AJ1749" i="1"/>
  <c r="AJ1913" i="1"/>
  <c r="AJ1914" i="1"/>
  <c r="AJ1915" i="1"/>
  <c r="AJ1994" i="1"/>
  <c r="AJ1995" i="1"/>
  <c r="AJ1996" i="1"/>
  <c r="AJ2018" i="1"/>
  <c r="AJ2019" i="1"/>
  <c r="AJ2020" i="1"/>
  <c r="AJ1712" i="1"/>
  <c r="AJ1713" i="1"/>
  <c r="AJ1714" i="1"/>
  <c r="AJ1894" i="1"/>
  <c r="AJ1895" i="1"/>
  <c r="AJ1896" i="1"/>
  <c r="AJ1967" i="1"/>
  <c r="AJ1968" i="1"/>
  <c r="AJ1969" i="1"/>
  <c r="AJ1814" i="1"/>
  <c r="AJ1815" i="1"/>
  <c r="AJ1816" i="1"/>
  <c r="AJ1825" i="1"/>
  <c r="AJ1826" i="1"/>
  <c r="AJ1827" i="1"/>
  <c r="AJ1761" i="1"/>
  <c r="AJ1762" i="1"/>
  <c r="AJ1763" i="1"/>
  <c r="AJ2003" i="1"/>
  <c r="AJ2004" i="1"/>
  <c r="AJ2005" i="1"/>
  <c r="AJ1682" i="1"/>
  <c r="AJ1683" i="1"/>
  <c r="AJ1684" i="1"/>
  <c r="AJ1685" i="1"/>
  <c r="AJ1925" i="1"/>
  <c r="AJ1926" i="1"/>
  <c r="AJ1927" i="1"/>
  <c r="AJ1928" i="1"/>
  <c r="AJ1735" i="1"/>
  <c r="AJ1736" i="1"/>
  <c r="AJ1737" i="1"/>
  <c r="AJ1755" i="1"/>
  <c r="AJ1756" i="1"/>
  <c r="AJ1757" i="1"/>
  <c r="AJ1793" i="1"/>
  <c r="AJ1794" i="1"/>
  <c r="AJ1949" i="1"/>
  <c r="AJ1950" i="1"/>
  <c r="AJ1951" i="1"/>
  <c r="AJ1727" i="1"/>
  <c r="AJ1728" i="1"/>
  <c r="AJ1729" i="1"/>
  <c r="AJ1900" i="1"/>
  <c r="AJ1901" i="1"/>
  <c r="AJ1932" i="1"/>
  <c r="AJ1933" i="1"/>
  <c r="AJ1934" i="1"/>
  <c r="AJ1935" i="1"/>
  <c r="AJ1936" i="1"/>
  <c r="AJ1695" i="1"/>
  <c r="AJ1696" i="1"/>
  <c r="AJ1697" i="1"/>
  <c r="AJ1922" i="1"/>
  <c r="AJ1923" i="1"/>
  <c r="AJ1924" i="1"/>
  <c r="AJ2024" i="1"/>
  <c r="AJ2025" i="1"/>
  <c r="AJ1952" i="1"/>
  <c r="AJ1953" i="1"/>
  <c r="AJ1954" i="1"/>
  <c r="AJ1955" i="1"/>
  <c r="AJ2152" i="1"/>
  <c r="AJ2153" i="1"/>
  <c r="AJ2194" i="1"/>
  <c r="AJ2195" i="1"/>
  <c r="AJ2529" i="1"/>
  <c r="AJ2530" i="1"/>
  <c r="AJ2531" i="1"/>
  <c r="AJ2401" i="1"/>
  <c r="AJ2402" i="1"/>
  <c r="AJ2403" i="1"/>
  <c r="AJ2309" i="1"/>
  <c r="AJ2310" i="1"/>
  <c r="AJ2311" i="1"/>
  <c r="AJ2460" i="1"/>
  <c r="AJ2461" i="1"/>
  <c r="AJ2462" i="1"/>
  <c r="AJ2115" i="1"/>
  <c r="AJ2116" i="1"/>
  <c r="AJ2117" i="1"/>
  <c r="AJ2239" i="1"/>
  <c r="AJ2240" i="1"/>
  <c r="AJ2241" i="1"/>
  <c r="AJ2373" i="1"/>
  <c r="AJ2374" i="1"/>
  <c r="AJ2375" i="1"/>
  <c r="AJ2485" i="1"/>
  <c r="AJ2486" i="1"/>
  <c r="AJ2487" i="1"/>
  <c r="AJ2385" i="1"/>
  <c r="AJ2386" i="1"/>
  <c r="AJ2387" i="1"/>
  <c r="AJ2077" i="1"/>
  <c r="AJ2078" i="1"/>
  <c r="AJ2079" i="1"/>
  <c r="AJ2473" i="1"/>
  <c r="AJ2474" i="1"/>
  <c r="AJ2475" i="1"/>
  <c r="AJ2297" i="1"/>
  <c r="AJ2298" i="1"/>
  <c r="AJ2299" i="1"/>
  <c r="AJ2514" i="1"/>
  <c r="AJ2515" i="1"/>
  <c r="AJ2516" i="1"/>
  <c r="AJ2517" i="1"/>
  <c r="AJ2518" i="1"/>
  <c r="AJ2519" i="1"/>
  <c r="AJ2520" i="1"/>
  <c r="AJ2202" i="1"/>
  <c r="AJ2203" i="1"/>
  <c r="AJ2204" i="1"/>
  <c r="AJ2352" i="1"/>
  <c r="AJ2353" i="1"/>
  <c r="AJ2354" i="1"/>
  <c r="AJ2094" i="1"/>
  <c r="AJ2095" i="1"/>
  <c r="AJ2096" i="1"/>
  <c r="AJ2223" i="1"/>
  <c r="AJ2224" i="1"/>
  <c r="AJ2225" i="1"/>
  <c r="AJ2108" i="1"/>
  <c r="AJ2109" i="1"/>
  <c r="AJ2110" i="1"/>
  <c r="AJ2263" i="1"/>
  <c r="AJ2264" i="1"/>
  <c r="AJ2265" i="1"/>
  <c r="AJ2523" i="1"/>
  <c r="AJ2524" i="1"/>
  <c r="AJ2525" i="1"/>
  <c r="AJ2526" i="1"/>
  <c r="AJ2494" i="1"/>
  <c r="AJ2495" i="1"/>
  <c r="AJ2496" i="1"/>
  <c r="AJ2532" i="1"/>
  <c r="AJ2533" i="1"/>
  <c r="AJ2336" i="1"/>
  <c r="AJ2337" i="1"/>
  <c r="AJ2338" i="1"/>
  <c r="AJ2275" i="1"/>
  <c r="AJ2276" i="1"/>
  <c r="AJ2277" i="1"/>
  <c r="AJ2440" i="1"/>
  <c r="AJ2441" i="1"/>
  <c r="AJ2442" i="1"/>
  <c r="AJ2269" i="1"/>
  <c r="AJ2270" i="1"/>
  <c r="AJ2271" i="1"/>
  <c r="AJ2428" i="1"/>
  <c r="AJ2429" i="1"/>
  <c r="AJ2430" i="1"/>
  <c r="AJ2422" i="1"/>
  <c r="AJ2423" i="1"/>
  <c r="AJ2424" i="1"/>
  <c r="AJ2111" i="1"/>
  <c r="AJ2112" i="1"/>
  <c r="AJ2113" i="1"/>
  <c r="AJ2114" i="1"/>
  <c r="AJ2139" i="1"/>
  <c r="AJ2140" i="1"/>
  <c r="AJ2141" i="1"/>
  <c r="AJ2448" i="1"/>
  <c r="AJ2449" i="1"/>
  <c r="AJ2450" i="1"/>
  <c r="AJ2454" i="1"/>
  <c r="AJ2455" i="1"/>
  <c r="AJ2456" i="1"/>
  <c r="AJ2500" i="1"/>
  <c r="AJ2501" i="1"/>
  <c r="AJ2502" i="1"/>
  <c r="AJ2503" i="1"/>
  <c r="AJ2284" i="1"/>
  <c r="AJ2285" i="1"/>
  <c r="AJ2286" i="1"/>
  <c r="AJ2287" i="1"/>
  <c r="AJ2512" i="1"/>
  <c r="AJ2513" i="1"/>
  <c r="AJ2509" i="1"/>
  <c r="AJ2510" i="1"/>
  <c r="AJ2511" i="1"/>
  <c r="AJ2324" i="1"/>
  <c r="AJ2325" i="1"/>
  <c r="AJ2326" i="1"/>
  <c r="AJ2220" i="1"/>
  <c r="AJ2221" i="1"/>
  <c r="AJ2222" i="1"/>
  <c r="AJ2364" i="1"/>
  <c r="AJ2365" i="1"/>
  <c r="AJ2366" i="1"/>
  <c r="AJ2446" i="1"/>
  <c r="AJ2447" i="1"/>
  <c r="AJ2105" i="1"/>
  <c r="AJ2106" i="1"/>
  <c r="AJ2107" i="1"/>
  <c r="AJ2346" i="1"/>
  <c r="AJ2347" i="1"/>
  <c r="AJ2348" i="1"/>
  <c r="AJ2086" i="1"/>
  <c r="AJ2087" i="1"/>
  <c r="AJ2088" i="1"/>
  <c r="AJ2118" i="1"/>
  <c r="AJ2119" i="1"/>
  <c r="AJ2120" i="1"/>
  <c r="AJ2488" i="1"/>
  <c r="AJ2489" i="1"/>
  <c r="AJ2490" i="1"/>
  <c r="AJ2278" i="1"/>
  <c r="AJ2279" i="1"/>
  <c r="AJ2367" i="1"/>
  <c r="AJ2368" i="1"/>
  <c r="AJ2369" i="1"/>
  <c r="AJ2272" i="1"/>
  <c r="AJ2273" i="1"/>
  <c r="AJ2274" i="1"/>
  <c r="AJ2157" i="1"/>
  <c r="AJ2158" i="1"/>
  <c r="AJ2159" i="1"/>
  <c r="AJ2247" i="1"/>
  <c r="AJ2248" i="1"/>
  <c r="AJ2249" i="1"/>
  <c r="AJ2451" i="1"/>
  <c r="AJ2452" i="1"/>
  <c r="AJ2453" i="1"/>
  <c r="AJ2196" i="1"/>
  <c r="AJ2197" i="1"/>
  <c r="AJ2198" i="1"/>
  <c r="AJ2083" i="1"/>
  <c r="AJ2084" i="1"/>
  <c r="AJ2085" i="1"/>
  <c r="AJ2312" i="1"/>
  <c r="AJ2313" i="1"/>
  <c r="AJ2314" i="1"/>
  <c r="AJ2315" i="1"/>
  <c r="AJ2316" i="1"/>
  <c r="AJ2398" i="1"/>
  <c r="AJ2399" i="1"/>
  <c r="AJ2400" i="1"/>
  <c r="AJ2542" i="1"/>
  <c r="AJ2543" i="1"/>
  <c r="AJ2544" i="1"/>
  <c r="AJ2300" i="1"/>
  <c r="AJ2301" i="1"/>
  <c r="AJ2302" i="1"/>
  <c r="AJ2167" i="1"/>
  <c r="AJ2168" i="1"/>
  <c r="AJ2250" i="1"/>
  <c r="AJ2251" i="1"/>
  <c r="AJ2252" i="1"/>
  <c r="AJ2208" i="1"/>
  <c r="AJ2209" i="1"/>
  <c r="AJ2210" i="1"/>
  <c r="AJ2211" i="1"/>
  <c r="AJ2330" i="1"/>
  <c r="AJ2331" i="1"/>
  <c r="AJ2332" i="1"/>
  <c r="AJ2412" i="1"/>
  <c r="AJ2413" i="1"/>
  <c r="AJ2414" i="1"/>
  <c r="AJ2415" i="1"/>
  <c r="AJ2443" i="1"/>
  <c r="AJ2444" i="1"/>
  <c r="AJ2445" i="1"/>
  <c r="AJ2437" i="1"/>
  <c r="AJ2438" i="1"/>
  <c r="AJ2439" i="1"/>
  <c r="AJ2359" i="1"/>
  <c r="AJ2360" i="1"/>
  <c r="AJ2361" i="1"/>
  <c r="AJ2280" i="1"/>
  <c r="AJ2281" i="1"/>
  <c r="AJ2282" i="1"/>
  <c r="AJ2283" i="1"/>
  <c r="AJ2256" i="1"/>
  <c r="AJ2257" i="1"/>
  <c r="AJ2258" i="1"/>
  <c r="AJ2259" i="1"/>
  <c r="AJ2160" i="1"/>
  <c r="AJ2161" i="1"/>
  <c r="AJ2162" i="1"/>
  <c r="AJ2163" i="1"/>
  <c r="AJ2229" i="1"/>
  <c r="AJ2230" i="1"/>
  <c r="AJ2231" i="1"/>
  <c r="AJ2253" i="1"/>
  <c r="AJ2254" i="1"/>
  <c r="AJ2255" i="1"/>
  <c r="AJ2342" i="1"/>
  <c r="AJ2343" i="1"/>
  <c r="AJ2344" i="1"/>
  <c r="AJ2345" i="1"/>
  <c r="AJ2339" i="1"/>
  <c r="AJ2340" i="1"/>
  <c r="AJ2341" i="1"/>
  <c r="AJ2212" i="1"/>
  <c r="AJ2213" i="1"/>
  <c r="AJ2214" i="1"/>
  <c r="AJ2100" i="1"/>
  <c r="AJ2101" i="1"/>
  <c r="AJ2102" i="1"/>
  <c r="AJ2497" i="1"/>
  <c r="AJ2498" i="1"/>
  <c r="AJ2499" i="1"/>
  <c r="AJ2562" i="1"/>
  <c r="AJ2563" i="1"/>
  <c r="AJ2564" i="1"/>
  <c r="AJ2470" i="1"/>
  <c r="AJ2471" i="1"/>
  <c r="AJ2472" i="1"/>
  <c r="AJ2266" i="1"/>
  <c r="AJ2267" i="1"/>
  <c r="AJ2268" i="1"/>
  <c r="AJ2303" i="1"/>
  <c r="AJ2304" i="1"/>
  <c r="AJ2305" i="1"/>
  <c r="AJ2130" i="1"/>
  <c r="AJ2131" i="1"/>
  <c r="AJ2132" i="1"/>
  <c r="AJ2395" i="1"/>
  <c r="AJ2396" i="1"/>
  <c r="AJ2397" i="1"/>
  <c r="AJ2545" i="1"/>
  <c r="AJ2546" i="1"/>
  <c r="AJ2547" i="1"/>
  <c r="AJ2536" i="1"/>
  <c r="AJ2537" i="1"/>
  <c r="AJ2538" i="1"/>
  <c r="AJ2294" i="1"/>
  <c r="AJ2295" i="1"/>
  <c r="AJ2296" i="1"/>
  <c r="AJ2466" i="1"/>
  <c r="AJ2467" i="1"/>
  <c r="AJ2468" i="1"/>
  <c r="AJ2469" i="1"/>
  <c r="AJ2379" i="1"/>
  <c r="AJ2380" i="1"/>
  <c r="AJ2381" i="1"/>
  <c r="AJ2148" i="1"/>
  <c r="AJ2149" i="1"/>
  <c r="AJ2150" i="1"/>
  <c r="AJ2151" i="1"/>
  <c r="AJ2260" i="1"/>
  <c r="AJ2261" i="1"/>
  <c r="AJ2262" i="1"/>
  <c r="AJ2431" i="1"/>
  <c r="AJ2432" i="1"/>
  <c r="AJ2433" i="1"/>
  <c r="AJ2355" i="1"/>
  <c r="AJ2356" i="1"/>
  <c r="AJ2357" i="1"/>
  <c r="AJ2358" i="1"/>
  <c r="AJ2182" i="1"/>
  <c r="AJ2183" i="1"/>
  <c r="AJ2184" i="1"/>
  <c r="AJ2127" i="1"/>
  <c r="AJ2128" i="1"/>
  <c r="AJ2129" i="1"/>
  <c r="AJ2551" i="1"/>
  <c r="AJ2552" i="1"/>
  <c r="AJ2553" i="1"/>
  <c r="AJ2142" i="1"/>
  <c r="AJ2143" i="1"/>
  <c r="AJ2144" i="1"/>
  <c r="AJ2215" i="1"/>
  <c r="AJ2216" i="1"/>
  <c r="AJ2217" i="1"/>
  <c r="AJ2554" i="1"/>
  <c r="AJ2555" i="1"/>
  <c r="AJ2556" i="1"/>
  <c r="AJ2191" i="1"/>
  <c r="AJ2192" i="1"/>
  <c r="AJ2193" i="1"/>
  <c r="AJ2534" i="1"/>
  <c r="AJ2535" i="1"/>
  <c r="AJ2226" i="1"/>
  <c r="AJ2227" i="1"/>
  <c r="AJ2228" i="1"/>
  <c r="AJ2370" i="1"/>
  <c r="AJ2371" i="1"/>
  <c r="AJ2372" i="1"/>
  <c r="AJ2317" i="1"/>
  <c r="AJ2318" i="1"/>
  <c r="AJ2319" i="1"/>
  <c r="AJ2103" i="1"/>
  <c r="AJ2104" i="1"/>
  <c r="AJ2136" i="1"/>
  <c r="AJ2137" i="1"/>
  <c r="AJ2138" i="1"/>
  <c r="AJ2476" i="1"/>
  <c r="AJ2477" i="1"/>
  <c r="AJ2478" i="1"/>
  <c r="AJ2425" i="1"/>
  <c r="AJ2426" i="1"/>
  <c r="AJ2427" i="1"/>
  <c r="AJ2539" i="1"/>
  <c r="AJ2540" i="1"/>
  <c r="AJ2541" i="1"/>
  <c r="AJ2416" i="1"/>
  <c r="AJ2417" i="1"/>
  <c r="AJ2418" i="1"/>
  <c r="AJ2288" i="1"/>
  <c r="AJ2289" i="1"/>
  <c r="AJ2290" i="1"/>
  <c r="AJ2291" i="1"/>
  <c r="AJ2292" i="1"/>
  <c r="AJ2293" i="1"/>
  <c r="AJ2391" i="1"/>
  <c r="AJ2392" i="1"/>
  <c r="AJ2393" i="1"/>
  <c r="AJ2394" i="1"/>
  <c r="AJ2164" i="1"/>
  <c r="AJ2165" i="1"/>
  <c r="AJ2166" i="1"/>
  <c r="AJ2565" i="1"/>
  <c r="AJ2566" i="1"/>
  <c r="AJ2125" i="1"/>
  <c r="AJ2126" i="1"/>
  <c r="AJ2482" i="1"/>
  <c r="AJ2483" i="1"/>
  <c r="AJ2484" i="1"/>
  <c r="AJ2362" i="1"/>
  <c r="AJ2363" i="1"/>
  <c r="AJ2527" i="1"/>
  <c r="AJ2528" i="1"/>
  <c r="AJ2388" i="1"/>
  <c r="AJ2389" i="1"/>
  <c r="AJ2390" i="1"/>
  <c r="AJ2434" i="1"/>
  <c r="AJ2435" i="1"/>
  <c r="AJ2436" i="1"/>
  <c r="AJ2404" i="1"/>
  <c r="AJ2405" i="1"/>
  <c r="AJ2406" i="1"/>
  <c r="AJ2479" i="1"/>
  <c r="AJ2480" i="1"/>
  <c r="AJ2481" i="1"/>
  <c r="AJ2463" i="1"/>
  <c r="AJ2464" i="1"/>
  <c r="AJ2465" i="1"/>
  <c r="AJ2097" i="1"/>
  <c r="AJ2098" i="1"/>
  <c r="AJ2099" i="1"/>
  <c r="AJ2407" i="1"/>
  <c r="AJ2408" i="1"/>
  <c r="AJ2154" i="1"/>
  <c r="AJ2155" i="1"/>
  <c r="AJ2156" i="1"/>
  <c r="AJ2242" i="1"/>
  <c r="AJ2243" i="1"/>
  <c r="AJ2189" i="1"/>
  <c r="AJ2190" i="1"/>
  <c r="AJ2169" i="1"/>
  <c r="AJ2170" i="1"/>
  <c r="AJ2171" i="1"/>
  <c r="AJ2218" i="1"/>
  <c r="AJ2219" i="1"/>
  <c r="AJ2306" i="1"/>
  <c r="AJ2307" i="1"/>
  <c r="AJ2308" i="1"/>
  <c r="AJ2409" i="1"/>
  <c r="AJ2410" i="1"/>
  <c r="AJ2411" i="1"/>
  <c r="AJ2205" i="1"/>
  <c r="AJ2206" i="1"/>
  <c r="AJ2207" i="1"/>
  <c r="AJ2521" i="1"/>
  <c r="AJ2522" i="1"/>
  <c r="AJ2089" i="1"/>
  <c r="AJ2090" i="1"/>
  <c r="AJ2199" i="1"/>
  <c r="AJ2200" i="1"/>
  <c r="AJ2201" i="1"/>
  <c r="AJ2349" i="1"/>
  <c r="AJ2350" i="1"/>
  <c r="AJ2351" i="1"/>
  <c r="AJ2091" i="1"/>
  <c r="AJ2092" i="1"/>
  <c r="AJ2093" i="1"/>
  <c r="AJ2179" i="1"/>
  <c r="AJ2180" i="1"/>
  <c r="AJ2181" i="1"/>
  <c r="AJ2244" i="1"/>
  <c r="AJ2245" i="1"/>
  <c r="AJ2246" i="1"/>
  <c r="AJ2172" i="1"/>
  <c r="AJ2173" i="1"/>
  <c r="AJ2174" i="1"/>
  <c r="AJ2175" i="1"/>
  <c r="AJ2327" i="1"/>
  <c r="AJ2328" i="1"/>
  <c r="AJ2329" i="1"/>
  <c r="AJ2333" i="1"/>
  <c r="AJ2334" i="1"/>
  <c r="AJ2335" i="1"/>
  <c r="AJ2236" i="1"/>
  <c r="AJ2237" i="1"/>
  <c r="AJ2238" i="1"/>
  <c r="AJ2557" i="1"/>
  <c r="AJ2558" i="1"/>
  <c r="AJ2559" i="1"/>
  <c r="AJ2507" i="1"/>
  <c r="AJ2508" i="1"/>
  <c r="AJ2504" i="1"/>
  <c r="AJ2505" i="1"/>
  <c r="AJ2506" i="1"/>
  <c r="AJ2185" i="1"/>
  <c r="AJ2186" i="1"/>
  <c r="AJ2187" i="1"/>
  <c r="AJ2188" i="1"/>
  <c r="AJ2232" i="1"/>
  <c r="AJ2233" i="1"/>
  <c r="AJ2234" i="1"/>
  <c r="AJ2235" i="1"/>
  <c r="AJ2567" i="1"/>
  <c r="AJ2568" i="1"/>
  <c r="AJ2569" i="1"/>
  <c r="AJ2080" i="1"/>
  <c r="AJ2081" i="1"/>
  <c r="AJ2082" i="1"/>
  <c r="AJ2548" i="1"/>
  <c r="AJ2549" i="1"/>
  <c r="AJ2550" i="1"/>
  <c r="AJ2133" i="1"/>
  <c r="AJ2134" i="1"/>
  <c r="AJ2135" i="1"/>
  <c r="AJ2376" i="1"/>
  <c r="AJ2377" i="1"/>
  <c r="AJ2378" i="1"/>
  <c r="AJ2176" i="1"/>
  <c r="AJ2177" i="1"/>
  <c r="AJ2178" i="1"/>
  <c r="AJ2382" i="1"/>
  <c r="AJ2383" i="1"/>
  <c r="AJ2384" i="1"/>
  <c r="AJ2457" i="1"/>
  <c r="AJ2458" i="1"/>
  <c r="AJ2459" i="1"/>
  <c r="AJ2320" i="1"/>
  <c r="AJ2321" i="1"/>
  <c r="AJ2322" i="1"/>
  <c r="AJ2323" i="1"/>
  <c r="AJ2491" i="1"/>
  <c r="AJ2492" i="1"/>
  <c r="AJ2493" i="1"/>
  <c r="AJ2560" i="1"/>
  <c r="AJ2561" i="1"/>
  <c r="AJ2145" i="1"/>
  <c r="AJ2146" i="1"/>
  <c r="AJ2147" i="1"/>
  <c r="AJ2419" i="1"/>
  <c r="AJ2420" i="1"/>
  <c r="AJ2421" i="1"/>
  <c r="AJ2121" i="1"/>
  <c r="AJ2122" i="1"/>
  <c r="AJ2123" i="1"/>
  <c r="AJ2124" i="1"/>
  <c r="AJ1377" i="1"/>
  <c r="AJ1378" i="1"/>
  <c r="AJ1379" i="1"/>
  <c r="AJ1468" i="1"/>
  <c r="AJ1469" i="1"/>
  <c r="AJ1470" i="1"/>
  <c r="AJ1647" i="1"/>
  <c r="AJ1648" i="1"/>
  <c r="AJ1649" i="1"/>
  <c r="AJ1650" i="1"/>
  <c r="AJ1370" i="1"/>
  <c r="AJ1371" i="1"/>
  <c r="AJ1372" i="1"/>
  <c r="AJ1373" i="1"/>
  <c r="AJ1621" i="1"/>
  <c r="AJ1622" i="1"/>
  <c r="AJ1623" i="1"/>
  <c r="AJ1595" i="1"/>
  <c r="AJ1596" i="1"/>
  <c r="AJ1597" i="1"/>
  <c r="AJ1651" i="1"/>
  <c r="AJ1652" i="1"/>
  <c r="AJ1653" i="1"/>
  <c r="AJ1654" i="1"/>
  <c r="AJ1374" i="1"/>
  <c r="AJ1375" i="1"/>
  <c r="AJ1376" i="1"/>
  <c r="AJ1495" i="1"/>
  <c r="AJ1496" i="1"/>
  <c r="AJ1434" i="1"/>
  <c r="AJ1435" i="1"/>
  <c r="AJ1436" i="1"/>
  <c r="AJ1630" i="1"/>
  <c r="AJ1631" i="1"/>
  <c r="AJ1632" i="1"/>
  <c r="AJ1643" i="1"/>
  <c r="AJ1644" i="1"/>
  <c r="AJ1645" i="1"/>
  <c r="AJ1646" i="1"/>
  <c r="AJ1404" i="1"/>
  <c r="AJ1405" i="1"/>
  <c r="AJ1406" i="1"/>
  <c r="AJ1564" i="1"/>
  <c r="AJ1565" i="1"/>
  <c r="AJ1589" i="1"/>
  <c r="AJ1590" i="1"/>
  <c r="AJ1591" i="1"/>
  <c r="AJ1437" i="1"/>
  <c r="AJ1438" i="1"/>
  <c r="AJ1664" i="1"/>
  <c r="AJ1665" i="1"/>
  <c r="AJ1666" i="1"/>
  <c r="AJ1627" i="1"/>
  <c r="AJ1628" i="1"/>
  <c r="AJ1629" i="1"/>
  <c r="AJ1461" i="1"/>
  <c r="AJ1462" i="1"/>
  <c r="AJ1463" i="1"/>
  <c r="AJ1601" i="1"/>
  <c r="AJ1602" i="1"/>
  <c r="AJ1603" i="1"/>
  <c r="AJ1548" i="1"/>
  <c r="AJ1549" i="1"/>
  <c r="AJ1550" i="1"/>
  <c r="AJ1551" i="1"/>
  <c r="AJ1661" i="1"/>
  <c r="AJ1662" i="1"/>
  <c r="AJ1663" i="1"/>
  <c r="AJ1354" i="1"/>
  <c r="AJ1355" i="1"/>
  <c r="AJ1612" i="1"/>
  <c r="AJ1613" i="1"/>
  <c r="AJ1614" i="1"/>
  <c r="AJ1413" i="1"/>
  <c r="AJ1414" i="1"/>
  <c r="AJ1415" i="1"/>
  <c r="AJ1471" i="1"/>
  <c r="AJ1472" i="1"/>
  <c r="AJ1473" i="1"/>
  <c r="AJ1420" i="1"/>
  <c r="AJ1421" i="1"/>
  <c r="AJ1422" i="1"/>
  <c r="AJ1423" i="1"/>
  <c r="AJ1510" i="1"/>
  <c r="AJ1511" i="1"/>
  <c r="AJ1512" i="1"/>
  <c r="AJ1439" i="1"/>
  <c r="AJ1440" i="1"/>
  <c r="AJ1441" i="1"/>
  <c r="AJ1489" i="1"/>
  <c r="AJ1490" i="1"/>
  <c r="AJ1491" i="1"/>
  <c r="AJ1492" i="1"/>
  <c r="AJ1493" i="1"/>
  <c r="AJ1494" i="1"/>
  <c r="AJ1416" i="1"/>
  <c r="AJ1417" i="1"/>
  <c r="AJ1418" i="1"/>
  <c r="AJ1419" i="1"/>
  <c r="AJ1558" i="1"/>
  <c r="AJ1559" i="1"/>
  <c r="AJ1560" i="1"/>
  <c r="AJ1633" i="1"/>
  <c r="AJ1634" i="1"/>
  <c r="AJ1635" i="1"/>
  <c r="AJ1636" i="1"/>
  <c r="AJ1637" i="1"/>
  <c r="AJ1638" i="1"/>
  <c r="AJ1639" i="1"/>
  <c r="AJ1497" i="1"/>
  <c r="AJ1498" i="1"/>
  <c r="AJ1499" i="1"/>
  <c r="AJ1566" i="1"/>
  <c r="AJ1567" i="1"/>
  <c r="AJ1568" i="1"/>
  <c r="AJ1481" i="1"/>
  <c r="AJ1482" i="1"/>
  <c r="AJ1483" i="1"/>
  <c r="AJ1534" i="1"/>
  <c r="AJ1535" i="1"/>
  <c r="AJ1536" i="1"/>
  <c r="AJ1410" i="1"/>
  <c r="AJ1411" i="1"/>
  <c r="AJ1412" i="1"/>
  <c r="AJ1442" i="1"/>
  <c r="AJ1443" i="1"/>
  <c r="AJ1444" i="1"/>
  <c r="AJ1445" i="1"/>
  <c r="AJ1454" i="1"/>
  <c r="AJ1455" i="1"/>
  <c r="AJ1456" i="1"/>
  <c r="AJ1457" i="1"/>
  <c r="AJ1458" i="1"/>
  <c r="AJ1459" i="1"/>
  <c r="AJ1460" i="1"/>
  <c r="AJ1446" i="1"/>
  <c r="AJ1447" i="1"/>
  <c r="AJ1448" i="1"/>
  <c r="AJ1569" i="1"/>
  <c r="AJ1570" i="1"/>
  <c r="AJ1571" i="1"/>
  <c r="AJ1572" i="1"/>
  <c r="AJ1537" i="1"/>
  <c r="AJ1538" i="1"/>
  <c r="AJ1545" i="1"/>
  <c r="AJ1546" i="1"/>
  <c r="AJ1547" i="1"/>
  <c r="AJ1350" i="1"/>
  <c r="AJ1351" i="1"/>
  <c r="AJ1407" i="1"/>
  <c r="AJ1408" i="1"/>
  <c r="AJ1409" i="1"/>
  <c r="AJ1352" i="1"/>
  <c r="AJ1353" i="1"/>
  <c r="AJ1380" i="1"/>
  <c r="AJ1381" i="1"/>
  <c r="AJ1382" i="1"/>
  <c r="AJ1478" i="1"/>
  <c r="AJ1479" i="1"/>
  <c r="AJ1480" i="1"/>
  <c r="AJ1487" i="1"/>
  <c r="AJ1488" i="1"/>
  <c r="AJ1555" i="1"/>
  <c r="AJ1556" i="1"/>
  <c r="AJ1557" i="1"/>
  <c r="AJ1424" i="1"/>
  <c r="AJ1425" i="1"/>
  <c r="AJ1615" i="1"/>
  <c r="AJ1616" i="1"/>
  <c r="AJ1617" i="1"/>
  <c r="AJ1592" i="1"/>
  <c r="AJ1593" i="1"/>
  <c r="AJ1594" i="1"/>
  <c r="AJ1383" i="1"/>
  <c r="AJ1384" i="1"/>
  <c r="AJ1385" i="1"/>
  <c r="AJ1640" i="1"/>
  <c r="AJ1641" i="1"/>
  <c r="AJ1642" i="1"/>
  <c r="AJ1658" i="1"/>
  <c r="AJ1659" i="1"/>
  <c r="AJ1660" i="1"/>
  <c r="AJ1394" i="1"/>
  <c r="AJ1395" i="1"/>
  <c r="AJ1396" i="1"/>
  <c r="AJ1429" i="1"/>
  <c r="AJ1430" i="1"/>
  <c r="AJ1561" i="1"/>
  <c r="AJ1562" i="1"/>
  <c r="AJ1563" i="1"/>
  <c r="AJ1542" i="1"/>
  <c r="AJ1543" i="1"/>
  <c r="AJ1544" i="1"/>
  <c r="AJ1624" i="1"/>
  <c r="AJ1625" i="1"/>
  <c r="AJ1626" i="1"/>
  <c r="AJ1367" i="1"/>
  <c r="AJ1368" i="1"/>
  <c r="AJ1369" i="1"/>
  <c r="AJ1579" i="1"/>
  <c r="AJ1580" i="1"/>
  <c r="AJ1484" i="1"/>
  <c r="AJ1485" i="1"/>
  <c r="AJ1486" i="1"/>
  <c r="AJ1517" i="1"/>
  <c r="AJ1518" i="1"/>
  <c r="AJ1519" i="1"/>
  <c r="AJ1618" i="1"/>
  <c r="AJ1619" i="1"/>
  <c r="AJ1620" i="1"/>
  <c r="AJ1531" i="1"/>
  <c r="AJ1532" i="1"/>
  <c r="AJ1533" i="1"/>
  <c r="AJ1604" i="1"/>
  <c r="AJ1605" i="1"/>
  <c r="AJ1606" i="1"/>
  <c r="AJ1598" i="1"/>
  <c r="AJ1599" i="1"/>
  <c r="AJ1600" i="1"/>
  <c r="AJ1397" i="1"/>
  <c r="AJ1398" i="1"/>
  <c r="AJ1399" i="1"/>
  <c r="AJ1359" i="1"/>
  <c r="AJ1360" i="1"/>
  <c r="AJ1361" i="1"/>
  <c r="AJ1362" i="1"/>
  <c r="AJ1363" i="1"/>
  <c r="AJ1449" i="1"/>
  <c r="AJ1450" i="1"/>
  <c r="AJ1451" i="1"/>
  <c r="AJ1671" i="1"/>
  <c r="AJ1672" i="1"/>
  <c r="AJ1673" i="1"/>
  <c r="AJ1576" i="1"/>
  <c r="AJ1577" i="1"/>
  <c r="AJ1578" i="1"/>
  <c r="AJ1523" i="1"/>
  <c r="AJ1524" i="1"/>
  <c r="AJ1525" i="1"/>
  <c r="AJ1464" i="1"/>
  <c r="AJ1465" i="1"/>
  <c r="AJ1364" i="1"/>
  <c r="AJ1365" i="1"/>
  <c r="AJ1366" i="1"/>
  <c r="AJ1607" i="1"/>
  <c r="AJ1608" i="1"/>
  <c r="AJ1609" i="1"/>
  <c r="AJ1356" i="1"/>
  <c r="AJ1357" i="1"/>
  <c r="AJ1358" i="1"/>
  <c r="AJ1503" i="1"/>
  <c r="AJ1504" i="1"/>
  <c r="AJ1505" i="1"/>
  <c r="AJ1506" i="1"/>
  <c r="AJ1507" i="1"/>
  <c r="AJ1508" i="1"/>
  <c r="AJ1509" i="1"/>
  <c r="AJ1474" i="1"/>
  <c r="AJ1475" i="1"/>
  <c r="AJ1476" i="1"/>
  <c r="AJ1477" i="1"/>
  <c r="AJ1610" i="1"/>
  <c r="AJ1611" i="1"/>
  <c r="AJ1674" i="1"/>
  <c r="AJ1675" i="1"/>
  <c r="AJ1513" i="1"/>
  <c r="AJ1514" i="1"/>
  <c r="AJ1515" i="1"/>
  <c r="AJ1516" i="1"/>
  <c r="AJ1539" i="1"/>
  <c r="AJ1540" i="1"/>
  <c r="AJ1541" i="1"/>
  <c r="AJ1466" i="1"/>
  <c r="AJ1467" i="1"/>
  <c r="AJ1526" i="1"/>
  <c r="AJ1527" i="1"/>
  <c r="AJ1528" i="1"/>
  <c r="AJ1552" i="1"/>
  <c r="AJ1553" i="1"/>
  <c r="AJ1554" i="1"/>
  <c r="AJ1581" i="1"/>
  <c r="AJ1582" i="1"/>
  <c r="AJ1583" i="1"/>
  <c r="AJ1676" i="1"/>
  <c r="AJ1677" i="1"/>
  <c r="AJ1678" i="1"/>
  <c r="AJ1386" i="1"/>
  <c r="AJ1387" i="1"/>
  <c r="AJ1500" i="1"/>
  <c r="AJ1501" i="1"/>
  <c r="AJ1502" i="1"/>
  <c r="AJ1452" i="1"/>
  <c r="AJ1453" i="1"/>
  <c r="AJ1426" i="1"/>
  <c r="AJ1427" i="1"/>
  <c r="AJ1428" i="1"/>
  <c r="AJ1391" i="1"/>
  <c r="AJ1392" i="1"/>
  <c r="AJ1393" i="1"/>
  <c r="AJ1347" i="1"/>
  <c r="AJ1348" i="1"/>
  <c r="AJ1349" i="1"/>
  <c r="AJ1584" i="1"/>
  <c r="AJ1585" i="1"/>
  <c r="AJ1520" i="1"/>
  <c r="AJ1521" i="1"/>
  <c r="AJ1522" i="1"/>
  <c r="AJ1529" i="1"/>
  <c r="AJ1530" i="1"/>
  <c r="AJ1655" i="1"/>
  <c r="AJ1656" i="1"/>
  <c r="AJ1657" i="1"/>
  <c r="AJ1431" i="1"/>
  <c r="AJ1432" i="1"/>
  <c r="AJ1433" i="1"/>
  <c r="AJ1573" i="1"/>
  <c r="AJ1574" i="1"/>
  <c r="AJ1575" i="1"/>
  <c r="AJ1388" i="1"/>
  <c r="AJ1389" i="1"/>
  <c r="AJ1390" i="1"/>
  <c r="AJ1586" i="1"/>
  <c r="AJ1587" i="1"/>
  <c r="AJ1588" i="1"/>
  <c r="AJ1667" i="1"/>
  <c r="AJ1668" i="1"/>
  <c r="AJ1669" i="1"/>
  <c r="AJ1670" i="1"/>
  <c r="AJ1400" i="1"/>
  <c r="AJ1401" i="1"/>
  <c r="AJ1402" i="1"/>
  <c r="AJ1403" i="1"/>
  <c r="AJ1110" i="1"/>
  <c r="AJ1111" i="1"/>
  <c r="AJ1274" i="1"/>
  <c r="AJ1275" i="1"/>
  <c r="AJ865" i="1"/>
  <c r="AJ866" i="1"/>
  <c r="AJ976" i="1"/>
  <c r="AJ977" i="1"/>
  <c r="AJ978" i="1"/>
  <c r="AJ915" i="1"/>
  <c r="AJ916" i="1"/>
  <c r="AJ917" i="1"/>
  <c r="AJ1303" i="1"/>
  <c r="AJ1304" i="1"/>
  <c r="AJ973" i="1"/>
  <c r="AJ974" i="1"/>
  <c r="AJ975" i="1"/>
  <c r="AJ736" i="1"/>
  <c r="AJ737" i="1"/>
  <c r="AJ1084" i="1"/>
  <c r="AJ1085" i="1"/>
  <c r="AJ1086" i="1"/>
  <c r="AJ1087" i="1"/>
  <c r="AJ832" i="1"/>
  <c r="AJ833" i="1"/>
  <c r="AJ834" i="1"/>
  <c r="AJ741" i="1"/>
  <c r="AJ742" i="1"/>
  <c r="AJ743" i="1"/>
  <c r="AJ1241" i="1"/>
  <c r="AJ1242" i="1"/>
  <c r="AJ1243" i="1"/>
  <c r="AJ1244" i="1"/>
  <c r="AJ1167" i="1"/>
  <c r="AJ1168" i="1"/>
  <c r="AJ1169" i="1"/>
  <c r="AJ1170" i="1"/>
  <c r="AJ1305" i="1"/>
  <c r="AJ1306" i="1"/>
  <c r="AJ1307" i="1"/>
  <c r="AJ1103" i="1"/>
  <c r="AJ1104" i="1"/>
  <c r="AJ1105" i="1"/>
  <c r="AJ1106" i="1"/>
  <c r="AJ1314" i="1"/>
  <c r="AJ1315" i="1"/>
  <c r="AJ1316" i="1"/>
  <c r="AJ1317" i="1"/>
  <c r="AJ807" i="1"/>
  <c r="AJ808" i="1"/>
  <c r="AJ809" i="1"/>
  <c r="AJ1004" i="1"/>
  <c r="AJ1005" i="1"/>
  <c r="AJ1006" i="1"/>
  <c r="AJ1266" i="1"/>
  <c r="AJ1267" i="1"/>
  <c r="AJ1268" i="1"/>
  <c r="AJ1091" i="1"/>
  <c r="AJ1092" i="1"/>
  <c r="AJ1093" i="1"/>
  <c r="AJ1120" i="1"/>
  <c r="AJ1121" i="1"/>
  <c r="AJ1122" i="1"/>
  <c r="AJ813" i="1"/>
  <c r="AJ814" i="1"/>
  <c r="AJ815" i="1"/>
  <c r="AJ1134" i="1"/>
  <c r="AJ1135" i="1"/>
  <c r="AJ1136" i="1"/>
  <c r="AJ1137" i="1"/>
  <c r="AJ1138" i="1"/>
  <c r="AJ1139" i="1"/>
  <c r="AJ1140" i="1"/>
  <c r="AJ1171" i="1"/>
  <c r="AJ1172" i="1"/>
  <c r="AJ1173" i="1"/>
  <c r="AJ1174" i="1"/>
  <c r="AJ1078" i="1"/>
  <c r="AJ1079" i="1"/>
  <c r="AJ1080" i="1"/>
  <c r="AJ843" i="1"/>
  <c r="AJ844" i="1"/>
  <c r="AJ845" i="1"/>
  <c r="AJ1016" i="1"/>
  <c r="AJ1017" i="1"/>
  <c r="AJ982" i="1"/>
  <c r="AJ983" i="1"/>
  <c r="AJ984" i="1"/>
  <c r="AJ1013" i="1"/>
  <c r="AJ1014" i="1"/>
  <c r="AJ1015" i="1"/>
  <c r="AJ935" i="1"/>
  <c r="AJ936" i="1"/>
  <c r="AJ1141" i="1"/>
  <c r="AJ1142" i="1"/>
  <c r="AJ1143" i="1"/>
  <c r="AJ1279" i="1"/>
  <c r="AJ1280" i="1"/>
  <c r="AJ1281" i="1"/>
  <c r="AJ1282" i="1"/>
  <c r="AJ1068" i="1"/>
  <c r="AJ1069" i="1"/>
  <c r="AJ1070" i="1"/>
  <c r="AJ1036" i="1"/>
  <c r="AJ1037" i="1"/>
  <c r="AJ1231" i="1"/>
  <c r="AJ1232" i="1"/>
  <c r="AJ867" i="1"/>
  <c r="AJ868" i="1"/>
  <c r="AJ1131" i="1"/>
  <c r="AJ1132" i="1"/>
  <c r="AJ1133" i="1"/>
  <c r="AJ1081" i="1"/>
  <c r="AJ1082" i="1"/>
  <c r="AJ1083" i="1"/>
  <c r="AJ1271" i="1"/>
  <c r="AJ1272" i="1"/>
  <c r="AJ1273" i="1"/>
  <c r="AJ1151" i="1"/>
  <c r="AJ1152" i="1"/>
  <c r="AJ1153" i="1"/>
  <c r="AJ1292" i="1"/>
  <c r="AJ1293" i="1"/>
  <c r="AJ744" i="1"/>
  <c r="AJ745" i="1"/>
  <c r="AJ746" i="1"/>
  <c r="AJ747" i="1"/>
  <c r="AJ1058" i="1"/>
  <c r="AJ1059" i="1"/>
  <c r="AJ1060" i="1"/>
  <c r="AJ1061" i="1"/>
  <c r="AJ1056" i="1"/>
  <c r="AJ1057" i="1"/>
  <c r="AJ1297" i="1"/>
  <c r="AJ1298" i="1"/>
  <c r="AJ1299" i="1"/>
  <c r="AJ1127" i="1"/>
  <c r="AJ1128" i="1"/>
  <c r="AJ1129" i="1"/>
  <c r="AJ1130" i="1"/>
  <c r="AJ1269" i="1"/>
  <c r="AJ1270" i="1"/>
  <c r="AJ770" i="1"/>
  <c r="AJ771" i="1"/>
  <c r="AJ772" i="1"/>
  <c r="AJ1062" i="1"/>
  <c r="AJ1063" i="1"/>
  <c r="AJ1064" i="1"/>
  <c r="AJ1206" i="1"/>
  <c r="AJ1207" i="1"/>
  <c r="AJ1208" i="1"/>
  <c r="AJ924" i="1"/>
  <c r="AJ925" i="1"/>
  <c r="AJ926" i="1"/>
  <c r="AJ1182" i="1"/>
  <c r="AJ1183" i="1"/>
  <c r="AJ1184" i="1"/>
  <c r="AJ1041" i="1"/>
  <c r="AJ1042" i="1"/>
  <c r="AJ1043" i="1"/>
  <c r="AJ776" i="1"/>
  <c r="AJ777" i="1"/>
  <c r="AJ778" i="1"/>
  <c r="AJ1294" i="1"/>
  <c r="AJ1295" i="1"/>
  <c r="AJ1296" i="1"/>
  <c r="AJ1285" i="1"/>
  <c r="AJ1286" i="1"/>
  <c r="AJ1287" i="1"/>
  <c r="AJ932" i="1"/>
  <c r="AJ933" i="1"/>
  <c r="AJ934" i="1"/>
  <c r="AJ1164" i="1"/>
  <c r="AJ1165" i="1"/>
  <c r="AJ1166" i="1"/>
  <c r="AJ1114" i="1"/>
  <c r="AJ1115" i="1"/>
  <c r="AJ1116" i="1"/>
  <c r="AJ881" i="1"/>
  <c r="AJ882" i="1"/>
  <c r="AJ883" i="1"/>
  <c r="AJ1333" i="1"/>
  <c r="AJ1334" i="1"/>
  <c r="AJ1335" i="1"/>
  <c r="AJ918" i="1"/>
  <c r="AJ919" i="1"/>
  <c r="AJ920" i="1"/>
  <c r="AJ1215" i="1"/>
  <c r="AJ1216" i="1"/>
  <c r="AJ1217" i="1"/>
  <c r="AJ1229" i="1"/>
  <c r="AJ1230" i="1"/>
  <c r="AJ1027" i="1"/>
  <c r="AJ1028" i="1"/>
  <c r="AJ1029" i="1"/>
  <c r="AJ1300" i="1"/>
  <c r="AJ1301" i="1"/>
  <c r="AJ1302" i="1"/>
  <c r="AJ804" i="1"/>
  <c r="AJ805" i="1"/>
  <c r="AJ806" i="1"/>
  <c r="AJ798" i="1"/>
  <c r="AJ799" i="1"/>
  <c r="AJ800" i="1"/>
  <c r="AJ902" i="1"/>
  <c r="AJ903" i="1"/>
  <c r="AJ904" i="1"/>
  <c r="AJ961" i="1"/>
  <c r="AJ962" i="1"/>
  <c r="AJ963" i="1"/>
  <c r="AJ1318" i="1"/>
  <c r="AJ1319" i="1"/>
  <c r="AJ1320" i="1"/>
  <c r="AJ1344" i="1"/>
  <c r="AJ1345" i="1"/>
  <c r="AJ1346" i="1"/>
  <c r="AJ785" i="1"/>
  <c r="AJ786" i="1"/>
  <c r="AJ787" i="1"/>
  <c r="AJ788" i="1"/>
  <c r="AJ1053" i="1"/>
  <c r="AJ1054" i="1"/>
  <c r="AJ1055" i="1"/>
  <c r="AJ782" i="1"/>
  <c r="AJ783" i="1"/>
  <c r="AJ784" i="1"/>
  <c r="AJ1233" i="1"/>
  <c r="AJ1234" i="1"/>
  <c r="AJ1235" i="1"/>
  <c r="AJ899" i="1"/>
  <c r="AJ900" i="1"/>
  <c r="AJ901" i="1"/>
  <c r="AJ1212" i="1"/>
  <c r="AJ1213" i="1"/>
  <c r="AJ1214" i="1"/>
  <c r="AJ829" i="1"/>
  <c r="AJ830" i="1"/>
  <c r="AJ831" i="1"/>
  <c r="AJ1038" i="1"/>
  <c r="AJ1039" i="1"/>
  <c r="AJ1040" i="1"/>
  <c r="AJ840" i="1"/>
  <c r="AJ841" i="1"/>
  <c r="AJ842" i="1"/>
  <c r="AJ937" i="1"/>
  <c r="AJ938" i="1"/>
  <c r="AJ939" i="1"/>
  <c r="AJ816" i="1"/>
  <c r="AJ817" i="1"/>
  <c r="AJ818" i="1"/>
  <c r="AJ855" i="1"/>
  <c r="AJ856" i="1"/>
  <c r="AJ857" i="1"/>
  <c r="AJ858" i="1"/>
  <c r="AJ1175" i="1"/>
  <c r="AJ1176" i="1"/>
  <c r="AJ1177" i="1"/>
  <c r="AJ1197" i="1"/>
  <c r="AJ1198" i="1"/>
  <c r="AJ1199" i="1"/>
  <c r="AJ1283" i="1"/>
  <c r="AJ1284" i="1"/>
  <c r="AJ1339" i="1"/>
  <c r="AJ1340" i="1"/>
  <c r="AJ1341" i="1"/>
  <c r="AJ959" i="1"/>
  <c r="AJ960" i="1"/>
  <c r="AJ1050" i="1"/>
  <c r="AJ1051" i="1"/>
  <c r="AJ1052" i="1"/>
  <c r="AJ946" i="1"/>
  <c r="AJ947" i="1"/>
  <c r="AJ948" i="1"/>
  <c r="AJ1071" i="1"/>
  <c r="AJ1072" i="1"/>
  <c r="AJ1073" i="1"/>
  <c r="AJ896" i="1"/>
  <c r="AJ897" i="1"/>
  <c r="AJ898" i="1"/>
  <c r="AJ753" i="1"/>
  <c r="AJ754" i="1"/>
  <c r="AJ755" i="1"/>
  <c r="AJ1253" i="1"/>
  <c r="AJ1254" i="1"/>
  <c r="AJ1255" i="1"/>
  <c r="AJ1158" i="1"/>
  <c r="AJ1159" i="1"/>
  <c r="AJ1160" i="1"/>
  <c r="AJ970" i="1"/>
  <c r="AJ971" i="1"/>
  <c r="AJ972" i="1"/>
  <c r="AJ789" i="1"/>
  <c r="AJ790" i="1"/>
  <c r="AJ791" i="1"/>
  <c r="AJ1250" i="1"/>
  <c r="AJ1251" i="1"/>
  <c r="AJ1252" i="1"/>
  <c r="AJ869" i="1"/>
  <c r="AJ870" i="1"/>
  <c r="AJ871" i="1"/>
  <c r="AJ872" i="1"/>
  <c r="AJ967" i="1"/>
  <c r="AJ968" i="1"/>
  <c r="AJ969" i="1"/>
  <c r="AJ988" i="1"/>
  <c r="AJ989" i="1"/>
  <c r="AJ990" i="1"/>
  <c r="AJ835" i="1"/>
  <c r="AJ836" i="1"/>
  <c r="AJ837" i="1"/>
  <c r="AJ979" i="1"/>
  <c r="AJ980" i="1"/>
  <c r="AJ981" i="1"/>
  <c r="AJ927" i="1"/>
  <c r="AJ928" i="1"/>
  <c r="AJ929" i="1"/>
  <c r="AJ1238" i="1"/>
  <c r="AJ1239" i="1"/>
  <c r="AJ1240" i="1"/>
  <c r="AJ1024" i="1"/>
  <c r="AJ1025" i="1"/>
  <c r="AJ1026" i="1"/>
  <c r="AJ1311" i="1"/>
  <c r="AJ1312" i="1"/>
  <c r="AJ1313" i="1"/>
  <c r="AJ779" i="1"/>
  <c r="AJ780" i="1"/>
  <c r="AJ781" i="1"/>
  <c r="AJ862" i="1"/>
  <c r="AJ863" i="1"/>
  <c r="AJ864" i="1"/>
  <c r="AJ930" i="1"/>
  <c r="AJ931" i="1"/>
  <c r="AJ810" i="1"/>
  <c r="AJ811" i="1"/>
  <c r="AJ812" i="1"/>
  <c r="AJ738" i="1"/>
  <c r="AJ739" i="1"/>
  <c r="AJ740" i="1"/>
  <c r="AJ1032" i="1"/>
  <c r="AJ1033" i="1"/>
  <c r="AJ1034" i="1"/>
  <c r="AJ1035" i="1"/>
  <c r="AJ819" i="1"/>
  <c r="AJ820" i="1"/>
  <c r="AJ821" i="1"/>
  <c r="AJ822" i="1"/>
  <c r="AJ773" i="1"/>
  <c r="AJ774" i="1"/>
  <c r="AJ775" i="1"/>
  <c r="AJ795" i="1"/>
  <c r="AJ796" i="1"/>
  <c r="AJ797" i="1"/>
  <c r="AJ1147" i="1"/>
  <c r="AJ1148" i="1"/>
  <c r="AJ1149" i="1"/>
  <c r="AJ1150" i="1"/>
  <c r="AJ893" i="1"/>
  <c r="AJ894" i="1"/>
  <c r="AJ895" i="1"/>
  <c r="AJ1107" i="1"/>
  <c r="AJ1108" i="1"/>
  <c r="AJ1109" i="1"/>
  <c r="AJ1342" i="1"/>
  <c r="AJ1343" i="1"/>
  <c r="AJ1117" i="1"/>
  <c r="AJ1118" i="1"/>
  <c r="AJ1119" i="1"/>
  <c r="AJ1193" i="1"/>
  <c r="AJ1194" i="1"/>
  <c r="AJ801" i="1"/>
  <c r="AJ802" i="1"/>
  <c r="AJ803" i="1"/>
  <c r="AJ952" i="1"/>
  <c r="AJ953" i="1"/>
  <c r="AJ954" i="1"/>
  <c r="AJ955" i="1"/>
  <c r="AJ996" i="1"/>
  <c r="AJ997" i="1"/>
  <c r="AJ998" i="1"/>
  <c r="AJ1065" i="1"/>
  <c r="AJ1066" i="1"/>
  <c r="AJ1067" i="1"/>
  <c r="AJ748" i="1"/>
  <c r="AJ749" i="1"/>
  <c r="AJ750" i="1"/>
  <c r="AJ1021" i="1"/>
  <c r="AJ1022" i="1"/>
  <c r="AJ1023" i="1"/>
  <c r="AJ1075" i="1"/>
  <c r="AJ1076" i="1"/>
  <c r="AJ1077" i="1"/>
  <c r="AJ1094" i="1"/>
  <c r="AJ1095" i="1"/>
  <c r="AJ999" i="1"/>
  <c r="AJ1000" i="1"/>
  <c r="AJ1001" i="1"/>
  <c r="AJ905" i="1"/>
  <c r="AJ906" i="1"/>
  <c r="AJ907" i="1"/>
  <c r="AJ759" i="1"/>
  <c r="AJ760" i="1"/>
  <c r="AJ761" i="1"/>
  <c r="AJ873" i="1"/>
  <c r="AJ874" i="1"/>
  <c r="AJ1288" i="1"/>
  <c r="AJ1289" i="1"/>
  <c r="AJ823" i="1"/>
  <c r="AJ824" i="1"/>
  <c r="AJ825" i="1"/>
  <c r="AJ1123" i="1"/>
  <c r="AJ1124" i="1"/>
  <c r="AJ1125" i="1"/>
  <c r="AJ1126" i="1"/>
  <c r="AJ1030" i="1"/>
  <c r="AJ1031" i="1"/>
  <c r="AJ826" i="1"/>
  <c r="AJ827" i="1"/>
  <c r="AJ828" i="1"/>
  <c r="AJ1096" i="1"/>
  <c r="AJ1097" i="1"/>
  <c r="AJ1098" i="1"/>
  <c r="AJ1099" i="1"/>
  <c r="AJ985" i="1"/>
  <c r="AJ986" i="1"/>
  <c r="AJ987" i="1"/>
  <c r="AJ762" i="1"/>
  <c r="AJ763" i="1"/>
  <c r="AJ764" i="1"/>
  <c r="AJ859" i="1"/>
  <c r="AJ860" i="1"/>
  <c r="AJ861" i="1"/>
  <c r="AJ949" i="1"/>
  <c r="AJ950" i="1"/>
  <c r="AJ951" i="1"/>
  <c r="AJ1178" i="1"/>
  <c r="AJ1179" i="1"/>
  <c r="AJ1180" i="1"/>
  <c r="AJ1181" i="1"/>
  <c r="AJ1236" i="1"/>
  <c r="AJ1237" i="1"/>
  <c r="AJ767" i="1"/>
  <c r="AJ768" i="1"/>
  <c r="AJ769" i="1"/>
  <c r="AJ849" i="1"/>
  <c r="AJ850" i="1"/>
  <c r="AJ851" i="1"/>
  <c r="AJ991" i="1"/>
  <c r="AJ992" i="1"/>
  <c r="AJ993" i="1"/>
  <c r="AJ994" i="1"/>
  <c r="AJ995" i="1"/>
  <c r="AJ756" i="1"/>
  <c r="AJ757" i="1"/>
  <c r="AJ758" i="1"/>
  <c r="AJ1007" i="1"/>
  <c r="AJ1008" i="1"/>
  <c r="AJ1009" i="1"/>
  <c r="AJ1248" i="1"/>
  <c r="AJ1249" i="1"/>
  <c r="AJ1308" i="1"/>
  <c r="AJ1309" i="1"/>
  <c r="AJ1310" i="1"/>
  <c r="AJ1203" i="1"/>
  <c r="AJ1204" i="1"/>
  <c r="AJ1205" i="1"/>
  <c r="AJ1336" i="1"/>
  <c r="AJ1337" i="1"/>
  <c r="AJ1338" i="1"/>
  <c r="AJ964" i="1"/>
  <c r="AJ965" i="1"/>
  <c r="AJ966" i="1"/>
  <c r="AJ1329" i="1"/>
  <c r="AJ1330" i="1"/>
  <c r="AJ1156" i="1"/>
  <c r="AJ1157" i="1"/>
  <c r="AJ1226" i="1"/>
  <c r="AJ1227" i="1"/>
  <c r="AJ1228" i="1"/>
  <c r="AJ792" i="1"/>
  <c r="AJ793" i="1"/>
  <c r="AJ794" i="1"/>
  <c r="AJ1047" i="1"/>
  <c r="AJ1048" i="1"/>
  <c r="AJ1049" i="1"/>
  <c r="AJ890" i="1"/>
  <c r="AJ891" i="1"/>
  <c r="AJ892" i="1"/>
  <c r="AJ1218" i="1"/>
  <c r="AJ1219" i="1"/>
  <c r="AJ1220" i="1"/>
  <c r="AJ1221" i="1"/>
  <c r="AJ1245" i="1"/>
  <c r="AJ1246" i="1"/>
  <c r="AJ1247" i="1"/>
  <c r="AJ1161" i="1"/>
  <c r="AJ1162" i="1"/>
  <c r="AJ1163" i="1"/>
  <c r="AJ1010" i="1"/>
  <c r="AJ1011" i="1"/>
  <c r="AJ1012" i="1"/>
  <c r="AJ1100" i="1"/>
  <c r="AJ1101" i="1"/>
  <c r="AJ1102" i="1"/>
  <c r="AJ942" i="1"/>
  <c r="AJ943" i="1"/>
  <c r="AJ1325" i="1"/>
  <c r="AJ1326" i="1"/>
  <c r="AJ1327" i="1"/>
  <c r="AJ1328" i="1"/>
  <c r="AJ1290" i="1"/>
  <c r="AJ1291" i="1"/>
  <c r="AJ852" i="1"/>
  <c r="AJ853" i="1"/>
  <c r="AJ854" i="1"/>
  <c r="AJ887" i="1"/>
  <c r="AJ888" i="1"/>
  <c r="AJ889" i="1"/>
  <c r="AJ1331" i="1"/>
  <c r="AJ1332" i="1"/>
  <c r="AJ846" i="1"/>
  <c r="AJ847" i="1"/>
  <c r="AJ848" i="1"/>
  <c r="AJ1195" i="1"/>
  <c r="AJ1196" i="1"/>
  <c r="AJ765" i="1"/>
  <c r="AJ766" i="1"/>
  <c r="AJ1200" i="1"/>
  <c r="AJ1201" i="1"/>
  <c r="AJ1202" i="1"/>
  <c r="AJ1256" i="1"/>
  <c r="AJ1257" i="1"/>
  <c r="AJ1258" i="1"/>
  <c r="AJ1259" i="1"/>
  <c r="AJ1209" i="1"/>
  <c r="AJ1210" i="1"/>
  <c r="AJ1211" i="1"/>
  <c r="AJ1187" i="1"/>
  <c r="AJ1188" i="1"/>
  <c r="AJ1189" i="1"/>
  <c r="AJ1002" i="1"/>
  <c r="AJ1003" i="1"/>
  <c r="AJ1260" i="1"/>
  <c r="AJ1261" i="1"/>
  <c r="AJ1262" i="1"/>
  <c r="AJ910" i="1"/>
  <c r="AJ911" i="1"/>
  <c r="AJ912" i="1"/>
  <c r="AJ913" i="1"/>
  <c r="AJ914" i="1"/>
  <c r="AJ1190" i="1"/>
  <c r="AJ1191" i="1"/>
  <c r="AJ1192" i="1"/>
  <c r="AJ838" i="1"/>
  <c r="AJ839" i="1"/>
  <c r="AJ1321" i="1"/>
  <c r="AJ1322" i="1"/>
  <c r="AJ1044" i="1"/>
  <c r="AJ1045" i="1"/>
  <c r="AJ1046" i="1"/>
  <c r="AJ1323" i="1"/>
  <c r="AJ1324" i="1"/>
  <c r="AJ751" i="1"/>
  <c r="AJ752" i="1"/>
  <c r="AJ1144" i="1"/>
  <c r="AJ1145" i="1"/>
  <c r="AJ1146" i="1"/>
  <c r="AJ940" i="1"/>
  <c r="AJ941" i="1"/>
  <c r="AJ1074" i="1"/>
  <c r="AJ921" i="1"/>
  <c r="AJ922" i="1"/>
  <c r="AJ923" i="1"/>
  <c r="AJ908" i="1"/>
  <c r="AJ909" i="1"/>
  <c r="AJ1112" i="1"/>
  <c r="AJ1113" i="1"/>
  <c r="AJ1185" i="1"/>
  <c r="AJ1186" i="1"/>
  <c r="AJ1154" i="1"/>
  <c r="AJ1155" i="1"/>
  <c r="AJ884" i="1"/>
  <c r="AJ885" i="1"/>
  <c r="AJ886" i="1"/>
  <c r="AJ1088" i="1"/>
  <c r="AJ1089" i="1"/>
  <c r="AJ1090" i="1"/>
  <c r="AJ1276" i="1"/>
  <c r="AJ1277" i="1"/>
  <c r="AJ1278" i="1"/>
  <c r="AJ1018" i="1"/>
  <c r="AJ1019" i="1"/>
  <c r="AJ1020" i="1"/>
  <c r="AJ1263" i="1"/>
  <c r="AJ1264" i="1"/>
  <c r="AJ1265" i="1"/>
  <c r="AJ877" i="1"/>
  <c r="AJ878" i="1"/>
  <c r="AJ879" i="1"/>
  <c r="AJ880" i="1"/>
  <c r="AJ956" i="1"/>
  <c r="AJ957" i="1"/>
  <c r="AJ958" i="1"/>
  <c r="AJ944" i="1"/>
  <c r="AJ945" i="1"/>
  <c r="AJ1222" i="1"/>
  <c r="AJ1223" i="1"/>
  <c r="AJ1224" i="1"/>
  <c r="AJ1225" i="1"/>
  <c r="AJ875" i="1"/>
  <c r="AJ876" i="1"/>
  <c r="AJ565" i="1"/>
  <c r="AJ566" i="1"/>
  <c r="AJ567" i="1"/>
  <c r="AJ76" i="1"/>
  <c r="AJ77" i="1"/>
  <c r="AJ666" i="1"/>
  <c r="AJ667" i="1"/>
  <c r="AJ668" i="1"/>
  <c r="AJ194" i="1"/>
  <c r="AJ195" i="1"/>
  <c r="AJ196" i="1"/>
  <c r="AJ548" i="1"/>
  <c r="AJ549" i="1"/>
  <c r="AJ322" i="1"/>
  <c r="AJ323" i="1"/>
  <c r="AJ324" i="1"/>
  <c r="AJ304" i="1"/>
  <c r="AJ305" i="1"/>
  <c r="AJ306" i="1"/>
  <c r="AJ598" i="1"/>
  <c r="AJ599" i="1"/>
  <c r="AJ600" i="1"/>
  <c r="AJ64" i="1"/>
  <c r="AJ65" i="1"/>
  <c r="AJ66" i="1"/>
  <c r="AJ67" i="1"/>
  <c r="AJ68" i="1"/>
  <c r="AJ69" i="1"/>
  <c r="AJ70" i="1"/>
  <c r="AJ427" i="1"/>
  <c r="AJ428" i="1"/>
  <c r="AJ429" i="1"/>
  <c r="AJ574" i="1"/>
  <c r="AJ575" i="1"/>
  <c r="AJ576" i="1"/>
  <c r="AJ252" i="1"/>
  <c r="AJ253" i="1"/>
  <c r="AJ624" i="1"/>
  <c r="AJ625" i="1"/>
  <c r="AJ626" i="1"/>
  <c r="AJ458" i="1"/>
  <c r="AJ189" i="1"/>
  <c r="AJ190" i="1"/>
  <c r="AJ439" i="1"/>
  <c r="AJ440" i="1"/>
  <c r="AJ441" i="1"/>
  <c r="AJ636" i="1"/>
  <c r="AJ637" i="1"/>
  <c r="AJ638" i="1"/>
  <c r="AJ206" i="1"/>
  <c r="AJ207" i="1"/>
  <c r="AJ208" i="1"/>
  <c r="AJ419" i="1"/>
  <c r="AJ420" i="1"/>
  <c r="AJ421" i="1"/>
  <c r="AJ21" i="1"/>
  <c r="AJ22" i="1"/>
  <c r="AJ23" i="1"/>
  <c r="AJ55" i="1"/>
  <c r="AJ56" i="1"/>
  <c r="AJ510" i="1"/>
  <c r="AJ511" i="1"/>
  <c r="AJ239" i="1"/>
  <c r="AJ240" i="1"/>
  <c r="AJ241" i="1"/>
  <c r="AJ236" i="1"/>
  <c r="AJ237" i="1"/>
  <c r="AJ238" i="1"/>
  <c r="AJ34" i="1"/>
  <c r="AJ35" i="1"/>
  <c r="AJ30" i="1"/>
  <c r="AJ31" i="1"/>
  <c r="AJ32" i="1"/>
  <c r="AJ33" i="1"/>
  <c r="AJ532" i="1"/>
  <c r="AJ533" i="1"/>
  <c r="AJ568" i="1"/>
  <c r="AJ569" i="1"/>
  <c r="AJ570" i="1"/>
  <c r="AJ183" i="1"/>
  <c r="AJ184" i="1"/>
  <c r="AJ185" i="1"/>
  <c r="AJ518" i="1"/>
  <c r="AJ519" i="1"/>
  <c r="AJ520" i="1"/>
  <c r="AJ200" i="1"/>
  <c r="AJ201" i="1"/>
  <c r="AJ202" i="1"/>
  <c r="AJ280" i="1"/>
  <c r="AJ281" i="1"/>
  <c r="AJ282" i="1"/>
  <c r="AJ652" i="1"/>
  <c r="AJ653" i="1"/>
  <c r="AJ145" i="1"/>
  <c r="AJ146" i="1"/>
  <c r="AJ147" i="1"/>
  <c r="AJ242" i="1"/>
  <c r="AJ243" i="1"/>
  <c r="AJ654" i="1"/>
  <c r="AJ655" i="1"/>
  <c r="AJ656" i="1"/>
  <c r="AJ472" i="1"/>
  <c r="AJ473" i="1"/>
  <c r="AJ474" i="1"/>
  <c r="AJ168" i="1"/>
  <c r="AJ169" i="1"/>
  <c r="AJ170" i="1"/>
  <c r="AJ171" i="1"/>
  <c r="AJ172" i="1"/>
  <c r="AJ215" i="1"/>
  <c r="AJ216" i="1"/>
  <c r="AJ217" i="1"/>
  <c r="AJ39" i="1"/>
  <c r="AJ40" i="1"/>
  <c r="AJ43" i="1"/>
  <c r="AJ44" i="1"/>
  <c r="AJ512" i="1"/>
  <c r="AJ513" i="1"/>
  <c r="AJ514" i="1"/>
  <c r="AJ515" i="1"/>
  <c r="AJ353" i="1"/>
  <c r="AJ354" i="1"/>
  <c r="AJ355" i="1"/>
  <c r="AJ507" i="1"/>
  <c r="AJ508" i="1"/>
  <c r="AJ509" i="1"/>
  <c r="AJ720" i="1"/>
  <c r="AJ721" i="1"/>
  <c r="AJ722" i="1"/>
  <c r="AJ263" i="1"/>
  <c r="AJ264" i="1"/>
  <c r="AJ726" i="1"/>
  <c r="AJ727" i="1"/>
  <c r="AJ728" i="1"/>
  <c r="AJ487" i="1"/>
  <c r="AJ488" i="1"/>
  <c r="AJ489" i="1"/>
  <c r="AJ283" i="1"/>
  <c r="AJ284" i="1"/>
  <c r="AJ285" i="1"/>
  <c r="AJ87" i="1"/>
  <c r="AJ88" i="1"/>
  <c r="AJ337" i="1"/>
  <c r="AJ582" i="1"/>
  <c r="AJ583" i="1"/>
  <c r="AJ584" i="1"/>
  <c r="AJ333" i="1"/>
  <c r="AJ334" i="1"/>
  <c r="AJ335" i="1"/>
  <c r="AJ336" i="1"/>
  <c r="AJ130" i="1"/>
  <c r="AJ131" i="1"/>
  <c r="AJ534" i="1"/>
  <c r="AJ535" i="1"/>
  <c r="AJ536" i="1"/>
  <c r="AJ717" i="1"/>
  <c r="AJ718" i="1"/>
  <c r="AJ719" i="1"/>
  <c r="AJ71" i="1"/>
  <c r="AJ72" i="1"/>
  <c r="AJ73" i="1"/>
  <c r="AJ617" i="1"/>
  <c r="AJ618" i="1"/>
  <c r="AJ619" i="1"/>
  <c r="AJ310" i="1"/>
  <c r="AJ311" i="1"/>
  <c r="AJ312" i="1"/>
  <c r="AJ341" i="1"/>
  <c r="AJ342" i="1"/>
  <c r="AJ343" i="1"/>
  <c r="AJ401" i="1"/>
  <c r="AJ402" i="1"/>
  <c r="AJ403" i="1"/>
  <c r="AJ641" i="1"/>
  <c r="AJ642" i="1"/>
  <c r="AJ643" i="1"/>
  <c r="AJ644" i="1"/>
  <c r="AJ124" i="1"/>
  <c r="AJ125" i="1"/>
  <c r="AJ126" i="1"/>
  <c r="AJ702" i="1"/>
  <c r="AJ703" i="1"/>
  <c r="AJ704" i="1"/>
  <c r="AJ436" i="1"/>
  <c r="AJ437" i="1"/>
  <c r="AJ438" i="1"/>
  <c r="AJ218" i="1"/>
  <c r="AJ219" i="1"/>
  <c r="AJ220" i="1"/>
  <c r="AJ221" i="1"/>
  <c r="AJ45" i="1"/>
  <c r="AJ46" i="1"/>
  <c r="AJ47" i="1"/>
  <c r="AJ78" i="1"/>
  <c r="AJ79" i="1"/>
  <c r="AJ80" i="1"/>
  <c r="AJ148" i="1"/>
  <c r="AJ149" i="1"/>
  <c r="AJ150" i="1"/>
  <c r="AJ677" i="1"/>
  <c r="AJ678" i="1"/>
  <c r="AJ679" i="1"/>
  <c r="AJ545" i="1"/>
  <c r="AJ546" i="1"/>
  <c r="AJ547" i="1"/>
  <c r="AJ244" i="1"/>
  <c r="AJ245" i="1"/>
  <c r="AJ246" i="1"/>
  <c r="AJ127" i="1"/>
  <c r="AJ128" i="1"/>
  <c r="AJ129" i="1"/>
  <c r="AJ82" i="1"/>
  <c r="AJ83" i="1"/>
  <c r="AJ84" i="1"/>
  <c r="AJ369" i="1"/>
  <c r="AJ370" i="1"/>
  <c r="AJ371" i="1"/>
  <c r="AJ372" i="1"/>
  <c r="AJ373" i="1"/>
  <c r="AJ374" i="1"/>
  <c r="AJ375" i="1"/>
  <c r="AJ225" i="1"/>
  <c r="AJ226" i="1"/>
  <c r="AJ227" i="1"/>
  <c r="AJ577" i="1"/>
  <c r="AJ578" i="1"/>
  <c r="AJ672" i="1"/>
  <c r="AJ673" i="1"/>
  <c r="AJ648" i="1"/>
  <c r="AJ649" i="1"/>
  <c r="AJ650" i="1"/>
  <c r="AJ651" i="1"/>
  <c r="AJ379" i="1"/>
  <c r="AJ380" i="1"/>
  <c r="AJ256" i="1"/>
  <c r="AJ257" i="1"/>
  <c r="AJ664" i="1"/>
  <c r="AJ665" i="1"/>
  <c r="AJ176" i="1"/>
  <c r="AJ177" i="1"/>
  <c r="AJ178" i="1"/>
  <c r="AJ179" i="1"/>
  <c r="AJ363" i="1"/>
  <c r="AJ364" i="1"/>
  <c r="AJ365" i="1"/>
  <c r="AJ705" i="1"/>
  <c r="AJ706" i="1"/>
  <c r="AJ707" i="1"/>
  <c r="AJ411" i="1"/>
  <c r="AJ412" i="1"/>
  <c r="AJ413" i="1"/>
  <c r="AJ85" i="1"/>
  <c r="AJ86" i="1"/>
  <c r="AJ585" i="1"/>
  <c r="AJ586" i="1"/>
  <c r="AJ587" i="1"/>
  <c r="AJ296" i="1"/>
  <c r="AJ297" i="1"/>
  <c r="AJ298" i="1"/>
  <c r="AJ234" i="1"/>
  <c r="AJ235" i="1"/>
  <c r="AJ729" i="1"/>
  <c r="AJ730" i="1"/>
  <c r="AJ731" i="1"/>
  <c r="AJ271" i="1"/>
  <c r="AJ272" i="1"/>
  <c r="AJ273" i="1"/>
  <c r="AJ392" i="1"/>
  <c r="AJ393" i="1"/>
  <c r="AJ394" i="1"/>
  <c r="AJ684" i="1"/>
  <c r="AJ685" i="1"/>
  <c r="AJ559" i="1"/>
  <c r="AJ560" i="1"/>
  <c r="AJ561" i="1"/>
  <c r="AJ470" i="1"/>
  <c r="AJ471" i="1"/>
  <c r="AJ94" i="1"/>
  <c r="AJ95" i="1"/>
  <c r="AJ96" i="1"/>
  <c r="AJ132" i="1"/>
  <c r="AJ133" i="1"/>
  <c r="AJ134" i="1"/>
  <c r="AJ395" i="1"/>
  <c r="AJ396" i="1"/>
  <c r="AJ397" i="1"/>
  <c r="AJ550" i="1"/>
  <c r="AJ551" i="1"/>
  <c r="AJ552" i="1"/>
  <c r="AJ553" i="1"/>
  <c r="AJ180" i="1"/>
  <c r="AJ181" i="1"/>
  <c r="AJ182" i="1"/>
  <c r="AJ101" i="1"/>
  <c r="AJ102" i="1"/>
  <c r="AJ103" i="1"/>
  <c r="AJ142" i="1"/>
  <c r="AJ143" i="1"/>
  <c r="AJ144" i="1"/>
  <c r="AJ197" i="1"/>
  <c r="AJ198" i="1"/>
  <c r="AJ108" i="1"/>
  <c r="AJ109" i="1"/>
  <c r="AJ612" i="1"/>
  <c r="AJ613" i="1"/>
  <c r="AJ645" i="1"/>
  <c r="AJ646" i="1"/>
  <c r="AJ647" i="1"/>
  <c r="AJ52" i="1"/>
  <c r="AJ53" i="1"/>
  <c r="AJ54" i="1"/>
  <c r="AJ316" i="1"/>
  <c r="AJ317" i="1"/>
  <c r="AJ318" i="1"/>
  <c r="AJ173" i="1"/>
  <c r="AJ174" i="1"/>
  <c r="AJ175" i="1"/>
  <c r="AJ659" i="1"/>
  <c r="AJ660" i="1"/>
  <c r="AJ661" i="1"/>
  <c r="AJ734" i="1"/>
  <c r="AJ735" i="1"/>
  <c r="AJ165" i="1"/>
  <c r="AJ166" i="1"/>
  <c r="AJ167" i="1"/>
  <c r="AJ524" i="1"/>
  <c r="AJ525" i="1"/>
  <c r="AJ526" i="1"/>
  <c r="AJ338" i="1"/>
  <c r="AJ339" i="1"/>
  <c r="AJ340" i="1"/>
  <c r="AJ448" i="1"/>
  <c r="AJ449" i="1"/>
  <c r="AJ450" i="1"/>
  <c r="AJ537" i="1"/>
  <c r="AJ538" i="1"/>
  <c r="AJ481" i="1"/>
  <c r="AJ99" i="1"/>
  <c r="AJ100" i="1"/>
  <c r="AJ62" i="1"/>
  <c r="AJ63" i="1"/>
  <c r="AJ330" i="1"/>
  <c r="AJ331" i="1"/>
  <c r="AJ332" i="1"/>
  <c r="AJ159" i="1"/>
  <c r="AJ160" i="1"/>
  <c r="AJ161" i="1"/>
  <c r="AJ366" i="1"/>
  <c r="AJ367" i="1"/>
  <c r="AJ368" i="1"/>
  <c r="AJ249" i="1"/>
  <c r="AJ250" i="1"/>
  <c r="AJ251" i="1"/>
  <c r="AJ186" i="1"/>
  <c r="AJ187" i="1"/>
  <c r="AJ188" i="1"/>
  <c r="AJ633" i="1"/>
  <c r="AJ634" i="1"/>
  <c r="AJ635" i="1"/>
  <c r="AJ680" i="1"/>
  <c r="AJ681" i="1"/>
  <c r="AJ104" i="1"/>
  <c r="AJ105" i="1"/>
  <c r="AJ199" i="1"/>
  <c r="AJ376" i="1"/>
  <c r="AJ377" i="1"/>
  <c r="AJ378" i="1"/>
  <c r="AJ57" i="1"/>
  <c r="AJ58" i="1"/>
  <c r="AJ265" i="1"/>
  <c r="AJ266" i="1"/>
  <c r="AJ588" i="1"/>
  <c r="AJ589" i="1"/>
  <c r="AJ590" i="1"/>
  <c r="AJ591" i="1"/>
  <c r="AJ490" i="1"/>
  <c r="AJ491" i="1"/>
  <c r="AJ10" i="1"/>
  <c r="AJ11" i="1"/>
  <c r="AJ12" i="1"/>
  <c r="AJ13" i="1"/>
  <c r="AJ696" i="1"/>
  <c r="AJ697" i="1"/>
  <c r="AJ698" i="1"/>
  <c r="AJ89" i="1"/>
  <c r="AJ90" i="1"/>
  <c r="AJ41" i="1"/>
  <c r="AJ42" i="1"/>
  <c r="AJ657" i="1"/>
  <c r="AJ658" i="1"/>
  <c r="AJ36" i="1"/>
  <c r="AJ37" i="1"/>
  <c r="AJ38" i="1"/>
  <c r="AJ579" i="1"/>
  <c r="AJ580" i="1"/>
  <c r="AJ581" i="1"/>
  <c r="AJ433" i="1"/>
  <c r="AJ434" i="1"/>
  <c r="AJ435" i="1"/>
  <c r="AJ212" i="1"/>
  <c r="AJ213" i="1"/>
  <c r="AJ214" i="1"/>
  <c r="AJ715" i="1"/>
  <c r="AJ716" i="1"/>
  <c r="AJ669" i="1"/>
  <c r="AJ670" i="1"/>
  <c r="AJ671" i="1"/>
  <c r="AJ222" i="1"/>
  <c r="AJ223" i="1"/>
  <c r="AJ224" i="1"/>
  <c r="AJ492" i="1"/>
  <c r="AJ493" i="1"/>
  <c r="AJ361" i="1"/>
  <c r="AJ362" i="1"/>
  <c r="AJ228" i="1"/>
  <c r="AJ229" i="1"/>
  <c r="AJ230" i="1"/>
  <c r="AJ290" i="1"/>
  <c r="AJ291" i="1"/>
  <c r="AJ292" i="1"/>
  <c r="AJ562" i="1"/>
  <c r="AJ563" i="1"/>
  <c r="AJ564" i="1"/>
  <c r="AJ14" i="1"/>
  <c r="AJ15" i="1"/>
  <c r="AJ16" i="1"/>
  <c r="AJ688" i="1"/>
  <c r="AJ689" i="1"/>
  <c r="AJ690" i="1"/>
  <c r="AJ267" i="1"/>
  <c r="AJ268" i="1"/>
  <c r="AJ269" i="1"/>
  <c r="AJ270" i="1"/>
  <c r="AJ610" i="1"/>
  <c r="AJ611" i="1"/>
  <c r="AJ19" i="1"/>
  <c r="AJ20" i="1"/>
  <c r="AJ605" i="1"/>
  <c r="AJ606" i="1"/>
  <c r="AJ115" i="1"/>
  <c r="AJ116" i="1"/>
  <c r="AJ595" i="1"/>
  <c r="AJ596" i="1"/>
  <c r="AJ597" i="1"/>
  <c r="AJ162" i="1"/>
  <c r="AJ163" i="1"/>
  <c r="AJ164" i="1"/>
  <c r="AJ607" i="1"/>
  <c r="AJ608" i="1"/>
  <c r="AJ609" i="1"/>
  <c r="AJ140" i="1"/>
  <c r="AJ141" i="1"/>
  <c r="AJ203" i="1"/>
  <c r="AJ204" i="1"/>
  <c r="AJ205" i="1"/>
  <c r="AJ459" i="1"/>
  <c r="AJ460" i="1"/>
  <c r="AJ461" i="1"/>
  <c r="AJ699" i="1"/>
  <c r="AJ700" i="1"/>
  <c r="AJ701" i="1"/>
  <c r="AJ686" i="1"/>
  <c r="AJ687" i="1"/>
  <c r="AJ387" i="1"/>
  <c r="AJ388" i="1"/>
  <c r="AJ398" i="1"/>
  <c r="AJ399" i="1"/>
  <c r="AJ400" i="1"/>
  <c r="AJ614" i="1"/>
  <c r="AJ615" i="1"/>
  <c r="AJ616" i="1"/>
  <c r="AJ462" i="1"/>
  <c r="AJ463" i="1"/>
  <c r="AJ464" i="1"/>
  <c r="AJ350" i="1"/>
  <c r="AJ351" i="1"/>
  <c r="AJ352" i="1"/>
  <c r="AJ358" i="1"/>
  <c r="AJ359" i="1"/>
  <c r="AJ360" i="1"/>
  <c r="AJ417" i="1"/>
  <c r="AJ418" i="1"/>
  <c r="AJ17" i="1"/>
  <c r="AJ18" i="1"/>
  <c r="AJ527" i="1"/>
  <c r="AJ528" i="1"/>
  <c r="AJ529" i="1"/>
  <c r="AJ521" i="1"/>
  <c r="AJ522" i="1"/>
  <c r="AJ523" i="1"/>
  <c r="AJ478" i="1"/>
  <c r="AJ479" i="1"/>
  <c r="AJ480" i="1"/>
  <c r="AJ539" i="1"/>
  <c r="AJ540" i="1"/>
  <c r="AJ541" i="1"/>
  <c r="AJ603" i="1"/>
  <c r="AJ604" i="1"/>
  <c r="AJ327" i="1"/>
  <c r="AJ328" i="1"/>
  <c r="AJ329" i="1"/>
  <c r="AJ7" i="1"/>
  <c r="AJ8" i="1"/>
  <c r="AJ9" i="1"/>
  <c r="AJ571" i="1"/>
  <c r="AJ572" i="1"/>
  <c r="AJ573" i="1"/>
  <c r="AJ260" i="1"/>
  <c r="AJ261" i="1"/>
  <c r="AJ262" i="1"/>
  <c r="AJ381" i="1"/>
  <c r="AJ382" i="1"/>
  <c r="AJ383" i="1"/>
  <c r="AJ451" i="1"/>
  <c r="AJ452" i="1"/>
  <c r="AJ453" i="1"/>
  <c r="AJ119" i="1"/>
  <c r="AJ120" i="1"/>
  <c r="AJ121" i="1"/>
  <c r="AJ258" i="1"/>
  <c r="AJ259" i="1"/>
  <c r="AJ732" i="1"/>
  <c r="AJ733" i="1"/>
  <c r="AJ24" i="1"/>
  <c r="AJ25" i="1"/>
  <c r="AJ26" i="1"/>
  <c r="AJ430" i="1"/>
  <c r="AJ431" i="1"/>
  <c r="AJ432" i="1"/>
  <c r="AJ454" i="1"/>
  <c r="AJ455" i="1"/>
  <c r="AJ554" i="1"/>
  <c r="AJ555" i="1"/>
  <c r="AJ556" i="1"/>
  <c r="AJ344" i="1"/>
  <c r="AJ345" i="1"/>
  <c r="AJ346" i="1"/>
  <c r="AJ347" i="1"/>
  <c r="AJ348" i="1"/>
  <c r="AJ349" i="1"/>
  <c r="AJ404" i="1"/>
  <c r="AJ405" i="1"/>
  <c r="AJ2" i="1"/>
  <c r="AJ3" i="1"/>
  <c r="AJ482" i="1"/>
  <c r="AJ483" i="1"/>
  <c r="AJ620" i="1"/>
  <c r="AJ621" i="1"/>
  <c r="AJ622" i="1"/>
  <c r="AJ623" i="1"/>
  <c r="AJ254" i="1"/>
  <c r="AJ255" i="1"/>
  <c r="AJ48" i="1"/>
  <c r="AJ49" i="1"/>
  <c r="AJ50" i="1"/>
  <c r="AJ51" i="1"/>
  <c r="AJ156" i="1"/>
  <c r="AJ157" i="1"/>
  <c r="AJ158" i="1"/>
  <c r="AJ708" i="1"/>
  <c r="AJ709" i="1"/>
  <c r="AJ710" i="1"/>
  <c r="AJ711" i="1"/>
  <c r="AJ414" i="1"/>
  <c r="AJ415" i="1"/>
  <c r="AJ416" i="1"/>
  <c r="AJ231" i="1"/>
  <c r="AJ232" i="1"/>
  <c r="AJ233" i="1"/>
  <c r="AJ442" i="1"/>
  <c r="AJ443" i="1"/>
  <c r="AJ444" i="1"/>
  <c r="AJ682" i="1"/>
  <c r="AJ683" i="1"/>
  <c r="AJ113" i="1"/>
  <c r="AJ114" i="1"/>
  <c r="AJ592" i="1"/>
  <c r="AJ593" i="1"/>
  <c r="AJ594" i="1"/>
  <c r="AJ137" i="1"/>
  <c r="AJ138" i="1"/>
  <c r="AJ139" i="1"/>
  <c r="AJ110" i="1"/>
  <c r="AJ111" i="1"/>
  <c r="AJ112" i="1"/>
  <c r="AJ356" i="1"/>
  <c r="AJ357" i="1"/>
  <c r="AJ106" i="1"/>
  <c r="AJ107" i="1"/>
  <c r="AJ117" i="1"/>
  <c r="AJ118" i="1"/>
  <c r="AJ191" i="1"/>
  <c r="AJ192" i="1"/>
  <c r="AJ193" i="1"/>
  <c r="AJ465" i="1"/>
  <c r="AJ466" i="1"/>
  <c r="AJ467" i="1"/>
  <c r="AJ499" i="1"/>
  <c r="AJ500" i="1"/>
  <c r="AJ501" i="1"/>
  <c r="AJ301" i="1"/>
  <c r="AJ302" i="1"/>
  <c r="AJ303" i="1"/>
  <c r="AJ384" i="1"/>
  <c r="AJ385" i="1"/>
  <c r="AJ386" i="1"/>
  <c r="AJ135" i="1"/>
  <c r="AJ136" i="1"/>
  <c r="AJ59" i="1"/>
  <c r="AJ60" i="1"/>
  <c r="AJ61" i="1"/>
  <c r="AJ74" i="1"/>
  <c r="AJ75" i="1"/>
  <c r="AJ153" i="1"/>
  <c r="AJ154" i="1"/>
  <c r="AJ155" i="1"/>
  <c r="AJ468" i="1"/>
  <c r="AJ469" i="1"/>
  <c r="AJ557" i="1"/>
  <c r="AJ558" i="1"/>
  <c r="AJ4" i="1"/>
  <c r="AJ5" i="1"/>
  <c r="AJ6" i="1"/>
  <c r="AJ425" i="1"/>
  <c r="AJ426" i="1"/>
  <c r="AJ97" i="1"/>
  <c r="AJ98" i="1"/>
  <c r="AJ247" i="1"/>
  <c r="AJ248" i="1"/>
  <c r="AJ151" i="1"/>
  <c r="AJ152" i="1"/>
  <c r="AJ409" i="1"/>
  <c r="AJ410" i="1"/>
  <c r="AJ299" i="1"/>
  <c r="AJ300" i="1"/>
  <c r="AJ712" i="1"/>
  <c r="AJ713" i="1"/>
  <c r="AJ714" i="1"/>
  <c r="AJ530" i="1"/>
  <c r="AJ531" i="1"/>
  <c r="AJ505" i="1"/>
  <c r="AJ506" i="1"/>
  <c r="AJ496" i="1"/>
  <c r="AJ497" i="1"/>
  <c r="AJ498" i="1"/>
  <c r="AJ406" i="1"/>
  <c r="AJ407" i="1"/>
  <c r="AJ408" i="1"/>
  <c r="AJ601" i="1"/>
  <c r="AJ602" i="1"/>
  <c r="AJ639" i="1"/>
  <c r="AJ640" i="1"/>
  <c r="AJ662" i="1"/>
  <c r="AJ663" i="1"/>
  <c r="AJ694" i="1"/>
  <c r="AJ695" i="1"/>
  <c r="AJ325" i="1"/>
  <c r="AJ326" i="1"/>
  <c r="AJ456" i="1"/>
  <c r="AJ457" i="1"/>
  <c r="AJ422" i="1"/>
  <c r="AJ423" i="1"/>
  <c r="AJ424" i="1"/>
  <c r="AJ627" i="1"/>
  <c r="AJ628" i="1"/>
  <c r="AJ629" i="1"/>
  <c r="AJ288" i="1"/>
  <c r="AJ289" i="1"/>
  <c r="AJ313" i="1"/>
  <c r="AJ314" i="1"/>
  <c r="AJ315" i="1"/>
  <c r="AJ691" i="1"/>
  <c r="AJ692" i="1"/>
  <c r="AJ693" i="1"/>
  <c r="AJ445" i="1"/>
  <c r="AJ446" i="1"/>
  <c r="AJ447" i="1"/>
  <c r="AJ286" i="1"/>
  <c r="AJ287" i="1"/>
  <c r="AJ516" i="1"/>
  <c r="AJ517" i="1"/>
  <c r="AJ122" i="1"/>
  <c r="AJ123" i="1"/>
  <c r="AJ484" i="1"/>
  <c r="AJ485" i="1"/>
  <c r="AJ486" i="1"/>
  <c r="AJ91" i="1"/>
  <c r="AJ92" i="1"/>
  <c r="AJ93" i="1"/>
  <c r="AJ723" i="1"/>
  <c r="AJ724" i="1"/>
  <c r="AJ725" i="1"/>
  <c r="AJ307" i="1"/>
  <c r="AJ308" i="1"/>
  <c r="AJ309" i="1"/>
  <c r="AJ389" i="1"/>
  <c r="AJ390" i="1"/>
  <c r="AJ391" i="1"/>
  <c r="AJ278" i="1"/>
  <c r="AJ279" i="1"/>
  <c r="AJ27" i="1"/>
  <c r="AJ28" i="1"/>
  <c r="AJ29" i="1"/>
  <c r="AJ475" i="1"/>
  <c r="AJ476" i="1"/>
  <c r="AJ477" i="1"/>
  <c r="AJ293" i="1"/>
  <c r="AJ294" i="1"/>
  <c r="AJ295" i="1"/>
  <c r="AJ274" i="1"/>
  <c r="AJ275" i="1"/>
  <c r="AJ276" i="1"/>
  <c r="AJ277" i="1"/>
  <c r="AJ674" i="1"/>
  <c r="AJ675" i="1"/>
  <c r="AJ676" i="1"/>
  <c r="AJ502" i="1"/>
  <c r="AJ503" i="1"/>
  <c r="AJ504" i="1"/>
  <c r="AJ542" i="1"/>
  <c r="AJ543" i="1"/>
  <c r="AJ544" i="1"/>
  <c r="AJ494" i="1"/>
  <c r="AJ495" i="1"/>
  <c r="AJ209" i="1"/>
  <c r="AJ210" i="1"/>
  <c r="AJ211" i="1"/>
  <c r="AJ630" i="1"/>
  <c r="AJ631" i="1"/>
  <c r="AJ632" i="1"/>
  <c r="AJ81" i="1"/>
  <c r="AJ319" i="1"/>
  <c r="AJ320" i="1"/>
  <c r="AJ321" i="1"/>
  <c r="AJ1811" i="1"/>
  <c r="AD1812" i="1"/>
  <c r="AD1813" i="1"/>
  <c r="AD1724" i="1"/>
  <c r="AD1725" i="1"/>
  <c r="AD1726" i="1"/>
  <c r="AD1679" i="1"/>
  <c r="AD1680" i="1"/>
  <c r="AD1681" i="1"/>
  <c r="AD2074" i="1"/>
  <c r="AD2075" i="1"/>
  <c r="AD2076" i="1"/>
  <c r="AD1940" i="1"/>
  <c r="AD1941" i="1"/>
  <c r="AD1942" i="1"/>
  <c r="AD1869" i="1"/>
  <c r="AD1870" i="1"/>
  <c r="AD1871" i="1"/>
  <c r="AD1872" i="1"/>
  <c r="AD1904" i="1"/>
  <c r="AD1905" i="1"/>
  <c r="AD1906" i="1"/>
  <c r="AD1907" i="1"/>
  <c r="AD1820" i="1"/>
  <c r="AD1821" i="1"/>
  <c r="AD1738" i="1"/>
  <c r="AD1739" i="1"/>
  <c r="AD1740" i="1"/>
  <c r="AD2054" i="1"/>
  <c r="AD2055" i="1"/>
  <c r="AD2056" i="1"/>
  <c r="AD1862" i="1"/>
  <c r="AD1863" i="1"/>
  <c r="AD1864" i="1"/>
  <c r="AD2039" i="1"/>
  <c r="AD2040" i="1"/>
  <c r="AD2041" i="1"/>
  <c r="AD2042" i="1"/>
  <c r="AD1859" i="1"/>
  <c r="AD1860" i="1"/>
  <c r="AD1861" i="1"/>
  <c r="AD1972" i="1"/>
  <c r="AD1973" i="1"/>
  <c r="AD1974" i="1"/>
  <c r="AD1706" i="1"/>
  <c r="AD1707" i="1"/>
  <c r="AD1708" i="1"/>
  <c r="AD1790" i="1"/>
  <c r="AD1791" i="1"/>
  <c r="AD1792" i="1"/>
  <c r="AD2011" i="1"/>
  <c r="AD2012" i="1"/>
  <c r="AD2013" i="1"/>
  <c r="AD1822" i="1"/>
  <c r="AD1823" i="1"/>
  <c r="AD1824" i="1"/>
  <c r="AD1758" i="1"/>
  <c r="AD1759" i="1"/>
  <c r="AD1760" i="1"/>
  <c r="AD1986" i="1"/>
  <c r="AD1987" i="1"/>
  <c r="AD1910" i="1"/>
  <c r="AD1911" i="1"/>
  <c r="AD1912" i="1"/>
  <c r="AD1884" i="1"/>
  <c r="AD1885" i="1"/>
  <c r="AD1886" i="1"/>
  <c r="AD1887" i="1"/>
  <c r="AD1784" i="1"/>
  <c r="AD1785" i="1"/>
  <c r="AD1786" i="1"/>
  <c r="AD1795" i="1"/>
  <c r="AD1796" i="1"/>
  <c r="AD1773" i="1"/>
  <c r="AD1774" i="1"/>
  <c r="AD2060" i="1"/>
  <c r="AD2061" i="1"/>
  <c r="AD2062" i="1"/>
  <c r="AD2063" i="1"/>
  <c r="AD1873" i="1"/>
  <c r="AD1874" i="1"/>
  <c r="AD1875" i="1"/>
  <c r="AD1876" i="1"/>
  <c r="AD1891" i="1"/>
  <c r="AD1892" i="1"/>
  <c r="AD1893" i="1"/>
  <c r="AD1851" i="1"/>
  <c r="AD1852" i="1"/>
  <c r="AD1853" i="1"/>
  <c r="AD1854" i="1"/>
  <c r="AD1855" i="1"/>
  <c r="AD2057" i="1"/>
  <c r="AD2058" i="1"/>
  <c r="AD2059" i="1"/>
  <c r="AD1693" i="1"/>
  <c r="AD1694" i="1"/>
  <c r="AD1831" i="1"/>
  <c r="AD1832" i="1"/>
  <c r="AD1833" i="1"/>
  <c r="AD1937" i="1"/>
  <c r="AD1938" i="1"/>
  <c r="AD1939" i="1"/>
  <c r="AD1990" i="1"/>
  <c r="AD1991" i="1"/>
  <c r="AD1992" i="1"/>
  <c r="AD1993" i="1"/>
  <c r="AD1865" i="1"/>
  <c r="AD1866" i="1"/>
  <c r="AD1867" i="1"/>
  <c r="AD1868" i="1"/>
  <c r="AD1975" i="1"/>
  <c r="AD1976" i="1"/>
  <c r="AD1977" i="1"/>
  <c r="AD1881" i="1"/>
  <c r="AD1882" i="1"/>
  <c r="AD1883" i="1"/>
  <c r="AD1775" i="1"/>
  <c r="AD1776" i="1"/>
  <c r="AD1777" i="1"/>
  <c r="AD2043" i="1"/>
  <c r="AD2044" i="1"/>
  <c r="AD2045" i="1"/>
  <c r="AD2049" i="1"/>
  <c r="AD2050" i="1"/>
  <c r="AD2051" i="1"/>
  <c r="AD1997" i="1"/>
  <c r="AD1998" i="1"/>
  <c r="AD1999" i="1"/>
  <c r="AD2014" i="1"/>
  <c r="AD2015" i="1"/>
  <c r="AD2016" i="1"/>
  <c r="AD2017" i="1"/>
  <c r="AD1845" i="1"/>
  <c r="AD1846" i="1"/>
  <c r="AD1847" i="1"/>
  <c r="AD1888" i="1"/>
  <c r="AD1889" i="1"/>
  <c r="AD1890" i="1"/>
  <c r="AD1691" i="1"/>
  <c r="AD1692" i="1"/>
  <c r="AD1787" i="1"/>
  <c r="AD1788" i="1"/>
  <c r="AD1789" i="1"/>
  <c r="AD2064" i="1"/>
  <c r="AD2065" i="1"/>
  <c r="AD2066" i="1"/>
  <c r="AD1916" i="1"/>
  <c r="AD1917" i="1"/>
  <c r="AD1918" i="1"/>
  <c r="AD1956" i="1"/>
  <c r="AD1957" i="1"/>
  <c r="AD1958" i="1"/>
  <c r="AD2028" i="1"/>
  <c r="AD2029" i="1"/>
  <c r="AD2030" i="1"/>
  <c r="AD2006" i="1"/>
  <c r="AD2007" i="1"/>
  <c r="AD1988" i="1"/>
  <c r="AD1989" i="1"/>
  <c r="AD1732" i="1"/>
  <c r="AD1733" i="1"/>
  <c r="AD1734" i="1"/>
  <c r="AD1750" i="1"/>
  <c r="AD1751" i="1"/>
  <c r="AD1839" i="1"/>
  <c r="AD1840" i="1"/>
  <c r="AD1841" i="1"/>
  <c r="AD1778" i="1"/>
  <c r="AD1779" i="1"/>
  <c r="AD1780" i="1"/>
  <c r="AD1962" i="1"/>
  <c r="AD1963" i="1"/>
  <c r="AD1964" i="1"/>
  <c r="AD2070" i="1"/>
  <c r="AD2071" i="1"/>
  <c r="AD1856" i="1"/>
  <c r="AD1857" i="1"/>
  <c r="AD1858" i="1"/>
  <c r="AD1752" i="1"/>
  <c r="AD1753" i="1"/>
  <c r="AD1754" i="1"/>
  <c r="AD1801" i="1"/>
  <c r="AD1802" i="1"/>
  <c r="AD2067" i="1"/>
  <c r="AD2068" i="1"/>
  <c r="AD2069" i="1"/>
  <c r="AD1797" i="1"/>
  <c r="AD1798" i="1"/>
  <c r="AD1799" i="1"/>
  <c r="AD1800" i="1"/>
  <c r="AD1730" i="1"/>
  <c r="AD1731" i="1"/>
  <c r="AD1764" i="1"/>
  <c r="AD1765" i="1"/>
  <c r="AD1766" i="1"/>
  <c r="AD2021" i="1"/>
  <c r="AD2022" i="1"/>
  <c r="AD2023" i="1"/>
  <c r="AD1701" i="1"/>
  <c r="AD1702" i="1"/>
  <c r="AD1703" i="1"/>
  <c r="AD2031" i="1"/>
  <c r="AD2032" i="1"/>
  <c r="AD1721" i="1"/>
  <c r="AD1722" i="1"/>
  <c r="AD1723" i="1"/>
  <c r="AD1715" i="1"/>
  <c r="AD1716" i="1"/>
  <c r="AD1717" i="1"/>
  <c r="AD1781" i="1"/>
  <c r="AD1782" i="1"/>
  <c r="AD1783" i="1"/>
  <c r="AD1834" i="1"/>
  <c r="AD1835" i="1"/>
  <c r="AD1836" i="1"/>
  <c r="AD1908" i="1"/>
  <c r="AD1909" i="1"/>
  <c r="AD1842" i="1"/>
  <c r="AD1843" i="1"/>
  <c r="AD1844" i="1"/>
  <c r="AD1803" i="1"/>
  <c r="AD1804" i="1"/>
  <c r="AD1805" i="1"/>
  <c r="AD1718" i="1"/>
  <c r="AD1719" i="1"/>
  <c r="AD1720" i="1"/>
  <c r="AD1919" i="1"/>
  <c r="AD1920" i="1"/>
  <c r="AD1921" i="1"/>
  <c r="AD2008" i="1"/>
  <c r="AD2009" i="1"/>
  <c r="AD2010" i="1"/>
  <c r="AD1877" i="1"/>
  <c r="AD1878" i="1"/>
  <c r="AD1879" i="1"/>
  <c r="AD1880" i="1"/>
  <c r="AD1897" i="1"/>
  <c r="AD1898" i="1"/>
  <c r="AD1899" i="1"/>
  <c r="AD2046" i="1"/>
  <c r="AD2047" i="1"/>
  <c r="AD2048" i="1"/>
  <c r="AD2052" i="1"/>
  <c r="AD2053" i="1"/>
  <c r="AD1970" i="1"/>
  <c r="AD1971" i="1"/>
  <c r="AD1959" i="1"/>
  <c r="AD1960" i="1"/>
  <c r="AD1961" i="1"/>
  <c r="AD1828" i="1"/>
  <c r="AD1829" i="1"/>
  <c r="AD1830" i="1"/>
  <c r="AD1770" i="1"/>
  <c r="AD1771" i="1"/>
  <c r="AD1772" i="1"/>
  <c r="AD1929" i="1"/>
  <c r="AD1930" i="1"/>
  <c r="AD1931" i="1"/>
  <c r="AD1698" i="1"/>
  <c r="AD1699" i="1"/>
  <c r="AD1700" i="1"/>
  <c r="AD1767" i="1"/>
  <c r="AD1768" i="1"/>
  <c r="AD1769" i="1"/>
  <c r="AD1688" i="1"/>
  <c r="AD1689" i="1"/>
  <c r="AD1690" i="1"/>
  <c r="AD1817" i="1"/>
  <c r="AD1818" i="1"/>
  <c r="AD1819" i="1"/>
  <c r="AD1978" i="1"/>
  <c r="AD1979" i="1"/>
  <c r="AD1980" i="1"/>
  <c r="AD1837" i="1"/>
  <c r="AD1838" i="1"/>
  <c r="AD1709" i="1"/>
  <c r="AD1710" i="1"/>
  <c r="AD1711" i="1"/>
  <c r="AD1741" i="1"/>
  <c r="AD1742" i="1"/>
  <c r="AD1743" i="1"/>
  <c r="AD1744" i="1"/>
  <c r="AD1983" i="1"/>
  <c r="AD1984" i="1"/>
  <c r="AD1985" i="1"/>
  <c r="AD1848" i="1"/>
  <c r="AD1849" i="1"/>
  <c r="AD1850" i="1"/>
  <c r="AD2033" i="1"/>
  <c r="AD2034" i="1"/>
  <c r="AD2035" i="1"/>
  <c r="AD1704" i="1"/>
  <c r="AD1705" i="1"/>
  <c r="AD1808" i="1"/>
  <c r="AD1809" i="1"/>
  <c r="AD1810" i="1"/>
  <c r="AD1943" i="1"/>
  <c r="AD1944" i="1"/>
  <c r="AD1945" i="1"/>
  <c r="AD1806" i="1"/>
  <c r="AD1807" i="1"/>
  <c r="AD1745" i="1"/>
  <c r="AD1746" i="1"/>
  <c r="AD1747" i="1"/>
  <c r="AD1902" i="1"/>
  <c r="AD1903" i="1"/>
  <c r="AD1981" i="1"/>
  <c r="AD1982" i="1"/>
  <c r="AD2000" i="1"/>
  <c r="AD2001" i="1"/>
  <c r="AD2002" i="1"/>
  <c r="AD2072" i="1"/>
  <c r="AD2073" i="1"/>
  <c r="AD1686" i="1"/>
  <c r="AD1687" i="1"/>
  <c r="AD1946" i="1"/>
  <c r="AD1947" i="1"/>
  <c r="AD1948" i="1"/>
  <c r="AD1965" i="1"/>
  <c r="AD1966" i="1"/>
  <c r="AD2026" i="1"/>
  <c r="AD2027" i="1"/>
  <c r="AD2036" i="1"/>
  <c r="AD2037" i="1"/>
  <c r="AD2038" i="1"/>
  <c r="AD1748" i="1"/>
  <c r="AD1749" i="1"/>
  <c r="AD1913" i="1"/>
  <c r="AD1914" i="1"/>
  <c r="AD1915" i="1"/>
  <c r="AD1994" i="1"/>
  <c r="AD1995" i="1"/>
  <c r="AD1996" i="1"/>
  <c r="AD2018" i="1"/>
  <c r="AD2019" i="1"/>
  <c r="AD2020" i="1"/>
  <c r="AD1712" i="1"/>
  <c r="AD1713" i="1"/>
  <c r="AD1714" i="1"/>
  <c r="AD1894" i="1"/>
  <c r="AD1895" i="1"/>
  <c r="AD1896" i="1"/>
  <c r="AD1967" i="1"/>
  <c r="AD1968" i="1"/>
  <c r="AD1969" i="1"/>
  <c r="AD1814" i="1"/>
  <c r="AD1815" i="1"/>
  <c r="AD1816" i="1"/>
  <c r="AD1825" i="1"/>
  <c r="AD1826" i="1"/>
  <c r="AD1827" i="1"/>
  <c r="AD1761" i="1"/>
  <c r="AD1762" i="1"/>
  <c r="AD1763" i="1"/>
  <c r="AD2003" i="1"/>
  <c r="AD2004" i="1"/>
  <c r="AD2005" i="1"/>
  <c r="AD1682" i="1"/>
  <c r="AD1683" i="1"/>
  <c r="AD1684" i="1"/>
  <c r="AD1685" i="1"/>
  <c r="AD1925" i="1"/>
  <c r="AD1926" i="1"/>
  <c r="AD1927" i="1"/>
  <c r="AD1928" i="1"/>
  <c r="AD1735" i="1"/>
  <c r="AD1736" i="1"/>
  <c r="AD1737" i="1"/>
  <c r="AD1755" i="1"/>
  <c r="AD1756" i="1"/>
  <c r="AD1757" i="1"/>
  <c r="AD1793" i="1"/>
  <c r="AD1794" i="1"/>
  <c r="AD1949" i="1"/>
  <c r="AD1950" i="1"/>
  <c r="AD1951" i="1"/>
  <c r="AD1727" i="1"/>
  <c r="AD1728" i="1"/>
  <c r="AD1729" i="1"/>
  <c r="AD1900" i="1"/>
  <c r="AD1901" i="1"/>
  <c r="AD1932" i="1"/>
  <c r="AD1933" i="1"/>
  <c r="AD1934" i="1"/>
  <c r="AD1935" i="1"/>
  <c r="AD1936" i="1"/>
  <c r="AD1695" i="1"/>
  <c r="AD1696" i="1"/>
  <c r="AD1697" i="1"/>
  <c r="AD1922" i="1"/>
  <c r="AD1923" i="1"/>
  <c r="AD1924" i="1"/>
  <c r="AD2024" i="1"/>
  <c r="AD2025" i="1"/>
  <c r="AD1952" i="1"/>
  <c r="AD1953" i="1"/>
  <c r="AD1954" i="1"/>
  <c r="AD1955" i="1"/>
  <c r="AD2152" i="1"/>
  <c r="AD2153" i="1"/>
  <c r="AD2194" i="1"/>
  <c r="AD2195" i="1"/>
  <c r="AD2529" i="1"/>
  <c r="AD2530" i="1"/>
  <c r="AD2531" i="1"/>
  <c r="AD2401" i="1"/>
  <c r="AD2402" i="1"/>
  <c r="AD2403" i="1"/>
  <c r="AD2309" i="1"/>
  <c r="AD2310" i="1"/>
  <c r="AD2311" i="1"/>
  <c r="AD2460" i="1"/>
  <c r="AD2461" i="1"/>
  <c r="AD2462" i="1"/>
  <c r="AD2115" i="1"/>
  <c r="AD2116" i="1"/>
  <c r="AD2117" i="1"/>
  <c r="AD2239" i="1"/>
  <c r="AD2240" i="1"/>
  <c r="AD2241" i="1"/>
  <c r="AD2373" i="1"/>
  <c r="AD2374" i="1"/>
  <c r="AD2375" i="1"/>
  <c r="AD2485" i="1"/>
  <c r="AD2486" i="1"/>
  <c r="AD2487" i="1"/>
  <c r="AD2385" i="1"/>
  <c r="AD2386" i="1"/>
  <c r="AD2387" i="1"/>
  <c r="AD2077" i="1"/>
  <c r="AD2078" i="1"/>
  <c r="AD2079" i="1"/>
  <c r="AD2473" i="1"/>
  <c r="AD2474" i="1"/>
  <c r="AD2475" i="1"/>
  <c r="AD2297" i="1"/>
  <c r="AD2298" i="1"/>
  <c r="AD2299" i="1"/>
  <c r="AD2514" i="1"/>
  <c r="AD2515" i="1"/>
  <c r="AD2516" i="1"/>
  <c r="AD2517" i="1"/>
  <c r="AD2518" i="1"/>
  <c r="AD2519" i="1"/>
  <c r="AD2520" i="1"/>
  <c r="AD2202" i="1"/>
  <c r="AD2203" i="1"/>
  <c r="AD2204" i="1"/>
  <c r="AD2352" i="1"/>
  <c r="AD2353" i="1"/>
  <c r="AD2354" i="1"/>
  <c r="AD2094" i="1"/>
  <c r="AD2095" i="1"/>
  <c r="AD2096" i="1"/>
  <c r="AD2223" i="1"/>
  <c r="AD2224" i="1"/>
  <c r="AD2225" i="1"/>
  <c r="AD2108" i="1"/>
  <c r="AD2109" i="1"/>
  <c r="AD2110" i="1"/>
  <c r="AD2263" i="1"/>
  <c r="AD2264" i="1"/>
  <c r="AD2265" i="1"/>
  <c r="AD2523" i="1"/>
  <c r="AD2524" i="1"/>
  <c r="AD2525" i="1"/>
  <c r="AD2526" i="1"/>
  <c r="AD2494" i="1"/>
  <c r="AD2495" i="1"/>
  <c r="AD2496" i="1"/>
  <c r="AD2532" i="1"/>
  <c r="AD2533" i="1"/>
  <c r="AD2336" i="1"/>
  <c r="AD2337" i="1"/>
  <c r="AD2338" i="1"/>
  <c r="AD2275" i="1"/>
  <c r="AD2276" i="1"/>
  <c r="AD2277" i="1"/>
  <c r="AD2440" i="1"/>
  <c r="AD2441" i="1"/>
  <c r="AD2442" i="1"/>
  <c r="AD2269" i="1"/>
  <c r="AD2270" i="1"/>
  <c r="AD2271" i="1"/>
  <c r="AD2428" i="1"/>
  <c r="AD2429" i="1"/>
  <c r="AD2430" i="1"/>
  <c r="AD2422" i="1"/>
  <c r="AD2423" i="1"/>
  <c r="AD2424" i="1"/>
  <c r="AD2111" i="1"/>
  <c r="AD2112" i="1"/>
  <c r="AD2113" i="1"/>
  <c r="AD2114" i="1"/>
  <c r="AD2139" i="1"/>
  <c r="AD2140" i="1"/>
  <c r="AD2141" i="1"/>
  <c r="AD2448" i="1"/>
  <c r="AD2449" i="1"/>
  <c r="AD2450" i="1"/>
  <c r="AD2454" i="1"/>
  <c r="AD2455" i="1"/>
  <c r="AD2456" i="1"/>
  <c r="AD2500" i="1"/>
  <c r="AD2501" i="1"/>
  <c r="AD2502" i="1"/>
  <c r="AD2503" i="1"/>
  <c r="AD2284" i="1"/>
  <c r="AD2285" i="1"/>
  <c r="AD2286" i="1"/>
  <c r="AD2287" i="1"/>
  <c r="AD2512" i="1"/>
  <c r="AD2513" i="1"/>
  <c r="AD2509" i="1"/>
  <c r="AD2510" i="1"/>
  <c r="AD2511" i="1"/>
  <c r="AD2324" i="1"/>
  <c r="AD2325" i="1"/>
  <c r="AD2326" i="1"/>
  <c r="AD2220" i="1"/>
  <c r="AD2221" i="1"/>
  <c r="AD2222" i="1"/>
  <c r="AD2364" i="1"/>
  <c r="AD2365" i="1"/>
  <c r="AD2366" i="1"/>
  <c r="AD2446" i="1"/>
  <c r="AD2447" i="1"/>
  <c r="AD2105" i="1"/>
  <c r="AD2106" i="1"/>
  <c r="AD2107" i="1"/>
  <c r="AD2346" i="1"/>
  <c r="AD2347" i="1"/>
  <c r="AD2348" i="1"/>
  <c r="AD2086" i="1"/>
  <c r="AD2087" i="1"/>
  <c r="AD2088" i="1"/>
  <c r="AD2118" i="1"/>
  <c r="AD2119" i="1"/>
  <c r="AD2120" i="1"/>
  <c r="AD2488" i="1"/>
  <c r="AD2489" i="1"/>
  <c r="AD2490" i="1"/>
  <c r="AD2278" i="1"/>
  <c r="AD2279" i="1"/>
  <c r="AD2367" i="1"/>
  <c r="AD2368" i="1"/>
  <c r="AD2369" i="1"/>
  <c r="AD2272" i="1"/>
  <c r="AD2273" i="1"/>
  <c r="AD2274" i="1"/>
  <c r="AD2157" i="1"/>
  <c r="AD2158" i="1"/>
  <c r="AD2159" i="1"/>
  <c r="AD2247" i="1"/>
  <c r="AD2248" i="1"/>
  <c r="AD2249" i="1"/>
  <c r="AD2451" i="1"/>
  <c r="AD2452" i="1"/>
  <c r="AD2453" i="1"/>
  <c r="AD2196" i="1"/>
  <c r="AD2197" i="1"/>
  <c r="AD2198" i="1"/>
  <c r="AD2083" i="1"/>
  <c r="AD2084" i="1"/>
  <c r="AD2085" i="1"/>
  <c r="AD2312" i="1"/>
  <c r="AD2313" i="1"/>
  <c r="AD2314" i="1"/>
  <c r="AD2315" i="1"/>
  <c r="AD2316" i="1"/>
  <c r="AD2398" i="1"/>
  <c r="AD2399" i="1"/>
  <c r="AD2400" i="1"/>
  <c r="AD2542" i="1"/>
  <c r="AD2543" i="1"/>
  <c r="AD2544" i="1"/>
  <c r="AD2300" i="1"/>
  <c r="AD2301" i="1"/>
  <c r="AD2302" i="1"/>
  <c r="AD2167" i="1"/>
  <c r="AD2168" i="1"/>
  <c r="AD2250" i="1"/>
  <c r="AD2251" i="1"/>
  <c r="AD2252" i="1"/>
  <c r="AD2208" i="1"/>
  <c r="AD2209" i="1"/>
  <c r="AD2210" i="1"/>
  <c r="AD2211" i="1"/>
  <c r="AD2330" i="1"/>
  <c r="AD2331" i="1"/>
  <c r="AD2332" i="1"/>
  <c r="AD2412" i="1"/>
  <c r="AD2413" i="1"/>
  <c r="AD2414" i="1"/>
  <c r="AD2415" i="1"/>
  <c r="AD2443" i="1"/>
  <c r="AD2444" i="1"/>
  <c r="AD2445" i="1"/>
  <c r="AD2437" i="1"/>
  <c r="AD2438" i="1"/>
  <c r="AD2439" i="1"/>
  <c r="AD2359" i="1"/>
  <c r="AD2360" i="1"/>
  <c r="AD2361" i="1"/>
  <c r="AD2280" i="1"/>
  <c r="AD2281" i="1"/>
  <c r="AD2282" i="1"/>
  <c r="AD2283" i="1"/>
  <c r="AD2256" i="1"/>
  <c r="AD2257" i="1"/>
  <c r="AD2258" i="1"/>
  <c r="AD2259" i="1"/>
  <c r="AD2160" i="1"/>
  <c r="AD2161" i="1"/>
  <c r="AD2162" i="1"/>
  <c r="AD2163" i="1"/>
  <c r="AD2229" i="1"/>
  <c r="AD2230" i="1"/>
  <c r="AD2231" i="1"/>
  <c r="AD2253" i="1"/>
  <c r="AD2254" i="1"/>
  <c r="AD2255" i="1"/>
  <c r="AD2342" i="1"/>
  <c r="AD2343" i="1"/>
  <c r="AD2344" i="1"/>
  <c r="AD2345" i="1"/>
  <c r="AD2339" i="1"/>
  <c r="AD2340" i="1"/>
  <c r="AD2341" i="1"/>
  <c r="AD2212" i="1"/>
  <c r="AD2213" i="1"/>
  <c r="AD2214" i="1"/>
  <c r="AD2100" i="1"/>
  <c r="AD2101" i="1"/>
  <c r="AD2102" i="1"/>
  <c r="AD2497" i="1"/>
  <c r="AD2498" i="1"/>
  <c r="AD2499" i="1"/>
  <c r="AD2562" i="1"/>
  <c r="AD2563" i="1"/>
  <c r="AD2564" i="1"/>
  <c r="AD2470" i="1"/>
  <c r="AD2471" i="1"/>
  <c r="AD2472" i="1"/>
  <c r="AD2266" i="1"/>
  <c r="AD2267" i="1"/>
  <c r="AD2268" i="1"/>
  <c r="AD2303" i="1"/>
  <c r="AD2304" i="1"/>
  <c r="AD2305" i="1"/>
  <c r="AD2130" i="1"/>
  <c r="AD2131" i="1"/>
  <c r="AD2132" i="1"/>
  <c r="AD2395" i="1"/>
  <c r="AD2396" i="1"/>
  <c r="AD2397" i="1"/>
  <c r="AD2545" i="1"/>
  <c r="AD2546" i="1"/>
  <c r="AD2547" i="1"/>
  <c r="AD2536" i="1"/>
  <c r="AD2537" i="1"/>
  <c r="AD2538" i="1"/>
  <c r="AD2294" i="1"/>
  <c r="AD2295" i="1"/>
  <c r="AD2296" i="1"/>
  <c r="AD2466" i="1"/>
  <c r="AD2467" i="1"/>
  <c r="AD2468" i="1"/>
  <c r="AD2469" i="1"/>
  <c r="AD2379" i="1"/>
  <c r="AD2380" i="1"/>
  <c r="AD2381" i="1"/>
  <c r="AD2148" i="1"/>
  <c r="AD2149" i="1"/>
  <c r="AD2150" i="1"/>
  <c r="AD2151" i="1"/>
  <c r="AD2260" i="1"/>
  <c r="AD2261" i="1"/>
  <c r="AD2262" i="1"/>
  <c r="AD2431" i="1"/>
  <c r="AD2432" i="1"/>
  <c r="AD2433" i="1"/>
  <c r="AD2355" i="1"/>
  <c r="AD2356" i="1"/>
  <c r="AD2357" i="1"/>
  <c r="AD2358" i="1"/>
  <c r="AD2182" i="1"/>
  <c r="AD2183" i="1"/>
  <c r="AD2184" i="1"/>
  <c r="AD2127" i="1"/>
  <c r="AD2128" i="1"/>
  <c r="AD2129" i="1"/>
  <c r="AD2551" i="1"/>
  <c r="AD2552" i="1"/>
  <c r="AD2553" i="1"/>
  <c r="AD2142" i="1"/>
  <c r="AD2143" i="1"/>
  <c r="AD2144" i="1"/>
  <c r="AD2215" i="1"/>
  <c r="AD2216" i="1"/>
  <c r="AD2217" i="1"/>
  <c r="AD2554" i="1"/>
  <c r="AD2555" i="1"/>
  <c r="AD2556" i="1"/>
  <c r="AD2191" i="1"/>
  <c r="AD2192" i="1"/>
  <c r="AD2193" i="1"/>
  <c r="AD2534" i="1"/>
  <c r="AD2535" i="1"/>
  <c r="AD2226" i="1"/>
  <c r="AD2227" i="1"/>
  <c r="AD2228" i="1"/>
  <c r="AD2370" i="1"/>
  <c r="AD2371" i="1"/>
  <c r="AD2372" i="1"/>
  <c r="AD2317" i="1"/>
  <c r="AD2318" i="1"/>
  <c r="AD2319" i="1"/>
  <c r="AD2103" i="1"/>
  <c r="AD2104" i="1"/>
  <c r="AD2136" i="1"/>
  <c r="AD2137" i="1"/>
  <c r="AD2138" i="1"/>
  <c r="AD2476" i="1"/>
  <c r="AD2477" i="1"/>
  <c r="AD2478" i="1"/>
  <c r="AD2425" i="1"/>
  <c r="AD2426" i="1"/>
  <c r="AD2427" i="1"/>
  <c r="AD2539" i="1"/>
  <c r="AD2540" i="1"/>
  <c r="AD2541" i="1"/>
  <c r="AD2416" i="1"/>
  <c r="AD2417" i="1"/>
  <c r="AD2418" i="1"/>
  <c r="AD2288" i="1"/>
  <c r="AD2289" i="1"/>
  <c r="AD2290" i="1"/>
  <c r="AD2291" i="1"/>
  <c r="AD2292" i="1"/>
  <c r="AD2293" i="1"/>
  <c r="AD2391" i="1"/>
  <c r="AD2392" i="1"/>
  <c r="AD2393" i="1"/>
  <c r="AD2394" i="1"/>
  <c r="AD2164" i="1"/>
  <c r="AD2165" i="1"/>
  <c r="AD2166" i="1"/>
  <c r="AD2565" i="1"/>
  <c r="AD2566" i="1"/>
  <c r="AD2125" i="1"/>
  <c r="AD2126" i="1"/>
  <c r="AD2482" i="1"/>
  <c r="AD2483" i="1"/>
  <c r="AD2484" i="1"/>
  <c r="AD2362" i="1"/>
  <c r="AD2363" i="1"/>
  <c r="AD2527" i="1"/>
  <c r="AD2528" i="1"/>
  <c r="AD2388" i="1"/>
  <c r="AD2389" i="1"/>
  <c r="AD2390" i="1"/>
  <c r="AD2434" i="1"/>
  <c r="AD2435" i="1"/>
  <c r="AD2436" i="1"/>
  <c r="AD2404" i="1"/>
  <c r="AD2405" i="1"/>
  <c r="AD2406" i="1"/>
  <c r="AD2479" i="1"/>
  <c r="AD2480" i="1"/>
  <c r="AD2481" i="1"/>
  <c r="AD2463" i="1"/>
  <c r="AD2464" i="1"/>
  <c r="AD2465" i="1"/>
  <c r="AD2097" i="1"/>
  <c r="AD2098" i="1"/>
  <c r="AD2099" i="1"/>
  <c r="AD2407" i="1"/>
  <c r="AD2408" i="1"/>
  <c r="AD2154" i="1"/>
  <c r="AD2155" i="1"/>
  <c r="AD2156" i="1"/>
  <c r="AD2242" i="1"/>
  <c r="AD2243" i="1"/>
  <c r="AD2189" i="1"/>
  <c r="AD2190" i="1"/>
  <c r="AD2169" i="1"/>
  <c r="AD2170" i="1"/>
  <c r="AD2171" i="1"/>
  <c r="AD2218" i="1"/>
  <c r="AD2219" i="1"/>
  <c r="AD2306" i="1"/>
  <c r="AD2307" i="1"/>
  <c r="AD2308" i="1"/>
  <c r="AD2409" i="1"/>
  <c r="AD2410" i="1"/>
  <c r="AD2411" i="1"/>
  <c r="AD2205" i="1"/>
  <c r="AD2206" i="1"/>
  <c r="AD2207" i="1"/>
  <c r="AD2521" i="1"/>
  <c r="AD2522" i="1"/>
  <c r="AD2089" i="1"/>
  <c r="AD2090" i="1"/>
  <c r="AD2199" i="1"/>
  <c r="AD2200" i="1"/>
  <c r="AD2201" i="1"/>
  <c r="AD2349" i="1"/>
  <c r="AD2350" i="1"/>
  <c r="AD2351" i="1"/>
  <c r="AD2091" i="1"/>
  <c r="AD2092" i="1"/>
  <c r="AD2093" i="1"/>
  <c r="AD2179" i="1"/>
  <c r="AD2180" i="1"/>
  <c r="AD2181" i="1"/>
  <c r="AD2244" i="1"/>
  <c r="AD2245" i="1"/>
  <c r="AD2246" i="1"/>
  <c r="AD2172" i="1"/>
  <c r="AD2173" i="1"/>
  <c r="AD2174" i="1"/>
  <c r="AD2175" i="1"/>
  <c r="AD2327" i="1"/>
  <c r="AD2328" i="1"/>
  <c r="AD2329" i="1"/>
  <c r="AD2333" i="1"/>
  <c r="AD2334" i="1"/>
  <c r="AD2335" i="1"/>
  <c r="AD2236" i="1"/>
  <c r="AD2237" i="1"/>
  <c r="AD2238" i="1"/>
  <c r="AD2557" i="1"/>
  <c r="AD2558" i="1"/>
  <c r="AD2559" i="1"/>
  <c r="AD2507" i="1"/>
  <c r="AD2508" i="1"/>
  <c r="AD2504" i="1"/>
  <c r="AD2505" i="1"/>
  <c r="AD2506" i="1"/>
  <c r="AD2185" i="1"/>
  <c r="AD2186" i="1"/>
  <c r="AD2187" i="1"/>
  <c r="AD2188" i="1"/>
  <c r="AD2232" i="1"/>
  <c r="AD2233" i="1"/>
  <c r="AD2234" i="1"/>
  <c r="AD2235" i="1"/>
  <c r="AD2567" i="1"/>
  <c r="AD2568" i="1"/>
  <c r="AD2569" i="1"/>
  <c r="AD2080" i="1"/>
  <c r="AD2081" i="1"/>
  <c r="AD2082" i="1"/>
  <c r="AD2548" i="1"/>
  <c r="AD2549" i="1"/>
  <c r="AD2550" i="1"/>
  <c r="AD2133" i="1"/>
  <c r="AD2134" i="1"/>
  <c r="AD2135" i="1"/>
  <c r="AD2376" i="1"/>
  <c r="AD2377" i="1"/>
  <c r="AD2378" i="1"/>
  <c r="AD2176" i="1"/>
  <c r="AD2177" i="1"/>
  <c r="AD2178" i="1"/>
  <c r="AD2382" i="1"/>
  <c r="AD2383" i="1"/>
  <c r="AD2384" i="1"/>
  <c r="AD2457" i="1"/>
  <c r="AD2458" i="1"/>
  <c r="AD2459" i="1"/>
  <c r="AD2320" i="1"/>
  <c r="AD2321" i="1"/>
  <c r="AD2322" i="1"/>
  <c r="AD2323" i="1"/>
  <c r="AD2491" i="1"/>
  <c r="AD2492" i="1"/>
  <c r="AD2493" i="1"/>
  <c r="AD2560" i="1"/>
  <c r="AD2561" i="1"/>
  <c r="AD2145" i="1"/>
  <c r="AD2146" i="1"/>
  <c r="AD2147" i="1"/>
  <c r="AD2419" i="1"/>
  <c r="AD2420" i="1"/>
  <c r="AD2421" i="1"/>
  <c r="AD2121" i="1"/>
  <c r="AD2122" i="1"/>
  <c r="AD2123" i="1"/>
  <c r="AD2124" i="1"/>
  <c r="AD1377" i="1"/>
  <c r="AD1378" i="1"/>
  <c r="AD1379" i="1"/>
  <c r="AD1468" i="1"/>
  <c r="AD1469" i="1"/>
  <c r="AD1470" i="1"/>
  <c r="AD1647" i="1"/>
  <c r="AD1648" i="1"/>
  <c r="AD1649" i="1"/>
  <c r="AD1650" i="1"/>
  <c r="AD1370" i="1"/>
  <c r="AD1371" i="1"/>
  <c r="AD1372" i="1"/>
  <c r="AD1373" i="1"/>
  <c r="AD1621" i="1"/>
  <c r="AD1622" i="1"/>
  <c r="AD1623" i="1"/>
  <c r="AD1595" i="1"/>
  <c r="AD1596" i="1"/>
  <c r="AD1597" i="1"/>
  <c r="AD1651" i="1"/>
  <c r="AD1652" i="1"/>
  <c r="AD1653" i="1"/>
  <c r="AD1654" i="1"/>
  <c r="AD1374" i="1"/>
  <c r="AD1375" i="1"/>
  <c r="AD1376" i="1"/>
  <c r="AD1495" i="1"/>
  <c r="AD1496" i="1"/>
  <c r="AD1434" i="1"/>
  <c r="AD1435" i="1"/>
  <c r="AD1436" i="1"/>
  <c r="AD1630" i="1"/>
  <c r="AD1631" i="1"/>
  <c r="AD1632" i="1"/>
  <c r="AD1643" i="1"/>
  <c r="AD1644" i="1"/>
  <c r="AD1645" i="1"/>
  <c r="AD1646" i="1"/>
  <c r="AD1404" i="1"/>
  <c r="AD1405" i="1"/>
  <c r="AD1406" i="1"/>
  <c r="AD1564" i="1"/>
  <c r="AD1565" i="1"/>
  <c r="AD1589" i="1"/>
  <c r="AD1590" i="1"/>
  <c r="AD1591" i="1"/>
  <c r="AD1437" i="1"/>
  <c r="AD1438" i="1"/>
  <c r="AD1664" i="1"/>
  <c r="AD1665" i="1"/>
  <c r="AD1666" i="1"/>
  <c r="AD1627" i="1"/>
  <c r="AD1628" i="1"/>
  <c r="AD1629" i="1"/>
  <c r="AD1461" i="1"/>
  <c r="AD1462" i="1"/>
  <c r="AD1463" i="1"/>
  <c r="AD1601" i="1"/>
  <c r="AD1602" i="1"/>
  <c r="AD1603" i="1"/>
  <c r="AD1548" i="1"/>
  <c r="AD1549" i="1"/>
  <c r="AD1550" i="1"/>
  <c r="AD1551" i="1"/>
  <c r="AD1661" i="1"/>
  <c r="AD1662" i="1"/>
  <c r="AD1663" i="1"/>
  <c r="AD1354" i="1"/>
  <c r="AD1355" i="1"/>
  <c r="AD1612" i="1"/>
  <c r="AD1613" i="1"/>
  <c r="AD1614" i="1"/>
  <c r="AD1413" i="1"/>
  <c r="AD1414" i="1"/>
  <c r="AD1415" i="1"/>
  <c r="AD1471" i="1"/>
  <c r="AD1472" i="1"/>
  <c r="AD1473" i="1"/>
  <c r="AD1420" i="1"/>
  <c r="AD1421" i="1"/>
  <c r="AD1422" i="1"/>
  <c r="AD1423" i="1"/>
  <c r="AD1510" i="1"/>
  <c r="AD1511" i="1"/>
  <c r="AD1512" i="1"/>
  <c r="AD1439" i="1"/>
  <c r="AD1440" i="1"/>
  <c r="AD1441" i="1"/>
  <c r="AD1489" i="1"/>
  <c r="AD1490" i="1"/>
  <c r="AD1491" i="1"/>
  <c r="AD1492" i="1"/>
  <c r="AD1493" i="1"/>
  <c r="AD1494" i="1"/>
  <c r="AD1416" i="1"/>
  <c r="AD1417" i="1"/>
  <c r="AD1418" i="1"/>
  <c r="AD1419" i="1"/>
  <c r="AD1558" i="1"/>
  <c r="AD1559" i="1"/>
  <c r="AD1560" i="1"/>
  <c r="AD1633" i="1"/>
  <c r="AD1634" i="1"/>
  <c r="AD1635" i="1"/>
  <c r="AD1636" i="1"/>
  <c r="AD1637" i="1"/>
  <c r="AD1638" i="1"/>
  <c r="AD1639" i="1"/>
  <c r="AD1497" i="1"/>
  <c r="AD1498" i="1"/>
  <c r="AD1499" i="1"/>
  <c r="AD1566" i="1"/>
  <c r="AD1567" i="1"/>
  <c r="AD1568" i="1"/>
  <c r="AD1481" i="1"/>
  <c r="AD1482" i="1"/>
  <c r="AD1483" i="1"/>
  <c r="AD1534" i="1"/>
  <c r="AD1535" i="1"/>
  <c r="AD1536" i="1"/>
  <c r="AD1410" i="1"/>
  <c r="AD1411" i="1"/>
  <c r="AD1412" i="1"/>
  <c r="AD1442" i="1"/>
  <c r="AD1443" i="1"/>
  <c r="AD1444" i="1"/>
  <c r="AD1445" i="1"/>
  <c r="AD1454" i="1"/>
  <c r="AD1455" i="1"/>
  <c r="AD1456" i="1"/>
  <c r="AD1457" i="1"/>
  <c r="AD1458" i="1"/>
  <c r="AD1459" i="1"/>
  <c r="AD1460" i="1"/>
  <c r="AD1446" i="1"/>
  <c r="AD1447" i="1"/>
  <c r="AD1448" i="1"/>
  <c r="AD1569" i="1"/>
  <c r="AD1570" i="1"/>
  <c r="AD1571" i="1"/>
  <c r="AD1572" i="1"/>
  <c r="AD1537" i="1"/>
  <c r="AD1538" i="1"/>
  <c r="AD1545" i="1"/>
  <c r="AD1546" i="1"/>
  <c r="AD1547" i="1"/>
  <c r="AD1350" i="1"/>
  <c r="AD1351" i="1"/>
  <c r="AD1407" i="1"/>
  <c r="AD1408" i="1"/>
  <c r="AD1409" i="1"/>
  <c r="AD1352" i="1"/>
  <c r="AD1353" i="1"/>
  <c r="AD1380" i="1"/>
  <c r="AD1381" i="1"/>
  <c r="AD1382" i="1"/>
  <c r="AD1478" i="1"/>
  <c r="AD1479" i="1"/>
  <c r="AD1480" i="1"/>
  <c r="AD1487" i="1"/>
  <c r="AD1488" i="1"/>
  <c r="AD1555" i="1"/>
  <c r="AD1556" i="1"/>
  <c r="AD1557" i="1"/>
  <c r="AD1424" i="1"/>
  <c r="AD1425" i="1"/>
  <c r="AD1615" i="1"/>
  <c r="AD1616" i="1"/>
  <c r="AD1617" i="1"/>
  <c r="AD1592" i="1"/>
  <c r="AD1593" i="1"/>
  <c r="AD1594" i="1"/>
  <c r="AD1383" i="1"/>
  <c r="AD1384" i="1"/>
  <c r="AD1385" i="1"/>
  <c r="AD1640" i="1"/>
  <c r="AD1641" i="1"/>
  <c r="AD1642" i="1"/>
  <c r="AD1658" i="1"/>
  <c r="AD1659" i="1"/>
  <c r="AD1660" i="1"/>
  <c r="AD1394" i="1"/>
  <c r="AD1395" i="1"/>
  <c r="AD1396" i="1"/>
  <c r="AD1429" i="1"/>
  <c r="AD1430" i="1"/>
  <c r="AD1561" i="1"/>
  <c r="AD1562" i="1"/>
  <c r="AD1563" i="1"/>
  <c r="AD1542" i="1"/>
  <c r="AD1543" i="1"/>
  <c r="AD1544" i="1"/>
  <c r="AD1624" i="1"/>
  <c r="AD1625" i="1"/>
  <c r="AD1626" i="1"/>
  <c r="AD1367" i="1"/>
  <c r="AD1368" i="1"/>
  <c r="AD1369" i="1"/>
  <c r="AD1579" i="1"/>
  <c r="AD1580" i="1"/>
  <c r="AD1484" i="1"/>
  <c r="AD1485" i="1"/>
  <c r="AD1486" i="1"/>
  <c r="AD1517" i="1"/>
  <c r="AD1518" i="1"/>
  <c r="AD1519" i="1"/>
  <c r="AD1618" i="1"/>
  <c r="AD1619" i="1"/>
  <c r="AD1620" i="1"/>
  <c r="AD1531" i="1"/>
  <c r="AD1532" i="1"/>
  <c r="AD1533" i="1"/>
  <c r="AD1604" i="1"/>
  <c r="AD1605" i="1"/>
  <c r="AD1606" i="1"/>
  <c r="AD1598" i="1"/>
  <c r="AD1599" i="1"/>
  <c r="AD1600" i="1"/>
  <c r="AD1397" i="1"/>
  <c r="AD1398" i="1"/>
  <c r="AD1399" i="1"/>
  <c r="AD1359" i="1"/>
  <c r="AD1360" i="1"/>
  <c r="AD1361" i="1"/>
  <c r="AD1362" i="1"/>
  <c r="AD1363" i="1"/>
  <c r="AD1449" i="1"/>
  <c r="AD1450" i="1"/>
  <c r="AD1451" i="1"/>
  <c r="AD1671" i="1"/>
  <c r="AD1672" i="1"/>
  <c r="AD1673" i="1"/>
  <c r="AD1576" i="1"/>
  <c r="AD1577" i="1"/>
  <c r="AD1578" i="1"/>
  <c r="AD1523" i="1"/>
  <c r="AD1524" i="1"/>
  <c r="AD1525" i="1"/>
  <c r="AD1464" i="1"/>
  <c r="AD1465" i="1"/>
  <c r="AD1364" i="1"/>
  <c r="AD1365" i="1"/>
  <c r="AD1366" i="1"/>
  <c r="AD1607" i="1"/>
  <c r="AD1608" i="1"/>
  <c r="AD1609" i="1"/>
  <c r="AD1356" i="1"/>
  <c r="AD1357" i="1"/>
  <c r="AD1358" i="1"/>
  <c r="AD1503" i="1"/>
  <c r="AD1504" i="1"/>
  <c r="AD1505" i="1"/>
  <c r="AD1506" i="1"/>
  <c r="AD1507" i="1"/>
  <c r="AD1508" i="1"/>
  <c r="AD1509" i="1"/>
  <c r="AD1474" i="1"/>
  <c r="AD1475" i="1"/>
  <c r="AD1476" i="1"/>
  <c r="AD1477" i="1"/>
  <c r="AD1610" i="1"/>
  <c r="AD1611" i="1"/>
  <c r="AD1674" i="1"/>
  <c r="AD1675" i="1"/>
  <c r="AD1513" i="1"/>
  <c r="AD1514" i="1"/>
  <c r="AD1515" i="1"/>
  <c r="AD1516" i="1"/>
  <c r="AD1539" i="1"/>
  <c r="AD1540" i="1"/>
  <c r="AD1541" i="1"/>
  <c r="AD1466" i="1"/>
  <c r="AD1467" i="1"/>
  <c r="AD1526" i="1"/>
  <c r="AD1527" i="1"/>
  <c r="AD1528" i="1"/>
  <c r="AD1552" i="1"/>
  <c r="AD1553" i="1"/>
  <c r="AD1554" i="1"/>
  <c r="AD1581" i="1"/>
  <c r="AD1582" i="1"/>
  <c r="AD1583" i="1"/>
  <c r="AD1676" i="1"/>
  <c r="AD1677" i="1"/>
  <c r="AD1678" i="1"/>
  <c r="AD1386" i="1"/>
  <c r="AD1387" i="1"/>
  <c r="AD1500" i="1"/>
  <c r="AD1501" i="1"/>
  <c r="AD1502" i="1"/>
  <c r="AD1452" i="1"/>
  <c r="AD1453" i="1"/>
  <c r="AD1426" i="1"/>
  <c r="AD1427" i="1"/>
  <c r="AD1428" i="1"/>
  <c r="AD1391" i="1"/>
  <c r="AD1392" i="1"/>
  <c r="AD1393" i="1"/>
  <c r="AD1347" i="1"/>
  <c r="AD1348" i="1"/>
  <c r="AD1349" i="1"/>
  <c r="AD1584" i="1"/>
  <c r="AD1585" i="1"/>
  <c r="AD1520" i="1"/>
  <c r="AD1521" i="1"/>
  <c r="AD1522" i="1"/>
  <c r="AD1529" i="1"/>
  <c r="AD1530" i="1"/>
  <c r="AD1655" i="1"/>
  <c r="AD1656" i="1"/>
  <c r="AD1657" i="1"/>
  <c r="AD1431" i="1"/>
  <c r="AD1432" i="1"/>
  <c r="AD1433" i="1"/>
  <c r="AD1573" i="1"/>
  <c r="AD1574" i="1"/>
  <c r="AD1575" i="1"/>
  <c r="AD1388" i="1"/>
  <c r="AD1389" i="1"/>
  <c r="AD1390" i="1"/>
  <c r="AD1586" i="1"/>
  <c r="AD1587" i="1"/>
  <c r="AD1588" i="1"/>
  <c r="AD1667" i="1"/>
  <c r="AD1668" i="1"/>
  <c r="AD1669" i="1"/>
  <c r="AD1670" i="1"/>
  <c r="AD1400" i="1"/>
  <c r="AD1401" i="1"/>
  <c r="AD1402" i="1"/>
  <c r="AD1403" i="1"/>
  <c r="AD1110" i="1"/>
  <c r="AD1111" i="1"/>
  <c r="AD1274" i="1"/>
  <c r="AD1275" i="1"/>
  <c r="AD865" i="1"/>
  <c r="AD866" i="1"/>
  <c r="AD976" i="1"/>
  <c r="AD977" i="1"/>
  <c r="AD978" i="1"/>
  <c r="AD915" i="1"/>
  <c r="AD916" i="1"/>
  <c r="AD917" i="1"/>
  <c r="AD1303" i="1"/>
  <c r="AD1304" i="1"/>
  <c r="AD973" i="1"/>
  <c r="AD974" i="1"/>
  <c r="AD975" i="1"/>
  <c r="AD736" i="1"/>
  <c r="AD737" i="1"/>
  <c r="AD1084" i="1"/>
  <c r="AD1085" i="1"/>
  <c r="AD1086" i="1"/>
  <c r="AD1087" i="1"/>
  <c r="AD832" i="1"/>
  <c r="AD833" i="1"/>
  <c r="AD834" i="1"/>
  <c r="AD741" i="1"/>
  <c r="AD742" i="1"/>
  <c r="AD743" i="1"/>
  <c r="AD1241" i="1"/>
  <c r="AD1242" i="1"/>
  <c r="AD1243" i="1"/>
  <c r="AD1244" i="1"/>
  <c r="AD1167" i="1"/>
  <c r="AD1168" i="1"/>
  <c r="AD1169" i="1"/>
  <c r="AD1170" i="1"/>
  <c r="AD1305" i="1"/>
  <c r="AD1306" i="1"/>
  <c r="AD1307" i="1"/>
  <c r="AD1103" i="1"/>
  <c r="AD1104" i="1"/>
  <c r="AD1105" i="1"/>
  <c r="AD1106" i="1"/>
  <c r="AD1314" i="1"/>
  <c r="AD1315" i="1"/>
  <c r="AD1316" i="1"/>
  <c r="AD1317" i="1"/>
  <c r="AD807" i="1"/>
  <c r="AD808" i="1"/>
  <c r="AD809" i="1"/>
  <c r="AD1004" i="1"/>
  <c r="AD1005" i="1"/>
  <c r="AD1006" i="1"/>
  <c r="AD1266" i="1"/>
  <c r="AD1267" i="1"/>
  <c r="AD1268" i="1"/>
  <c r="AD1091" i="1"/>
  <c r="AD1092" i="1"/>
  <c r="AD1093" i="1"/>
  <c r="AD1120" i="1"/>
  <c r="AD1121" i="1"/>
  <c r="AD1122" i="1"/>
  <c r="AD813" i="1"/>
  <c r="AD814" i="1"/>
  <c r="AD815" i="1"/>
  <c r="AD1134" i="1"/>
  <c r="AD1135" i="1"/>
  <c r="AD1136" i="1"/>
  <c r="AD1137" i="1"/>
  <c r="AD1138" i="1"/>
  <c r="AD1139" i="1"/>
  <c r="AD1140" i="1"/>
  <c r="AD1171" i="1"/>
  <c r="AD1172" i="1"/>
  <c r="AD1173" i="1"/>
  <c r="AD1174" i="1"/>
  <c r="AD1078" i="1"/>
  <c r="AD1079" i="1"/>
  <c r="AD1080" i="1"/>
  <c r="AD843" i="1"/>
  <c r="AD844" i="1"/>
  <c r="AD845" i="1"/>
  <c r="AD1016" i="1"/>
  <c r="AD1017" i="1"/>
  <c r="AD982" i="1"/>
  <c r="AD983" i="1"/>
  <c r="AD984" i="1"/>
  <c r="AD1013" i="1"/>
  <c r="AD1014" i="1"/>
  <c r="AD1015" i="1"/>
  <c r="AD935" i="1"/>
  <c r="AD936" i="1"/>
  <c r="AD1141" i="1"/>
  <c r="AD1142" i="1"/>
  <c r="AD1143" i="1"/>
  <c r="AD1279" i="1"/>
  <c r="AD1280" i="1"/>
  <c r="AD1281" i="1"/>
  <c r="AD1282" i="1"/>
  <c r="AD1068" i="1"/>
  <c r="AD1069" i="1"/>
  <c r="AD1070" i="1"/>
  <c r="AD1036" i="1"/>
  <c r="AD1037" i="1"/>
  <c r="AD1231" i="1"/>
  <c r="AD1232" i="1"/>
  <c r="AD867" i="1"/>
  <c r="AD868" i="1"/>
  <c r="AD1131" i="1"/>
  <c r="AD1132" i="1"/>
  <c r="AD1133" i="1"/>
  <c r="AD1081" i="1"/>
  <c r="AD1082" i="1"/>
  <c r="AD1083" i="1"/>
  <c r="AD1271" i="1"/>
  <c r="AD1272" i="1"/>
  <c r="AD1273" i="1"/>
  <c r="AD1151" i="1"/>
  <c r="AD1152" i="1"/>
  <c r="AD1153" i="1"/>
  <c r="AD1292" i="1"/>
  <c r="AD1293" i="1"/>
  <c r="AD744" i="1"/>
  <c r="AD745" i="1"/>
  <c r="AD746" i="1"/>
  <c r="AD747" i="1"/>
  <c r="AD1058" i="1"/>
  <c r="AD1059" i="1"/>
  <c r="AD1060" i="1"/>
  <c r="AD1061" i="1"/>
  <c r="AD1056" i="1"/>
  <c r="AD1057" i="1"/>
  <c r="AD1297" i="1"/>
  <c r="AD1298" i="1"/>
  <c r="AD1299" i="1"/>
  <c r="AD1127" i="1"/>
  <c r="AD1128" i="1"/>
  <c r="AD1129" i="1"/>
  <c r="AD1130" i="1"/>
  <c r="AD1269" i="1"/>
  <c r="AD1270" i="1"/>
  <c r="AD770" i="1"/>
  <c r="AD771" i="1"/>
  <c r="AD772" i="1"/>
  <c r="AD1062" i="1"/>
  <c r="AD1063" i="1"/>
  <c r="AD1064" i="1"/>
  <c r="AD1206" i="1"/>
  <c r="AD1207" i="1"/>
  <c r="AD1208" i="1"/>
  <c r="AD924" i="1"/>
  <c r="AD925" i="1"/>
  <c r="AD926" i="1"/>
  <c r="AD1182" i="1"/>
  <c r="AD1183" i="1"/>
  <c r="AD1184" i="1"/>
  <c r="AD1041" i="1"/>
  <c r="AD1042" i="1"/>
  <c r="AD1043" i="1"/>
  <c r="AD776" i="1"/>
  <c r="AD777" i="1"/>
  <c r="AD778" i="1"/>
  <c r="AD1294" i="1"/>
  <c r="AD1295" i="1"/>
  <c r="AD1296" i="1"/>
  <c r="AD1285" i="1"/>
  <c r="AD1286" i="1"/>
  <c r="AD1287" i="1"/>
  <c r="AD932" i="1"/>
  <c r="AD933" i="1"/>
  <c r="AD934" i="1"/>
  <c r="AD1164" i="1"/>
  <c r="AD1165" i="1"/>
  <c r="AD1166" i="1"/>
  <c r="AD1114" i="1"/>
  <c r="AD1115" i="1"/>
  <c r="AD1116" i="1"/>
  <c r="AD881" i="1"/>
  <c r="AD882" i="1"/>
  <c r="AD883" i="1"/>
  <c r="AD1333" i="1"/>
  <c r="AD1334" i="1"/>
  <c r="AD1335" i="1"/>
  <c r="AD918" i="1"/>
  <c r="AD919" i="1"/>
  <c r="AD920" i="1"/>
  <c r="AD1215" i="1"/>
  <c r="AD1216" i="1"/>
  <c r="AD1217" i="1"/>
  <c r="AD1229" i="1"/>
  <c r="AD1230" i="1"/>
  <c r="AD1027" i="1"/>
  <c r="AD1028" i="1"/>
  <c r="AD1029" i="1"/>
  <c r="AD1300" i="1"/>
  <c r="AD1301" i="1"/>
  <c r="AD1302" i="1"/>
  <c r="AD804" i="1"/>
  <c r="AD805" i="1"/>
  <c r="AD806" i="1"/>
  <c r="AD798" i="1"/>
  <c r="AD799" i="1"/>
  <c r="AD800" i="1"/>
  <c r="AD902" i="1"/>
  <c r="AD903" i="1"/>
  <c r="AD904" i="1"/>
  <c r="AD961" i="1"/>
  <c r="AD962" i="1"/>
  <c r="AD963" i="1"/>
  <c r="AD1318" i="1"/>
  <c r="AD1319" i="1"/>
  <c r="AD1320" i="1"/>
  <c r="AD1344" i="1"/>
  <c r="AD1345" i="1"/>
  <c r="AD1346" i="1"/>
  <c r="AD785" i="1"/>
  <c r="AD786" i="1"/>
  <c r="AD787" i="1"/>
  <c r="AD788" i="1"/>
  <c r="AD1053" i="1"/>
  <c r="AD1054" i="1"/>
  <c r="AD1055" i="1"/>
  <c r="AD782" i="1"/>
  <c r="AD783" i="1"/>
  <c r="AD784" i="1"/>
  <c r="AD1233" i="1"/>
  <c r="AD1234" i="1"/>
  <c r="AD1235" i="1"/>
  <c r="AD899" i="1"/>
  <c r="AD900" i="1"/>
  <c r="AD901" i="1"/>
  <c r="AD1212" i="1"/>
  <c r="AD1213" i="1"/>
  <c r="AD1214" i="1"/>
  <c r="AD829" i="1"/>
  <c r="AD830" i="1"/>
  <c r="AD831" i="1"/>
  <c r="AD1038" i="1"/>
  <c r="AD1039" i="1"/>
  <c r="AD1040" i="1"/>
  <c r="AD840" i="1"/>
  <c r="AD841" i="1"/>
  <c r="AD842" i="1"/>
  <c r="AD937" i="1"/>
  <c r="AD938" i="1"/>
  <c r="AD939" i="1"/>
  <c r="AD816" i="1"/>
  <c r="AD817" i="1"/>
  <c r="AD818" i="1"/>
  <c r="AD855" i="1"/>
  <c r="AD856" i="1"/>
  <c r="AD857" i="1"/>
  <c r="AD858" i="1"/>
  <c r="AD1175" i="1"/>
  <c r="AD1176" i="1"/>
  <c r="AD1177" i="1"/>
  <c r="AD1197" i="1"/>
  <c r="AD1198" i="1"/>
  <c r="AD1199" i="1"/>
  <c r="AD1283" i="1"/>
  <c r="AD1284" i="1"/>
  <c r="AD1339" i="1"/>
  <c r="AD1340" i="1"/>
  <c r="AD1341" i="1"/>
  <c r="AD959" i="1"/>
  <c r="AD960" i="1"/>
  <c r="AD1050" i="1"/>
  <c r="AD1051" i="1"/>
  <c r="AD1052" i="1"/>
  <c r="AD946" i="1"/>
  <c r="AD947" i="1"/>
  <c r="AD948" i="1"/>
  <c r="AD1071" i="1"/>
  <c r="AD1072" i="1"/>
  <c r="AD1073" i="1"/>
  <c r="AD896" i="1"/>
  <c r="AD897" i="1"/>
  <c r="AD898" i="1"/>
  <c r="AD753" i="1"/>
  <c r="AD754" i="1"/>
  <c r="AD755" i="1"/>
  <c r="AD1253" i="1"/>
  <c r="AD1254" i="1"/>
  <c r="AD1255" i="1"/>
  <c r="AD1158" i="1"/>
  <c r="AD1159" i="1"/>
  <c r="AD1160" i="1"/>
  <c r="AD970" i="1"/>
  <c r="AD971" i="1"/>
  <c r="AD972" i="1"/>
  <c r="AD789" i="1"/>
  <c r="AD790" i="1"/>
  <c r="AD791" i="1"/>
  <c r="AD1250" i="1"/>
  <c r="AD1251" i="1"/>
  <c r="AD1252" i="1"/>
  <c r="AD869" i="1"/>
  <c r="AD870" i="1"/>
  <c r="AD871" i="1"/>
  <c r="AD872" i="1"/>
  <c r="AD967" i="1"/>
  <c r="AD968" i="1"/>
  <c r="AD969" i="1"/>
  <c r="AD988" i="1"/>
  <c r="AD989" i="1"/>
  <c r="AD990" i="1"/>
  <c r="AD835" i="1"/>
  <c r="AD836" i="1"/>
  <c r="AD837" i="1"/>
  <c r="AD979" i="1"/>
  <c r="AD980" i="1"/>
  <c r="AD981" i="1"/>
  <c r="AD927" i="1"/>
  <c r="AD928" i="1"/>
  <c r="AD929" i="1"/>
  <c r="AD1238" i="1"/>
  <c r="AD1239" i="1"/>
  <c r="AD1240" i="1"/>
  <c r="AD1024" i="1"/>
  <c r="AD1025" i="1"/>
  <c r="AD1026" i="1"/>
  <c r="AD1311" i="1"/>
  <c r="AD1312" i="1"/>
  <c r="AD1313" i="1"/>
  <c r="AD779" i="1"/>
  <c r="AD780" i="1"/>
  <c r="AD781" i="1"/>
  <c r="AD862" i="1"/>
  <c r="AD863" i="1"/>
  <c r="AD864" i="1"/>
  <c r="AD930" i="1"/>
  <c r="AD931" i="1"/>
  <c r="AD810" i="1"/>
  <c r="AD811" i="1"/>
  <c r="AD812" i="1"/>
  <c r="AD738" i="1"/>
  <c r="AD739" i="1"/>
  <c r="AD740" i="1"/>
  <c r="AD1032" i="1"/>
  <c r="AD1033" i="1"/>
  <c r="AD1034" i="1"/>
  <c r="AD1035" i="1"/>
  <c r="AD819" i="1"/>
  <c r="AD820" i="1"/>
  <c r="AD821" i="1"/>
  <c r="AD822" i="1"/>
  <c r="AD773" i="1"/>
  <c r="AD774" i="1"/>
  <c r="AD775" i="1"/>
  <c r="AD795" i="1"/>
  <c r="AD796" i="1"/>
  <c r="AD797" i="1"/>
  <c r="AD1147" i="1"/>
  <c r="AD1148" i="1"/>
  <c r="AD1149" i="1"/>
  <c r="AD1150" i="1"/>
  <c r="AD893" i="1"/>
  <c r="AD894" i="1"/>
  <c r="AD895" i="1"/>
  <c r="AD1107" i="1"/>
  <c r="AD1108" i="1"/>
  <c r="AD1109" i="1"/>
  <c r="AD1342" i="1"/>
  <c r="AD1343" i="1"/>
  <c r="AD1117" i="1"/>
  <c r="AD1118" i="1"/>
  <c r="AD1119" i="1"/>
  <c r="AD1193" i="1"/>
  <c r="AD1194" i="1"/>
  <c r="AD801" i="1"/>
  <c r="AD802" i="1"/>
  <c r="AD803" i="1"/>
  <c r="AD952" i="1"/>
  <c r="AD953" i="1"/>
  <c r="AD954" i="1"/>
  <c r="AD955" i="1"/>
  <c r="AD996" i="1"/>
  <c r="AD997" i="1"/>
  <c r="AD998" i="1"/>
  <c r="AD1065" i="1"/>
  <c r="AD1066" i="1"/>
  <c r="AD1067" i="1"/>
  <c r="AD748" i="1"/>
  <c r="AD749" i="1"/>
  <c r="AD750" i="1"/>
  <c r="AD1021" i="1"/>
  <c r="AD1022" i="1"/>
  <c r="AD1023" i="1"/>
  <c r="AD1075" i="1"/>
  <c r="AD1076" i="1"/>
  <c r="AD1077" i="1"/>
  <c r="AD1094" i="1"/>
  <c r="AD1095" i="1"/>
  <c r="AD999" i="1"/>
  <c r="AD1000" i="1"/>
  <c r="AD1001" i="1"/>
  <c r="AD905" i="1"/>
  <c r="AD906" i="1"/>
  <c r="AD907" i="1"/>
  <c r="AD759" i="1"/>
  <c r="AD760" i="1"/>
  <c r="AD761" i="1"/>
  <c r="AD873" i="1"/>
  <c r="AD874" i="1"/>
  <c r="AD1288" i="1"/>
  <c r="AD1289" i="1"/>
  <c r="AD823" i="1"/>
  <c r="AD824" i="1"/>
  <c r="AD825" i="1"/>
  <c r="AD1123" i="1"/>
  <c r="AD1124" i="1"/>
  <c r="AD1125" i="1"/>
  <c r="AD1126" i="1"/>
  <c r="AD1030" i="1"/>
  <c r="AD1031" i="1"/>
  <c r="AD826" i="1"/>
  <c r="AD827" i="1"/>
  <c r="AD828" i="1"/>
  <c r="AD1096" i="1"/>
  <c r="AD1097" i="1"/>
  <c r="AD1098" i="1"/>
  <c r="AD1099" i="1"/>
  <c r="AD985" i="1"/>
  <c r="AD986" i="1"/>
  <c r="AD987" i="1"/>
  <c r="AD762" i="1"/>
  <c r="AD763" i="1"/>
  <c r="AD764" i="1"/>
  <c r="AD859" i="1"/>
  <c r="AD860" i="1"/>
  <c r="AD861" i="1"/>
  <c r="AD949" i="1"/>
  <c r="AD950" i="1"/>
  <c r="AD951" i="1"/>
  <c r="AD1178" i="1"/>
  <c r="AD1179" i="1"/>
  <c r="AD1180" i="1"/>
  <c r="AD1181" i="1"/>
  <c r="AD1236" i="1"/>
  <c r="AD1237" i="1"/>
  <c r="AD767" i="1"/>
  <c r="AD768" i="1"/>
  <c r="AD769" i="1"/>
  <c r="AD849" i="1"/>
  <c r="AD850" i="1"/>
  <c r="AD851" i="1"/>
  <c r="AD991" i="1"/>
  <c r="AD992" i="1"/>
  <c r="AD993" i="1"/>
  <c r="AD994" i="1"/>
  <c r="AD995" i="1"/>
  <c r="AD756" i="1"/>
  <c r="AD757" i="1"/>
  <c r="AD758" i="1"/>
  <c r="AD1007" i="1"/>
  <c r="AD1008" i="1"/>
  <c r="AD1009" i="1"/>
  <c r="AD1248" i="1"/>
  <c r="AD1249" i="1"/>
  <c r="AD1308" i="1"/>
  <c r="AD1309" i="1"/>
  <c r="AD1310" i="1"/>
  <c r="AD1203" i="1"/>
  <c r="AD1204" i="1"/>
  <c r="AD1205" i="1"/>
  <c r="AD1336" i="1"/>
  <c r="AD1337" i="1"/>
  <c r="AD1338" i="1"/>
  <c r="AD964" i="1"/>
  <c r="AD965" i="1"/>
  <c r="AD966" i="1"/>
  <c r="AD1329" i="1"/>
  <c r="AD1330" i="1"/>
  <c r="AD1156" i="1"/>
  <c r="AD1157" i="1"/>
  <c r="AD1226" i="1"/>
  <c r="AD1227" i="1"/>
  <c r="AD1228" i="1"/>
  <c r="AD792" i="1"/>
  <c r="AD793" i="1"/>
  <c r="AD794" i="1"/>
  <c r="AD1047" i="1"/>
  <c r="AD1048" i="1"/>
  <c r="AD1049" i="1"/>
  <c r="AD890" i="1"/>
  <c r="AD891" i="1"/>
  <c r="AD892" i="1"/>
  <c r="AD1218" i="1"/>
  <c r="AD1219" i="1"/>
  <c r="AD1220" i="1"/>
  <c r="AD1221" i="1"/>
  <c r="AD1245" i="1"/>
  <c r="AD1246" i="1"/>
  <c r="AD1247" i="1"/>
  <c r="AD1161" i="1"/>
  <c r="AD1162" i="1"/>
  <c r="AD1163" i="1"/>
  <c r="AD1010" i="1"/>
  <c r="AD1011" i="1"/>
  <c r="AD1012" i="1"/>
  <c r="AD1100" i="1"/>
  <c r="AD1101" i="1"/>
  <c r="AD1102" i="1"/>
  <c r="AD942" i="1"/>
  <c r="AD943" i="1"/>
  <c r="AD1325" i="1"/>
  <c r="AD1326" i="1"/>
  <c r="AD1327" i="1"/>
  <c r="AD1328" i="1"/>
  <c r="AD1290" i="1"/>
  <c r="AD1291" i="1"/>
  <c r="AD852" i="1"/>
  <c r="AD853" i="1"/>
  <c r="AD854" i="1"/>
  <c r="AD887" i="1"/>
  <c r="AD888" i="1"/>
  <c r="AD889" i="1"/>
  <c r="AD1331" i="1"/>
  <c r="AD1332" i="1"/>
  <c r="AD846" i="1"/>
  <c r="AD847" i="1"/>
  <c r="AD848" i="1"/>
  <c r="AD1195" i="1"/>
  <c r="AD1196" i="1"/>
  <c r="AD765" i="1"/>
  <c r="AD766" i="1"/>
  <c r="AD1200" i="1"/>
  <c r="AD1201" i="1"/>
  <c r="AD1202" i="1"/>
  <c r="AD1256" i="1"/>
  <c r="AD1257" i="1"/>
  <c r="AD1258" i="1"/>
  <c r="AD1259" i="1"/>
  <c r="AD1209" i="1"/>
  <c r="AD1210" i="1"/>
  <c r="AD1211" i="1"/>
  <c r="AD1187" i="1"/>
  <c r="AD1188" i="1"/>
  <c r="AD1189" i="1"/>
  <c r="AD1002" i="1"/>
  <c r="AD1003" i="1"/>
  <c r="AD1260" i="1"/>
  <c r="AD1261" i="1"/>
  <c r="AD1262" i="1"/>
  <c r="AD910" i="1"/>
  <c r="AD911" i="1"/>
  <c r="AD912" i="1"/>
  <c r="AD913" i="1"/>
  <c r="AD914" i="1"/>
  <c r="AD1190" i="1"/>
  <c r="AD1191" i="1"/>
  <c r="AD1192" i="1"/>
  <c r="AD838" i="1"/>
  <c r="AD839" i="1"/>
  <c r="AD1321" i="1"/>
  <c r="AD1322" i="1"/>
  <c r="AD1044" i="1"/>
  <c r="AD1045" i="1"/>
  <c r="AD1046" i="1"/>
  <c r="AD1323" i="1"/>
  <c r="AD1324" i="1"/>
  <c r="AD751" i="1"/>
  <c r="AD752" i="1"/>
  <c r="AD1144" i="1"/>
  <c r="AD1145" i="1"/>
  <c r="AD1146" i="1"/>
  <c r="AD940" i="1"/>
  <c r="AD941" i="1"/>
  <c r="AD1074" i="1"/>
  <c r="AD921" i="1"/>
  <c r="AD922" i="1"/>
  <c r="AD923" i="1"/>
  <c r="AD908" i="1"/>
  <c r="AD909" i="1"/>
  <c r="AD1112" i="1"/>
  <c r="AD1113" i="1"/>
  <c r="AD1185" i="1"/>
  <c r="AD1186" i="1"/>
  <c r="AD1154" i="1"/>
  <c r="AD1155" i="1"/>
  <c r="AD884" i="1"/>
  <c r="AD885" i="1"/>
  <c r="AD886" i="1"/>
  <c r="AD1088" i="1"/>
  <c r="AD1089" i="1"/>
  <c r="AD1090" i="1"/>
  <c r="AD1276" i="1"/>
  <c r="AD1277" i="1"/>
  <c r="AD1278" i="1"/>
  <c r="AD1018" i="1"/>
  <c r="AD1019" i="1"/>
  <c r="AD1020" i="1"/>
  <c r="AD1263" i="1"/>
  <c r="AD1264" i="1"/>
  <c r="AD1265" i="1"/>
  <c r="AD877" i="1"/>
  <c r="AD878" i="1"/>
  <c r="AD879" i="1"/>
  <c r="AD880" i="1"/>
  <c r="AD956" i="1"/>
  <c r="AD957" i="1"/>
  <c r="AD958" i="1"/>
  <c r="AD944" i="1"/>
  <c r="AD945" i="1"/>
  <c r="AD1222" i="1"/>
  <c r="AD1223" i="1"/>
  <c r="AD1224" i="1"/>
  <c r="AD1225" i="1"/>
  <c r="AD875" i="1"/>
  <c r="AD876" i="1"/>
  <c r="AD565" i="1"/>
  <c r="AD566" i="1"/>
  <c r="AD567" i="1"/>
  <c r="AD76" i="1"/>
  <c r="AD77" i="1"/>
  <c r="AD666" i="1"/>
  <c r="AD667" i="1"/>
  <c r="AD668" i="1"/>
  <c r="AD194" i="1"/>
  <c r="AD195" i="1"/>
  <c r="AD196" i="1"/>
  <c r="AD548" i="1"/>
  <c r="AD549" i="1"/>
  <c r="AD322" i="1"/>
  <c r="AD323" i="1"/>
  <c r="AD324" i="1"/>
  <c r="AD304" i="1"/>
  <c r="AD305" i="1"/>
  <c r="AD306" i="1"/>
  <c r="AD598" i="1"/>
  <c r="AD599" i="1"/>
  <c r="AD600" i="1"/>
  <c r="AD64" i="1"/>
  <c r="AD65" i="1"/>
  <c r="AD66" i="1"/>
  <c r="AD67" i="1"/>
  <c r="AD68" i="1"/>
  <c r="AD69" i="1"/>
  <c r="AD70" i="1"/>
  <c r="AD427" i="1"/>
  <c r="AD428" i="1"/>
  <c r="AD429" i="1"/>
  <c r="AD574" i="1"/>
  <c r="AD575" i="1"/>
  <c r="AD576" i="1"/>
  <c r="AD252" i="1"/>
  <c r="AD253" i="1"/>
  <c r="AD624" i="1"/>
  <c r="AD625" i="1"/>
  <c r="AD626" i="1"/>
  <c r="AD458" i="1"/>
  <c r="AD189" i="1"/>
  <c r="AD190" i="1"/>
  <c r="AD439" i="1"/>
  <c r="AD440" i="1"/>
  <c r="AD441" i="1"/>
  <c r="AD636" i="1"/>
  <c r="AD637" i="1"/>
  <c r="AD638" i="1"/>
  <c r="AD206" i="1"/>
  <c r="AD207" i="1"/>
  <c r="AD208" i="1"/>
  <c r="AD419" i="1"/>
  <c r="AD420" i="1"/>
  <c r="AD421" i="1"/>
  <c r="AD21" i="1"/>
  <c r="AD22" i="1"/>
  <c r="AD23" i="1"/>
  <c r="AD55" i="1"/>
  <c r="AD56" i="1"/>
  <c r="AD510" i="1"/>
  <c r="AD511" i="1"/>
  <c r="AD239" i="1"/>
  <c r="AD240" i="1"/>
  <c r="AD241" i="1"/>
  <c r="AD236" i="1"/>
  <c r="AD237" i="1"/>
  <c r="AD238" i="1"/>
  <c r="AD34" i="1"/>
  <c r="AD35" i="1"/>
  <c r="AD30" i="1"/>
  <c r="AD31" i="1"/>
  <c r="AD32" i="1"/>
  <c r="AD33" i="1"/>
  <c r="AD532" i="1"/>
  <c r="AD533" i="1"/>
  <c r="AD568" i="1"/>
  <c r="AD569" i="1"/>
  <c r="AD570" i="1"/>
  <c r="AD183" i="1"/>
  <c r="AD184" i="1"/>
  <c r="AD185" i="1"/>
  <c r="AD518" i="1"/>
  <c r="AD519" i="1"/>
  <c r="AD520" i="1"/>
  <c r="AD200" i="1"/>
  <c r="AD201" i="1"/>
  <c r="AD202" i="1"/>
  <c r="AD280" i="1"/>
  <c r="AD281" i="1"/>
  <c r="AD282" i="1"/>
  <c r="AD652" i="1"/>
  <c r="AD653" i="1"/>
  <c r="AD145" i="1"/>
  <c r="AD146" i="1"/>
  <c r="AD147" i="1"/>
  <c r="AD242" i="1"/>
  <c r="AD243" i="1"/>
  <c r="AD654" i="1"/>
  <c r="AD655" i="1"/>
  <c r="AD656" i="1"/>
  <c r="AD472" i="1"/>
  <c r="AD473" i="1"/>
  <c r="AD474" i="1"/>
  <c r="AD168" i="1"/>
  <c r="AD169" i="1"/>
  <c r="AD170" i="1"/>
  <c r="AD171" i="1"/>
  <c r="AD172" i="1"/>
  <c r="AD215" i="1"/>
  <c r="AD216" i="1"/>
  <c r="AD217" i="1"/>
  <c r="AD39" i="1"/>
  <c r="AD40" i="1"/>
  <c r="AD43" i="1"/>
  <c r="AD44" i="1"/>
  <c r="AD512" i="1"/>
  <c r="AD513" i="1"/>
  <c r="AD514" i="1"/>
  <c r="AD515" i="1"/>
  <c r="AD353" i="1"/>
  <c r="AD354" i="1"/>
  <c r="AD355" i="1"/>
  <c r="AD507" i="1"/>
  <c r="AD508" i="1"/>
  <c r="AD509" i="1"/>
  <c r="AD720" i="1"/>
  <c r="AD721" i="1"/>
  <c r="AD722" i="1"/>
  <c r="AD263" i="1"/>
  <c r="AD264" i="1"/>
  <c r="AD726" i="1"/>
  <c r="AD727" i="1"/>
  <c r="AD728" i="1"/>
  <c r="AD487" i="1"/>
  <c r="AD488" i="1"/>
  <c r="AD489" i="1"/>
  <c r="AD283" i="1"/>
  <c r="AD284" i="1"/>
  <c r="AD285" i="1"/>
  <c r="AD87" i="1"/>
  <c r="AD88" i="1"/>
  <c r="AD337" i="1"/>
  <c r="AD582" i="1"/>
  <c r="AD583" i="1"/>
  <c r="AD584" i="1"/>
  <c r="AD333" i="1"/>
  <c r="AD334" i="1"/>
  <c r="AD335" i="1"/>
  <c r="AD336" i="1"/>
  <c r="AD130" i="1"/>
  <c r="AD131" i="1"/>
  <c r="AD534" i="1"/>
  <c r="AD535" i="1"/>
  <c r="AD536" i="1"/>
  <c r="AD717" i="1"/>
  <c r="AD718" i="1"/>
  <c r="AD719" i="1"/>
  <c r="AD71" i="1"/>
  <c r="AD72" i="1"/>
  <c r="AD73" i="1"/>
  <c r="AD617" i="1"/>
  <c r="AD618" i="1"/>
  <c r="AD619" i="1"/>
  <c r="AD310" i="1"/>
  <c r="AD311" i="1"/>
  <c r="AD312" i="1"/>
  <c r="AD341" i="1"/>
  <c r="AD342" i="1"/>
  <c r="AD343" i="1"/>
  <c r="AD401" i="1"/>
  <c r="AD402" i="1"/>
  <c r="AD403" i="1"/>
  <c r="AD641" i="1"/>
  <c r="AD642" i="1"/>
  <c r="AD643" i="1"/>
  <c r="AD644" i="1"/>
  <c r="AD124" i="1"/>
  <c r="AD125" i="1"/>
  <c r="AD126" i="1"/>
  <c r="AD702" i="1"/>
  <c r="AD703" i="1"/>
  <c r="AD704" i="1"/>
  <c r="AD436" i="1"/>
  <c r="AD437" i="1"/>
  <c r="AD438" i="1"/>
  <c r="AD218" i="1"/>
  <c r="AD219" i="1"/>
  <c r="AD220" i="1"/>
  <c r="AD221" i="1"/>
  <c r="AD45" i="1"/>
  <c r="AD46" i="1"/>
  <c r="AD47" i="1"/>
  <c r="AD78" i="1"/>
  <c r="AD79" i="1"/>
  <c r="AD80" i="1"/>
  <c r="AD148" i="1"/>
  <c r="AD149" i="1"/>
  <c r="AD150" i="1"/>
  <c r="AD677" i="1"/>
  <c r="AD678" i="1"/>
  <c r="AD679" i="1"/>
  <c r="AD545" i="1"/>
  <c r="AD546" i="1"/>
  <c r="AD547" i="1"/>
  <c r="AD244" i="1"/>
  <c r="AD245" i="1"/>
  <c r="AD246" i="1"/>
  <c r="AD127" i="1"/>
  <c r="AD128" i="1"/>
  <c r="AD129" i="1"/>
  <c r="AD82" i="1"/>
  <c r="AD83" i="1"/>
  <c r="AD84" i="1"/>
  <c r="AD369" i="1"/>
  <c r="AD370" i="1"/>
  <c r="AD371" i="1"/>
  <c r="AD372" i="1"/>
  <c r="AD373" i="1"/>
  <c r="AD374" i="1"/>
  <c r="AD375" i="1"/>
  <c r="AD225" i="1"/>
  <c r="AD226" i="1"/>
  <c r="AD227" i="1"/>
  <c r="AD577" i="1"/>
  <c r="AD578" i="1"/>
  <c r="AD672" i="1"/>
  <c r="AD673" i="1"/>
  <c r="AD648" i="1"/>
  <c r="AD649" i="1"/>
  <c r="AD650" i="1"/>
  <c r="AD651" i="1"/>
  <c r="AD379" i="1"/>
  <c r="AD380" i="1"/>
  <c r="AD256" i="1"/>
  <c r="AD257" i="1"/>
  <c r="AD664" i="1"/>
  <c r="AD665" i="1"/>
  <c r="AD176" i="1"/>
  <c r="AD177" i="1"/>
  <c r="AD178" i="1"/>
  <c r="AD179" i="1"/>
  <c r="AD363" i="1"/>
  <c r="AD364" i="1"/>
  <c r="AD365" i="1"/>
  <c r="AD705" i="1"/>
  <c r="AD706" i="1"/>
  <c r="AD707" i="1"/>
  <c r="AD411" i="1"/>
  <c r="AD412" i="1"/>
  <c r="AD413" i="1"/>
  <c r="AD85" i="1"/>
  <c r="AD86" i="1"/>
  <c r="AD585" i="1"/>
  <c r="AD586" i="1"/>
  <c r="AD587" i="1"/>
  <c r="AD296" i="1"/>
  <c r="AD297" i="1"/>
  <c r="AD298" i="1"/>
  <c r="AD234" i="1"/>
  <c r="AD235" i="1"/>
  <c r="AD729" i="1"/>
  <c r="AD730" i="1"/>
  <c r="AD731" i="1"/>
  <c r="AD271" i="1"/>
  <c r="AD272" i="1"/>
  <c r="AD273" i="1"/>
  <c r="AD392" i="1"/>
  <c r="AD393" i="1"/>
  <c r="AD394" i="1"/>
  <c r="AD684" i="1"/>
  <c r="AD685" i="1"/>
  <c r="AD559" i="1"/>
  <c r="AD560" i="1"/>
  <c r="AD561" i="1"/>
  <c r="AD470" i="1"/>
  <c r="AD471" i="1"/>
  <c r="AD94" i="1"/>
  <c r="AD95" i="1"/>
  <c r="AD96" i="1"/>
  <c r="AD132" i="1"/>
  <c r="AD133" i="1"/>
  <c r="AD134" i="1"/>
  <c r="AD395" i="1"/>
  <c r="AD396" i="1"/>
  <c r="AD397" i="1"/>
  <c r="AD550" i="1"/>
  <c r="AD551" i="1"/>
  <c r="AD552" i="1"/>
  <c r="AD553" i="1"/>
  <c r="AD180" i="1"/>
  <c r="AD181" i="1"/>
  <c r="AD182" i="1"/>
  <c r="AD101" i="1"/>
  <c r="AD102" i="1"/>
  <c r="AD103" i="1"/>
  <c r="AD142" i="1"/>
  <c r="AD143" i="1"/>
  <c r="AD144" i="1"/>
  <c r="AD197" i="1"/>
  <c r="AD198" i="1"/>
  <c r="AD108" i="1"/>
  <c r="AD109" i="1"/>
  <c r="AD612" i="1"/>
  <c r="AD613" i="1"/>
  <c r="AD645" i="1"/>
  <c r="AD646" i="1"/>
  <c r="AD647" i="1"/>
  <c r="AD52" i="1"/>
  <c r="AD53" i="1"/>
  <c r="AD54" i="1"/>
  <c r="AD316" i="1"/>
  <c r="AD317" i="1"/>
  <c r="AD318" i="1"/>
  <c r="AD173" i="1"/>
  <c r="AD174" i="1"/>
  <c r="AD175" i="1"/>
  <c r="AD659" i="1"/>
  <c r="AD660" i="1"/>
  <c r="AD661" i="1"/>
  <c r="AD734" i="1"/>
  <c r="AD735" i="1"/>
  <c r="AD165" i="1"/>
  <c r="AD166" i="1"/>
  <c r="AD167" i="1"/>
  <c r="AD524" i="1"/>
  <c r="AD525" i="1"/>
  <c r="AD526" i="1"/>
  <c r="AD338" i="1"/>
  <c r="AD339" i="1"/>
  <c r="AD340" i="1"/>
  <c r="AD448" i="1"/>
  <c r="AD449" i="1"/>
  <c r="AD450" i="1"/>
  <c r="AD537" i="1"/>
  <c r="AD538" i="1"/>
  <c r="AD481" i="1"/>
  <c r="AD99" i="1"/>
  <c r="AD100" i="1"/>
  <c r="AD62" i="1"/>
  <c r="AD63" i="1"/>
  <c r="AD330" i="1"/>
  <c r="AD331" i="1"/>
  <c r="AD332" i="1"/>
  <c r="AD159" i="1"/>
  <c r="AD160" i="1"/>
  <c r="AD161" i="1"/>
  <c r="AD366" i="1"/>
  <c r="AD367" i="1"/>
  <c r="AD368" i="1"/>
  <c r="AD249" i="1"/>
  <c r="AD250" i="1"/>
  <c r="AD251" i="1"/>
  <c r="AD186" i="1"/>
  <c r="AD187" i="1"/>
  <c r="AD188" i="1"/>
  <c r="AD633" i="1"/>
  <c r="AD634" i="1"/>
  <c r="AD635" i="1"/>
  <c r="AD680" i="1"/>
  <c r="AD681" i="1"/>
  <c r="AD104" i="1"/>
  <c r="AD105" i="1"/>
  <c r="AD199" i="1"/>
  <c r="AD376" i="1"/>
  <c r="AD377" i="1"/>
  <c r="AD378" i="1"/>
  <c r="AD57" i="1"/>
  <c r="AD58" i="1"/>
  <c r="AD265" i="1"/>
  <c r="AD266" i="1"/>
  <c r="AD588" i="1"/>
  <c r="AD589" i="1"/>
  <c r="AD590" i="1"/>
  <c r="AD591" i="1"/>
  <c r="AD490" i="1"/>
  <c r="AD491" i="1"/>
  <c r="AD10" i="1"/>
  <c r="AD11" i="1"/>
  <c r="AD12" i="1"/>
  <c r="AD13" i="1"/>
  <c r="AD696" i="1"/>
  <c r="AD697" i="1"/>
  <c r="AD698" i="1"/>
  <c r="AD89" i="1"/>
  <c r="AD90" i="1"/>
  <c r="AD41" i="1"/>
  <c r="AD42" i="1"/>
  <c r="AD657" i="1"/>
  <c r="AD658" i="1"/>
  <c r="AD36" i="1"/>
  <c r="AD37" i="1"/>
  <c r="AD38" i="1"/>
  <c r="AD579" i="1"/>
  <c r="AD580" i="1"/>
  <c r="AD581" i="1"/>
  <c r="AD433" i="1"/>
  <c r="AD434" i="1"/>
  <c r="AD435" i="1"/>
  <c r="AD212" i="1"/>
  <c r="AD213" i="1"/>
  <c r="AD214" i="1"/>
  <c r="AD715" i="1"/>
  <c r="AD716" i="1"/>
  <c r="AD669" i="1"/>
  <c r="AD670" i="1"/>
  <c r="AD671" i="1"/>
  <c r="AD222" i="1"/>
  <c r="AD223" i="1"/>
  <c r="AD224" i="1"/>
  <c r="AD492" i="1"/>
  <c r="AD493" i="1"/>
  <c r="AD361" i="1"/>
  <c r="AD362" i="1"/>
  <c r="AD228" i="1"/>
  <c r="AD229" i="1"/>
  <c r="AD230" i="1"/>
  <c r="AD290" i="1"/>
  <c r="AD291" i="1"/>
  <c r="AD292" i="1"/>
  <c r="AD562" i="1"/>
  <c r="AD563" i="1"/>
  <c r="AD564" i="1"/>
  <c r="AD14" i="1"/>
  <c r="AD15" i="1"/>
  <c r="AD16" i="1"/>
  <c r="AD688" i="1"/>
  <c r="AD689" i="1"/>
  <c r="AD690" i="1"/>
  <c r="AD267" i="1"/>
  <c r="AD268" i="1"/>
  <c r="AD269" i="1"/>
  <c r="AD270" i="1"/>
  <c r="AD610" i="1"/>
  <c r="AD611" i="1"/>
  <c r="AD19" i="1"/>
  <c r="AD20" i="1"/>
  <c r="AD605" i="1"/>
  <c r="AD606" i="1"/>
  <c r="AD115" i="1"/>
  <c r="AD116" i="1"/>
  <c r="AD595" i="1"/>
  <c r="AD596" i="1"/>
  <c r="AD597" i="1"/>
  <c r="AD162" i="1"/>
  <c r="AD163" i="1"/>
  <c r="AD164" i="1"/>
  <c r="AD607" i="1"/>
  <c r="AD608" i="1"/>
  <c r="AD609" i="1"/>
  <c r="AD140" i="1"/>
  <c r="AD141" i="1"/>
  <c r="AD203" i="1"/>
  <c r="AD204" i="1"/>
  <c r="AD205" i="1"/>
  <c r="AD459" i="1"/>
  <c r="AD460" i="1"/>
  <c r="AD461" i="1"/>
  <c r="AD699" i="1"/>
  <c r="AD700" i="1"/>
  <c r="AD701" i="1"/>
  <c r="AD686" i="1"/>
  <c r="AD687" i="1"/>
  <c r="AD387" i="1"/>
  <c r="AD388" i="1"/>
  <c r="AD398" i="1"/>
  <c r="AD399" i="1"/>
  <c r="AD400" i="1"/>
  <c r="AD614" i="1"/>
  <c r="AD615" i="1"/>
  <c r="AD616" i="1"/>
  <c r="AD462" i="1"/>
  <c r="AD463" i="1"/>
  <c r="AD464" i="1"/>
  <c r="AD350" i="1"/>
  <c r="AD351" i="1"/>
  <c r="AD352" i="1"/>
  <c r="AD358" i="1"/>
  <c r="AD359" i="1"/>
  <c r="AD360" i="1"/>
  <c r="AD417" i="1"/>
  <c r="AD418" i="1"/>
  <c r="AD17" i="1"/>
  <c r="AD18" i="1"/>
  <c r="AD527" i="1"/>
  <c r="AD528" i="1"/>
  <c r="AD529" i="1"/>
  <c r="AD521" i="1"/>
  <c r="AD522" i="1"/>
  <c r="AD523" i="1"/>
  <c r="AD478" i="1"/>
  <c r="AD479" i="1"/>
  <c r="AD480" i="1"/>
  <c r="AD539" i="1"/>
  <c r="AD540" i="1"/>
  <c r="AD541" i="1"/>
  <c r="AD603" i="1"/>
  <c r="AD604" i="1"/>
  <c r="AD327" i="1"/>
  <c r="AD328" i="1"/>
  <c r="AD329" i="1"/>
  <c r="AD7" i="1"/>
  <c r="AD8" i="1"/>
  <c r="AD9" i="1"/>
  <c r="AD571" i="1"/>
  <c r="AD572" i="1"/>
  <c r="AD573" i="1"/>
  <c r="AD260" i="1"/>
  <c r="AD261" i="1"/>
  <c r="AD262" i="1"/>
  <c r="AD381" i="1"/>
  <c r="AD382" i="1"/>
  <c r="AD383" i="1"/>
  <c r="AD451" i="1"/>
  <c r="AD452" i="1"/>
  <c r="AD453" i="1"/>
  <c r="AD119" i="1"/>
  <c r="AD120" i="1"/>
  <c r="AD121" i="1"/>
  <c r="AD258" i="1"/>
  <c r="AD259" i="1"/>
  <c r="AD732" i="1"/>
  <c r="AD733" i="1"/>
  <c r="AD24" i="1"/>
  <c r="AD25" i="1"/>
  <c r="AD26" i="1"/>
  <c r="AD430" i="1"/>
  <c r="AD431" i="1"/>
  <c r="AD432" i="1"/>
  <c r="AD454" i="1"/>
  <c r="AD455" i="1"/>
  <c r="AD554" i="1"/>
  <c r="AD555" i="1"/>
  <c r="AD556" i="1"/>
  <c r="AD344" i="1"/>
  <c r="AD345" i="1"/>
  <c r="AD346" i="1"/>
  <c r="AD347" i="1"/>
  <c r="AD348" i="1"/>
  <c r="AD349" i="1"/>
  <c r="AD404" i="1"/>
  <c r="AD405" i="1"/>
  <c r="AD2" i="1"/>
  <c r="AD3" i="1"/>
  <c r="AD482" i="1"/>
  <c r="AD483" i="1"/>
  <c r="AD620" i="1"/>
  <c r="AD621" i="1"/>
  <c r="AD622" i="1"/>
  <c r="AD623" i="1"/>
  <c r="AD254" i="1"/>
  <c r="AD255" i="1"/>
  <c r="AD48" i="1"/>
  <c r="AD49" i="1"/>
  <c r="AD50" i="1"/>
  <c r="AD51" i="1"/>
  <c r="AD156" i="1"/>
  <c r="AD157" i="1"/>
  <c r="AD158" i="1"/>
  <c r="AD708" i="1"/>
  <c r="AD709" i="1"/>
  <c r="AD710" i="1"/>
  <c r="AD711" i="1"/>
  <c r="AD414" i="1"/>
  <c r="AD415" i="1"/>
  <c r="AD416" i="1"/>
  <c r="AD231" i="1"/>
  <c r="AD232" i="1"/>
  <c r="AD233" i="1"/>
  <c r="AD442" i="1"/>
  <c r="AD443" i="1"/>
  <c r="AD444" i="1"/>
  <c r="AD682" i="1"/>
  <c r="AD683" i="1"/>
  <c r="AD113" i="1"/>
  <c r="AD114" i="1"/>
  <c r="AD592" i="1"/>
  <c r="AD593" i="1"/>
  <c r="AD594" i="1"/>
  <c r="AD137" i="1"/>
  <c r="AD138" i="1"/>
  <c r="AD139" i="1"/>
  <c r="AD110" i="1"/>
  <c r="AD111" i="1"/>
  <c r="AD112" i="1"/>
  <c r="AD356" i="1"/>
  <c r="AD357" i="1"/>
  <c r="AD106" i="1"/>
  <c r="AD107" i="1"/>
  <c r="AD117" i="1"/>
  <c r="AD118" i="1"/>
  <c r="AD191" i="1"/>
  <c r="AD192" i="1"/>
  <c r="AD193" i="1"/>
  <c r="AD465" i="1"/>
  <c r="AD466" i="1"/>
  <c r="AD467" i="1"/>
  <c r="AD499" i="1"/>
  <c r="AD500" i="1"/>
  <c r="AD501" i="1"/>
  <c r="AD301" i="1"/>
  <c r="AD302" i="1"/>
  <c r="AD303" i="1"/>
  <c r="AD384" i="1"/>
  <c r="AD385" i="1"/>
  <c r="AD386" i="1"/>
  <c r="AD135" i="1"/>
  <c r="AD136" i="1"/>
  <c r="AD59" i="1"/>
  <c r="AD60" i="1"/>
  <c r="AD61" i="1"/>
  <c r="AD74" i="1"/>
  <c r="AD75" i="1"/>
  <c r="AD153" i="1"/>
  <c r="AD154" i="1"/>
  <c r="AD155" i="1"/>
  <c r="AD468" i="1"/>
  <c r="AD469" i="1"/>
  <c r="AD557" i="1"/>
  <c r="AD558" i="1"/>
  <c r="AD4" i="1"/>
  <c r="AD5" i="1"/>
  <c r="AD6" i="1"/>
  <c r="AD425" i="1"/>
  <c r="AD426" i="1"/>
  <c r="AD97" i="1"/>
  <c r="AD98" i="1"/>
  <c r="AD247" i="1"/>
  <c r="AD248" i="1"/>
  <c r="AD151" i="1"/>
  <c r="AD152" i="1"/>
  <c r="AD409" i="1"/>
  <c r="AD410" i="1"/>
  <c r="AD299" i="1"/>
  <c r="AD300" i="1"/>
  <c r="AD712" i="1"/>
  <c r="AD713" i="1"/>
  <c r="AD714" i="1"/>
  <c r="AD530" i="1"/>
  <c r="AD531" i="1"/>
  <c r="AD505" i="1"/>
  <c r="AD506" i="1"/>
  <c r="AD496" i="1"/>
  <c r="AD497" i="1"/>
  <c r="AD498" i="1"/>
  <c r="AD406" i="1"/>
  <c r="AD407" i="1"/>
  <c r="AD408" i="1"/>
  <c r="AD601" i="1"/>
  <c r="AD602" i="1"/>
  <c r="AD639" i="1"/>
  <c r="AD640" i="1"/>
  <c r="AD662" i="1"/>
  <c r="AD663" i="1"/>
  <c r="AD694" i="1"/>
  <c r="AD695" i="1"/>
  <c r="AD325" i="1"/>
  <c r="AD326" i="1"/>
  <c r="AD456" i="1"/>
  <c r="AD457" i="1"/>
  <c r="AD422" i="1"/>
  <c r="AD423" i="1"/>
  <c r="AD424" i="1"/>
  <c r="AD627" i="1"/>
  <c r="AD628" i="1"/>
  <c r="AD629" i="1"/>
  <c r="AD288" i="1"/>
  <c r="AD289" i="1"/>
  <c r="AD313" i="1"/>
  <c r="AD314" i="1"/>
  <c r="AD315" i="1"/>
  <c r="AD691" i="1"/>
  <c r="AD692" i="1"/>
  <c r="AD693" i="1"/>
  <c r="AD445" i="1"/>
  <c r="AD446" i="1"/>
  <c r="AD447" i="1"/>
  <c r="AD286" i="1"/>
  <c r="AD287" i="1"/>
  <c r="AD516" i="1"/>
  <c r="AD517" i="1"/>
  <c r="AD122" i="1"/>
  <c r="AD123" i="1"/>
  <c r="AD484" i="1"/>
  <c r="AD485" i="1"/>
  <c r="AD486" i="1"/>
  <c r="AD91" i="1"/>
  <c r="AD92" i="1"/>
  <c r="AD93" i="1"/>
  <c r="AD723" i="1"/>
  <c r="AD724" i="1"/>
  <c r="AD725" i="1"/>
  <c r="AD307" i="1"/>
  <c r="AD308" i="1"/>
  <c r="AD309" i="1"/>
  <c r="AD389" i="1"/>
  <c r="AD390" i="1"/>
  <c r="AD391" i="1"/>
  <c r="AD278" i="1"/>
  <c r="AD279" i="1"/>
  <c r="AD27" i="1"/>
  <c r="AD28" i="1"/>
  <c r="AD29" i="1"/>
  <c r="AD475" i="1"/>
  <c r="AD476" i="1"/>
  <c r="AD477" i="1"/>
  <c r="AD293" i="1"/>
  <c r="AD294" i="1"/>
  <c r="AD295" i="1"/>
  <c r="AD274" i="1"/>
  <c r="AD275" i="1"/>
  <c r="AD276" i="1"/>
  <c r="AD277" i="1"/>
  <c r="AD674" i="1"/>
  <c r="AD675" i="1"/>
  <c r="AD676" i="1"/>
  <c r="AD502" i="1"/>
  <c r="AD503" i="1"/>
  <c r="AD504" i="1"/>
  <c r="AD542" i="1"/>
  <c r="AD543" i="1"/>
  <c r="AD544" i="1"/>
  <c r="AD494" i="1"/>
  <c r="AD495" i="1"/>
  <c r="AD209" i="1"/>
  <c r="AD210" i="1"/>
  <c r="AD211" i="1"/>
  <c r="AD630" i="1"/>
  <c r="AD631" i="1"/>
  <c r="AD632" i="1"/>
  <c r="AD81" i="1"/>
  <c r="AD319" i="1"/>
  <c r="AD320" i="1"/>
  <c r="AD321" i="1"/>
  <c r="AD1811" i="1"/>
  <c r="AC1812" i="1"/>
  <c r="AC1813" i="1"/>
  <c r="AC1724" i="1"/>
  <c r="AC1725" i="1"/>
  <c r="AC1726" i="1"/>
  <c r="AC1679" i="1"/>
  <c r="AC1680" i="1"/>
  <c r="AC1681" i="1"/>
  <c r="AC2074" i="1"/>
  <c r="AC2075" i="1"/>
  <c r="AC2076" i="1"/>
  <c r="AC1940" i="1"/>
  <c r="AC1941" i="1"/>
  <c r="AC1942" i="1"/>
  <c r="AC1869" i="1"/>
  <c r="AC1870" i="1"/>
  <c r="AC1871" i="1"/>
  <c r="AC1872" i="1"/>
  <c r="AC1904" i="1"/>
  <c r="AC1905" i="1"/>
  <c r="AC1906" i="1"/>
  <c r="AC1907" i="1"/>
  <c r="AC1820" i="1"/>
  <c r="AC1821" i="1"/>
  <c r="AC1738" i="1"/>
  <c r="AC1739" i="1"/>
  <c r="AC1740" i="1"/>
  <c r="AC2054" i="1"/>
  <c r="AC2055" i="1"/>
  <c r="AC2056" i="1"/>
  <c r="AC1862" i="1"/>
  <c r="AC1863" i="1"/>
  <c r="AC1864" i="1"/>
  <c r="AC2039" i="1"/>
  <c r="AC2040" i="1"/>
  <c r="AC2041" i="1"/>
  <c r="AC2042" i="1"/>
  <c r="AC1859" i="1"/>
  <c r="AC1860" i="1"/>
  <c r="AC1861" i="1"/>
  <c r="AC1972" i="1"/>
  <c r="AC1973" i="1"/>
  <c r="AC1974" i="1"/>
  <c r="AC1706" i="1"/>
  <c r="AC1707" i="1"/>
  <c r="AC1708" i="1"/>
  <c r="AC1790" i="1"/>
  <c r="AC1791" i="1"/>
  <c r="AC1792" i="1"/>
  <c r="AC2011" i="1"/>
  <c r="AC2012" i="1"/>
  <c r="AC2013" i="1"/>
  <c r="AC1822" i="1"/>
  <c r="AC1823" i="1"/>
  <c r="AC1824" i="1"/>
  <c r="AC1758" i="1"/>
  <c r="AC1759" i="1"/>
  <c r="AC1760" i="1"/>
  <c r="AC1986" i="1"/>
  <c r="AC1987" i="1"/>
  <c r="AC1910" i="1"/>
  <c r="AC1911" i="1"/>
  <c r="AC1912" i="1"/>
  <c r="AC1884" i="1"/>
  <c r="AC1885" i="1"/>
  <c r="AC1886" i="1"/>
  <c r="AC1887" i="1"/>
  <c r="AC1784" i="1"/>
  <c r="AC1785" i="1"/>
  <c r="AC1786" i="1"/>
  <c r="AC1795" i="1"/>
  <c r="AC1796" i="1"/>
  <c r="AC1773" i="1"/>
  <c r="AC1774" i="1"/>
  <c r="AC2060" i="1"/>
  <c r="AC2061" i="1"/>
  <c r="AC2062" i="1"/>
  <c r="AC2063" i="1"/>
  <c r="AC1873" i="1"/>
  <c r="AC1874" i="1"/>
  <c r="AC1875" i="1"/>
  <c r="AC1876" i="1"/>
  <c r="AC1891" i="1"/>
  <c r="AC1892" i="1"/>
  <c r="AC1893" i="1"/>
  <c r="AC1851" i="1"/>
  <c r="AC1852" i="1"/>
  <c r="AC1853" i="1"/>
  <c r="AC1854" i="1"/>
  <c r="AC1855" i="1"/>
  <c r="AC2057" i="1"/>
  <c r="AC2058" i="1"/>
  <c r="AC2059" i="1"/>
  <c r="AC1693" i="1"/>
  <c r="AC1694" i="1"/>
  <c r="AC1831" i="1"/>
  <c r="AC1832" i="1"/>
  <c r="AC1833" i="1"/>
  <c r="AC1937" i="1"/>
  <c r="AC1938" i="1"/>
  <c r="AC1939" i="1"/>
  <c r="AC1990" i="1"/>
  <c r="AC1991" i="1"/>
  <c r="AC1992" i="1"/>
  <c r="AC1993" i="1"/>
  <c r="AC1865" i="1"/>
  <c r="AC1866" i="1"/>
  <c r="AC1867" i="1"/>
  <c r="AC1868" i="1"/>
  <c r="AC1975" i="1"/>
  <c r="AC1976" i="1"/>
  <c r="AC1977" i="1"/>
  <c r="AC1881" i="1"/>
  <c r="AC1882" i="1"/>
  <c r="AC1883" i="1"/>
  <c r="AC1775" i="1"/>
  <c r="AC1776" i="1"/>
  <c r="AC1777" i="1"/>
  <c r="AC2043" i="1"/>
  <c r="AC2044" i="1"/>
  <c r="AC2045" i="1"/>
  <c r="AC2049" i="1"/>
  <c r="AC2050" i="1"/>
  <c r="AC2051" i="1"/>
  <c r="AC1997" i="1"/>
  <c r="AC1998" i="1"/>
  <c r="AC1999" i="1"/>
  <c r="AC2014" i="1"/>
  <c r="AC2015" i="1"/>
  <c r="AC2016" i="1"/>
  <c r="AC2017" i="1"/>
  <c r="AC1845" i="1"/>
  <c r="AC1846" i="1"/>
  <c r="AC1847" i="1"/>
  <c r="AC1888" i="1"/>
  <c r="AC1889" i="1"/>
  <c r="AC1890" i="1"/>
  <c r="AC1691" i="1"/>
  <c r="AC1692" i="1"/>
  <c r="AC1787" i="1"/>
  <c r="AC1788" i="1"/>
  <c r="AC1789" i="1"/>
  <c r="AC2064" i="1"/>
  <c r="AC2065" i="1"/>
  <c r="AC2066" i="1"/>
  <c r="AC1916" i="1"/>
  <c r="AC1917" i="1"/>
  <c r="AC1918" i="1"/>
  <c r="AC1956" i="1"/>
  <c r="AC1957" i="1"/>
  <c r="AC1958" i="1"/>
  <c r="AC2028" i="1"/>
  <c r="AC2029" i="1"/>
  <c r="AC2030" i="1"/>
  <c r="AC2006" i="1"/>
  <c r="AC2007" i="1"/>
  <c r="AC1988" i="1"/>
  <c r="AC1989" i="1"/>
  <c r="AC1732" i="1"/>
  <c r="AC1733" i="1"/>
  <c r="AC1734" i="1"/>
  <c r="AC1750" i="1"/>
  <c r="AC1751" i="1"/>
  <c r="AC1839" i="1"/>
  <c r="AC1840" i="1"/>
  <c r="AC1841" i="1"/>
  <c r="AC1778" i="1"/>
  <c r="AC1779" i="1"/>
  <c r="AC1780" i="1"/>
  <c r="AC1962" i="1"/>
  <c r="AC1963" i="1"/>
  <c r="AC1964" i="1"/>
  <c r="AC2070" i="1"/>
  <c r="AC2071" i="1"/>
  <c r="AC1856" i="1"/>
  <c r="AC1857" i="1"/>
  <c r="AC1858" i="1"/>
  <c r="AC1752" i="1"/>
  <c r="AC1753" i="1"/>
  <c r="AC1754" i="1"/>
  <c r="AC1801" i="1"/>
  <c r="AC1802" i="1"/>
  <c r="AC2067" i="1"/>
  <c r="AC2068" i="1"/>
  <c r="AC2069" i="1"/>
  <c r="AC1797" i="1"/>
  <c r="AC1798" i="1"/>
  <c r="AC1799" i="1"/>
  <c r="AC1800" i="1"/>
  <c r="AC1730" i="1"/>
  <c r="AC1731" i="1"/>
  <c r="AC1764" i="1"/>
  <c r="AC1765" i="1"/>
  <c r="AC1766" i="1"/>
  <c r="AC2021" i="1"/>
  <c r="AC2022" i="1"/>
  <c r="AC2023" i="1"/>
  <c r="AC1701" i="1"/>
  <c r="AC1702" i="1"/>
  <c r="AC1703" i="1"/>
  <c r="AC2031" i="1"/>
  <c r="AC2032" i="1"/>
  <c r="AC1721" i="1"/>
  <c r="AC1722" i="1"/>
  <c r="AC1723" i="1"/>
  <c r="AC1715" i="1"/>
  <c r="AC1716" i="1"/>
  <c r="AC1717" i="1"/>
  <c r="AC1781" i="1"/>
  <c r="AC1782" i="1"/>
  <c r="AC1783" i="1"/>
  <c r="AC1834" i="1"/>
  <c r="AC1835" i="1"/>
  <c r="AC1836" i="1"/>
  <c r="AC1908" i="1"/>
  <c r="AC1909" i="1"/>
  <c r="AC1842" i="1"/>
  <c r="AC1843" i="1"/>
  <c r="AC1844" i="1"/>
  <c r="AC1803" i="1"/>
  <c r="AC1804" i="1"/>
  <c r="AC1805" i="1"/>
  <c r="AC1718" i="1"/>
  <c r="AC1719" i="1"/>
  <c r="AC1720" i="1"/>
  <c r="AC1919" i="1"/>
  <c r="AC1920" i="1"/>
  <c r="AC1921" i="1"/>
  <c r="AC2008" i="1"/>
  <c r="AC2009" i="1"/>
  <c r="AC2010" i="1"/>
  <c r="AC1877" i="1"/>
  <c r="AC1878" i="1"/>
  <c r="AC1879" i="1"/>
  <c r="AC1880" i="1"/>
  <c r="AC1897" i="1"/>
  <c r="AC1898" i="1"/>
  <c r="AC1899" i="1"/>
  <c r="AC2046" i="1"/>
  <c r="AC2047" i="1"/>
  <c r="AC2048" i="1"/>
  <c r="AC2052" i="1"/>
  <c r="AC2053" i="1"/>
  <c r="AC1970" i="1"/>
  <c r="AC1971" i="1"/>
  <c r="AC1959" i="1"/>
  <c r="AC1960" i="1"/>
  <c r="AC1961" i="1"/>
  <c r="AC1828" i="1"/>
  <c r="AC1829" i="1"/>
  <c r="AC1830" i="1"/>
  <c r="AC1770" i="1"/>
  <c r="AC1771" i="1"/>
  <c r="AC1772" i="1"/>
  <c r="AC1929" i="1"/>
  <c r="AC1930" i="1"/>
  <c r="AC1931" i="1"/>
  <c r="AC1698" i="1"/>
  <c r="AC1699" i="1"/>
  <c r="AC1700" i="1"/>
  <c r="AC1767" i="1"/>
  <c r="AC1768" i="1"/>
  <c r="AC1769" i="1"/>
  <c r="AC1688" i="1"/>
  <c r="AC1689" i="1"/>
  <c r="AC1690" i="1"/>
  <c r="AC1817" i="1"/>
  <c r="AC1818" i="1"/>
  <c r="AC1819" i="1"/>
  <c r="AC1978" i="1"/>
  <c r="AC1979" i="1"/>
  <c r="AC1980" i="1"/>
  <c r="AC1837" i="1"/>
  <c r="AC1838" i="1"/>
  <c r="AC1709" i="1"/>
  <c r="AC1710" i="1"/>
  <c r="AC1711" i="1"/>
  <c r="AC1741" i="1"/>
  <c r="AC1742" i="1"/>
  <c r="AC1743" i="1"/>
  <c r="AC1744" i="1"/>
  <c r="AC1983" i="1"/>
  <c r="AC1984" i="1"/>
  <c r="AC1985" i="1"/>
  <c r="AC1848" i="1"/>
  <c r="AC1849" i="1"/>
  <c r="AC1850" i="1"/>
  <c r="AC2033" i="1"/>
  <c r="AC2034" i="1"/>
  <c r="AC2035" i="1"/>
  <c r="AC1704" i="1"/>
  <c r="AC1705" i="1"/>
  <c r="AC1808" i="1"/>
  <c r="AC1809" i="1"/>
  <c r="AC1810" i="1"/>
  <c r="AC1943" i="1"/>
  <c r="AC1944" i="1"/>
  <c r="AC1945" i="1"/>
  <c r="AC1806" i="1"/>
  <c r="AC1807" i="1"/>
  <c r="AC1745" i="1"/>
  <c r="AC1746" i="1"/>
  <c r="AC1747" i="1"/>
  <c r="AC1902" i="1"/>
  <c r="AC1903" i="1"/>
  <c r="AC1981" i="1"/>
  <c r="AC1982" i="1"/>
  <c r="AC2000" i="1"/>
  <c r="AC2001" i="1"/>
  <c r="AC2002" i="1"/>
  <c r="AC2072" i="1"/>
  <c r="AC2073" i="1"/>
  <c r="AC1686" i="1"/>
  <c r="AC1687" i="1"/>
  <c r="AC1946" i="1"/>
  <c r="AC1947" i="1"/>
  <c r="AC1948" i="1"/>
  <c r="AC1965" i="1"/>
  <c r="AC1966" i="1"/>
  <c r="AC2026" i="1"/>
  <c r="AC2027" i="1"/>
  <c r="AC2036" i="1"/>
  <c r="AC2037" i="1"/>
  <c r="AC2038" i="1"/>
  <c r="AC1748" i="1"/>
  <c r="AC1749" i="1"/>
  <c r="AC1913" i="1"/>
  <c r="AC1914" i="1"/>
  <c r="AC1915" i="1"/>
  <c r="AC1994" i="1"/>
  <c r="AC1995" i="1"/>
  <c r="AC1996" i="1"/>
  <c r="AC2018" i="1"/>
  <c r="AC2019" i="1"/>
  <c r="AC2020" i="1"/>
  <c r="AC1712" i="1"/>
  <c r="AC1713" i="1"/>
  <c r="AC1714" i="1"/>
  <c r="AC1894" i="1"/>
  <c r="AC1895" i="1"/>
  <c r="AC1896" i="1"/>
  <c r="AC1967" i="1"/>
  <c r="AC1968" i="1"/>
  <c r="AC1969" i="1"/>
  <c r="AC1814" i="1"/>
  <c r="AC1815" i="1"/>
  <c r="AC1816" i="1"/>
  <c r="AC1825" i="1"/>
  <c r="AC1826" i="1"/>
  <c r="AC1827" i="1"/>
  <c r="AC1761" i="1"/>
  <c r="AC1762" i="1"/>
  <c r="AC1763" i="1"/>
  <c r="AC2003" i="1"/>
  <c r="AC2004" i="1"/>
  <c r="AC2005" i="1"/>
  <c r="AC1682" i="1"/>
  <c r="AC1683" i="1"/>
  <c r="AC1684" i="1"/>
  <c r="AC1685" i="1"/>
  <c r="AC1925" i="1"/>
  <c r="AC1926" i="1"/>
  <c r="AC1927" i="1"/>
  <c r="AC1928" i="1"/>
  <c r="AC1735" i="1"/>
  <c r="AC1736" i="1"/>
  <c r="AC1737" i="1"/>
  <c r="AC1755" i="1"/>
  <c r="AC1756" i="1"/>
  <c r="AC1757" i="1"/>
  <c r="AC1793" i="1"/>
  <c r="AC1794" i="1"/>
  <c r="AC1949" i="1"/>
  <c r="AC1950" i="1"/>
  <c r="AC1951" i="1"/>
  <c r="AC1727" i="1"/>
  <c r="AC1728" i="1"/>
  <c r="AC1729" i="1"/>
  <c r="AC1900" i="1"/>
  <c r="AC1901" i="1"/>
  <c r="AC1932" i="1"/>
  <c r="AC1933" i="1"/>
  <c r="AC1934" i="1"/>
  <c r="AC1935" i="1"/>
  <c r="AC1936" i="1"/>
  <c r="AC1695" i="1"/>
  <c r="AC1696" i="1"/>
  <c r="AC1697" i="1"/>
  <c r="AC1922" i="1"/>
  <c r="AC1923" i="1"/>
  <c r="AC1924" i="1"/>
  <c r="AC2024" i="1"/>
  <c r="AC2025" i="1"/>
  <c r="AC1952" i="1"/>
  <c r="AC1953" i="1"/>
  <c r="AC1954" i="1"/>
  <c r="AC1955" i="1"/>
  <c r="AC2152" i="1"/>
  <c r="AC2153" i="1"/>
  <c r="AC2194" i="1"/>
  <c r="AC2195" i="1"/>
  <c r="AC2529" i="1"/>
  <c r="AC2530" i="1"/>
  <c r="AC2531" i="1"/>
  <c r="AC2401" i="1"/>
  <c r="AC2402" i="1"/>
  <c r="AC2403" i="1"/>
  <c r="AC2309" i="1"/>
  <c r="AC2310" i="1"/>
  <c r="AC2311" i="1"/>
  <c r="AC2460" i="1"/>
  <c r="AC2461" i="1"/>
  <c r="AC2462" i="1"/>
  <c r="AC2115" i="1"/>
  <c r="AC2116" i="1"/>
  <c r="AC2117" i="1"/>
  <c r="AC2239" i="1"/>
  <c r="AC2240" i="1"/>
  <c r="AC2241" i="1"/>
  <c r="AC2373" i="1"/>
  <c r="AC2374" i="1"/>
  <c r="AC2375" i="1"/>
  <c r="AC2485" i="1"/>
  <c r="AC2486" i="1"/>
  <c r="AC2487" i="1"/>
  <c r="AC2385" i="1"/>
  <c r="AC2386" i="1"/>
  <c r="AC2387" i="1"/>
  <c r="AC2077" i="1"/>
  <c r="AC2078" i="1"/>
  <c r="AC2079" i="1"/>
  <c r="AC2473" i="1"/>
  <c r="AC2474" i="1"/>
  <c r="AC2475" i="1"/>
  <c r="AC2297" i="1"/>
  <c r="AC2298" i="1"/>
  <c r="AC2299" i="1"/>
  <c r="AC2514" i="1"/>
  <c r="AC2515" i="1"/>
  <c r="AC2516" i="1"/>
  <c r="AC2517" i="1"/>
  <c r="AC2518" i="1"/>
  <c r="AC2519" i="1"/>
  <c r="AC2520" i="1"/>
  <c r="AC2202" i="1"/>
  <c r="AC2203" i="1"/>
  <c r="AC2204" i="1"/>
  <c r="AC2352" i="1"/>
  <c r="AC2353" i="1"/>
  <c r="AC2354" i="1"/>
  <c r="AC2094" i="1"/>
  <c r="AC2095" i="1"/>
  <c r="AC2096" i="1"/>
  <c r="AC2223" i="1"/>
  <c r="AC2224" i="1"/>
  <c r="AC2225" i="1"/>
  <c r="AC2108" i="1"/>
  <c r="AC2109" i="1"/>
  <c r="AC2110" i="1"/>
  <c r="AC2263" i="1"/>
  <c r="AC2264" i="1"/>
  <c r="AC2265" i="1"/>
  <c r="AC2523" i="1"/>
  <c r="AC2524" i="1"/>
  <c r="AC2525" i="1"/>
  <c r="AC2526" i="1"/>
  <c r="AC2494" i="1"/>
  <c r="AC2495" i="1"/>
  <c r="AC2496" i="1"/>
  <c r="AC2532" i="1"/>
  <c r="AC2533" i="1"/>
  <c r="AC2336" i="1"/>
  <c r="AC2337" i="1"/>
  <c r="AC2338" i="1"/>
  <c r="AC2275" i="1"/>
  <c r="AC2276" i="1"/>
  <c r="AC2277" i="1"/>
  <c r="AC2440" i="1"/>
  <c r="AC2441" i="1"/>
  <c r="AC2442" i="1"/>
  <c r="AC2269" i="1"/>
  <c r="AC2270" i="1"/>
  <c r="AC2271" i="1"/>
  <c r="AC2428" i="1"/>
  <c r="AC2429" i="1"/>
  <c r="AC2430" i="1"/>
  <c r="AC2422" i="1"/>
  <c r="AC2423" i="1"/>
  <c r="AC2424" i="1"/>
  <c r="AC2111" i="1"/>
  <c r="AC2112" i="1"/>
  <c r="AC2113" i="1"/>
  <c r="AC2114" i="1"/>
  <c r="AC2139" i="1"/>
  <c r="AC2140" i="1"/>
  <c r="AC2141" i="1"/>
  <c r="AC2448" i="1"/>
  <c r="AC2449" i="1"/>
  <c r="AC2450" i="1"/>
  <c r="AC2454" i="1"/>
  <c r="AC2455" i="1"/>
  <c r="AC2456" i="1"/>
  <c r="AC2500" i="1"/>
  <c r="AC2501" i="1"/>
  <c r="AC2502" i="1"/>
  <c r="AC2503" i="1"/>
  <c r="AC2284" i="1"/>
  <c r="AC2285" i="1"/>
  <c r="AC2286" i="1"/>
  <c r="AC2287" i="1"/>
  <c r="AC2512" i="1"/>
  <c r="AC2513" i="1"/>
  <c r="AC2509" i="1"/>
  <c r="AC2510" i="1"/>
  <c r="AC2511" i="1"/>
  <c r="AC2324" i="1"/>
  <c r="AC2325" i="1"/>
  <c r="AC2326" i="1"/>
  <c r="AC2220" i="1"/>
  <c r="AC2221" i="1"/>
  <c r="AC2222" i="1"/>
  <c r="AC2364" i="1"/>
  <c r="AC2365" i="1"/>
  <c r="AC2366" i="1"/>
  <c r="AC2446" i="1"/>
  <c r="AC2447" i="1"/>
  <c r="AC2105" i="1"/>
  <c r="AC2106" i="1"/>
  <c r="AC2107" i="1"/>
  <c r="AC2346" i="1"/>
  <c r="AC2347" i="1"/>
  <c r="AC2348" i="1"/>
  <c r="AC2086" i="1"/>
  <c r="AC2087" i="1"/>
  <c r="AC2088" i="1"/>
  <c r="AC2118" i="1"/>
  <c r="AC2119" i="1"/>
  <c r="AC2120" i="1"/>
  <c r="AC2488" i="1"/>
  <c r="AC2489" i="1"/>
  <c r="AC2490" i="1"/>
  <c r="AC2278" i="1"/>
  <c r="AC2279" i="1"/>
  <c r="AC2367" i="1"/>
  <c r="AC2368" i="1"/>
  <c r="AC2369" i="1"/>
  <c r="AC2272" i="1"/>
  <c r="AC2273" i="1"/>
  <c r="AC2274" i="1"/>
  <c r="AC2157" i="1"/>
  <c r="AC2158" i="1"/>
  <c r="AC2159" i="1"/>
  <c r="AC2247" i="1"/>
  <c r="AC2248" i="1"/>
  <c r="AC2249" i="1"/>
  <c r="AC2451" i="1"/>
  <c r="AC2452" i="1"/>
  <c r="AC2453" i="1"/>
  <c r="AC2196" i="1"/>
  <c r="AC2197" i="1"/>
  <c r="AC2198" i="1"/>
  <c r="AC2083" i="1"/>
  <c r="AC2084" i="1"/>
  <c r="AC2085" i="1"/>
  <c r="AC2312" i="1"/>
  <c r="AC2313" i="1"/>
  <c r="AC2314" i="1"/>
  <c r="AC2315" i="1"/>
  <c r="AC2316" i="1"/>
  <c r="AC2398" i="1"/>
  <c r="AC2399" i="1"/>
  <c r="AC2400" i="1"/>
  <c r="AC2542" i="1"/>
  <c r="AC2543" i="1"/>
  <c r="AC2544" i="1"/>
  <c r="AC2300" i="1"/>
  <c r="AC2301" i="1"/>
  <c r="AC2302" i="1"/>
  <c r="AC2167" i="1"/>
  <c r="AC2168" i="1"/>
  <c r="AC2250" i="1"/>
  <c r="AC2251" i="1"/>
  <c r="AC2252" i="1"/>
  <c r="AC2208" i="1"/>
  <c r="AC2209" i="1"/>
  <c r="AC2210" i="1"/>
  <c r="AC2211" i="1"/>
  <c r="AC2330" i="1"/>
  <c r="AC2331" i="1"/>
  <c r="AC2332" i="1"/>
  <c r="AC2412" i="1"/>
  <c r="AC2413" i="1"/>
  <c r="AC2414" i="1"/>
  <c r="AC2415" i="1"/>
  <c r="AC2443" i="1"/>
  <c r="AC2444" i="1"/>
  <c r="AC2445" i="1"/>
  <c r="AC2437" i="1"/>
  <c r="AC2438" i="1"/>
  <c r="AC2439" i="1"/>
  <c r="AC2359" i="1"/>
  <c r="AC2360" i="1"/>
  <c r="AC2361" i="1"/>
  <c r="AC2280" i="1"/>
  <c r="AC2281" i="1"/>
  <c r="AC2282" i="1"/>
  <c r="AC2283" i="1"/>
  <c r="AC2256" i="1"/>
  <c r="AC2257" i="1"/>
  <c r="AC2258" i="1"/>
  <c r="AC2259" i="1"/>
  <c r="AC2160" i="1"/>
  <c r="AC2161" i="1"/>
  <c r="AC2162" i="1"/>
  <c r="AC2163" i="1"/>
  <c r="AC2229" i="1"/>
  <c r="AC2230" i="1"/>
  <c r="AC2231" i="1"/>
  <c r="AC2253" i="1"/>
  <c r="AC2254" i="1"/>
  <c r="AC2255" i="1"/>
  <c r="AC2342" i="1"/>
  <c r="AC2343" i="1"/>
  <c r="AC2344" i="1"/>
  <c r="AC2345" i="1"/>
  <c r="AC2339" i="1"/>
  <c r="AC2340" i="1"/>
  <c r="AC2341" i="1"/>
  <c r="AC2212" i="1"/>
  <c r="AC2213" i="1"/>
  <c r="AC2214" i="1"/>
  <c r="AC2100" i="1"/>
  <c r="AC2101" i="1"/>
  <c r="AC2102" i="1"/>
  <c r="AC2497" i="1"/>
  <c r="AC2498" i="1"/>
  <c r="AC2499" i="1"/>
  <c r="AC2562" i="1"/>
  <c r="AC2563" i="1"/>
  <c r="AC2564" i="1"/>
  <c r="AC2470" i="1"/>
  <c r="AC2471" i="1"/>
  <c r="AC2472" i="1"/>
  <c r="AC2266" i="1"/>
  <c r="AC2267" i="1"/>
  <c r="AC2268" i="1"/>
  <c r="AC2303" i="1"/>
  <c r="AC2304" i="1"/>
  <c r="AC2305" i="1"/>
  <c r="AC2130" i="1"/>
  <c r="AC2131" i="1"/>
  <c r="AC2132" i="1"/>
  <c r="AC2395" i="1"/>
  <c r="AC2396" i="1"/>
  <c r="AC2397" i="1"/>
  <c r="AC2545" i="1"/>
  <c r="AC2546" i="1"/>
  <c r="AC2547" i="1"/>
  <c r="AC2536" i="1"/>
  <c r="AC2537" i="1"/>
  <c r="AC2538" i="1"/>
  <c r="AC2294" i="1"/>
  <c r="AC2295" i="1"/>
  <c r="AC2296" i="1"/>
  <c r="AC2466" i="1"/>
  <c r="AC2467" i="1"/>
  <c r="AC2468" i="1"/>
  <c r="AC2469" i="1"/>
  <c r="AC2379" i="1"/>
  <c r="AC2380" i="1"/>
  <c r="AC2381" i="1"/>
  <c r="AC2148" i="1"/>
  <c r="AC2149" i="1"/>
  <c r="AC2150" i="1"/>
  <c r="AC2151" i="1"/>
  <c r="AC2260" i="1"/>
  <c r="AC2261" i="1"/>
  <c r="AC2262" i="1"/>
  <c r="AC2431" i="1"/>
  <c r="AC2432" i="1"/>
  <c r="AC2433" i="1"/>
  <c r="AC2355" i="1"/>
  <c r="AC2356" i="1"/>
  <c r="AC2357" i="1"/>
  <c r="AC2358" i="1"/>
  <c r="AC2182" i="1"/>
  <c r="AC2183" i="1"/>
  <c r="AC2184" i="1"/>
  <c r="AC2127" i="1"/>
  <c r="AC2128" i="1"/>
  <c r="AC2129" i="1"/>
  <c r="AC2551" i="1"/>
  <c r="AC2552" i="1"/>
  <c r="AC2553" i="1"/>
  <c r="AC2142" i="1"/>
  <c r="AC2143" i="1"/>
  <c r="AC2144" i="1"/>
  <c r="AC2215" i="1"/>
  <c r="AC2216" i="1"/>
  <c r="AC2217" i="1"/>
  <c r="AC2554" i="1"/>
  <c r="AC2555" i="1"/>
  <c r="AC2556" i="1"/>
  <c r="AC2191" i="1"/>
  <c r="AC2192" i="1"/>
  <c r="AC2193" i="1"/>
  <c r="AC2534" i="1"/>
  <c r="AC2535" i="1"/>
  <c r="AC2226" i="1"/>
  <c r="AC2227" i="1"/>
  <c r="AC2228" i="1"/>
  <c r="AC2370" i="1"/>
  <c r="AC2371" i="1"/>
  <c r="AC2372" i="1"/>
  <c r="AC2317" i="1"/>
  <c r="AC2318" i="1"/>
  <c r="AC2319" i="1"/>
  <c r="AC2103" i="1"/>
  <c r="AC2104" i="1"/>
  <c r="AC2136" i="1"/>
  <c r="AC2137" i="1"/>
  <c r="AC2138" i="1"/>
  <c r="AC2476" i="1"/>
  <c r="AC2477" i="1"/>
  <c r="AC2478" i="1"/>
  <c r="AC2425" i="1"/>
  <c r="AC2426" i="1"/>
  <c r="AC2427" i="1"/>
  <c r="AC2539" i="1"/>
  <c r="AC2540" i="1"/>
  <c r="AC2541" i="1"/>
  <c r="AC2416" i="1"/>
  <c r="AC2417" i="1"/>
  <c r="AC2418" i="1"/>
  <c r="AC2288" i="1"/>
  <c r="AC2289" i="1"/>
  <c r="AC2290" i="1"/>
  <c r="AC2291" i="1"/>
  <c r="AC2292" i="1"/>
  <c r="AC2293" i="1"/>
  <c r="AC2391" i="1"/>
  <c r="AC2392" i="1"/>
  <c r="AC2393" i="1"/>
  <c r="AC2394" i="1"/>
  <c r="AC2164" i="1"/>
  <c r="AC2165" i="1"/>
  <c r="AC2166" i="1"/>
  <c r="AC2565" i="1"/>
  <c r="AC2566" i="1"/>
  <c r="AC2125" i="1"/>
  <c r="AC2126" i="1"/>
  <c r="AC2482" i="1"/>
  <c r="AC2483" i="1"/>
  <c r="AC2484" i="1"/>
  <c r="AC2362" i="1"/>
  <c r="AC2363" i="1"/>
  <c r="AC2527" i="1"/>
  <c r="AC2528" i="1"/>
  <c r="AC2388" i="1"/>
  <c r="AC2389" i="1"/>
  <c r="AC2390" i="1"/>
  <c r="AC2434" i="1"/>
  <c r="AC2435" i="1"/>
  <c r="AC2436" i="1"/>
  <c r="AC2404" i="1"/>
  <c r="AC2405" i="1"/>
  <c r="AC2406" i="1"/>
  <c r="AC2479" i="1"/>
  <c r="AC2480" i="1"/>
  <c r="AC2481" i="1"/>
  <c r="AC2463" i="1"/>
  <c r="AC2464" i="1"/>
  <c r="AC2465" i="1"/>
  <c r="AC2097" i="1"/>
  <c r="AC2098" i="1"/>
  <c r="AC2099" i="1"/>
  <c r="AC2407" i="1"/>
  <c r="AC2408" i="1"/>
  <c r="AC2154" i="1"/>
  <c r="AC2155" i="1"/>
  <c r="AC2156" i="1"/>
  <c r="AC2242" i="1"/>
  <c r="AC2243" i="1"/>
  <c r="AC2189" i="1"/>
  <c r="AC2190" i="1"/>
  <c r="AC2169" i="1"/>
  <c r="AC2170" i="1"/>
  <c r="AC2171" i="1"/>
  <c r="AC2218" i="1"/>
  <c r="AC2219" i="1"/>
  <c r="AC2306" i="1"/>
  <c r="AC2307" i="1"/>
  <c r="AC2308" i="1"/>
  <c r="AC2409" i="1"/>
  <c r="AC2410" i="1"/>
  <c r="AC2411" i="1"/>
  <c r="AC2205" i="1"/>
  <c r="AC2206" i="1"/>
  <c r="AC2207" i="1"/>
  <c r="AC2521" i="1"/>
  <c r="AC2522" i="1"/>
  <c r="AC2089" i="1"/>
  <c r="AC2090" i="1"/>
  <c r="AC2199" i="1"/>
  <c r="AC2200" i="1"/>
  <c r="AC2201" i="1"/>
  <c r="AC2349" i="1"/>
  <c r="AC2350" i="1"/>
  <c r="AC2351" i="1"/>
  <c r="AC2091" i="1"/>
  <c r="AC2092" i="1"/>
  <c r="AC2093" i="1"/>
  <c r="AC2179" i="1"/>
  <c r="AC2180" i="1"/>
  <c r="AC2181" i="1"/>
  <c r="AC2244" i="1"/>
  <c r="AC2245" i="1"/>
  <c r="AC2246" i="1"/>
  <c r="AC2172" i="1"/>
  <c r="AC2173" i="1"/>
  <c r="AC2174" i="1"/>
  <c r="AC2175" i="1"/>
  <c r="AC2327" i="1"/>
  <c r="AC2328" i="1"/>
  <c r="AC2329" i="1"/>
  <c r="AC2333" i="1"/>
  <c r="AC2334" i="1"/>
  <c r="AC2335" i="1"/>
  <c r="AC2236" i="1"/>
  <c r="AC2237" i="1"/>
  <c r="AC2238" i="1"/>
  <c r="AC2557" i="1"/>
  <c r="AC2558" i="1"/>
  <c r="AC2559" i="1"/>
  <c r="AC2507" i="1"/>
  <c r="AC2508" i="1"/>
  <c r="AC2504" i="1"/>
  <c r="AC2505" i="1"/>
  <c r="AC2506" i="1"/>
  <c r="AC2185" i="1"/>
  <c r="AC2186" i="1"/>
  <c r="AC2187" i="1"/>
  <c r="AC2188" i="1"/>
  <c r="AC2232" i="1"/>
  <c r="AC2233" i="1"/>
  <c r="AC2234" i="1"/>
  <c r="AC2235" i="1"/>
  <c r="AC2567" i="1"/>
  <c r="AC2568" i="1"/>
  <c r="AC2569" i="1"/>
  <c r="AC2080" i="1"/>
  <c r="AC2081" i="1"/>
  <c r="AC2082" i="1"/>
  <c r="AC2548" i="1"/>
  <c r="AC2549" i="1"/>
  <c r="AC2550" i="1"/>
  <c r="AC2133" i="1"/>
  <c r="AC2134" i="1"/>
  <c r="AC2135" i="1"/>
  <c r="AC2376" i="1"/>
  <c r="AC2377" i="1"/>
  <c r="AC2378" i="1"/>
  <c r="AC2176" i="1"/>
  <c r="AC2177" i="1"/>
  <c r="AC2178" i="1"/>
  <c r="AC2382" i="1"/>
  <c r="AC2383" i="1"/>
  <c r="AC2384" i="1"/>
  <c r="AC2457" i="1"/>
  <c r="AC2458" i="1"/>
  <c r="AC2459" i="1"/>
  <c r="AC2320" i="1"/>
  <c r="AC2321" i="1"/>
  <c r="AC2322" i="1"/>
  <c r="AC2323" i="1"/>
  <c r="AC2491" i="1"/>
  <c r="AC2492" i="1"/>
  <c r="AC2493" i="1"/>
  <c r="AC2560" i="1"/>
  <c r="AC2561" i="1"/>
  <c r="AC2145" i="1"/>
  <c r="AC2146" i="1"/>
  <c r="AC2147" i="1"/>
  <c r="AC2419" i="1"/>
  <c r="AC2420" i="1"/>
  <c r="AC2421" i="1"/>
  <c r="AC2121" i="1"/>
  <c r="AC2122" i="1"/>
  <c r="AC2123" i="1"/>
  <c r="AC2124" i="1"/>
  <c r="AC1377" i="1"/>
  <c r="AC1378" i="1"/>
  <c r="AC1379" i="1"/>
  <c r="AC1468" i="1"/>
  <c r="AC1469" i="1"/>
  <c r="AC1470" i="1"/>
  <c r="AC1647" i="1"/>
  <c r="AC1648" i="1"/>
  <c r="AC1649" i="1"/>
  <c r="AC1650" i="1"/>
  <c r="AC1370" i="1"/>
  <c r="AC1371" i="1"/>
  <c r="AC1372" i="1"/>
  <c r="AC1373" i="1"/>
  <c r="AC1621" i="1"/>
  <c r="AC1622" i="1"/>
  <c r="AC1623" i="1"/>
  <c r="AC1595" i="1"/>
  <c r="AC1596" i="1"/>
  <c r="AC1597" i="1"/>
  <c r="AC1651" i="1"/>
  <c r="AC1652" i="1"/>
  <c r="AC1653" i="1"/>
  <c r="AC1654" i="1"/>
  <c r="AC1374" i="1"/>
  <c r="AC1375" i="1"/>
  <c r="AC1376" i="1"/>
  <c r="AC1495" i="1"/>
  <c r="AC1496" i="1"/>
  <c r="AC1434" i="1"/>
  <c r="AC1435" i="1"/>
  <c r="AC1436" i="1"/>
  <c r="AC1630" i="1"/>
  <c r="AC1631" i="1"/>
  <c r="AC1632" i="1"/>
  <c r="AC1643" i="1"/>
  <c r="AC1644" i="1"/>
  <c r="AC1645" i="1"/>
  <c r="AC1646" i="1"/>
  <c r="AC1404" i="1"/>
  <c r="AC1405" i="1"/>
  <c r="AC1406" i="1"/>
  <c r="AC1564" i="1"/>
  <c r="AC1565" i="1"/>
  <c r="AC1589" i="1"/>
  <c r="AC1590" i="1"/>
  <c r="AC1591" i="1"/>
  <c r="AC1437" i="1"/>
  <c r="AC1438" i="1"/>
  <c r="AC1664" i="1"/>
  <c r="AC1665" i="1"/>
  <c r="AC1666" i="1"/>
  <c r="AC1627" i="1"/>
  <c r="AC1628" i="1"/>
  <c r="AC1629" i="1"/>
  <c r="AC1461" i="1"/>
  <c r="AC1462" i="1"/>
  <c r="AC1463" i="1"/>
  <c r="AC1601" i="1"/>
  <c r="AC1602" i="1"/>
  <c r="AC1603" i="1"/>
  <c r="AC1548" i="1"/>
  <c r="AC1549" i="1"/>
  <c r="AC1550" i="1"/>
  <c r="AC1551" i="1"/>
  <c r="AC1661" i="1"/>
  <c r="AC1662" i="1"/>
  <c r="AC1663" i="1"/>
  <c r="AC1354" i="1"/>
  <c r="AC1355" i="1"/>
  <c r="AC1612" i="1"/>
  <c r="AC1613" i="1"/>
  <c r="AC1614" i="1"/>
  <c r="AC1413" i="1"/>
  <c r="AC1414" i="1"/>
  <c r="AC1415" i="1"/>
  <c r="AC1471" i="1"/>
  <c r="AC1472" i="1"/>
  <c r="AC1473" i="1"/>
  <c r="AC1420" i="1"/>
  <c r="AC1421" i="1"/>
  <c r="AC1422" i="1"/>
  <c r="AC1423" i="1"/>
  <c r="AC1510" i="1"/>
  <c r="AC1511" i="1"/>
  <c r="AC1512" i="1"/>
  <c r="AC1439" i="1"/>
  <c r="AC1440" i="1"/>
  <c r="AC1441" i="1"/>
  <c r="AC1489" i="1"/>
  <c r="AC1490" i="1"/>
  <c r="AC1491" i="1"/>
  <c r="AC1492" i="1"/>
  <c r="AC1493" i="1"/>
  <c r="AC1494" i="1"/>
  <c r="AC1416" i="1"/>
  <c r="AC1417" i="1"/>
  <c r="AC1418" i="1"/>
  <c r="AC1419" i="1"/>
  <c r="AC1558" i="1"/>
  <c r="AC1559" i="1"/>
  <c r="AC1560" i="1"/>
  <c r="AC1633" i="1"/>
  <c r="AC1634" i="1"/>
  <c r="AC1635" i="1"/>
  <c r="AC1636" i="1"/>
  <c r="AC1637" i="1"/>
  <c r="AC1638" i="1"/>
  <c r="AC1639" i="1"/>
  <c r="AC1497" i="1"/>
  <c r="AC1498" i="1"/>
  <c r="AC1499" i="1"/>
  <c r="AC1566" i="1"/>
  <c r="AC1567" i="1"/>
  <c r="AC1568" i="1"/>
  <c r="AC1481" i="1"/>
  <c r="AC1482" i="1"/>
  <c r="AC1483" i="1"/>
  <c r="AC1534" i="1"/>
  <c r="AC1535" i="1"/>
  <c r="AC1536" i="1"/>
  <c r="AC1410" i="1"/>
  <c r="AC1411" i="1"/>
  <c r="AC1412" i="1"/>
  <c r="AC1442" i="1"/>
  <c r="AC1443" i="1"/>
  <c r="AC1444" i="1"/>
  <c r="AC1445" i="1"/>
  <c r="AC1454" i="1"/>
  <c r="AC1455" i="1"/>
  <c r="AC1456" i="1"/>
  <c r="AC1457" i="1"/>
  <c r="AC1458" i="1"/>
  <c r="AC1459" i="1"/>
  <c r="AC1460" i="1"/>
  <c r="AC1446" i="1"/>
  <c r="AC1447" i="1"/>
  <c r="AC1448" i="1"/>
  <c r="AC1569" i="1"/>
  <c r="AC1570" i="1"/>
  <c r="AC1571" i="1"/>
  <c r="AC1572" i="1"/>
  <c r="AC1537" i="1"/>
  <c r="AC1538" i="1"/>
  <c r="AC1545" i="1"/>
  <c r="AC1546" i="1"/>
  <c r="AC1547" i="1"/>
  <c r="AC1350" i="1"/>
  <c r="AC1351" i="1"/>
  <c r="AC1407" i="1"/>
  <c r="AC1408" i="1"/>
  <c r="AC1409" i="1"/>
  <c r="AC1352" i="1"/>
  <c r="AC1353" i="1"/>
  <c r="AC1380" i="1"/>
  <c r="AC1381" i="1"/>
  <c r="AC1382" i="1"/>
  <c r="AC1478" i="1"/>
  <c r="AC1479" i="1"/>
  <c r="AC1480" i="1"/>
  <c r="AC1487" i="1"/>
  <c r="AC1488" i="1"/>
  <c r="AC1555" i="1"/>
  <c r="AC1556" i="1"/>
  <c r="AC1557" i="1"/>
  <c r="AC1424" i="1"/>
  <c r="AC1425" i="1"/>
  <c r="AC1615" i="1"/>
  <c r="AC1616" i="1"/>
  <c r="AC1617" i="1"/>
  <c r="AC1592" i="1"/>
  <c r="AC1593" i="1"/>
  <c r="AC1594" i="1"/>
  <c r="AC1383" i="1"/>
  <c r="AC1384" i="1"/>
  <c r="AC1385" i="1"/>
  <c r="AC1640" i="1"/>
  <c r="AC1641" i="1"/>
  <c r="AC1642" i="1"/>
  <c r="AC1658" i="1"/>
  <c r="AC1659" i="1"/>
  <c r="AC1660" i="1"/>
  <c r="AC1394" i="1"/>
  <c r="AC1395" i="1"/>
  <c r="AC1396" i="1"/>
  <c r="AC1429" i="1"/>
  <c r="AC1430" i="1"/>
  <c r="AC1561" i="1"/>
  <c r="AC1562" i="1"/>
  <c r="AC1563" i="1"/>
  <c r="AC1542" i="1"/>
  <c r="AC1543" i="1"/>
  <c r="AC1544" i="1"/>
  <c r="AC1624" i="1"/>
  <c r="AC1625" i="1"/>
  <c r="AC1626" i="1"/>
  <c r="AC1367" i="1"/>
  <c r="AC1368" i="1"/>
  <c r="AC1369" i="1"/>
  <c r="AC1579" i="1"/>
  <c r="AC1580" i="1"/>
  <c r="AC1484" i="1"/>
  <c r="AC1485" i="1"/>
  <c r="AC1486" i="1"/>
  <c r="AC1517" i="1"/>
  <c r="AC1518" i="1"/>
  <c r="AC1519" i="1"/>
  <c r="AC1618" i="1"/>
  <c r="AC1619" i="1"/>
  <c r="AC1620" i="1"/>
  <c r="AC1531" i="1"/>
  <c r="AC1532" i="1"/>
  <c r="AC1533" i="1"/>
  <c r="AC1604" i="1"/>
  <c r="AC1605" i="1"/>
  <c r="AC1606" i="1"/>
  <c r="AC1598" i="1"/>
  <c r="AC1599" i="1"/>
  <c r="AC1600" i="1"/>
  <c r="AC1397" i="1"/>
  <c r="AC1398" i="1"/>
  <c r="AC1399" i="1"/>
  <c r="AC1359" i="1"/>
  <c r="AC1360" i="1"/>
  <c r="AC1361" i="1"/>
  <c r="AC1362" i="1"/>
  <c r="AC1363" i="1"/>
  <c r="AC1449" i="1"/>
  <c r="AC1450" i="1"/>
  <c r="AC1451" i="1"/>
  <c r="AC1671" i="1"/>
  <c r="AC1672" i="1"/>
  <c r="AC1673" i="1"/>
  <c r="AC1576" i="1"/>
  <c r="AC1577" i="1"/>
  <c r="AC1578" i="1"/>
  <c r="AC1523" i="1"/>
  <c r="AC1524" i="1"/>
  <c r="AC1525" i="1"/>
  <c r="AC1464" i="1"/>
  <c r="AC1465" i="1"/>
  <c r="AC1364" i="1"/>
  <c r="AC1365" i="1"/>
  <c r="AC1366" i="1"/>
  <c r="AC1607" i="1"/>
  <c r="AC1608" i="1"/>
  <c r="AC1609" i="1"/>
  <c r="AC1356" i="1"/>
  <c r="AC1357" i="1"/>
  <c r="AC1358" i="1"/>
  <c r="AC1503" i="1"/>
  <c r="AC1504" i="1"/>
  <c r="AC1505" i="1"/>
  <c r="AC1506" i="1"/>
  <c r="AC1507" i="1"/>
  <c r="AC1508" i="1"/>
  <c r="AC1509" i="1"/>
  <c r="AC1474" i="1"/>
  <c r="AC1475" i="1"/>
  <c r="AC1476" i="1"/>
  <c r="AC1477" i="1"/>
  <c r="AC1610" i="1"/>
  <c r="AC1611" i="1"/>
  <c r="AC1674" i="1"/>
  <c r="AC1675" i="1"/>
  <c r="AC1513" i="1"/>
  <c r="AC1514" i="1"/>
  <c r="AC1515" i="1"/>
  <c r="AC1516" i="1"/>
  <c r="AC1539" i="1"/>
  <c r="AC1540" i="1"/>
  <c r="AC1541" i="1"/>
  <c r="AC1466" i="1"/>
  <c r="AC1467" i="1"/>
  <c r="AC1526" i="1"/>
  <c r="AC1527" i="1"/>
  <c r="AC1528" i="1"/>
  <c r="AC1552" i="1"/>
  <c r="AC1553" i="1"/>
  <c r="AC1554" i="1"/>
  <c r="AC1581" i="1"/>
  <c r="AC1582" i="1"/>
  <c r="AC1583" i="1"/>
  <c r="AC1676" i="1"/>
  <c r="AC1677" i="1"/>
  <c r="AC1678" i="1"/>
  <c r="AC1386" i="1"/>
  <c r="AC1387" i="1"/>
  <c r="AC1500" i="1"/>
  <c r="AC1501" i="1"/>
  <c r="AC1502" i="1"/>
  <c r="AC1452" i="1"/>
  <c r="AC1453" i="1"/>
  <c r="AC1426" i="1"/>
  <c r="AC1427" i="1"/>
  <c r="AC1428" i="1"/>
  <c r="AC1391" i="1"/>
  <c r="AC1392" i="1"/>
  <c r="AC1393" i="1"/>
  <c r="AC1347" i="1"/>
  <c r="AC1348" i="1"/>
  <c r="AC1349" i="1"/>
  <c r="AC1584" i="1"/>
  <c r="AC1585" i="1"/>
  <c r="AC1520" i="1"/>
  <c r="AC1521" i="1"/>
  <c r="AC1522" i="1"/>
  <c r="AC1529" i="1"/>
  <c r="AC1530" i="1"/>
  <c r="AC1655" i="1"/>
  <c r="AC1656" i="1"/>
  <c r="AC1657" i="1"/>
  <c r="AC1431" i="1"/>
  <c r="AC1432" i="1"/>
  <c r="AC1433" i="1"/>
  <c r="AC1573" i="1"/>
  <c r="AC1574" i="1"/>
  <c r="AC1575" i="1"/>
  <c r="AC1388" i="1"/>
  <c r="AC1389" i="1"/>
  <c r="AC1390" i="1"/>
  <c r="AC1586" i="1"/>
  <c r="AC1587" i="1"/>
  <c r="AC1588" i="1"/>
  <c r="AC1667" i="1"/>
  <c r="AC1668" i="1"/>
  <c r="AC1669" i="1"/>
  <c r="AC1670" i="1"/>
  <c r="AC1400" i="1"/>
  <c r="AC1401" i="1"/>
  <c r="AC1402" i="1"/>
  <c r="AC1403" i="1"/>
  <c r="AC1110" i="1"/>
  <c r="AC1111" i="1"/>
  <c r="AC1274" i="1"/>
  <c r="AC1275" i="1"/>
  <c r="AC865" i="1"/>
  <c r="AC866" i="1"/>
  <c r="AC976" i="1"/>
  <c r="AC977" i="1"/>
  <c r="AC978" i="1"/>
  <c r="AC915" i="1"/>
  <c r="AC916" i="1"/>
  <c r="AC917" i="1"/>
  <c r="AC1303" i="1"/>
  <c r="AC1304" i="1"/>
  <c r="AC973" i="1"/>
  <c r="AC974" i="1"/>
  <c r="AC975" i="1"/>
  <c r="AC736" i="1"/>
  <c r="AC737" i="1"/>
  <c r="AC1084" i="1"/>
  <c r="AC1085" i="1"/>
  <c r="AC1086" i="1"/>
  <c r="AC1087" i="1"/>
  <c r="AC832" i="1"/>
  <c r="AC833" i="1"/>
  <c r="AC834" i="1"/>
  <c r="AC741" i="1"/>
  <c r="AC742" i="1"/>
  <c r="AC743" i="1"/>
  <c r="AC1241" i="1"/>
  <c r="AC1242" i="1"/>
  <c r="AC1243" i="1"/>
  <c r="AC1244" i="1"/>
  <c r="AC1167" i="1"/>
  <c r="AC1168" i="1"/>
  <c r="AC1169" i="1"/>
  <c r="AC1170" i="1"/>
  <c r="AC1305" i="1"/>
  <c r="AC1306" i="1"/>
  <c r="AC1307" i="1"/>
  <c r="AC1103" i="1"/>
  <c r="AC1104" i="1"/>
  <c r="AC1105" i="1"/>
  <c r="AC1106" i="1"/>
  <c r="AC1314" i="1"/>
  <c r="AC1315" i="1"/>
  <c r="AC1316" i="1"/>
  <c r="AC1317" i="1"/>
  <c r="AC807" i="1"/>
  <c r="AC808" i="1"/>
  <c r="AC809" i="1"/>
  <c r="AC1004" i="1"/>
  <c r="AC1005" i="1"/>
  <c r="AC1006" i="1"/>
  <c r="AC1266" i="1"/>
  <c r="AC1267" i="1"/>
  <c r="AC1268" i="1"/>
  <c r="AC1091" i="1"/>
  <c r="AC1092" i="1"/>
  <c r="AC1093" i="1"/>
  <c r="AC1120" i="1"/>
  <c r="AC1121" i="1"/>
  <c r="AC1122" i="1"/>
  <c r="AC813" i="1"/>
  <c r="AC814" i="1"/>
  <c r="AC815" i="1"/>
  <c r="AC1134" i="1"/>
  <c r="AC1135" i="1"/>
  <c r="AC1136" i="1"/>
  <c r="AC1137" i="1"/>
  <c r="AC1138" i="1"/>
  <c r="AC1139" i="1"/>
  <c r="AC1140" i="1"/>
  <c r="AC1171" i="1"/>
  <c r="AC1172" i="1"/>
  <c r="AC1173" i="1"/>
  <c r="AC1174" i="1"/>
  <c r="AC1078" i="1"/>
  <c r="AC1079" i="1"/>
  <c r="AC1080" i="1"/>
  <c r="AC843" i="1"/>
  <c r="AC844" i="1"/>
  <c r="AC845" i="1"/>
  <c r="AC1016" i="1"/>
  <c r="AC1017" i="1"/>
  <c r="AC982" i="1"/>
  <c r="AC983" i="1"/>
  <c r="AC984" i="1"/>
  <c r="AC1013" i="1"/>
  <c r="AC1014" i="1"/>
  <c r="AC1015" i="1"/>
  <c r="AC935" i="1"/>
  <c r="AC936" i="1"/>
  <c r="AC1141" i="1"/>
  <c r="AC1142" i="1"/>
  <c r="AC1143" i="1"/>
  <c r="AC1279" i="1"/>
  <c r="AC1280" i="1"/>
  <c r="AC1281" i="1"/>
  <c r="AC1282" i="1"/>
  <c r="AC1068" i="1"/>
  <c r="AC1069" i="1"/>
  <c r="AC1070" i="1"/>
  <c r="AC1036" i="1"/>
  <c r="AC1037" i="1"/>
  <c r="AC1231" i="1"/>
  <c r="AC1232" i="1"/>
  <c r="AC867" i="1"/>
  <c r="AC868" i="1"/>
  <c r="AC1131" i="1"/>
  <c r="AC1132" i="1"/>
  <c r="AC1133" i="1"/>
  <c r="AC1081" i="1"/>
  <c r="AC1082" i="1"/>
  <c r="AC1083" i="1"/>
  <c r="AC1271" i="1"/>
  <c r="AC1272" i="1"/>
  <c r="AC1273" i="1"/>
  <c r="AC1151" i="1"/>
  <c r="AC1152" i="1"/>
  <c r="AC1153" i="1"/>
  <c r="AC1292" i="1"/>
  <c r="AC1293" i="1"/>
  <c r="AC744" i="1"/>
  <c r="AC745" i="1"/>
  <c r="AC746" i="1"/>
  <c r="AC747" i="1"/>
  <c r="AC1058" i="1"/>
  <c r="AC1059" i="1"/>
  <c r="AC1060" i="1"/>
  <c r="AC1061" i="1"/>
  <c r="AC1056" i="1"/>
  <c r="AC1057" i="1"/>
  <c r="AC1297" i="1"/>
  <c r="AC1298" i="1"/>
  <c r="AC1299" i="1"/>
  <c r="AC1127" i="1"/>
  <c r="AC1128" i="1"/>
  <c r="AC1129" i="1"/>
  <c r="AC1130" i="1"/>
  <c r="AC1269" i="1"/>
  <c r="AC1270" i="1"/>
  <c r="AC770" i="1"/>
  <c r="AC771" i="1"/>
  <c r="AC772" i="1"/>
  <c r="AC1062" i="1"/>
  <c r="AC1063" i="1"/>
  <c r="AC1064" i="1"/>
  <c r="AC1206" i="1"/>
  <c r="AC1207" i="1"/>
  <c r="AC1208" i="1"/>
  <c r="AC924" i="1"/>
  <c r="AC925" i="1"/>
  <c r="AC926" i="1"/>
  <c r="AC1182" i="1"/>
  <c r="AC1183" i="1"/>
  <c r="AC1184" i="1"/>
  <c r="AC1041" i="1"/>
  <c r="AC1042" i="1"/>
  <c r="AC1043" i="1"/>
  <c r="AC776" i="1"/>
  <c r="AC777" i="1"/>
  <c r="AC778" i="1"/>
  <c r="AC1294" i="1"/>
  <c r="AC1295" i="1"/>
  <c r="AC1296" i="1"/>
  <c r="AC1285" i="1"/>
  <c r="AC1286" i="1"/>
  <c r="AC1287" i="1"/>
  <c r="AC932" i="1"/>
  <c r="AC933" i="1"/>
  <c r="AC934" i="1"/>
  <c r="AC1164" i="1"/>
  <c r="AC1165" i="1"/>
  <c r="AC1166" i="1"/>
  <c r="AC1114" i="1"/>
  <c r="AC1115" i="1"/>
  <c r="AC1116" i="1"/>
  <c r="AC881" i="1"/>
  <c r="AC882" i="1"/>
  <c r="AC883" i="1"/>
  <c r="AC1333" i="1"/>
  <c r="AC1334" i="1"/>
  <c r="AC1335" i="1"/>
  <c r="AC918" i="1"/>
  <c r="AC919" i="1"/>
  <c r="AC920" i="1"/>
  <c r="AC1215" i="1"/>
  <c r="AC1216" i="1"/>
  <c r="AC1217" i="1"/>
  <c r="AC1229" i="1"/>
  <c r="AC1230" i="1"/>
  <c r="AC1027" i="1"/>
  <c r="AC1028" i="1"/>
  <c r="AC1029" i="1"/>
  <c r="AC1300" i="1"/>
  <c r="AC1301" i="1"/>
  <c r="AC1302" i="1"/>
  <c r="AC804" i="1"/>
  <c r="AC805" i="1"/>
  <c r="AC806" i="1"/>
  <c r="AC798" i="1"/>
  <c r="AC799" i="1"/>
  <c r="AC800" i="1"/>
  <c r="AC902" i="1"/>
  <c r="AC903" i="1"/>
  <c r="AC904" i="1"/>
  <c r="AC961" i="1"/>
  <c r="AC962" i="1"/>
  <c r="AC963" i="1"/>
  <c r="AC1318" i="1"/>
  <c r="AC1319" i="1"/>
  <c r="AC1320" i="1"/>
  <c r="AC1344" i="1"/>
  <c r="AC1345" i="1"/>
  <c r="AC1346" i="1"/>
  <c r="AC785" i="1"/>
  <c r="AC786" i="1"/>
  <c r="AC787" i="1"/>
  <c r="AC788" i="1"/>
  <c r="AC1053" i="1"/>
  <c r="AC1054" i="1"/>
  <c r="AC1055" i="1"/>
  <c r="AC782" i="1"/>
  <c r="AC783" i="1"/>
  <c r="AC784" i="1"/>
  <c r="AC1233" i="1"/>
  <c r="AC1234" i="1"/>
  <c r="AC1235" i="1"/>
  <c r="AC899" i="1"/>
  <c r="AC900" i="1"/>
  <c r="AC901" i="1"/>
  <c r="AC1212" i="1"/>
  <c r="AC1213" i="1"/>
  <c r="AC1214" i="1"/>
  <c r="AC829" i="1"/>
  <c r="AC830" i="1"/>
  <c r="AC831" i="1"/>
  <c r="AC1038" i="1"/>
  <c r="AC1039" i="1"/>
  <c r="AC1040" i="1"/>
  <c r="AC840" i="1"/>
  <c r="AC841" i="1"/>
  <c r="AC842" i="1"/>
  <c r="AC937" i="1"/>
  <c r="AC938" i="1"/>
  <c r="AC939" i="1"/>
  <c r="AC816" i="1"/>
  <c r="AC817" i="1"/>
  <c r="AC818" i="1"/>
  <c r="AC855" i="1"/>
  <c r="AC856" i="1"/>
  <c r="AC857" i="1"/>
  <c r="AC858" i="1"/>
  <c r="AC1175" i="1"/>
  <c r="AC1176" i="1"/>
  <c r="AC1177" i="1"/>
  <c r="AC1197" i="1"/>
  <c r="AC1198" i="1"/>
  <c r="AC1199" i="1"/>
  <c r="AC1283" i="1"/>
  <c r="AC1284" i="1"/>
  <c r="AC1339" i="1"/>
  <c r="AC1340" i="1"/>
  <c r="AC1341" i="1"/>
  <c r="AC959" i="1"/>
  <c r="AC960" i="1"/>
  <c r="AC1050" i="1"/>
  <c r="AC1051" i="1"/>
  <c r="AC1052" i="1"/>
  <c r="AC946" i="1"/>
  <c r="AC947" i="1"/>
  <c r="AC948" i="1"/>
  <c r="AC1071" i="1"/>
  <c r="AC1072" i="1"/>
  <c r="AC1073" i="1"/>
  <c r="AC896" i="1"/>
  <c r="AC897" i="1"/>
  <c r="AC898" i="1"/>
  <c r="AC753" i="1"/>
  <c r="AC754" i="1"/>
  <c r="AC755" i="1"/>
  <c r="AC1253" i="1"/>
  <c r="AC1254" i="1"/>
  <c r="AC1255" i="1"/>
  <c r="AC1158" i="1"/>
  <c r="AC1159" i="1"/>
  <c r="AC1160" i="1"/>
  <c r="AC970" i="1"/>
  <c r="AC971" i="1"/>
  <c r="AC972" i="1"/>
  <c r="AC789" i="1"/>
  <c r="AC790" i="1"/>
  <c r="AC791" i="1"/>
  <c r="AC1250" i="1"/>
  <c r="AC1251" i="1"/>
  <c r="AC1252" i="1"/>
  <c r="AC869" i="1"/>
  <c r="AC870" i="1"/>
  <c r="AC871" i="1"/>
  <c r="AC872" i="1"/>
  <c r="AC967" i="1"/>
  <c r="AC968" i="1"/>
  <c r="AC969" i="1"/>
  <c r="AC988" i="1"/>
  <c r="AC989" i="1"/>
  <c r="AC990" i="1"/>
  <c r="AC835" i="1"/>
  <c r="AC836" i="1"/>
  <c r="AC837" i="1"/>
  <c r="AC979" i="1"/>
  <c r="AC980" i="1"/>
  <c r="AC981" i="1"/>
  <c r="AC927" i="1"/>
  <c r="AC928" i="1"/>
  <c r="AC929" i="1"/>
  <c r="AC1238" i="1"/>
  <c r="AC1239" i="1"/>
  <c r="AC1240" i="1"/>
  <c r="AC1024" i="1"/>
  <c r="AC1025" i="1"/>
  <c r="AC1026" i="1"/>
  <c r="AC1311" i="1"/>
  <c r="AC1312" i="1"/>
  <c r="AC1313" i="1"/>
  <c r="AC779" i="1"/>
  <c r="AC780" i="1"/>
  <c r="AC781" i="1"/>
  <c r="AC862" i="1"/>
  <c r="AC863" i="1"/>
  <c r="AC864" i="1"/>
  <c r="AC930" i="1"/>
  <c r="AC931" i="1"/>
  <c r="AC810" i="1"/>
  <c r="AC811" i="1"/>
  <c r="AC812" i="1"/>
  <c r="AC738" i="1"/>
  <c r="AC739" i="1"/>
  <c r="AC740" i="1"/>
  <c r="AC1032" i="1"/>
  <c r="AC1033" i="1"/>
  <c r="AC1034" i="1"/>
  <c r="AC1035" i="1"/>
  <c r="AC819" i="1"/>
  <c r="AC820" i="1"/>
  <c r="AC821" i="1"/>
  <c r="AC822" i="1"/>
  <c r="AC773" i="1"/>
  <c r="AC774" i="1"/>
  <c r="AC775" i="1"/>
  <c r="AC795" i="1"/>
  <c r="AC796" i="1"/>
  <c r="AC797" i="1"/>
  <c r="AC1147" i="1"/>
  <c r="AC1148" i="1"/>
  <c r="AC1149" i="1"/>
  <c r="AC1150" i="1"/>
  <c r="AC893" i="1"/>
  <c r="AC894" i="1"/>
  <c r="AC895" i="1"/>
  <c r="AC1107" i="1"/>
  <c r="AC1108" i="1"/>
  <c r="AC1109" i="1"/>
  <c r="AC1342" i="1"/>
  <c r="AC1343" i="1"/>
  <c r="AC1117" i="1"/>
  <c r="AC1118" i="1"/>
  <c r="AC1119" i="1"/>
  <c r="AC1193" i="1"/>
  <c r="AC1194" i="1"/>
  <c r="AC801" i="1"/>
  <c r="AC802" i="1"/>
  <c r="AC803" i="1"/>
  <c r="AC952" i="1"/>
  <c r="AC953" i="1"/>
  <c r="AC954" i="1"/>
  <c r="AC955" i="1"/>
  <c r="AC996" i="1"/>
  <c r="AC997" i="1"/>
  <c r="AC998" i="1"/>
  <c r="AC1065" i="1"/>
  <c r="AC1066" i="1"/>
  <c r="AC1067" i="1"/>
  <c r="AC748" i="1"/>
  <c r="AC749" i="1"/>
  <c r="AC750" i="1"/>
  <c r="AC1021" i="1"/>
  <c r="AC1022" i="1"/>
  <c r="AC1023" i="1"/>
  <c r="AC1075" i="1"/>
  <c r="AC1076" i="1"/>
  <c r="AC1077" i="1"/>
  <c r="AC1094" i="1"/>
  <c r="AC1095" i="1"/>
  <c r="AC999" i="1"/>
  <c r="AC1000" i="1"/>
  <c r="AC1001" i="1"/>
  <c r="AC905" i="1"/>
  <c r="AC906" i="1"/>
  <c r="AC907" i="1"/>
  <c r="AC759" i="1"/>
  <c r="AC760" i="1"/>
  <c r="AC761" i="1"/>
  <c r="AC873" i="1"/>
  <c r="AC874" i="1"/>
  <c r="AC1288" i="1"/>
  <c r="AC1289" i="1"/>
  <c r="AC823" i="1"/>
  <c r="AC824" i="1"/>
  <c r="AC825" i="1"/>
  <c r="AC1123" i="1"/>
  <c r="AC1124" i="1"/>
  <c r="AC1125" i="1"/>
  <c r="AC1126" i="1"/>
  <c r="AC1030" i="1"/>
  <c r="AC1031" i="1"/>
  <c r="AC826" i="1"/>
  <c r="AC827" i="1"/>
  <c r="AC828" i="1"/>
  <c r="AC1096" i="1"/>
  <c r="AC1097" i="1"/>
  <c r="AC1098" i="1"/>
  <c r="AC1099" i="1"/>
  <c r="AC985" i="1"/>
  <c r="AC986" i="1"/>
  <c r="AC987" i="1"/>
  <c r="AC762" i="1"/>
  <c r="AC763" i="1"/>
  <c r="AC764" i="1"/>
  <c r="AC859" i="1"/>
  <c r="AC860" i="1"/>
  <c r="AC861" i="1"/>
  <c r="AC949" i="1"/>
  <c r="AC950" i="1"/>
  <c r="AC951" i="1"/>
  <c r="AC1178" i="1"/>
  <c r="AC1179" i="1"/>
  <c r="AC1180" i="1"/>
  <c r="AC1181" i="1"/>
  <c r="AC1236" i="1"/>
  <c r="AC1237" i="1"/>
  <c r="AC767" i="1"/>
  <c r="AC768" i="1"/>
  <c r="AC769" i="1"/>
  <c r="AC849" i="1"/>
  <c r="AC850" i="1"/>
  <c r="AC851" i="1"/>
  <c r="AC991" i="1"/>
  <c r="AC992" i="1"/>
  <c r="AC993" i="1"/>
  <c r="AC994" i="1"/>
  <c r="AC995" i="1"/>
  <c r="AC756" i="1"/>
  <c r="AC757" i="1"/>
  <c r="AC758" i="1"/>
  <c r="AC1007" i="1"/>
  <c r="AC1008" i="1"/>
  <c r="AC1009" i="1"/>
  <c r="AC1248" i="1"/>
  <c r="AC1249" i="1"/>
  <c r="AC1308" i="1"/>
  <c r="AC1309" i="1"/>
  <c r="AC1310" i="1"/>
  <c r="AC1203" i="1"/>
  <c r="AC1204" i="1"/>
  <c r="AC1205" i="1"/>
  <c r="AC1336" i="1"/>
  <c r="AC1337" i="1"/>
  <c r="AC1338" i="1"/>
  <c r="AC964" i="1"/>
  <c r="AC965" i="1"/>
  <c r="AC966" i="1"/>
  <c r="AC1329" i="1"/>
  <c r="AC1330" i="1"/>
  <c r="AC1156" i="1"/>
  <c r="AC1157" i="1"/>
  <c r="AC1226" i="1"/>
  <c r="AC1227" i="1"/>
  <c r="AC1228" i="1"/>
  <c r="AC792" i="1"/>
  <c r="AC793" i="1"/>
  <c r="AC794" i="1"/>
  <c r="AC1047" i="1"/>
  <c r="AC1048" i="1"/>
  <c r="AC1049" i="1"/>
  <c r="AC890" i="1"/>
  <c r="AC891" i="1"/>
  <c r="AC892" i="1"/>
  <c r="AC1218" i="1"/>
  <c r="AC1219" i="1"/>
  <c r="AC1220" i="1"/>
  <c r="AC1221" i="1"/>
  <c r="AC1245" i="1"/>
  <c r="AC1246" i="1"/>
  <c r="AC1247" i="1"/>
  <c r="AC1161" i="1"/>
  <c r="AC1162" i="1"/>
  <c r="AC1163" i="1"/>
  <c r="AC1010" i="1"/>
  <c r="AC1011" i="1"/>
  <c r="AC1012" i="1"/>
  <c r="AC1100" i="1"/>
  <c r="AC1101" i="1"/>
  <c r="AC1102" i="1"/>
  <c r="AC942" i="1"/>
  <c r="AC943" i="1"/>
  <c r="AC1325" i="1"/>
  <c r="AC1326" i="1"/>
  <c r="AC1327" i="1"/>
  <c r="AC1328" i="1"/>
  <c r="AC1290" i="1"/>
  <c r="AC1291" i="1"/>
  <c r="AC852" i="1"/>
  <c r="AC853" i="1"/>
  <c r="AC854" i="1"/>
  <c r="AC887" i="1"/>
  <c r="AC888" i="1"/>
  <c r="AC889" i="1"/>
  <c r="AC1331" i="1"/>
  <c r="AC1332" i="1"/>
  <c r="AC846" i="1"/>
  <c r="AC847" i="1"/>
  <c r="AC848" i="1"/>
  <c r="AC1195" i="1"/>
  <c r="AC1196" i="1"/>
  <c r="AC765" i="1"/>
  <c r="AC766" i="1"/>
  <c r="AC1200" i="1"/>
  <c r="AC1201" i="1"/>
  <c r="AC1202" i="1"/>
  <c r="AC1256" i="1"/>
  <c r="AC1257" i="1"/>
  <c r="AC1258" i="1"/>
  <c r="AC1259" i="1"/>
  <c r="AC1209" i="1"/>
  <c r="AC1210" i="1"/>
  <c r="AC1211" i="1"/>
  <c r="AC1187" i="1"/>
  <c r="AC1188" i="1"/>
  <c r="AC1189" i="1"/>
  <c r="AC1002" i="1"/>
  <c r="AC1003" i="1"/>
  <c r="AC1260" i="1"/>
  <c r="AC1261" i="1"/>
  <c r="AC1262" i="1"/>
  <c r="AC910" i="1"/>
  <c r="AC911" i="1"/>
  <c r="AC912" i="1"/>
  <c r="AC913" i="1"/>
  <c r="AC914" i="1"/>
  <c r="AC1190" i="1"/>
  <c r="AC1191" i="1"/>
  <c r="AC1192" i="1"/>
  <c r="AC838" i="1"/>
  <c r="AC839" i="1"/>
  <c r="AC1321" i="1"/>
  <c r="AC1322" i="1"/>
  <c r="AC1044" i="1"/>
  <c r="AC1045" i="1"/>
  <c r="AC1046" i="1"/>
  <c r="AC1323" i="1"/>
  <c r="AC1324" i="1"/>
  <c r="AC751" i="1"/>
  <c r="AC752" i="1"/>
  <c r="AC1144" i="1"/>
  <c r="AC1145" i="1"/>
  <c r="AC1146" i="1"/>
  <c r="AC940" i="1"/>
  <c r="AC941" i="1"/>
  <c r="AC1074" i="1"/>
  <c r="AC921" i="1"/>
  <c r="AC922" i="1"/>
  <c r="AC923" i="1"/>
  <c r="AC908" i="1"/>
  <c r="AC909" i="1"/>
  <c r="AC1112" i="1"/>
  <c r="AC1113" i="1"/>
  <c r="AC1185" i="1"/>
  <c r="AC1186" i="1"/>
  <c r="AC1154" i="1"/>
  <c r="AC1155" i="1"/>
  <c r="AC884" i="1"/>
  <c r="AC885" i="1"/>
  <c r="AC886" i="1"/>
  <c r="AC1088" i="1"/>
  <c r="AC1089" i="1"/>
  <c r="AC1090" i="1"/>
  <c r="AC1276" i="1"/>
  <c r="AC1277" i="1"/>
  <c r="AC1278" i="1"/>
  <c r="AC1018" i="1"/>
  <c r="AC1019" i="1"/>
  <c r="AC1020" i="1"/>
  <c r="AC1263" i="1"/>
  <c r="AC1264" i="1"/>
  <c r="AC1265" i="1"/>
  <c r="AC877" i="1"/>
  <c r="AC878" i="1"/>
  <c r="AC879" i="1"/>
  <c r="AC880" i="1"/>
  <c r="AC956" i="1"/>
  <c r="AC957" i="1"/>
  <c r="AC958" i="1"/>
  <c r="AC944" i="1"/>
  <c r="AC945" i="1"/>
  <c r="AC1222" i="1"/>
  <c r="AC1223" i="1"/>
  <c r="AC1224" i="1"/>
  <c r="AC1225" i="1"/>
  <c r="AC875" i="1"/>
  <c r="AC876" i="1"/>
  <c r="AC565" i="1"/>
  <c r="AC566" i="1"/>
  <c r="AC567" i="1"/>
  <c r="AC76" i="1"/>
  <c r="AC77" i="1"/>
  <c r="AC666" i="1"/>
  <c r="AC667" i="1"/>
  <c r="AC668" i="1"/>
  <c r="AC194" i="1"/>
  <c r="AC195" i="1"/>
  <c r="AC196" i="1"/>
  <c r="AC548" i="1"/>
  <c r="AC549" i="1"/>
  <c r="AC322" i="1"/>
  <c r="AC323" i="1"/>
  <c r="AC324" i="1"/>
  <c r="AC304" i="1"/>
  <c r="AC305" i="1"/>
  <c r="AC306" i="1"/>
  <c r="AC598" i="1"/>
  <c r="AC599" i="1"/>
  <c r="AC600" i="1"/>
  <c r="AC64" i="1"/>
  <c r="AC65" i="1"/>
  <c r="AC66" i="1"/>
  <c r="AC67" i="1"/>
  <c r="AC68" i="1"/>
  <c r="AC69" i="1"/>
  <c r="AC70" i="1"/>
  <c r="AC427" i="1"/>
  <c r="AC428" i="1"/>
  <c r="AC429" i="1"/>
  <c r="AC574" i="1"/>
  <c r="AC575" i="1"/>
  <c r="AC576" i="1"/>
  <c r="AC252" i="1"/>
  <c r="AC253" i="1"/>
  <c r="AC624" i="1"/>
  <c r="AC625" i="1"/>
  <c r="AC626" i="1"/>
  <c r="AC458" i="1"/>
  <c r="AC189" i="1"/>
  <c r="AC190" i="1"/>
  <c r="AC439" i="1"/>
  <c r="AC440" i="1"/>
  <c r="AC441" i="1"/>
  <c r="AC636" i="1"/>
  <c r="AC637" i="1"/>
  <c r="AC638" i="1"/>
  <c r="AC206" i="1"/>
  <c r="AC207" i="1"/>
  <c r="AC208" i="1"/>
  <c r="AC419" i="1"/>
  <c r="AC420" i="1"/>
  <c r="AC421" i="1"/>
  <c r="AC21" i="1"/>
  <c r="AC22" i="1"/>
  <c r="AC23" i="1"/>
  <c r="AC55" i="1"/>
  <c r="AC56" i="1"/>
  <c r="AC510" i="1"/>
  <c r="AC511" i="1"/>
  <c r="AC239" i="1"/>
  <c r="AC240" i="1"/>
  <c r="AC241" i="1"/>
  <c r="AC236" i="1"/>
  <c r="AC237" i="1"/>
  <c r="AC238" i="1"/>
  <c r="AC34" i="1"/>
  <c r="AC35" i="1"/>
  <c r="AC30" i="1"/>
  <c r="AC31" i="1"/>
  <c r="AC32" i="1"/>
  <c r="AC33" i="1"/>
  <c r="AC532" i="1"/>
  <c r="AC533" i="1"/>
  <c r="AC568" i="1"/>
  <c r="AC569" i="1"/>
  <c r="AC570" i="1"/>
  <c r="AC183" i="1"/>
  <c r="AC184" i="1"/>
  <c r="AC185" i="1"/>
  <c r="AC518" i="1"/>
  <c r="AC519" i="1"/>
  <c r="AC520" i="1"/>
  <c r="AC200" i="1"/>
  <c r="AC201" i="1"/>
  <c r="AC202" i="1"/>
  <c r="AC280" i="1"/>
  <c r="AC281" i="1"/>
  <c r="AC282" i="1"/>
  <c r="AC652" i="1"/>
  <c r="AC653" i="1"/>
  <c r="AC145" i="1"/>
  <c r="AC146" i="1"/>
  <c r="AC147" i="1"/>
  <c r="AC242" i="1"/>
  <c r="AC243" i="1"/>
  <c r="AC654" i="1"/>
  <c r="AC655" i="1"/>
  <c r="AC656" i="1"/>
  <c r="AC472" i="1"/>
  <c r="AC473" i="1"/>
  <c r="AC474" i="1"/>
  <c r="AC168" i="1"/>
  <c r="AC169" i="1"/>
  <c r="AC170" i="1"/>
  <c r="AC171" i="1"/>
  <c r="AC172" i="1"/>
  <c r="AC215" i="1"/>
  <c r="AC216" i="1"/>
  <c r="AC217" i="1"/>
  <c r="AC39" i="1"/>
  <c r="AC40" i="1"/>
  <c r="AC43" i="1"/>
  <c r="AC44" i="1"/>
  <c r="AC512" i="1"/>
  <c r="AC513" i="1"/>
  <c r="AC514" i="1"/>
  <c r="AC515" i="1"/>
  <c r="AC353" i="1"/>
  <c r="AC354" i="1"/>
  <c r="AC355" i="1"/>
  <c r="AC507" i="1"/>
  <c r="AC508" i="1"/>
  <c r="AC509" i="1"/>
  <c r="AC720" i="1"/>
  <c r="AC721" i="1"/>
  <c r="AC722" i="1"/>
  <c r="AC263" i="1"/>
  <c r="AC264" i="1"/>
  <c r="AC726" i="1"/>
  <c r="AC727" i="1"/>
  <c r="AC728" i="1"/>
  <c r="AC487" i="1"/>
  <c r="AC488" i="1"/>
  <c r="AC489" i="1"/>
  <c r="AC283" i="1"/>
  <c r="AC284" i="1"/>
  <c r="AC285" i="1"/>
  <c r="AC87" i="1"/>
  <c r="AC88" i="1"/>
  <c r="AC337" i="1"/>
  <c r="AC582" i="1"/>
  <c r="AC583" i="1"/>
  <c r="AC584" i="1"/>
  <c r="AC333" i="1"/>
  <c r="AC334" i="1"/>
  <c r="AC335" i="1"/>
  <c r="AC336" i="1"/>
  <c r="AC130" i="1"/>
  <c r="AC131" i="1"/>
  <c r="AC534" i="1"/>
  <c r="AC535" i="1"/>
  <c r="AC536" i="1"/>
  <c r="AC717" i="1"/>
  <c r="AC718" i="1"/>
  <c r="AC719" i="1"/>
  <c r="AC71" i="1"/>
  <c r="AC72" i="1"/>
  <c r="AC73" i="1"/>
  <c r="AC617" i="1"/>
  <c r="AC618" i="1"/>
  <c r="AC619" i="1"/>
  <c r="AC310" i="1"/>
  <c r="AC311" i="1"/>
  <c r="AC312" i="1"/>
  <c r="AC341" i="1"/>
  <c r="AC342" i="1"/>
  <c r="AC343" i="1"/>
  <c r="AC401" i="1"/>
  <c r="AC402" i="1"/>
  <c r="AC403" i="1"/>
  <c r="AC641" i="1"/>
  <c r="AC642" i="1"/>
  <c r="AC643" i="1"/>
  <c r="AC644" i="1"/>
  <c r="AC124" i="1"/>
  <c r="AC125" i="1"/>
  <c r="AC126" i="1"/>
  <c r="AC702" i="1"/>
  <c r="AC703" i="1"/>
  <c r="AC704" i="1"/>
  <c r="AC436" i="1"/>
  <c r="AC437" i="1"/>
  <c r="AC438" i="1"/>
  <c r="AC218" i="1"/>
  <c r="AC219" i="1"/>
  <c r="AC220" i="1"/>
  <c r="AC221" i="1"/>
  <c r="AC45" i="1"/>
  <c r="AC46" i="1"/>
  <c r="AC47" i="1"/>
  <c r="AC78" i="1"/>
  <c r="AC79" i="1"/>
  <c r="AC80" i="1"/>
  <c r="AC148" i="1"/>
  <c r="AC149" i="1"/>
  <c r="AC150" i="1"/>
  <c r="AC677" i="1"/>
  <c r="AC678" i="1"/>
  <c r="AC679" i="1"/>
  <c r="AC545" i="1"/>
  <c r="AC546" i="1"/>
  <c r="AC547" i="1"/>
  <c r="AC244" i="1"/>
  <c r="AC245" i="1"/>
  <c r="AC246" i="1"/>
  <c r="AC127" i="1"/>
  <c r="AC128" i="1"/>
  <c r="AC129" i="1"/>
  <c r="AC82" i="1"/>
  <c r="AC83" i="1"/>
  <c r="AC84" i="1"/>
  <c r="AC369" i="1"/>
  <c r="AC370" i="1"/>
  <c r="AC371" i="1"/>
  <c r="AC372" i="1"/>
  <c r="AC373" i="1"/>
  <c r="AC374" i="1"/>
  <c r="AC375" i="1"/>
  <c r="AC225" i="1"/>
  <c r="AC226" i="1"/>
  <c r="AC227" i="1"/>
  <c r="AC577" i="1"/>
  <c r="AC578" i="1"/>
  <c r="AC672" i="1"/>
  <c r="AC673" i="1"/>
  <c r="AC648" i="1"/>
  <c r="AC649" i="1"/>
  <c r="AC650" i="1"/>
  <c r="AC651" i="1"/>
  <c r="AC379" i="1"/>
  <c r="AC380" i="1"/>
  <c r="AC256" i="1"/>
  <c r="AC257" i="1"/>
  <c r="AC664" i="1"/>
  <c r="AC665" i="1"/>
  <c r="AC176" i="1"/>
  <c r="AC177" i="1"/>
  <c r="AC178" i="1"/>
  <c r="AC179" i="1"/>
  <c r="AC363" i="1"/>
  <c r="AC364" i="1"/>
  <c r="AC365" i="1"/>
  <c r="AC705" i="1"/>
  <c r="AC706" i="1"/>
  <c r="AC707" i="1"/>
  <c r="AC411" i="1"/>
  <c r="AC412" i="1"/>
  <c r="AC413" i="1"/>
  <c r="AC85" i="1"/>
  <c r="AC86" i="1"/>
  <c r="AC585" i="1"/>
  <c r="AC586" i="1"/>
  <c r="AC587" i="1"/>
  <c r="AC296" i="1"/>
  <c r="AC297" i="1"/>
  <c r="AC298" i="1"/>
  <c r="AC234" i="1"/>
  <c r="AC235" i="1"/>
  <c r="AC729" i="1"/>
  <c r="AC730" i="1"/>
  <c r="AC731" i="1"/>
  <c r="AC271" i="1"/>
  <c r="AC272" i="1"/>
  <c r="AC273" i="1"/>
  <c r="AC392" i="1"/>
  <c r="AC393" i="1"/>
  <c r="AC394" i="1"/>
  <c r="AC684" i="1"/>
  <c r="AC685" i="1"/>
  <c r="AC559" i="1"/>
  <c r="AC560" i="1"/>
  <c r="AC561" i="1"/>
  <c r="AC470" i="1"/>
  <c r="AC471" i="1"/>
  <c r="AC94" i="1"/>
  <c r="AC95" i="1"/>
  <c r="AC96" i="1"/>
  <c r="AC132" i="1"/>
  <c r="AC133" i="1"/>
  <c r="AC134" i="1"/>
  <c r="AC395" i="1"/>
  <c r="AC396" i="1"/>
  <c r="AC397" i="1"/>
  <c r="AC550" i="1"/>
  <c r="AC551" i="1"/>
  <c r="AC552" i="1"/>
  <c r="AC553" i="1"/>
  <c r="AC180" i="1"/>
  <c r="AC181" i="1"/>
  <c r="AC182" i="1"/>
  <c r="AC101" i="1"/>
  <c r="AC102" i="1"/>
  <c r="AC103" i="1"/>
  <c r="AC142" i="1"/>
  <c r="AC143" i="1"/>
  <c r="AC144" i="1"/>
  <c r="AC197" i="1"/>
  <c r="AC198" i="1"/>
  <c r="AC108" i="1"/>
  <c r="AC109" i="1"/>
  <c r="AC612" i="1"/>
  <c r="AC613" i="1"/>
  <c r="AC645" i="1"/>
  <c r="AC646" i="1"/>
  <c r="AC647" i="1"/>
  <c r="AC52" i="1"/>
  <c r="AC53" i="1"/>
  <c r="AC54" i="1"/>
  <c r="AC316" i="1"/>
  <c r="AC317" i="1"/>
  <c r="AC318" i="1"/>
  <c r="AC173" i="1"/>
  <c r="AC174" i="1"/>
  <c r="AC175" i="1"/>
  <c r="AC659" i="1"/>
  <c r="AC660" i="1"/>
  <c r="AC661" i="1"/>
  <c r="AC734" i="1"/>
  <c r="AC735" i="1"/>
  <c r="AC165" i="1"/>
  <c r="AC166" i="1"/>
  <c r="AC167" i="1"/>
  <c r="AC524" i="1"/>
  <c r="AC525" i="1"/>
  <c r="AC526" i="1"/>
  <c r="AC338" i="1"/>
  <c r="AC339" i="1"/>
  <c r="AC340" i="1"/>
  <c r="AC448" i="1"/>
  <c r="AC449" i="1"/>
  <c r="AC450" i="1"/>
  <c r="AC537" i="1"/>
  <c r="AC538" i="1"/>
  <c r="AC481" i="1"/>
  <c r="AC99" i="1"/>
  <c r="AC100" i="1"/>
  <c r="AC62" i="1"/>
  <c r="AC63" i="1"/>
  <c r="AC330" i="1"/>
  <c r="AC331" i="1"/>
  <c r="AC332" i="1"/>
  <c r="AC159" i="1"/>
  <c r="AC160" i="1"/>
  <c r="AC161" i="1"/>
  <c r="AC366" i="1"/>
  <c r="AC367" i="1"/>
  <c r="AC368" i="1"/>
  <c r="AC249" i="1"/>
  <c r="AC250" i="1"/>
  <c r="AC251" i="1"/>
  <c r="AC186" i="1"/>
  <c r="AC187" i="1"/>
  <c r="AC188" i="1"/>
  <c r="AC633" i="1"/>
  <c r="AC634" i="1"/>
  <c r="AC635" i="1"/>
  <c r="AC680" i="1"/>
  <c r="AC681" i="1"/>
  <c r="AC104" i="1"/>
  <c r="AC105" i="1"/>
  <c r="AC199" i="1"/>
  <c r="AC376" i="1"/>
  <c r="AC377" i="1"/>
  <c r="AC378" i="1"/>
  <c r="AC57" i="1"/>
  <c r="AC58" i="1"/>
  <c r="AC265" i="1"/>
  <c r="AC266" i="1"/>
  <c r="AC588" i="1"/>
  <c r="AC589" i="1"/>
  <c r="AC590" i="1"/>
  <c r="AC591" i="1"/>
  <c r="AC490" i="1"/>
  <c r="AC491" i="1"/>
  <c r="AC10" i="1"/>
  <c r="AC11" i="1"/>
  <c r="AC12" i="1"/>
  <c r="AC13" i="1"/>
  <c r="AC696" i="1"/>
  <c r="AC697" i="1"/>
  <c r="AC698" i="1"/>
  <c r="AC89" i="1"/>
  <c r="AC90" i="1"/>
  <c r="AC41" i="1"/>
  <c r="AC42" i="1"/>
  <c r="AC657" i="1"/>
  <c r="AC658" i="1"/>
  <c r="AC36" i="1"/>
  <c r="AC37" i="1"/>
  <c r="AC38" i="1"/>
  <c r="AC579" i="1"/>
  <c r="AC580" i="1"/>
  <c r="AC581" i="1"/>
  <c r="AC433" i="1"/>
  <c r="AC434" i="1"/>
  <c r="AC435" i="1"/>
  <c r="AC212" i="1"/>
  <c r="AC213" i="1"/>
  <c r="AC214" i="1"/>
  <c r="AC715" i="1"/>
  <c r="AC716" i="1"/>
  <c r="AC669" i="1"/>
  <c r="AC670" i="1"/>
  <c r="AC671" i="1"/>
  <c r="AC222" i="1"/>
  <c r="AC223" i="1"/>
  <c r="AC224" i="1"/>
  <c r="AC492" i="1"/>
  <c r="AC493" i="1"/>
  <c r="AC361" i="1"/>
  <c r="AC362" i="1"/>
  <c r="AC228" i="1"/>
  <c r="AC229" i="1"/>
  <c r="AC230" i="1"/>
  <c r="AC290" i="1"/>
  <c r="AC291" i="1"/>
  <c r="AC292" i="1"/>
  <c r="AC562" i="1"/>
  <c r="AC563" i="1"/>
  <c r="AC564" i="1"/>
  <c r="AC14" i="1"/>
  <c r="AC15" i="1"/>
  <c r="AC16" i="1"/>
  <c r="AC688" i="1"/>
  <c r="AC689" i="1"/>
  <c r="AC690" i="1"/>
  <c r="AC267" i="1"/>
  <c r="AC268" i="1"/>
  <c r="AC269" i="1"/>
  <c r="AC270" i="1"/>
  <c r="AC610" i="1"/>
  <c r="AC611" i="1"/>
  <c r="AC19" i="1"/>
  <c r="AC20" i="1"/>
  <c r="AC605" i="1"/>
  <c r="AC606" i="1"/>
  <c r="AC115" i="1"/>
  <c r="AC116" i="1"/>
  <c r="AC595" i="1"/>
  <c r="AC596" i="1"/>
  <c r="AC597" i="1"/>
  <c r="AC162" i="1"/>
  <c r="AC163" i="1"/>
  <c r="AC164" i="1"/>
  <c r="AC607" i="1"/>
  <c r="AC608" i="1"/>
  <c r="AC609" i="1"/>
  <c r="AC140" i="1"/>
  <c r="AC141" i="1"/>
  <c r="AC203" i="1"/>
  <c r="AC204" i="1"/>
  <c r="AC205" i="1"/>
  <c r="AC459" i="1"/>
  <c r="AC460" i="1"/>
  <c r="AC461" i="1"/>
  <c r="AC699" i="1"/>
  <c r="AC700" i="1"/>
  <c r="AC701" i="1"/>
  <c r="AC686" i="1"/>
  <c r="AC687" i="1"/>
  <c r="AC387" i="1"/>
  <c r="AC388" i="1"/>
  <c r="AC398" i="1"/>
  <c r="AC399" i="1"/>
  <c r="AC400" i="1"/>
  <c r="AC614" i="1"/>
  <c r="AC615" i="1"/>
  <c r="AC616" i="1"/>
  <c r="AC462" i="1"/>
  <c r="AC463" i="1"/>
  <c r="AC464" i="1"/>
  <c r="AC350" i="1"/>
  <c r="AC351" i="1"/>
  <c r="AC352" i="1"/>
  <c r="AC358" i="1"/>
  <c r="AC359" i="1"/>
  <c r="AC360" i="1"/>
  <c r="AC417" i="1"/>
  <c r="AC418" i="1"/>
  <c r="AC17" i="1"/>
  <c r="AC18" i="1"/>
  <c r="AC527" i="1"/>
  <c r="AC528" i="1"/>
  <c r="AC529" i="1"/>
  <c r="AC521" i="1"/>
  <c r="AC522" i="1"/>
  <c r="AC523" i="1"/>
  <c r="AC478" i="1"/>
  <c r="AC479" i="1"/>
  <c r="AC480" i="1"/>
  <c r="AC539" i="1"/>
  <c r="AC540" i="1"/>
  <c r="AC541" i="1"/>
  <c r="AC603" i="1"/>
  <c r="AC604" i="1"/>
  <c r="AC327" i="1"/>
  <c r="AC328" i="1"/>
  <c r="AC329" i="1"/>
  <c r="AC7" i="1"/>
  <c r="AC8" i="1"/>
  <c r="AC9" i="1"/>
  <c r="AC571" i="1"/>
  <c r="AC572" i="1"/>
  <c r="AC573" i="1"/>
  <c r="AC260" i="1"/>
  <c r="AC261" i="1"/>
  <c r="AC262" i="1"/>
  <c r="AC381" i="1"/>
  <c r="AC382" i="1"/>
  <c r="AC383" i="1"/>
  <c r="AC451" i="1"/>
  <c r="AC452" i="1"/>
  <c r="AC453" i="1"/>
  <c r="AC119" i="1"/>
  <c r="AC120" i="1"/>
  <c r="AC121" i="1"/>
  <c r="AC258" i="1"/>
  <c r="AC259" i="1"/>
  <c r="AC732" i="1"/>
  <c r="AC733" i="1"/>
  <c r="AC24" i="1"/>
  <c r="AC25" i="1"/>
  <c r="AC26" i="1"/>
  <c r="AC430" i="1"/>
  <c r="AC431" i="1"/>
  <c r="AC432" i="1"/>
  <c r="AC454" i="1"/>
  <c r="AC455" i="1"/>
  <c r="AC554" i="1"/>
  <c r="AC555" i="1"/>
  <c r="AC556" i="1"/>
  <c r="AC344" i="1"/>
  <c r="AC345" i="1"/>
  <c r="AC346" i="1"/>
  <c r="AC347" i="1"/>
  <c r="AC348" i="1"/>
  <c r="AC349" i="1"/>
  <c r="AC404" i="1"/>
  <c r="AC405" i="1"/>
  <c r="AC2" i="1"/>
  <c r="AC3" i="1"/>
  <c r="AC482" i="1"/>
  <c r="AC483" i="1"/>
  <c r="AC620" i="1"/>
  <c r="AC621" i="1"/>
  <c r="AC622" i="1"/>
  <c r="AC623" i="1"/>
  <c r="AC254" i="1"/>
  <c r="AC255" i="1"/>
  <c r="AC48" i="1"/>
  <c r="AC49" i="1"/>
  <c r="AC50" i="1"/>
  <c r="AC51" i="1"/>
  <c r="AC156" i="1"/>
  <c r="AC157" i="1"/>
  <c r="AC158" i="1"/>
  <c r="AC708" i="1"/>
  <c r="AC709" i="1"/>
  <c r="AC710" i="1"/>
  <c r="AC711" i="1"/>
  <c r="AC414" i="1"/>
  <c r="AC415" i="1"/>
  <c r="AC416" i="1"/>
  <c r="AC231" i="1"/>
  <c r="AC232" i="1"/>
  <c r="AC233" i="1"/>
  <c r="AC442" i="1"/>
  <c r="AC443" i="1"/>
  <c r="AC444" i="1"/>
  <c r="AC682" i="1"/>
  <c r="AC683" i="1"/>
  <c r="AC113" i="1"/>
  <c r="AC114" i="1"/>
  <c r="AC592" i="1"/>
  <c r="AC593" i="1"/>
  <c r="AC594" i="1"/>
  <c r="AC137" i="1"/>
  <c r="AC138" i="1"/>
  <c r="AC139" i="1"/>
  <c r="AC110" i="1"/>
  <c r="AC111" i="1"/>
  <c r="AC112" i="1"/>
  <c r="AC356" i="1"/>
  <c r="AC357" i="1"/>
  <c r="AC106" i="1"/>
  <c r="AC107" i="1"/>
  <c r="AC117" i="1"/>
  <c r="AC118" i="1"/>
  <c r="AC191" i="1"/>
  <c r="AC192" i="1"/>
  <c r="AC193" i="1"/>
  <c r="AC465" i="1"/>
  <c r="AC466" i="1"/>
  <c r="AC467" i="1"/>
  <c r="AC499" i="1"/>
  <c r="AC500" i="1"/>
  <c r="AC501" i="1"/>
  <c r="AC301" i="1"/>
  <c r="AC302" i="1"/>
  <c r="AC303" i="1"/>
  <c r="AC384" i="1"/>
  <c r="AC385" i="1"/>
  <c r="AC386" i="1"/>
  <c r="AC135" i="1"/>
  <c r="AC136" i="1"/>
  <c r="AC59" i="1"/>
  <c r="AC60" i="1"/>
  <c r="AC61" i="1"/>
  <c r="AC74" i="1"/>
  <c r="AC75" i="1"/>
  <c r="AC153" i="1"/>
  <c r="AC154" i="1"/>
  <c r="AC155" i="1"/>
  <c r="AC468" i="1"/>
  <c r="AC469" i="1"/>
  <c r="AC557" i="1"/>
  <c r="AC558" i="1"/>
  <c r="AC4" i="1"/>
  <c r="AC5" i="1"/>
  <c r="AC6" i="1"/>
  <c r="AC425" i="1"/>
  <c r="AC426" i="1"/>
  <c r="AC97" i="1"/>
  <c r="AC98" i="1"/>
  <c r="AC247" i="1"/>
  <c r="AC248" i="1"/>
  <c r="AC151" i="1"/>
  <c r="AC152" i="1"/>
  <c r="AC409" i="1"/>
  <c r="AC410" i="1"/>
  <c r="AC299" i="1"/>
  <c r="AC300" i="1"/>
  <c r="AC712" i="1"/>
  <c r="AC713" i="1"/>
  <c r="AC714" i="1"/>
  <c r="AC530" i="1"/>
  <c r="AC531" i="1"/>
  <c r="AC505" i="1"/>
  <c r="AC506" i="1"/>
  <c r="AC496" i="1"/>
  <c r="AC497" i="1"/>
  <c r="AC498" i="1"/>
  <c r="AC406" i="1"/>
  <c r="AC407" i="1"/>
  <c r="AC408" i="1"/>
  <c r="AC601" i="1"/>
  <c r="AC602" i="1"/>
  <c r="AC639" i="1"/>
  <c r="AC640" i="1"/>
  <c r="AC662" i="1"/>
  <c r="AC663" i="1"/>
  <c r="AC694" i="1"/>
  <c r="AC695" i="1"/>
  <c r="AC325" i="1"/>
  <c r="AC326" i="1"/>
  <c r="AC456" i="1"/>
  <c r="AC457" i="1"/>
  <c r="AC422" i="1"/>
  <c r="AC423" i="1"/>
  <c r="AC424" i="1"/>
  <c r="AC627" i="1"/>
  <c r="AC628" i="1"/>
  <c r="AC629" i="1"/>
  <c r="AC288" i="1"/>
  <c r="AC289" i="1"/>
  <c r="AC313" i="1"/>
  <c r="AC314" i="1"/>
  <c r="AC315" i="1"/>
  <c r="AC691" i="1"/>
  <c r="AC692" i="1"/>
  <c r="AC693" i="1"/>
  <c r="AC445" i="1"/>
  <c r="AC446" i="1"/>
  <c r="AC447" i="1"/>
  <c r="AC286" i="1"/>
  <c r="AC287" i="1"/>
  <c r="AC516" i="1"/>
  <c r="AC517" i="1"/>
  <c r="AC122" i="1"/>
  <c r="AC123" i="1"/>
  <c r="AC484" i="1"/>
  <c r="AC485" i="1"/>
  <c r="AC486" i="1"/>
  <c r="AC91" i="1"/>
  <c r="AC92" i="1"/>
  <c r="AC93" i="1"/>
  <c r="AC723" i="1"/>
  <c r="AC724" i="1"/>
  <c r="AC725" i="1"/>
  <c r="AC307" i="1"/>
  <c r="AC308" i="1"/>
  <c r="AC309" i="1"/>
  <c r="AC389" i="1"/>
  <c r="AC390" i="1"/>
  <c r="AC391" i="1"/>
  <c r="AC278" i="1"/>
  <c r="AC279" i="1"/>
  <c r="AC27" i="1"/>
  <c r="AC28" i="1"/>
  <c r="AC29" i="1"/>
  <c r="AC475" i="1"/>
  <c r="AC476" i="1"/>
  <c r="AC477" i="1"/>
  <c r="AC293" i="1"/>
  <c r="AC294" i="1"/>
  <c r="AC295" i="1"/>
  <c r="AC274" i="1"/>
  <c r="AC275" i="1"/>
  <c r="AC276" i="1"/>
  <c r="AC277" i="1"/>
  <c r="AC674" i="1"/>
  <c r="AC675" i="1"/>
  <c r="AC676" i="1"/>
  <c r="AC502" i="1"/>
  <c r="AC503" i="1"/>
  <c r="AC504" i="1"/>
  <c r="AC542" i="1"/>
  <c r="AC543" i="1"/>
  <c r="AC544" i="1"/>
  <c r="AC494" i="1"/>
  <c r="AC495" i="1"/>
  <c r="AC209" i="1"/>
  <c r="AC210" i="1"/>
  <c r="AC211" i="1"/>
  <c r="AC630" i="1"/>
  <c r="AC631" i="1"/>
  <c r="AC632" i="1"/>
  <c r="AC81" i="1"/>
  <c r="AC319" i="1"/>
  <c r="AC320" i="1"/>
  <c r="AC321" i="1"/>
  <c r="AC1811" i="1"/>
  <c r="H1" i="10"/>
  <c r="G1" i="10"/>
  <c r="F1" i="10"/>
  <c r="E1" i="10"/>
  <c r="D1" i="10"/>
  <c r="AH104" i="1" l="1"/>
  <c r="AP104" i="1"/>
  <c r="AQ104" i="1"/>
  <c r="AH339" i="1"/>
  <c r="AP339" i="1"/>
  <c r="AQ339" i="1"/>
  <c r="AP143" i="1"/>
  <c r="AQ143" i="1"/>
  <c r="AP476" i="1"/>
  <c r="AQ476" i="1"/>
  <c r="AH628" i="1"/>
  <c r="AQ628" i="1"/>
  <c r="AP628" i="1"/>
  <c r="AP410" i="1"/>
  <c r="AQ410" i="1"/>
  <c r="AH346" i="1"/>
  <c r="AP346" i="1"/>
  <c r="AQ346" i="1"/>
  <c r="AH259" i="1"/>
  <c r="AP259" i="1"/>
  <c r="AQ259" i="1"/>
  <c r="AQ522" i="1"/>
  <c r="AP522" i="1"/>
  <c r="AQ460" i="1"/>
  <c r="AP460" i="1"/>
  <c r="AP491" i="1"/>
  <c r="AQ491" i="1"/>
  <c r="AQ58" i="1"/>
  <c r="AP58" i="1"/>
  <c r="AH734" i="1"/>
  <c r="AQ734" i="1"/>
  <c r="AP734" i="1"/>
  <c r="AH722" i="1"/>
  <c r="AP722" i="1"/>
  <c r="AQ722" i="1"/>
  <c r="AH242" i="1"/>
  <c r="AP242" i="1"/>
  <c r="AQ242" i="1"/>
  <c r="AH280" i="1"/>
  <c r="AP280" i="1"/>
  <c r="AQ280" i="1"/>
  <c r="AH184" i="1"/>
  <c r="AP184" i="1"/>
  <c r="AQ184" i="1"/>
  <c r="AQ32" i="1"/>
  <c r="AP32" i="1"/>
  <c r="AH241" i="1"/>
  <c r="AQ241" i="1"/>
  <c r="AP241" i="1"/>
  <c r="AP22" i="1"/>
  <c r="AQ22" i="1"/>
  <c r="AQ638" i="1"/>
  <c r="AP638" i="1"/>
  <c r="AH458" i="1"/>
  <c r="AQ458" i="1"/>
  <c r="AP458" i="1"/>
  <c r="AH574" i="1"/>
  <c r="AP574" i="1"/>
  <c r="AQ574" i="1"/>
  <c r="AP66" i="1"/>
  <c r="AQ66" i="1"/>
  <c r="AH304" i="1"/>
  <c r="AP304" i="1"/>
  <c r="AQ304" i="1"/>
  <c r="AH194" i="1"/>
  <c r="AP194" i="1"/>
  <c r="AQ194" i="1"/>
  <c r="AH944" i="1"/>
  <c r="AQ944" i="1"/>
  <c r="AP944" i="1"/>
  <c r="AH1276" i="1"/>
  <c r="AP1276" i="1"/>
  <c r="AQ1276" i="1"/>
  <c r="AH752" i="1"/>
  <c r="AP752" i="1"/>
  <c r="AQ752" i="1"/>
  <c r="AH1189" i="1"/>
  <c r="AP1189" i="1"/>
  <c r="AQ1189" i="1"/>
  <c r="AP1257" i="1"/>
  <c r="AQ1257" i="1"/>
  <c r="AQ1337" i="1"/>
  <c r="AP1337" i="1"/>
  <c r="AH1249" i="1"/>
  <c r="AP1249" i="1"/>
  <c r="AQ1249" i="1"/>
  <c r="AQ995" i="1"/>
  <c r="AP995" i="1"/>
  <c r="AP763" i="1"/>
  <c r="AQ763" i="1"/>
  <c r="AP210" i="1"/>
  <c r="AQ210" i="1"/>
  <c r="AH308" i="1"/>
  <c r="AP308" i="1"/>
  <c r="AQ308" i="1"/>
  <c r="AP556" i="1"/>
  <c r="AQ556" i="1"/>
  <c r="AQ26" i="1"/>
  <c r="AP26" i="1"/>
  <c r="AH120" i="1"/>
  <c r="AP120" i="1"/>
  <c r="AQ120" i="1"/>
  <c r="AH7" i="1"/>
  <c r="AQ7" i="1"/>
  <c r="AP7" i="1"/>
  <c r="AH539" i="1"/>
  <c r="AQ539" i="1"/>
  <c r="AP539" i="1"/>
  <c r="AH615" i="1"/>
  <c r="AP615" i="1"/>
  <c r="AQ615" i="1"/>
  <c r="AP204" i="1"/>
  <c r="AQ204" i="1"/>
  <c r="AH163" i="1"/>
  <c r="AP163" i="1"/>
  <c r="AQ163" i="1"/>
  <c r="AH670" i="1"/>
  <c r="AP670" i="1"/>
  <c r="AQ670" i="1"/>
  <c r="AH634" i="1"/>
  <c r="AP634" i="1"/>
  <c r="AQ634" i="1"/>
  <c r="AH330" i="1"/>
  <c r="AQ330" i="1"/>
  <c r="AP330" i="1"/>
  <c r="AH729" i="1"/>
  <c r="AP729" i="1"/>
  <c r="AQ729" i="1"/>
  <c r="AH225" i="1"/>
  <c r="AP225" i="1"/>
  <c r="AQ225" i="1"/>
  <c r="AH84" i="1"/>
  <c r="AP84" i="1"/>
  <c r="AQ84" i="1"/>
  <c r="AP149" i="1"/>
  <c r="AQ149" i="1"/>
  <c r="AH728" i="1"/>
  <c r="AP728" i="1"/>
  <c r="AQ728" i="1"/>
  <c r="AP511" i="1"/>
  <c r="AQ511" i="1"/>
  <c r="AQ441" i="1"/>
  <c r="AP441" i="1"/>
  <c r="AH322" i="1"/>
  <c r="AP322" i="1"/>
  <c r="AQ322" i="1"/>
  <c r="AP1113" i="1"/>
  <c r="AQ1113" i="1"/>
  <c r="AP1201" i="1"/>
  <c r="AQ1201" i="1"/>
  <c r="AH793" i="1"/>
  <c r="AP793" i="1"/>
  <c r="AQ793" i="1"/>
  <c r="AP749" i="1"/>
  <c r="AQ749" i="1"/>
  <c r="AH862" i="1"/>
  <c r="AP862" i="1"/>
  <c r="AQ862" i="1"/>
  <c r="AH319" i="1"/>
  <c r="AQ319" i="1"/>
  <c r="AP319" i="1"/>
  <c r="AQ294" i="1"/>
  <c r="AP294" i="1"/>
  <c r="AQ446" i="1"/>
  <c r="AP446" i="1"/>
  <c r="AH497" i="1"/>
  <c r="AP497" i="1"/>
  <c r="AQ497" i="1"/>
  <c r="AH247" i="1"/>
  <c r="AP247" i="1"/>
  <c r="AQ247" i="1"/>
  <c r="AH384" i="1"/>
  <c r="AP384" i="1"/>
  <c r="AQ384" i="1"/>
  <c r="AQ349" i="1"/>
  <c r="AP349" i="1"/>
  <c r="AH453" i="1"/>
  <c r="AP453" i="1"/>
  <c r="AQ453" i="1"/>
  <c r="AH328" i="1"/>
  <c r="AP328" i="1"/>
  <c r="AQ328" i="1"/>
  <c r="AH689" i="1"/>
  <c r="AQ689" i="1"/>
  <c r="AP689" i="1"/>
  <c r="AH366" i="1"/>
  <c r="AQ366" i="1"/>
  <c r="AP366" i="1"/>
  <c r="AH166" i="1"/>
  <c r="AP166" i="1"/>
  <c r="AQ166" i="1"/>
  <c r="AH395" i="1"/>
  <c r="AP395" i="1"/>
  <c r="AQ395" i="1"/>
  <c r="AH392" i="1"/>
  <c r="AP392" i="1"/>
  <c r="AQ392" i="1"/>
  <c r="AQ374" i="1"/>
  <c r="AP374" i="1"/>
  <c r="AH82" i="1"/>
  <c r="AP82" i="1"/>
  <c r="AQ82" i="1"/>
  <c r="AP80" i="1"/>
  <c r="AQ80" i="1"/>
  <c r="AP126" i="1"/>
  <c r="AQ126" i="1"/>
  <c r="AH726" i="1"/>
  <c r="AQ726" i="1"/>
  <c r="AP726" i="1"/>
  <c r="AH171" i="1"/>
  <c r="AQ171" i="1"/>
  <c r="AP171" i="1"/>
  <c r="AH1331" i="1"/>
  <c r="AQ1331" i="1"/>
  <c r="AP1331" i="1"/>
  <c r="AQ891" i="1"/>
  <c r="AP891" i="1"/>
  <c r="AQ1181" i="1"/>
  <c r="AP1181" i="1"/>
  <c r="AH1289" i="1"/>
  <c r="AP1289" i="1"/>
  <c r="AQ1289" i="1"/>
  <c r="AP953" i="1"/>
  <c r="AQ953" i="1"/>
  <c r="AH946" i="1"/>
  <c r="AQ946" i="1"/>
  <c r="AP946" i="1"/>
  <c r="AP939" i="1"/>
  <c r="AQ939" i="1"/>
  <c r="AH1345" i="1"/>
  <c r="AP1345" i="1"/>
  <c r="AQ1345" i="1"/>
  <c r="AH804" i="1"/>
  <c r="AQ804" i="1"/>
  <c r="AP804" i="1"/>
  <c r="AQ675" i="1"/>
  <c r="AP675" i="1"/>
  <c r="AH278" i="1"/>
  <c r="AP278" i="1"/>
  <c r="AQ278" i="1"/>
  <c r="AH445" i="1"/>
  <c r="AP445" i="1"/>
  <c r="AQ445" i="1"/>
  <c r="AH456" i="1"/>
  <c r="AP456" i="1"/>
  <c r="AQ456" i="1"/>
  <c r="AH496" i="1"/>
  <c r="AQ496" i="1"/>
  <c r="AP496" i="1"/>
  <c r="AP98" i="1"/>
  <c r="AQ98" i="1"/>
  <c r="AH61" i="1"/>
  <c r="AP61" i="1"/>
  <c r="AQ61" i="1"/>
  <c r="AH465" i="1"/>
  <c r="AP465" i="1"/>
  <c r="AQ465" i="1"/>
  <c r="AP711" i="1"/>
  <c r="AQ711" i="1"/>
  <c r="AP50" i="1"/>
  <c r="AQ50" i="1"/>
  <c r="AP455" i="1"/>
  <c r="AQ455" i="1"/>
  <c r="AQ452" i="1"/>
  <c r="AP452" i="1"/>
  <c r="AH478" i="1"/>
  <c r="AP478" i="1"/>
  <c r="AQ478" i="1"/>
  <c r="AH699" i="1"/>
  <c r="AP699" i="1"/>
  <c r="AQ699" i="1"/>
  <c r="AH140" i="1"/>
  <c r="AQ140" i="1"/>
  <c r="AP140" i="1"/>
  <c r="AH688" i="1"/>
  <c r="AP688" i="1"/>
  <c r="AQ688" i="1"/>
  <c r="AH723" i="1"/>
  <c r="AP723" i="1"/>
  <c r="AQ723" i="1"/>
  <c r="AP629" i="1"/>
  <c r="AQ629" i="1"/>
  <c r="AQ326" i="1"/>
  <c r="AP326" i="1"/>
  <c r="AH299" i="1"/>
  <c r="AP299" i="1"/>
  <c r="AQ299" i="1"/>
  <c r="AP469" i="1"/>
  <c r="AQ469" i="1"/>
  <c r="AP60" i="1"/>
  <c r="AQ60" i="1"/>
  <c r="AH302" i="1"/>
  <c r="AP302" i="1"/>
  <c r="AQ302" i="1"/>
  <c r="AH193" i="1"/>
  <c r="AP193" i="1"/>
  <c r="AQ193" i="1"/>
  <c r="AH442" i="1"/>
  <c r="AP442" i="1"/>
  <c r="AQ442" i="1"/>
  <c r="AH347" i="1"/>
  <c r="AP347" i="1"/>
  <c r="AQ347" i="1"/>
  <c r="AH454" i="1"/>
  <c r="AQ454" i="1"/>
  <c r="AP454" i="1"/>
  <c r="AH451" i="1"/>
  <c r="AQ451" i="1"/>
  <c r="AP451" i="1"/>
  <c r="AH604" i="1"/>
  <c r="AP604" i="1"/>
  <c r="AQ604" i="1"/>
  <c r="AP464" i="1"/>
  <c r="AQ464" i="1"/>
  <c r="AH461" i="1"/>
  <c r="AP461" i="1"/>
  <c r="AQ461" i="1"/>
  <c r="AH610" i="1"/>
  <c r="AP610" i="1"/>
  <c r="AQ610" i="1"/>
  <c r="AP16" i="1"/>
  <c r="AQ16" i="1"/>
  <c r="AP224" i="1"/>
  <c r="AQ224" i="1"/>
  <c r="AH99" i="1"/>
  <c r="AP99" i="1"/>
  <c r="AQ99" i="1"/>
  <c r="AH645" i="1"/>
  <c r="AP645" i="1"/>
  <c r="AQ645" i="1"/>
  <c r="AH133" i="1"/>
  <c r="AP133" i="1"/>
  <c r="AQ133" i="1"/>
  <c r="AH631" i="1"/>
  <c r="AP631" i="1"/>
  <c r="AQ631" i="1"/>
  <c r="AQ517" i="1"/>
  <c r="AP517" i="1"/>
  <c r="AH325" i="1"/>
  <c r="AQ325" i="1"/>
  <c r="AP325" i="1"/>
  <c r="AH505" i="1"/>
  <c r="AQ505" i="1"/>
  <c r="AP505" i="1"/>
  <c r="AH468" i="1"/>
  <c r="AP468" i="1"/>
  <c r="AQ468" i="1"/>
  <c r="AH59" i="1"/>
  <c r="AP59" i="1"/>
  <c r="AQ59" i="1"/>
  <c r="AH592" i="1"/>
  <c r="AP592" i="1"/>
  <c r="AQ592" i="1"/>
  <c r="AQ233" i="1"/>
  <c r="AP233" i="1"/>
  <c r="AH571" i="1"/>
  <c r="AQ571" i="1"/>
  <c r="AP571" i="1"/>
  <c r="AH417" i="1"/>
  <c r="AQ417" i="1"/>
  <c r="AP417" i="1"/>
  <c r="AQ608" i="1"/>
  <c r="AP608" i="1"/>
  <c r="AP116" i="1"/>
  <c r="AQ116" i="1"/>
  <c r="AP230" i="1"/>
  <c r="AQ230" i="1"/>
  <c r="AP681" i="1"/>
  <c r="AQ681" i="1"/>
  <c r="AH251" i="1"/>
  <c r="AP251" i="1"/>
  <c r="AQ251" i="1"/>
  <c r="AH159" i="1"/>
  <c r="AQ159" i="1"/>
  <c r="AP159" i="1"/>
  <c r="AH481" i="1"/>
  <c r="AP481" i="1"/>
  <c r="AQ481" i="1"/>
  <c r="AH559" i="1"/>
  <c r="AQ559" i="1"/>
  <c r="AP559" i="1"/>
  <c r="AH411" i="1"/>
  <c r="AP411" i="1"/>
  <c r="AQ411" i="1"/>
  <c r="AH379" i="1"/>
  <c r="AQ379" i="1"/>
  <c r="AP379" i="1"/>
  <c r="AH577" i="1"/>
  <c r="AQ577" i="1"/>
  <c r="AP577" i="1"/>
  <c r="AP371" i="1"/>
  <c r="AQ371" i="1"/>
  <c r="AH127" i="1"/>
  <c r="AQ127" i="1"/>
  <c r="AP127" i="1"/>
  <c r="AH678" i="1"/>
  <c r="AP678" i="1"/>
  <c r="AQ678" i="1"/>
  <c r="AP47" i="1"/>
  <c r="AQ47" i="1"/>
  <c r="AP437" i="1"/>
  <c r="AQ437" i="1"/>
  <c r="AQ644" i="1"/>
  <c r="AP644" i="1"/>
  <c r="AH342" i="1"/>
  <c r="AP342" i="1"/>
  <c r="AQ342" i="1"/>
  <c r="AH73" i="1"/>
  <c r="AP73" i="1"/>
  <c r="AQ73" i="1"/>
  <c r="AH1811" i="1"/>
  <c r="AP1811" i="1"/>
  <c r="AQ1811" i="1"/>
  <c r="AH211" i="1"/>
  <c r="AP211" i="1"/>
  <c r="AQ211" i="1"/>
  <c r="AP504" i="1"/>
  <c r="AQ504" i="1"/>
  <c r="AH275" i="1"/>
  <c r="AP275" i="1"/>
  <c r="AQ275" i="1"/>
  <c r="AP29" i="1"/>
  <c r="AQ29" i="1"/>
  <c r="AP309" i="1"/>
  <c r="AQ309" i="1"/>
  <c r="AH91" i="1"/>
  <c r="AP91" i="1"/>
  <c r="AQ91" i="1"/>
  <c r="AQ287" i="1"/>
  <c r="AP287" i="1"/>
  <c r="AP315" i="1"/>
  <c r="AQ315" i="1"/>
  <c r="AP424" i="1"/>
  <c r="AQ424" i="1"/>
  <c r="AH694" i="1"/>
  <c r="AP694" i="1"/>
  <c r="AQ694" i="1"/>
  <c r="AQ407" i="1"/>
  <c r="AP407" i="1"/>
  <c r="AH530" i="1"/>
  <c r="AQ530" i="1"/>
  <c r="AP530" i="1"/>
  <c r="AH152" i="1"/>
  <c r="AP152" i="1"/>
  <c r="AQ152" i="1"/>
  <c r="AP6" i="1"/>
  <c r="AQ6" i="1"/>
  <c r="AP154" i="1"/>
  <c r="AQ154" i="1"/>
  <c r="AH135" i="1"/>
  <c r="AP135" i="1"/>
  <c r="AQ135" i="1"/>
  <c r="AH500" i="1"/>
  <c r="AP500" i="1"/>
  <c r="AQ500" i="1"/>
  <c r="AP118" i="1"/>
  <c r="AQ118" i="1"/>
  <c r="AH110" i="1"/>
  <c r="AP110" i="1"/>
  <c r="AQ110" i="1"/>
  <c r="AH113" i="1"/>
  <c r="AP113" i="1"/>
  <c r="AQ113" i="1"/>
  <c r="AH231" i="1"/>
  <c r="AQ231" i="1"/>
  <c r="AP231" i="1"/>
  <c r="AH158" i="1"/>
  <c r="AP158" i="1"/>
  <c r="AQ158" i="1"/>
  <c r="AH254" i="1"/>
  <c r="AP254" i="1"/>
  <c r="AQ254" i="1"/>
  <c r="AH2" i="1"/>
  <c r="AQ2" i="1"/>
  <c r="AP2" i="1"/>
  <c r="AH344" i="1"/>
  <c r="AQ344" i="1"/>
  <c r="AP344" i="1"/>
  <c r="AH430" i="1"/>
  <c r="AP430" i="1"/>
  <c r="AQ430" i="1"/>
  <c r="AQ121" i="1"/>
  <c r="AP121" i="1"/>
  <c r="AH381" i="1"/>
  <c r="AQ381" i="1"/>
  <c r="AP381" i="1"/>
  <c r="AH8" i="1"/>
  <c r="AP8" i="1"/>
  <c r="AQ8" i="1"/>
  <c r="AH540" i="1"/>
  <c r="AP540" i="1"/>
  <c r="AQ540" i="1"/>
  <c r="AQ529" i="1"/>
  <c r="AP529" i="1"/>
  <c r="AH359" i="1"/>
  <c r="AP359" i="1"/>
  <c r="AQ359" i="1"/>
  <c r="AP616" i="1"/>
  <c r="AQ616" i="1"/>
  <c r="AH687" i="1"/>
  <c r="AP687" i="1"/>
  <c r="AQ687" i="1"/>
  <c r="AP205" i="1"/>
  <c r="AQ205" i="1"/>
  <c r="AP164" i="1"/>
  <c r="AQ164" i="1"/>
  <c r="AQ606" i="1"/>
  <c r="AP606" i="1"/>
  <c r="AQ268" i="1"/>
  <c r="AP268" i="1"/>
  <c r="AH564" i="1"/>
  <c r="AP564" i="1"/>
  <c r="AQ564" i="1"/>
  <c r="AH228" i="1"/>
  <c r="AP228" i="1"/>
  <c r="AQ228" i="1"/>
  <c r="AQ671" i="1"/>
  <c r="AP671" i="1"/>
  <c r="AQ435" i="1"/>
  <c r="AP435" i="1"/>
  <c r="AH36" i="1"/>
  <c r="AP36" i="1"/>
  <c r="AQ36" i="1"/>
  <c r="AQ697" i="1"/>
  <c r="AP697" i="1"/>
  <c r="AH591" i="1"/>
  <c r="AQ591" i="1"/>
  <c r="AP591" i="1"/>
  <c r="AP378" i="1"/>
  <c r="AQ378" i="1"/>
  <c r="AP635" i="1"/>
  <c r="AQ635" i="1"/>
  <c r="AH249" i="1"/>
  <c r="AQ249" i="1"/>
  <c r="AP249" i="1"/>
  <c r="AH331" i="1"/>
  <c r="AP331" i="1"/>
  <c r="AQ331" i="1"/>
  <c r="AH537" i="1"/>
  <c r="AP537" i="1"/>
  <c r="AQ537" i="1"/>
  <c r="AP525" i="1"/>
  <c r="AQ525" i="1"/>
  <c r="AH660" i="1"/>
  <c r="AP660" i="1"/>
  <c r="AQ660" i="1"/>
  <c r="AH54" i="1"/>
  <c r="AP54" i="1"/>
  <c r="AQ54" i="1"/>
  <c r="AQ109" i="1"/>
  <c r="AP109" i="1"/>
  <c r="AH102" i="1"/>
  <c r="AP102" i="1"/>
  <c r="AQ102" i="1"/>
  <c r="AH550" i="1"/>
  <c r="AP550" i="1"/>
  <c r="AQ550" i="1"/>
  <c r="AP95" i="1"/>
  <c r="AQ95" i="1"/>
  <c r="AH684" i="1"/>
  <c r="AP684" i="1"/>
  <c r="AQ684" i="1"/>
  <c r="AP730" i="1"/>
  <c r="AQ730" i="1"/>
  <c r="AP586" i="1"/>
  <c r="AQ586" i="1"/>
  <c r="AP706" i="1"/>
  <c r="AQ706" i="1"/>
  <c r="AH176" i="1"/>
  <c r="AP176" i="1"/>
  <c r="AQ176" i="1"/>
  <c r="AQ650" i="1"/>
  <c r="AP650" i="1"/>
  <c r="AH226" i="1"/>
  <c r="AQ226" i="1"/>
  <c r="AP226" i="1"/>
  <c r="AH369" i="1"/>
  <c r="AQ369" i="1"/>
  <c r="AP369" i="1"/>
  <c r="AH245" i="1"/>
  <c r="AP245" i="1"/>
  <c r="AQ245" i="1"/>
  <c r="AH663" i="1"/>
  <c r="AP663" i="1"/>
  <c r="AQ663" i="1"/>
  <c r="AH153" i="1"/>
  <c r="AQ153" i="1"/>
  <c r="AP153" i="1"/>
  <c r="AP623" i="1"/>
  <c r="AQ623" i="1"/>
  <c r="AH362" i="1"/>
  <c r="AQ362" i="1"/>
  <c r="AP362" i="1"/>
  <c r="AQ590" i="1"/>
  <c r="AP590" i="1"/>
  <c r="AP649" i="1"/>
  <c r="AQ649" i="1"/>
  <c r="AQ221" i="1"/>
  <c r="AP221" i="1"/>
  <c r="AH472" i="1"/>
  <c r="AP472" i="1"/>
  <c r="AQ472" i="1"/>
  <c r="AH600" i="1"/>
  <c r="AP600" i="1"/>
  <c r="AQ600" i="1"/>
  <c r="AP941" i="1"/>
  <c r="AQ941" i="1"/>
  <c r="AH942" i="1"/>
  <c r="AP942" i="1"/>
  <c r="AQ942" i="1"/>
  <c r="AH949" i="1"/>
  <c r="AP949" i="1"/>
  <c r="AQ949" i="1"/>
  <c r="AH759" i="1"/>
  <c r="AQ759" i="1"/>
  <c r="AP759" i="1"/>
  <c r="AP797" i="1"/>
  <c r="AQ797" i="1"/>
  <c r="AQ948" i="1"/>
  <c r="AP948" i="1"/>
  <c r="AP1177" i="1"/>
  <c r="AQ1177" i="1"/>
  <c r="AH1212" i="1"/>
  <c r="AQ1212" i="1"/>
  <c r="AP1212" i="1"/>
  <c r="AH785" i="1"/>
  <c r="AP785" i="1"/>
  <c r="AQ785" i="1"/>
  <c r="AH1027" i="1"/>
  <c r="AP1027" i="1"/>
  <c r="AQ1027" i="1"/>
  <c r="AH1115" i="1"/>
  <c r="AP1115" i="1"/>
  <c r="AQ1115" i="1"/>
  <c r="AH776" i="1"/>
  <c r="AP776" i="1"/>
  <c r="AQ776" i="1"/>
  <c r="AH1127" i="1"/>
  <c r="AP1127" i="1"/>
  <c r="AQ1127" i="1"/>
  <c r="AP1059" i="1"/>
  <c r="AQ1059" i="1"/>
  <c r="AP1153" i="1"/>
  <c r="AQ1153" i="1"/>
  <c r="AH1081" i="1"/>
  <c r="AP1081" i="1"/>
  <c r="AQ1081" i="1"/>
  <c r="AQ1037" i="1"/>
  <c r="AP1037" i="1"/>
  <c r="AH1279" i="1"/>
  <c r="AP1279" i="1"/>
  <c r="AQ1279" i="1"/>
  <c r="AH1013" i="1"/>
  <c r="AP1013" i="1"/>
  <c r="AQ1013" i="1"/>
  <c r="AH843" i="1"/>
  <c r="AQ843" i="1"/>
  <c r="AP843" i="1"/>
  <c r="AP1140" i="1"/>
  <c r="AQ1140" i="1"/>
  <c r="AP814" i="1"/>
  <c r="AQ814" i="1"/>
  <c r="AH1268" i="1"/>
  <c r="AP1268" i="1"/>
  <c r="AQ1268" i="1"/>
  <c r="AH807" i="1"/>
  <c r="AP807" i="1"/>
  <c r="AQ807" i="1"/>
  <c r="AH1103" i="1"/>
  <c r="AP1103" i="1"/>
  <c r="AQ1103" i="1"/>
  <c r="AH1244" i="1"/>
  <c r="AP1244" i="1"/>
  <c r="AQ1244" i="1"/>
  <c r="AP833" i="1"/>
  <c r="AQ833" i="1"/>
  <c r="AP975" i="1"/>
  <c r="AQ975" i="1"/>
  <c r="AP978" i="1"/>
  <c r="AQ978" i="1"/>
  <c r="AH1110" i="1"/>
  <c r="AP1110" i="1"/>
  <c r="AQ1110" i="1"/>
  <c r="AH1667" i="1"/>
  <c r="AP1667" i="1"/>
  <c r="AQ1667" i="1"/>
  <c r="AH1574" i="1"/>
  <c r="AP1574" i="1"/>
  <c r="AQ1574" i="1"/>
  <c r="AH434" i="1"/>
  <c r="AP434" i="1"/>
  <c r="AQ434" i="1"/>
  <c r="AH377" i="1"/>
  <c r="AP377" i="1"/>
  <c r="AQ377" i="1"/>
  <c r="AP450" i="1"/>
  <c r="AQ450" i="1"/>
  <c r="AP53" i="1"/>
  <c r="AQ53" i="1"/>
  <c r="AH94" i="1"/>
  <c r="AQ94" i="1"/>
  <c r="AP94" i="1"/>
  <c r="AH585" i="1"/>
  <c r="AP585" i="1"/>
  <c r="AQ585" i="1"/>
  <c r="AH641" i="1"/>
  <c r="AP641" i="1"/>
  <c r="AQ641" i="1"/>
  <c r="AQ336" i="1"/>
  <c r="AP336" i="1"/>
  <c r="AP88" i="1"/>
  <c r="AQ88" i="1"/>
  <c r="AH215" i="1"/>
  <c r="AQ215" i="1"/>
  <c r="AP215" i="1"/>
  <c r="AH145" i="1"/>
  <c r="AP145" i="1"/>
  <c r="AQ145" i="1"/>
  <c r="AP35" i="1"/>
  <c r="AQ35" i="1"/>
  <c r="AH624" i="1"/>
  <c r="AP624" i="1"/>
  <c r="AQ624" i="1"/>
  <c r="AH956" i="1"/>
  <c r="AP956" i="1"/>
  <c r="AQ956" i="1"/>
  <c r="AH1323" i="1"/>
  <c r="AQ1323" i="1"/>
  <c r="AP1323" i="1"/>
  <c r="AH846" i="1"/>
  <c r="AP846" i="1"/>
  <c r="AQ846" i="1"/>
  <c r="AQ1204" i="1"/>
  <c r="AP1204" i="1"/>
  <c r="AP981" i="1"/>
  <c r="AQ981" i="1"/>
  <c r="AH988" i="1"/>
  <c r="AP988" i="1"/>
  <c r="AQ988" i="1"/>
  <c r="AH1252" i="1"/>
  <c r="AP1252" i="1"/>
  <c r="AQ1252" i="1"/>
  <c r="AH970" i="1"/>
  <c r="AP970" i="1"/>
  <c r="AQ970" i="1"/>
  <c r="AQ754" i="1"/>
  <c r="AP754" i="1"/>
  <c r="AH1341" i="1"/>
  <c r="AQ1341" i="1"/>
  <c r="AP1341" i="1"/>
  <c r="AQ817" i="1"/>
  <c r="AP817" i="1"/>
  <c r="AP1040" i="1"/>
  <c r="AQ1040" i="1"/>
  <c r="AP783" i="1"/>
  <c r="AQ783" i="1"/>
  <c r="AH962" i="1"/>
  <c r="AP962" i="1"/>
  <c r="AQ962" i="1"/>
  <c r="AQ806" i="1"/>
  <c r="AP806" i="1"/>
  <c r="AH918" i="1"/>
  <c r="AP918" i="1"/>
  <c r="AQ918" i="1"/>
  <c r="AH1287" i="1"/>
  <c r="AQ1287" i="1"/>
  <c r="AP1287" i="1"/>
  <c r="AQ925" i="1"/>
  <c r="AP925" i="1"/>
  <c r="AP772" i="1"/>
  <c r="AQ772" i="1"/>
  <c r="AH320" i="1"/>
  <c r="AP320" i="1"/>
  <c r="AQ320" i="1"/>
  <c r="AH209" i="1"/>
  <c r="AQ209" i="1"/>
  <c r="AP209" i="1"/>
  <c r="AH502" i="1"/>
  <c r="AP502" i="1"/>
  <c r="AQ502" i="1"/>
  <c r="AP295" i="1"/>
  <c r="AQ295" i="1"/>
  <c r="AH27" i="1"/>
  <c r="AP27" i="1"/>
  <c r="AQ27" i="1"/>
  <c r="AH307" i="1"/>
  <c r="AQ307" i="1"/>
  <c r="AP307" i="1"/>
  <c r="AP485" i="1"/>
  <c r="AQ485" i="1"/>
  <c r="AQ447" i="1"/>
  <c r="AP447" i="1"/>
  <c r="AH313" i="1"/>
  <c r="AQ313" i="1"/>
  <c r="AP313" i="1"/>
  <c r="AH422" i="1"/>
  <c r="AP422" i="1"/>
  <c r="AQ422" i="1"/>
  <c r="AH662" i="1"/>
  <c r="AQ662" i="1"/>
  <c r="AP662" i="1"/>
  <c r="AP498" i="1"/>
  <c r="AQ498" i="1"/>
  <c r="AP713" i="1"/>
  <c r="AQ713" i="1"/>
  <c r="AH248" i="1"/>
  <c r="AP248" i="1"/>
  <c r="AQ248" i="1"/>
  <c r="AH4" i="1"/>
  <c r="AP4" i="1"/>
  <c r="AQ4" i="1"/>
  <c r="AH75" i="1"/>
  <c r="AP75" i="1"/>
  <c r="AQ75" i="1"/>
  <c r="AH385" i="1"/>
  <c r="AP385" i="1"/>
  <c r="AQ385" i="1"/>
  <c r="AQ467" i="1"/>
  <c r="AP467" i="1"/>
  <c r="AP107" i="1"/>
  <c r="AQ107" i="1"/>
  <c r="AP138" i="1"/>
  <c r="AQ138" i="1"/>
  <c r="AH682" i="1"/>
  <c r="AP682" i="1"/>
  <c r="AQ682" i="1"/>
  <c r="AH415" i="1"/>
  <c r="AP415" i="1"/>
  <c r="AQ415" i="1"/>
  <c r="AH156" i="1"/>
  <c r="AP156" i="1"/>
  <c r="AQ156" i="1"/>
  <c r="AH622" i="1"/>
  <c r="AP622" i="1"/>
  <c r="AQ622" i="1"/>
  <c r="AH404" i="1"/>
  <c r="AP404" i="1"/>
  <c r="AQ404" i="1"/>
  <c r="AP555" i="1"/>
  <c r="AQ555" i="1"/>
  <c r="AH25" i="1"/>
  <c r="AP25" i="1"/>
  <c r="AQ25" i="1"/>
  <c r="AH119" i="1"/>
  <c r="AP119" i="1"/>
  <c r="AQ119" i="1"/>
  <c r="AQ261" i="1"/>
  <c r="AP261" i="1"/>
  <c r="AP329" i="1"/>
  <c r="AQ329" i="1"/>
  <c r="AQ480" i="1"/>
  <c r="AP480" i="1"/>
  <c r="AH527" i="1"/>
  <c r="AQ527" i="1"/>
  <c r="AP527" i="1"/>
  <c r="AH352" i="1"/>
  <c r="AP352" i="1"/>
  <c r="AQ352" i="1"/>
  <c r="AH614" i="1"/>
  <c r="AQ614" i="1"/>
  <c r="AP614" i="1"/>
  <c r="AH701" i="1"/>
  <c r="AQ701" i="1"/>
  <c r="AP701" i="1"/>
  <c r="AH203" i="1"/>
  <c r="AQ203" i="1"/>
  <c r="AP203" i="1"/>
  <c r="AH162" i="1"/>
  <c r="AP162" i="1"/>
  <c r="AQ162" i="1"/>
  <c r="AP20" i="1"/>
  <c r="AQ20" i="1"/>
  <c r="AQ690" i="1"/>
  <c r="AP690" i="1"/>
  <c r="AH562" i="1"/>
  <c r="AP562" i="1"/>
  <c r="AQ562" i="1"/>
  <c r="AH361" i="1"/>
  <c r="AQ361" i="1"/>
  <c r="AP361" i="1"/>
  <c r="AH669" i="1"/>
  <c r="AQ669" i="1"/>
  <c r="AP669" i="1"/>
  <c r="AH433" i="1"/>
  <c r="AQ433" i="1"/>
  <c r="AP433" i="1"/>
  <c r="AH657" i="1"/>
  <c r="AP657" i="1"/>
  <c r="AQ657" i="1"/>
  <c r="AQ13" i="1"/>
  <c r="AP13" i="1"/>
  <c r="AQ589" i="1"/>
  <c r="AP589" i="1"/>
  <c r="AH376" i="1"/>
  <c r="AP376" i="1"/>
  <c r="AQ376" i="1"/>
  <c r="AH633" i="1"/>
  <c r="AQ633" i="1"/>
  <c r="AP633" i="1"/>
  <c r="AH367" i="1"/>
  <c r="AQ367" i="1"/>
  <c r="AP367" i="1"/>
  <c r="AQ63" i="1"/>
  <c r="AP63" i="1"/>
  <c r="AP449" i="1"/>
  <c r="AQ449" i="1"/>
  <c r="AP167" i="1"/>
  <c r="AQ167" i="1"/>
  <c r="AH175" i="1"/>
  <c r="AP175" i="1"/>
  <c r="AQ175" i="1"/>
  <c r="AH52" i="1"/>
  <c r="AQ52" i="1"/>
  <c r="AP52" i="1"/>
  <c r="AP198" i="1"/>
  <c r="AQ198" i="1"/>
  <c r="AH182" i="1"/>
  <c r="AP182" i="1"/>
  <c r="AQ182" i="1"/>
  <c r="AQ396" i="1"/>
  <c r="AP396" i="1"/>
  <c r="AP471" i="1"/>
  <c r="AQ471" i="1"/>
  <c r="AP393" i="1"/>
  <c r="AQ393" i="1"/>
  <c r="AP235" i="1"/>
  <c r="AQ235" i="1"/>
  <c r="AP86" i="1"/>
  <c r="AQ86" i="1"/>
  <c r="AH365" i="1"/>
  <c r="AP365" i="1"/>
  <c r="AQ365" i="1"/>
  <c r="AH664" i="1"/>
  <c r="AQ664" i="1"/>
  <c r="AP664" i="1"/>
  <c r="AH648" i="1"/>
  <c r="AP648" i="1"/>
  <c r="AQ648" i="1"/>
  <c r="AH375" i="1"/>
  <c r="AP375" i="1"/>
  <c r="AQ375" i="1"/>
  <c r="AQ83" i="1"/>
  <c r="AP83" i="1"/>
  <c r="AQ547" i="1"/>
  <c r="AP547" i="1"/>
  <c r="AH148" i="1"/>
  <c r="AP148" i="1"/>
  <c r="AQ148" i="1"/>
  <c r="AH220" i="1"/>
  <c r="AP220" i="1"/>
  <c r="AQ220" i="1"/>
  <c r="AH702" i="1"/>
  <c r="AQ702" i="1"/>
  <c r="AP702" i="1"/>
  <c r="AH403" i="1"/>
  <c r="AP403" i="1"/>
  <c r="AQ403" i="1"/>
  <c r="AH310" i="1"/>
  <c r="AP310" i="1"/>
  <c r="AQ310" i="1"/>
  <c r="AH718" i="1"/>
  <c r="AP718" i="1"/>
  <c r="AQ718" i="1"/>
  <c r="AP335" i="1"/>
  <c r="AQ335" i="1"/>
  <c r="AH87" i="1"/>
  <c r="AQ87" i="1"/>
  <c r="AP87" i="1"/>
  <c r="AQ727" i="1"/>
  <c r="AP727" i="1"/>
  <c r="AH508" i="1"/>
  <c r="AP508" i="1"/>
  <c r="AQ508" i="1"/>
  <c r="AH512" i="1"/>
  <c r="AP512" i="1"/>
  <c r="AQ512" i="1"/>
  <c r="AH172" i="1"/>
  <c r="AP172" i="1"/>
  <c r="AQ172" i="1"/>
  <c r="AQ656" i="1"/>
  <c r="AP656" i="1"/>
  <c r="AP653" i="1"/>
  <c r="AQ653" i="1"/>
  <c r="AP520" i="1"/>
  <c r="AQ520" i="1"/>
  <c r="AH568" i="1"/>
  <c r="AP568" i="1"/>
  <c r="AQ568" i="1"/>
  <c r="AH34" i="1"/>
  <c r="AP34" i="1"/>
  <c r="AQ34" i="1"/>
  <c r="AH510" i="1"/>
  <c r="AP510" i="1"/>
  <c r="AQ510" i="1"/>
  <c r="AH419" i="1"/>
  <c r="AQ419" i="1"/>
  <c r="AP419" i="1"/>
  <c r="AQ440" i="1"/>
  <c r="AP440" i="1"/>
  <c r="AP253" i="1"/>
  <c r="AQ253" i="1"/>
  <c r="AQ70" i="1"/>
  <c r="AP70" i="1"/>
  <c r="AP599" i="1"/>
  <c r="AQ599" i="1"/>
  <c r="AP549" i="1"/>
  <c r="AQ549" i="1"/>
  <c r="AQ77" i="1"/>
  <c r="AP77" i="1"/>
  <c r="AQ1224" i="1"/>
  <c r="AP1224" i="1"/>
  <c r="AP880" i="1"/>
  <c r="AQ880" i="1"/>
  <c r="AH1019" i="1"/>
  <c r="AQ1019" i="1"/>
  <c r="AP1019" i="1"/>
  <c r="AP886" i="1"/>
  <c r="AQ886" i="1"/>
  <c r="AH1112" i="1"/>
  <c r="AP1112" i="1"/>
  <c r="AQ1112" i="1"/>
  <c r="AH940" i="1"/>
  <c r="AP940" i="1"/>
  <c r="AQ940" i="1"/>
  <c r="AP1046" i="1"/>
  <c r="AQ1046" i="1"/>
  <c r="AQ1191" i="1"/>
  <c r="AP1191" i="1"/>
  <c r="AP1261" i="1"/>
  <c r="AQ1261" i="1"/>
  <c r="AH1210" i="1"/>
  <c r="AP1210" i="1"/>
  <c r="AQ1210" i="1"/>
  <c r="AH1200" i="1"/>
  <c r="AP1200" i="1"/>
  <c r="AQ1200" i="1"/>
  <c r="AH1332" i="1"/>
  <c r="AP1332" i="1"/>
  <c r="AQ1332" i="1"/>
  <c r="AP1291" i="1"/>
  <c r="AQ1291" i="1"/>
  <c r="AH1102" i="1"/>
  <c r="AP1102" i="1"/>
  <c r="AQ1102" i="1"/>
  <c r="AH1161" i="1"/>
  <c r="AP1161" i="1"/>
  <c r="AQ1161" i="1"/>
  <c r="AP892" i="1"/>
  <c r="AQ892" i="1"/>
  <c r="AH792" i="1"/>
  <c r="AQ792" i="1"/>
  <c r="AP792" i="1"/>
  <c r="AP966" i="1"/>
  <c r="AQ966" i="1"/>
  <c r="AH1203" i="1"/>
  <c r="AQ1203" i="1"/>
  <c r="AP1203" i="1"/>
  <c r="AH1007" i="1"/>
  <c r="AP1007" i="1"/>
  <c r="AQ1007" i="1"/>
  <c r="AH991" i="1"/>
  <c r="AQ991" i="1"/>
  <c r="AP991" i="1"/>
  <c r="AH1236" i="1"/>
  <c r="AQ1236" i="1"/>
  <c r="AP1236" i="1"/>
  <c r="AQ861" i="1"/>
  <c r="AP861" i="1"/>
  <c r="AH985" i="1"/>
  <c r="AP985" i="1"/>
  <c r="AQ985" i="1"/>
  <c r="AQ1031" i="1"/>
  <c r="AP1031" i="1"/>
  <c r="AH823" i="1"/>
  <c r="AQ823" i="1"/>
  <c r="AP823" i="1"/>
  <c r="AQ907" i="1"/>
  <c r="AP907" i="1"/>
  <c r="AP1077" i="1"/>
  <c r="AQ1077" i="1"/>
  <c r="AQ368" i="1"/>
  <c r="AP368" i="1"/>
  <c r="AP397" i="1"/>
  <c r="AQ397" i="1"/>
  <c r="AQ703" i="1"/>
  <c r="AP703" i="1"/>
  <c r="AQ569" i="1"/>
  <c r="AP569" i="1"/>
  <c r="AP1225" i="1"/>
  <c r="AQ1225" i="1"/>
  <c r="AH1262" i="1"/>
  <c r="AP1262" i="1"/>
  <c r="AQ1262" i="1"/>
  <c r="AH1218" i="1"/>
  <c r="AQ1218" i="1"/>
  <c r="AP1218" i="1"/>
  <c r="AH992" i="1"/>
  <c r="AP992" i="1"/>
  <c r="AQ992" i="1"/>
  <c r="AH826" i="1"/>
  <c r="AP826" i="1"/>
  <c r="AQ826" i="1"/>
  <c r="AH1107" i="1"/>
  <c r="AQ1107" i="1"/>
  <c r="AP1107" i="1"/>
  <c r="AQ495" i="1"/>
  <c r="AP495" i="1"/>
  <c r="AP279" i="1"/>
  <c r="AQ279" i="1"/>
  <c r="AQ640" i="1"/>
  <c r="AP640" i="1"/>
  <c r="AH414" i="1"/>
  <c r="AQ414" i="1"/>
  <c r="AP414" i="1"/>
  <c r="AH51" i="1"/>
  <c r="AP51" i="1"/>
  <c r="AQ51" i="1"/>
  <c r="AH260" i="1"/>
  <c r="AP260" i="1"/>
  <c r="AQ260" i="1"/>
  <c r="AH479" i="1"/>
  <c r="AP479" i="1"/>
  <c r="AQ479" i="1"/>
  <c r="AP18" i="1"/>
  <c r="AQ18" i="1"/>
  <c r="AH400" i="1"/>
  <c r="AP400" i="1"/>
  <c r="AQ400" i="1"/>
  <c r="AH141" i="1"/>
  <c r="AQ141" i="1"/>
  <c r="AP141" i="1"/>
  <c r="AH19" i="1"/>
  <c r="AQ19" i="1"/>
  <c r="AP19" i="1"/>
  <c r="AQ292" i="1"/>
  <c r="AP292" i="1"/>
  <c r="AH588" i="1"/>
  <c r="AP588" i="1"/>
  <c r="AQ588" i="1"/>
  <c r="AH62" i="1"/>
  <c r="AP62" i="1"/>
  <c r="AQ62" i="1"/>
  <c r="AH197" i="1"/>
  <c r="AQ197" i="1"/>
  <c r="AP197" i="1"/>
  <c r="AQ619" i="1"/>
  <c r="AP619" i="1"/>
  <c r="AH507" i="1"/>
  <c r="AQ507" i="1"/>
  <c r="AP507" i="1"/>
  <c r="AP44" i="1"/>
  <c r="AQ44" i="1"/>
  <c r="AH533" i="1"/>
  <c r="AQ533" i="1"/>
  <c r="AP533" i="1"/>
  <c r="AH208" i="1"/>
  <c r="AP208" i="1"/>
  <c r="AQ208" i="1"/>
  <c r="AH69" i="1"/>
  <c r="AQ69" i="1"/>
  <c r="AP69" i="1"/>
  <c r="AH548" i="1"/>
  <c r="AP548" i="1"/>
  <c r="AQ548" i="1"/>
  <c r="AH76" i="1"/>
  <c r="AP76" i="1"/>
  <c r="AQ76" i="1"/>
  <c r="AQ885" i="1"/>
  <c r="AP885" i="1"/>
  <c r="AH1045" i="1"/>
  <c r="AQ1045" i="1"/>
  <c r="AP1045" i="1"/>
  <c r="AH766" i="1"/>
  <c r="AP766" i="1"/>
  <c r="AQ766" i="1"/>
  <c r="AP1228" i="1"/>
  <c r="AQ1228" i="1"/>
  <c r="AQ758" i="1"/>
  <c r="AP758" i="1"/>
  <c r="AH1030" i="1"/>
  <c r="AP1030" i="1"/>
  <c r="AQ1030" i="1"/>
  <c r="AH1118" i="1"/>
  <c r="AP1118" i="1"/>
  <c r="AQ1118" i="1"/>
  <c r="AP1240" i="1"/>
  <c r="AQ1240" i="1"/>
  <c r="AH1250" i="1"/>
  <c r="AQ1250" i="1"/>
  <c r="AP1250" i="1"/>
  <c r="AH1339" i="1"/>
  <c r="AQ1339" i="1"/>
  <c r="AP1339" i="1"/>
  <c r="AQ900" i="1"/>
  <c r="AP900" i="1"/>
  <c r="AP904" i="1"/>
  <c r="AQ904" i="1"/>
  <c r="AP1166" i="1"/>
  <c r="AQ1166" i="1"/>
  <c r="AH1285" i="1"/>
  <c r="AP1285" i="1"/>
  <c r="AQ1285" i="1"/>
  <c r="AQ1042" i="1"/>
  <c r="AP1042" i="1"/>
  <c r="AP1208" i="1"/>
  <c r="AQ1208" i="1"/>
  <c r="AH770" i="1"/>
  <c r="AP770" i="1"/>
  <c r="AQ770" i="1"/>
  <c r="AQ1298" i="1"/>
  <c r="AP1298" i="1"/>
  <c r="AH747" i="1"/>
  <c r="AP747" i="1"/>
  <c r="AQ747" i="1"/>
  <c r="AH1151" i="1"/>
  <c r="AP1151" i="1"/>
  <c r="AQ1151" i="1"/>
  <c r="AQ1132" i="1"/>
  <c r="AP1132" i="1"/>
  <c r="AH1070" i="1"/>
  <c r="AP1070" i="1"/>
  <c r="AQ1070" i="1"/>
  <c r="AQ1142" i="1"/>
  <c r="AP1142" i="1"/>
  <c r="AH983" i="1"/>
  <c r="AQ983" i="1"/>
  <c r="AP983" i="1"/>
  <c r="AH1079" i="1"/>
  <c r="AP1079" i="1"/>
  <c r="AQ1079" i="1"/>
  <c r="AQ1138" i="1"/>
  <c r="AP1138" i="1"/>
  <c r="AP1122" i="1"/>
  <c r="AQ1122" i="1"/>
  <c r="AH1266" i="1"/>
  <c r="AP1266" i="1"/>
  <c r="AQ1266" i="1"/>
  <c r="AP1316" i="1"/>
  <c r="AQ1316" i="1"/>
  <c r="AH1306" i="1"/>
  <c r="AQ1306" i="1"/>
  <c r="AP1306" i="1"/>
  <c r="AP1242" i="1"/>
  <c r="AQ1242" i="1"/>
  <c r="AP1087" i="1"/>
  <c r="AQ1087" i="1"/>
  <c r="AH973" i="1"/>
  <c r="AQ973" i="1"/>
  <c r="AP973" i="1"/>
  <c r="AH976" i="1"/>
  <c r="AP976" i="1"/>
  <c r="AQ976" i="1"/>
  <c r="AH1402" i="1"/>
  <c r="AP1402" i="1"/>
  <c r="AQ1402" i="1"/>
  <c r="AP1587" i="1"/>
  <c r="AQ1587" i="1"/>
  <c r="AH1433" i="1"/>
  <c r="AP1433" i="1"/>
  <c r="AQ1433" i="1"/>
  <c r="AQ1522" i="1"/>
  <c r="AP1522" i="1"/>
  <c r="AP1393" i="1"/>
  <c r="AQ1393" i="1"/>
  <c r="AP1502" i="1"/>
  <c r="AQ1502" i="1"/>
  <c r="AH1583" i="1"/>
  <c r="AP1583" i="1"/>
  <c r="AQ1583" i="1"/>
  <c r="AH1526" i="1"/>
  <c r="AP1526" i="1"/>
  <c r="AQ1526" i="1"/>
  <c r="AH1514" i="1"/>
  <c r="AP1514" i="1"/>
  <c r="AQ1514" i="1"/>
  <c r="AH1475" i="1"/>
  <c r="AQ1475" i="1"/>
  <c r="AP1475" i="1"/>
  <c r="AH1503" i="1"/>
  <c r="AQ1503" i="1"/>
  <c r="AP1503" i="1"/>
  <c r="AP1365" i="1"/>
  <c r="AQ1365" i="1"/>
  <c r="AH1577" i="1"/>
  <c r="AQ1577" i="1"/>
  <c r="AP1577" i="1"/>
  <c r="AP1363" i="1"/>
  <c r="AQ1363" i="1"/>
  <c r="AP1600" i="1"/>
  <c r="AQ1600" i="1"/>
  <c r="AH1531" i="1"/>
  <c r="AP1531" i="1"/>
  <c r="AQ1531" i="1"/>
  <c r="AH1485" i="1"/>
  <c r="AP1485" i="1"/>
  <c r="AQ1485" i="1"/>
  <c r="AP1625" i="1"/>
  <c r="AQ1625" i="1"/>
  <c r="AH1430" i="1"/>
  <c r="AP1430" i="1"/>
  <c r="AQ1430" i="1"/>
  <c r="AP1642" i="1"/>
  <c r="AQ1642" i="1"/>
  <c r="AH1592" i="1"/>
  <c r="AP1592" i="1"/>
  <c r="AQ1592" i="1"/>
  <c r="AH1555" i="1"/>
  <c r="AP1555" i="1"/>
  <c r="AQ1555" i="1"/>
  <c r="AH1380" i="1"/>
  <c r="AP1380" i="1"/>
  <c r="AQ1380" i="1"/>
  <c r="AQ503" i="1"/>
  <c r="AP503" i="1"/>
  <c r="AH286" i="1"/>
  <c r="AP286" i="1"/>
  <c r="AQ286" i="1"/>
  <c r="AH423" i="1"/>
  <c r="AQ423" i="1"/>
  <c r="AP423" i="1"/>
  <c r="AH499" i="1"/>
  <c r="AP499" i="1"/>
  <c r="AQ499" i="1"/>
  <c r="AH139" i="1"/>
  <c r="AP139" i="1"/>
  <c r="AQ139" i="1"/>
  <c r="AP416" i="1"/>
  <c r="AQ416" i="1"/>
  <c r="AP405" i="1"/>
  <c r="AQ405" i="1"/>
  <c r="AH262" i="1"/>
  <c r="AP262" i="1"/>
  <c r="AQ262" i="1"/>
  <c r="AQ528" i="1"/>
  <c r="AP528" i="1"/>
  <c r="AH686" i="1"/>
  <c r="AP686" i="1"/>
  <c r="AQ686" i="1"/>
  <c r="AH267" i="1"/>
  <c r="AQ267" i="1"/>
  <c r="AP267" i="1"/>
  <c r="AH696" i="1"/>
  <c r="AQ696" i="1"/>
  <c r="AP696" i="1"/>
  <c r="AH524" i="1"/>
  <c r="AP524" i="1"/>
  <c r="AQ524" i="1"/>
  <c r="AH108" i="1"/>
  <c r="AP108" i="1"/>
  <c r="AQ108" i="1"/>
  <c r="AH705" i="1"/>
  <c r="AP705" i="1"/>
  <c r="AQ705" i="1"/>
  <c r="AP719" i="1"/>
  <c r="AQ719" i="1"/>
  <c r="AQ509" i="1"/>
  <c r="AP509" i="1"/>
  <c r="AH200" i="1"/>
  <c r="AP200" i="1"/>
  <c r="AQ200" i="1"/>
  <c r="AH420" i="1"/>
  <c r="AP420" i="1"/>
  <c r="AQ420" i="1"/>
  <c r="AH427" i="1"/>
  <c r="AQ427" i="1"/>
  <c r="AP427" i="1"/>
  <c r="AQ1020" i="1"/>
  <c r="AP1020" i="1"/>
  <c r="AH1192" i="1"/>
  <c r="AP1192" i="1"/>
  <c r="AQ1192" i="1"/>
  <c r="AQ1162" i="1"/>
  <c r="AP1162" i="1"/>
  <c r="AQ1237" i="1"/>
  <c r="AP1237" i="1"/>
  <c r="AH1094" i="1"/>
  <c r="AQ1094" i="1"/>
  <c r="AP1094" i="1"/>
  <c r="AH1025" i="1"/>
  <c r="AQ1025" i="1"/>
  <c r="AP1025" i="1"/>
  <c r="AH725" i="1"/>
  <c r="AP725" i="1"/>
  <c r="AQ725" i="1"/>
  <c r="AP457" i="1"/>
  <c r="AQ457" i="1"/>
  <c r="AH712" i="1"/>
  <c r="AP712" i="1"/>
  <c r="AQ712" i="1"/>
  <c r="AQ466" i="1"/>
  <c r="AP466" i="1"/>
  <c r="AH106" i="1"/>
  <c r="AP106" i="1"/>
  <c r="AQ106" i="1"/>
  <c r="AH137" i="1"/>
  <c r="AP137" i="1"/>
  <c r="AQ137" i="1"/>
  <c r="AH554" i="1"/>
  <c r="AP554" i="1"/>
  <c r="AQ554" i="1"/>
  <c r="AQ716" i="1"/>
  <c r="AP716" i="1"/>
  <c r="AH199" i="1"/>
  <c r="AP199" i="1"/>
  <c r="AQ199" i="1"/>
  <c r="AH448" i="1"/>
  <c r="AP448" i="1"/>
  <c r="AQ448" i="1"/>
  <c r="AH174" i="1"/>
  <c r="AP174" i="1"/>
  <c r="AQ174" i="1"/>
  <c r="AP181" i="1"/>
  <c r="AQ181" i="1"/>
  <c r="AP364" i="1"/>
  <c r="AQ364" i="1"/>
  <c r="AQ257" i="1"/>
  <c r="AP257" i="1"/>
  <c r="AH546" i="1"/>
  <c r="AP546" i="1"/>
  <c r="AQ546" i="1"/>
  <c r="AQ402" i="1"/>
  <c r="AP402" i="1"/>
  <c r="AH334" i="1"/>
  <c r="AP334" i="1"/>
  <c r="AQ334" i="1"/>
  <c r="AP655" i="1"/>
  <c r="AQ655" i="1"/>
  <c r="AQ238" i="1"/>
  <c r="AP238" i="1"/>
  <c r="AH252" i="1"/>
  <c r="AP252" i="1"/>
  <c r="AQ252" i="1"/>
  <c r="AH1223" i="1"/>
  <c r="AP1223" i="1"/>
  <c r="AQ1223" i="1"/>
  <c r="AP909" i="1"/>
  <c r="AQ909" i="1"/>
  <c r="AH1260" i="1"/>
  <c r="AP1260" i="1"/>
  <c r="AQ1260" i="1"/>
  <c r="AH1290" i="1"/>
  <c r="AP1290" i="1"/>
  <c r="AQ1290" i="1"/>
  <c r="AH1310" i="1"/>
  <c r="AP1310" i="1"/>
  <c r="AQ1310" i="1"/>
  <c r="AH1099" i="1"/>
  <c r="AP1099" i="1"/>
  <c r="AQ1099" i="1"/>
  <c r="AP1067" i="1"/>
  <c r="AQ1067" i="1"/>
  <c r="AH795" i="1"/>
  <c r="AP795" i="1"/>
  <c r="AQ795" i="1"/>
  <c r="AH780" i="1"/>
  <c r="AQ780" i="1"/>
  <c r="AP780" i="1"/>
  <c r="AP1334" i="1"/>
  <c r="AQ1334" i="1"/>
  <c r="AH494" i="1"/>
  <c r="AP494" i="1"/>
  <c r="AQ494" i="1"/>
  <c r="AH293" i="1"/>
  <c r="AP293" i="1"/>
  <c r="AQ293" i="1"/>
  <c r="AH123" i="1"/>
  <c r="AQ123" i="1"/>
  <c r="AP123" i="1"/>
  <c r="AH288" i="1"/>
  <c r="AQ288" i="1"/>
  <c r="AP288" i="1"/>
  <c r="AP357" i="1"/>
  <c r="AQ357" i="1"/>
  <c r="AP443" i="1"/>
  <c r="AQ443" i="1"/>
  <c r="AH733" i="1"/>
  <c r="AP733" i="1"/>
  <c r="AQ733" i="1"/>
  <c r="AH715" i="1"/>
  <c r="AQ715" i="1"/>
  <c r="AP715" i="1"/>
  <c r="AP580" i="1"/>
  <c r="AQ580" i="1"/>
  <c r="AH41" i="1"/>
  <c r="AP41" i="1"/>
  <c r="AQ41" i="1"/>
  <c r="AH11" i="1"/>
  <c r="AP11" i="1"/>
  <c r="AQ11" i="1"/>
  <c r="AP266" i="1"/>
  <c r="AQ266" i="1"/>
  <c r="AP105" i="1"/>
  <c r="AQ105" i="1"/>
  <c r="AH187" i="1"/>
  <c r="AQ187" i="1"/>
  <c r="AP187" i="1"/>
  <c r="AH161" i="1"/>
  <c r="AP161" i="1"/>
  <c r="AQ161" i="1"/>
  <c r="AH100" i="1"/>
  <c r="AQ100" i="1"/>
  <c r="AP100" i="1"/>
  <c r="AP340" i="1"/>
  <c r="AQ340" i="1"/>
  <c r="AH165" i="1"/>
  <c r="AQ165" i="1"/>
  <c r="AP165" i="1"/>
  <c r="AH173" i="1"/>
  <c r="AP173" i="1"/>
  <c r="AQ173" i="1"/>
  <c r="AQ646" i="1"/>
  <c r="AP646" i="1"/>
  <c r="AH144" i="1"/>
  <c r="AP144" i="1"/>
  <c r="AQ144" i="1"/>
  <c r="AH180" i="1"/>
  <c r="AP180" i="1"/>
  <c r="AQ180" i="1"/>
  <c r="AQ134" i="1"/>
  <c r="AP134" i="1"/>
  <c r="AH561" i="1"/>
  <c r="AP561" i="1"/>
  <c r="AQ561" i="1"/>
  <c r="AH273" i="1"/>
  <c r="AP273" i="1"/>
  <c r="AQ273" i="1"/>
  <c r="AQ298" i="1"/>
  <c r="AP298" i="1"/>
  <c r="AQ413" i="1"/>
  <c r="AP413" i="1"/>
  <c r="AH363" i="1"/>
  <c r="AP363" i="1"/>
  <c r="AQ363" i="1"/>
  <c r="AH256" i="1"/>
  <c r="AP256" i="1"/>
  <c r="AQ256" i="1"/>
  <c r="AH672" i="1"/>
  <c r="AP672" i="1"/>
  <c r="AQ672" i="1"/>
  <c r="AH373" i="1"/>
  <c r="AP373" i="1"/>
  <c r="AQ373" i="1"/>
  <c r="AP129" i="1"/>
  <c r="AQ129" i="1"/>
  <c r="AH545" i="1"/>
  <c r="AP545" i="1"/>
  <c r="AQ545" i="1"/>
  <c r="AP79" i="1"/>
  <c r="AQ79" i="1"/>
  <c r="AH218" i="1"/>
  <c r="AP218" i="1"/>
  <c r="AQ218" i="1"/>
  <c r="AH125" i="1"/>
  <c r="AP125" i="1"/>
  <c r="AQ125" i="1"/>
  <c r="AH401" i="1"/>
  <c r="AQ401" i="1"/>
  <c r="AP401" i="1"/>
  <c r="AH618" i="1"/>
  <c r="AQ618" i="1"/>
  <c r="AP618" i="1"/>
  <c r="AH536" i="1"/>
  <c r="AP536" i="1"/>
  <c r="AQ536" i="1"/>
  <c r="AH333" i="1"/>
  <c r="AP333" i="1"/>
  <c r="AQ333" i="1"/>
  <c r="AP284" i="1"/>
  <c r="AQ284" i="1"/>
  <c r="AH264" i="1"/>
  <c r="AP264" i="1"/>
  <c r="AQ264" i="1"/>
  <c r="AH355" i="1"/>
  <c r="AP355" i="1"/>
  <c r="AQ355" i="1"/>
  <c r="AH43" i="1"/>
  <c r="AQ43" i="1"/>
  <c r="AP43" i="1"/>
  <c r="AP170" i="1"/>
  <c r="AQ170" i="1"/>
  <c r="AH654" i="1"/>
  <c r="AP654" i="1"/>
  <c r="AQ654" i="1"/>
  <c r="AQ282" i="1"/>
  <c r="AP282" i="1"/>
  <c r="AH518" i="1"/>
  <c r="AP518" i="1"/>
  <c r="AQ518" i="1"/>
  <c r="AH532" i="1"/>
  <c r="AQ532" i="1"/>
  <c r="AP532" i="1"/>
  <c r="AQ237" i="1"/>
  <c r="AP237" i="1"/>
  <c r="AH55" i="1"/>
  <c r="AP55" i="1"/>
  <c r="AQ55" i="1"/>
  <c r="AP207" i="1"/>
  <c r="AQ207" i="1"/>
  <c r="AH190" i="1"/>
  <c r="AP190" i="1"/>
  <c r="AQ190" i="1"/>
  <c r="AQ576" i="1"/>
  <c r="AP576" i="1"/>
  <c r="AP68" i="1"/>
  <c r="AQ68" i="1"/>
  <c r="AH306" i="1"/>
  <c r="AP306" i="1"/>
  <c r="AQ306" i="1"/>
  <c r="AH196" i="1"/>
  <c r="AQ196" i="1"/>
  <c r="AP196" i="1"/>
  <c r="AH567" i="1"/>
  <c r="AP567" i="1"/>
  <c r="AQ567" i="1"/>
  <c r="AH1222" i="1"/>
  <c r="AP1222" i="1"/>
  <c r="AQ1222" i="1"/>
  <c r="AP321" i="1"/>
  <c r="AQ321" i="1"/>
  <c r="AH274" i="1"/>
  <c r="AQ274" i="1"/>
  <c r="AP274" i="1"/>
  <c r="AP28" i="1"/>
  <c r="AQ28" i="1"/>
  <c r="AH314" i="1"/>
  <c r="AP314" i="1"/>
  <c r="AQ314" i="1"/>
  <c r="AH406" i="1"/>
  <c r="AP406" i="1"/>
  <c r="AQ406" i="1"/>
  <c r="AH151" i="1"/>
  <c r="AP151" i="1"/>
  <c r="AQ151" i="1"/>
  <c r="AH5" i="1"/>
  <c r="AP5" i="1"/>
  <c r="AQ5" i="1"/>
  <c r="AQ683" i="1"/>
  <c r="AP683" i="1"/>
  <c r="AP157" i="1"/>
  <c r="AQ157" i="1"/>
  <c r="AH358" i="1"/>
  <c r="AP358" i="1"/>
  <c r="AQ358" i="1"/>
  <c r="AH605" i="1"/>
  <c r="AP605" i="1"/>
  <c r="AQ605" i="1"/>
  <c r="AH665" i="1"/>
  <c r="AP665" i="1"/>
  <c r="AQ665" i="1"/>
  <c r="AH244" i="1"/>
  <c r="AQ244" i="1"/>
  <c r="AP244" i="1"/>
  <c r="AH311" i="1"/>
  <c r="AP311" i="1"/>
  <c r="AQ311" i="1"/>
  <c r="AP513" i="1"/>
  <c r="AQ513" i="1"/>
  <c r="AH1329" i="1"/>
  <c r="AQ1329" i="1"/>
  <c r="AP1329" i="1"/>
  <c r="AQ986" i="1"/>
  <c r="AP986" i="1"/>
  <c r="AH1193" i="1"/>
  <c r="AQ1193" i="1"/>
  <c r="AP1193" i="1"/>
  <c r="AP820" i="1"/>
  <c r="AQ820" i="1"/>
  <c r="AH558" i="1"/>
  <c r="AP558" i="1"/>
  <c r="AQ558" i="1"/>
  <c r="AH74" i="1"/>
  <c r="AP74" i="1"/>
  <c r="AQ74" i="1"/>
  <c r="AP351" i="1"/>
  <c r="AQ351" i="1"/>
  <c r="AH597" i="1"/>
  <c r="AP597" i="1"/>
  <c r="AQ597" i="1"/>
  <c r="AP493" i="1"/>
  <c r="AQ493" i="1"/>
  <c r="AH581" i="1"/>
  <c r="AQ581" i="1"/>
  <c r="AP581" i="1"/>
  <c r="AP42" i="1"/>
  <c r="AQ42" i="1"/>
  <c r="AP12" i="1"/>
  <c r="AQ12" i="1"/>
  <c r="AP647" i="1"/>
  <c r="AQ647" i="1"/>
  <c r="AH717" i="1"/>
  <c r="AP717" i="1"/>
  <c r="AQ717" i="1"/>
  <c r="AP285" i="1"/>
  <c r="AQ285" i="1"/>
  <c r="AP519" i="1"/>
  <c r="AQ519" i="1"/>
  <c r="AH439" i="1"/>
  <c r="AP439" i="1"/>
  <c r="AQ439" i="1"/>
  <c r="AH598" i="1"/>
  <c r="AP598" i="1"/>
  <c r="AQ598" i="1"/>
  <c r="AQ879" i="1"/>
  <c r="AP879" i="1"/>
  <c r="AH1146" i="1"/>
  <c r="AP1146" i="1"/>
  <c r="AQ1146" i="1"/>
  <c r="AH1209" i="1"/>
  <c r="AP1209" i="1"/>
  <c r="AQ1209" i="1"/>
  <c r="AP1247" i="1"/>
  <c r="AQ1247" i="1"/>
  <c r="AH965" i="1"/>
  <c r="AP965" i="1"/>
  <c r="AQ965" i="1"/>
  <c r="AQ860" i="1"/>
  <c r="AP860" i="1"/>
  <c r="AH1076" i="1"/>
  <c r="AP1076" i="1"/>
  <c r="AQ1076" i="1"/>
  <c r="AP894" i="1"/>
  <c r="AQ894" i="1"/>
  <c r="AQ811" i="1"/>
  <c r="AP811" i="1"/>
  <c r="AH968" i="1"/>
  <c r="AP968" i="1"/>
  <c r="AQ968" i="1"/>
  <c r="AP1159" i="1"/>
  <c r="AQ1159" i="1"/>
  <c r="AH1175" i="1"/>
  <c r="AP1175" i="1"/>
  <c r="AQ1175" i="1"/>
  <c r="AH1055" i="1"/>
  <c r="AQ1055" i="1"/>
  <c r="AP1055" i="1"/>
  <c r="AH1229" i="1"/>
  <c r="AQ1229" i="1"/>
  <c r="AP1229" i="1"/>
  <c r="AH81" i="1"/>
  <c r="AP81" i="1"/>
  <c r="AQ81" i="1"/>
  <c r="AH557" i="1"/>
  <c r="AQ557" i="1"/>
  <c r="AP557" i="1"/>
  <c r="AP303" i="1"/>
  <c r="AQ303" i="1"/>
  <c r="AH348" i="1"/>
  <c r="AP348" i="1"/>
  <c r="AQ348" i="1"/>
  <c r="AH350" i="1"/>
  <c r="AQ350" i="1"/>
  <c r="AP350" i="1"/>
  <c r="AQ596" i="1"/>
  <c r="AP596" i="1"/>
  <c r="AH492" i="1"/>
  <c r="AP492" i="1"/>
  <c r="AQ492" i="1"/>
  <c r="AQ632" i="1"/>
  <c r="AP632" i="1"/>
  <c r="AH674" i="1"/>
  <c r="AP674" i="1"/>
  <c r="AQ674" i="1"/>
  <c r="AH477" i="1"/>
  <c r="AQ477" i="1"/>
  <c r="AP477" i="1"/>
  <c r="AP693" i="1"/>
  <c r="AQ693" i="1"/>
  <c r="AQ602" i="1"/>
  <c r="AP602" i="1"/>
  <c r="AH356" i="1"/>
  <c r="AQ356" i="1"/>
  <c r="AP356" i="1"/>
  <c r="AQ710" i="1"/>
  <c r="AP710" i="1"/>
  <c r="AP49" i="1"/>
  <c r="AQ49" i="1"/>
  <c r="AP572" i="1"/>
  <c r="AQ572" i="1"/>
  <c r="AP418" i="1"/>
  <c r="AQ418" i="1"/>
  <c r="AH398" i="1"/>
  <c r="AP398" i="1"/>
  <c r="AQ398" i="1"/>
  <c r="AP609" i="1"/>
  <c r="AQ609" i="1"/>
  <c r="AH290" i="1"/>
  <c r="AP290" i="1"/>
  <c r="AQ290" i="1"/>
  <c r="AH579" i="1"/>
  <c r="AP579" i="1"/>
  <c r="AQ579" i="1"/>
  <c r="AH265" i="1"/>
  <c r="AP265" i="1"/>
  <c r="AQ265" i="1"/>
  <c r="AH186" i="1"/>
  <c r="AP186" i="1"/>
  <c r="AQ186" i="1"/>
  <c r="AP560" i="1"/>
  <c r="AQ560" i="1"/>
  <c r="AP272" i="1"/>
  <c r="AQ272" i="1"/>
  <c r="AP297" i="1"/>
  <c r="AQ297" i="1"/>
  <c r="AH412" i="1"/>
  <c r="AP412" i="1"/>
  <c r="AQ412" i="1"/>
  <c r="AH486" i="1"/>
  <c r="AP486" i="1"/>
  <c r="AQ486" i="1"/>
  <c r="AQ714" i="1"/>
  <c r="AP714" i="1"/>
  <c r="AP386" i="1"/>
  <c r="AQ386" i="1"/>
  <c r="AH117" i="1"/>
  <c r="AP117" i="1"/>
  <c r="AQ117" i="1"/>
  <c r="AQ563" i="1"/>
  <c r="AP563" i="1"/>
  <c r="AQ658" i="1"/>
  <c r="AP658" i="1"/>
  <c r="AH659" i="1"/>
  <c r="AP659" i="1"/>
  <c r="AQ659" i="1"/>
  <c r="AH101" i="1"/>
  <c r="AP101" i="1"/>
  <c r="AQ101" i="1"/>
  <c r="AQ394" i="1"/>
  <c r="AP394" i="1"/>
  <c r="AH666" i="1"/>
  <c r="AP666" i="1"/>
  <c r="AQ666" i="1"/>
  <c r="AH1088" i="1"/>
  <c r="AP1088" i="1"/>
  <c r="AQ1088" i="1"/>
  <c r="AP1211" i="1"/>
  <c r="AQ1211" i="1"/>
  <c r="AH852" i="1"/>
  <c r="AP852" i="1"/>
  <c r="AQ852" i="1"/>
  <c r="AQ1008" i="1"/>
  <c r="AP1008" i="1"/>
  <c r="AH824" i="1"/>
  <c r="AP824" i="1"/>
  <c r="AQ824" i="1"/>
  <c r="AQ955" i="1"/>
  <c r="AP955" i="1"/>
  <c r="AH738" i="1"/>
  <c r="AP738" i="1"/>
  <c r="AQ738" i="1"/>
  <c r="AH676" i="1"/>
  <c r="AP676" i="1"/>
  <c r="AQ676" i="1"/>
  <c r="AH484" i="1"/>
  <c r="AP484" i="1"/>
  <c r="AQ484" i="1"/>
  <c r="AH289" i="1"/>
  <c r="AP289" i="1"/>
  <c r="AQ289" i="1"/>
  <c r="AP444" i="1"/>
  <c r="AQ444" i="1"/>
  <c r="AQ621" i="1"/>
  <c r="AP621" i="1"/>
  <c r="AH24" i="1"/>
  <c r="AP24" i="1"/>
  <c r="AQ24" i="1"/>
  <c r="AP700" i="1"/>
  <c r="AQ700" i="1"/>
  <c r="AP188" i="1"/>
  <c r="AQ188" i="1"/>
  <c r="AH470" i="1"/>
  <c r="AP470" i="1"/>
  <c r="AQ470" i="1"/>
  <c r="AH234" i="1"/>
  <c r="AP234" i="1"/>
  <c r="AQ234" i="1"/>
  <c r="AH85" i="1"/>
  <c r="AP85" i="1"/>
  <c r="AQ85" i="1"/>
  <c r="AH673" i="1"/>
  <c r="AP673" i="1"/>
  <c r="AQ673" i="1"/>
  <c r="AP219" i="1"/>
  <c r="AQ219" i="1"/>
  <c r="AH652" i="1"/>
  <c r="AQ652" i="1"/>
  <c r="AP652" i="1"/>
  <c r="AP56" i="1"/>
  <c r="AQ56" i="1"/>
  <c r="AH1018" i="1"/>
  <c r="AP1018" i="1"/>
  <c r="AQ1018" i="1"/>
  <c r="AH1190" i="1"/>
  <c r="AP1190" i="1"/>
  <c r="AQ1190" i="1"/>
  <c r="AQ1101" i="1"/>
  <c r="AP1101" i="1"/>
  <c r="AH851" i="1"/>
  <c r="AP851" i="1"/>
  <c r="AQ851" i="1"/>
  <c r="AP906" i="1"/>
  <c r="AQ906" i="1"/>
  <c r="AP1035" i="1"/>
  <c r="AQ1035" i="1"/>
  <c r="AH979" i="1"/>
  <c r="AQ979" i="1"/>
  <c r="AP979" i="1"/>
  <c r="AP898" i="1"/>
  <c r="AQ898" i="1"/>
  <c r="AH1038" i="1"/>
  <c r="AP1038" i="1"/>
  <c r="AQ1038" i="1"/>
  <c r="AP724" i="1"/>
  <c r="AQ724" i="1"/>
  <c r="AH639" i="1"/>
  <c r="AQ639" i="1"/>
  <c r="AP639" i="1"/>
  <c r="AQ300" i="1"/>
  <c r="AP300" i="1"/>
  <c r="AH594" i="1"/>
  <c r="AP594" i="1"/>
  <c r="AQ594" i="1"/>
  <c r="AH620" i="1"/>
  <c r="AP620" i="1"/>
  <c r="AQ620" i="1"/>
  <c r="AH573" i="1"/>
  <c r="AP573" i="1"/>
  <c r="AQ573" i="1"/>
  <c r="AH327" i="1"/>
  <c r="AP327" i="1"/>
  <c r="AQ327" i="1"/>
  <c r="AH17" i="1"/>
  <c r="AP17" i="1"/>
  <c r="AQ17" i="1"/>
  <c r="AP399" i="1"/>
  <c r="AQ399" i="1"/>
  <c r="AP611" i="1"/>
  <c r="AQ611" i="1"/>
  <c r="AP291" i="1"/>
  <c r="AQ291" i="1"/>
  <c r="AH544" i="1"/>
  <c r="AP544" i="1"/>
  <c r="AQ544" i="1"/>
  <c r="AP391" i="1"/>
  <c r="AQ391" i="1"/>
  <c r="AH122" i="1"/>
  <c r="AP122" i="1"/>
  <c r="AQ122" i="1"/>
  <c r="AP506" i="1"/>
  <c r="AQ506" i="1"/>
  <c r="AH97" i="1"/>
  <c r="AP97" i="1"/>
  <c r="AQ97" i="1"/>
  <c r="AP593" i="1"/>
  <c r="AQ593" i="1"/>
  <c r="AP483" i="1"/>
  <c r="AQ483" i="1"/>
  <c r="AH732" i="1"/>
  <c r="AQ732" i="1"/>
  <c r="AP732" i="1"/>
  <c r="AQ523" i="1"/>
  <c r="AP523" i="1"/>
  <c r="AH595" i="1"/>
  <c r="AQ595" i="1"/>
  <c r="AP595" i="1"/>
  <c r="AH214" i="1"/>
  <c r="AP214" i="1"/>
  <c r="AQ214" i="1"/>
  <c r="AH90" i="1"/>
  <c r="AP90" i="1"/>
  <c r="AQ90" i="1"/>
  <c r="AH10" i="1"/>
  <c r="AP10" i="1"/>
  <c r="AQ10" i="1"/>
  <c r="AP160" i="1"/>
  <c r="AQ160" i="1"/>
  <c r="AP735" i="1"/>
  <c r="AQ735" i="1"/>
  <c r="AQ318" i="1"/>
  <c r="AP318" i="1"/>
  <c r="AQ553" i="1"/>
  <c r="AP553" i="1"/>
  <c r="AQ543" i="1"/>
  <c r="AP543" i="1"/>
  <c r="AP277" i="1"/>
  <c r="AQ277" i="1"/>
  <c r="AH390" i="1"/>
  <c r="AQ390" i="1"/>
  <c r="AP390" i="1"/>
  <c r="AP93" i="1"/>
  <c r="AQ93" i="1"/>
  <c r="AH692" i="1"/>
  <c r="AP692" i="1"/>
  <c r="AQ692" i="1"/>
  <c r="AH601" i="1"/>
  <c r="AQ601" i="1"/>
  <c r="AP601" i="1"/>
  <c r="AH426" i="1"/>
  <c r="AP426" i="1"/>
  <c r="AQ426" i="1"/>
  <c r="AH301" i="1"/>
  <c r="AP301" i="1"/>
  <c r="AQ301" i="1"/>
  <c r="AP192" i="1"/>
  <c r="AQ192" i="1"/>
  <c r="AP112" i="1"/>
  <c r="AQ112" i="1"/>
  <c r="AH709" i="1"/>
  <c r="AP709" i="1"/>
  <c r="AQ709" i="1"/>
  <c r="AH48" i="1"/>
  <c r="AP48" i="1"/>
  <c r="AQ48" i="1"/>
  <c r="AH482" i="1"/>
  <c r="AQ482" i="1"/>
  <c r="AP482" i="1"/>
  <c r="AH432" i="1"/>
  <c r="AP432" i="1"/>
  <c r="AQ432" i="1"/>
  <c r="AH383" i="1"/>
  <c r="AP383" i="1"/>
  <c r="AQ383" i="1"/>
  <c r="AH603" i="1"/>
  <c r="AP603" i="1"/>
  <c r="AQ603" i="1"/>
  <c r="AH463" i="1"/>
  <c r="AP463" i="1"/>
  <c r="AQ463" i="1"/>
  <c r="AQ388" i="1"/>
  <c r="AP388" i="1"/>
  <c r="AH270" i="1"/>
  <c r="AP270" i="1"/>
  <c r="AQ270" i="1"/>
  <c r="AP15" i="1"/>
  <c r="AQ15" i="1"/>
  <c r="AH223" i="1"/>
  <c r="AQ223" i="1"/>
  <c r="AP223" i="1"/>
  <c r="AP213" i="1"/>
  <c r="AQ213" i="1"/>
  <c r="AP38" i="1"/>
  <c r="AQ38" i="1"/>
  <c r="AH89" i="1"/>
  <c r="AQ89" i="1"/>
  <c r="AP89" i="1"/>
  <c r="AH338" i="1"/>
  <c r="AQ338" i="1"/>
  <c r="AP338" i="1"/>
  <c r="AH317" i="1"/>
  <c r="AQ317" i="1"/>
  <c r="AP317" i="1"/>
  <c r="AH613" i="1"/>
  <c r="AP613" i="1"/>
  <c r="AQ613" i="1"/>
  <c r="AH142" i="1"/>
  <c r="AP142" i="1"/>
  <c r="AQ142" i="1"/>
  <c r="AH552" i="1"/>
  <c r="AQ552" i="1"/>
  <c r="AP552" i="1"/>
  <c r="AH132" i="1"/>
  <c r="AP132" i="1"/>
  <c r="AQ132" i="1"/>
  <c r="AH271" i="1"/>
  <c r="AP271" i="1"/>
  <c r="AQ271" i="1"/>
  <c r="AH296" i="1"/>
  <c r="AP296" i="1"/>
  <c r="AQ296" i="1"/>
  <c r="AH178" i="1"/>
  <c r="AP178" i="1"/>
  <c r="AQ178" i="1"/>
  <c r="AH534" i="1"/>
  <c r="AQ534" i="1"/>
  <c r="AP534" i="1"/>
  <c r="AH583" i="1"/>
  <c r="AP583" i="1"/>
  <c r="AQ583" i="1"/>
  <c r="AQ489" i="1"/>
  <c r="AP489" i="1"/>
  <c r="AH353" i="1"/>
  <c r="AP353" i="1"/>
  <c r="AQ353" i="1"/>
  <c r="AH39" i="1"/>
  <c r="AQ39" i="1"/>
  <c r="AP39" i="1"/>
  <c r="AH168" i="1"/>
  <c r="AP168" i="1"/>
  <c r="AQ168" i="1"/>
  <c r="AH565" i="1"/>
  <c r="AQ565" i="1"/>
  <c r="AP565" i="1"/>
  <c r="AH1265" i="1"/>
  <c r="AQ1265" i="1"/>
  <c r="AP1265" i="1"/>
  <c r="AH1154" i="1"/>
  <c r="AP1154" i="1"/>
  <c r="AQ1154" i="1"/>
  <c r="AP922" i="1"/>
  <c r="AQ922" i="1"/>
  <c r="AH1321" i="1"/>
  <c r="AP1321" i="1"/>
  <c r="AQ1321" i="1"/>
  <c r="AP912" i="1"/>
  <c r="AQ912" i="1"/>
  <c r="AH1195" i="1"/>
  <c r="AP1195" i="1"/>
  <c r="AQ1195" i="1"/>
  <c r="AH887" i="1"/>
  <c r="AQ887" i="1"/>
  <c r="AP887" i="1"/>
  <c r="AH1326" i="1"/>
  <c r="AP1326" i="1"/>
  <c r="AQ1326" i="1"/>
  <c r="AP1011" i="1"/>
  <c r="AQ1011" i="1"/>
  <c r="AP1221" i="1"/>
  <c r="AQ1221" i="1"/>
  <c r="AP1048" i="1"/>
  <c r="AQ1048" i="1"/>
  <c r="AP1157" i="1"/>
  <c r="AQ1157" i="1"/>
  <c r="AQ769" i="1"/>
  <c r="AP769" i="1"/>
  <c r="AH1178" i="1"/>
  <c r="AP1178" i="1"/>
  <c r="AQ1178" i="1"/>
  <c r="AH1124" i="1"/>
  <c r="AP1124" i="1"/>
  <c r="AQ1124" i="1"/>
  <c r="AH873" i="1"/>
  <c r="AQ873" i="1"/>
  <c r="AP873" i="1"/>
  <c r="AH1022" i="1"/>
  <c r="AP1022" i="1"/>
  <c r="AQ1022" i="1"/>
  <c r="AP998" i="1"/>
  <c r="AQ998" i="1"/>
  <c r="AH802" i="1"/>
  <c r="AP802" i="1"/>
  <c r="AQ802" i="1"/>
  <c r="AH1149" i="1"/>
  <c r="AQ1149" i="1"/>
  <c r="AP1149" i="1"/>
  <c r="AH1032" i="1"/>
  <c r="AP1032" i="1"/>
  <c r="AQ1032" i="1"/>
  <c r="AQ1312" i="1"/>
  <c r="AP1312" i="1"/>
  <c r="AH835" i="1"/>
  <c r="AQ835" i="1"/>
  <c r="AP835" i="1"/>
  <c r="AP1254" i="1"/>
  <c r="AQ1254" i="1"/>
  <c r="AH1050" i="1"/>
  <c r="AP1050" i="1"/>
  <c r="AQ1050" i="1"/>
  <c r="AP856" i="1"/>
  <c r="AQ856" i="1"/>
  <c r="AP1234" i="1"/>
  <c r="AQ1234" i="1"/>
  <c r="AQ1319" i="1"/>
  <c r="AP1319" i="1"/>
  <c r="AH1300" i="1"/>
  <c r="AP1300" i="1"/>
  <c r="AQ1300" i="1"/>
  <c r="AP882" i="1"/>
  <c r="AQ882" i="1"/>
  <c r="AH934" i="1"/>
  <c r="AP934" i="1"/>
  <c r="AQ934" i="1"/>
  <c r="AH1183" i="1"/>
  <c r="AP1183" i="1"/>
  <c r="AQ1183" i="1"/>
  <c r="AH744" i="1"/>
  <c r="AP744" i="1"/>
  <c r="AQ744" i="1"/>
  <c r="AH630" i="1"/>
  <c r="AP630" i="1"/>
  <c r="AQ630" i="1"/>
  <c r="AH542" i="1"/>
  <c r="AQ542" i="1"/>
  <c r="AP542" i="1"/>
  <c r="AQ276" i="1"/>
  <c r="AP276" i="1"/>
  <c r="AH475" i="1"/>
  <c r="AQ475" i="1"/>
  <c r="AP475" i="1"/>
  <c r="AH389" i="1"/>
  <c r="AQ389" i="1"/>
  <c r="AP389" i="1"/>
  <c r="AH92" i="1"/>
  <c r="AP92" i="1"/>
  <c r="AQ92" i="1"/>
  <c r="AH516" i="1"/>
  <c r="AP516" i="1"/>
  <c r="AQ516" i="1"/>
  <c r="AH691" i="1"/>
  <c r="AQ691" i="1"/>
  <c r="AP691" i="1"/>
  <c r="AH627" i="1"/>
  <c r="AQ627" i="1"/>
  <c r="AP627" i="1"/>
  <c r="AH695" i="1"/>
  <c r="AP695" i="1"/>
  <c r="AQ695" i="1"/>
  <c r="AQ408" i="1"/>
  <c r="AP408" i="1"/>
  <c r="AP531" i="1"/>
  <c r="AQ531" i="1"/>
  <c r="AH409" i="1"/>
  <c r="AP409" i="1"/>
  <c r="AQ409" i="1"/>
  <c r="AH425" i="1"/>
  <c r="AQ425" i="1"/>
  <c r="AP425" i="1"/>
  <c r="AH155" i="1"/>
  <c r="AP155" i="1"/>
  <c r="AQ155" i="1"/>
  <c r="AH136" i="1"/>
  <c r="AP136" i="1"/>
  <c r="AQ136" i="1"/>
  <c r="AQ501" i="1"/>
  <c r="AP501" i="1"/>
  <c r="AH191" i="1"/>
  <c r="AQ191" i="1"/>
  <c r="AP191" i="1"/>
  <c r="AH111" i="1"/>
  <c r="AP111" i="1"/>
  <c r="AQ111" i="1"/>
  <c r="AH114" i="1"/>
  <c r="AP114" i="1"/>
  <c r="AQ114" i="1"/>
  <c r="AH232" i="1"/>
  <c r="AP232" i="1"/>
  <c r="AQ232" i="1"/>
  <c r="AH708" i="1"/>
  <c r="AQ708" i="1"/>
  <c r="AP708" i="1"/>
  <c r="AQ255" i="1"/>
  <c r="AP255" i="1"/>
  <c r="AP3" i="1"/>
  <c r="AQ3" i="1"/>
  <c r="AP345" i="1"/>
  <c r="AQ345" i="1"/>
  <c r="AP431" i="1"/>
  <c r="AQ431" i="1"/>
  <c r="AH258" i="1"/>
  <c r="AP258" i="1"/>
  <c r="AQ258" i="1"/>
  <c r="AQ382" i="1"/>
  <c r="AP382" i="1"/>
  <c r="AP9" i="1"/>
  <c r="AQ9" i="1"/>
  <c r="AH541" i="1"/>
  <c r="AP541" i="1"/>
  <c r="AQ541" i="1"/>
  <c r="AH521" i="1"/>
  <c r="AP521" i="1"/>
  <c r="AQ521" i="1"/>
  <c r="AQ360" i="1"/>
  <c r="AP360" i="1"/>
  <c r="AH462" i="1"/>
  <c r="AP462" i="1"/>
  <c r="AQ462" i="1"/>
  <c r="AH387" i="1"/>
  <c r="AP387" i="1"/>
  <c r="AQ387" i="1"/>
  <c r="AH459" i="1"/>
  <c r="AQ459" i="1"/>
  <c r="AP459" i="1"/>
  <c r="AH607" i="1"/>
  <c r="AP607" i="1"/>
  <c r="AQ607" i="1"/>
  <c r="AH115" i="1"/>
  <c r="AQ115" i="1"/>
  <c r="AP115" i="1"/>
  <c r="AQ269" i="1"/>
  <c r="AP269" i="1"/>
  <c r="AH14" i="1"/>
  <c r="AP14" i="1"/>
  <c r="AQ14" i="1"/>
  <c r="AH229" i="1"/>
  <c r="AP229" i="1"/>
  <c r="AQ229" i="1"/>
  <c r="AH222" i="1"/>
  <c r="AP222" i="1"/>
  <c r="AQ222" i="1"/>
  <c r="AH212" i="1"/>
  <c r="AP212" i="1"/>
  <c r="AQ212" i="1"/>
  <c r="AH37" i="1"/>
  <c r="AP37" i="1"/>
  <c r="AQ37" i="1"/>
  <c r="AH698" i="1"/>
  <c r="AQ698" i="1"/>
  <c r="AP698" i="1"/>
  <c r="AH490" i="1"/>
  <c r="AP490" i="1"/>
  <c r="AQ490" i="1"/>
  <c r="AH57" i="1"/>
  <c r="AQ57" i="1"/>
  <c r="AP57" i="1"/>
  <c r="AH680" i="1"/>
  <c r="AP680" i="1"/>
  <c r="AQ680" i="1"/>
  <c r="AQ250" i="1"/>
  <c r="AP250" i="1"/>
  <c r="AQ332" i="1"/>
  <c r="AP332" i="1"/>
  <c r="AH538" i="1"/>
  <c r="AP538" i="1"/>
  <c r="AQ538" i="1"/>
  <c r="AQ526" i="1"/>
  <c r="AP526" i="1"/>
  <c r="AP661" i="1"/>
  <c r="AQ661" i="1"/>
  <c r="AH316" i="1"/>
  <c r="AP316" i="1"/>
  <c r="AQ316" i="1"/>
  <c r="AH612" i="1"/>
  <c r="AQ612" i="1"/>
  <c r="AP612" i="1"/>
  <c r="AQ103" i="1"/>
  <c r="AP103" i="1"/>
  <c r="AQ551" i="1"/>
  <c r="AP551" i="1"/>
  <c r="AQ96" i="1"/>
  <c r="AP96" i="1"/>
  <c r="AQ685" i="1"/>
  <c r="AP685" i="1"/>
  <c r="AH731" i="1"/>
  <c r="AP731" i="1"/>
  <c r="AQ731" i="1"/>
  <c r="AP587" i="1"/>
  <c r="AQ587" i="1"/>
  <c r="AH707" i="1"/>
  <c r="AP707" i="1"/>
  <c r="AQ707" i="1"/>
  <c r="AP177" i="1"/>
  <c r="AQ177" i="1"/>
  <c r="AH651" i="1"/>
  <c r="AP651" i="1"/>
  <c r="AQ651" i="1"/>
  <c r="AQ227" i="1"/>
  <c r="AP227" i="1"/>
  <c r="AP370" i="1"/>
  <c r="AQ370" i="1"/>
  <c r="AP246" i="1"/>
  <c r="AQ246" i="1"/>
  <c r="AH677" i="1"/>
  <c r="AQ677" i="1"/>
  <c r="AP677" i="1"/>
  <c r="AQ46" i="1"/>
  <c r="AP46" i="1"/>
  <c r="AH436" i="1"/>
  <c r="AP436" i="1"/>
  <c r="AQ436" i="1"/>
  <c r="AP643" i="1"/>
  <c r="AQ643" i="1"/>
  <c r="AH341" i="1"/>
  <c r="AP341" i="1"/>
  <c r="AQ341" i="1"/>
  <c r="AH72" i="1"/>
  <c r="AP72" i="1"/>
  <c r="AQ72" i="1"/>
  <c r="AP131" i="1"/>
  <c r="AQ131" i="1"/>
  <c r="AH582" i="1"/>
  <c r="AQ582" i="1"/>
  <c r="AP582" i="1"/>
  <c r="AH488" i="1"/>
  <c r="AP488" i="1"/>
  <c r="AQ488" i="1"/>
  <c r="AQ721" i="1"/>
  <c r="AP721" i="1"/>
  <c r="AQ515" i="1"/>
  <c r="AP515" i="1"/>
  <c r="AH217" i="1"/>
  <c r="AP217" i="1"/>
  <c r="AQ217" i="1"/>
  <c r="AH474" i="1"/>
  <c r="AP474" i="1"/>
  <c r="AQ474" i="1"/>
  <c r="AQ147" i="1"/>
  <c r="AP147" i="1"/>
  <c r="AH202" i="1"/>
  <c r="AP202" i="1"/>
  <c r="AQ202" i="1"/>
  <c r="AH183" i="1"/>
  <c r="AP183" i="1"/>
  <c r="AQ183" i="1"/>
  <c r="AP31" i="1"/>
  <c r="AQ31" i="1"/>
  <c r="AP240" i="1"/>
  <c r="AQ240" i="1"/>
  <c r="AH21" i="1"/>
  <c r="AQ21" i="1"/>
  <c r="AP21" i="1"/>
  <c r="AP637" i="1"/>
  <c r="AQ637" i="1"/>
  <c r="AQ626" i="1"/>
  <c r="AP626" i="1"/>
  <c r="AP429" i="1"/>
  <c r="AQ429" i="1"/>
  <c r="AP65" i="1"/>
  <c r="AQ65" i="1"/>
  <c r="AQ324" i="1"/>
  <c r="AP324" i="1"/>
  <c r="AP668" i="1"/>
  <c r="AQ668" i="1"/>
  <c r="AH876" i="1"/>
  <c r="AP876" i="1"/>
  <c r="AQ876" i="1"/>
  <c r="AP958" i="1"/>
  <c r="AQ958" i="1"/>
  <c r="AP1264" i="1"/>
  <c r="AQ1264" i="1"/>
  <c r="AQ1090" i="1"/>
  <c r="AP1090" i="1"/>
  <c r="AH1186" i="1"/>
  <c r="AP1186" i="1"/>
  <c r="AQ1186" i="1"/>
  <c r="AH921" i="1"/>
  <c r="AP921" i="1"/>
  <c r="AQ921" i="1"/>
  <c r="AH751" i="1"/>
  <c r="AP751" i="1"/>
  <c r="AQ751" i="1"/>
  <c r="AH839" i="1"/>
  <c r="AP839" i="1"/>
  <c r="AQ839" i="1"/>
  <c r="AH911" i="1"/>
  <c r="AP911" i="1"/>
  <c r="AQ911" i="1"/>
  <c r="AP1188" i="1"/>
  <c r="AQ1188" i="1"/>
  <c r="AH1256" i="1"/>
  <c r="AQ1256" i="1"/>
  <c r="AP1256" i="1"/>
  <c r="AH848" i="1"/>
  <c r="AP848" i="1"/>
  <c r="AQ848" i="1"/>
  <c r="AH854" i="1"/>
  <c r="AP854" i="1"/>
  <c r="AQ854" i="1"/>
  <c r="AH1325" i="1"/>
  <c r="AQ1325" i="1"/>
  <c r="AP1325" i="1"/>
  <c r="AH1010" i="1"/>
  <c r="AP1010" i="1"/>
  <c r="AQ1010" i="1"/>
  <c r="AP1220" i="1"/>
  <c r="AQ1220" i="1"/>
  <c r="AH1047" i="1"/>
  <c r="AP1047" i="1"/>
  <c r="AQ1047" i="1"/>
  <c r="AH1156" i="1"/>
  <c r="AQ1156" i="1"/>
  <c r="AP1156" i="1"/>
  <c r="AH1336" i="1"/>
  <c r="AP1336" i="1"/>
  <c r="AQ1336" i="1"/>
  <c r="AH1248" i="1"/>
  <c r="AP1248" i="1"/>
  <c r="AQ1248" i="1"/>
  <c r="AP994" i="1"/>
  <c r="AQ994" i="1"/>
  <c r="AP768" i="1"/>
  <c r="AQ768" i="1"/>
  <c r="AP951" i="1"/>
  <c r="AQ951" i="1"/>
  <c r="AH762" i="1"/>
  <c r="AP762" i="1"/>
  <c r="AQ762" i="1"/>
  <c r="AQ828" i="1"/>
  <c r="AP828" i="1"/>
  <c r="AH1123" i="1"/>
  <c r="AP1123" i="1"/>
  <c r="AQ1123" i="1"/>
  <c r="AP761" i="1"/>
  <c r="AQ761" i="1"/>
  <c r="AH999" i="1"/>
  <c r="AP999" i="1"/>
  <c r="AQ999" i="1"/>
  <c r="AH1021" i="1"/>
  <c r="AP1021" i="1"/>
  <c r="AQ1021" i="1"/>
  <c r="AQ997" i="1"/>
  <c r="AP997" i="1"/>
  <c r="AH801" i="1"/>
  <c r="AP801" i="1"/>
  <c r="AQ801" i="1"/>
  <c r="AH1109" i="1"/>
  <c r="AP1109" i="1"/>
  <c r="AQ1109" i="1"/>
  <c r="AP1148" i="1"/>
  <c r="AQ1148" i="1"/>
  <c r="AQ822" i="1"/>
  <c r="AP822" i="1"/>
  <c r="AH740" i="1"/>
  <c r="AP740" i="1"/>
  <c r="AQ740" i="1"/>
  <c r="AP864" i="1"/>
  <c r="AQ864" i="1"/>
  <c r="AH1311" i="1"/>
  <c r="AP1311" i="1"/>
  <c r="AQ1311" i="1"/>
  <c r="AH928" i="1"/>
  <c r="AP928" i="1"/>
  <c r="AQ928" i="1"/>
  <c r="AP990" i="1"/>
  <c r="AQ990" i="1"/>
  <c r="AP870" i="1"/>
  <c r="AQ870" i="1"/>
  <c r="AP972" i="1"/>
  <c r="AQ972" i="1"/>
  <c r="AH1253" i="1"/>
  <c r="AP1253" i="1"/>
  <c r="AQ1253" i="1"/>
  <c r="AP1072" i="1"/>
  <c r="AQ1072" i="1"/>
  <c r="AP960" i="1"/>
  <c r="AQ960" i="1"/>
  <c r="AP1198" i="1"/>
  <c r="AQ1198" i="1"/>
  <c r="AH855" i="1"/>
  <c r="AQ855" i="1"/>
  <c r="AP855" i="1"/>
  <c r="AH841" i="1"/>
  <c r="AQ841" i="1"/>
  <c r="AP841" i="1"/>
  <c r="AH1214" i="1"/>
  <c r="AQ1214" i="1"/>
  <c r="AP1214" i="1"/>
  <c r="AH1233" i="1"/>
  <c r="AP1233" i="1"/>
  <c r="AQ1233" i="1"/>
  <c r="AH787" i="1"/>
  <c r="AP787" i="1"/>
  <c r="AQ787" i="1"/>
  <c r="AH1318" i="1"/>
  <c r="AP1318" i="1"/>
  <c r="AQ1318" i="1"/>
  <c r="AH799" i="1"/>
  <c r="AP799" i="1"/>
  <c r="AQ799" i="1"/>
  <c r="AH1029" i="1"/>
  <c r="AP1029" i="1"/>
  <c r="AQ1029" i="1"/>
  <c r="AH920" i="1"/>
  <c r="AP920" i="1"/>
  <c r="AQ920" i="1"/>
  <c r="AH881" i="1"/>
  <c r="AP881" i="1"/>
  <c r="AQ881" i="1"/>
  <c r="AH933" i="1"/>
  <c r="AP933" i="1"/>
  <c r="AQ933" i="1"/>
  <c r="AH778" i="1"/>
  <c r="AP778" i="1"/>
  <c r="AQ778" i="1"/>
  <c r="AH1182" i="1"/>
  <c r="AP1182" i="1"/>
  <c r="AQ1182" i="1"/>
  <c r="AH1063" i="1"/>
  <c r="AP1063" i="1"/>
  <c r="AQ1063" i="1"/>
  <c r="AH1129" i="1"/>
  <c r="AP1129" i="1"/>
  <c r="AQ1129" i="1"/>
  <c r="AH1061" i="1"/>
  <c r="AP1061" i="1"/>
  <c r="AQ1061" i="1"/>
  <c r="AH1293" i="1"/>
  <c r="AP1293" i="1"/>
  <c r="AQ1293" i="1"/>
  <c r="AH1083" i="1"/>
  <c r="AP1083" i="1"/>
  <c r="AQ1083" i="1"/>
  <c r="AH1232" i="1"/>
  <c r="AP1232" i="1"/>
  <c r="AQ1232" i="1"/>
  <c r="AH1281" i="1"/>
  <c r="AP1281" i="1"/>
  <c r="AQ1281" i="1"/>
  <c r="AH1015" i="1"/>
  <c r="AP1015" i="1"/>
  <c r="AQ1015" i="1"/>
  <c r="AH845" i="1"/>
  <c r="AP845" i="1"/>
  <c r="AQ845" i="1"/>
  <c r="AP1172" i="1"/>
  <c r="AQ1172" i="1"/>
  <c r="AH1134" i="1"/>
  <c r="AP1134" i="1"/>
  <c r="AQ1134" i="1"/>
  <c r="AH1092" i="1"/>
  <c r="AP1092" i="1"/>
  <c r="AQ1092" i="1"/>
  <c r="AH809" i="1"/>
  <c r="AP809" i="1"/>
  <c r="AQ809" i="1"/>
  <c r="AP1105" i="1"/>
  <c r="AQ1105" i="1"/>
  <c r="AQ1168" i="1"/>
  <c r="AP1168" i="1"/>
  <c r="AH741" i="1"/>
  <c r="AQ741" i="1"/>
  <c r="AP741" i="1"/>
  <c r="AP737" i="1"/>
  <c r="AQ737" i="1"/>
  <c r="AP916" i="1"/>
  <c r="AQ916" i="1"/>
  <c r="AH1274" i="1"/>
  <c r="AP1274" i="1"/>
  <c r="AQ1274" i="1"/>
  <c r="AP1669" i="1"/>
  <c r="AQ1669" i="1"/>
  <c r="AH1388" i="1"/>
  <c r="AP1388" i="1"/>
  <c r="AQ1388" i="1"/>
  <c r="AH1656" i="1"/>
  <c r="AP1656" i="1"/>
  <c r="AQ1656" i="1"/>
  <c r="AH1584" i="1"/>
  <c r="AP1584" i="1"/>
  <c r="AQ1584" i="1"/>
  <c r="AQ1427" i="1"/>
  <c r="AP1427" i="1"/>
  <c r="AH1386" i="1"/>
  <c r="AP1386" i="1"/>
  <c r="AQ1386" i="1"/>
  <c r="AQ1553" i="1"/>
  <c r="AP1553" i="1"/>
  <c r="AH1540" i="1"/>
  <c r="AP1540" i="1"/>
  <c r="AQ1540" i="1"/>
  <c r="AP1611" i="1"/>
  <c r="AQ1611" i="1"/>
  <c r="AH1507" i="1"/>
  <c r="AQ1507" i="1"/>
  <c r="AP1507" i="1"/>
  <c r="AQ1609" i="1"/>
  <c r="AP1609" i="1"/>
  <c r="AP1525" i="1"/>
  <c r="AQ1525" i="1"/>
  <c r="AH1671" i="1"/>
  <c r="AQ1671" i="1"/>
  <c r="AP1671" i="1"/>
  <c r="AH1359" i="1"/>
  <c r="AP1359" i="1"/>
  <c r="AQ1359" i="1"/>
  <c r="AP1605" i="1"/>
  <c r="AQ1605" i="1"/>
  <c r="AP1519" i="1"/>
  <c r="AQ1519" i="1"/>
  <c r="AP1369" i="1"/>
  <c r="AQ1369" i="1"/>
  <c r="AH1542" i="1"/>
  <c r="AP1542" i="1"/>
  <c r="AQ1542" i="1"/>
  <c r="AH1394" i="1"/>
  <c r="AP1394" i="1"/>
  <c r="AQ1394" i="1"/>
  <c r="AQ1384" i="1"/>
  <c r="AP1384" i="1"/>
  <c r="AP1425" i="1"/>
  <c r="AQ1425" i="1"/>
  <c r="AH1479" i="1"/>
  <c r="AQ1479" i="1"/>
  <c r="AP1479" i="1"/>
  <c r="AH1408" i="1"/>
  <c r="AP1408" i="1"/>
  <c r="AQ1408" i="1"/>
  <c r="AH1537" i="1"/>
  <c r="AP1537" i="1"/>
  <c r="AQ1537" i="1"/>
  <c r="AP1460" i="1"/>
  <c r="AQ1460" i="1"/>
  <c r="AQ1444" i="1"/>
  <c r="AP1444" i="1"/>
  <c r="AH1534" i="1"/>
  <c r="AP1534" i="1"/>
  <c r="AQ1534" i="1"/>
  <c r="AP1498" i="1"/>
  <c r="AQ1498" i="1"/>
  <c r="AH1633" i="1"/>
  <c r="AP1633" i="1"/>
  <c r="AQ1633" i="1"/>
  <c r="AH1494" i="1"/>
  <c r="AP1494" i="1"/>
  <c r="AQ1494" i="1"/>
  <c r="AH1439" i="1"/>
  <c r="AQ1439" i="1"/>
  <c r="AP1439" i="1"/>
  <c r="AQ1473" i="1"/>
  <c r="AP1473" i="1"/>
  <c r="AH1612" i="1"/>
  <c r="AP1612" i="1"/>
  <c r="AQ1612" i="1"/>
  <c r="AP1549" i="1"/>
  <c r="AQ1549" i="1"/>
  <c r="AP1629" i="1"/>
  <c r="AQ1629" i="1"/>
  <c r="AH1591" i="1"/>
  <c r="AQ1591" i="1"/>
  <c r="AP1591" i="1"/>
  <c r="AH1646" i="1"/>
  <c r="AQ1646" i="1"/>
  <c r="AP1646" i="1"/>
  <c r="AP1435" i="1"/>
  <c r="AQ1435" i="1"/>
  <c r="AQ1653" i="1"/>
  <c r="AP1653" i="1"/>
  <c r="AH1621" i="1"/>
  <c r="AP1621" i="1"/>
  <c r="AQ1621" i="1"/>
  <c r="AH1647" i="1"/>
  <c r="AP1647" i="1"/>
  <c r="AQ1647" i="1"/>
  <c r="AP2123" i="1"/>
  <c r="AQ2123" i="1"/>
  <c r="AH2145" i="1"/>
  <c r="AP2145" i="1"/>
  <c r="AQ2145" i="1"/>
  <c r="AQ2321" i="1"/>
  <c r="AP2321" i="1"/>
  <c r="AQ2178" i="1"/>
  <c r="AP2178" i="1"/>
  <c r="AH2133" i="1"/>
  <c r="AP2133" i="1"/>
  <c r="AQ2133" i="1"/>
  <c r="AP2568" i="1"/>
  <c r="AQ2568" i="1"/>
  <c r="AP2186" i="1"/>
  <c r="AQ2186" i="1"/>
  <c r="AP2558" i="1"/>
  <c r="AQ2558" i="1"/>
  <c r="AP2329" i="1"/>
  <c r="AQ2329" i="1"/>
  <c r="AQ2245" i="1"/>
  <c r="AP2245" i="1"/>
  <c r="AP2351" i="1"/>
  <c r="AQ2351" i="1"/>
  <c r="AQ2522" i="1"/>
  <c r="AP2522" i="1"/>
  <c r="AP2308" i="1"/>
  <c r="AQ2308" i="1"/>
  <c r="AQ2190" i="1"/>
  <c r="AP2190" i="1"/>
  <c r="AH2407" i="1"/>
  <c r="AP2407" i="1"/>
  <c r="AQ2407" i="1"/>
  <c r="AQ2480" i="1"/>
  <c r="AP2480" i="1"/>
  <c r="AP2390" i="1"/>
  <c r="AQ2390" i="1"/>
  <c r="AP2483" i="1"/>
  <c r="AQ2483" i="1"/>
  <c r="AH2164" i="1"/>
  <c r="AQ2164" i="1"/>
  <c r="AP2164" i="1"/>
  <c r="AP2290" i="1"/>
  <c r="AQ2290" i="1"/>
  <c r="AH2539" i="1"/>
  <c r="AQ2539" i="1"/>
  <c r="AP2539" i="1"/>
  <c r="AQ2137" i="1"/>
  <c r="AP2137" i="1"/>
  <c r="AP2371" i="1"/>
  <c r="AQ2371" i="1"/>
  <c r="AP2192" i="1"/>
  <c r="AQ2192" i="1"/>
  <c r="AP2144" i="1"/>
  <c r="AQ2144" i="1"/>
  <c r="AH2127" i="1"/>
  <c r="AP2127" i="1"/>
  <c r="AQ2127" i="1"/>
  <c r="AQ2433" i="1"/>
  <c r="AP2433" i="1"/>
  <c r="AQ2149" i="1"/>
  <c r="AP2149" i="1"/>
  <c r="AH2466" i="1"/>
  <c r="AP2466" i="1"/>
  <c r="AQ2466" i="1"/>
  <c r="AP2546" i="1"/>
  <c r="AQ2546" i="1"/>
  <c r="AP2305" i="1"/>
  <c r="AQ2305" i="1"/>
  <c r="AH2470" i="1"/>
  <c r="AP2470" i="1"/>
  <c r="AQ2470" i="1"/>
  <c r="AQ2101" i="1"/>
  <c r="AP2101" i="1"/>
  <c r="AP2345" i="1"/>
  <c r="AQ2345" i="1"/>
  <c r="AP2230" i="1"/>
  <c r="AQ2230" i="1"/>
  <c r="AQ2257" i="1"/>
  <c r="AP2257" i="1"/>
  <c r="AH2359" i="1"/>
  <c r="AQ2359" i="1"/>
  <c r="AP2359" i="1"/>
  <c r="AP2414" i="1"/>
  <c r="AQ2414" i="1"/>
  <c r="AQ2209" i="1"/>
  <c r="AP2209" i="1"/>
  <c r="AP2301" i="1"/>
  <c r="AQ2301" i="1"/>
  <c r="AP2316" i="1"/>
  <c r="AQ2316" i="1"/>
  <c r="AP2198" i="1"/>
  <c r="AQ2198" i="1"/>
  <c r="AH2247" i="1"/>
  <c r="AQ2247" i="1"/>
  <c r="AP2247" i="1"/>
  <c r="AQ2368" i="1"/>
  <c r="AP2368" i="1"/>
  <c r="AQ2119" i="1"/>
  <c r="AP2119" i="1"/>
  <c r="AQ2107" i="1"/>
  <c r="AP2107" i="1"/>
  <c r="AP2222" i="1"/>
  <c r="AQ2222" i="1"/>
  <c r="AH2509" i="1"/>
  <c r="AP2509" i="1"/>
  <c r="AQ2509" i="1"/>
  <c r="AP2502" i="1"/>
  <c r="AQ2502" i="1"/>
  <c r="AH2448" i="1"/>
  <c r="AQ2448" i="1"/>
  <c r="AP2448" i="1"/>
  <c r="AP2424" i="1"/>
  <c r="AQ2424" i="1"/>
  <c r="AH2269" i="1"/>
  <c r="AQ2269" i="1"/>
  <c r="AP2269" i="1"/>
  <c r="AP2337" i="1"/>
  <c r="AQ2337" i="1"/>
  <c r="AP2525" i="1"/>
  <c r="AQ2525" i="1"/>
  <c r="AH2108" i="1"/>
  <c r="AP2108" i="1"/>
  <c r="AQ2108" i="1"/>
  <c r="AP2353" i="1"/>
  <c r="AQ2353" i="1"/>
  <c r="AP2517" i="1"/>
  <c r="AQ2517" i="1"/>
  <c r="AQ2474" i="1"/>
  <c r="AP2474" i="1"/>
  <c r="AP2487" i="1"/>
  <c r="AQ2487" i="1"/>
  <c r="AH2239" i="1"/>
  <c r="AQ2239" i="1"/>
  <c r="AP2239" i="1"/>
  <c r="AQ2310" i="1"/>
  <c r="AP2310" i="1"/>
  <c r="AP2195" i="1"/>
  <c r="AQ2195" i="1"/>
  <c r="AP2025" i="1"/>
  <c r="AQ2025" i="1"/>
  <c r="AP1936" i="1"/>
  <c r="AQ1936" i="1"/>
  <c r="AQ1728" i="1"/>
  <c r="AP1728" i="1"/>
  <c r="AP1756" i="1"/>
  <c r="AQ1756" i="1"/>
  <c r="AH1925" i="1"/>
  <c r="AQ1925" i="1"/>
  <c r="AP1925" i="1"/>
  <c r="AP1763" i="1"/>
  <c r="AQ1763" i="1"/>
  <c r="AH1814" i="1"/>
  <c r="AP1814" i="1"/>
  <c r="AQ1814" i="1"/>
  <c r="AH1713" i="1"/>
  <c r="AP1713" i="1"/>
  <c r="AQ1713" i="1"/>
  <c r="AH1915" i="1"/>
  <c r="AQ1915" i="1"/>
  <c r="AP1915" i="1"/>
  <c r="AH2027" i="1"/>
  <c r="AQ2027" i="1"/>
  <c r="AP2027" i="1"/>
  <c r="AH1686" i="1"/>
  <c r="AP1686" i="1"/>
  <c r="AQ1686" i="1"/>
  <c r="AP1903" i="1"/>
  <c r="AQ1903" i="1"/>
  <c r="AP1944" i="1"/>
  <c r="AQ1944" i="1"/>
  <c r="AP2034" i="1"/>
  <c r="AQ2034" i="1"/>
  <c r="AP1744" i="1"/>
  <c r="AQ1744" i="1"/>
  <c r="AH1837" i="1"/>
  <c r="AP1837" i="1"/>
  <c r="AQ1837" i="1"/>
  <c r="AP1689" i="1"/>
  <c r="AQ1689" i="1"/>
  <c r="AH1931" i="1"/>
  <c r="AP1931" i="1"/>
  <c r="AQ1931" i="1"/>
  <c r="AH1828" i="1"/>
  <c r="AP1828" i="1"/>
  <c r="AQ1828" i="1"/>
  <c r="AP2048" i="1"/>
  <c r="AQ2048" i="1"/>
  <c r="AP1878" i="1"/>
  <c r="AQ1878" i="1"/>
  <c r="AH1720" i="1"/>
  <c r="AP1720" i="1"/>
  <c r="AQ1720" i="1"/>
  <c r="AH1842" i="1"/>
  <c r="AQ1842" i="1"/>
  <c r="AP1842" i="1"/>
  <c r="AH1781" i="1"/>
  <c r="AQ1781" i="1"/>
  <c r="AP1781" i="1"/>
  <c r="AH2031" i="1"/>
  <c r="AP2031" i="1"/>
  <c r="AQ2031" i="1"/>
  <c r="AH1765" i="1"/>
  <c r="AP1765" i="1"/>
  <c r="AQ1765" i="1"/>
  <c r="AP2069" i="1"/>
  <c r="AQ2069" i="1"/>
  <c r="AP1858" i="1"/>
  <c r="AQ1858" i="1"/>
  <c r="AP1780" i="1"/>
  <c r="AQ1780" i="1"/>
  <c r="AQ1734" i="1"/>
  <c r="AP1734" i="1"/>
  <c r="AQ2029" i="1"/>
  <c r="AP2029" i="1"/>
  <c r="AP2066" i="1"/>
  <c r="AQ2066" i="1"/>
  <c r="AP1890" i="1"/>
  <c r="AQ1890" i="1"/>
  <c r="AH2015" i="1"/>
  <c r="AP2015" i="1"/>
  <c r="AQ2015" i="1"/>
  <c r="AP2045" i="1"/>
  <c r="AQ2045" i="1"/>
  <c r="AH1881" i="1"/>
  <c r="AP1881" i="1"/>
  <c r="AQ1881" i="1"/>
  <c r="AP1993" i="1"/>
  <c r="AQ1993" i="1"/>
  <c r="AP1832" i="1"/>
  <c r="AQ1832" i="1"/>
  <c r="AH1854" i="1"/>
  <c r="AP1854" i="1"/>
  <c r="AQ1854" i="1"/>
  <c r="AP1875" i="1"/>
  <c r="AQ1875" i="1"/>
  <c r="AH1773" i="1"/>
  <c r="AP1773" i="1"/>
  <c r="AQ1773" i="1"/>
  <c r="AH1885" i="1"/>
  <c r="AQ1885" i="1"/>
  <c r="AP1885" i="1"/>
  <c r="AQ1759" i="1"/>
  <c r="AP1759" i="1"/>
  <c r="AH1792" i="1"/>
  <c r="AP1792" i="1"/>
  <c r="AQ1792" i="1"/>
  <c r="AH1972" i="1"/>
  <c r="AP1972" i="1"/>
  <c r="AQ1972" i="1"/>
  <c r="AP1864" i="1"/>
  <c r="AQ1864" i="1"/>
  <c r="AH1738" i="1"/>
  <c r="AP1738" i="1"/>
  <c r="AQ1738" i="1"/>
  <c r="AH1871" i="1"/>
  <c r="AQ1871" i="1"/>
  <c r="AP1871" i="1"/>
  <c r="AH2074" i="1"/>
  <c r="AP2074" i="1"/>
  <c r="AQ2074" i="1"/>
  <c r="AP1812" i="1"/>
  <c r="AQ1812" i="1"/>
  <c r="AP150" i="1"/>
  <c r="AQ150" i="1"/>
  <c r="AH45" i="1"/>
  <c r="AP45" i="1"/>
  <c r="AQ45" i="1"/>
  <c r="AH704" i="1"/>
  <c r="AP704" i="1"/>
  <c r="AQ704" i="1"/>
  <c r="AH642" i="1"/>
  <c r="AP642" i="1"/>
  <c r="AQ642" i="1"/>
  <c r="AQ312" i="1"/>
  <c r="AP312" i="1"/>
  <c r="AH71" i="1"/>
  <c r="AP71" i="1"/>
  <c r="AQ71" i="1"/>
  <c r="AH130" i="1"/>
  <c r="AQ130" i="1"/>
  <c r="AP130" i="1"/>
  <c r="AH337" i="1"/>
  <c r="AP337" i="1"/>
  <c r="AQ337" i="1"/>
  <c r="AH487" i="1"/>
  <c r="AQ487" i="1"/>
  <c r="AP487" i="1"/>
  <c r="AH720" i="1"/>
  <c r="AQ720" i="1"/>
  <c r="AP720" i="1"/>
  <c r="AH514" i="1"/>
  <c r="AP514" i="1"/>
  <c r="AQ514" i="1"/>
  <c r="AP216" i="1"/>
  <c r="AQ216" i="1"/>
  <c r="AQ473" i="1"/>
  <c r="AP473" i="1"/>
  <c r="AH146" i="1"/>
  <c r="AP146" i="1"/>
  <c r="AQ146" i="1"/>
  <c r="AP201" i="1"/>
  <c r="AQ201" i="1"/>
  <c r="AH570" i="1"/>
  <c r="AQ570" i="1"/>
  <c r="AP570" i="1"/>
  <c r="AH30" i="1"/>
  <c r="AP30" i="1"/>
  <c r="AQ30" i="1"/>
  <c r="AH239" i="1"/>
  <c r="AP239" i="1"/>
  <c r="AQ239" i="1"/>
  <c r="AQ421" i="1"/>
  <c r="AP421" i="1"/>
  <c r="AH636" i="1"/>
  <c r="AP636" i="1"/>
  <c r="AQ636" i="1"/>
  <c r="AH625" i="1"/>
  <c r="AQ625" i="1"/>
  <c r="AP625" i="1"/>
  <c r="AH428" i="1"/>
  <c r="AP428" i="1"/>
  <c r="AQ428" i="1"/>
  <c r="AH64" i="1"/>
  <c r="AP64" i="1"/>
  <c r="AQ64" i="1"/>
  <c r="AH323" i="1"/>
  <c r="AQ323" i="1"/>
  <c r="AP323" i="1"/>
  <c r="AH667" i="1"/>
  <c r="AP667" i="1"/>
  <c r="AQ667" i="1"/>
  <c r="AH875" i="1"/>
  <c r="AP875" i="1"/>
  <c r="AQ875" i="1"/>
  <c r="AP957" i="1"/>
  <c r="AQ957" i="1"/>
  <c r="AH1263" i="1"/>
  <c r="AQ1263" i="1"/>
  <c r="AP1263" i="1"/>
  <c r="AH1089" i="1"/>
  <c r="AP1089" i="1"/>
  <c r="AQ1089" i="1"/>
  <c r="AH1185" i="1"/>
  <c r="AP1185" i="1"/>
  <c r="AQ1185" i="1"/>
  <c r="AH1074" i="1"/>
  <c r="AP1074" i="1"/>
  <c r="AQ1074" i="1"/>
  <c r="AQ1324" i="1"/>
  <c r="AP1324" i="1"/>
  <c r="AH838" i="1"/>
  <c r="AP838" i="1"/>
  <c r="AQ838" i="1"/>
  <c r="AH910" i="1"/>
  <c r="AP910" i="1"/>
  <c r="AQ910" i="1"/>
  <c r="AH1187" i="1"/>
  <c r="AQ1187" i="1"/>
  <c r="AP1187" i="1"/>
  <c r="AP1202" i="1"/>
  <c r="AQ1202" i="1"/>
  <c r="AQ847" i="1"/>
  <c r="AP847" i="1"/>
  <c r="AQ853" i="1"/>
  <c r="AP853" i="1"/>
  <c r="AH943" i="1"/>
  <c r="AP943" i="1"/>
  <c r="AQ943" i="1"/>
  <c r="AP1163" i="1"/>
  <c r="AQ1163" i="1"/>
  <c r="AH1219" i="1"/>
  <c r="AP1219" i="1"/>
  <c r="AQ1219" i="1"/>
  <c r="AQ794" i="1"/>
  <c r="AP794" i="1"/>
  <c r="AP1330" i="1"/>
  <c r="AQ1330" i="1"/>
  <c r="AH1205" i="1"/>
  <c r="AQ1205" i="1"/>
  <c r="AP1205" i="1"/>
  <c r="AH1009" i="1"/>
  <c r="AP1009" i="1"/>
  <c r="AQ1009" i="1"/>
  <c r="AP993" i="1"/>
  <c r="AQ993" i="1"/>
  <c r="AH767" i="1"/>
  <c r="AP767" i="1"/>
  <c r="AQ767" i="1"/>
  <c r="AQ950" i="1"/>
  <c r="AP950" i="1"/>
  <c r="AP987" i="1"/>
  <c r="AQ987" i="1"/>
  <c r="AH827" i="1"/>
  <c r="AQ827" i="1"/>
  <c r="AP827" i="1"/>
  <c r="AP825" i="1"/>
  <c r="AQ825" i="1"/>
  <c r="AQ760" i="1"/>
  <c r="AP760" i="1"/>
  <c r="AQ1095" i="1"/>
  <c r="AP1095" i="1"/>
  <c r="AH750" i="1"/>
  <c r="AP750" i="1"/>
  <c r="AQ750" i="1"/>
  <c r="AH996" i="1"/>
  <c r="AP996" i="1"/>
  <c r="AQ996" i="1"/>
  <c r="AH1194" i="1"/>
  <c r="AQ1194" i="1"/>
  <c r="AP1194" i="1"/>
  <c r="AQ1108" i="1"/>
  <c r="AP1108" i="1"/>
  <c r="AH1147" i="1"/>
  <c r="AP1147" i="1"/>
  <c r="AQ1147" i="1"/>
  <c r="AH821" i="1"/>
  <c r="AP821" i="1"/>
  <c r="AQ821" i="1"/>
  <c r="AQ739" i="1"/>
  <c r="AP739" i="1"/>
  <c r="AH863" i="1"/>
  <c r="AP863" i="1"/>
  <c r="AQ863" i="1"/>
  <c r="AQ1026" i="1"/>
  <c r="AP1026" i="1"/>
  <c r="AH927" i="1"/>
  <c r="AP927" i="1"/>
  <c r="AQ927" i="1"/>
  <c r="AP989" i="1"/>
  <c r="AQ989" i="1"/>
  <c r="AH869" i="1"/>
  <c r="AP869" i="1"/>
  <c r="AQ869" i="1"/>
  <c r="AH971" i="1"/>
  <c r="AQ971" i="1"/>
  <c r="AP971" i="1"/>
  <c r="AP755" i="1"/>
  <c r="AQ755" i="1"/>
  <c r="AH1071" i="1"/>
  <c r="AP1071" i="1"/>
  <c r="AQ1071" i="1"/>
  <c r="AH959" i="1"/>
  <c r="AP959" i="1"/>
  <c r="AQ959" i="1"/>
  <c r="AH1197" i="1"/>
  <c r="AP1197" i="1"/>
  <c r="AQ1197" i="1"/>
  <c r="AP818" i="1"/>
  <c r="AQ818" i="1"/>
  <c r="AH840" i="1"/>
  <c r="AQ840" i="1"/>
  <c r="AP840" i="1"/>
  <c r="AP1213" i="1"/>
  <c r="AQ1213" i="1"/>
  <c r="AH784" i="1"/>
  <c r="AP784" i="1"/>
  <c r="AQ784" i="1"/>
  <c r="AQ786" i="1"/>
  <c r="AP786" i="1"/>
  <c r="AP963" i="1"/>
  <c r="AQ963" i="1"/>
  <c r="AH798" i="1"/>
  <c r="AQ798" i="1"/>
  <c r="AP798" i="1"/>
  <c r="AP1028" i="1"/>
  <c r="AQ1028" i="1"/>
  <c r="AQ919" i="1"/>
  <c r="AP919" i="1"/>
  <c r="AP1116" i="1"/>
  <c r="AQ1116" i="1"/>
  <c r="AH932" i="1"/>
  <c r="AQ932" i="1"/>
  <c r="AP932" i="1"/>
  <c r="AQ777" i="1"/>
  <c r="AP777" i="1"/>
  <c r="AH926" i="1"/>
  <c r="AP926" i="1"/>
  <c r="AQ926" i="1"/>
  <c r="AH1062" i="1"/>
  <c r="AQ1062" i="1"/>
  <c r="AP1062" i="1"/>
  <c r="AP1128" i="1"/>
  <c r="AQ1128" i="1"/>
  <c r="AH1060" i="1"/>
  <c r="AP1060" i="1"/>
  <c r="AQ1060" i="1"/>
  <c r="AH1292" i="1"/>
  <c r="AQ1292" i="1"/>
  <c r="AP1292" i="1"/>
  <c r="AP1082" i="1"/>
  <c r="AQ1082" i="1"/>
  <c r="AH1231" i="1"/>
  <c r="AP1231" i="1"/>
  <c r="AQ1231" i="1"/>
  <c r="AQ1280" i="1"/>
  <c r="AP1280" i="1"/>
  <c r="AQ1014" i="1"/>
  <c r="AP1014" i="1"/>
  <c r="AP844" i="1"/>
  <c r="AQ844" i="1"/>
  <c r="AH1171" i="1"/>
  <c r="AP1171" i="1"/>
  <c r="AQ1171" i="1"/>
  <c r="AQ815" i="1"/>
  <c r="AP815" i="1"/>
  <c r="AH1091" i="1"/>
  <c r="AP1091" i="1"/>
  <c r="AQ1091" i="1"/>
  <c r="AP808" i="1"/>
  <c r="AQ808" i="1"/>
  <c r="AH1104" i="1"/>
  <c r="AP1104" i="1"/>
  <c r="AQ1104" i="1"/>
  <c r="AH1167" i="1"/>
  <c r="AP1167" i="1"/>
  <c r="AQ1167" i="1"/>
  <c r="AQ834" i="1"/>
  <c r="AP834" i="1"/>
  <c r="AH736" i="1"/>
  <c r="AP736" i="1"/>
  <c r="AQ736" i="1"/>
  <c r="AH915" i="1"/>
  <c r="AP915" i="1"/>
  <c r="AQ915" i="1"/>
  <c r="AP1111" i="1"/>
  <c r="AQ1111" i="1"/>
  <c r="AH1668" i="1"/>
  <c r="AP1668" i="1"/>
  <c r="AQ1668" i="1"/>
  <c r="AP1575" i="1"/>
  <c r="AQ1575" i="1"/>
  <c r="AH1655" i="1"/>
  <c r="AP1655" i="1"/>
  <c r="AQ1655" i="1"/>
  <c r="AQ1349" i="1"/>
  <c r="AP1349" i="1"/>
  <c r="AH1426" i="1"/>
  <c r="AQ1426" i="1"/>
  <c r="AP1426" i="1"/>
  <c r="AP1678" i="1"/>
  <c r="AQ1678" i="1"/>
  <c r="AH1552" i="1"/>
  <c r="AP1552" i="1"/>
  <c r="AQ1552" i="1"/>
  <c r="AH1539" i="1"/>
  <c r="AP1539" i="1"/>
  <c r="AQ1539" i="1"/>
  <c r="AH1610" i="1"/>
  <c r="AP1610" i="1"/>
  <c r="AQ1610" i="1"/>
  <c r="AP1506" i="1"/>
  <c r="AQ1506" i="1"/>
  <c r="AH1608" i="1"/>
  <c r="AP1608" i="1"/>
  <c r="AQ1608" i="1"/>
  <c r="AP1524" i="1"/>
  <c r="AQ1524" i="1"/>
  <c r="AP1451" i="1"/>
  <c r="AQ1451" i="1"/>
  <c r="AH1399" i="1"/>
  <c r="AP1399" i="1"/>
  <c r="AQ1399" i="1"/>
  <c r="AH1604" i="1"/>
  <c r="AP1604" i="1"/>
  <c r="AQ1604" i="1"/>
  <c r="AP1518" i="1"/>
  <c r="AQ1518" i="1"/>
  <c r="AP1368" i="1"/>
  <c r="AQ1368" i="1"/>
  <c r="AH1563" i="1"/>
  <c r="AP1563" i="1"/>
  <c r="AQ1563" i="1"/>
  <c r="AQ1660" i="1"/>
  <c r="AP1660" i="1"/>
  <c r="AH1383" i="1"/>
  <c r="AP1383" i="1"/>
  <c r="AQ1383" i="1"/>
  <c r="AH1424" i="1"/>
  <c r="AP1424" i="1"/>
  <c r="AQ1424" i="1"/>
  <c r="AH1478" i="1"/>
  <c r="AQ1478" i="1"/>
  <c r="AP1478" i="1"/>
  <c r="AH1407" i="1"/>
  <c r="AP1407" i="1"/>
  <c r="AQ1407" i="1"/>
  <c r="AH1572" i="1"/>
  <c r="AP1572" i="1"/>
  <c r="AQ1572" i="1"/>
  <c r="AH1459" i="1"/>
  <c r="AQ1459" i="1"/>
  <c r="AP1459" i="1"/>
  <c r="AP1443" i="1"/>
  <c r="AQ1443" i="1"/>
  <c r="AP1483" i="1"/>
  <c r="AQ1483" i="1"/>
  <c r="AH1497" i="1"/>
  <c r="AQ1497" i="1"/>
  <c r="AP1497" i="1"/>
  <c r="AH1560" i="1"/>
  <c r="AP1560" i="1"/>
  <c r="AQ1560" i="1"/>
  <c r="AP1493" i="1"/>
  <c r="AQ1493" i="1"/>
  <c r="AH1512" i="1"/>
  <c r="AP1512" i="1"/>
  <c r="AQ1512" i="1"/>
  <c r="AP1472" i="1"/>
  <c r="AQ1472" i="1"/>
  <c r="AQ1355" i="1"/>
  <c r="AP1355" i="1"/>
  <c r="AH1548" i="1"/>
  <c r="AQ1548" i="1"/>
  <c r="AP1548" i="1"/>
  <c r="AQ1628" i="1"/>
  <c r="AP1628" i="1"/>
  <c r="AP1590" i="1"/>
  <c r="AQ1590" i="1"/>
  <c r="AQ1645" i="1"/>
  <c r="AP1645" i="1"/>
  <c r="AH1434" i="1"/>
  <c r="AP1434" i="1"/>
  <c r="AQ1434" i="1"/>
  <c r="AQ1652" i="1"/>
  <c r="AP1652" i="1"/>
  <c r="AP1373" i="1"/>
  <c r="AQ1373" i="1"/>
  <c r="AP1470" i="1"/>
  <c r="AQ1470" i="1"/>
  <c r="AP2122" i="1"/>
  <c r="AQ2122" i="1"/>
  <c r="AP2561" i="1"/>
  <c r="AQ2561" i="1"/>
  <c r="AH2320" i="1"/>
  <c r="AP2320" i="1"/>
  <c r="AQ2320" i="1"/>
  <c r="AP2177" i="1"/>
  <c r="AQ2177" i="1"/>
  <c r="AP2550" i="1"/>
  <c r="AQ2550" i="1"/>
  <c r="AH2567" i="1"/>
  <c r="AP2567" i="1"/>
  <c r="AQ2567" i="1"/>
  <c r="AH2185" i="1"/>
  <c r="AQ2185" i="1"/>
  <c r="AP2185" i="1"/>
  <c r="AH2557" i="1"/>
  <c r="AQ2557" i="1"/>
  <c r="AP2557" i="1"/>
  <c r="AP2328" i="1"/>
  <c r="AQ2328" i="1"/>
  <c r="AH2244" i="1"/>
  <c r="AP2244" i="1"/>
  <c r="AQ2244" i="1"/>
  <c r="AP2350" i="1"/>
  <c r="AQ2350" i="1"/>
  <c r="AH2521" i="1"/>
  <c r="AP2521" i="1"/>
  <c r="AQ2521" i="1"/>
  <c r="AP2307" i="1"/>
  <c r="AQ2307" i="1"/>
  <c r="AH2189" i="1"/>
  <c r="AQ2189" i="1"/>
  <c r="AP2189" i="1"/>
  <c r="AP2099" i="1"/>
  <c r="AQ2099" i="1"/>
  <c r="AH2479" i="1"/>
  <c r="AP2479" i="1"/>
  <c r="AQ2479" i="1"/>
  <c r="AP2389" i="1"/>
  <c r="AQ2389" i="1"/>
  <c r="AH2482" i="1"/>
  <c r="AP2482" i="1"/>
  <c r="AQ2482" i="1"/>
  <c r="AP2394" i="1"/>
  <c r="AQ2394" i="1"/>
  <c r="AP2289" i="1"/>
  <c r="AQ2289" i="1"/>
  <c r="AQ2427" i="1"/>
  <c r="AP2427" i="1"/>
  <c r="AH2136" i="1"/>
  <c r="AP2136" i="1"/>
  <c r="AQ2136" i="1"/>
  <c r="AH2370" i="1"/>
  <c r="AP2370" i="1"/>
  <c r="AQ2370" i="1"/>
  <c r="AH2191" i="1"/>
  <c r="AQ2191" i="1"/>
  <c r="AP2191" i="1"/>
  <c r="AQ2143" i="1"/>
  <c r="AP2143" i="1"/>
  <c r="AQ2184" i="1"/>
  <c r="AP2184" i="1"/>
  <c r="AP2432" i="1"/>
  <c r="AQ2432" i="1"/>
  <c r="AH2148" i="1"/>
  <c r="AP2148" i="1"/>
  <c r="AQ2148" i="1"/>
  <c r="AP2296" i="1"/>
  <c r="AQ2296" i="1"/>
  <c r="AH2545" i="1"/>
  <c r="AP2545" i="1"/>
  <c r="AQ2545" i="1"/>
  <c r="AQ2304" i="1"/>
  <c r="AP2304" i="1"/>
  <c r="AP2564" i="1"/>
  <c r="AQ2564" i="1"/>
  <c r="AH2100" i="1"/>
  <c r="AP2100" i="1"/>
  <c r="AQ2100" i="1"/>
  <c r="AQ2344" i="1"/>
  <c r="AP2344" i="1"/>
  <c r="AH2229" i="1"/>
  <c r="AP2229" i="1"/>
  <c r="AQ2229" i="1"/>
  <c r="AH2256" i="1"/>
  <c r="AP2256" i="1"/>
  <c r="AQ2256" i="1"/>
  <c r="AQ2439" i="1"/>
  <c r="AP2439" i="1"/>
  <c r="AP2413" i="1"/>
  <c r="AQ2413" i="1"/>
  <c r="AH2208" i="1"/>
  <c r="AQ2208" i="1"/>
  <c r="AP2208" i="1"/>
  <c r="AH2300" i="1"/>
  <c r="AQ2300" i="1"/>
  <c r="AP2300" i="1"/>
  <c r="AQ2315" i="1"/>
  <c r="AP2315" i="1"/>
  <c r="AQ2197" i="1"/>
  <c r="AP2197" i="1"/>
  <c r="AP2159" i="1"/>
  <c r="AQ2159" i="1"/>
  <c r="AH2367" i="1"/>
  <c r="AP2367" i="1"/>
  <c r="AQ2367" i="1"/>
  <c r="AH2118" i="1"/>
  <c r="AP2118" i="1"/>
  <c r="AQ2118" i="1"/>
  <c r="AP2106" i="1"/>
  <c r="AQ2106" i="1"/>
  <c r="AQ2221" i="1"/>
  <c r="AP2221" i="1"/>
  <c r="AP2513" i="1"/>
  <c r="AQ2513" i="1"/>
  <c r="AP2501" i="1"/>
  <c r="AQ2501" i="1"/>
  <c r="AP2141" i="1"/>
  <c r="AQ2141" i="1"/>
  <c r="AP2423" i="1"/>
  <c r="AQ2423" i="1"/>
  <c r="AP2442" i="1"/>
  <c r="AQ2442" i="1"/>
  <c r="AH2336" i="1"/>
  <c r="AP2336" i="1"/>
  <c r="AQ2336" i="1"/>
  <c r="AP2524" i="1"/>
  <c r="AQ2524" i="1"/>
  <c r="AP2225" i="1"/>
  <c r="AQ2225" i="1"/>
  <c r="AH2352" i="1"/>
  <c r="AP2352" i="1"/>
  <c r="AQ2352" i="1"/>
  <c r="AQ2516" i="1"/>
  <c r="AP2516" i="1"/>
  <c r="AH2473" i="1"/>
  <c r="AQ2473" i="1"/>
  <c r="AP2473" i="1"/>
  <c r="AQ2486" i="1"/>
  <c r="AP2486" i="1"/>
  <c r="AP2117" i="1"/>
  <c r="AQ2117" i="1"/>
  <c r="AH2309" i="1"/>
  <c r="AQ2309" i="1"/>
  <c r="AP2309" i="1"/>
  <c r="AH2194" i="1"/>
  <c r="AP2194" i="1"/>
  <c r="AQ2194" i="1"/>
  <c r="AH2024" i="1"/>
  <c r="AP2024" i="1"/>
  <c r="AQ2024" i="1"/>
  <c r="AQ1935" i="1"/>
  <c r="AP1935" i="1"/>
  <c r="AH1727" i="1"/>
  <c r="AP1727" i="1"/>
  <c r="AQ1727" i="1"/>
  <c r="AH1755" i="1"/>
  <c r="AQ1755" i="1"/>
  <c r="AP1755" i="1"/>
  <c r="AH1685" i="1"/>
  <c r="AQ1685" i="1"/>
  <c r="AP1685" i="1"/>
  <c r="AH1762" i="1"/>
  <c r="AP1762" i="1"/>
  <c r="AQ1762" i="1"/>
  <c r="AP1969" i="1"/>
  <c r="AQ1969" i="1"/>
  <c r="AH1712" i="1"/>
  <c r="AP1712" i="1"/>
  <c r="AQ1712" i="1"/>
  <c r="AP1914" i="1"/>
  <c r="AQ1914" i="1"/>
  <c r="AH2026" i="1"/>
  <c r="AP2026" i="1"/>
  <c r="AQ2026" i="1"/>
  <c r="AH2073" i="1"/>
  <c r="AQ2073" i="1"/>
  <c r="AP2073" i="1"/>
  <c r="AH1902" i="1"/>
  <c r="AP1902" i="1"/>
  <c r="AQ1902" i="1"/>
  <c r="AH1943" i="1"/>
  <c r="AQ1943" i="1"/>
  <c r="AP1943" i="1"/>
  <c r="AH2033" i="1"/>
  <c r="AP2033" i="1"/>
  <c r="AQ2033" i="1"/>
  <c r="AH1743" i="1"/>
  <c r="AQ1743" i="1"/>
  <c r="AP1743" i="1"/>
  <c r="AH1980" i="1"/>
  <c r="AP1980" i="1"/>
  <c r="AQ1980" i="1"/>
  <c r="AH1688" i="1"/>
  <c r="AP1688" i="1"/>
  <c r="AQ1688" i="1"/>
  <c r="AP1930" i="1"/>
  <c r="AQ1930" i="1"/>
  <c r="AH1961" i="1"/>
  <c r="AP1961" i="1"/>
  <c r="AQ1961" i="1"/>
  <c r="AH2047" i="1"/>
  <c r="AQ2047" i="1"/>
  <c r="AP2047" i="1"/>
  <c r="AH1877" i="1"/>
  <c r="AP1877" i="1"/>
  <c r="AQ1877" i="1"/>
  <c r="AP1719" i="1"/>
  <c r="AQ1719" i="1"/>
  <c r="AP1909" i="1"/>
  <c r="AQ1909" i="1"/>
  <c r="AH1717" i="1"/>
  <c r="AP1717" i="1"/>
  <c r="AQ1717" i="1"/>
  <c r="AP1703" i="1"/>
  <c r="AQ1703" i="1"/>
  <c r="AH1764" i="1"/>
  <c r="AQ1764" i="1"/>
  <c r="AP1764" i="1"/>
  <c r="AH2068" i="1"/>
  <c r="AP2068" i="1"/>
  <c r="AQ2068" i="1"/>
  <c r="AH1857" i="1"/>
  <c r="AP1857" i="1"/>
  <c r="AQ1857" i="1"/>
  <c r="AP1779" i="1"/>
  <c r="AQ1779" i="1"/>
  <c r="AP1733" i="1"/>
  <c r="AQ1733" i="1"/>
  <c r="AH2028" i="1"/>
  <c r="AP2028" i="1"/>
  <c r="AQ2028" i="1"/>
  <c r="AH2065" i="1"/>
  <c r="AP2065" i="1"/>
  <c r="AQ2065" i="1"/>
  <c r="AP1889" i="1"/>
  <c r="AQ1889" i="1"/>
  <c r="AH2014" i="1"/>
  <c r="AP2014" i="1"/>
  <c r="AQ2014" i="1"/>
  <c r="AH2044" i="1"/>
  <c r="AP2044" i="1"/>
  <c r="AQ2044" i="1"/>
  <c r="AQ1977" i="1"/>
  <c r="AP1977" i="1"/>
  <c r="AH1992" i="1"/>
  <c r="AP1992" i="1"/>
  <c r="AQ1992" i="1"/>
  <c r="AH1831" i="1"/>
  <c r="AP1831" i="1"/>
  <c r="AQ1831" i="1"/>
  <c r="AP1853" i="1"/>
  <c r="AQ1853" i="1"/>
  <c r="AH1874" i="1"/>
  <c r="AQ1874" i="1"/>
  <c r="AP1874" i="1"/>
  <c r="AP1796" i="1"/>
  <c r="AQ1796" i="1"/>
  <c r="AH1884" i="1"/>
  <c r="AP1884" i="1"/>
  <c r="AQ1884" i="1"/>
  <c r="AH1758" i="1"/>
  <c r="AQ1758" i="1"/>
  <c r="AP1758" i="1"/>
  <c r="AP1791" i="1"/>
  <c r="AQ1791" i="1"/>
  <c r="AQ1861" i="1"/>
  <c r="AP1861" i="1"/>
  <c r="AP1863" i="1"/>
  <c r="AQ1863" i="1"/>
  <c r="AP1821" i="1"/>
  <c r="AQ1821" i="1"/>
  <c r="AP1870" i="1"/>
  <c r="AQ1870" i="1"/>
  <c r="AQ1681" i="1"/>
  <c r="AP1681" i="1"/>
  <c r="AP1530" i="1"/>
  <c r="AQ1530" i="1"/>
  <c r="AP1348" i="1"/>
  <c r="AQ1348" i="1"/>
  <c r="AH1453" i="1"/>
  <c r="AQ1453" i="1"/>
  <c r="AP1453" i="1"/>
  <c r="AQ1677" i="1"/>
  <c r="AP1677" i="1"/>
  <c r="AQ1528" i="1"/>
  <c r="AP1528" i="1"/>
  <c r="AQ1516" i="1"/>
  <c r="AP1516" i="1"/>
  <c r="AP1477" i="1"/>
  <c r="AQ1477" i="1"/>
  <c r="AP1505" i="1"/>
  <c r="AQ1505" i="1"/>
  <c r="AH1607" i="1"/>
  <c r="AP1607" i="1"/>
  <c r="AQ1607" i="1"/>
  <c r="AH1523" i="1"/>
  <c r="AQ1523" i="1"/>
  <c r="AP1523" i="1"/>
  <c r="AQ1450" i="1"/>
  <c r="AP1450" i="1"/>
  <c r="AP1398" i="1"/>
  <c r="AQ1398" i="1"/>
  <c r="AP1533" i="1"/>
  <c r="AQ1533" i="1"/>
  <c r="AH1517" i="1"/>
  <c r="AQ1517" i="1"/>
  <c r="AP1517" i="1"/>
  <c r="AH1367" i="1"/>
  <c r="AQ1367" i="1"/>
  <c r="AP1367" i="1"/>
  <c r="AP1562" i="1"/>
  <c r="AQ1562" i="1"/>
  <c r="AH1659" i="1"/>
  <c r="AQ1659" i="1"/>
  <c r="AP1659" i="1"/>
  <c r="AH1594" i="1"/>
  <c r="AP1594" i="1"/>
  <c r="AQ1594" i="1"/>
  <c r="AH1557" i="1"/>
  <c r="AP1557" i="1"/>
  <c r="AQ1557" i="1"/>
  <c r="AH1382" i="1"/>
  <c r="AP1382" i="1"/>
  <c r="AQ1382" i="1"/>
  <c r="AP1351" i="1"/>
  <c r="AQ1351" i="1"/>
  <c r="AP1571" i="1"/>
  <c r="AQ1571" i="1"/>
  <c r="AH1458" i="1"/>
  <c r="AP1458" i="1"/>
  <c r="AQ1458" i="1"/>
  <c r="AH1442" i="1"/>
  <c r="AQ1442" i="1"/>
  <c r="AP1442" i="1"/>
  <c r="AH1482" i="1"/>
  <c r="AQ1482" i="1"/>
  <c r="AP1482" i="1"/>
  <c r="AQ1639" i="1"/>
  <c r="AP1639" i="1"/>
  <c r="AQ1559" i="1"/>
  <c r="AP1559" i="1"/>
  <c r="AH1492" i="1"/>
  <c r="AP1492" i="1"/>
  <c r="AQ1492" i="1"/>
  <c r="AP1511" i="1"/>
  <c r="AQ1511" i="1"/>
  <c r="AH1471" i="1"/>
  <c r="AP1471" i="1"/>
  <c r="AQ1471" i="1"/>
  <c r="AH1354" i="1"/>
  <c r="AP1354" i="1"/>
  <c r="AQ1354" i="1"/>
  <c r="AP1603" i="1"/>
  <c r="AQ1603" i="1"/>
  <c r="AH1627" i="1"/>
  <c r="AQ1627" i="1"/>
  <c r="AP1627" i="1"/>
  <c r="AH1589" i="1"/>
  <c r="AP1589" i="1"/>
  <c r="AQ1589" i="1"/>
  <c r="AP1644" i="1"/>
  <c r="AQ1644" i="1"/>
  <c r="AH1496" i="1"/>
  <c r="AP1496" i="1"/>
  <c r="AQ1496" i="1"/>
  <c r="AH1651" i="1"/>
  <c r="AQ1651" i="1"/>
  <c r="AP1651" i="1"/>
  <c r="AQ1372" i="1"/>
  <c r="AP1372" i="1"/>
  <c r="AP1469" i="1"/>
  <c r="AQ1469" i="1"/>
  <c r="AH2121" i="1"/>
  <c r="AQ2121" i="1"/>
  <c r="AP2121" i="1"/>
  <c r="AH2560" i="1"/>
  <c r="AQ2560" i="1"/>
  <c r="AP2560" i="1"/>
  <c r="AP2459" i="1"/>
  <c r="AQ2459" i="1"/>
  <c r="AH2176" i="1"/>
  <c r="AQ2176" i="1"/>
  <c r="AP2176" i="1"/>
  <c r="AP2549" i="1"/>
  <c r="AQ2549" i="1"/>
  <c r="AP2235" i="1"/>
  <c r="AQ2235" i="1"/>
  <c r="AP2506" i="1"/>
  <c r="AQ2506" i="1"/>
  <c r="AQ2238" i="1"/>
  <c r="AP2238" i="1"/>
  <c r="AH2327" i="1"/>
  <c r="AQ2327" i="1"/>
  <c r="AP2327" i="1"/>
  <c r="AP2181" i="1"/>
  <c r="AQ2181" i="1"/>
  <c r="AH2349" i="1"/>
  <c r="AQ2349" i="1"/>
  <c r="AP2349" i="1"/>
  <c r="AP2207" i="1"/>
  <c r="AQ2207" i="1"/>
  <c r="AH2306" i="1"/>
  <c r="AQ2306" i="1"/>
  <c r="AP2306" i="1"/>
  <c r="AP2243" i="1"/>
  <c r="AQ2243" i="1"/>
  <c r="AP2098" i="1"/>
  <c r="AQ2098" i="1"/>
  <c r="AP2406" i="1"/>
  <c r="AQ2406" i="1"/>
  <c r="AH2388" i="1"/>
  <c r="AQ2388" i="1"/>
  <c r="AP2388" i="1"/>
  <c r="AP2126" i="1"/>
  <c r="AQ2126" i="1"/>
  <c r="AP2393" i="1"/>
  <c r="AQ2393" i="1"/>
  <c r="AH2288" i="1"/>
  <c r="AQ2288" i="1"/>
  <c r="AP2288" i="1"/>
  <c r="AQ2426" i="1"/>
  <c r="AP2426" i="1"/>
  <c r="AP2104" i="1"/>
  <c r="AQ2104" i="1"/>
  <c r="AP2228" i="1"/>
  <c r="AQ2228" i="1"/>
  <c r="AP2556" i="1"/>
  <c r="AQ2556" i="1"/>
  <c r="AH2142" i="1"/>
  <c r="AP2142" i="1"/>
  <c r="AQ2142" i="1"/>
  <c r="AP2183" i="1"/>
  <c r="AQ2183" i="1"/>
  <c r="AH2431" i="1"/>
  <c r="AQ2431" i="1"/>
  <c r="AP2431" i="1"/>
  <c r="AP2381" i="1"/>
  <c r="AQ2381" i="1"/>
  <c r="AP2295" i="1"/>
  <c r="AQ2295" i="1"/>
  <c r="AQ2397" i="1"/>
  <c r="AP2397" i="1"/>
  <c r="AH2303" i="1"/>
  <c r="AP2303" i="1"/>
  <c r="AQ2303" i="1"/>
  <c r="AP2563" i="1"/>
  <c r="AQ2563" i="1"/>
  <c r="AQ2214" i="1"/>
  <c r="AP2214" i="1"/>
  <c r="AP2343" i="1"/>
  <c r="AQ2343" i="1"/>
  <c r="AP2163" i="1"/>
  <c r="AQ2163" i="1"/>
  <c r="AP2283" i="1"/>
  <c r="AQ2283" i="1"/>
  <c r="AP2438" i="1"/>
  <c r="AQ2438" i="1"/>
  <c r="AH2412" i="1"/>
  <c r="AP2412" i="1"/>
  <c r="AQ2412" i="1"/>
  <c r="AP2252" i="1"/>
  <c r="AQ2252" i="1"/>
  <c r="AP2544" i="1"/>
  <c r="AQ2544" i="1"/>
  <c r="AP2314" i="1"/>
  <c r="AQ2314" i="1"/>
  <c r="AH2196" i="1"/>
  <c r="AP2196" i="1"/>
  <c r="AQ2196" i="1"/>
  <c r="AP2158" i="1"/>
  <c r="AQ2158" i="1"/>
  <c r="AP2279" i="1"/>
  <c r="AQ2279" i="1"/>
  <c r="AQ2088" i="1"/>
  <c r="AP2088" i="1"/>
  <c r="AH2105" i="1"/>
  <c r="AQ2105" i="1"/>
  <c r="AP2105" i="1"/>
  <c r="AH2220" i="1"/>
  <c r="AQ2220" i="1"/>
  <c r="AP2220" i="1"/>
  <c r="AH2512" i="1"/>
  <c r="AQ2512" i="1"/>
  <c r="AP2512" i="1"/>
  <c r="AH2500" i="1"/>
  <c r="AP2500" i="1"/>
  <c r="AQ2500" i="1"/>
  <c r="AP2140" i="1"/>
  <c r="AQ2140" i="1"/>
  <c r="AH2422" i="1"/>
  <c r="AP2422" i="1"/>
  <c r="AQ2422" i="1"/>
  <c r="AP2441" i="1"/>
  <c r="AQ2441" i="1"/>
  <c r="AP2533" i="1"/>
  <c r="AQ2533" i="1"/>
  <c r="AH2523" i="1"/>
  <c r="AQ2523" i="1"/>
  <c r="AP2523" i="1"/>
  <c r="AP2224" i="1"/>
  <c r="AQ2224" i="1"/>
  <c r="AP2204" i="1"/>
  <c r="AQ2204" i="1"/>
  <c r="AP2515" i="1"/>
  <c r="AQ2515" i="1"/>
  <c r="AP2079" i="1"/>
  <c r="AQ2079" i="1"/>
  <c r="AH2485" i="1"/>
  <c r="AP2485" i="1"/>
  <c r="AQ2485" i="1"/>
  <c r="AP2116" i="1"/>
  <c r="AQ2116" i="1"/>
  <c r="AQ2403" i="1"/>
  <c r="AP2403" i="1"/>
  <c r="AP2153" i="1"/>
  <c r="AQ2153" i="1"/>
  <c r="AP1924" i="1"/>
  <c r="AQ1924" i="1"/>
  <c r="AH1934" i="1"/>
  <c r="AP1934" i="1"/>
  <c r="AQ1934" i="1"/>
  <c r="AP1951" i="1"/>
  <c r="AQ1951" i="1"/>
  <c r="AP1737" i="1"/>
  <c r="AQ1737" i="1"/>
  <c r="AP1684" i="1"/>
  <c r="AQ1684" i="1"/>
  <c r="AH1761" i="1"/>
  <c r="AP1761" i="1"/>
  <c r="AQ1761" i="1"/>
  <c r="AP1968" i="1"/>
  <c r="AQ1968" i="1"/>
  <c r="AP2020" i="1"/>
  <c r="AQ2020" i="1"/>
  <c r="AH1913" i="1"/>
  <c r="AP1913" i="1"/>
  <c r="AQ1913" i="1"/>
  <c r="AP1966" i="1"/>
  <c r="AQ1966" i="1"/>
  <c r="AH2072" i="1"/>
  <c r="AP2072" i="1"/>
  <c r="AQ2072" i="1"/>
  <c r="AH1747" i="1"/>
  <c r="AQ1747" i="1"/>
  <c r="AP1747" i="1"/>
  <c r="AQ1810" i="1"/>
  <c r="AP1810" i="1"/>
  <c r="AQ1850" i="1"/>
  <c r="AP1850" i="1"/>
  <c r="AP1742" i="1"/>
  <c r="AQ1742" i="1"/>
  <c r="AP1979" i="1"/>
  <c r="AQ1979" i="1"/>
  <c r="AQ1769" i="1"/>
  <c r="AP1769" i="1"/>
  <c r="AH1929" i="1"/>
  <c r="AQ1929" i="1"/>
  <c r="AP1929" i="1"/>
  <c r="AP1960" i="1"/>
  <c r="AQ1960" i="1"/>
  <c r="AH2046" i="1"/>
  <c r="AQ2046" i="1"/>
  <c r="AP2046" i="1"/>
  <c r="AP2010" i="1"/>
  <c r="AQ2010" i="1"/>
  <c r="AH1718" i="1"/>
  <c r="AP1718" i="1"/>
  <c r="AQ1718" i="1"/>
  <c r="AH1908" i="1"/>
  <c r="AP1908" i="1"/>
  <c r="AQ1908" i="1"/>
  <c r="AQ1716" i="1"/>
  <c r="AP1716" i="1"/>
  <c r="AH1702" i="1"/>
  <c r="AP1702" i="1"/>
  <c r="AQ1702" i="1"/>
  <c r="AP1731" i="1"/>
  <c r="AQ1731" i="1"/>
  <c r="AH2067" i="1"/>
  <c r="AP2067" i="1"/>
  <c r="AQ2067" i="1"/>
  <c r="AH1856" i="1"/>
  <c r="AP1856" i="1"/>
  <c r="AQ1856" i="1"/>
  <c r="AH1778" i="1"/>
  <c r="AP1778" i="1"/>
  <c r="AQ1778" i="1"/>
  <c r="AH1732" i="1"/>
  <c r="AP1732" i="1"/>
  <c r="AQ1732" i="1"/>
  <c r="AP1958" i="1"/>
  <c r="AQ1958" i="1"/>
  <c r="AH2064" i="1"/>
  <c r="AQ2064" i="1"/>
  <c r="AP2064" i="1"/>
  <c r="AH1888" i="1"/>
  <c r="AP1888" i="1"/>
  <c r="AQ1888" i="1"/>
  <c r="AH1999" i="1"/>
  <c r="AQ1999" i="1"/>
  <c r="AP1999" i="1"/>
  <c r="AH2043" i="1"/>
  <c r="AP2043" i="1"/>
  <c r="AQ2043" i="1"/>
  <c r="AP1976" i="1"/>
  <c r="AQ1976" i="1"/>
  <c r="AQ1991" i="1"/>
  <c r="AP1991" i="1"/>
  <c r="AH1694" i="1"/>
  <c r="AP1694" i="1"/>
  <c r="AQ1694" i="1"/>
  <c r="AH1852" i="1"/>
  <c r="AP1852" i="1"/>
  <c r="AQ1852" i="1"/>
  <c r="AH1873" i="1"/>
  <c r="AQ1873" i="1"/>
  <c r="AP1873" i="1"/>
  <c r="AH1795" i="1"/>
  <c r="AP1795" i="1"/>
  <c r="AQ1795" i="1"/>
  <c r="AP1912" i="1"/>
  <c r="AQ1912" i="1"/>
  <c r="AP1824" i="1"/>
  <c r="AQ1824" i="1"/>
  <c r="AH1790" i="1"/>
  <c r="AP1790" i="1"/>
  <c r="AQ1790" i="1"/>
  <c r="AH1860" i="1"/>
  <c r="AP1860" i="1"/>
  <c r="AQ1860" i="1"/>
  <c r="AH1862" i="1"/>
  <c r="AP1862" i="1"/>
  <c r="AQ1862" i="1"/>
  <c r="AH1820" i="1"/>
  <c r="AP1820" i="1"/>
  <c r="AQ1820" i="1"/>
  <c r="AH1869" i="1"/>
  <c r="AP1869" i="1"/>
  <c r="AQ1869" i="1"/>
  <c r="AP1680" i="1"/>
  <c r="AQ1680" i="1"/>
  <c r="AH748" i="1"/>
  <c r="AQ748" i="1"/>
  <c r="AP748" i="1"/>
  <c r="AP954" i="1"/>
  <c r="AQ954" i="1"/>
  <c r="AP1119" i="1"/>
  <c r="AQ1119" i="1"/>
  <c r="AQ895" i="1"/>
  <c r="AP895" i="1"/>
  <c r="AH796" i="1"/>
  <c r="AP796" i="1"/>
  <c r="AQ796" i="1"/>
  <c r="AH819" i="1"/>
  <c r="AP819" i="1"/>
  <c r="AQ819" i="1"/>
  <c r="AP812" i="1"/>
  <c r="AQ812" i="1"/>
  <c r="AQ781" i="1"/>
  <c r="AP781" i="1"/>
  <c r="AH1024" i="1"/>
  <c r="AQ1024" i="1"/>
  <c r="AP1024" i="1"/>
  <c r="AH980" i="1"/>
  <c r="AP980" i="1"/>
  <c r="AQ980" i="1"/>
  <c r="AP969" i="1"/>
  <c r="AQ969" i="1"/>
  <c r="AP1251" i="1"/>
  <c r="AQ1251" i="1"/>
  <c r="AP1160" i="1"/>
  <c r="AQ1160" i="1"/>
  <c r="AH753" i="1"/>
  <c r="AQ753" i="1"/>
  <c r="AP753" i="1"/>
  <c r="AP947" i="1"/>
  <c r="AQ947" i="1"/>
  <c r="AP1340" i="1"/>
  <c r="AQ1340" i="1"/>
  <c r="AP1176" i="1"/>
  <c r="AQ1176" i="1"/>
  <c r="AH816" i="1"/>
  <c r="AP816" i="1"/>
  <c r="AQ816" i="1"/>
  <c r="AH1039" i="1"/>
  <c r="AP1039" i="1"/>
  <c r="AQ1039" i="1"/>
  <c r="AQ901" i="1"/>
  <c r="AP901" i="1"/>
  <c r="AH782" i="1"/>
  <c r="AQ782" i="1"/>
  <c r="AP782" i="1"/>
  <c r="AP1346" i="1"/>
  <c r="AQ1346" i="1"/>
  <c r="AH961" i="1"/>
  <c r="AQ961" i="1"/>
  <c r="AP961" i="1"/>
  <c r="AH805" i="1"/>
  <c r="AP805" i="1"/>
  <c r="AQ805" i="1"/>
  <c r="AQ1230" i="1"/>
  <c r="AP1230" i="1"/>
  <c r="AP1335" i="1"/>
  <c r="AQ1335" i="1"/>
  <c r="AH1114" i="1"/>
  <c r="AQ1114" i="1"/>
  <c r="AP1114" i="1"/>
  <c r="AQ1286" i="1"/>
  <c r="AP1286" i="1"/>
  <c r="AQ1043" i="1"/>
  <c r="AP1043" i="1"/>
  <c r="AH924" i="1"/>
  <c r="AP924" i="1"/>
  <c r="AQ924" i="1"/>
  <c r="AQ771" i="1"/>
  <c r="AP771" i="1"/>
  <c r="AH1299" i="1"/>
  <c r="AQ1299" i="1"/>
  <c r="AP1299" i="1"/>
  <c r="AH1058" i="1"/>
  <c r="AP1058" i="1"/>
  <c r="AQ1058" i="1"/>
  <c r="AH1152" i="1"/>
  <c r="AP1152" i="1"/>
  <c r="AQ1152" i="1"/>
  <c r="AH1133" i="1"/>
  <c r="AP1133" i="1"/>
  <c r="AQ1133" i="1"/>
  <c r="AH1036" i="1"/>
  <c r="AP1036" i="1"/>
  <c r="AQ1036" i="1"/>
  <c r="AH1143" i="1"/>
  <c r="AQ1143" i="1"/>
  <c r="AP1143" i="1"/>
  <c r="AP984" i="1"/>
  <c r="AQ984" i="1"/>
  <c r="AP1080" i="1"/>
  <c r="AQ1080" i="1"/>
  <c r="AH1139" i="1"/>
  <c r="AP1139" i="1"/>
  <c r="AQ1139" i="1"/>
  <c r="AH813" i="1"/>
  <c r="AP813" i="1"/>
  <c r="AQ813" i="1"/>
  <c r="AP1267" i="1"/>
  <c r="AQ1267" i="1"/>
  <c r="AH1317" i="1"/>
  <c r="AP1317" i="1"/>
  <c r="AQ1317" i="1"/>
  <c r="AP1307" i="1"/>
  <c r="AQ1307" i="1"/>
  <c r="AQ1243" i="1"/>
  <c r="AP1243" i="1"/>
  <c r="AH832" i="1"/>
  <c r="AP832" i="1"/>
  <c r="AQ832" i="1"/>
  <c r="AH974" i="1"/>
  <c r="AP974" i="1"/>
  <c r="AQ974" i="1"/>
  <c r="AH977" i="1"/>
  <c r="AP977" i="1"/>
  <c r="AQ977" i="1"/>
  <c r="AQ1403" i="1"/>
  <c r="AP1403" i="1"/>
  <c r="AH1588" i="1"/>
  <c r="AP1588" i="1"/>
  <c r="AQ1588" i="1"/>
  <c r="AH1573" i="1"/>
  <c r="AP1573" i="1"/>
  <c r="AQ1573" i="1"/>
  <c r="AH1529" i="1"/>
  <c r="AP1529" i="1"/>
  <c r="AQ1529" i="1"/>
  <c r="AH1347" i="1"/>
  <c r="AQ1347" i="1"/>
  <c r="AP1347" i="1"/>
  <c r="AH1452" i="1"/>
  <c r="AP1452" i="1"/>
  <c r="AQ1452" i="1"/>
  <c r="AH1676" i="1"/>
  <c r="AQ1676" i="1"/>
  <c r="AP1676" i="1"/>
  <c r="AP1527" i="1"/>
  <c r="AQ1527" i="1"/>
  <c r="AQ1515" i="1"/>
  <c r="AP1515" i="1"/>
  <c r="AP1476" i="1"/>
  <c r="AQ1476" i="1"/>
  <c r="AH1504" i="1"/>
  <c r="AP1504" i="1"/>
  <c r="AQ1504" i="1"/>
  <c r="AQ1366" i="1"/>
  <c r="AP1366" i="1"/>
  <c r="AP1578" i="1"/>
  <c r="AQ1578" i="1"/>
  <c r="AH1449" i="1"/>
  <c r="AP1449" i="1"/>
  <c r="AQ1449" i="1"/>
  <c r="AH1397" i="1"/>
  <c r="AQ1397" i="1"/>
  <c r="AP1397" i="1"/>
  <c r="AH1532" i="1"/>
  <c r="AP1532" i="1"/>
  <c r="AQ1532" i="1"/>
  <c r="AP1486" i="1"/>
  <c r="AQ1486" i="1"/>
  <c r="AQ1626" i="1"/>
  <c r="AP1626" i="1"/>
  <c r="AH1561" i="1"/>
  <c r="AP1561" i="1"/>
  <c r="AQ1561" i="1"/>
  <c r="AH1658" i="1"/>
  <c r="AQ1658" i="1"/>
  <c r="AP1658" i="1"/>
  <c r="AP1593" i="1"/>
  <c r="AQ1593" i="1"/>
  <c r="AP1556" i="1"/>
  <c r="AQ1556" i="1"/>
  <c r="AP1381" i="1"/>
  <c r="AQ1381" i="1"/>
  <c r="AH1350" i="1"/>
  <c r="AP1350" i="1"/>
  <c r="AQ1350" i="1"/>
  <c r="AP1570" i="1"/>
  <c r="AQ1570" i="1"/>
  <c r="AP1457" i="1"/>
  <c r="AQ1457" i="1"/>
  <c r="AH1412" i="1"/>
  <c r="AP1412" i="1"/>
  <c r="AQ1412" i="1"/>
  <c r="AH1481" i="1"/>
  <c r="AP1481" i="1"/>
  <c r="AQ1481" i="1"/>
  <c r="AH1638" i="1"/>
  <c r="AP1638" i="1"/>
  <c r="AQ1638" i="1"/>
  <c r="AH1558" i="1"/>
  <c r="AP1558" i="1"/>
  <c r="AQ1558" i="1"/>
  <c r="AH1491" i="1"/>
  <c r="AP1491" i="1"/>
  <c r="AQ1491" i="1"/>
  <c r="AH1510" i="1"/>
  <c r="AQ1510" i="1"/>
  <c r="AP1510" i="1"/>
  <c r="AH1415" i="1"/>
  <c r="AQ1415" i="1"/>
  <c r="AP1415" i="1"/>
  <c r="AP1663" i="1"/>
  <c r="AQ1663" i="1"/>
  <c r="AP1602" i="1"/>
  <c r="AQ1602" i="1"/>
  <c r="AP1666" i="1"/>
  <c r="AQ1666" i="1"/>
  <c r="AP1565" i="1"/>
  <c r="AQ1565" i="1"/>
  <c r="AH1643" i="1"/>
  <c r="AP1643" i="1"/>
  <c r="AQ1643" i="1"/>
  <c r="AH1495" i="1"/>
  <c r="AQ1495" i="1"/>
  <c r="AP1495" i="1"/>
  <c r="AH1597" i="1"/>
  <c r="AP1597" i="1"/>
  <c r="AQ1597" i="1"/>
  <c r="AH1371" i="1"/>
  <c r="AP1371" i="1"/>
  <c r="AQ1371" i="1"/>
  <c r="AH1468" i="1"/>
  <c r="AP1468" i="1"/>
  <c r="AQ1468" i="1"/>
  <c r="AQ2421" i="1"/>
  <c r="AP2421" i="1"/>
  <c r="AP2493" i="1"/>
  <c r="AQ2493" i="1"/>
  <c r="AQ2458" i="1"/>
  <c r="AP2458" i="1"/>
  <c r="AP2378" i="1"/>
  <c r="AQ2378" i="1"/>
  <c r="AH2548" i="1"/>
  <c r="AQ2548" i="1"/>
  <c r="AP2548" i="1"/>
  <c r="AP2234" i="1"/>
  <c r="AQ2234" i="1"/>
  <c r="AP2505" i="1"/>
  <c r="AQ2505" i="1"/>
  <c r="AP2237" i="1"/>
  <c r="AQ2237" i="1"/>
  <c r="AP2175" i="1"/>
  <c r="AQ2175" i="1"/>
  <c r="AP2180" i="1"/>
  <c r="AQ2180" i="1"/>
  <c r="AP2201" i="1"/>
  <c r="AQ2201" i="1"/>
  <c r="AP2206" i="1"/>
  <c r="AQ2206" i="1"/>
  <c r="AP2219" i="1"/>
  <c r="AQ2219" i="1"/>
  <c r="AH2242" i="1"/>
  <c r="AP2242" i="1"/>
  <c r="AQ2242" i="1"/>
  <c r="AH2097" i="1"/>
  <c r="AQ2097" i="1"/>
  <c r="AP2097" i="1"/>
  <c r="AP2405" i="1"/>
  <c r="AQ2405" i="1"/>
  <c r="AQ2528" i="1"/>
  <c r="AP2528" i="1"/>
  <c r="AH2125" i="1"/>
  <c r="AP2125" i="1"/>
  <c r="AQ2125" i="1"/>
  <c r="AQ2392" i="1"/>
  <c r="AP2392" i="1"/>
  <c r="AP2418" i="1"/>
  <c r="AQ2418" i="1"/>
  <c r="AH2425" i="1"/>
  <c r="AP2425" i="1"/>
  <c r="AQ2425" i="1"/>
  <c r="AH2103" i="1"/>
  <c r="AP2103" i="1"/>
  <c r="AQ2103" i="1"/>
  <c r="AQ2227" i="1"/>
  <c r="AP2227" i="1"/>
  <c r="AP2555" i="1"/>
  <c r="AQ2555" i="1"/>
  <c r="AQ2553" i="1"/>
  <c r="AP2553" i="1"/>
  <c r="AH2182" i="1"/>
  <c r="AP2182" i="1"/>
  <c r="AQ2182" i="1"/>
  <c r="AQ2262" i="1"/>
  <c r="AP2262" i="1"/>
  <c r="AQ2380" i="1"/>
  <c r="AP2380" i="1"/>
  <c r="AH2294" i="1"/>
  <c r="AP2294" i="1"/>
  <c r="AQ2294" i="1"/>
  <c r="AP2396" i="1"/>
  <c r="AQ2396" i="1"/>
  <c r="AQ2268" i="1"/>
  <c r="AP2268" i="1"/>
  <c r="AH2562" i="1"/>
  <c r="AP2562" i="1"/>
  <c r="AQ2562" i="1"/>
  <c r="AP2213" i="1"/>
  <c r="AQ2213" i="1"/>
  <c r="AH2342" i="1"/>
  <c r="AP2342" i="1"/>
  <c r="AQ2342" i="1"/>
  <c r="AP2162" i="1"/>
  <c r="AQ2162" i="1"/>
  <c r="AP2282" i="1"/>
  <c r="AQ2282" i="1"/>
  <c r="AH2437" i="1"/>
  <c r="AP2437" i="1"/>
  <c r="AQ2437" i="1"/>
  <c r="AQ2332" i="1"/>
  <c r="AP2332" i="1"/>
  <c r="AQ2251" i="1"/>
  <c r="AP2251" i="1"/>
  <c r="AP2543" i="1"/>
  <c r="AQ2543" i="1"/>
  <c r="AP2313" i="1"/>
  <c r="AQ2313" i="1"/>
  <c r="AP2453" i="1"/>
  <c r="AQ2453" i="1"/>
  <c r="AH2157" i="1"/>
  <c r="AP2157" i="1"/>
  <c r="AQ2157" i="1"/>
  <c r="AH2278" i="1"/>
  <c r="AP2278" i="1"/>
  <c r="AQ2278" i="1"/>
  <c r="AP2087" i="1"/>
  <c r="AQ2087" i="1"/>
  <c r="AP2447" i="1"/>
  <c r="AQ2447" i="1"/>
  <c r="AQ2326" i="1"/>
  <c r="AP2326" i="1"/>
  <c r="AP2287" i="1"/>
  <c r="AQ2287" i="1"/>
  <c r="AP2456" i="1"/>
  <c r="AQ2456" i="1"/>
  <c r="AH2139" i="1"/>
  <c r="AQ2139" i="1"/>
  <c r="AP2139" i="1"/>
  <c r="AP2430" i="1"/>
  <c r="AQ2430" i="1"/>
  <c r="AH2440" i="1"/>
  <c r="AQ2440" i="1"/>
  <c r="AP2440" i="1"/>
  <c r="AH2532" i="1"/>
  <c r="AQ2532" i="1"/>
  <c r="AP2532" i="1"/>
  <c r="AP2265" i="1"/>
  <c r="AQ2265" i="1"/>
  <c r="AH2223" i="1"/>
  <c r="AQ2223" i="1"/>
  <c r="AP2223" i="1"/>
  <c r="AQ2203" i="1"/>
  <c r="AP2203" i="1"/>
  <c r="AH2514" i="1"/>
  <c r="AP2514" i="1"/>
  <c r="AQ2514" i="1"/>
  <c r="AP2078" i="1"/>
  <c r="AQ2078" i="1"/>
  <c r="AP2375" i="1"/>
  <c r="AQ2375" i="1"/>
  <c r="AH2115" i="1"/>
  <c r="AQ2115" i="1"/>
  <c r="AP2115" i="1"/>
  <c r="AP2402" i="1"/>
  <c r="AQ2402" i="1"/>
  <c r="AH2152" i="1"/>
  <c r="AP2152" i="1"/>
  <c r="AQ2152" i="1"/>
  <c r="AH1923" i="1"/>
  <c r="AQ1923" i="1"/>
  <c r="AP1923" i="1"/>
  <c r="AP1933" i="1"/>
  <c r="AQ1933" i="1"/>
  <c r="AP1950" i="1"/>
  <c r="AQ1950" i="1"/>
  <c r="AP1736" i="1"/>
  <c r="AQ1736" i="1"/>
  <c r="AP1683" i="1"/>
  <c r="AQ1683" i="1"/>
  <c r="AP1827" i="1"/>
  <c r="AQ1827" i="1"/>
  <c r="AH1967" i="1"/>
  <c r="AP1967" i="1"/>
  <c r="AQ1967" i="1"/>
  <c r="AP2019" i="1"/>
  <c r="AQ2019" i="1"/>
  <c r="AP1749" i="1"/>
  <c r="AQ1749" i="1"/>
  <c r="AH1965" i="1"/>
  <c r="AQ1965" i="1"/>
  <c r="AP1965" i="1"/>
  <c r="AP2002" i="1"/>
  <c r="AQ2002" i="1"/>
  <c r="AQ1746" i="1"/>
  <c r="AP1746" i="1"/>
  <c r="AP1809" i="1"/>
  <c r="AQ1809" i="1"/>
  <c r="AH1849" i="1"/>
  <c r="AQ1849" i="1"/>
  <c r="AP1849" i="1"/>
  <c r="AH1741" i="1"/>
  <c r="AQ1741" i="1"/>
  <c r="AP1741" i="1"/>
  <c r="AH1978" i="1"/>
  <c r="AP1978" i="1"/>
  <c r="AQ1978" i="1"/>
  <c r="AP1768" i="1"/>
  <c r="AQ1768" i="1"/>
  <c r="AP1772" i="1"/>
  <c r="AQ1772" i="1"/>
  <c r="AH1959" i="1"/>
  <c r="AQ1959" i="1"/>
  <c r="AP1959" i="1"/>
  <c r="AH1899" i="1"/>
  <c r="AQ1899" i="1"/>
  <c r="AP1899" i="1"/>
  <c r="AH2009" i="1"/>
  <c r="AP2009" i="1"/>
  <c r="AQ2009" i="1"/>
  <c r="AQ1805" i="1"/>
  <c r="AP1805" i="1"/>
  <c r="AH1836" i="1"/>
  <c r="AP1836" i="1"/>
  <c r="AQ1836" i="1"/>
  <c r="AH1715" i="1"/>
  <c r="AP1715" i="1"/>
  <c r="AQ1715" i="1"/>
  <c r="AH1701" i="1"/>
  <c r="AP1701" i="1"/>
  <c r="AQ1701" i="1"/>
  <c r="AH1730" i="1"/>
  <c r="AP1730" i="1"/>
  <c r="AQ1730" i="1"/>
  <c r="AP1802" i="1"/>
  <c r="AQ1802" i="1"/>
  <c r="AH2071" i="1"/>
  <c r="AQ2071" i="1"/>
  <c r="AP2071" i="1"/>
  <c r="AH1841" i="1"/>
  <c r="AP1841" i="1"/>
  <c r="AQ1841" i="1"/>
  <c r="AP1989" i="1"/>
  <c r="AQ1989" i="1"/>
  <c r="AH1957" i="1"/>
  <c r="AP1957" i="1"/>
  <c r="AQ1957" i="1"/>
  <c r="AH1789" i="1"/>
  <c r="AP1789" i="1"/>
  <c r="AQ1789" i="1"/>
  <c r="AP1847" i="1"/>
  <c r="AQ1847" i="1"/>
  <c r="AQ1998" i="1"/>
  <c r="AP1998" i="1"/>
  <c r="AP1777" i="1"/>
  <c r="AQ1777" i="1"/>
  <c r="AH1975" i="1"/>
  <c r="AQ1975" i="1"/>
  <c r="AP1975" i="1"/>
  <c r="AH1990" i="1"/>
  <c r="AP1990" i="1"/>
  <c r="AQ1990" i="1"/>
  <c r="AH1693" i="1"/>
  <c r="AQ1693" i="1"/>
  <c r="AP1693" i="1"/>
  <c r="AH1851" i="1"/>
  <c r="AP1851" i="1"/>
  <c r="AQ1851" i="1"/>
  <c r="AP2063" i="1"/>
  <c r="AQ2063" i="1"/>
  <c r="AP1786" i="1"/>
  <c r="AQ1786" i="1"/>
  <c r="AH1911" i="1"/>
  <c r="AQ1911" i="1"/>
  <c r="AP1911" i="1"/>
  <c r="AQ1823" i="1"/>
  <c r="AP1823" i="1"/>
  <c r="AP1708" i="1"/>
  <c r="AQ1708" i="1"/>
  <c r="AH1859" i="1"/>
  <c r="AP1859" i="1"/>
  <c r="AQ1859" i="1"/>
  <c r="AP2056" i="1"/>
  <c r="AQ2056" i="1"/>
  <c r="AP1907" i="1"/>
  <c r="AQ1907" i="1"/>
  <c r="AP1942" i="1"/>
  <c r="AQ1942" i="1"/>
  <c r="AH1679" i="1"/>
  <c r="AQ1679" i="1"/>
  <c r="AP1679" i="1"/>
  <c r="AQ1547" i="1"/>
  <c r="AP1547" i="1"/>
  <c r="AH1569" i="1"/>
  <c r="AP1569" i="1"/>
  <c r="AQ1569" i="1"/>
  <c r="AH1456" i="1"/>
  <c r="AP1456" i="1"/>
  <c r="AQ1456" i="1"/>
  <c r="AP1411" i="1"/>
  <c r="AQ1411" i="1"/>
  <c r="AP1568" i="1"/>
  <c r="AQ1568" i="1"/>
  <c r="AH1637" i="1"/>
  <c r="AP1637" i="1"/>
  <c r="AQ1637" i="1"/>
  <c r="AQ1419" i="1"/>
  <c r="AP1419" i="1"/>
  <c r="AQ1490" i="1"/>
  <c r="AP1490" i="1"/>
  <c r="AH1423" i="1"/>
  <c r="AQ1423" i="1"/>
  <c r="AP1423" i="1"/>
  <c r="AQ1414" i="1"/>
  <c r="AP1414" i="1"/>
  <c r="AH1662" i="1"/>
  <c r="AQ1662" i="1"/>
  <c r="AP1662" i="1"/>
  <c r="AH1601" i="1"/>
  <c r="AP1601" i="1"/>
  <c r="AQ1601" i="1"/>
  <c r="AH1665" i="1"/>
  <c r="AQ1665" i="1"/>
  <c r="AP1665" i="1"/>
  <c r="AH1564" i="1"/>
  <c r="AP1564" i="1"/>
  <c r="AQ1564" i="1"/>
  <c r="AQ1632" i="1"/>
  <c r="AP1632" i="1"/>
  <c r="AH1376" i="1"/>
  <c r="AP1376" i="1"/>
  <c r="AQ1376" i="1"/>
  <c r="AP1596" i="1"/>
  <c r="AQ1596" i="1"/>
  <c r="AH1370" i="1"/>
  <c r="AQ1370" i="1"/>
  <c r="AP1370" i="1"/>
  <c r="AH1379" i="1"/>
  <c r="AQ1379" i="1"/>
  <c r="AP1379" i="1"/>
  <c r="AP2420" i="1"/>
  <c r="AQ2420" i="1"/>
  <c r="AQ2492" i="1"/>
  <c r="AP2492" i="1"/>
  <c r="AH2457" i="1"/>
  <c r="AQ2457" i="1"/>
  <c r="AP2457" i="1"/>
  <c r="AP2377" i="1"/>
  <c r="AQ2377" i="1"/>
  <c r="AQ2082" i="1"/>
  <c r="AP2082" i="1"/>
  <c r="AQ2233" i="1"/>
  <c r="AP2233" i="1"/>
  <c r="AH2504" i="1"/>
  <c r="AP2504" i="1"/>
  <c r="AQ2504" i="1"/>
  <c r="AH2236" i="1"/>
  <c r="AQ2236" i="1"/>
  <c r="AP2236" i="1"/>
  <c r="AP2174" i="1"/>
  <c r="AQ2174" i="1"/>
  <c r="AH2179" i="1"/>
  <c r="AP2179" i="1"/>
  <c r="AQ2179" i="1"/>
  <c r="AP2200" i="1"/>
  <c r="AQ2200" i="1"/>
  <c r="AH2205" i="1"/>
  <c r="AQ2205" i="1"/>
  <c r="AP2205" i="1"/>
  <c r="AH2218" i="1"/>
  <c r="AP2218" i="1"/>
  <c r="AQ2218" i="1"/>
  <c r="AP2156" i="1"/>
  <c r="AQ2156" i="1"/>
  <c r="AP2465" i="1"/>
  <c r="AQ2465" i="1"/>
  <c r="AH2404" i="1"/>
  <c r="AP2404" i="1"/>
  <c r="AQ2404" i="1"/>
  <c r="AH2527" i="1"/>
  <c r="AQ2527" i="1"/>
  <c r="AP2527" i="1"/>
  <c r="AQ2566" i="1"/>
  <c r="AP2566" i="1"/>
  <c r="AH2391" i="1"/>
  <c r="AP2391" i="1"/>
  <c r="AQ2391" i="1"/>
  <c r="AP2417" i="1"/>
  <c r="AQ2417" i="1"/>
  <c r="AP2478" i="1"/>
  <c r="AQ2478" i="1"/>
  <c r="AP2319" i="1"/>
  <c r="AQ2319" i="1"/>
  <c r="AH2226" i="1"/>
  <c r="AP2226" i="1"/>
  <c r="AQ2226" i="1"/>
  <c r="AH2554" i="1"/>
  <c r="AP2554" i="1"/>
  <c r="AQ2554" i="1"/>
  <c r="AP2552" i="1"/>
  <c r="AQ2552" i="1"/>
  <c r="AP2358" i="1"/>
  <c r="AQ2358" i="1"/>
  <c r="AP2261" i="1"/>
  <c r="AQ2261" i="1"/>
  <c r="AH2379" i="1"/>
  <c r="AP2379" i="1"/>
  <c r="AQ2379" i="1"/>
  <c r="AP2538" i="1"/>
  <c r="AQ2538" i="1"/>
  <c r="AH2395" i="1"/>
  <c r="AQ2395" i="1"/>
  <c r="AP2395" i="1"/>
  <c r="AP2267" i="1"/>
  <c r="AQ2267" i="1"/>
  <c r="AP2499" i="1"/>
  <c r="AQ2499" i="1"/>
  <c r="AH2212" i="1"/>
  <c r="AQ2212" i="1"/>
  <c r="AP2212" i="1"/>
  <c r="AP2255" i="1"/>
  <c r="AQ2255" i="1"/>
  <c r="AQ2161" i="1"/>
  <c r="AP2161" i="1"/>
  <c r="AQ2281" i="1"/>
  <c r="AP2281" i="1"/>
  <c r="AQ2445" i="1"/>
  <c r="AP2445" i="1"/>
  <c r="AP2331" i="1"/>
  <c r="AQ2331" i="1"/>
  <c r="AH2250" i="1"/>
  <c r="AP2250" i="1"/>
  <c r="AQ2250" i="1"/>
  <c r="AH2542" i="1"/>
  <c r="AP2542" i="1"/>
  <c r="AQ2542" i="1"/>
  <c r="AH2312" i="1"/>
  <c r="AP2312" i="1"/>
  <c r="AQ2312" i="1"/>
  <c r="AQ2452" i="1"/>
  <c r="AP2452" i="1"/>
  <c r="AQ2274" i="1"/>
  <c r="AP2274" i="1"/>
  <c r="AP2490" i="1"/>
  <c r="AQ2490" i="1"/>
  <c r="AH2086" i="1"/>
  <c r="AQ2086" i="1"/>
  <c r="AP2086" i="1"/>
  <c r="AH2446" i="1"/>
  <c r="AP2446" i="1"/>
  <c r="AQ2446" i="1"/>
  <c r="AP2325" i="1"/>
  <c r="AQ2325" i="1"/>
  <c r="AQ2286" i="1"/>
  <c r="AP2286" i="1"/>
  <c r="AP2455" i="1"/>
  <c r="AQ2455" i="1"/>
  <c r="AP2114" i="1"/>
  <c r="AQ2114" i="1"/>
  <c r="AP2429" i="1"/>
  <c r="AQ2429" i="1"/>
  <c r="AP2277" i="1"/>
  <c r="AQ2277" i="1"/>
  <c r="AP2496" i="1"/>
  <c r="AQ2496" i="1"/>
  <c r="AP2264" i="1"/>
  <c r="AQ2264" i="1"/>
  <c r="AP2096" i="1"/>
  <c r="AQ2096" i="1"/>
  <c r="AH2202" i="1"/>
  <c r="AQ2202" i="1"/>
  <c r="AP2202" i="1"/>
  <c r="AP2299" i="1"/>
  <c r="AQ2299" i="1"/>
  <c r="AH2077" i="1"/>
  <c r="AP2077" i="1"/>
  <c r="AQ2077" i="1"/>
  <c r="AQ2374" i="1"/>
  <c r="AP2374" i="1"/>
  <c r="AP2462" i="1"/>
  <c r="AQ2462" i="1"/>
  <c r="AH2401" i="1"/>
  <c r="AP2401" i="1"/>
  <c r="AQ2401" i="1"/>
  <c r="AP1955" i="1"/>
  <c r="AQ1955" i="1"/>
  <c r="AH1922" i="1"/>
  <c r="AQ1922" i="1"/>
  <c r="AP1922" i="1"/>
  <c r="AH1932" i="1"/>
  <c r="AP1932" i="1"/>
  <c r="AQ1932" i="1"/>
  <c r="AH1949" i="1"/>
  <c r="AP1949" i="1"/>
  <c r="AQ1949" i="1"/>
  <c r="AH1735" i="1"/>
  <c r="AP1735" i="1"/>
  <c r="AQ1735" i="1"/>
  <c r="AH1682" i="1"/>
  <c r="AQ1682" i="1"/>
  <c r="AP1682" i="1"/>
  <c r="AP1826" i="1"/>
  <c r="AQ1826" i="1"/>
  <c r="AH1896" i="1"/>
  <c r="AP1896" i="1"/>
  <c r="AQ1896" i="1"/>
  <c r="AH2018" i="1"/>
  <c r="AQ2018" i="1"/>
  <c r="AP2018" i="1"/>
  <c r="AH1748" i="1"/>
  <c r="AQ1748" i="1"/>
  <c r="AP1748" i="1"/>
  <c r="AP1948" i="1"/>
  <c r="AQ1948" i="1"/>
  <c r="AH2001" i="1"/>
  <c r="AQ2001" i="1"/>
  <c r="AP2001" i="1"/>
  <c r="AH1745" i="1"/>
  <c r="AP1745" i="1"/>
  <c r="AQ1745" i="1"/>
  <c r="AH1808" i="1"/>
  <c r="AP1808" i="1"/>
  <c r="AQ1808" i="1"/>
  <c r="AH1848" i="1"/>
  <c r="AQ1848" i="1"/>
  <c r="AP1848" i="1"/>
  <c r="AQ1711" i="1"/>
  <c r="AP1711" i="1"/>
  <c r="AH1819" i="1"/>
  <c r="AQ1819" i="1"/>
  <c r="AP1819" i="1"/>
  <c r="AH1767" i="1"/>
  <c r="AP1767" i="1"/>
  <c r="AQ1767" i="1"/>
  <c r="AQ1771" i="1"/>
  <c r="AP1771" i="1"/>
  <c r="AQ1971" i="1"/>
  <c r="AP1971" i="1"/>
  <c r="AQ1898" i="1"/>
  <c r="AP1898" i="1"/>
  <c r="AH2008" i="1"/>
  <c r="AP2008" i="1"/>
  <c r="AQ2008" i="1"/>
  <c r="AH1804" i="1"/>
  <c r="AP1804" i="1"/>
  <c r="AQ1804" i="1"/>
  <c r="AQ1835" i="1"/>
  <c r="AP1835" i="1"/>
  <c r="AH1723" i="1"/>
  <c r="AQ1723" i="1"/>
  <c r="AP1723" i="1"/>
  <c r="AQ2023" i="1"/>
  <c r="AP2023" i="1"/>
  <c r="AQ1800" i="1"/>
  <c r="AP1800" i="1"/>
  <c r="AH1801" i="1"/>
  <c r="AQ1801" i="1"/>
  <c r="AP1801" i="1"/>
  <c r="AH2070" i="1"/>
  <c r="AQ2070" i="1"/>
  <c r="AP2070" i="1"/>
  <c r="AP1840" i="1"/>
  <c r="AQ1840" i="1"/>
  <c r="AH1988" i="1"/>
  <c r="AP1988" i="1"/>
  <c r="AQ1988" i="1"/>
  <c r="AH1956" i="1"/>
  <c r="AP1956" i="1"/>
  <c r="AQ1956" i="1"/>
  <c r="AP1788" i="1"/>
  <c r="AQ1788" i="1"/>
  <c r="AH1846" i="1"/>
  <c r="AP1846" i="1"/>
  <c r="AQ1846" i="1"/>
  <c r="AH1997" i="1"/>
  <c r="AQ1997" i="1"/>
  <c r="AP1997" i="1"/>
  <c r="AQ1776" i="1"/>
  <c r="AP1776" i="1"/>
  <c r="AQ1868" i="1"/>
  <c r="AP1868" i="1"/>
  <c r="AP1939" i="1"/>
  <c r="AQ1939" i="1"/>
  <c r="AQ2059" i="1"/>
  <c r="AP2059" i="1"/>
  <c r="AP1893" i="1"/>
  <c r="AQ1893" i="1"/>
  <c r="AP2062" i="1"/>
  <c r="AQ2062" i="1"/>
  <c r="AH1785" i="1"/>
  <c r="AP1785" i="1"/>
  <c r="AQ1785" i="1"/>
  <c r="AH1910" i="1"/>
  <c r="AQ1910" i="1"/>
  <c r="AP1910" i="1"/>
  <c r="AH1822" i="1"/>
  <c r="AP1822" i="1"/>
  <c r="AQ1822" i="1"/>
  <c r="AH1707" i="1"/>
  <c r="AP1707" i="1"/>
  <c r="AQ1707" i="1"/>
  <c r="AP2042" i="1"/>
  <c r="AQ2042" i="1"/>
  <c r="AH2055" i="1"/>
  <c r="AQ2055" i="1"/>
  <c r="AP2055" i="1"/>
  <c r="AP1906" i="1"/>
  <c r="AQ1906" i="1"/>
  <c r="AQ1941" i="1"/>
  <c r="AP1941" i="1"/>
  <c r="AH1726" i="1"/>
  <c r="AP1726" i="1"/>
  <c r="AQ1726" i="1"/>
  <c r="AH878" i="1"/>
  <c r="AP878" i="1"/>
  <c r="AQ878" i="1"/>
  <c r="AH1278" i="1"/>
  <c r="AP1278" i="1"/>
  <c r="AQ1278" i="1"/>
  <c r="AH884" i="1"/>
  <c r="AP884" i="1"/>
  <c r="AQ884" i="1"/>
  <c r="AH908" i="1"/>
  <c r="AP908" i="1"/>
  <c r="AQ908" i="1"/>
  <c r="AP1145" i="1"/>
  <c r="AQ1145" i="1"/>
  <c r="AH1044" i="1"/>
  <c r="AP1044" i="1"/>
  <c r="AQ1044" i="1"/>
  <c r="AH914" i="1"/>
  <c r="AP914" i="1"/>
  <c r="AQ914" i="1"/>
  <c r="AQ1003" i="1"/>
  <c r="AP1003" i="1"/>
  <c r="AP1259" i="1"/>
  <c r="AQ1259" i="1"/>
  <c r="AH765" i="1"/>
  <c r="AQ765" i="1"/>
  <c r="AP765" i="1"/>
  <c r="AQ889" i="1"/>
  <c r="AP889" i="1"/>
  <c r="AP1328" i="1"/>
  <c r="AQ1328" i="1"/>
  <c r="AH1100" i="1"/>
  <c r="AP1100" i="1"/>
  <c r="AQ1100" i="1"/>
  <c r="AH1246" i="1"/>
  <c r="AP1246" i="1"/>
  <c r="AQ1246" i="1"/>
  <c r="AH890" i="1"/>
  <c r="AP890" i="1"/>
  <c r="AQ890" i="1"/>
  <c r="AP1227" i="1"/>
  <c r="AQ1227" i="1"/>
  <c r="AH964" i="1"/>
  <c r="AP964" i="1"/>
  <c r="AQ964" i="1"/>
  <c r="AP1309" i="1"/>
  <c r="AQ1309" i="1"/>
  <c r="AP757" i="1"/>
  <c r="AQ757" i="1"/>
  <c r="AP850" i="1"/>
  <c r="AQ850" i="1"/>
  <c r="AH1180" i="1"/>
  <c r="AP1180" i="1"/>
  <c r="AQ1180" i="1"/>
  <c r="AH859" i="1"/>
  <c r="AP859" i="1"/>
  <c r="AQ859" i="1"/>
  <c r="AP1098" i="1"/>
  <c r="AQ1098" i="1"/>
  <c r="AQ1126" i="1"/>
  <c r="AP1126" i="1"/>
  <c r="AH1288" i="1"/>
  <c r="AP1288" i="1"/>
  <c r="AQ1288" i="1"/>
  <c r="AH905" i="1"/>
  <c r="AP905" i="1"/>
  <c r="AQ905" i="1"/>
  <c r="AH1075" i="1"/>
  <c r="AQ1075" i="1"/>
  <c r="AP1075" i="1"/>
  <c r="AP1066" i="1"/>
  <c r="AQ1066" i="1"/>
  <c r="AH952" i="1"/>
  <c r="AQ952" i="1"/>
  <c r="AP952" i="1"/>
  <c r="AH1117" i="1"/>
  <c r="AP1117" i="1"/>
  <c r="AQ1117" i="1"/>
  <c r="AH893" i="1"/>
  <c r="AP893" i="1"/>
  <c r="AQ893" i="1"/>
  <c r="AQ775" i="1"/>
  <c r="AP775" i="1"/>
  <c r="AP1034" i="1"/>
  <c r="AQ1034" i="1"/>
  <c r="AH810" i="1"/>
  <c r="AQ810" i="1"/>
  <c r="AP810" i="1"/>
  <c r="AH779" i="1"/>
  <c r="AP779" i="1"/>
  <c r="AQ779" i="1"/>
  <c r="AH1239" i="1"/>
  <c r="AP1239" i="1"/>
  <c r="AQ1239" i="1"/>
  <c r="AP837" i="1"/>
  <c r="AQ837" i="1"/>
  <c r="AH967" i="1"/>
  <c r="AQ967" i="1"/>
  <c r="AP967" i="1"/>
  <c r="AP791" i="1"/>
  <c r="AQ791" i="1"/>
  <c r="AH1158" i="1"/>
  <c r="AP1158" i="1"/>
  <c r="AQ1158" i="1"/>
  <c r="AP897" i="1"/>
  <c r="AQ897" i="1"/>
  <c r="AP1052" i="1"/>
  <c r="AQ1052" i="1"/>
  <c r="AH1284" i="1"/>
  <c r="AP1284" i="1"/>
  <c r="AQ1284" i="1"/>
  <c r="AP858" i="1"/>
  <c r="AQ858" i="1"/>
  <c r="AQ938" i="1"/>
  <c r="AP938" i="1"/>
  <c r="AP831" i="1"/>
  <c r="AQ831" i="1"/>
  <c r="AH899" i="1"/>
  <c r="AP899" i="1"/>
  <c r="AQ899" i="1"/>
  <c r="AP1054" i="1"/>
  <c r="AQ1054" i="1"/>
  <c r="AH1344" i="1"/>
  <c r="AP1344" i="1"/>
  <c r="AQ1344" i="1"/>
  <c r="AP903" i="1"/>
  <c r="AQ903" i="1"/>
  <c r="AH1302" i="1"/>
  <c r="AP1302" i="1"/>
  <c r="AQ1302" i="1"/>
  <c r="AP1217" i="1"/>
  <c r="AQ1217" i="1"/>
  <c r="AH1333" i="1"/>
  <c r="AP1333" i="1"/>
  <c r="AQ1333" i="1"/>
  <c r="AP1165" i="1"/>
  <c r="AQ1165" i="1"/>
  <c r="AH1296" i="1"/>
  <c r="AP1296" i="1"/>
  <c r="AQ1296" i="1"/>
  <c r="AH1041" i="1"/>
  <c r="AP1041" i="1"/>
  <c r="AQ1041" i="1"/>
  <c r="AH1207" i="1"/>
  <c r="AQ1207" i="1"/>
  <c r="AP1207" i="1"/>
  <c r="AP1270" i="1"/>
  <c r="AQ1270" i="1"/>
  <c r="AH1297" i="1"/>
  <c r="AP1297" i="1"/>
  <c r="AQ1297" i="1"/>
  <c r="AQ746" i="1"/>
  <c r="AP746" i="1"/>
  <c r="AQ1273" i="1"/>
  <c r="AP1273" i="1"/>
  <c r="AH1131" i="1"/>
  <c r="AP1131" i="1"/>
  <c r="AQ1131" i="1"/>
  <c r="AQ1069" i="1"/>
  <c r="AP1069" i="1"/>
  <c r="AH1141" i="1"/>
  <c r="AP1141" i="1"/>
  <c r="AQ1141" i="1"/>
  <c r="AH982" i="1"/>
  <c r="AP982" i="1"/>
  <c r="AQ982" i="1"/>
  <c r="AH1078" i="1"/>
  <c r="AP1078" i="1"/>
  <c r="AQ1078" i="1"/>
  <c r="AH1137" i="1"/>
  <c r="AP1137" i="1"/>
  <c r="AQ1137" i="1"/>
  <c r="AH1121" i="1"/>
  <c r="AQ1121" i="1"/>
  <c r="AP1121" i="1"/>
  <c r="AH1006" i="1"/>
  <c r="AP1006" i="1"/>
  <c r="AQ1006" i="1"/>
  <c r="AH1315" i="1"/>
  <c r="AP1315" i="1"/>
  <c r="AQ1315" i="1"/>
  <c r="AH1305" i="1"/>
  <c r="AQ1305" i="1"/>
  <c r="AP1305" i="1"/>
  <c r="AH1241" i="1"/>
  <c r="AP1241" i="1"/>
  <c r="AQ1241" i="1"/>
  <c r="AH1086" i="1"/>
  <c r="AP1086" i="1"/>
  <c r="AQ1086" i="1"/>
  <c r="AH1304" i="1"/>
  <c r="AP1304" i="1"/>
  <c r="AQ1304" i="1"/>
  <c r="AQ866" i="1"/>
  <c r="AP866" i="1"/>
  <c r="AQ1401" i="1"/>
  <c r="AP1401" i="1"/>
  <c r="AH1586" i="1"/>
  <c r="AP1586" i="1"/>
  <c r="AQ1586" i="1"/>
  <c r="AQ1432" i="1"/>
  <c r="AP1432" i="1"/>
  <c r="AP1521" i="1"/>
  <c r="AQ1521" i="1"/>
  <c r="AP1392" i="1"/>
  <c r="AQ1392" i="1"/>
  <c r="AH1501" i="1"/>
  <c r="AP1501" i="1"/>
  <c r="AQ1501" i="1"/>
  <c r="AP1582" i="1"/>
  <c r="AQ1582" i="1"/>
  <c r="AQ1467" i="1"/>
  <c r="AP1467" i="1"/>
  <c r="AH1513" i="1"/>
  <c r="AP1513" i="1"/>
  <c r="AQ1513" i="1"/>
  <c r="AH1474" i="1"/>
  <c r="AP1474" i="1"/>
  <c r="AQ1474" i="1"/>
  <c r="AP1358" i="1"/>
  <c r="AQ1358" i="1"/>
  <c r="AH1364" i="1"/>
  <c r="AQ1364" i="1"/>
  <c r="AP1364" i="1"/>
  <c r="AH1576" i="1"/>
  <c r="AP1576" i="1"/>
  <c r="AQ1576" i="1"/>
  <c r="AH1362" i="1"/>
  <c r="AP1362" i="1"/>
  <c r="AQ1362" i="1"/>
  <c r="AP1599" i="1"/>
  <c r="AQ1599" i="1"/>
  <c r="AQ1620" i="1"/>
  <c r="AP1620" i="1"/>
  <c r="AH1484" i="1"/>
  <c r="AQ1484" i="1"/>
  <c r="AP1484" i="1"/>
  <c r="AH1624" i="1"/>
  <c r="AP1624" i="1"/>
  <c r="AQ1624" i="1"/>
  <c r="AH1429" i="1"/>
  <c r="AP1429" i="1"/>
  <c r="AQ1429" i="1"/>
  <c r="AP1641" i="1"/>
  <c r="AQ1641" i="1"/>
  <c r="AP1617" i="1"/>
  <c r="AQ1617" i="1"/>
  <c r="AP1488" i="1"/>
  <c r="AQ1488" i="1"/>
  <c r="AH1353" i="1"/>
  <c r="AP1353" i="1"/>
  <c r="AQ1353" i="1"/>
  <c r="AH1546" i="1"/>
  <c r="AP1546" i="1"/>
  <c r="AQ1546" i="1"/>
  <c r="AP1448" i="1"/>
  <c r="AQ1448" i="1"/>
  <c r="AQ1455" i="1"/>
  <c r="AP1455" i="1"/>
  <c r="AH1410" i="1"/>
  <c r="AP1410" i="1"/>
  <c r="AQ1410" i="1"/>
  <c r="AP1567" i="1"/>
  <c r="AQ1567" i="1"/>
  <c r="AP1636" i="1"/>
  <c r="AQ1636" i="1"/>
  <c r="AP1418" i="1"/>
  <c r="AQ1418" i="1"/>
  <c r="AH1489" i="1"/>
  <c r="AQ1489" i="1"/>
  <c r="AP1489" i="1"/>
  <c r="AP1422" i="1"/>
  <c r="AQ1422" i="1"/>
  <c r="AH1413" i="1"/>
  <c r="AP1413" i="1"/>
  <c r="AQ1413" i="1"/>
  <c r="AH1661" i="1"/>
  <c r="AP1661" i="1"/>
  <c r="AQ1661" i="1"/>
  <c r="AP1463" i="1"/>
  <c r="AQ1463" i="1"/>
  <c r="AH1664" i="1"/>
  <c r="AQ1664" i="1"/>
  <c r="AP1664" i="1"/>
  <c r="AP1406" i="1"/>
  <c r="AQ1406" i="1"/>
  <c r="AP1631" i="1"/>
  <c r="AQ1631" i="1"/>
  <c r="AP1375" i="1"/>
  <c r="AQ1375" i="1"/>
  <c r="AH1595" i="1"/>
  <c r="AP1595" i="1"/>
  <c r="AQ1595" i="1"/>
  <c r="AP1650" i="1"/>
  <c r="AQ1650" i="1"/>
  <c r="AQ1378" i="1"/>
  <c r="AP1378" i="1"/>
  <c r="AH2419" i="1"/>
  <c r="AP2419" i="1"/>
  <c r="AQ2419" i="1"/>
  <c r="AH2491" i="1"/>
  <c r="AP2491" i="1"/>
  <c r="AQ2491" i="1"/>
  <c r="AP2384" i="1"/>
  <c r="AQ2384" i="1"/>
  <c r="AH2376" i="1"/>
  <c r="AP2376" i="1"/>
  <c r="AQ2376" i="1"/>
  <c r="AP2081" i="1"/>
  <c r="AQ2081" i="1"/>
  <c r="AH2232" i="1"/>
  <c r="AQ2232" i="1"/>
  <c r="AP2232" i="1"/>
  <c r="AP2508" i="1"/>
  <c r="AQ2508" i="1"/>
  <c r="AP2335" i="1"/>
  <c r="AQ2335" i="1"/>
  <c r="AQ2173" i="1"/>
  <c r="AP2173" i="1"/>
  <c r="AP2093" i="1"/>
  <c r="AQ2093" i="1"/>
  <c r="AH2199" i="1"/>
  <c r="AQ2199" i="1"/>
  <c r="AP2199" i="1"/>
  <c r="AP2411" i="1"/>
  <c r="AQ2411" i="1"/>
  <c r="AP2171" i="1"/>
  <c r="AQ2171" i="1"/>
  <c r="AQ2155" i="1"/>
  <c r="AP2155" i="1"/>
  <c r="AQ2464" i="1"/>
  <c r="AP2464" i="1"/>
  <c r="AQ2436" i="1"/>
  <c r="AP2436" i="1"/>
  <c r="AP2363" i="1"/>
  <c r="AQ2363" i="1"/>
  <c r="AH2565" i="1"/>
  <c r="AQ2565" i="1"/>
  <c r="AP2565" i="1"/>
  <c r="AP2293" i="1"/>
  <c r="AQ2293" i="1"/>
  <c r="AH2416" i="1"/>
  <c r="AP2416" i="1"/>
  <c r="AQ2416" i="1"/>
  <c r="AP2477" i="1"/>
  <c r="AQ2477" i="1"/>
  <c r="AP2318" i="1"/>
  <c r="AQ2318" i="1"/>
  <c r="AQ2535" i="1"/>
  <c r="AP2535" i="1"/>
  <c r="AP2217" i="1"/>
  <c r="AQ2217" i="1"/>
  <c r="AH2551" i="1"/>
  <c r="AQ2551" i="1"/>
  <c r="AP2551" i="1"/>
  <c r="AP2357" i="1"/>
  <c r="AQ2357" i="1"/>
  <c r="AH2260" i="1"/>
  <c r="AP2260" i="1"/>
  <c r="AQ2260" i="1"/>
  <c r="AQ2469" i="1"/>
  <c r="AP2469" i="1"/>
  <c r="AP2537" i="1"/>
  <c r="AQ2537" i="1"/>
  <c r="AP2132" i="1"/>
  <c r="AQ2132" i="1"/>
  <c r="AH2266" i="1"/>
  <c r="AP2266" i="1"/>
  <c r="AQ2266" i="1"/>
  <c r="AQ2498" i="1"/>
  <c r="AP2498" i="1"/>
  <c r="AP2341" i="1"/>
  <c r="AQ2341" i="1"/>
  <c r="AP2254" i="1"/>
  <c r="AQ2254" i="1"/>
  <c r="AH2160" i="1"/>
  <c r="AP2160" i="1"/>
  <c r="AQ2160" i="1"/>
  <c r="AH2280" i="1"/>
  <c r="AP2280" i="1"/>
  <c r="AQ2280" i="1"/>
  <c r="AP2444" i="1"/>
  <c r="AQ2444" i="1"/>
  <c r="AH2330" i="1"/>
  <c r="AP2330" i="1"/>
  <c r="AQ2330" i="1"/>
  <c r="AP2168" i="1"/>
  <c r="AQ2168" i="1"/>
  <c r="AP2400" i="1"/>
  <c r="AQ2400" i="1"/>
  <c r="AP2085" i="1"/>
  <c r="AQ2085" i="1"/>
  <c r="AH2451" i="1"/>
  <c r="AP2451" i="1"/>
  <c r="AQ2451" i="1"/>
  <c r="AP2273" i="1"/>
  <c r="AQ2273" i="1"/>
  <c r="AP2489" i="1"/>
  <c r="AQ2489" i="1"/>
  <c r="AP2348" i="1"/>
  <c r="AQ2348" i="1"/>
  <c r="AP2366" i="1"/>
  <c r="AQ2366" i="1"/>
  <c r="AH2324" i="1"/>
  <c r="AP2324" i="1"/>
  <c r="AQ2324" i="1"/>
  <c r="AP2285" i="1"/>
  <c r="AQ2285" i="1"/>
  <c r="AH2454" i="1"/>
  <c r="AP2454" i="1"/>
  <c r="AQ2454" i="1"/>
  <c r="AQ2113" i="1"/>
  <c r="AP2113" i="1"/>
  <c r="AH2428" i="1"/>
  <c r="AP2428" i="1"/>
  <c r="AQ2428" i="1"/>
  <c r="AP2276" i="1"/>
  <c r="AQ2276" i="1"/>
  <c r="AP2495" i="1"/>
  <c r="AQ2495" i="1"/>
  <c r="AH2263" i="1"/>
  <c r="AP2263" i="1"/>
  <c r="AQ2263" i="1"/>
  <c r="AQ2095" i="1"/>
  <c r="AP2095" i="1"/>
  <c r="AP2520" i="1"/>
  <c r="AQ2520" i="1"/>
  <c r="AQ2298" i="1"/>
  <c r="AP2298" i="1"/>
  <c r="AP2387" i="1"/>
  <c r="AQ2387" i="1"/>
  <c r="AH2373" i="1"/>
  <c r="AP2373" i="1"/>
  <c r="AQ2373" i="1"/>
  <c r="AP2461" i="1"/>
  <c r="AQ2461" i="1"/>
  <c r="AP2531" i="1"/>
  <c r="AQ2531" i="1"/>
  <c r="AH1954" i="1"/>
  <c r="AP1954" i="1"/>
  <c r="AQ1954" i="1"/>
  <c r="AP1697" i="1"/>
  <c r="AQ1697" i="1"/>
  <c r="AP1901" i="1"/>
  <c r="AQ1901" i="1"/>
  <c r="AQ1794" i="1"/>
  <c r="AP1794" i="1"/>
  <c r="AH1928" i="1"/>
  <c r="AP1928" i="1"/>
  <c r="AQ1928" i="1"/>
  <c r="AQ2005" i="1"/>
  <c r="AP2005" i="1"/>
  <c r="AH1825" i="1"/>
  <c r="AP1825" i="1"/>
  <c r="AQ1825" i="1"/>
  <c r="AP1895" i="1"/>
  <c r="AQ1895" i="1"/>
  <c r="AP1996" i="1"/>
  <c r="AQ1996" i="1"/>
  <c r="AP2038" i="1"/>
  <c r="AQ2038" i="1"/>
  <c r="AQ1947" i="1"/>
  <c r="AP1947" i="1"/>
  <c r="AH2000" i="1"/>
  <c r="AP2000" i="1"/>
  <c r="AQ2000" i="1"/>
  <c r="AH1807" i="1"/>
  <c r="AQ1807" i="1"/>
  <c r="AP1807" i="1"/>
  <c r="AQ1705" i="1"/>
  <c r="AP1705" i="1"/>
  <c r="AH1985" i="1"/>
  <c r="AP1985" i="1"/>
  <c r="AQ1985" i="1"/>
  <c r="AH1710" i="1"/>
  <c r="AQ1710" i="1"/>
  <c r="AP1710" i="1"/>
  <c r="AQ1818" i="1"/>
  <c r="AP1818" i="1"/>
  <c r="AQ1700" i="1"/>
  <c r="AP1700" i="1"/>
  <c r="AH1770" i="1"/>
  <c r="AP1770" i="1"/>
  <c r="AQ1770" i="1"/>
  <c r="AH1970" i="1"/>
  <c r="AP1970" i="1"/>
  <c r="AQ1970" i="1"/>
  <c r="AH1897" i="1"/>
  <c r="AP1897" i="1"/>
  <c r="AQ1897" i="1"/>
  <c r="AH1921" i="1"/>
  <c r="AQ1921" i="1"/>
  <c r="AP1921" i="1"/>
  <c r="AH1803" i="1"/>
  <c r="AP1803" i="1"/>
  <c r="AQ1803" i="1"/>
  <c r="AH1834" i="1"/>
  <c r="AP1834" i="1"/>
  <c r="AQ1834" i="1"/>
  <c r="AQ1722" i="1"/>
  <c r="AP1722" i="1"/>
  <c r="AP2022" i="1"/>
  <c r="AQ2022" i="1"/>
  <c r="AQ1799" i="1"/>
  <c r="AP1799" i="1"/>
  <c r="AH1754" i="1"/>
  <c r="AP1754" i="1"/>
  <c r="AQ1754" i="1"/>
  <c r="AH1964" i="1"/>
  <c r="AP1964" i="1"/>
  <c r="AQ1964" i="1"/>
  <c r="AH1839" i="1"/>
  <c r="AP1839" i="1"/>
  <c r="AQ1839" i="1"/>
  <c r="AP2007" i="1"/>
  <c r="AQ2007" i="1"/>
  <c r="AH1918" i="1"/>
  <c r="AP1918" i="1"/>
  <c r="AQ1918" i="1"/>
  <c r="AH1787" i="1"/>
  <c r="AQ1787" i="1"/>
  <c r="AP1787" i="1"/>
  <c r="AH1845" i="1"/>
  <c r="AP1845" i="1"/>
  <c r="AQ1845" i="1"/>
  <c r="AP2051" i="1"/>
  <c r="AQ2051" i="1"/>
  <c r="AH1775" i="1"/>
  <c r="AQ1775" i="1"/>
  <c r="AP1775" i="1"/>
  <c r="AQ1867" i="1"/>
  <c r="AP1867" i="1"/>
  <c r="AP1938" i="1"/>
  <c r="AQ1938" i="1"/>
  <c r="AH2058" i="1"/>
  <c r="AQ2058" i="1"/>
  <c r="AP2058" i="1"/>
  <c r="AQ1892" i="1"/>
  <c r="AP1892" i="1"/>
  <c r="AP2061" i="1"/>
  <c r="AQ2061" i="1"/>
  <c r="AH1784" i="1"/>
  <c r="AP1784" i="1"/>
  <c r="AQ1784" i="1"/>
  <c r="AH1987" i="1"/>
  <c r="AQ1987" i="1"/>
  <c r="AP1987" i="1"/>
  <c r="AP2013" i="1"/>
  <c r="AQ2013" i="1"/>
  <c r="AH1706" i="1"/>
  <c r="AQ1706" i="1"/>
  <c r="AP1706" i="1"/>
  <c r="AQ2041" i="1"/>
  <c r="AP2041" i="1"/>
  <c r="AH2054" i="1"/>
  <c r="AP2054" i="1"/>
  <c r="AQ2054" i="1"/>
  <c r="AH1905" i="1"/>
  <c r="AP1905" i="1"/>
  <c r="AQ1905" i="1"/>
  <c r="AH1940" i="1"/>
  <c r="AP1940" i="1"/>
  <c r="AQ1940" i="1"/>
  <c r="AP1725" i="1"/>
  <c r="AQ1725" i="1"/>
  <c r="AQ179" i="1"/>
  <c r="AP179" i="1"/>
  <c r="AQ380" i="1"/>
  <c r="AP380" i="1"/>
  <c r="AH578" i="1"/>
  <c r="AP578" i="1"/>
  <c r="AQ578" i="1"/>
  <c r="AQ372" i="1"/>
  <c r="AP372" i="1"/>
  <c r="AH128" i="1"/>
  <c r="AP128" i="1"/>
  <c r="AQ128" i="1"/>
  <c r="AP679" i="1"/>
  <c r="AQ679" i="1"/>
  <c r="AH78" i="1"/>
  <c r="AP78" i="1"/>
  <c r="AQ78" i="1"/>
  <c r="AP438" i="1"/>
  <c r="AQ438" i="1"/>
  <c r="AH124" i="1"/>
  <c r="AP124" i="1"/>
  <c r="AQ124" i="1"/>
  <c r="AQ343" i="1"/>
  <c r="AP343" i="1"/>
  <c r="AH617" i="1"/>
  <c r="AP617" i="1"/>
  <c r="AQ617" i="1"/>
  <c r="AQ535" i="1"/>
  <c r="AP535" i="1"/>
  <c r="AQ584" i="1"/>
  <c r="AP584" i="1"/>
  <c r="AH283" i="1"/>
  <c r="AP283" i="1"/>
  <c r="AQ283" i="1"/>
  <c r="AH263" i="1"/>
  <c r="AQ263" i="1"/>
  <c r="AP263" i="1"/>
  <c r="AQ354" i="1"/>
  <c r="AP354" i="1"/>
  <c r="AH40" i="1"/>
  <c r="AP40" i="1"/>
  <c r="AQ40" i="1"/>
  <c r="AH169" i="1"/>
  <c r="AP169" i="1"/>
  <c r="AQ169" i="1"/>
  <c r="AQ243" i="1"/>
  <c r="AP243" i="1"/>
  <c r="AQ281" i="1"/>
  <c r="AP281" i="1"/>
  <c r="AQ185" i="1"/>
  <c r="AP185" i="1"/>
  <c r="AH33" i="1"/>
  <c r="AP33" i="1"/>
  <c r="AQ33" i="1"/>
  <c r="AH236" i="1"/>
  <c r="AP236" i="1"/>
  <c r="AQ236" i="1"/>
  <c r="AH23" i="1"/>
  <c r="AP23" i="1"/>
  <c r="AQ23" i="1"/>
  <c r="AH206" i="1"/>
  <c r="AP206" i="1"/>
  <c r="AQ206" i="1"/>
  <c r="AH189" i="1"/>
  <c r="AP189" i="1"/>
  <c r="AQ189" i="1"/>
  <c r="AH575" i="1"/>
  <c r="AP575" i="1"/>
  <c r="AQ575" i="1"/>
  <c r="AH67" i="1"/>
  <c r="AP67" i="1"/>
  <c r="AQ67" i="1"/>
  <c r="AQ305" i="1"/>
  <c r="AP305" i="1"/>
  <c r="AP195" i="1"/>
  <c r="AQ195" i="1"/>
  <c r="AP566" i="1"/>
  <c r="AQ566" i="1"/>
  <c r="AP945" i="1"/>
  <c r="AQ945" i="1"/>
  <c r="AH877" i="1"/>
  <c r="AQ877" i="1"/>
  <c r="AP877" i="1"/>
  <c r="AP1277" i="1"/>
  <c r="AQ1277" i="1"/>
  <c r="AH1155" i="1"/>
  <c r="AP1155" i="1"/>
  <c r="AQ1155" i="1"/>
  <c r="AH923" i="1"/>
  <c r="AP923" i="1"/>
  <c r="AQ923" i="1"/>
  <c r="AH1144" i="1"/>
  <c r="AQ1144" i="1"/>
  <c r="AP1144" i="1"/>
  <c r="AP1322" i="1"/>
  <c r="AQ1322" i="1"/>
  <c r="AH913" i="1"/>
  <c r="AQ913" i="1"/>
  <c r="AP913" i="1"/>
  <c r="AH1002" i="1"/>
  <c r="AP1002" i="1"/>
  <c r="AQ1002" i="1"/>
  <c r="AH1258" i="1"/>
  <c r="AP1258" i="1"/>
  <c r="AQ1258" i="1"/>
  <c r="AP1196" i="1"/>
  <c r="AQ1196" i="1"/>
  <c r="AP888" i="1"/>
  <c r="AQ888" i="1"/>
  <c r="AP1327" i="1"/>
  <c r="AQ1327" i="1"/>
  <c r="AP1012" i="1"/>
  <c r="AQ1012" i="1"/>
  <c r="AH1245" i="1"/>
  <c r="AP1245" i="1"/>
  <c r="AQ1245" i="1"/>
  <c r="AQ1049" i="1"/>
  <c r="AP1049" i="1"/>
  <c r="AH1226" i="1"/>
  <c r="AP1226" i="1"/>
  <c r="AQ1226" i="1"/>
  <c r="AP1338" i="1"/>
  <c r="AQ1338" i="1"/>
  <c r="AH1308" i="1"/>
  <c r="AP1308" i="1"/>
  <c r="AQ1308" i="1"/>
  <c r="AH756" i="1"/>
  <c r="AP756" i="1"/>
  <c r="AQ756" i="1"/>
  <c r="AH849" i="1"/>
  <c r="AQ849" i="1"/>
  <c r="AP849" i="1"/>
  <c r="AP1179" i="1"/>
  <c r="AQ1179" i="1"/>
  <c r="AQ764" i="1"/>
  <c r="AP764" i="1"/>
  <c r="AP1097" i="1"/>
  <c r="AQ1097" i="1"/>
  <c r="AP1125" i="1"/>
  <c r="AQ1125" i="1"/>
  <c r="AP874" i="1"/>
  <c r="AQ874" i="1"/>
  <c r="AP1001" i="1"/>
  <c r="AQ1001" i="1"/>
  <c r="AP1023" i="1"/>
  <c r="AQ1023" i="1"/>
  <c r="AH1065" i="1"/>
  <c r="AQ1065" i="1"/>
  <c r="AP1065" i="1"/>
  <c r="AP803" i="1"/>
  <c r="AQ803" i="1"/>
  <c r="AQ1343" i="1"/>
  <c r="AP1343" i="1"/>
  <c r="AQ1150" i="1"/>
  <c r="AP1150" i="1"/>
  <c r="AP774" i="1"/>
  <c r="AQ774" i="1"/>
  <c r="AH1033" i="1"/>
  <c r="AP1033" i="1"/>
  <c r="AQ1033" i="1"/>
  <c r="AH931" i="1"/>
  <c r="AP931" i="1"/>
  <c r="AQ931" i="1"/>
  <c r="AH1313" i="1"/>
  <c r="AP1313" i="1"/>
  <c r="AQ1313" i="1"/>
  <c r="AH1238" i="1"/>
  <c r="AP1238" i="1"/>
  <c r="AQ1238" i="1"/>
  <c r="AH836" i="1"/>
  <c r="AP836" i="1"/>
  <c r="AQ836" i="1"/>
  <c r="AH872" i="1"/>
  <c r="AP872" i="1"/>
  <c r="AQ872" i="1"/>
  <c r="AH790" i="1"/>
  <c r="AP790" i="1"/>
  <c r="AQ790" i="1"/>
  <c r="AH1255" i="1"/>
  <c r="AP1255" i="1"/>
  <c r="AQ1255" i="1"/>
  <c r="AH896" i="1"/>
  <c r="AP896" i="1"/>
  <c r="AQ896" i="1"/>
  <c r="AP1051" i="1"/>
  <c r="AQ1051" i="1"/>
  <c r="AH1283" i="1"/>
  <c r="AP1283" i="1"/>
  <c r="AQ1283" i="1"/>
  <c r="AH857" i="1"/>
  <c r="AP857" i="1"/>
  <c r="AQ857" i="1"/>
  <c r="AH937" i="1"/>
  <c r="AQ937" i="1"/>
  <c r="AP937" i="1"/>
  <c r="AQ830" i="1"/>
  <c r="AP830" i="1"/>
  <c r="AH1235" i="1"/>
  <c r="AP1235" i="1"/>
  <c r="AQ1235" i="1"/>
  <c r="AH1053" i="1"/>
  <c r="AQ1053" i="1"/>
  <c r="AP1053" i="1"/>
  <c r="AH1320" i="1"/>
  <c r="AP1320" i="1"/>
  <c r="AQ1320" i="1"/>
  <c r="E28" i="10" s="1"/>
  <c r="AH902" i="1"/>
  <c r="AP902" i="1"/>
  <c r="AQ902" i="1"/>
  <c r="AP1301" i="1"/>
  <c r="AQ1301" i="1"/>
  <c r="AH1216" i="1"/>
  <c r="AP1216" i="1"/>
  <c r="AQ1216" i="1"/>
  <c r="AQ883" i="1"/>
  <c r="AP883" i="1"/>
  <c r="AH1164" i="1"/>
  <c r="AP1164" i="1"/>
  <c r="AQ1164" i="1"/>
  <c r="AP1295" i="1"/>
  <c r="AQ1295" i="1"/>
  <c r="AP1184" i="1"/>
  <c r="AQ1184" i="1"/>
  <c r="AH1206" i="1"/>
  <c r="AQ1206" i="1"/>
  <c r="AP1206" i="1"/>
  <c r="AH1269" i="1"/>
  <c r="AQ1269" i="1"/>
  <c r="AP1269" i="1"/>
  <c r="AH1057" i="1"/>
  <c r="AP1057" i="1"/>
  <c r="AQ1057" i="1"/>
  <c r="AH745" i="1"/>
  <c r="AP745" i="1"/>
  <c r="AQ745" i="1"/>
  <c r="AP1272" i="1"/>
  <c r="AQ1272" i="1"/>
  <c r="AP868" i="1"/>
  <c r="AQ868" i="1"/>
  <c r="AH1068" i="1"/>
  <c r="AP1068" i="1"/>
  <c r="AQ1068" i="1"/>
  <c r="AP936" i="1"/>
  <c r="AQ936" i="1"/>
  <c r="AP1017" i="1"/>
  <c r="AQ1017" i="1"/>
  <c r="AQ1174" i="1"/>
  <c r="AP1174" i="1"/>
  <c r="AH1136" i="1"/>
  <c r="AP1136" i="1"/>
  <c r="AQ1136" i="1"/>
  <c r="AH1120" i="1"/>
  <c r="AQ1120" i="1"/>
  <c r="AP1120" i="1"/>
  <c r="AP1005" i="1"/>
  <c r="AQ1005" i="1"/>
  <c r="AH1314" i="1"/>
  <c r="AP1314" i="1"/>
  <c r="AQ1314" i="1"/>
  <c r="AH1170" i="1"/>
  <c r="AQ1170" i="1"/>
  <c r="AP1170" i="1"/>
  <c r="AP743" i="1"/>
  <c r="AQ743" i="1"/>
  <c r="AP1085" i="1"/>
  <c r="AQ1085" i="1"/>
  <c r="AH1303" i="1"/>
  <c r="AQ1303" i="1"/>
  <c r="AP1303" i="1"/>
  <c r="AH865" i="1"/>
  <c r="AQ865" i="1"/>
  <c r="AP865" i="1"/>
  <c r="AH1400" i="1"/>
  <c r="AP1400" i="1"/>
  <c r="AQ1400" i="1"/>
  <c r="AQ1390" i="1"/>
  <c r="AP1390" i="1"/>
  <c r="AH1431" i="1"/>
  <c r="AP1431" i="1"/>
  <c r="AQ1431" i="1"/>
  <c r="AH1520" i="1"/>
  <c r="AP1520" i="1"/>
  <c r="AQ1520" i="1"/>
  <c r="AH1391" i="1"/>
  <c r="AQ1391" i="1"/>
  <c r="AP1391" i="1"/>
  <c r="AH1500" i="1"/>
  <c r="AP1500" i="1"/>
  <c r="AQ1500" i="1"/>
  <c r="AH1581" i="1"/>
  <c r="AP1581" i="1"/>
  <c r="AQ1581" i="1"/>
  <c r="AH1466" i="1"/>
  <c r="AQ1466" i="1"/>
  <c r="AP1466" i="1"/>
  <c r="AH1675" i="1"/>
  <c r="AQ1675" i="1"/>
  <c r="AP1675" i="1"/>
  <c r="AH1509" i="1"/>
  <c r="AP1509" i="1"/>
  <c r="AQ1509" i="1"/>
  <c r="AH1357" i="1"/>
  <c r="AP1357" i="1"/>
  <c r="AQ1357" i="1"/>
  <c r="AH1465" i="1"/>
  <c r="AP1465" i="1"/>
  <c r="AQ1465" i="1"/>
  <c r="AP1673" i="1"/>
  <c r="AQ1673" i="1"/>
  <c r="AH1361" i="1"/>
  <c r="AP1361" i="1"/>
  <c r="AQ1361" i="1"/>
  <c r="AH1598" i="1"/>
  <c r="AP1598" i="1"/>
  <c r="AQ1598" i="1"/>
  <c r="AH1619" i="1"/>
  <c r="AQ1619" i="1"/>
  <c r="AP1619" i="1"/>
  <c r="AH1580" i="1"/>
  <c r="AP1580" i="1"/>
  <c r="AQ1580" i="1"/>
  <c r="AP1544" i="1"/>
  <c r="AQ1544" i="1"/>
  <c r="AH1396" i="1"/>
  <c r="AP1396" i="1"/>
  <c r="AQ1396" i="1"/>
  <c r="AH1640" i="1"/>
  <c r="AP1640" i="1"/>
  <c r="AQ1640" i="1"/>
  <c r="AH1616" i="1"/>
  <c r="AP1616" i="1"/>
  <c r="AQ1616" i="1"/>
  <c r="AH1487" i="1"/>
  <c r="AP1487" i="1"/>
  <c r="AQ1487" i="1"/>
  <c r="AH1352" i="1"/>
  <c r="AP1352" i="1"/>
  <c r="AQ1352" i="1"/>
  <c r="AH1545" i="1"/>
  <c r="AP1545" i="1"/>
  <c r="AQ1545" i="1"/>
  <c r="AP1447" i="1"/>
  <c r="AQ1447" i="1"/>
  <c r="AH1454" i="1"/>
  <c r="AP1454" i="1"/>
  <c r="AQ1454" i="1"/>
  <c r="AP1536" i="1"/>
  <c r="AQ1536" i="1"/>
  <c r="AH1566" i="1"/>
  <c r="AP1566" i="1"/>
  <c r="AQ1566" i="1"/>
  <c r="AH1635" i="1"/>
  <c r="AQ1635" i="1"/>
  <c r="AP1635" i="1"/>
  <c r="AH1417" i="1"/>
  <c r="AQ1417" i="1"/>
  <c r="AP1417" i="1"/>
  <c r="AP1441" i="1"/>
  <c r="AQ1441" i="1"/>
  <c r="AQ1421" i="1"/>
  <c r="AP1421" i="1"/>
  <c r="AQ1614" i="1"/>
  <c r="AP1614" i="1"/>
  <c r="AH1551" i="1"/>
  <c r="AQ1551" i="1"/>
  <c r="AP1551" i="1"/>
  <c r="AH1462" i="1"/>
  <c r="AP1462" i="1"/>
  <c r="AQ1462" i="1"/>
  <c r="AQ1438" i="1"/>
  <c r="AP1438" i="1"/>
  <c r="AH1405" i="1"/>
  <c r="AP1405" i="1"/>
  <c r="AQ1405" i="1"/>
  <c r="AH1630" i="1"/>
  <c r="AP1630" i="1"/>
  <c r="AQ1630" i="1"/>
  <c r="AH1374" i="1"/>
  <c r="AP1374" i="1"/>
  <c r="AQ1374" i="1"/>
  <c r="AP1623" i="1"/>
  <c r="AQ1623" i="1"/>
  <c r="AH1649" i="1"/>
  <c r="AP1649" i="1"/>
  <c r="AQ1649" i="1"/>
  <c r="AH1377" i="1"/>
  <c r="AP1377" i="1"/>
  <c r="AQ1377" i="1"/>
  <c r="AP2147" i="1"/>
  <c r="AQ2147" i="1"/>
  <c r="AP2323" i="1"/>
  <c r="AQ2323" i="1"/>
  <c r="AP2383" i="1"/>
  <c r="AQ2383" i="1"/>
  <c r="AP2135" i="1"/>
  <c r="AQ2135" i="1"/>
  <c r="AH2080" i="1"/>
  <c r="AP2080" i="1"/>
  <c r="AQ2080" i="1"/>
  <c r="AP2188" i="1"/>
  <c r="AQ2188" i="1"/>
  <c r="AH2507" i="1"/>
  <c r="AP2507" i="1"/>
  <c r="AQ2507" i="1"/>
  <c r="AP2334" i="1"/>
  <c r="AQ2334" i="1"/>
  <c r="AH2172" i="1"/>
  <c r="AP2172" i="1"/>
  <c r="AQ2172" i="1"/>
  <c r="AP2092" i="1"/>
  <c r="AQ2092" i="1"/>
  <c r="AP2090" i="1"/>
  <c r="AQ2090" i="1"/>
  <c r="AQ2410" i="1"/>
  <c r="AP2410" i="1"/>
  <c r="AP2170" i="1"/>
  <c r="AQ2170" i="1"/>
  <c r="AH2154" i="1"/>
  <c r="AP2154" i="1"/>
  <c r="AQ2154" i="1"/>
  <c r="AH2463" i="1"/>
  <c r="AP2463" i="1"/>
  <c r="AQ2463" i="1"/>
  <c r="AP2435" i="1"/>
  <c r="AQ2435" i="1"/>
  <c r="AH2362" i="1"/>
  <c r="AP2362" i="1"/>
  <c r="AQ2362" i="1"/>
  <c r="AQ2166" i="1"/>
  <c r="AP2166" i="1"/>
  <c r="AQ2292" i="1"/>
  <c r="AP2292" i="1"/>
  <c r="AQ2541" i="1"/>
  <c r="AP2541" i="1"/>
  <c r="AH2476" i="1"/>
  <c r="AQ2476" i="1"/>
  <c r="AP2476" i="1"/>
  <c r="AH2317" i="1"/>
  <c r="AQ2317" i="1"/>
  <c r="AP2317" i="1"/>
  <c r="AH2534" i="1"/>
  <c r="AQ2534" i="1"/>
  <c r="AP2534" i="1"/>
  <c r="AP2216" i="1"/>
  <c r="AQ2216" i="1"/>
  <c r="AP2129" i="1"/>
  <c r="AQ2129" i="1"/>
  <c r="AQ2356" i="1"/>
  <c r="AP2356" i="1"/>
  <c r="AP2151" i="1"/>
  <c r="AQ2151" i="1"/>
  <c r="AP2468" i="1"/>
  <c r="AQ2468" i="1"/>
  <c r="AH2536" i="1"/>
  <c r="AQ2536" i="1"/>
  <c r="AP2536" i="1"/>
  <c r="AQ2131" i="1"/>
  <c r="AP2131" i="1"/>
  <c r="AP2472" i="1"/>
  <c r="AQ2472" i="1"/>
  <c r="AH2497" i="1"/>
  <c r="AP2497" i="1"/>
  <c r="AQ2497" i="1"/>
  <c r="AP2340" i="1"/>
  <c r="AQ2340" i="1"/>
  <c r="AH2253" i="1"/>
  <c r="AP2253" i="1"/>
  <c r="AQ2253" i="1"/>
  <c r="AP2259" i="1"/>
  <c r="AQ2259" i="1"/>
  <c r="AQ2361" i="1"/>
  <c r="AP2361" i="1"/>
  <c r="AH2443" i="1"/>
  <c r="AQ2443" i="1"/>
  <c r="AP2443" i="1"/>
  <c r="AP2211" i="1"/>
  <c r="AQ2211" i="1"/>
  <c r="AH2167" i="1"/>
  <c r="AP2167" i="1"/>
  <c r="AQ2167" i="1"/>
  <c r="AP2399" i="1"/>
  <c r="AQ2399" i="1"/>
  <c r="AP2084" i="1"/>
  <c r="AQ2084" i="1"/>
  <c r="AP2249" i="1"/>
  <c r="AQ2249" i="1"/>
  <c r="AH2272" i="1"/>
  <c r="AP2272" i="1"/>
  <c r="AQ2272" i="1"/>
  <c r="AH2488" i="1"/>
  <c r="AP2488" i="1"/>
  <c r="AQ2488" i="1"/>
  <c r="AP2347" i="1"/>
  <c r="AQ2347" i="1"/>
  <c r="AP2365" i="1"/>
  <c r="AQ2365" i="1"/>
  <c r="AP2511" i="1"/>
  <c r="AQ2511" i="1"/>
  <c r="AH2284" i="1"/>
  <c r="AP2284" i="1"/>
  <c r="AQ2284" i="1"/>
  <c r="AP2450" i="1"/>
  <c r="AQ2450" i="1"/>
  <c r="AP2112" i="1"/>
  <c r="AQ2112" i="1"/>
  <c r="AP2271" i="1"/>
  <c r="AQ2271" i="1"/>
  <c r="AH2275" i="1"/>
  <c r="AP2275" i="1"/>
  <c r="AQ2275" i="1"/>
  <c r="AH2494" i="1"/>
  <c r="AP2494" i="1"/>
  <c r="AQ2494" i="1"/>
  <c r="AP2110" i="1"/>
  <c r="AQ2110" i="1"/>
  <c r="AH2094" i="1"/>
  <c r="AQ2094" i="1"/>
  <c r="AP2094" i="1"/>
  <c r="AP2519" i="1"/>
  <c r="AQ2519" i="1"/>
  <c r="AH2297" i="1"/>
  <c r="AP2297" i="1"/>
  <c r="AQ2297" i="1"/>
  <c r="AQ2386" i="1"/>
  <c r="AP2386" i="1"/>
  <c r="AP2241" i="1"/>
  <c r="AQ2241" i="1"/>
  <c r="AH2460" i="1"/>
  <c r="AQ2460" i="1"/>
  <c r="AP2460" i="1"/>
  <c r="AP2530" i="1"/>
  <c r="AQ2530" i="1"/>
  <c r="AQ1953" i="1"/>
  <c r="AP1953" i="1"/>
  <c r="AP1696" i="1"/>
  <c r="AQ1696" i="1"/>
  <c r="AH1900" i="1"/>
  <c r="AP1900" i="1"/>
  <c r="AQ1900" i="1"/>
  <c r="AH1793" i="1"/>
  <c r="AQ1793" i="1"/>
  <c r="AP1793" i="1"/>
  <c r="AP1927" i="1"/>
  <c r="AQ1927" i="1"/>
  <c r="AH2004" i="1"/>
  <c r="AP2004" i="1"/>
  <c r="AQ2004" i="1"/>
  <c r="AQ1816" i="1"/>
  <c r="AP1816" i="1"/>
  <c r="AH1894" i="1"/>
  <c r="AQ1894" i="1"/>
  <c r="AP1894" i="1"/>
  <c r="AP1995" i="1"/>
  <c r="AQ1995" i="1"/>
  <c r="AP2037" i="1"/>
  <c r="AQ2037" i="1"/>
  <c r="AH1946" i="1"/>
  <c r="AQ1946" i="1"/>
  <c r="AP1946" i="1"/>
  <c r="AP1982" i="1"/>
  <c r="AQ1982" i="1"/>
  <c r="AH1806" i="1"/>
  <c r="AP1806" i="1"/>
  <c r="AQ1806" i="1"/>
  <c r="AH1704" i="1"/>
  <c r="AP1704" i="1"/>
  <c r="AQ1704" i="1"/>
  <c r="AQ1984" i="1"/>
  <c r="AP1984" i="1"/>
  <c r="AH1709" i="1"/>
  <c r="AP1709" i="1"/>
  <c r="AQ1709" i="1"/>
  <c r="AH1817" i="1"/>
  <c r="AP1817" i="1"/>
  <c r="AQ1817" i="1"/>
  <c r="AQ1699" i="1"/>
  <c r="AP1699" i="1"/>
  <c r="AP1830" i="1"/>
  <c r="AQ1830" i="1"/>
  <c r="AQ2053" i="1"/>
  <c r="AP2053" i="1"/>
  <c r="AH1880" i="1"/>
  <c r="AP1880" i="1"/>
  <c r="AQ1880" i="1"/>
  <c r="AP1920" i="1"/>
  <c r="AQ1920" i="1"/>
  <c r="AQ1844" i="1"/>
  <c r="AP1844" i="1"/>
  <c r="AP1783" i="1"/>
  <c r="AQ1783" i="1"/>
  <c r="AH1721" i="1"/>
  <c r="AP1721" i="1"/>
  <c r="AQ1721" i="1"/>
  <c r="AH2021" i="1"/>
  <c r="AP2021" i="1"/>
  <c r="AQ2021" i="1"/>
  <c r="AH1798" i="1"/>
  <c r="AQ1798" i="1"/>
  <c r="AP1798" i="1"/>
  <c r="AQ1753" i="1"/>
  <c r="AP1753" i="1"/>
  <c r="AP1963" i="1"/>
  <c r="AQ1963" i="1"/>
  <c r="AP1751" i="1"/>
  <c r="AQ1751" i="1"/>
  <c r="AH2006" i="1"/>
  <c r="AP2006" i="1"/>
  <c r="AQ2006" i="1"/>
  <c r="AP1917" i="1"/>
  <c r="AQ1917" i="1"/>
  <c r="AP1692" i="1"/>
  <c r="AQ1692" i="1"/>
  <c r="AQ2017" i="1"/>
  <c r="AP2017" i="1"/>
  <c r="AH2050" i="1"/>
  <c r="AQ2050" i="1"/>
  <c r="AP2050" i="1"/>
  <c r="AP1883" i="1"/>
  <c r="AQ1883" i="1"/>
  <c r="AP1866" i="1"/>
  <c r="AQ1866" i="1"/>
  <c r="AH1937" i="1"/>
  <c r="AP1937" i="1"/>
  <c r="AQ1937" i="1"/>
  <c r="AH2057" i="1"/>
  <c r="AP2057" i="1"/>
  <c r="AQ2057" i="1"/>
  <c r="AH1891" i="1"/>
  <c r="AP1891" i="1"/>
  <c r="AQ1891" i="1"/>
  <c r="AH2060" i="1"/>
  <c r="AQ2060" i="1"/>
  <c r="AP2060" i="1"/>
  <c r="AP1887" i="1"/>
  <c r="AQ1887" i="1"/>
  <c r="AH1986" i="1"/>
  <c r="AP1986" i="1"/>
  <c r="AQ1986" i="1"/>
  <c r="AH2012" i="1"/>
  <c r="AP2012" i="1"/>
  <c r="AQ2012" i="1"/>
  <c r="AP1974" i="1"/>
  <c r="AQ1974" i="1"/>
  <c r="AH2040" i="1"/>
  <c r="AP2040" i="1"/>
  <c r="AQ2040" i="1"/>
  <c r="AH1740" i="1"/>
  <c r="AP1740" i="1"/>
  <c r="AQ1740" i="1"/>
  <c r="AH1904" i="1"/>
  <c r="AQ1904" i="1"/>
  <c r="AP1904" i="1"/>
  <c r="AQ2076" i="1"/>
  <c r="AP2076" i="1"/>
  <c r="AH1724" i="1"/>
  <c r="AQ1724" i="1"/>
  <c r="AP1724" i="1"/>
  <c r="AH1096" i="1"/>
  <c r="AP1096" i="1"/>
  <c r="AQ1096" i="1"/>
  <c r="AP1000" i="1"/>
  <c r="AQ1000" i="1"/>
  <c r="AH1342" i="1"/>
  <c r="AP1342" i="1"/>
  <c r="AQ1342" i="1"/>
  <c r="AH773" i="1"/>
  <c r="AQ773" i="1"/>
  <c r="AP773" i="1"/>
  <c r="AH930" i="1"/>
  <c r="AP930" i="1"/>
  <c r="AQ930" i="1"/>
  <c r="AP929" i="1"/>
  <c r="AQ929" i="1"/>
  <c r="AQ871" i="1"/>
  <c r="AP871" i="1"/>
  <c r="AH789" i="1"/>
  <c r="AP789" i="1"/>
  <c r="AQ789" i="1"/>
  <c r="AH1073" i="1"/>
  <c r="AP1073" i="1"/>
  <c r="AQ1073" i="1"/>
  <c r="AQ1199" i="1"/>
  <c r="AP1199" i="1"/>
  <c r="AQ842" i="1"/>
  <c r="AP842" i="1"/>
  <c r="AH829" i="1"/>
  <c r="AQ829" i="1"/>
  <c r="AP829" i="1"/>
  <c r="AQ788" i="1"/>
  <c r="AP788" i="1"/>
  <c r="AQ800" i="1"/>
  <c r="AP800" i="1"/>
  <c r="AH1215" i="1"/>
  <c r="AP1215" i="1"/>
  <c r="AQ1215" i="1"/>
  <c r="AH1294" i="1"/>
  <c r="AP1294" i="1"/>
  <c r="AQ1294" i="1"/>
  <c r="AP1064" i="1"/>
  <c r="AQ1064" i="1"/>
  <c r="AH1130" i="1"/>
  <c r="AQ1130" i="1"/>
  <c r="AP1130" i="1"/>
  <c r="AH1056" i="1"/>
  <c r="AQ1056" i="1"/>
  <c r="AP1056" i="1"/>
  <c r="AH1271" i="1"/>
  <c r="AP1271" i="1"/>
  <c r="AQ1271" i="1"/>
  <c r="AH867" i="1"/>
  <c r="AQ867" i="1"/>
  <c r="AP867" i="1"/>
  <c r="AP1282" i="1"/>
  <c r="AQ1282" i="1"/>
  <c r="AH935" i="1"/>
  <c r="AP935" i="1"/>
  <c r="AQ935" i="1"/>
  <c r="AH1016" i="1"/>
  <c r="AP1016" i="1"/>
  <c r="AQ1016" i="1"/>
  <c r="AH1173" i="1"/>
  <c r="AP1173" i="1"/>
  <c r="AQ1173" i="1"/>
  <c r="AP1135" i="1"/>
  <c r="AQ1135" i="1"/>
  <c r="AP1093" i="1"/>
  <c r="AQ1093" i="1"/>
  <c r="AH1004" i="1"/>
  <c r="AP1004" i="1"/>
  <c r="AQ1004" i="1"/>
  <c r="AP1106" i="1"/>
  <c r="AQ1106" i="1"/>
  <c r="AP1169" i="1"/>
  <c r="AQ1169" i="1"/>
  <c r="AH742" i="1"/>
  <c r="AP742" i="1"/>
  <c r="AQ742" i="1"/>
  <c r="AH1084" i="1"/>
  <c r="AQ1084" i="1"/>
  <c r="AP1084" i="1"/>
  <c r="AH917" i="1"/>
  <c r="AQ917" i="1"/>
  <c r="AP917" i="1"/>
  <c r="AQ1275" i="1"/>
  <c r="AP1275" i="1"/>
  <c r="AQ1670" i="1"/>
  <c r="AP1670" i="1"/>
  <c r="AH1389" i="1"/>
  <c r="AP1389" i="1"/>
  <c r="AQ1389" i="1"/>
  <c r="AP1657" i="1"/>
  <c r="AQ1657" i="1"/>
  <c r="AQ1585" i="1"/>
  <c r="AP1585" i="1"/>
  <c r="AP1428" i="1"/>
  <c r="AQ1428" i="1"/>
  <c r="AP1387" i="1"/>
  <c r="AQ1387" i="1"/>
  <c r="AH1554" i="1"/>
  <c r="AP1554" i="1"/>
  <c r="AQ1554" i="1"/>
  <c r="AQ1541" i="1"/>
  <c r="AP1541" i="1"/>
  <c r="AH1674" i="1"/>
  <c r="AP1674" i="1"/>
  <c r="AQ1674" i="1"/>
  <c r="AP1508" i="1"/>
  <c r="AQ1508" i="1"/>
  <c r="AH1356" i="1"/>
  <c r="AP1356" i="1"/>
  <c r="AQ1356" i="1"/>
  <c r="AH1464" i="1"/>
  <c r="AP1464" i="1"/>
  <c r="AQ1464" i="1"/>
  <c r="AP1672" i="1"/>
  <c r="AQ1672" i="1"/>
  <c r="AQ1360" i="1"/>
  <c r="AP1360" i="1"/>
  <c r="AP1606" i="1"/>
  <c r="AQ1606" i="1"/>
  <c r="AH1618" i="1"/>
  <c r="AP1618" i="1"/>
  <c r="AQ1618" i="1"/>
  <c r="AH1579" i="1"/>
  <c r="AP1579" i="1"/>
  <c r="AQ1579" i="1"/>
  <c r="AH1543" i="1"/>
  <c r="AQ1543" i="1"/>
  <c r="AP1543" i="1"/>
  <c r="AP1395" i="1"/>
  <c r="AQ1395" i="1"/>
  <c r="AP1385" i="1"/>
  <c r="AQ1385" i="1"/>
  <c r="AH1615" i="1"/>
  <c r="AP1615" i="1"/>
  <c r="AQ1615" i="1"/>
  <c r="AP1480" i="1"/>
  <c r="AQ1480" i="1"/>
  <c r="AQ1409" i="1"/>
  <c r="AP1409" i="1"/>
  <c r="AP1538" i="1"/>
  <c r="AQ1538" i="1"/>
  <c r="AH1446" i="1"/>
  <c r="AP1446" i="1"/>
  <c r="AQ1446" i="1"/>
  <c r="AP1445" i="1"/>
  <c r="AQ1445" i="1"/>
  <c r="AQ1535" i="1"/>
  <c r="AP1535" i="1"/>
  <c r="AH1499" i="1"/>
  <c r="AQ1499" i="1"/>
  <c r="AP1499" i="1"/>
  <c r="AP1634" i="1"/>
  <c r="AQ1634" i="1"/>
  <c r="AH1416" i="1"/>
  <c r="AP1416" i="1"/>
  <c r="AQ1416" i="1"/>
  <c r="AP1440" i="1"/>
  <c r="AQ1440" i="1"/>
  <c r="AH1420" i="1"/>
  <c r="AP1420" i="1"/>
  <c r="AQ1420" i="1"/>
  <c r="AP1613" i="1"/>
  <c r="AQ1613" i="1"/>
  <c r="AP1550" i="1"/>
  <c r="AQ1550" i="1"/>
  <c r="AH1461" i="1"/>
  <c r="AQ1461" i="1"/>
  <c r="AP1461" i="1"/>
  <c r="AH1437" i="1"/>
  <c r="AP1437" i="1"/>
  <c r="AQ1437" i="1"/>
  <c r="AH1404" i="1"/>
  <c r="AP1404" i="1"/>
  <c r="AQ1404" i="1"/>
  <c r="AH1436" i="1"/>
  <c r="AP1436" i="1"/>
  <c r="AQ1436" i="1"/>
  <c r="AH1654" i="1"/>
  <c r="AQ1654" i="1"/>
  <c r="AP1654" i="1"/>
  <c r="AP1622" i="1"/>
  <c r="AQ1622" i="1"/>
  <c r="AP1648" i="1"/>
  <c r="AQ1648" i="1"/>
  <c r="AQ2124" i="1"/>
  <c r="AP2124" i="1"/>
  <c r="AP2146" i="1"/>
  <c r="AQ2146" i="1"/>
  <c r="AP2322" i="1"/>
  <c r="AQ2322" i="1"/>
  <c r="AH2382" i="1"/>
  <c r="AP2382" i="1"/>
  <c r="AQ2382" i="1"/>
  <c r="AP2134" i="1"/>
  <c r="AQ2134" i="1"/>
  <c r="AP2569" i="1"/>
  <c r="AQ2569" i="1"/>
  <c r="AP2187" i="1"/>
  <c r="AQ2187" i="1"/>
  <c r="AQ2559" i="1"/>
  <c r="AP2559" i="1"/>
  <c r="AH2333" i="1"/>
  <c r="AQ2333" i="1"/>
  <c r="AP2333" i="1"/>
  <c r="AP2246" i="1"/>
  <c r="AQ2246" i="1"/>
  <c r="AH2091" i="1"/>
  <c r="AP2091" i="1"/>
  <c r="AQ2091" i="1"/>
  <c r="AH2089" i="1"/>
  <c r="AP2089" i="1"/>
  <c r="AQ2089" i="1"/>
  <c r="AH2409" i="1"/>
  <c r="AP2409" i="1"/>
  <c r="AQ2409" i="1"/>
  <c r="AH2169" i="1"/>
  <c r="AP2169" i="1"/>
  <c r="AQ2169" i="1"/>
  <c r="AP2408" i="1"/>
  <c r="AQ2408" i="1"/>
  <c r="AP2481" i="1"/>
  <c r="AQ2481" i="1"/>
  <c r="AH2434" i="1"/>
  <c r="AP2434" i="1"/>
  <c r="AQ2434" i="1"/>
  <c r="AP2484" i="1"/>
  <c r="AQ2484" i="1"/>
  <c r="AP2165" i="1"/>
  <c r="AQ2165" i="1"/>
  <c r="AH2291" i="1"/>
  <c r="AQ2291" i="1"/>
  <c r="AP2291" i="1"/>
  <c r="AP2540" i="1"/>
  <c r="AQ2540" i="1"/>
  <c r="AP2138" i="1"/>
  <c r="AQ2138" i="1"/>
  <c r="AP2372" i="1"/>
  <c r="AQ2372" i="1"/>
  <c r="AP2193" i="1"/>
  <c r="AQ2193" i="1"/>
  <c r="AH2215" i="1"/>
  <c r="AQ2215" i="1"/>
  <c r="AP2215" i="1"/>
  <c r="AP2128" i="1"/>
  <c r="AQ2128" i="1"/>
  <c r="AH2355" i="1"/>
  <c r="AQ2355" i="1"/>
  <c r="AP2355" i="1"/>
  <c r="AP2150" i="1"/>
  <c r="AQ2150" i="1"/>
  <c r="AP2467" i="1"/>
  <c r="AQ2467" i="1"/>
  <c r="AQ2547" i="1"/>
  <c r="AP2547" i="1"/>
  <c r="AH2130" i="1"/>
  <c r="AP2130" i="1"/>
  <c r="AQ2130" i="1"/>
  <c r="AP2471" i="1"/>
  <c r="AQ2471" i="1"/>
  <c r="AP2102" i="1"/>
  <c r="AQ2102" i="1"/>
  <c r="AH2339" i="1"/>
  <c r="AQ2339" i="1"/>
  <c r="AP2339" i="1"/>
  <c r="AP2231" i="1"/>
  <c r="AQ2231" i="1"/>
  <c r="AP2258" i="1"/>
  <c r="AQ2258" i="1"/>
  <c r="AP2360" i="1"/>
  <c r="AQ2360" i="1"/>
  <c r="AQ2415" i="1"/>
  <c r="AP2415" i="1"/>
  <c r="AP2210" i="1"/>
  <c r="AQ2210" i="1"/>
  <c r="AP2302" i="1"/>
  <c r="AQ2302" i="1"/>
  <c r="AH2398" i="1"/>
  <c r="AP2398" i="1"/>
  <c r="AQ2398" i="1"/>
  <c r="AH2083" i="1"/>
  <c r="AQ2083" i="1"/>
  <c r="AP2083" i="1"/>
  <c r="AP2248" i="1"/>
  <c r="AQ2248" i="1"/>
  <c r="AP2369" i="1"/>
  <c r="AQ2369" i="1"/>
  <c r="AP2120" i="1"/>
  <c r="AQ2120" i="1"/>
  <c r="AH2346" i="1"/>
  <c r="AP2346" i="1"/>
  <c r="AQ2346" i="1"/>
  <c r="AH2364" i="1"/>
  <c r="AQ2364" i="1"/>
  <c r="AP2364" i="1"/>
  <c r="AQ2510" i="1"/>
  <c r="AP2510" i="1"/>
  <c r="AQ2503" i="1"/>
  <c r="AP2503" i="1"/>
  <c r="AP2449" i="1"/>
  <c r="AQ2449" i="1"/>
  <c r="AH2111" i="1"/>
  <c r="AP2111" i="1"/>
  <c r="AQ2111" i="1"/>
  <c r="AP2270" i="1"/>
  <c r="AQ2270" i="1"/>
  <c r="AQ2338" i="1"/>
  <c r="AP2338" i="1"/>
  <c r="AP2526" i="1"/>
  <c r="AQ2526" i="1"/>
  <c r="AP2109" i="1"/>
  <c r="AQ2109" i="1"/>
  <c r="AP2354" i="1"/>
  <c r="AQ2354" i="1"/>
  <c r="AH2518" i="1"/>
  <c r="AP2518" i="1"/>
  <c r="AQ2518" i="1"/>
  <c r="AP2475" i="1"/>
  <c r="AQ2475" i="1"/>
  <c r="AH2385" i="1"/>
  <c r="AP2385" i="1"/>
  <c r="AQ2385" i="1"/>
  <c r="AP2240" i="1"/>
  <c r="AQ2240" i="1"/>
  <c r="AP2311" i="1"/>
  <c r="AQ2311" i="1"/>
  <c r="AH2529" i="1"/>
  <c r="AP2529" i="1"/>
  <c r="AQ2529" i="1"/>
  <c r="AH1952" i="1"/>
  <c r="AP1952" i="1"/>
  <c r="AQ1952" i="1"/>
  <c r="AH1695" i="1"/>
  <c r="AP1695" i="1"/>
  <c r="AQ1695" i="1"/>
  <c r="AH1729" i="1"/>
  <c r="AP1729" i="1"/>
  <c r="AQ1729" i="1"/>
  <c r="AP1757" i="1"/>
  <c r="AQ1757" i="1"/>
  <c r="AP1926" i="1"/>
  <c r="AQ1926" i="1"/>
  <c r="AH2003" i="1"/>
  <c r="AP2003" i="1"/>
  <c r="AQ2003" i="1"/>
  <c r="AP1815" i="1"/>
  <c r="AQ1815" i="1"/>
  <c r="AP1714" i="1"/>
  <c r="AQ1714" i="1"/>
  <c r="AH1994" i="1"/>
  <c r="AP1994" i="1"/>
  <c r="AQ1994" i="1"/>
  <c r="AH2036" i="1"/>
  <c r="AP2036" i="1"/>
  <c r="AQ2036" i="1"/>
  <c r="AQ1687" i="1"/>
  <c r="AP1687" i="1"/>
  <c r="AH1981" i="1"/>
  <c r="AP1981" i="1"/>
  <c r="AQ1981" i="1"/>
  <c r="AP1945" i="1"/>
  <c r="AQ1945" i="1"/>
  <c r="AQ2035" i="1"/>
  <c r="AP2035" i="1"/>
  <c r="AH1983" i="1"/>
  <c r="AQ1983" i="1"/>
  <c r="AP1983" i="1"/>
  <c r="AH1838" i="1"/>
  <c r="AP1838" i="1"/>
  <c r="AQ1838" i="1"/>
  <c r="AP1690" i="1"/>
  <c r="AQ1690" i="1"/>
  <c r="AH1698" i="1"/>
  <c r="AP1698" i="1"/>
  <c r="AQ1698" i="1"/>
  <c r="AQ1829" i="1"/>
  <c r="AP1829" i="1"/>
  <c r="AH2052" i="1"/>
  <c r="AP2052" i="1"/>
  <c r="AQ2052" i="1"/>
  <c r="AQ1879" i="1"/>
  <c r="AP1879" i="1"/>
  <c r="AH1919" i="1"/>
  <c r="AP1919" i="1"/>
  <c r="AQ1919" i="1"/>
  <c r="AH1843" i="1"/>
  <c r="AQ1843" i="1"/>
  <c r="AP1843" i="1"/>
  <c r="AQ1782" i="1"/>
  <c r="AP1782" i="1"/>
  <c r="AP2032" i="1"/>
  <c r="AQ2032" i="1"/>
  <c r="AP1766" i="1"/>
  <c r="AQ1766" i="1"/>
  <c r="AH1797" i="1"/>
  <c r="AP1797" i="1"/>
  <c r="AQ1797" i="1"/>
  <c r="AH1752" i="1"/>
  <c r="AP1752" i="1"/>
  <c r="AQ1752" i="1"/>
  <c r="AH1962" i="1"/>
  <c r="AP1962" i="1"/>
  <c r="AQ1962" i="1"/>
  <c r="AH1750" i="1"/>
  <c r="AQ1750" i="1"/>
  <c r="AP1750" i="1"/>
  <c r="AH2030" i="1"/>
  <c r="AP2030" i="1"/>
  <c r="AQ2030" i="1"/>
  <c r="AH1916" i="1"/>
  <c r="AQ1916" i="1"/>
  <c r="AP1916" i="1"/>
  <c r="AH1691" i="1"/>
  <c r="AP1691" i="1"/>
  <c r="AQ1691" i="1"/>
  <c r="AP2016" i="1"/>
  <c r="AQ2016" i="1"/>
  <c r="AH2049" i="1"/>
  <c r="AP2049" i="1"/>
  <c r="AQ2049" i="1"/>
  <c r="AH1882" i="1"/>
  <c r="AP1882" i="1"/>
  <c r="AQ1882" i="1"/>
  <c r="AH1865" i="1"/>
  <c r="AP1865" i="1"/>
  <c r="AQ1865" i="1"/>
  <c r="AP1833" i="1"/>
  <c r="AQ1833" i="1"/>
  <c r="AQ1855" i="1"/>
  <c r="AP1855" i="1"/>
  <c r="AP1876" i="1"/>
  <c r="AQ1876" i="1"/>
  <c r="AP1774" i="1"/>
  <c r="AQ1774" i="1"/>
  <c r="AQ1886" i="1"/>
  <c r="AP1886" i="1"/>
  <c r="AP1760" i="1"/>
  <c r="AQ1760" i="1"/>
  <c r="AH2011" i="1"/>
  <c r="AQ2011" i="1"/>
  <c r="AP2011" i="1"/>
  <c r="AP1973" i="1"/>
  <c r="AQ1973" i="1"/>
  <c r="AH2039" i="1"/>
  <c r="AP2039" i="1"/>
  <c r="AQ2039" i="1"/>
  <c r="AP1739" i="1"/>
  <c r="AQ1739" i="1"/>
  <c r="AP1872" i="1"/>
  <c r="AQ1872" i="1"/>
  <c r="AP2075" i="1"/>
  <c r="AQ2075" i="1"/>
  <c r="AP1813" i="1"/>
  <c r="AQ1813" i="1"/>
  <c r="E2" i="10"/>
  <c r="J2" i="12"/>
  <c r="K2" i="12"/>
  <c r="AL879" i="1"/>
  <c r="AH879" i="1"/>
  <c r="AL885" i="1"/>
  <c r="AH885" i="1"/>
  <c r="AL909" i="1"/>
  <c r="AH909" i="1"/>
  <c r="AL1101" i="1"/>
  <c r="AH1101" i="1"/>
  <c r="AL1247" i="1"/>
  <c r="AH1247" i="1"/>
  <c r="AL891" i="1"/>
  <c r="AH891" i="1"/>
  <c r="AL1228" i="1"/>
  <c r="AH1228" i="1"/>
  <c r="AL758" i="1"/>
  <c r="AH758" i="1"/>
  <c r="AL1181" i="1"/>
  <c r="AH1181" i="1"/>
  <c r="AL860" i="1"/>
  <c r="AH860" i="1"/>
  <c r="AL906" i="1"/>
  <c r="AH906" i="1"/>
  <c r="AL1067" i="1"/>
  <c r="AH1067" i="1"/>
  <c r="AL953" i="1"/>
  <c r="AH953" i="1"/>
  <c r="AL894" i="1"/>
  <c r="AH894" i="1"/>
  <c r="AL1035" i="1"/>
  <c r="AH1035" i="1"/>
  <c r="AL811" i="1"/>
  <c r="AH811" i="1"/>
  <c r="AL1240" i="1"/>
  <c r="AH1240" i="1"/>
  <c r="AL1159" i="1"/>
  <c r="AH1159" i="1"/>
  <c r="AL898" i="1"/>
  <c r="AH898" i="1"/>
  <c r="AL939" i="1"/>
  <c r="AH939" i="1"/>
  <c r="AL900" i="1"/>
  <c r="AH900" i="1"/>
  <c r="AL904" i="1"/>
  <c r="AH904" i="1"/>
  <c r="AL1334" i="1"/>
  <c r="AH1334" i="1"/>
  <c r="AL1166" i="1"/>
  <c r="AH1166" i="1"/>
  <c r="AL1042" i="1"/>
  <c r="AH1042" i="1"/>
  <c r="AL1208" i="1"/>
  <c r="AH1208" i="1"/>
  <c r="AL1298" i="1"/>
  <c r="AH1298" i="1"/>
  <c r="AL1132" i="1"/>
  <c r="AH1132" i="1"/>
  <c r="AL1142" i="1"/>
  <c r="AH1142" i="1"/>
  <c r="AL1138" i="1"/>
  <c r="AH1138" i="1"/>
  <c r="AL1122" i="1"/>
  <c r="AH1122" i="1"/>
  <c r="AL1316" i="1"/>
  <c r="AH1316" i="1"/>
  <c r="AL1242" i="1"/>
  <c r="AH1242" i="1"/>
  <c r="AL1087" i="1"/>
  <c r="AH1087" i="1"/>
  <c r="AL1587" i="1"/>
  <c r="AH1587" i="1"/>
  <c r="AL1522" i="1"/>
  <c r="AH1522" i="1"/>
  <c r="AL1393" i="1"/>
  <c r="AH1393" i="1"/>
  <c r="AL1502" i="1"/>
  <c r="AH1502" i="1"/>
  <c r="AL1365" i="1"/>
  <c r="AH1365" i="1"/>
  <c r="AL1363" i="1"/>
  <c r="AH1363" i="1"/>
  <c r="AL1600" i="1"/>
  <c r="AH1600" i="1"/>
  <c r="AL1625" i="1"/>
  <c r="AH1625" i="1"/>
  <c r="AL1642" i="1"/>
  <c r="AH1642" i="1"/>
  <c r="AL1547" i="1"/>
  <c r="AH1547" i="1"/>
  <c r="AL1411" i="1"/>
  <c r="AH1411" i="1"/>
  <c r="AL1568" i="1"/>
  <c r="AH1568" i="1"/>
  <c r="AL1419" i="1"/>
  <c r="AH1419" i="1"/>
  <c r="AL1490" i="1"/>
  <c r="AH1490" i="1"/>
  <c r="AL1414" i="1"/>
  <c r="AH1414" i="1"/>
  <c r="AL1632" i="1"/>
  <c r="AH1632" i="1"/>
  <c r="AL1596" i="1"/>
  <c r="AH1596" i="1"/>
  <c r="AL2420" i="1"/>
  <c r="AH2420" i="1"/>
  <c r="AL2492" i="1"/>
  <c r="AH2492" i="1"/>
  <c r="AL2377" i="1"/>
  <c r="AH2377" i="1"/>
  <c r="AL2082" i="1"/>
  <c r="AH2082" i="1"/>
  <c r="AL2233" i="1"/>
  <c r="AH2233" i="1"/>
  <c r="AL2174" i="1"/>
  <c r="AH2174" i="1"/>
  <c r="AL2200" i="1"/>
  <c r="AH2200" i="1"/>
  <c r="AL2156" i="1"/>
  <c r="AH2156" i="1"/>
  <c r="AL2465" i="1"/>
  <c r="AH2465" i="1"/>
  <c r="AL2566" i="1"/>
  <c r="AH2566" i="1"/>
  <c r="AL2417" i="1"/>
  <c r="AH2417" i="1"/>
  <c r="AL2478" i="1"/>
  <c r="AH2478" i="1"/>
  <c r="AL2319" i="1"/>
  <c r="AH2319" i="1"/>
  <c r="AL2552" i="1"/>
  <c r="AH2552" i="1"/>
  <c r="AL2358" i="1"/>
  <c r="AH2358" i="1"/>
  <c r="AL2261" i="1"/>
  <c r="AH2261" i="1"/>
  <c r="AL2538" i="1"/>
  <c r="AH2538" i="1"/>
  <c r="AL2267" i="1"/>
  <c r="AH2267" i="1"/>
  <c r="AL2499" i="1"/>
  <c r="AH2499" i="1"/>
  <c r="AL2255" i="1"/>
  <c r="AH2255" i="1"/>
  <c r="AL2161" i="1"/>
  <c r="AH2161" i="1"/>
  <c r="AL2281" i="1"/>
  <c r="AH2281" i="1"/>
  <c r="AL2445" i="1"/>
  <c r="AH2445" i="1"/>
  <c r="AL2331" i="1"/>
  <c r="AH2331" i="1"/>
  <c r="AL2452" i="1"/>
  <c r="AH2452" i="1"/>
  <c r="AL2274" i="1"/>
  <c r="AH2274" i="1"/>
  <c r="AL2490" i="1"/>
  <c r="AH2490" i="1"/>
  <c r="AL2325" i="1"/>
  <c r="AH2325" i="1"/>
  <c r="AL2286" i="1"/>
  <c r="AH2286" i="1"/>
  <c r="AL2455" i="1"/>
  <c r="AH2455" i="1"/>
  <c r="AL2114" i="1"/>
  <c r="AH2114" i="1"/>
  <c r="AL2429" i="1"/>
  <c r="AH2429" i="1"/>
  <c r="AL2277" i="1"/>
  <c r="AH2277" i="1"/>
  <c r="AL2496" i="1"/>
  <c r="AH2496" i="1"/>
  <c r="AL2264" i="1"/>
  <c r="AH2264" i="1"/>
  <c r="AL2096" i="1"/>
  <c r="AH2096" i="1"/>
  <c r="AL2299" i="1"/>
  <c r="AH2299" i="1"/>
  <c r="AL2374" i="1"/>
  <c r="AH2374" i="1"/>
  <c r="AL2462" i="1"/>
  <c r="AH2462" i="1"/>
  <c r="AL1955" i="1"/>
  <c r="AH1955" i="1"/>
  <c r="AL1826" i="1"/>
  <c r="AH1826" i="1"/>
  <c r="AL1948" i="1"/>
  <c r="AH1948" i="1"/>
  <c r="AL1711" i="1"/>
  <c r="AH1711" i="1"/>
  <c r="AL1771" i="1"/>
  <c r="AH1771" i="1"/>
  <c r="AL1971" i="1"/>
  <c r="AH1971" i="1"/>
  <c r="AL1898" i="1"/>
  <c r="AH1898" i="1"/>
  <c r="AL1835" i="1"/>
  <c r="AH1835" i="1"/>
  <c r="AL2023" i="1"/>
  <c r="AH2023" i="1"/>
  <c r="AL1800" i="1"/>
  <c r="AH1800" i="1"/>
  <c r="AL1840" i="1"/>
  <c r="AH1840" i="1"/>
  <c r="AL1788" i="1"/>
  <c r="AH1788" i="1"/>
  <c r="AL1776" i="1"/>
  <c r="AH1776" i="1"/>
  <c r="AL1868" i="1"/>
  <c r="AH1868" i="1"/>
  <c r="AL1939" i="1"/>
  <c r="AH1939" i="1"/>
  <c r="AL2059" i="1"/>
  <c r="AH2059" i="1"/>
  <c r="AL1893" i="1"/>
  <c r="AH1893" i="1"/>
  <c r="AL2062" i="1"/>
  <c r="AH2062" i="1"/>
  <c r="AL2042" i="1"/>
  <c r="AH2042" i="1"/>
  <c r="AL1906" i="1"/>
  <c r="AH1906" i="1"/>
  <c r="AL1941" i="1"/>
  <c r="AH1941" i="1"/>
  <c r="AL1145" i="1"/>
  <c r="AH1145" i="1"/>
  <c r="AL1003" i="1"/>
  <c r="AH1003" i="1"/>
  <c r="AL1259" i="1"/>
  <c r="AH1259" i="1"/>
  <c r="AL889" i="1"/>
  <c r="AH889" i="1"/>
  <c r="AL1328" i="1"/>
  <c r="AH1328" i="1"/>
  <c r="AL1227" i="1"/>
  <c r="AH1227" i="1"/>
  <c r="AL1309" i="1"/>
  <c r="AH1309" i="1"/>
  <c r="AL757" i="1"/>
  <c r="AH757" i="1"/>
  <c r="AL850" i="1"/>
  <c r="AH850" i="1"/>
  <c r="AL1098" i="1"/>
  <c r="AH1098" i="1"/>
  <c r="AL1126" i="1"/>
  <c r="AH1126" i="1"/>
  <c r="AL1066" i="1"/>
  <c r="AH1066" i="1"/>
  <c r="AL775" i="1"/>
  <c r="AH775" i="1"/>
  <c r="AL1034" i="1"/>
  <c r="AH1034" i="1"/>
  <c r="AL837" i="1"/>
  <c r="AH837" i="1"/>
  <c r="AL791" i="1"/>
  <c r="AH791" i="1"/>
  <c r="AL897" i="1"/>
  <c r="AH897" i="1"/>
  <c r="AL1052" i="1"/>
  <c r="AH1052" i="1"/>
  <c r="AL858" i="1"/>
  <c r="AH858" i="1"/>
  <c r="AL938" i="1"/>
  <c r="AH938" i="1"/>
  <c r="AL831" i="1"/>
  <c r="AH831" i="1"/>
  <c r="AL1054" i="1"/>
  <c r="AH1054" i="1"/>
  <c r="AL903" i="1"/>
  <c r="AH903" i="1"/>
  <c r="AL1217" i="1"/>
  <c r="AH1217" i="1"/>
  <c r="AL1165" i="1"/>
  <c r="AH1165" i="1"/>
  <c r="AL1270" i="1"/>
  <c r="AH1270" i="1"/>
  <c r="AL746" i="1"/>
  <c r="AH746" i="1"/>
  <c r="AL1273" i="1"/>
  <c r="AH1273" i="1"/>
  <c r="AL1069" i="1"/>
  <c r="AH1069" i="1"/>
  <c r="AL866" i="1"/>
  <c r="AH866" i="1"/>
  <c r="AL1401" i="1"/>
  <c r="AH1401" i="1"/>
  <c r="AL1432" i="1"/>
  <c r="AH1432" i="1"/>
  <c r="AL1521" i="1"/>
  <c r="AH1521" i="1"/>
  <c r="AL1392" i="1"/>
  <c r="AH1392" i="1"/>
  <c r="AL1582" i="1"/>
  <c r="AH1582" i="1"/>
  <c r="AL1467" i="1"/>
  <c r="AH1467" i="1"/>
  <c r="AL1358" i="1"/>
  <c r="AH1358" i="1"/>
  <c r="AL1599" i="1"/>
  <c r="AH1599" i="1"/>
  <c r="AL1620" i="1"/>
  <c r="AH1620" i="1"/>
  <c r="AL1641" i="1"/>
  <c r="AH1641" i="1"/>
  <c r="AL1617" i="1"/>
  <c r="AH1617" i="1"/>
  <c r="AL1488" i="1"/>
  <c r="AH1488" i="1"/>
  <c r="AL1448" i="1"/>
  <c r="AH1448" i="1"/>
  <c r="AL1455" i="1"/>
  <c r="AH1455" i="1"/>
  <c r="AL1567" i="1"/>
  <c r="AH1567" i="1"/>
  <c r="AL1636" i="1"/>
  <c r="AH1636" i="1"/>
  <c r="AL1418" i="1"/>
  <c r="AH1418" i="1"/>
  <c r="AL1422" i="1"/>
  <c r="AH1422" i="1"/>
  <c r="AL1463" i="1"/>
  <c r="AH1463" i="1"/>
  <c r="AL1406" i="1"/>
  <c r="AH1406" i="1"/>
  <c r="AL1631" i="1"/>
  <c r="AH1631" i="1"/>
  <c r="AL1375" i="1"/>
  <c r="AH1375" i="1"/>
  <c r="AL1650" i="1"/>
  <c r="AH1650" i="1"/>
  <c r="AL1378" i="1"/>
  <c r="AH1378" i="1"/>
  <c r="AL2384" i="1"/>
  <c r="AH2384" i="1"/>
  <c r="AL2081" i="1"/>
  <c r="AH2081" i="1"/>
  <c r="AL2508" i="1"/>
  <c r="AH2508" i="1"/>
  <c r="AL2335" i="1"/>
  <c r="AH2335" i="1"/>
  <c r="AL2173" i="1"/>
  <c r="AH2173" i="1"/>
  <c r="AL2093" i="1"/>
  <c r="AH2093" i="1"/>
  <c r="AL2411" i="1"/>
  <c r="AH2411" i="1"/>
  <c r="AL2171" i="1"/>
  <c r="AH2171" i="1"/>
  <c r="AL2155" i="1"/>
  <c r="AH2155" i="1"/>
  <c r="AL2464" i="1"/>
  <c r="AH2464" i="1"/>
  <c r="AL2436" i="1"/>
  <c r="AH2436" i="1"/>
  <c r="AL2363" i="1"/>
  <c r="AH2363" i="1"/>
  <c r="AL2293" i="1"/>
  <c r="AH2293" i="1"/>
  <c r="AL2477" i="1"/>
  <c r="AH2477" i="1"/>
  <c r="AL2318" i="1"/>
  <c r="AH2318" i="1"/>
  <c r="AL2535" i="1"/>
  <c r="AH2535" i="1"/>
  <c r="AL2217" i="1"/>
  <c r="AH2217" i="1"/>
  <c r="AL2357" i="1"/>
  <c r="AH2357" i="1"/>
  <c r="AL2469" i="1"/>
  <c r="AH2469" i="1"/>
  <c r="AL2537" i="1"/>
  <c r="AH2537" i="1"/>
  <c r="AL2132" i="1"/>
  <c r="AH2132" i="1"/>
  <c r="AL2498" i="1"/>
  <c r="AH2498" i="1"/>
  <c r="AL2341" i="1"/>
  <c r="AH2341" i="1"/>
  <c r="AL2254" i="1"/>
  <c r="AH2254" i="1"/>
  <c r="AL2444" i="1"/>
  <c r="AH2444" i="1"/>
  <c r="AL2168" i="1"/>
  <c r="AH2168" i="1"/>
  <c r="AL2400" i="1"/>
  <c r="AH2400" i="1"/>
  <c r="AL2085" i="1"/>
  <c r="AH2085" i="1"/>
  <c r="AL2273" i="1"/>
  <c r="AH2273" i="1"/>
  <c r="AL2489" i="1"/>
  <c r="AH2489" i="1"/>
  <c r="AL2348" i="1"/>
  <c r="AH2348" i="1"/>
  <c r="AL2366" i="1"/>
  <c r="AH2366" i="1"/>
  <c r="AL2285" i="1"/>
  <c r="AH2285" i="1"/>
  <c r="AL2113" i="1"/>
  <c r="AH2113" i="1"/>
  <c r="AL2276" i="1"/>
  <c r="AH2276" i="1"/>
  <c r="AL2495" i="1"/>
  <c r="AH2495" i="1"/>
  <c r="AL2095" i="1"/>
  <c r="AH2095" i="1"/>
  <c r="AL2520" i="1"/>
  <c r="AH2520" i="1"/>
  <c r="AL2298" i="1"/>
  <c r="AH2298" i="1"/>
  <c r="AL2387" i="1"/>
  <c r="AH2387" i="1"/>
  <c r="AL2461" i="1"/>
  <c r="AH2461" i="1"/>
  <c r="AL2531" i="1"/>
  <c r="AH2531" i="1"/>
  <c r="AL1697" i="1"/>
  <c r="AH1697" i="1"/>
  <c r="AL1901" i="1"/>
  <c r="AH1901" i="1"/>
  <c r="AL1794" i="1"/>
  <c r="AH1794" i="1"/>
  <c r="AL2005" i="1"/>
  <c r="AH2005" i="1"/>
  <c r="AL1895" i="1"/>
  <c r="AH1895" i="1"/>
  <c r="AL1996" i="1"/>
  <c r="AH1996" i="1"/>
  <c r="AL2038" i="1"/>
  <c r="AH2038" i="1"/>
  <c r="AL1947" i="1"/>
  <c r="AH1947" i="1"/>
  <c r="AL1705" i="1"/>
  <c r="AH1705" i="1"/>
  <c r="AL1818" i="1"/>
  <c r="AH1818" i="1"/>
  <c r="AL1700" i="1"/>
  <c r="AH1700" i="1"/>
  <c r="AL1722" i="1"/>
  <c r="AH1722" i="1"/>
  <c r="AL2022" i="1"/>
  <c r="AH2022" i="1"/>
  <c r="AL1799" i="1"/>
  <c r="AH1799" i="1"/>
  <c r="AL2007" i="1"/>
  <c r="AH2007" i="1"/>
  <c r="AL2051" i="1"/>
  <c r="AH2051" i="1"/>
  <c r="AL1867" i="1"/>
  <c r="AH1867" i="1"/>
  <c r="AL1938" i="1"/>
  <c r="AH1938" i="1"/>
  <c r="AL1892" i="1"/>
  <c r="AH1892" i="1"/>
  <c r="AL2061" i="1"/>
  <c r="AH2061" i="1"/>
  <c r="AL2013" i="1"/>
  <c r="AH2013" i="1"/>
  <c r="AL2041" i="1"/>
  <c r="AH2041" i="1"/>
  <c r="AL1725" i="1"/>
  <c r="AH1725" i="1"/>
  <c r="AL945" i="1"/>
  <c r="AH945" i="1"/>
  <c r="AL1277" i="1"/>
  <c r="AH1277" i="1"/>
  <c r="AL1322" i="1"/>
  <c r="AH1322" i="1"/>
  <c r="AL1196" i="1"/>
  <c r="AH1196" i="1"/>
  <c r="AL888" i="1"/>
  <c r="AH888" i="1"/>
  <c r="AL1327" i="1"/>
  <c r="AH1327" i="1"/>
  <c r="AL1012" i="1"/>
  <c r="AH1012" i="1"/>
  <c r="AL1049" i="1"/>
  <c r="AH1049" i="1"/>
  <c r="AL1338" i="1"/>
  <c r="AH1338" i="1"/>
  <c r="AL1179" i="1"/>
  <c r="AH1179" i="1"/>
  <c r="AL764" i="1"/>
  <c r="AH764" i="1"/>
  <c r="AL1097" i="1"/>
  <c r="AH1097" i="1"/>
  <c r="AL1125" i="1"/>
  <c r="AH1125" i="1"/>
  <c r="AL874" i="1"/>
  <c r="AH874" i="1"/>
  <c r="AL1001" i="1"/>
  <c r="AH1001" i="1"/>
  <c r="AL1023" i="1"/>
  <c r="AH1023" i="1"/>
  <c r="AL803" i="1"/>
  <c r="AH803" i="1"/>
  <c r="AL1343" i="1"/>
  <c r="AH1343" i="1"/>
  <c r="AL1150" i="1"/>
  <c r="AH1150" i="1"/>
  <c r="AL774" i="1"/>
  <c r="AH774" i="1"/>
  <c r="AL1051" i="1"/>
  <c r="AH1051" i="1"/>
  <c r="AL830" i="1"/>
  <c r="AH830" i="1"/>
  <c r="AL1301" i="1"/>
  <c r="AH1301" i="1"/>
  <c r="AL883" i="1"/>
  <c r="AH883" i="1"/>
  <c r="AL1295" i="1"/>
  <c r="AH1295" i="1"/>
  <c r="AL1184" i="1"/>
  <c r="AH1184" i="1"/>
  <c r="AL1272" i="1"/>
  <c r="AH1272" i="1"/>
  <c r="AL868" i="1"/>
  <c r="AH868" i="1"/>
  <c r="AL936" i="1"/>
  <c r="AH936" i="1"/>
  <c r="AL1017" i="1"/>
  <c r="AH1017" i="1"/>
  <c r="AL1174" i="1"/>
  <c r="AH1174" i="1"/>
  <c r="AL1005" i="1"/>
  <c r="AH1005" i="1"/>
  <c r="AL743" i="1"/>
  <c r="AH743" i="1"/>
  <c r="AL1085" i="1"/>
  <c r="AH1085" i="1"/>
  <c r="AL1390" i="1"/>
  <c r="AH1390" i="1"/>
  <c r="AL1673" i="1"/>
  <c r="AH1673" i="1"/>
  <c r="AL1544" i="1"/>
  <c r="AH1544" i="1"/>
  <c r="AL1447" i="1"/>
  <c r="AH1447" i="1"/>
  <c r="AL1536" i="1"/>
  <c r="AH1536" i="1"/>
  <c r="AL1441" i="1"/>
  <c r="AH1441" i="1"/>
  <c r="AL1421" i="1"/>
  <c r="AH1421" i="1"/>
  <c r="AL1614" i="1"/>
  <c r="AH1614" i="1"/>
  <c r="AL1438" i="1"/>
  <c r="AH1438" i="1"/>
  <c r="AL1623" i="1"/>
  <c r="AH1623" i="1"/>
  <c r="AL2147" i="1"/>
  <c r="AH2147" i="1"/>
  <c r="AL2323" i="1"/>
  <c r="AH2323" i="1"/>
  <c r="AL2383" i="1"/>
  <c r="AH2383" i="1"/>
  <c r="AL2135" i="1"/>
  <c r="AH2135" i="1"/>
  <c r="AL2188" i="1"/>
  <c r="AH2188" i="1"/>
  <c r="AL2334" i="1"/>
  <c r="AH2334" i="1"/>
  <c r="AL2092" i="1"/>
  <c r="AH2092" i="1"/>
  <c r="AL2090" i="1"/>
  <c r="AH2090" i="1"/>
  <c r="AL2410" i="1"/>
  <c r="AH2410" i="1"/>
  <c r="AL2170" i="1"/>
  <c r="AH2170" i="1"/>
  <c r="AL2435" i="1"/>
  <c r="AH2435" i="1"/>
  <c r="AL2166" i="1"/>
  <c r="AH2166" i="1"/>
  <c r="AL2292" i="1"/>
  <c r="AH2292" i="1"/>
  <c r="AL2541" i="1"/>
  <c r="AH2541" i="1"/>
  <c r="AL2216" i="1"/>
  <c r="AH2216" i="1"/>
  <c r="AL2129" i="1"/>
  <c r="AH2129" i="1"/>
  <c r="AL2356" i="1"/>
  <c r="AH2356" i="1"/>
  <c r="AL2151" i="1"/>
  <c r="AH2151" i="1"/>
  <c r="AL2468" i="1"/>
  <c r="AH2468" i="1"/>
  <c r="AL2131" i="1"/>
  <c r="AH2131" i="1"/>
  <c r="AL2472" i="1"/>
  <c r="AH2472" i="1"/>
  <c r="AL2340" i="1"/>
  <c r="AH2340" i="1"/>
  <c r="AL2259" i="1"/>
  <c r="AH2259" i="1"/>
  <c r="AL2361" i="1"/>
  <c r="AH2361" i="1"/>
  <c r="AL2211" i="1"/>
  <c r="AH2211" i="1"/>
  <c r="AL2399" i="1"/>
  <c r="AH2399" i="1"/>
  <c r="AL2084" i="1"/>
  <c r="AH2084" i="1"/>
  <c r="AL2249" i="1"/>
  <c r="AH2249" i="1"/>
  <c r="AL2347" i="1"/>
  <c r="AH2347" i="1"/>
  <c r="AL2365" i="1"/>
  <c r="AH2365" i="1"/>
  <c r="AL2511" i="1"/>
  <c r="AH2511" i="1"/>
  <c r="AL2450" i="1"/>
  <c r="AH2450" i="1"/>
  <c r="AL2112" i="1"/>
  <c r="AH2112" i="1"/>
  <c r="AL2271" i="1"/>
  <c r="AH2271" i="1"/>
  <c r="AL2110" i="1"/>
  <c r="AH2110" i="1"/>
  <c r="AL2519" i="1"/>
  <c r="AH2519" i="1"/>
  <c r="AL2386" i="1"/>
  <c r="AH2386" i="1"/>
  <c r="AL2241" i="1"/>
  <c r="AH2241" i="1"/>
  <c r="AL2530" i="1"/>
  <c r="AH2530" i="1"/>
  <c r="AL1953" i="1"/>
  <c r="AH1953" i="1"/>
  <c r="AL1696" i="1"/>
  <c r="AH1696" i="1"/>
  <c r="AL1927" i="1"/>
  <c r="AH1927" i="1"/>
  <c r="AL1816" i="1"/>
  <c r="AH1816" i="1"/>
  <c r="AL1995" i="1"/>
  <c r="AH1995" i="1"/>
  <c r="AL2037" i="1"/>
  <c r="AH2037" i="1"/>
  <c r="AL1982" i="1"/>
  <c r="AH1982" i="1"/>
  <c r="AL1984" i="1"/>
  <c r="AH1984" i="1"/>
  <c r="AL1699" i="1"/>
  <c r="AH1699" i="1"/>
  <c r="AL1830" i="1"/>
  <c r="AH1830" i="1"/>
  <c r="AL2053" i="1"/>
  <c r="AH2053" i="1"/>
  <c r="AL1920" i="1"/>
  <c r="AH1920" i="1"/>
  <c r="AL1844" i="1"/>
  <c r="AH1844" i="1"/>
  <c r="AL1783" i="1"/>
  <c r="AH1783" i="1"/>
  <c r="AL1753" i="1"/>
  <c r="AH1753" i="1"/>
  <c r="AL1963" i="1"/>
  <c r="AH1963" i="1"/>
  <c r="AL1751" i="1"/>
  <c r="AH1751" i="1"/>
  <c r="AL1917" i="1"/>
  <c r="AH1917" i="1"/>
  <c r="AL1692" i="1"/>
  <c r="AH1692" i="1"/>
  <c r="AL2017" i="1"/>
  <c r="AH2017" i="1"/>
  <c r="AL1883" i="1"/>
  <c r="AH1883" i="1"/>
  <c r="AL1866" i="1"/>
  <c r="AH1866" i="1"/>
  <c r="AL1887" i="1"/>
  <c r="AH1887" i="1"/>
  <c r="AL1974" i="1"/>
  <c r="AH1974" i="1"/>
  <c r="AL2076" i="1"/>
  <c r="AH2076" i="1"/>
  <c r="AL922" i="1"/>
  <c r="AH922" i="1"/>
  <c r="AL912" i="1"/>
  <c r="AH912" i="1"/>
  <c r="AL1257" i="1"/>
  <c r="AH1257" i="1"/>
  <c r="AL1011" i="1"/>
  <c r="AH1011" i="1"/>
  <c r="AL1221" i="1"/>
  <c r="AH1221" i="1"/>
  <c r="AL1048" i="1"/>
  <c r="AH1048" i="1"/>
  <c r="AL1157" i="1"/>
  <c r="AH1157" i="1"/>
  <c r="AL1337" i="1"/>
  <c r="AH1337" i="1"/>
  <c r="AL995" i="1"/>
  <c r="AH995" i="1"/>
  <c r="AL769" i="1"/>
  <c r="AH769" i="1"/>
  <c r="AL763" i="1"/>
  <c r="AH763" i="1"/>
  <c r="AL1000" i="1"/>
  <c r="AH1000" i="1"/>
  <c r="AL998" i="1"/>
  <c r="AH998" i="1"/>
  <c r="AL1312" i="1"/>
  <c r="AH1312" i="1"/>
  <c r="AL929" i="1"/>
  <c r="AH929" i="1"/>
  <c r="AL871" i="1"/>
  <c r="AH871" i="1"/>
  <c r="AL1254" i="1"/>
  <c r="AH1254" i="1"/>
  <c r="AL1199" i="1"/>
  <c r="AH1199" i="1"/>
  <c r="AL856" i="1"/>
  <c r="AH856" i="1"/>
  <c r="AL842" i="1"/>
  <c r="AH842" i="1"/>
  <c r="AL1234" i="1"/>
  <c r="AH1234" i="1"/>
  <c r="AL788" i="1"/>
  <c r="AH788" i="1"/>
  <c r="AL1319" i="1"/>
  <c r="AH1319" i="1"/>
  <c r="AL800" i="1"/>
  <c r="AH800" i="1"/>
  <c r="AL882" i="1"/>
  <c r="AH882" i="1"/>
  <c r="AL1064" i="1"/>
  <c r="AH1064" i="1"/>
  <c r="AL1282" i="1"/>
  <c r="AH1282" i="1"/>
  <c r="AL1135" i="1"/>
  <c r="AH1135" i="1"/>
  <c r="AL1093" i="1"/>
  <c r="AH1093" i="1"/>
  <c r="AL1106" i="1"/>
  <c r="AH1106" i="1"/>
  <c r="AL1169" i="1"/>
  <c r="AH1169" i="1"/>
  <c r="AL1275" i="1"/>
  <c r="AH1275" i="1"/>
  <c r="AL1670" i="1"/>
  <c r="AH1670" i="1"/>
  <c r="AL1657" i="1"/>
  <c r="AH1657" i="1"/>
  <c r="AL1585" i="1"/>
  <c r="AH1585" i="1"/>
  <c r="AL1428" i="1"/>
  <c r="AH1428" i="1"/>
  <c r="AL1387" i="1"/>
  <c r="AH1387" i="1"/>
  <c r="AL1541" i="1"/>
  <c r="AH1541" i="1"/>
  <c r="AL1508" i="1"/>
  <c r="AH1508" i="1"/>
  <c r="AL1672" i="1"/>
  <c r="AH1672" i="1"/>
  <c r="AL1360" i="1"/>
  <c r="AH1360" i="1"/>
  <c r="AL1606" i="1"/>
  <c r="AH1606" i="1"/>
  <c r="AL1395" i="1"/>
  <c r="AH1395" i="1"/>
  <c r="AL1385" i="1"/>
  <c r="AH1385" i="1"/>
  <c r="AL1480" i="1"/>
  <c r="AH1480" i="1"/>
  <c r="AL1409" i="1"/>
  <c r="AH1409" i="1"/>
  <c r="AL1538" i="1"/>
  <c r="AH1538" i="1"/>
  <c r="AL1445" i="1"/>
  <c r="AH1445" i="1"/>
  <c r="AL1535" i="1"/>
  <c r="AH1535" i="1"/>
  <c r="AL1634" i="1"/>
  <c r="AH1634" i="1"/>
  <c r="AL1440" i="1"/>
  <c r="AH1440" i="1"/>
  <c r="AL1613" i="1"/>
  <c r="AH1613" i="1"/>
  <c r="AL1550" i="1"/>
  <c r="AH1550" i="1"/>
  <c r="AL1622" i="1"/>
  <c r="AH1622" i="1"/>
  <c r="AL1648" i="1"/>
  <c r="AH1648" i="1"/>
  <c r="AL2124" i="1"/>
  <c r="AH2124" i="1"/>
  <c r="AL2146" i="1"/>
  <c r="AH2146" i="1"/>
  <c r="AL2322" i="1"/>
  <c r="AH2322" i="1"/>
  <c r="AL2134" i="1"/>
  <c r="AH2134" i="1"/>
  <c r="AL2569" i="1"/>
  <c r="AH2569" i="1"/>
  <c r="AL2187" i="1"/>
  <c r="AH2187" i="1"/>
  <c r="AL2559" i="1"/>
  <c r="AH2559" i="1"/>
  <c r="AL2246" i="1"/>
  <c r="AH2246" i="1"/>
  <c r="AL2408" i="1"/>
  <c r="AH2408" i="1"/>
  <c r="AL2481" i="1"/>
  <c r="AH2481" i="1"/>
  <c r="AL2484" i="1"/>
  <c r="AH2484" i="1"/>
  <c r="AL2165" i="1"/>
  <c r="AH2165" i="1"/>
  <c r="AL2540" i="1"/>
  <c r="AH2540" i="1"/>
  <c r="AL2138" i="1"/>
  <c r="AH2138" i="1"/>
  <c r="AL2372" i="1"/>
  <c r="AH2372" i="1"/>
  <c r="AL2193" i="1"/>
  <c r="AH2193" i="1"/>
  <c r="AL2128" i="1"/>
  <c r="AH2128" i="1"/>
  <c r="AL2150" i="1"/>
  <c r="AH2150" i="1"/>
  <c r="AL2467" i="1"/>
  <c r="AH2467" i="1"/>
  <c r="AL2547" i="1"/>
  <c r="AH2547" i="1"/>
  <c r="AL2471" i="1"/>
  <c r="AH2471" i="1"/>
  <c r="AL2102" i="1"/>
  <c r="AH2102" i="1"/>
  <c r="AL2231" i="1"/>
  <c r="AH2231" i="1"/>
  <c r="AL2258" i="1"/>
  <c r="AH2258" i="1"/>
  <c r="AL2360" i="1"/>
  <c r="AH2360" i="1"/>
  <c r="AL2415" i="1"/>
  <c r="AH2415" i="1"/>
  <c r="AL2210" i="1"/>
  <c r="AH2210" i="1"/>
  <c r="AL2302" i="1"/>
  <c r="AH2302" i="1"/>
  <c r="AL2248" i="1"/>
  <c r="AH2248" i="1"/>
  <c r="AL2369" i="1"/>
  <c r="AH2369" i="1"/>
  <c r="AL2120" i="1"/>
  <c r="AH2120" i="1"/>
  <c r="AL2510" i="1"/>
  <c r="AH2510" i="1"/>
  <c r="AL2503" i="1"/>
  <c r="AH2503" i="1"/>
  <c r="AL2449" i="1"/>
  <c r="AH2449" i="1"/>
  <c r="AL2270" i="1"/>
  <c r="AH2270" i="1"/>
  <c r="AL2338" i="1"/>
  <c r="AH2338" i="1"/>
  <c r="AL2526" i="1"/>
  <c r="AH2526" i="1"/>
  <c r="AL2109" i="1"/>
  <c r="AH2109" i="1"/>
  <c r="AL2354" i="1"/>
  <c r="AH2354" i="1"/>
  <c r="AL2475" i="1"/>
  <c r="AH2475" i="1"/>
  <c r="AL2240" i="1"/>
  <c r="AH2240" i="1"/>
  <c r="AL2311" i="1"/>
  <c r="AH2311" i="1"/>
  <c r="AL1757" i="1"/>
  <c r="AH1757" i="1"/>
  <c r="AL1926" i="1"/>
  <c r="AH1926" i="1"/>
  <c r="AL1815" i="1"/>
  <c r="AH1815" i="1"/>
  <c r="AL1714" i="1"/>
  <c r="AH1714" i="1"/>
  <c r="AL1687" i="1"/>
  <c r="AH1687" i="1"/>
  <c r="AL1945" i="1"/>
  <c r="AH1945" i="1"/>
  <c r="AL2035" i="1"/>
  <c r="AH2035" i="1"/>
  <c r="AL1690" i="1"/>
  <c r="AH1690" i="1"/>
  <c r="AL1829" i="1"/>
  <c r="AH1829" i="1"/>
  <c r="AL1879" i="1"/>
  <c r="AH1879" i="1"/>
  <c r="AL1782" i="1"/>
  <c r="AH1782" i="1"/>
  <c r="AL2032" i="1"/>
  <c r="AH2032" i="1"/>
  <c r="AL1766" i="1"/>
  <c r="AH1766" i="1"/>
  <c r="AL2016" i="1"/>
  <c r="AH2016" i="1"/>
  <c r="AL1833" i="1"/>
  <c r="AH1833" i="1"/>
  <c r="AL1855" i="1"/>
  <c r="AH1855" i="1"/>
  <c r="AL1876" i="1"/>
  <c r="AH1876" i="1"/>
  <c r="AL1774" i="1"/>
  <c r="AH1774" i="1"/>
  <c r="AL1886" i="1"/>
  <c r="AH1886" i="1"/>
  <c r="AL1760" i="1"/>
  <c r="AH1760" i="1"/>
  <c r="AL1973" i="1"/>
  <c r="AH1973" i="1"/>
  <c r="AL1739" i="1"/>
  <c r="AH1739" i="1"/>
  <c r="AL1872" i="1"/>
  <c r="AH1872" i="1"/>
  <c r="AL2075" i="1"/>
  <c r="AH2075" i="1"/>
  <c r="AL1813" i="1"/>
  <c r="AH1813" i="1"/>
  <c r="AL958" i="1"/>
  <c r="AH958" i="1"/>
  <c r="AL1264" i="1"/>
  <c r="AH1264" i="1"/>
  <c r="AL1090" i="1"/>
  <c r="AH1090" i="1"/>
  <c r="AL1188" i="1"/>
  <c r="AH1188" i="1"/>
  <c r="AL1220" i="1"/>
  <c r="AH1220" i="1"/>
  <c r="AL994" i="1"/>
  <c r="AH994" i="1"/>
  <c r="AL768" i="1"/>
  <c r="AH768" i="1"/>
  <c r="AL951" i="1"/>
  <c r="AH951" i="1"/>
  <c r="AL828" i="1"/>
  <c r="AH828" i="1"/>
  <c r="AL761" i="1"/>
  <c r="AH761" i="1"/>
  <c r="AL997" i="1"/>
  <c r="AH997" i="1"/>
  <c r="AL1148" i="1"/>
  <c r="AH1148" i="1"/>
  <c r="AL822" i="1"/>
  <c r="AH822" i="1"/>
  <c r="AL864" i="1"/>
  <c r="AH864" i="1"/>
  <c r="AL990" i="1"/>
  <c r="AH990" i="1"/>
  <c r="AL870" i="1"/>
  <c r="AH870" i="1"/>
  <c r="AL972" i="1"/>
  <c r="AH972" i="1"/>
  <c r="AL1072" i="1"/>
  <c r="AH1072" i="1"/>
  <c r="AL960" i="1"/>
  <c r="AH960" i="1"/>
  <c r="AL1198" i="1"/>
  <c r="AH1198" i="1"/>
  <c r="AL1172" i="1"/>
  <c r="AH1172" i="1"/>
  <c r="AL1105" i="1"/>
  <c r="AH1105" i="1"/>
  <c r="AL1168" i="1"/>
  <c r="AH1168" i="1"/>
  <c r="AL737" i="1"/>
  <c r="AH737" i="1"/>
  <c r="AL916" i="1"/>
  <c r="AH916" i="1"/>
  <c r="AL1669" i="1"/>
  <c r="AH1669" i="1"/>
  <c r="AL1427" i="1"/>
  <c r="AH1427" i="1"/>
  <c r="AL1553" i="1"/>
  <c r="AH1553" i="1"/>
  <c r="AL1611" i="1"/>
  <c r="AH1611" i="1"/>
  <c r="AL1609" i="1"/>
  <c r="AH1609" i="1"/>
  <c r="AL1525" i="1"/>
  <c r="AH1525" i="1"/>
  <c r="AL1605" i="1"/>
  <c r="AH1605" i="1"/>
  <c r="AL1519" i="1"/>
  <c r="AH1519" i="1"/>
  <c r="AL1369" i="1"/>
  <c r="AH1369" i="1"/>
  <c r="AL1384" i="1"/>
  <c r="AH1384" i="1"/>
  <c r="AL1425" i="1"/>
  <c r="AH1425" i="1"/>
  <c r="AL1460" i="1"/>
  <c r="AH1460" i="1"/>
  <c r="AL1444" i="1"/>
  <c r="AH1444" i="1"/>
  <c r="AL1498" i="1"/>
  <c r="AH1498" i="1"/>
  <c r="AL1473" i="1"/>
  <c r="AH1473" i="1"/>
  <c r="AL1549" i="1"/>
  <c r="AH1549" i="1"/>
  <c r="AL1629" i="1"/>
  <c r="AH1629" i="1"/>
  <c r="AL1435" i="1"/>
  <c r="AH1435" i="1"/>
  <c r="AL1653" i="1"/>
  <c r="AH1653" i="1"/>
  <c r="AL2123" i="1"/>
  <c r="AH2123" i="1"/>
  <c r="AL2321" i="1"/>
  <c r="AH2321" i="1"/>
  <c r="AL2178" i="1"/>
  <c r="AH2178" i="1"/>
  <c r="AL2568" i="1"/>
  <c r="AH2568" i="1"/>
  <c r="AL2186" i="1"/>
  <c r="AH2186" i="1"/>
  <c r="AL2558" i="1"/>
  <c r="AH2558" i="1"/>
  <c r="AL2329" i="1"/>
  <c r="AH2329" i="1"/>
  <c r="AL2245" i="1"/>
  <c r="AH2245" i="1"/>
  <c r="AL2351" i="1"/>
  <c r="AH2351" i="1"/>
  <c r="AL2522" i="1"/>
  <c r="AH2522" i="1"/>
  <c r="AL2308" i="1"/>
  <c r="AH2308" i="1"/>
  <c r="AL2190" i="1"/>
  <c r="AH2190" i="1"/>
  <c r="AL2480" i="1"/>
  <c r="AH2480" i="1"/>
  <c r="AL2390" i="1"/>
  <c r="AH2390" i="1"/>
  <c r="AL2483" i="1"/>
  <c r="AH2483" i="1"/>
  <c r="AL2290" i="1"/>
  <c r="AH2290" i="1"/>
  <c r="AL2137" i="1"/>
  <c r="AH2137" i="1"/>
  <c r="AL2371" i="1"/>
  <c r="AH2371" i="1"/>
  <c r="AL2192" i="1"/>
  <c r="AH2192" i="1"/>
  <c r="AL2144" i="1"/>
  <c r="AH2144" i="1"/>
  <c r="AL2433" i="1"/>
  <c r="AH2433" i="1"/>
  <c r="AL2149" i="1"/>
  <c r="AH2149" i="1"/>
  <c r="AL2546" i="1"/>
  <c r="AH2546" i="1"/>
  <c r="AL2305" i="1"/>
  <c r="AH2305" i="1"/>
  <c r="AL2101" i="1"/>
  <c r="AH2101" i="1"/>
  <c r="AL2345" i="1"/>
  <c r="AH2345" i="1"/>
  <c r="AL2230" i="1"/>
  <c r="AH2230" i="1"/>
  <c r="AL2257" i="1"/>
  <c r="AH2257" i="1"/>
  <c r="AL2414" i="1"/>
  <c r="AH2414" i="1"/>
  <c r="AL2209" i="1"/>
  <c r="AH2209" i="1"/>
  <c r="AL2301" i="1"/>
  <c r="AH2301" i="1"/>
  <c r="AL2316" i="1"/>
  <c r="AH2316" i="1"/>
  <c r="AL2198" i="1"/>
  <c r="AH2198" i="1"/>
  <c r="AL2368" i="1"/>
  <c r="AH2368" i="1"/>
  <c r="AL2119" i="1"/>
  <c r="AH2119" i="1"/>
  <c r="AL2107" i="1"/>
  <c r="AH2107" i="1"/>
  <c r="AL2222" i="1"/>
  <c r="AH2222" i="1"/>
  <c r="AL2502" i="1"/>
  <c r="AH2502" i="1"/>
  <c r="AL2424" i="1"/>
  <c r="AH2424" i="1"/>
  <c r="AL2337" i="1"/>
  <c r="AH2337" i="1"/>
  <c r="AL2525" i="1"/>
  <c r="AH2525" i="1"/>
  <c r="AL2353" i="1"/>
  <c r="AH2353" i="1"/>
  <c r="AL2517" i="1"/>
  <c r="AH2517" i="1"/>
  <c r="AL2474" i="1"/>
  <c r="AH2474" i="1"/>
  <c r="AL2487" i="1"/>
  <c r="AH2487" i="1"/>
  <c r="AL2310" i="1"/>
  <c r="AH2310" i="1"/>
  <c r="AL2195" i="1"/>
  <c r="AH2195" i="1"/>
  <c r="AL2025" i="1"/>
  <c r="AH2025" i="1"/>
  <c r="AL1936" i="1"/>
  <c r="AH1936" i="1"/>
  <c r="AL1728" i="1"/>
  <c r="AH1728" i="1"/>
  <c r="AL1756" i="1"/>
  <c r="AH1756" i="1"/>
  <c r="AL1763" i="1"/>
  <c r="AH1763" i="1"/>
  <c r="AL1903" i="1"/>
  <c r="AH1903" i="1"/>
  <c r="AL1944" i="1"/>
  <c r="AH1944" i="1"/>
  <c r="AL2034" i="1"/>
  <c r="AH2034" i="1"/>
  <c r="AL1744" i="1"/>
  <c r="AH1744" i="1"/>
  <c r="AL1689" i="1"/>
  <c r="AH1689" i="1"/>
  <c r="AL2048" i="1"/>
  <c r="AH2048" i="1"/>
  <c r="AL1878" i="1"/>
  <c r="AH1878" i="1"/>
  <c r="AL2069" i="1"/>
  <c r="AH2069" i="1"/>
  <c r="AL1858" i="1"/>
  <c r="AH1858" i="1"/>
  <c r="AL1780" i="1"/>
  <c r="AH1780" i="1"/>
  <c r="AL1734" i="1"/>
  <c r="AH1734" i="1"/>
  <c r="AL2029" i="1"/>
  <c r="AH2029" i="1"/>
  <c r="AL2066" i="1"/>
  <c r="AH2066" i="1"/>
  <c r="AL1890" i="1"/>
  <c r="AH1890" i="1"/>
  <c r="AL2045" i="1"/>
  <c r="AH2045" i="1"/>
  <c r="AL1993" i="1"/>
  <c r="AH1993" i="1"/>
  <c r="AL1832" i="1"/>
  <c r="AH1832" i="1"/>
  <c r="AL1875" i="1"/>
  <c r="AH1875" i="1"/>
  <c r="AL1759" i="1"/>
  <c r="AH1759" i="1"/>
  <c r="AL1864" i="1"/>
  <c r="AH1864" i="1"/>
  <c r="AL1812" i="1"/>
  <c r="AH1812" i="1"/>
  <c r="AL957" i="1"/>
  <c r="AH957" i="1"/>
  <c r="AL1324" i="1"/>
  <c r="AH1324" i="1"/>
  <c r="AL1202" i="1"/>
  <c r="AH1202" i="1"/>
  <c r="AL847" i="1"/>
  <c r="AH847" i="1"/>
  <c r="AL853" i="1"/>
  <c r="AH853" i="1"/>
  <c r="AL1163" i="1"/>
  <c r="AH1163" i="1"/>
  <c r="AL794" i="1"/>
  <c r="AH794" i="1"/>
  <c r="AL1330" i="1"/>
  <c r="AH1330" i="1"/>
  <c r="AL993" i="1"/>
  <c r="AH993" i="1"/>
  <c r="AL950" i="1"/>
  <c r="AH950" i="1"/>
  <c r="AL987" i="1"/>
  <c r="AH987" i="1"/>
  <c r="AL825" i="1"/>
  <c r="AH825" i="1"/>
  <c r="AL760" i="1"/>
  <c r="AH760" i="1"/>
  <c r="AL1095" i="1"/>
  <c r="AH1095" i="1"/>
  <c r="AL1108" i="1"/>
  <c r="AH1108" i="1"/>
  <c r="AL739" i="1"/>
  <c r="AH739" i="1"/>
  <c r="AL1026" i="1"/>
  <c r="AH1026" i="1"/>
  <c r="AL989" i="1"/>
  <c r="AH989" i="1"/>
  <c r="AL755" i="1"/>
  <c r="AH755" i="1"/>
  <c r="AL818" i="1"/>
  <c r="AH818" i="1"/>
  <c r="AL1213" i="1"/>
  <c r="AH1213" i="1"/>
  <c r="AL786" i="1"/>
  <c r="AH786" i="1"/>
  <c r="AL963" i="1"/>
  <c r="AH963" i="1"/>
  <c r="AL1028" i="1"/>
  <c r="AH1028" i="1"/>
  <c r="AL919" i="1"/>
  <c r="AH919" i="1"/>
  <c r="AL1116" i="1"/>
  <c r="AH1116" i="1"/>
  <c r="AL777" i="1"/>
  <c r="AH777" i="1"/>
  <c r="AL1128" i="1"/>
  <c r="AH1128" i="1"/>
  <c r="AL1082" i="1"/>
  <c r="AH1082" i="1"/>
  <c r="AL1280" i="1"/>
  <c r="AH1280" i="1"/>
  <c r="AL1014" i="1"/>
  <c r="AH1014" i="1"/>
  <c r="AL844" i="1"/>
  <c r="AH844" i="1"/>
  <c r="AL815" i="1"/>
  <c r="AH815" i="1"/>
  <c r="AL808" i="1"/>
  <c r="AH808" i="1"/>
  <c r="AL834" i="1"/>
  <c r="AH834" i="1"/>
  <c r="AL1111" i="1"/>
  <c r="AH1111" i="1"/>
  <c r="AL1575" i="1"/>
  <c r="AH1575" i="1"/>
  <c r="AL1349" i="1"/>
  <c r="AH1349" i="1"/>
  <c r="AL1678" i="1"/>
  <c r="AH1678" i="1"/>
  <c r="AL1506" i="1"/>
  <c r="AH1506" i="1"/>
  <c r="AL1524" i="1"/>
  <c r="AH1524" i="1"/>
  <c r="AL1451" i="1"/>
  <c r="AH1451" i="1"/>
  <c r="AL1518" i="1"/>
  <c r="AH1518" i="1"/>
  <c r="AL1368" i="1"/>
  <c r="AH1368" i="1"/>
  <c r="AL1660" i="1"/>
  <c r="AH1660" i="1"/>
  <c r="AL1443" i="1"/>
  <c r="AH1443" i="1"/>
  <c r="AL1483" i="1"/>
  <c r="AH1483" i="1"/>
  <c r="AL1493" i="1"/>
  <c r="AH1493" i="1"/>
  <c r="AL1472" i="1"/>
  <c r="AH1472" i="1"/>
  <c r="AL1355" i="1"/>
  <c r="AH1355" i="1"/>
  <c r="AL1628" i="1"/>
  <c r="AH1628" i="1"/>
  <c r="AL1590" i="1"/>
  <c r="AH1590" i="1"/>
  <c r="AL1645" i="1"/>
  <c r="AH1645" i="1"/>
  <c r="AL1652" i="1"/>
  <c r="AH1652" i="1"/>
  <c r="AL1373" i="1"/>
  <c r="AH1373" i="1"/>
  <c r="AL1470" i="1"/>
  <c r="AH1470" i="1"/>
  <c r="AL2122" i="1"/>
  <c r="AH2122" i="1"/>
  <c r="AL2561" i="1"/>
  <c r="AH2561" i="1"/>
  <c r="AL2177" i="1"/>
  <c r="AH2177" i="1"/>
  <c r="AL2550" i="1"/>
  <c r="AH2550" i="1"/>
  <c r="AL2328" i="1"/>
  <c r="AH2328" i="1"/>
  <c r="AL2350" i="1"/>
  <c r="AH2350" i="1"/>
  <c r="AL2307" i="1"/>
  <c r="AH2307" i="1"/>
  <c r="AL2099" i="1"/>
  <c r="AH2099" i="1"/>
  <c r="AL2389" i="1"/>
  <c r="AH2389" i="1"/>
  <c r="AL2394" i="1"/>
  <c r="AH2394" i="1"/>
  <c r="AL2289" i="1"/>
  <c r="AH2289" i="1"/>
  <c r="AL2427" i="1"/>
  <c r="AH2427" i="1"/>
  <c r="AL2143" i="1"/>
  <c r="AH2143" i="1"/>
  <c r="AL2184" i="1"/>
  <c r="AH2184" i="1"/>
  <c r="AL2432" i="1"/>
  <c r="AH2432" i="1"/>
  <c r="AL2296" i="1"/>
  <c r="AH2296" i="1"/>
  <c r="AL2304" i="1"/>
  <c r="AH2304" i="1"/>
  <c r="AL2564" i="1"/>
  <c r="AH2564" i="1"/>
  <c r="AL2344" i="1"/>
  <c r="AH2344" i="1"/>
  <c r="AL2439" i="1"/>
  <c r="AH2439" i="1"/>
  <c r="AL2413" i="1"/>
  <c r="AH2413" i="1"/>
  <c r="AL2315" i="1"/>
  <c r="AH2315" i="1"/>
  <c r="AL2197" i="1"/>
  <c r="AH2197" i="1"/>
  <c r="AL2159" i="1"/>
  <c r="AH2159" i="1"/>
  <c r="AL2106" i="1"/>
  <c r="AH2106" i="1"/>
  <c r="AL2221" i="1"/>
  <c r="AH2221" i="1"/>
  <c r="AL2513" i="1"/>
  <c r="AH2513" i="1"/>
  <c r="AL2501" i="1"/>
  <c r="AH2501" i="1"/>
  <c r="AL2141" i="1"/>
  <c r="AH2141" i="1"/>
  <c r="AL2423" i="1"/>
  <c r="AH2423" i="1"/>
  <c r="AL2442" i="1"/>
  <c r="AH2442" i="1"/>
  <c r="AL2524" i="1"/>
  <c r="AH2524" i="1"/>
  <c r="AL2225" i="1"/>
  <c r="AH2225" i="1"/>
  <c r="AL2516" i="1"/>
  <c r="AH2516" i="1"/>
  <c r="AL2486" i="1"/>
  <c r="AH2486" i="1"/>
  <c r="AL2117" i="1"/>
  <c r="AH2117" i="1"/>
  <c r="AL1935" i="1"/>
  <c r="AH1935" i="1"/>
  <c r="AL1969" i="1"/>
  <c r="AH1969" i="1"/>
  <c r="AL1914" i="1"/>
  <c r="AH1914" i="1"/>
  <c r="AL1930" i="1"/>
  <c r="AH1930" i="1"/>
  <c r="AL1719" i="1"/>
  <c r="AH1719" i="1"/>
  <c r="AL1909" i="1"/>
  <c r="AH1909" i="1"/>
  <c r="AL1703" i="1"/>
  <c r="AH1703" i="1"/>
  <c r="AL1779" i="1"/>
  <c r="AH1779" i="1"/>
  <c r="AL1733" i="1"/>
  <c r="AH1733" i="1"/>
  <c r="AL1889" i="1"/>
  <c r="AH1889" i="1"/>
  <c r="AL1977" i="1"/>
  <c r="AH1977" i="1"/>
  <c r="AL1853" i="1"/>
  <c r="AH1853" i="1"/>
  <c r="AL1796" i="1"/>
  <c r="AH1796" i="1"/>
  <c r="AL1791" i="1"/>
  <c r="AH1791" i="1"/>
  <c r="AL1861" i="1"/>
  <c r="AH1861" i="1"/>
  <c r="AL1863" i="1"/>
  <c r="AH1863" i="1"/>
  <c r="AL1821" i="1"/>
  <c r="AH1821" i="1"/>
  <c r="AL1870" i="1"/>
  <c r="AH1870" i="1"/>
  <c r="AL1681" i="1"/>
  <c r="AH1681" i="1"/>
  <c r="AL1225" i="1"/>
  <c r="AH1225" i="1"/>
  <c r="AL1020" i="1"/>
  <c r="AH1020" i="1"/>
  <c r="AL1113" i="1"/>
  <c r="AH1113" i="1"/>
  <c r="AL941" i="1"/>
  <c r="AH941" i="1"/>
  <c r="AL1211" i="1"/>
  <c r="AH1211" i="1"/>
  <c r="AL1201" i="1"/>
  <c r="AH1201" i="1"/>
  <c r="AL1162" i="1"/>
  <c r="AH1162" i="1"/>
  <c r="AL1204" i="1"/>
  <c r="AH1204" i="1"/>
  <c r="AL1008" i="1"/>
  <c r="AH1008" i="1"/>
  <c r="AL1237" i="1"/>
  <c r="AH1237" i="1"/>
  <c r="AL986" i="1"/>
  <c r="AH986" i="1"/>
  <c r="AL749" i="1"/>
  <c r="AH749" i="1"/>
  <c r="AL955" i="1"/>
  <c r="AH955" i="1"/>
  <c r="AL797" i="1"/>
  <c r="AH797" i="1"/>
  <c r="AL820" i="1"/>
  <c r="AH820" i="1"/>
  <c r="AL981" i="1"/>
  <c r="AH981" i="1"/>
  <c r="AL754" i="1"/>
  <c r="AH754" i="1"/>
  <c r="AL948" i="1"/>
  <c r="AH948" i="1"/>
  <c r="AL1177" i="1"/>
  <c r="AH1177" i="1"/>
  <c r="AL817" i="1"/>
  <c r="AH817" i="1"/>
  <c r="AL1040" i="1"/>
  <c r="AH1040" i="1"/>
  <c r="AL783" i="1"/>
  <c r="AH783" i="1"/>
  <c r="AL806" i="1"/>
  <c r="AH806" i="1"/>
  <c r="AL925" i="1"/>
  <c r="AH925" i="1"/>
  <c r="AL772" i="1"/>
  <c r="AH772" i="1"/>
  <c r="AL1059" i="1"/>
  <c r="AH1059" i="1"/>
  <c r="AL1153" i="1"/>
  <c r="AH1153" i="1"/>
  <c r="AL1037" i="1"/>
  <c r="AH1037" i="1"/>
  <c r="AL1140" i="1"/>
  <c r="AH1140" i="1"/>
  <c r="AL814" i="1"/>
  <c r="AH814" i="1"/>
  <c r="AL833" i="1"/>
  <c r="AH833" i="1"/>
  <c r="AL975" i="1"/>
  <c r="AH975" i="1"/>
  <c r="AL978" i="1"/>
  <c r="AH978" i="1"/>
  <c r="AL1530" i="1"/>
  <c r="AH1530" i="1"/>
  <c r="AL1348" i="1"/>
  <c r="AH1348" i="1"/>
  <c r="AL1677" i="1"/>
  <c r="AH1677" i="1"/>
  <c r="AL1528" i="1"/>
  <c r="AH1528" i="1"/>
  <c r="AL1516" i="1"/>
  <c r="AH1516" i="1"/>
  <c r="AL1477" i="1"/>
  <c r="AH1477" i="1"/>
  <c r="AL1505" i="1"/>
  <c r="AH1505" i="1"/>
  <c r="AL1450" i="1"/>
  <c r="AH1450" i="1"/>
  <c r="AL1398" i="1"/>
  <c r="AH1398" i="1"/>
  <c r="AL1533" i="1"/>
  <c r="AH1533" i="1"/>
  <c r="AL1562" i="1"/>
  <c r="AH1562" i="1"/>
  <c r="AL1351" i="1"/>
  <c r="AH1351" i="1"/>
  <c r="AL1571" i="1"/>
  <c r="AH1571" i="1"/>
  <c r="AL1639" i="1"/>
  <c r="AH1639" i="1"/>
  <c r="AL1559" i="1"/>
  <c r="AH1559" i="1"/>
  <c r="AL1511" i="1"/>
  <c r="AH1511" i="1"/>
  <c r="AL1603" i="1"/>
  <c r="AH1603" i="1"/>
  <c r="AL1644" i="1"/>
  <c r="AH1644" i="1"/>
  <c r="AL1372" i="1"/>
  <c r="AH1372" i="1"/>
  <c r="AL1469" i="1"/>
  <c r="AH1469" i="1"/>
  <c r="AL2459" i="1"/>
  <c r="AH2459" i="1"/>
  <c r="AL2549" i="1"/>
  <c r="AH2549" i="1"/>
  <c r="AL2235" i="1"/>
  <c r="AH2235" i="1"/>
  <c r="AL2506" i="1"/>
  <c r="AH2506" i="1"/>
  <c r="AL2238" i="1"/>
  <c r="AH2238" i="1"/>
  <c r="AL2181" i="1"/>
  <c r="AH2181" i="1"/>
  <c r="AL2207" i="1"/>
  <c r="AH2207" i="1"/>
  <c r="AL2243" i="1"/>
  <c r="AH2243" i="1"/>
  <c r="AL2098" i="1"/>
  <c r="AH2098" i="1"/>
  <c r="AL2406" i="1"/>
  <c r="AH2406" i="1"/>
  <c r="AL2126" i="1"/>
  <c r="AH2126" i="1"/>
  <c r="AL2393" i="1"/>
  <c r="AH2393" i="1"/>
  <c r="AL2426" i="1"/>
  <c r="AH2426" i="1"/>
  <c r="AL2104" i="1"/>
  <c r="AH2104" i="1"/>
  <c r="AL2228" i="1"/>
  <c r="AH2228" i="1"/>
  <c r="AL2556" i="1"/>
  <c r="AH2556" i="1"/>
  <c r="AL2183" i="1"/>
  <c r="AH2183" i="1"/>
  <c r="AL2381" i="1"/>
  <c r="AH2381" i="1"/>
  <c r="AL2295" i="1"/>
  <c r="AH2295" i="1"/>
  <c r="AL2397" i="1"/>
  <c r="AH2397" i="1"/>
  <c r="AL2563" i="1"/>
  <c r="AH2563" i="1"/>
  <c r="AL2214" i="1"/>
  <c r="AH2214" i="1"/>
  <c r="AL2343" i="1"/>
  <c r="AH2343" i="1"/>
  <c r="AL2163" i="1"/>
  <c r="AH2163" i="1"/>
  <c r="AL2283" i="1"/>
  <c r="AH2283" i="1"/>
  <c r="AL2438" i="1"/>
  <c r="AH2438" i="1"/>
  <c r="AL2252" i="1"/>
  <c r="AH2252" i="1"/>
  <c r="AL2544" i="1"/>
  <c r="AH2544" i="1"/>
  <c r="AL2314" i="1"/>
  <c r="AH2314" i="1"/>
  <c r="AL2158" i="1"/>
  <c r="AH2158" i="1"/>
  <c r="AL2279" i="1"/>
  <c r="AH2279" i="1"/>
  <c r="AL2088" i="1"/>
  <c r="AH2088" i="1"/>
  <c r="AL2140" i="1"/>
  <c r="AH2140" i="1"/>
  <c r="AL2441" i="1"/>
  <c r="AH2441" i="1"/>
  <c r="AL2533" i="1"/>
  <c r="AH2533" i="1"/>
  <c r="AL2224" i="1"/>
  <c r="AH2224" i="1"/>
  <c r="AL2204" i="1"/>
  <c r="AH2204" i="1"/>
  <c r="AL2515" i="1"/>
  <c r="AH2515" i="1"/>
  <c r="AL2079" i="1"/>
  <c r="AH2079" i="1"/>
  <c r="AL2116" i="1"/>
  <c r="AH2116" i="1"/>
  <c r="AL2403" i="1"/>
  <c r="AH2403" i="1"/>
  <c r="AL2153" i="1"/>
  <c r="AH2153" i="1"/>
  <c r="AL1924" i="1"/>
  <c r="AH1924" i="1"/>
  <c r="AL1951" i="1"/>
  <c r="AH1951" i="1"/>
  <c r="AL1737" i="1"/>
  <c r="AH1737" i="1"/>
  <c r="AL1684" i="1"/>
  <c r="AH1684" i="1"/>
  <c r="AL1968" i="1"/>
  <c r="AH1968" i="1"/>
  <c r="AL2020" i="1"/>
  <c r="AH2020" i="1"/>
  <c r="AL1966" i="1"/>
  <c r="AH1966" i="1"/>
  <c r="AL1810" i="1"/>
  <c r="AH1810" i="1"/>
  <c r="AL1850" i="1"/>
  <c r="AH1850" i="1"/>
  <c r="AL1742" i="1"/>
  <c r="AH1742" i="1"/>
  <c r="AL1979" i="1"/>
  <c r="AH1979" i="1"/>
  <c r="AL1769" i="1"/>
  <c r="AH1769" i="1"/>
  <c r="AL1960" i="1"/>
  <c r="AH1960" i="1"/>
  <c r="AL2010" i="1"/>
  <c r="AH2010" i="1"/>
  <c r="AL1716" i="1"/>
  <c r="AH1716" i="1"/>
  <c r="AL1731" i="1"/>
  <c r="AH1731" i="1"/>
  <c r="AL1958" i="1"/>
  <c r="AH1958" i="1"/>
  <c r="AL1976" i="1"/>
  <c r="AH1976" i="1"/>
  <c r="AL1991" i="1"/>
  <c r="AH1991" i="1"/>
  <c r="AL1912" i="1"/>
  <c r="AH1912" i="1"/>
  <c r="AL1824" i="1"/>
  <c r="AH1824" i="1"/>
  <c r="AL1680" i="1"/>
  <c r="AH1680" i="1"/>
  <c r="AL1224" i="1"/>
  <c r="AH1224" i="1"/>
  <c r="AL880" i="1"/>
  <c r="AH880" i="1"/>
  <c r="AL886" i="1"/>
  <c r="AH886" i="1"/>
  <c r="AL1046" i="1"/>
  <c r="AH1046" i="1"/>
  <c r="AL1191" i="1"/>
  <c r="AH1191" i="1"/>
  <c r="AL1261" i="1"/>
  <c r="AH1261" i="1"/>
  <c r="AL1291" i="1"/>
  <c r="AH1291" i="1"/>
  <c r="AL892" i="1"/>
  <c r="AH892" i="1"/>
  <c r="AL966" i="1"/>
  <c r="AH966" i="1"/>
  <c r="AL861" i="1"/>
  <c r="AH861" i="1"/>
  <c r="AL1031" i="1"/>
  <c r="AH1031" i="1"/>
  <c r="AL907" i="1"/>
  <c r="AH907" i="1"/>
  <c r="AL1077" i="1"/>
  <c r="AH1077" i="1"/>
  <c r="AL954" i="1"/>
  <c r="AH954" i="1"/>
  <c r="AL1119" i="1"/>
  <c r="AH1119" i="1"/>
  <c r="AL895" i="1"/>
  <c r="AH895" i="1"/>
  <c r="AL812" i="1"/>
  <c r="AH812" i="1"/>
  <c r="AL781" i="1"/>
  <c r="AH781" i="1"/>
  <c r="AL969" i="1"/>
  <c r="AH969" i="1"/>
  <c r="AL1251" i="1"/>
  <c r="AH1251" i="1"/>
  <c r="AL1160" i="1"/>
  <c r="AH1160" i="1"/>
  <c r="AL947" i="1"/>
  <c r="AH947" i="1"/>
  <c r="AL1340" i="1"/>
  <c r="AH1340" i="1"/>
  <c r="AL1176" i="1"/>
  <c r="AH1176" i="1"/>
  <c r="AL901" i="1"/>
  <c r="AH901" i="1"/>
  <c r="AL1346" i="1"/>
  <c r="AH1346" i="1"/>
  <c r="AL1230" i="1"/>
  <c r="AH1230" i="1"/>
  <c r="AL1335" i="1"/>
  <c r="AH1335" i="1"/>
  <c r="AL1286" i="1"/>
  <c r="AH1286" i="1"/>
  <c r="AL1043" i="1"/>
  <c r="AH1043" i="1"/>
  <c r="AL771" i="1"/>
  <c r="AH771" i="1"/>
  <c r="AL984" i="1"/>
  <c r="AH984" i="1"/>
  <c r="AL1080" i="1"/>
  <c r="AH1080" i="1"/>
  <c r="AL1267" i="1"/>
  <c r="AH1267" i="1"/>
  <c r="AL1307" i="1"/>
  <c r="AH1307" i="1"/>
  <c r="AL1243" i="1"/>
  <c r="AH1243" i="1"/>
  <c r="AL1403" i="1"/>
  <c r="AH1403" i="1"/>
  <c r="AL1527" i="1"/>
  <c r="AH1527" i="1"/>
  <c r="AL1515" i="1"/>
  <c r="AH1515" i="1"/>
  <c r="AL1476" i="1"/>
  <c r="AH1476" i="1"/>
  <c r="AL1366" i="1"/>
  <c r="AH1366" i="1"/>
  <c r="AL1578" i="1"/>
  <c r="AH1578" i="1"/>
  <c r="AL1486" i="1"/>
  <c r="AH1486" i="1"/>
  <c r="AL1626" i="1"/>
  <c r="AH1626" i="1"/>
  <c r="AL1593" i="1"/>
  <c r="AH1593" i="1"/>
  <c r="AL1556" i="1"/>
  <c r="AH1556" i="1"/>
  <c r="AL1381" i="1"/>
  <c r="AH1381" i="1"/>
  <c r="AL1570" i="1"/>
  <c r="AH1570" i="1"/>
  <c r="AL1457" i="1"/>
  <c r="AH1457" i="1"/>
  <c r="AL1663" i="1"/>
  <c r="AH1663" i="1"/>
  <c r="AL1602" i="1"/>
  <c r="AH1602" i="1"/>
  <c r="AL1666" i="1"/>
  <c r="AH1666" i="1"/>
  <c r="AL1565" i="1"/>
  <c r="AH1565" i="1"/>
  <c r="AL2421" i="1"/>
  <c r="AH2421" i="1"/>
  <c r="AL2493" i="1"/>
  <c r="AH2493" i="1"/>
  <c r="AL2458" i="1"/>
  <c r="AH2458" i="1"/>
  <c r="AL2378" i="1"/>
  <c r="AH2378" i="1"/>
  <c r="AL2234" i="1"/>
  <c r="AH2234" i="1"/>
  <c r="AL2505" i="1"/>
  <c r="AH2505" i="1"/>
  <c r="AL2237" i="1"/>
  <c r="AH2237" i="1"/>
  <c r="AL2175" i="1"/>
  <c r="AH2175" i="1"/>
  <c r="AL2180" i="1"/>
  <c r="AH2180" i="1"/>
  <c r="AL2201" i="1"/>
  <c r="AH2201" i="1"/>
  <c r="AL2206" i="1"/>
  <c r="AH2206" i="1"/>
  <c r="AL2219" i="1"/>
  <c r="AH2219" i="1"/>
  <c r="AL2405" i="1"/>
  <c r="AH2405" i="1"/>
  <c r="AL2528" i="1"/>
  <c r="AH2528" i="1"/>
  <c r="AL2392" i="1"/>
  <c r="AH2392" i="1"/>
  <c r="AL2418" i="1"/>
  <c r="AH2418" i="1"/>
  <c r="AL2227" i="1"/>
  <c r="AH2227" i="1"/>
  <c r="AL2555" i="1"/>
  <c r="AH2555" i="1"/>
  <c r="AL2553" i="1"/>
  <c r="AH2553" i="1"/>
  <c r="AL2262" i="1"/>
  <c r="AH2262" i="1"/>
  <c r="AL2380" i="1"/>
  <c r="AH2380" i="1"/>
  <c r="AL2396" i="1"/>
  <c r="AH2396" i="1"/>
  <c r="AL2268" i="1"/>
  <c r="AH2268" i="1"/>
  <c r="AL2213" i="1"/>
  <c r="AH2213" i="1"/>
  <c r="AL2162" i="1"/>
  <c r="AH2162" i="1"/>
  <c r="AL2282" i="1"/>
  <c r="AH2282" i="1"/>
  <c r="AL2332" i="1"/>
  <c r="AH2332" i="1"/>
  <c r="AL2251" i="1"/>
  <c r="AH2251" i="1"/>
  <c r="AL2543" i="1"/>
  <c r="AH2543" i="1"/>
  <c r="AL2313" i="1"/>
  <c r="AH2313" i="1"/>
  <c r="AL2453" i="1"/>
  <c r="AH2453" i="1"/>
  <c r="AL2087" i="1"/>
  <c r="AH2087" i="1"/>
  <c r="AL2447" i="1"/>
  <c r="AH2447" i="1"/>
  <c r="AL2326" i="1"/>
  <c r="AH2326" i="1"/>
  <c r="AL2287" i="1"/>
  <c r="AH2287" i="1"/>
  <c r="AL2456" i="1"/>
  <c r="AH2456" i="1"/>
  <c r="AL2430" i="1"/>
  <c r="AH2430" i="1"/>
  <c r="AL2265" i="1"/>
  <c r="AH2265" i="1"/>
  <c r="AL2203" i="1"/>
  <c r="AH2203" i="1"/>
  <c r="AL2078" i="1"/>
  <c r="AH2078" i="1"/>
  <c r="AL2375" i="1"/>
  <c r="AH2375" i="1"/>
  <c r="AL2402" i="1"/>
  <c r="AH2402" i="1"/>
  <c r="AL1933" i="1"/>
  <c r="AH1933" i="1"/>
  <c r="AL1950" i="1"/>
  <c r="AH1950" i="1"/>
  <c r="AL1736" i="1"/>
  <c r="AH1736" i="1"/>
  <c r="AL1683" i="1"/>
  <c r="AH1683" i="1"/>
  <c r="AL1827" i="1"/>
  <c r="AH1827" i="1"/>
  <c r="AL2019" i="1"/>
  <c r="AH2019" i="1"/>
  <c r="AL1749" i="1"/>
  <c r="AH1749" i="1"/>
  <c r="AL2002" i="1"/>
  <c r="AH2002" i="1"/>
  <c r="AL1746" i="1"/>
  <c r="AH1746" i="1"/>
  <c r="AL1809" i="1"/>
  <c r="AH1809" i="1"/>
  <c r="AL1768" i="1"/>
  <c r="AH1768" i="1"/>
  <c r="AL1772" i="1"/>
  <c r="AH1772" i="1"/>
  <c r="AL1805" i="1"/>
  <c r="AH1805" i="1"/>
  <c r="AL1802" i="1"/>
  <c r="AH1802" i="1"/>
  <c r="AL1989" i="1"/>
  <c r="AH1989" i="1"/>
  <c r="AL1847" i="1"/>
  <c r="AH1847" i="1"/>
  <c r="AL1998" i="1"/>
  <c r="AH1998" i="1"/>
  <c r="AL1777" i="1"/>
  <c r="AH1777" i="1"/>
  <c r="AL2063" i="1"/>
  <c r="AH2063" i="1"/>
  <c r="AL1786" i="1"/>
  <c r="AH1786" i="1"/>
  <c r="AL1823" i="1"/>
  <c r="AH1823" i="1"/>
  <c r="AL1708" i="1"/>
  <c r="AH1708" i="1"/>
  <c r="AL2056" i="1"/>
  <c r="AH2056" i="1"/>
  <c r="AL1907" i="1"/>
  <c r="AH1907" i="1"/>
  <c r="AL1942" i="1"/>
  <c r="AH1942" i="1"/>
  <c r="AL714" i="1"/>
  <c r="AH714" i="1"/>
  <c r="AL446" i="1"/>
  <c r="AH446" i="1"/>
  <c r="AL640" i="1"/>
  <c r="AH640" i="1"/>
  <c r="AL621" i="1"/>
  <c r="AH621" i="1"/>
  <c r="AL351" i="1"/>
  <c r="AH351" i="1"/>
  <c r="AL716" i="1"/>
  <c r="AH716" i="1"/>
  <c r="AL188" i="1"/>
  <c r="AH188" i="1"/>
  <c r="AL374" i="1"/>
  <c r="AH374" i="1"/>
  <c r="AL219" i="1"/>
  <c r="AH219" i="1"/>
  <c r="AL126" i="1"/>
  <c r="AH126" i="1"/>
  <c r="AL619" i="1"/>
  <c r="AH619" i="1"/>
  <c r="AL285" i="1"/>
  <c r="AH285" i="1"/>
  <c r="AL44" i="1"/>
  <c r="AH44" i="1"/>
  <c r="AL210" i="1"/>
  <c r="AH210" i="1"/>
  <c r="AL279" i="1"/>
  <c r="AH279" i="1"/>
  <c r="AL444" i="1"/>
  <c r="AH444" i="1"/>
  <c r="AL349" i="1"/>
  <c r="AH349" i="1"/>
  <c r="AL18" i="1"/>
  <c r="AH18" i="1"/>
  <c r="AL292" i="1"/>
  <c r="AH292" i="1"/>
  <c r="AL493" i="1"/>
  <c r="AH493" i="1"/>
  <c r="AL42" i="1"/>
  <c r="AH42" i="1"/>
  <c r="AL12" i="1"/>
  <c r="AH12" i="1"/>
  <c r="AL647" i="1"/>
  <c r="AH647" i="1"/>
  <c r="AL181" i="1"/>
  <c r="AH181" i="1"/>
  <c r="AL364" i="1"/>
  <c r="AH364" i="1"/>
  <c r="AL257" i="1"/>
  <c r="AH257" i="1"/>
  <c r="AL80" i="1"/>
  <c r="AH80" i="1"/>
  <c r="AL402" i="1"/>
  <c r="AH402" i="1"/>
  <c r="AL655" i="1"/>
  <c r="AH655" i="1"/>
  <c r="AL519" i="1"/>
  <c r="AH519" i="1"/>
  <c r="AL238" i="1"/>
  <c r="AH238" i="1"/>
  <c r="AL56" i="1"/>
  <c r="AH56" i="1"/>
  <c r="AL675" i="1"/>
  <c r="AH675" i="1"/>
  <c r="AL724" i="1"/>
  <c r="AH724" i="1"/>
  <c r="AL300" i="1"/>
  <c r="AH300" i="1"/>
  <c r="AL98" i="1"/>
  <c r="AH98" i="1"/>
  <c r="AL303" i="1"/>
  <c r="AH303" i="1"/>
  <c r="AL357" i="1"/>
  <c r="AH357" i="1"/>
  <c r="AL443" i="1"/>
  <c r="AH443" i="1"/>
  <c r="AL711" i="1"/>
  <c r="AH711" i="1"/>
  <c r="AL50" i="1"/>
  <c r="AH50" i="1"/>
  <c r="AL455" i="1"/>
  <c r="AH455" i="1"/>
  <c r="AL452" i="1"/>
  <c r="AH452" i="1"/>
  <c r="AL399" i="1"/>
  <c r="AH399" i="1"/>
  <c r="AL596" i="1"/>
  <c r="AH596" i="1"/>
  <c r="AL611" i="1"/>
  <c r="AH611" i="1"/>
  <c r="AL291" i="1"/>
  <c r="AH291" i="1"/>
  <c r="AL580" i="1"/>
  <c r="AH580" i="1"/>
  <c r="AL266" i="1"/>
  <c r="AH266" i="1"/>
  <c r="AL105" i="1"/>
  <c r="AH105" i="1"/>
  <c r="AL340" i="1"/>
  <c r="AH340" i="1"/>
  <c r="AL646" i="1"/>
  <c r="AH646" i="1"/>
  <c r="AL134" i="1"/>
  <c r="AH134" i="1"/>
  <c r="AL298" i="1"/>
  <c r="AH298" i="1"/>
  <c r="AL413" i="1"/>
  <c r="AH413" i="1"/>
  <c r="AL129" i="1"/>
  <c r="AH129" i="1"/>
  <c r="AL79" i="1"/>
  <c r="AH79" i="1"/>
  <c r="AL284" i="1"/>
  <c r="AH284" i="1"/>
  <c r="AL170" i="1"/>
  <c r="AH170" i="1"/>
  <c r="AL282" i="1"/>
  <c r="AH282" i="1"/>
  <c r="AL237" i="1"/>
  <c r="AH237" i="1"/>
  <c r="AL207" i="1"/>
  <c r="AH207" i="1"/>
  <c r="AL576" i="1"/>
  <c r="AH576" i="1"/>
  <c r="AL68" i="1"/>
  <c r="AH68" i="1"/>
  <c r="AL495" i="1"/>
  <c r="AH495" i="1"/>
  <c r="AL294" i="1"/>
  <c r="AH294" i="1"/>
  <c r="AL457" i="1"/>
  <c r="AH457" i="1"/>
  <c r="AL466" i="1"/>
  <c r="AH466" i="1"/>
  <c r="AL700" i="1"/>
  <c r="AH700" i="1"/>
  <c r="AL632" i="1"/>
  <c r="AH632" i="1"/>
  <c r="AL391" i="1"/>
  <c r="AH391" i="1"/>
  <c r="AL693" i="1"/>
  <c r="AH693" i="1"/>
  <c r="AL629" i="1"/>
  <c r="AH629" i="1"/>
  <c r="AL326" i="1"/>
  <c r="AH326" i="1"/>
  <c r="AL602" i="1"/>
  <c r="AH602" i="1"/>
  <c r="AL506" i="1"/>
  <c r="AH506" i="1"/>
  <c r="AL469" i="1"/>
  <c r="AH469" i="1"/>
  <c r="AL60" i="1"/>
  <c r="AH60" i="1"/>
  <c r="AL593" i="1"/>
  <c r="AH593" i="1"/>
  <c r="AL710" i="1"/>
  <c r="AH710" i="1"/>
  <c r="AL49" i="1"/>
  <c r="AH49" i="1"/>
  <c r="AL483" i="1"/>
  <c r="AH483" i="1"/>
  <c r="AL572" i="1"/>
  <c r="AH572" i="1"/>
  <c r="AL523" i="1"/>
  <c r="AH523" i="1"/>
  <c r="AL418" i="1"/>
  <c r="AH418" i="1"/>
  <c r="AL464" i="1"/>
  <c r="AH464" i="1"/>
  <c r="AL609" i="1"/>
  <c r="AH609" i="1"/>
  <c r="AL16" i="1"/>
  <c r="AH16" i="1"/>
  <c r="AL224" i="1"/>
  <c r="AH224" i="1"/>
  <c r="AL160" i="1"/>
  <c r="AH160" i="1"/>
  <c r="AL735" i="1"/>
  <c r="AH735" i="1"/>
  <c r="AL318" i="1"/>
  <c r="AH318" i="1"/>
  <c r="AL143" i="1"/>
  <c r="AH143" i="1"/>
  <c r="AL553" i="1"/>
  <c r="AH553" i="1"/>
  <c r="AL560" i="1"/>
  <c r="AH560" i="1"/>
  <c r="AL272" i="1"/>
  <c r="AH272" i="1"/>
  <c r="AL297" i="1"/>
  <c r="AH297" i="1"/>
  <c r="AL179" i="1"/>
  <c r="AH179" i="1"/>
  <c r="AL380" i="1"/>
  <c r="AH380" i="1"/>
  <c r="AL372" i="1"/>
  <c r="AH372" i="1"/>
  <c r="AL679" i="1"/>
  <c r="AH679" i="1"/>
  <c r="AL438" i="1"/>
  <c r="AH438" i="1"/>
  <c r="AL343" i="1"/>
  <c r="AH343" i="1"/>
  <c r="AL535" i="1"/>
  <c r="AH535" i="1"/>
  <c r="AL584" i="1"/>
  <c r="AH584" i="1"/>
  <c r="AL354" i="1"/>
  <c r="AH354" i="1"/>
  <c r="AL243" i="1"/>
  <c r="AH243" i="1"/>
  <c r="AL281" i="1"/>
  <c r="AH281" i="1"/>
  <c r="AL185" i="1"/>
  <c r="AH185" i="1"/>
  <c r="AL305" i="1"/>
  <c r="AH305" i="1"/>
  <c r="AL195" i="1"/>
  <c r="AH195" i="1"/>
  <c r="AL566" i="1"/>
  <c r="AH566" i="1"/>
  <c r="AL410" i="1"/>
  <c r="AH410" i="1"/>
  <c r="AL192" i="1"/>
  <c r="AH192" i="1"/>
  <c r="AL112" i="1"/>
  <c r="AH112" i="1"/>
  <c r="AL233" i="1"/>
  <c r="AH233" i="1"/>
  <c r="AL522" i="1"/>
  <c r="AH522" i="1"/>
  <c r="AL388" i="1"/>
  <c r="AH388" i="1"/>
  <c r="AL460" i="1"/>
  <c r="AH460" i="1"/>
  <c r="AL608" i="1"/>
  <c r="AH608" i="1"/>
  <c r="AL116" i="1"/>
  <c r="AH116" i="1"/>
  <c r="AL15" i="1"/>
  <c r="AH15" i="1"/>
  <c r="AL230" i="1"/>
  <c r="AH230" i="1"/>
  <c r="AL213" i="1"/>
  <c r="AH213" i="1"/>
  <c r="AL38" i="1"/>
  <c r="AH38" i="1"/>
  <c r="AL491" i="1"/>
  <c r="AH491" i="1"/>
  <c r="AL58" i="1"/>
  <c r="AH58" i="1"/>
  <c r="AL681" i="1"/>
  <c r="AH681" i="1"/>
  <c r="AL371" i="1"/>
  <c r="AH371" i="1"/>
  <c r="AL47" i="1"/>
  <c r="AH47" i="1"/>
  <c r="AL437" i="1"/>
  <c r="AH437" i="1"/>
  <c r="AL644" i="1"/>
  <c r="AH644" i="1"/>
  <c r="AL489" i="1"/>
  <c r="AH489" i="1"/>
  <c r="AL32" i="1"/>
  <c r="AH32" i="1"/>
  <c r="AL22" i="1"/>
  <c r="AH22" i="1"/>
  <c r="AL638" i="1"/>
  <c r="AH638" i="1"/>
  <c r="AL66" i="1"/>
  <c r="AH66" i="1"/>
  <c r="AL543" i="1"/>
  <c r="AH543" i="1"/>
  <c r="AL277" i="1"/>
  <c r="AH277" i="1"/>
  <c r="AL476" i="1"/>
  <c r="AH476" i="1"/>
  <c r="AL93" i="1"/>
  <c r="AH93" i="1"/>
  <c r="AL276" i="1"/>
  <c r="AH276" i="1"/>
  <c r="AL408" i="1"/>
  <c r="AH408" i="1"/>
  <c r="AL501" i="1"/>
  <c r="AH501" i="1"/>
  <c r="AL255" i="1"/>
  <c r="AH255" i="1"/>
  <c r="AL3" i="1"/>
  <c r="AH3" i="1"/>
  <c r="AL431" i="1"/>
  <c r="AH431" i="1"/>
  <c r="AL360" i="1"/>
  <c r="AH360" i="1"/>
  <c r="AL269" i="1"/>
  <c r="AH269" i="1"/>
  <c r="AL250" i="1"/>
  <c r="AH250" i="1"/>
  <c r="AL332" i="1"/>
  <c r="AH332" i="1"/>
  <c r="AL526" i="1"/>
  <c r="AH526" i="1"/>
  <c r="AL661" i="1"/>
  <c r="AH661" i="1"/>
  <c r="AL103" i="1"/>
  <c r="AH103" i="1"/>
  <c r="AL551" i="1"/>
  <c r="AH551" i="1"/>
  <c r="AL96" i="1"/>
  <c r="AH96" i="1"/>
  <c r="AL685" i="1"/>
  <c r="AH685" i="1"/>
  <c r="AL587" i="1"/>
  <c r="AH587" i="1"/>
  <c r="AL177" i="1"/>
  <c r="AH177" i="1"/>
  <c r="AL227" i="1"/>
  <c r="AH227" i="1"/>
  <c r="AL370" i="1"/>
  <c r="AH370" i="1"/>
  <c r="AL246" i="1"/>
  <c r="AH246" i="1"/>
  <c r="AL46" i="1"/>
  <c r="AH46" i="1"/>
  <c r="AL643" i="1"/>
  <c r="AH643" i="1"/>
  <c r="AL131" i="1"/>
  <c r="AH131" i="1"/>
  <c r="AL721" i="1"/>
  <c r="AH721" i="1"/>
  <c r="AL515" i="1"/>
  <c r="AH515" i="1"/>
  <c r="AL147" i="1"/>
  <c r="AH147" i="1"/>
  <c r="AL31" i="1"/>
  <c r="AH31" i="1"/>
  <c r="AL240" i="1"/>
  <c r="AH240" i="1"/>
  <c r="AL637" i="1"/>
  <c r="AH637" i="1"/>
  <c r="AL626" i="1"/>
  <c r="AH626" i="1"/>
  <c r="AL429" i="1"/>
  <c r="AH429" i="1"/>
  <c r="AL65" i="1"/>
  <c r="AH65" i="1"/>
  <c r="AL324" i="1"/>
  <c r="AH324" i="1"/>
  <c r="AL668" i="1"/>
  <c r="AH668" i="1"/>
  <c r="AL503" i="1"/>
  <c r="AH503" i="1"/>
  <c r="AL28" i="1"/>
  <c r="AH28" i="1"/>
  <c r="AL517" i="1"/>
  <c r="AH517" i="1"/>
  <c r="AL531" i="1"/>
  <c r="AH531" i="1"/>
  <c r="AL345" i="1"/>
  <c r="AH345" i="1"/>
  <c r="AL382" i="1"/>
  <c r="AH382" i="1"/>
  <c r="AL9" i="1"/>
  <c r="AH9" i="1"/>
  <c r="AL504" i="1"/>
  <c r="AH504" i="1"/>
  <c r="AL29" i="1"/>
  <c r="AH29" i="1"/>
  <c r="AL309" i="1"/>
  <c r="AH309" i="1"/>
  <c r="AL287" i="1"/>
  <c r="AH287" i="1"/>
  <c r="AL315" i="1"/>
  <c r="AH315" i="1"/>
  <c r="AL424" i="1"/>
  <c r="AH424" i="1"/>
  <c r="AL407" i="1"/>
  <c r="AH407" i="1"/>
  <c r="AL6" i="1"/>
  <c r="AH6" i="1"/>
  <c r="AL154" i="1"/>
  <c r="AH154" i="1"/>
  <c r="AL118" i="1"/>
  <c r="AH118" i="1"/>
  <c r="AL121" i="1"/>
  <c r="AH121" i="1"/>
  <c r="AL529" i="1"/>
  <c r="AH529" i="1"/>
  <c r="AL616" i="1"/>
  <c r="AH616" i="1"/>
  <c r="AL205" i="1"/>
  <c r="AH205" i="1"/>
  <c r="AL164" i="1"/>
  <c r="AH164" i="1"/>
  <c r="AL606" i="1"/>
  <c r="AH606" i="1"/>
  <c r="AL268" i="1"/>
  <c r="AH268" i="1"/>
  <c r="AL671" i="1"/>
  <c r="AH671" i="1"/>
  <c r="AL435" i="1"/>
  <c r="AH435" i="1"/>
  <c r="AL697" i="1"/>
  <c r="AH697" i="1"/>
  <c r="AL378" i="1"/>
  <c r="AH378" i="1"/>
  <c r="AL635" i="1"/>
  <c r="AH635" i="1"/>
  <c r="AL525" i="1"/>
  <c r="AH525" i="1"/>
  <c r="AL109" i="1"/>
  <c r="AH109" i="1"/>
  <c r="AL95" i="1"/>
  <c r="AH95" i="1"/>
  <c r="AL730" i="1"/>
  <c r="AH730" i="1"/>
  <c r="AL586" i="1"/>
  <c r="AH586" i="1"/>
  <c r="AL706" i="1"/>
  <c r="AH706" i="1"/>
  <c r="AL650" i="1"/>
  <c r="AH650" i="1"/>
  <c r="AL150" i="1"/>
  <c r="AH150" i="1"/>
  <c r="AL312" i="1"/>
  <c r="AH312" i="1"/>
  <c r="AL216" i="1"/>
  <c r="AH216" i="1"/>
  <c r="AL473" i="1"/>
  <c r="AH473" i="1"/>
  <c r="AL201" i="1"/>
  <c r="AH201" i="1"/>
  <c r="AL421" i="1"/>
  <c r="AH421" i="1"/>
  <c r="AL321" i="1"/>
  <c r="AH321" i="1"/>
  <c r="AL386" i="1"/>
  <c r="AH386" i="1"/>
  <c r="AL683" i="1"/>
  <c r="AH683" i="1"/>
  <c r="AL416" i="1"/>
  <c r="AH416" i="1"/>
  <c r="AL157" i="1"/>
  <c r="AH157" i="1"/>
  <c r="AL623" i="1"/>
  <c r="AH623" i="1"/>
  <c r="AL405" i="1"/>
  <c r="AH405" i="1"/>
  <c r="AL556" i="1"/>
  <c r="AH556" i="1"/>
  <c r="AL26" i="1"/>
  <c r="AH26" i="1"/>
  <c r="AL528" i="1"/>
  <c r="AH528" i="1"/>
  <c r="AL204" i="1"/>
  <c r="AH204" i="1"/>
  <c r="AL563" i="1"/>
  <c r="AH563" i="1"/>
  <c r="AL658" i="1"/>
  <c r="AH658" i="1"/>
  <c r="AL590" i="1"/>
  <c r="AH590" i="1"/>
  <c r="AL368" i="1"/>
  <c r="AH368" i="1"/>
  <c r="AL450" i="1"/>
  <c r="AH450" i="1"/>
  <c r="AL53" i="1"/>
  <c r="AH53" i="1"/>
  <c r="AL397" i="1"/>
  <c r="AH397" i="1"/>
  <c r="AL394" i="1"/>
  <c r="AH394" i="1"/>
  <c r="AL649" i="1"/>
  <c r="AH649" i="1"/>
  <c r="AL149" i="1"/>
  <c r="AH149" i="1"/>
  <c r="AL221" i="1"/>
  <c r="AH221" i="1"/>
  <c r="AL703" i="1"/>
  <c r="AH703" i="1"/>
  <c r="AL719" i="1"/>
  <c r="AH719" i="1"/>
  <c r="AL336" i="1"/>
  <c r="AH336" i="1"/>
  <c r="AL88" i="1"/>
  <c r="AH88" i="1"/>
  <c r="AL509" i="1"/>
  <c r="AH509" i="1"/>
  <c r="AL513" i="1"/>
  <c r="AH513" i="1"/>
  <c r="AL569" i="1"/>
  <c r="AH569" i="1"/>
  <c r="AL35" i="1"/>
  <c r="AH35" i="1"/>
  <c r="AL511" i="1"/>
  <c r="AH511" i="1"/>
  <c r="AL441" i="1"/>
  <c r="AH441" i="1"/>
  <c r="AL295" i="1"/>
  <c r="AH295" i="1"/>
  <c r="AL485" i="1"/>
  <c r="AH485" i="1"/>
  <c r="AL447" i="1"/>
  <c r="AH447" i="1"/>
  <c r="AL498" i="1"/>
  <c r="AH498" i="1"/>
  <c r="AL713" i="1"/>
  <c r="AH713" i="1"/>
  <c r="AL467" i="1"/>
  <c r="AH467" i="1"/>
  <c r="AL107" i="1"/>
  <c r="AH107" i="1"/>
  <c r="AL138" i="1"/>
  <c r="AH138" i="1"/>
  <c r="AL555" i="1"/>
  <c r="AH555" i="1"/>
  <c r="AL261" i="1"/>
  <c r="AH261" i="1"/>
  <c r="AL329" i="1"/>
  <c r="AH329" i="1"/>
  <c r="AL480" i="1"/>
  <c r="AH480" i="1"/>
  <c r="AL20" i="1"/>
  <c r="AH20" i="1"/>
  <c r="AL690" i="1"/>
  <c r="AH690" i="1"/>
  <c r="AL13" i="1"/>
  <c r="AH13" i="1"/>
  <c r="AL589" i="1"/>
  <c r="AH589" i="1"/>
  <c r="AL63" i="1"/>
  <c r="AH63" i="1"/>
  <c r="AL449" i="1"/>
  <c r="AH449" i="1"/>
  <c r="AL167" i="1"/>
  <c r="AH167" i="1"/>
  <c r="AL198" i="1"/>
  <c r="AH198" i="1"/>
  <c r="AL396" i="1"/>
  <c r="AH396" i="1"/>
  <c r="AL471" i="1"/>
  <c r="AH471" i="1"/>
  <c r="AL393" i="1"/>
  <c r="AH393" i="1"/>
  <c r="AL235" i="1"/>
  <c r="AH235" i="1"/>
  <c r="AL86" i="1"/>
  <c r="AH86" i="1"/>
  <c r="AL83" i="1"/>
  <c r="AH83" i="1"/>
  <c r="AL547" i="1"/>
  <c r="AH547" i="1"/>
  <c r="AL335" i="1"/>
  <c r="AH335" i="1"/>
  <c r="AL727" i="1"/>
  <c r="AH727" i="1"/>
  <c r="AL656" i="1"/>
  <c r="AH656" i="1"/>
  <c r="AL653" i="1"/>
  <c r="AH653" i="1"/>
  <c r="AL520" i="1"/>
  <c r="AH520" i="1"/>
  <c r="AL440" i="1"/>
  <c r="AH440" i="1"/>
  <c r="AL253" i="1"/>
  <c r="AH253" i="1"/>
  <c r="AL70" i="1"/>
  <c r="AH70" i="1"/>
  <c r="AL599" i="1"/>
  <c r="AH599" i="1"/>
  <c r="AL549" i="1"/>
  <c r="AH549" i="1"/>
  <c r="AL77" i="1"/>
  <c r="AH77" i="1"/>
  <c r="H8" i="10"/>
  <c r="E8" i="10"/>
  <c r="D8" i="10"/>
  <c r="G8" i="10"/>
  <c r="F8" i="10"/>
  <c r="E25" i="10"/>
  <c r="D25" i="10"/>
  <c r="F25" i="10"/>
  <c r="G25" i="10"/>
  <c r="H25" i="10"/>
  <c r="L26" i="12"/>
  <c r="AK232" i="1"/>
  <c r="M26" i="12"/>
  <c r="AK319" i="1"/>
  <c r="AK495" i="1"/>
  <c r="AK676" i="1"/>
  <c r="AK294" i="1"/>
  <c r="AK279" i="1"/>
  <c r="AK725" i="1"/>
  <c r="AK484" i="1"/>
  <c r="AK446" i="1"/>
  <c r="AK289" i="1"/>
  <c r="AK457" i="1"/>
  <c r="AK640" i="1"/>
  <c r="AK497" i="1"/>
  <c r="AK712" i="1"/>
  <c r="AK247" i="1"/>
  <c r="AK558" i="1"/>
  <c r="AK74" i="1"/>
  <c r="AK384" i="1"/>
  <c r="AK466" i="1"/>
  <c r="AK106" i="1"/>
  <c r="AK137" i="1"/>
  <c r="AK444" i="1"/>
  <c r="AK414" i="1"/>
  <c r="AK630" i="1"/>
  <c r="AK542" i="1"/>
  <c r="AK276" i="1"/>
  <c r="AK475" i="1"/>
  <c r="AK389" i="1"/>
  <c r="AK92" i="1"/>
  <c r="AK516" i="1"/>
  <c r="AK691" i="1"/>
  <c r="AK627" i="1"/>
  <c r="AK695" i="1"/>
  <c r="AK408" i="1"/>
  <c r="AK531" i="1"/>
  <c r="AK409" i="1"/>
  <c r="AK425" i="1"/>
  <c r="AK155" i="1"/>
  <c r="AK136" i="1"/>
  <c r="AK501" i="1"/>
  <c r="AK191" i="1"/>
  <c r="AK111" i="1"/>
  <c r="AK114" i="1"/>
  <c r="AK1811" i="1"/>
  <c r="I2" i="12"/>
  <c r="K26" i="12"/>
  <c r="I26" i="12"/>
  <c r="J26" i="12"/>
  <c r="AK708" i="1"/>
  <c r="AK51" i="1"/>
  <c r="AK255" i="1"/>
  <c r="AK621" i="1"/>
  <c r="AK3" i="1"/>
  <c r="AK349" i="1"/>
  <c r="AK345" i="1"/>
  <c r="AK554" i="1"/>
  <c r="AK431" i="1"/>
  <c r="AK24" i="1"/>
  <c r="AK258" i="1"/>
  <c r="AK453" i="1"/>
  <c r="AK382" i="1"/>
  <c r="AK260" i="1"/>
  <c r="AK9" i="1"/>
  <c r="AK328" i="1"/>
  <c r="AK541" i="1"/>
  <c r="AK479" i="1"/>
  <c r="AK521" i="1"/>
  <c r="AK18" i="1"/>
  <c r="AK360" i="1"/>
  <c r="AK351" i="1"/>
  <c r="AK462" i="1"/>
  <c r="AK400" i="1"/>
  <c r="AK387" i="1"/>
  <c r="AK700" i="1"/>
  <c r="AK459" i="1"/>
  <c r="AK141" i="1"/>
  <c r="AI1233" i="1"/>
  <c r="AI787" i="1"/>
  <c r="AI1318" i="1"/>
  <c r="AI799" i="1"/>
  <c r="AI1029" i="1"/>
  <c r="AL1029" i="1"/>
  <c r="AI920" i="1"/>
  <c r="AI881" i="1"/>
  <c r="AI933" i="1"/>
  <c r="AL933" i="1"/>
  <c r="AI778" i="1"/>
  <c r="AL778" i="1"/>
  <c r="AI1182" i="1"/>
  <c r="AI1063" i="1"/>
  <c r="AI1129" i="1"/>
  <c r="AL1129" i="1"/>
  <c r="AI1061" i="1"/>
  <c r="AL1061" i="1"/>
  <c r="AI1293" i="1"/>
  <c r="AI1083" i="1"/>
  <c r="AI1232" i="1"/>
  <c r="AI1281" i="1"/>
  <c r="AI1015" i="1"/>
  <c r="AL1015" i="1"/>
  <c r="AI845" i="1"/>
  <c r="AK607" i="1"/>
  <c r="AK597" i="1"/>
  <c r="AK321" i="1"/>
  <c r="AK632" i="1"/>
  <c r="AK210" i="1"/>
  <c r="AK544" i="1"/>
  <c r="AK503" i="1"/>
  <c r="AK674" i="1"/>
  <c r="AK274" i="1"/>
  <c r="AK477" i="1"/>
  <c r="AK28" i="1"/>
  <c r="AK391" i="1"/>
  <c r="AK308" i="1"/>
  <c r="AK723" i="1"/>
  <c r="AK486" i="1"/>
  <c r="AK122" i="1"/>
  <c r="AK286" i="1"/>
  <c r="AK693" i="1"/>
  <c r="AK314" i="1"/>
  <c r="AK629" i="1"/>
  <c r="AK423" i="1"/>
  <c r="AK326" i="1"/>
  <c r="AK663" i="1"/>
  <c r="AK602" i="1"/>
  <c r="AK406" i="1"/>
  <c r="AK506" i="1"/>
  <c r="AK714" i="1"/>
  <c r="AK299" i="1"/>
  <c r="AK151" i="1"/>
  <c r="AK97" i="1"/>
  <c r="AK5" i="1"/>
  <c r="AK469" i="1"/>
  <c r="AK153" i="1"/>
  <c r="AK60" i="1"/>
  <c r="AK386" i="1"/>
  <c r="AK302" i="1"/>
  <c r="AK499" i="1"/>
  <c r="AK193" i="1"/>
  <c r="AK117" i="1"/>
  <c r="AK356" i="1"/>
  <c r="AK139" i="1"/>
  <c r="AK593" i="1"/>
  <c r="AK683" i="1"/>
  <c r="AK442" i="1"/>
  <c r="AK416" i="1"/>
  <c r="AK710" i="1"/>
  <c r="AK157" i="1"/>
  <c r="AK49" i="1"/>
  <c r="AK623" i="1"/>
  <c r="AK483" i="1"/>
  <c r="AK405" i="1"/>
  <c r="AK347" i="1"/>
  <c r="AK556" i="1"/>
  <c r="AK454" i="1"/>
  <c r="AK26" i="1"/>
  <c r="AK732" i="1"/>
  <c r="AK120" i="1"/>
  <c r="AK451" i="1"/>
  <c r="AK262" i="1"/>
  <c r="AK572" i="1"/>
  <c r="AK7" i="1"/>
  <c r="AK604" i="1"/>
  <c r="AK539" i="1"/>
  <c r="AK523" i="1"/>
  <c r="AK528" i="1"/>
  <c r="AK418" i="1"/>
  <c r="AK358" i="1"/>
  <c r="AK464" i="1"/>
  <c r="AK615" i="1"/>
  <c r="AK398" i="1"/>
  <c r="AK686" i="1"/>
  <c r="AK461" i="1"/>
  <c r="AK204" i="1"/>
  <c r="AK609" i="1"/>
  <c r="AK163" i="1"/>
  <c r="AK595" i="1"/>
  <c r="AK605" i="1"/>
  <c r="AK610" i="1"/>
  <c r="AK267" i="1"/>
  <c r="AK16" i="1"/>
  <c r="AK563" i="1"/>
  <c r="AK290" i="1"/>
  <c r="AK362" i="1"/>
  <c r="AK224" i="1"/>
  <c r="AK670" i="1"/>
  <c r="AK214" i="1"/>
  <c r="AK434" i="1"/>
  <c r="AK579" i="1"/>
  <c r="AK658" i="1"/>
  <c r="AK90" i="1"/>
  <c r="AK696" i="1"/>
  <c r="AK10" i="1"/>
  <c r="AK590" i="1"/>
  <c r="AK265" i="1"/>
  <c r="AK377" i="1"/>
  <c r="AK104" i="1"/>
  <c r="AK634" i="1"/>
  <c r="AK186" i="1"/>
  <c r="AK368" i="1"/>
  <c r="AK160" i="1"/>
  <c r="AK330" i="1"/>
  <c r="AK99" i="1"/>
  <c r="AK450" i="1"/>
  <c r="AK339" i="1"/>
  <c r="AK524" i="1"/>
  <c r="AK735" i="1"/>
  <c r="AK659" i="1"/>
  <c r="AK318" i="1"/>
  <c r="AK53" i="1"/>
  <c r="AK645" i="1"/>
  <c r="AK108" i="1"/>
  <c r="AK143" i="1"/>
  <c r="AK101" i="1"/>
  <c r="AK553" i="1"/>
  <c r="AK397" i="1"/>
  <c r="AK133" i="1"/>
  <c r="AK94" i="1"/>
  <c r="AK560" i="1"/>
  <c r="AK394" i="1"/>
  <c r="AK272" i="1"/>
  <c r="AK729" i="1"/>
  <c r="AK297" i="1"/>
  <c r="AK585" i="1"/>
  <c r="AK412" i="1"/>
  <c r="AK705" i="1"/>
  <c r="AK179" i="1"/>
  <c r="AK665" i="1"/>
  <c r="AK380" i="1"/>
  <c r="AK649" i="1"/>
  <c r="AK578" i="1"/>
  <c r="AK225" i="1"/>
  <c r="AK372" i="1"/>
  <c r="AK84" i="1"/>
  <c r="AK128" i="1"/>
  <c r="AK244" i="1"/>
  <c r="AK679" i="1"/>
  <c r="AK149" i="1"/>
  <c r="AK78" i="1"/>
  <c r="AK221" i="1"/>
  <c r="AK438" i="1"/>
  <c r="AK703" i="1"/>
  <c r="AK124" i="1"/>
  <c r="AK641" i="1"/>
  <c r="AK343" i="1"/>
  <c r="AK311" i="1"/>
  <c r="AK617" i="1"/>
  <c r="AK719" i="1"/>
  <c r="AK535" i="1"/>
  <c r="AK336" i="1"/>
  <c r="AK584" i="1"/>
  <c r="AK88" i="1"/>
  <c r="AK283" i="1"/>
  <c r="AK728" i="1"/>
  <c r="AK263" i="1"/>
  <c r="AK509" i="1"/>
  <c r="AK354" i="1"/>
  <c r="AK513" i="1"/>
  <c r="AK40" i="1"/>
  <c r="AK215" i="1"/>
  <c r="AK169" i="1"/>
  <c r="AK472" i="1"/>
  <c r="AK243" i="1"/>
  <c r="AK145" i="1"/>
  <c r="AK281" i="1"/>
  <c r="AK200" i="1"/>
  <c r="AK185" i="1"/>
  <c r="AK569" i="1"/>
  <c r="AK33" i="1"/>
  <c r="AL33" i="1" s="1"/>
  <c r="AK35" i="1"/>
  <c r="AK236" i="1"/>
  <c r="AK511" i="1"/>
  <c r="AK23" i="1"/>
  <c r="AL23" i="1" s="1"/>
  <c r="AK420" i="1"/>
  <c r="AK206" i="1"/>
  <c r="AK441" i="1"/>
  <c r="AK189" i="1"/>
  <c r="AK624" i="1"/>
  <c r="AK575" i="1"/>
  <c r="AK427" i="1"/>
  <c r="AK67" i="1"/>
  <c r="AK600" i="1"/>
  <c r="AK305" i="1"/>
  <c r="AK322" i="1"/>
  <c r="AK195" i="1"/>
  <c r="AK666" i="1"/>
  <c r="AK566" i="1"/>
  <c r="AK1225" i="1"/>
  <c r="AK945" i="1"/>
  <c r="AK956" i="1"/>
  <c r="AK877" i="1"/>
  <c r="AK1020" i="1"/>
  <c r="AK1277" i="1"/>
  <c r="AK1088" i="1"/>
  <c r="AK1155" i="1"/>
  <c r="AK1113" i="1"/>
  <c r="AK923" i="1"/>
  <c r="AK941" i="1"/>
  <c r="AK1144" i="1"/>
  <c r="AK1323" i="1"/>
  <c r="AK320" i="1"/>
  <c r="AL319" i="1" s="1"/>
  <c r="AK631" i="1"/>
  <c r="AL630" i="1" s="1"/>
  <c r="AK209" i="1"/>
  <c r="AK543" i="1"/>
  <c r="AL542" i="1" s="1"/>
  <c r="AK502" i="1"/>
  <c r="AK277" i="1"/>
  <c r="AK295" i="1"/>
  <c r="AK476" i="1"/>
  <c r="AL475" i="1" s="1"/>
  <c r="AK27" i="1"/>
  <c r="AK390" i="1"/>
  <c r="AL389" i="1" s="1"/>
  <c r="AK307" i="1"/>
  <c r="AK93" i="1"/>
  <c r="AK485" i="1"/>
  <c r="AK517" i="1"/>
  <c r="AL516" i="1" s="1"/>
  <c r="AK447" i="1"/>
  <c r="AK692" i="1"/>
  <c r="AK313" i="1"/>
  <c r="AK628" i="1"/>
  <c r="AL627" i="1" s="1"/>
  <c r="AK422" i="1"/>
  <c r="AK325" i="1"/>
  <c r="AK662" i="1"/>
  <c r="AK601" i="1"/>
  <c r="AL601" i="1" s="1"/>
  <c r="AK498" i="1"/>
  <c r="AK505" i="1"/>
  <c r="AK713" i="1"/>
  <c r="AK410" i="1"/>
  <c r="AK248" i="1"/>
  <c r="AK426" i="1"/>
  <c r="AL426" i="1" s="1"/>
  <c r="AK4" i="1"/>
  <c r="AK468" i="1"/>
  <c r="AL468" i="1" s="1"/>
  <c r="AK75" i="1"/>
  <c r="AL74" i="1" s="1"/>
  <c r="AK59" i="1"/>
  <c r="AK385" i="1"/>
  <c r="AL384" i="1" s="1"/>
  <c r="AK301" i="1"/>
  <c r="AK467" i="1"/>
  <c r="AK192" i="1"/>
  <c r="AL191" i="1" s="1"/>
  <c r="AK107" i="1"/>
  <c r="AL106" i="1" s="1"/>
  <c r="AK112" i="1"/>
  <c r="AK138" i="1"/>
  <c r="AK592" i="1"/>
  <c r="AK682" i="1"/>
  <c r="AK233" i="1"/>
  <c r="AK415" i="1"/>
  <c r="AK709" i="1"/>
  <c r="AK156" i="1"/>
  <c r="AK48" i="1"/>
  <c r="AK622" i="1"/>
  <c r="AL622" i="1" s="1"/>
  <c r="AK482" i="1"/>
  <c r="AL482" i="1" s="1"/>
  <c r="AK404" i="1"/>
  <c r="AL404" i="1" s="1"/>
  <c r="AK346" i="1"/>
  <c r="AK555" i="1"/>
  <c r="AK432" i="1"/>
  <c r="AK25" i="1"/>
  <c r="AL25" i="1" s="1"/>
  <c r="AK259" i="1"/>
  <c r="AL258" i="1" s="1"/>
  <c r="AK119" i="1"/>
  <c r="AK383" i="1"/>
  <c r="AL383" i="1" s="1"/>
  <c r="AK261" i="1"/>
  <c r="AL260" i="1" s="1"/>
  <c r="AK571" i="1"/>
  <c r="AK329" i="1"/>
  <c r="AK603" i="1"/>
  <c r="AL603" i="1" s="1"/>
  <c r="AK480" i="1"/>
  <c r="AK522" i="1"/>
  <c r="AL521" i="1" s="1"/>
  <c r="AK527" i="1"/>
  <c r="AK417" i="1"/>
  <c r="AK352" i="1"/>
  <c r="AK463" i="1"/>
  <c r="AL462" i="1" s="1"/>
  <c r="AK614" i="1"/>
  <c r="AK388" i="1"/>
  <c r="AK701" i="1"/>
  <c r="AK460" i="1"/>
  <c r="AL459" i="1" s="1"/>
  <c r="AK203" i="1"/>
  <c r="AK608" i="1"/>
  <c r="AK162" i="1"/>
  <c r="AK116" i="1"/>
  <c r="AK20" i="1"/>
  <c r="AK270" i="1"/>
  <c r="AK690" i="1"/>
  <c r="AK15" i="1"/>
  <c r="AK562" i="1"/>
  <c r="AK230" i="1"/>
  <c r="AK361" i="1"/>
  <c r="AL361" i="1" s="1"/>
  <c r="AK223" i="1"/>
  <c r="AK669" i="1"/>
  <c r="AK213" i="1"/>
  <c r="AK433" i="1"/>
  <c r="AK38" i="1"/>
  <c r="AK657" i="1"/>
  <c r="AK89" i="1"/>
  <c r="AL89" i="1" s="1"/>
  <c r="AK13" i="1"/>
  <c r="AK491" i="1"/>
  <c r="AK589" i="1"/>
  <c r="AK58" i="1"/>
  <c r="AK376" i="1"/>
  <c r="AK681" i="1"/>
  <c r="AK633" i="1"/>
  <c r="AK251" i="1"/>
  <c r="AK367" i="1"/>
  <c r="AK159" i="1"/>
  <c r="AK63" i="1"/>
  <c r="AK481" i="1"/>
  <c r="AK449" i="1"/>
  <c r="AK338" i="1"/>
  <c r="AK167" i="1"/>
  <c r="AK734" i="1"/>
  <c r="AL734" i="1" s="1"/>
  <c r="AK175" i="1"/>
  <c r="AK317" i="1"/>
  <c r="AK52" i="1"/>
  <c r="AK613" i="1"/>
  <c r="AK198" i="1"/>
  <c r="AK142" i="1"/>
  <c r="AK182" i="1"/>
  <c r="AK552" i="1"/>
  <c r="AK396" i="1"/>
  <c r="AK132" i="1"/>
  <c r="AK471" i="1"/>
  <c r="AK559" i="1"/>
  <c r="AK393" i="1"/>
  <c r="AK271" i="1"/>
  <c r="AK235" i="1"/>
  <c r="AK296" i="1"/>
  <c r="AK86" i="1"/>
  <c r="AK411" i="1"/>
  <c r="AK365" i="1"/>
  <c r="AK178" i="1"/>
  <c r="AK664" i="1"/>
  <c r="AK379" i="1"/>
  <c r="AL379" i="1" s="1"/>
  <c r="AK648" i="1"/>
  <c r="AK577" i="1"/>
  <c r="AL577" i="1" s="1"/>
  <c r="AK375" i="1"/>
  <c r="AK371" i="1"/>
  <c r="AK83" i="1"/>
  <c r="AK127" i="1"/>
  <c r="AK547" i="1"/>
  <c r="AK678" i="1"/>
  <c r="AL678" i="1" s="1"/>
  <c r="AK148" i="1"/>
  <c r="AK47" i="1"/>
  <c r="AK220" i="1"/>
  <c r="AK437" i="1"/>
  <c r="AK702" i="1"/>
  <c r="AK644" i="1"/>
  <c r="AK403" i="1"/>
  <c r="AL403" i="1" s="1"/>
  <c r="AK342" i="1"/>
  <c r="AK310" i="1"/>
  <c r="AK73" i="1"/>
  <c r="AK718" i="1"/>
  <c r="AK534" i="1"/>
  <c r="AK335" i="1"/>
  <c r="AK583" i="1"/>
  <c r="AL583" i="1" s="1"/>
  <c r="AK87" i="1"/>
  <c r="AK489" i="1"/>
  <c r="AK727" i="1"/>
  <c r="AK722" i="1"/>
  <c r="AK508" i="1"/>
  <c r="AK353" i="1"/>
  <c r="AK512" i="1"/>
  <c r="AK39" i="1"/>
  <c r="AL39" i="1" s="1"/>
  <c r="AK172" i="1"/>
  <c r="AK168" i="1"/>
  <c r="AK656" i="1"/>
  <c r="AK242" i="1"/>
  <c r="AL242" i="1" s="1"/>
  <c r="AK653" i="1"/>
  <c r="AK280" i="1"/>
  <c r="AK520" i="1"/>
  <c r="AK184" i="1"/>
  <c r="AK568" i="1"/>
  <c r="AK32" i="1"/>
  <c r="AK34" i="1"/>
  <c r="AK241" i="1"/>
  <c r="AK510" i="1"/>
  <c r="AK22" i="1"/>
  <c r="AK419" i="1"/>
  <c r="AK638" i="1"/>
  <c r="AK440" i="1"/>
  <c r="AK458" i="1"/>
  <c r="AL458" i="1" s="1"/>
  <c r="AK253" i="1"/>
  <c r="AK574" i="1"/>
  <c r="AK70" i="1"/>
  <c r="AK66" i="1"/>
  <c r="AK599" i="1"/>
  <c r="AK304" i="1"/>
  <c r="AK549" i="1"/>
  <c r="AK194" i="1"/>
  <c r="AK77" i="1"/>
  <c r="AK565" i="1"/>
  <c r="AK1224" i="1"/>
  <c r="AK944" i="1"/>
  <c r="AL944" i="1" s="1"/>
  <c r="AK880" i="1"/>
  <c r="AK1265" i="1"/>
  <c r="AK1019" i="1"/>
  <c r="AK1276" i="1"/>
  <c r="AK886" i="1"/>
  <c r="AK1154" i="1"/>
  <c r="AL1154" i="1" s="1"/>
  <c r="AK1112" i="1"/>
  <c r="AK922" i="1"/>
  <c r="AK115" i="1"/>
  <c r="AK19" i="1"/>
  <c r="AL19" i="1" s="1"/>
  <c r="AK269" i="1"/>
  <c r="AK689" i="1"/>
  <c r="AK14" i="1"/>
  <c r="AK292" i="1"/>
  <c r="AK229" i="1"/>
  <c r="AK493" i="1"/>
  <c r="AK222" i="1"/>
  <c r="AK716" i="1"/>
  <c r="AK212" i="1"/>
  <c r="AK581" i="1"/>
  <c r="AK37" i="1"/>
  <c r="AK42" i="1"/>
  <c r="AK698" i="1"/>
  <c r="AK12" i="1"/>
  <c r="AK490" i="1"/>
  <c r="AK588" i="1"/>
  <c r="AK57" i="1"/>
  <c r="AK199" i="1"/>
  <c r="AK680" i="1"/>
  <c r="AK188" i="1"/>
  <c r="AK250" i="1"/>
  <c r="AK366" i="1"/>
  <c r="AK332" i="1"/>
  <c r="AK62" i="1"/>
  <c r="AL62" i="1" s="1"/>
  <c r="AK538" i="1"/>
  <c r="AL538" i="1" s="1"/>
  <c r="AK448" i="1"/>
  <c r="AK526" i="1"/>
  <c r="AK166" i="1"/>
  <c r="AK661" i="1"/>
  <c r="AK174" i="1"/>
  <c r="AL174" i="1" s="1"/>
  <c r="AK316" i="1"/>
  <c r="AK647" i="1"/>
  <c r="AK612" i="1"/>
  <c r="AK197" i="1"/>
  <c r="AL197" i="1" s="1"/>
  <c r="AK103" i="1"/>
  <c r="AK181" i="1"/>
  <c r="AK551" i="1"/>
  <c r="AK395" i="1"/>
  <c r="AK96" i="1"/>
  <c r="AK470" i="1"/>
  <c r="AK685" i="1"/>
  <c r="AK392" i="1"/>
  <c r="AK731" i="1"/>
  <c r="AL731" i="1" s="1"/>
  <c r="AK234" i="1"/>
  <c r="AK587" i="1"/>
  <c r="AK85" i="1"/>
  <c r="AK707" i="1"/>
  <c r="AK364" i="1"/>
  <c r="AK177" i="1"/>
  <c r="AK257" i="1"/>
  <c r="AK651" i="1"/>
  <c r="AK673" i="1"/>
  <c r="AK227" i="1"/>
  <c r="AK374" i="1"/>
  <c r="AK370" i="1"/>
  <c r="AK82" i="1"/>
  <c r="AL82" i="1" s="1"/>
  <c r="AK246" i="1"/>
  <c r="AK546" i="1"/>
  <c r="AK677" i="1"/>
  <c r="AK80" i="1"/>
  <c r="AK46" i="1"/>
  <c r="AK219" i="1"/>
  <c r="AK436" i="1"/>
  <c r="AK126" i="1"/>
  <c r="AK643" i="1"/>
  <c r="AK402" i="1"/>
  <c r="AK341" i="1"/>
  <c r="AK619" i="1"/>
  <c r="AK72" i="1"/>
  <c r="AL72" i="1" s="1"/>
  <c r="AK717" i="1"/>
  <c r="AK131" i="1"/>
  <c r="AK334" i="1"/>
  <c r="AK582" i="1"/>
  <c r="AK285" i="1"/>
  <c r="AK488" i="1"/>
  <c r="AK726" i="1"/>
  <c r="AK721" i="1"/>
  <c r="AK507" i="1"/>
  <c r="AK515" i="1"/>
  <c r="AK44" i="1"/>
  <c r="AK217" i="1"/>
  <c r="AK171" i="1"/>
  <c r="AL171" i="1" s="1"/>
  <c r="AK474" i="1"/>
  <c r="AL474" i="1" s="1"/>
  <c r="AK655" i="1"/>
  <c r="AK147" i="1"/>
  <c r="AK652" i="1"/>
  <c r="AK202" i="1"/>
  <c r="AK519" i="1"/>
  <c r="AK183" i="1"/>
  <c r="AK533" i="1"/>
  <c r="AL533" i="1" s="1"/>
  <c r="AK31" i="1"/>
  <c r="AK238" i="1"/>
  <c r="AK240" i="1"/>
  <c r="AK56" i="1"/>
  <c r="AK21" i="1"/>
  <c r="AK208" i="1"/>
  <c r="AK637" i="1"/>
  <c r="AK439" i="1"/>
  <c r="AK626" i="1"/>
  <c r="AK252" i="1"/>
  <c r="AK429" i="1"/>
  <c r="AK69" i="1"/>
  <c r="AK65" i="1"/>
  <c r="AK598" i="1"/>
  <c r="AL598" i="1" s="1"/>
  <c r="AK324" i="1"/>
  <c r="AK548" i="1"/>
  <c r="AK668" i="1"/>
  <c r="AK76" i="1"/>
  <c r="AK876" i="1"/>
  <c r="AL876" i="1" s="1"/>
  <c r="AK1223" i="1"/>
  <c r="AK958" i="1"/>
  <c r="AK879" i="1"/>
  <c r="AK1264" i="1"/>
  <c r="AK1018" i="1"/>
  <c r="AK1090" i="1"/>
  <c r="AK885" i="1"/>
  <c r="AK1186" i="1"/>
  <c r="AK909" i="1"/>
  <c r="AK921" i="1"/>
  <c r="AK1146" i="1"/>
  <c r="AK751" i="1"/>
  <c r="AK1045" i="1"/>
  <c r="AK839" i="1"/>
  <c r="AK1190" i="1"/>
  <c r="AK911" i="1"/>
  <c r="AK1260" i="1"/>
  <c r="AK1188" i="1"/>
  <c r="AK1209" i="1"/>
  <c r="AK1256" i="1"/>
  <c r="AK766" i="1"/>
  <c r="AK848" i="1"/>
  <c r="AK1331" i="1"/>
  <c r="AK854" i="1"/>
  <c r="AK1290" i="1"/>
  <c r="AK1325" i="1"/>
  <c r="AK1101" i="1"/>
  <c r="AK1010" i="1"/>
  <c r="AK1247" i="1"/>
  <c r="AK1220" i="1"/>
  <c r="AK891" i="1"/>
  <c r="AK1047" i="1"/>
  <c r="AK1228" i="1"/>
  <c r="AK1156" i="1"/>
  <c r="AK965" i="1"/>
  <c r="AK1336" i="1"/>
  <c r="AK1310" i="1"/>
  <c r="AK1248" i="1"/>
  <c r="AK758" i="1"/>
  <c r="AK994" i="1"/>
  <c r="AK851" i="1"/>
  <c r="AK768" i="1"/>
  <c r="AK1181" i="1"/>
  <c r="AK951" i="1"/>
  <c r="AK860" i="1"/>
  <c r="AK762" i="1"/>
  <c r="AK1099" i="1"/>
  <c r="AK828" i="1"/>
  <c r="AK1030" i="1"/>
  <c r="AK1123" i="1"/>
  <c r="AK1289" i="1"/>
  <c r="AK761" i="1"/>
  <c r="AK906" i="1"/>
  <c r="AK999" i="1"/>
  <c r="AK1076" i="1"/>
  <c r="AK1021" i="1"/>
  <c r="AK1067" i="1"/>
  <c r="AK997" i="1"/>
  <c r="AK953" i="1"/>
  <c r="AK801" i="1"/>
  <c r="AK1118" i="1"/>
  <c r="AK1109" i="1"/>
  <c r="AK894" i="1"/>
  <c r="AK1148" i="1"/>
  <c r="AK795" i="1"/>
  <c r="AK822" i="1"/>
  <c r="AK1035" i="1"/>
  <c r="AK740" i="1"/>
  <c r="AK811" i="1"/>
  <c r="AK864" i="1"/>
  <c r="AK780" i="1"/>
  <c r="AK1311" i="1"/>
  <c r="AK1240" i="1"/>
  <c r="AK928" i="1"/>
  <c r="AK979" i="1"/>
  <c r="AK990" i="1"/>
  <c r="AK968" i="1"/>
  <c r="AK870" i="1"/>
  <c r="AK1250" i="1"/>
  <c r="AK972" i="1"/>
  <c r="AK1159" i="1"/>
  <c r="AK1253" i="1"/>
  <c r="AK898" i="1"/>
  <c r="AK1072" i="1"/>
  <c r="AK81" i="1"/>
  <c r="AK211" i="1"/>
  <c r="AK494" i="1"/>
  <c r="AK504" i="1"/>
  <c r="AK675" i="1"/>
  <c r="AK275" i="1"/>
  <c r="AL275" i="1" s="1"/>
  <c r="AK293" i="1"/>
  <c r="AL293" i="1" s="1"/>
  <c r="AK29" i="1"/>
  <c r="AK278" i="1"/>
  <c r="AL278" i="1" s="1"/>
  <c r="AK309" i="1"/>
  <c r="AK724" i="1"/>
  <c r="AK91" i="1"/>
  <c r="AL91" i="1" s="1"/>
  <c r="AK123" i="1"/>
  <c r="AL123" i="1" s="1"/>
  <c r="AK287" i="1"/>
  <c r="AK445" i="1"/>
  <c r="AL445" i="1" s="1"/>
  <c r="AK315" i="1"/>
  <c r="AK288" i="1"/>
  <c r="AL288" i="1" s="1"/>
  <c r="AK424" i="1"/>
  <c r="AK456" i="1"/>
  <c r="AL456" i="1" s="1"/>
  <c r="AK694" i="1"/>
  <c r="AL694" i="1" s="1"/>
  <c r="AK639" i="1"/>
  <c r="AL639" i="1" s="1"/>
  <c r="AK407" i="1"/>
  <c r="AK496" i="1"/>
  <c r="AL496" i="1" s="1"/>
  <c r="AK530" i="1"/>
  <c r="AK300" i="1"/>
  <c r="AK152" i="1"/>
  <c r="AK98" i="1"/>
  <c r="AK6" i="1"/>
  <c r="AK557" i="1"/>
  <c r="AL557" i="1" s="1"/>
  <c r="AK154" i="1"/>
  <c r="AK61" i="1"/>
  <c r="AK135" i="1"/>
  <c r="AK303" i="1"/>
  <c r="AK500" i="1"/>
  <c r="AL500" i="1" s="1"/>
  <c r="AK465" i="1"/>
  <c r="AK118" i="1"/>
  <c r="AK357" i="1"/>
  <c r="AK110" i="1"/>
  <c r="AL110" i="1" s="1"/>
  <c r="AK594" i="1"/>
  <c r="AK113" i="1"/>
  <c r="AL113" i="1" s="1"/>
  <c r="AK443" i="1"/>
  <c r="AK231" i="1"/>
  <c r="AK711" i="1"/>
  <c r="AK158" i="1"/>
  <c r="AK50" i="1"/>
  <c r="AK254" i="1"/>
  <c r="AL254" i="1" s="1"/>
  <c r="AK620" i="1"/>
  <c r="AK2" i="1"/>
  <c r="AL2" i="1" s="1"/>
  <c r="AK348" i="1"/>
  <c r="AK344" i="1"/>
  <c r="AK455" i="1"/>
  <c r="AK430" i="1"/>
  <c r="AL430" i="1" s="1"/>
  <c r="AK733" i="1"/>
  <c r="AK121" i="1"/>
  <c r="AK452" i="1"/>
  <c r="AK381" i="1"/>
  <c r="AK573" i="1"/>
  <c r="AL573" i="1" s="1"/>
  <c r="AK8" i="1"/>
  <c r="AK327" i="1"/>
  <c r="AL327" i="1" s="1"/>
  <c r="AK540" i="1"/>
  <c r="AL540" i="1" s="1"/>
  <c r="AK478" i="1"/>
  <c r="AL478" i="1" s="1"/>
  <c r="AK529" i="1"/>
  <c r="AK17" i="1"/>
  <c r="AK359" i="1"/>
  <c r="AL359" i="1" s="1"/>
  <c r="AK350" i="1"/>
  <c r="AL350" i="1" s="1"/>
  <c r="AK616" i="1"/>
  <c r="AK399" i="1"/>
  <c r="AK687" i="1"/>
  <c r="AK699" i="1"/>
  <c r="AL699" i="1" s="1"/>
  <c r="AK205" i="1"/>
  <c r="AK140" i="1"/>
  <c r="AL140" i="1" s="1"/>
  <c r="AK164" i="1"/>
  <c r="AK596" i="1"/>
  <c r="AK606" i="1"/>
  <c r="AK611" i="1"/>
  <c r="AK268" i="1"/>
  <c r="AK688" i="1"/>
  <c r="AL688" i="1" s="1"/>
  <c r="AK564" i="1"/>
  <c r="AL564" i="1" s="1"/>
  <c r="AK291" i="1"/>
  <c r="AK228" i="1"/>
  <c r="AK492" i="1"/>
  <c r="AK671" i="1"/>
  <c r="AK715" i="1"/>
  <c r="AK435" i="1"/>
  <c r="AK580" i="1"/>
  <c r="AK36" i="1"/>
  <c r="AK41" i="1"/>
  <c r="AK697" i="1"/>
  <c r="AK11" i="1"/>
  <c r="AL11" i="1" s="1"/>
  <c r="AK591" i="1"/>
  <c r="AK266" i="1"/>
  <c r="AK378" i="1"/>
  <c r="AK105" i="1"/>
  <c r="AK635" i="1"/>
  <c r="AK187" i="1"/>
  <c r="AL187" i="1" s="1"/>
  <c r="AK249" i="1"/>
  <c r="AK161" i="1"/>
  <c r="AL161" i="1" s="1"/>
  <c r="AK331" i="1"/>
  <c r="AK100" i="1"/>
  <c r="AL100" i="1" s="1"/>
  <c r="AK537" i="1"/>
  <c r="AL537" i="1" s="1"/>
  <c r="AK340" i="1"/>
  <c r="AK525" i="1"/>
  <c r="AK165" i="1"/>
  <c r="AK660" i="1"/>
  <c r="AL660" i="1" s="1"/>
  <c r="AK173" i="1"/>
  <c r="AK54" i="1"/>
  <c r="AK646" i="1"/>
  <c r="AK109" i="1"/>
  <c r="AK144" i="1"/>
  <c r="AL144" i="1" s="1"/>
  <c r="AK102" i="1"/>
  <c r="AK180" i="1"/>
  <c r="AK550" i="1"/>
  <c r="AK134" i="1"/>
  <c r="AK95" i="1"/>
  <c r="AK561" i="1"/>
  <c r="AL561" i="1" s="1"/>
  <c r="AK684" i="1"/>
  <c r="AK273" i="1"/>
  <c r="AL273" i="1" s="1"/>
  <c r="AK730" i="1"/>
  <c r="AK298" i="1"/>
  <c r="AK586" i="1"/>
  <c r="AK413" i="1"/>
  <c r="AK706" i="1"/>
  <c r="AK363" i="1"/>
  <c r="AL363" i="1" s="1"/>
  <c r="AK176" i="1"/>
  <c r="AL176" i="1" s="1"/>
  <c r="AK256" i="1"/>
  <c r="AK650" i="1"/>
  <c r="AK672" i="1"/>
  <c r="AK226" i="1"/>
  <c r="AL226" i="1" s="1"/>
  <c r="AK373" i="1"/>
  <c r="AK369" i="1"/>
  <c r="AK129" i="1"/>
  <c r="AK245" i="1"/>
  <c r="AK545" i="1"/>
  <c r="AL545" i="1" s="1"/>
  <c r="AK150" i="1"/>
  <c r="AK79" i="1"/>
  <c r="AK45" i="1"/>
  <c r="AK218" i="1"/>
  <c r="AK704" i="1"/>
  <c r="AL704" i="1" s="1"/>
  <c r="AK125" i="1"/>
  <c r="AL125" i="1" s="1"/>
  <c r="AK642" i="1"/>
  <c r="AK401" i="1"/>
  <c r="AL401" i="1" s="1"/>
  <c r="AK312" i="1"/>
  <c r="AK618" i="1"/>
  <c r="AL618" i="1" s="1"/>
  <c r="AK71" i="1"/>
  <c r="AK536" i="1"/>
  <c r="AK130" i="1"/>
  <c r="AK333" i="1"/>
  <c r="AL333" i="1" s="1"/>
  <c r="AK337" i="1"/>
  <c r="AK284" i="1"/>
  <c r="AK487" i="1"/>
  <c r="AK264" i="1"/>
  <c r="AL264" i="1" s="1"/>
  <c r="AK720" i="1"/>
  <c r="AK355" i="1"/>
  <c r="AK514" i="1"/>
  <c r="AK43" i="1"/>
  <c r="AK216" i="1"/>
  <c r="AK170" i="1"/>
  <c r="AK473" i="1"/>
  <c r="AK654" i="1"/>
  <c r="AK146" i="1"/>
  <c r="AL146" i="1" s="1"/>
  <c r="AK282" i="1"/>
  <c r="AK1322" i="1"/>
  <c r="AK1192" i="1"/>
  <c r="AK913" i="1"/>
  <c r="AK1262" i="1"/>
  <c r="AK1002" i="1"/>
  <c r="AK1211" i="1"/>
  <c r="AK1258" i="1"/>
  <c r="AK1201" i="1"/>
  <c r="AK1196" i="1"/>
  <c r="AK846" i="1"/>
  <c r="AK888" i="1"/>
  <c r="AK852" i="1"/>
  <c r="AK1327" i="1"/>
  <c r="AK942" i="1"/>
  <c r="AK1012" i="1"/>
  <c r="AK1162" i="1"/>
  <c r="AK1245" i="1"/>
  <c r="AK1218" i="1"/>
  <c r="AK1049" i="1"/>
  <c r="AK793" i="1"/>
  <c r="AK1226" i="1"/>
  <c r="AK1329" i="1"/>
  <c r="AK1338" i="1"/>
  <c r="AK1204" i="1"/>
  <c r="AK1308" i="1"/>
  <c r="AK1008" i="1"/>
  <c r="AK756" i="1"/>
  <c r="AK992" i="1"/>
  <c r="AK849" i="1"/>
  <c r="AK1237" i="1"/>
  <c r="AK1179" i="1"/>
  <c r="AK949" i="1"/>
  <c r="AK764" i="1"/>
  <c r="AK986" i="1"/>
  <c r="AK1097" i="1"/>
  <c r="AK826" i="1"/>
  <c r="AK1125" i="1"/>
  <c r="AK824" i="1"/>
  <c r="AK874" i="1"/>
  <c r="AK759" i="1"/>
  <c r="AK1001" i="1"/>
  <c r="AK1094" i="1"/>
  <c r="AK1023" i="1"/>
  <c r="AK749" i="1"/>
  <c r="AK1065" i="1"/>
  <c r="AK955" i="1"/>
  <c r="AK803" i="1"/>
  <c r="AK1193" i="1"/>
  <c r="AK1343" i="1"/>
  <c r="AK1107" i="1"/>
  <c r="AK1150" i="1"/>
  <c r="AK797" i="1"/>
  <c r="AK774" i="1"/>
  <c r="AK820" i="1"/>
  <c r="AK1033" i="1"/>
  <c r="AK738" i="1"/>
  <c r="AK931" i="1"/>
  <c r="AK862" i="1"/>
  <c r="AK1313" i="1"/>
  <c r="AK1025" i="1"/>
  <c r="AK1238" i="1"/>
  <c r="AK981" i="1"/>
  <c r="AK836" i="1"/>
  <c r="AK988" i="1"/>
  <c r="AK872" i="1"/>
  <c r="AK1252" i="1"/>
  <c r="AK790" i="1"/>
  <c r="AK970" i="1"/>
  <c r="AK1255" i="1"/>
  <c r="AK754" i="1"/>
  <c r="AK896" i="1"/>
  <c r="AK948" i="1"/>
  <c r="AK1051" i="1"/>
  <c r="AK1341" i="1"/>
  <c r="AK1283" i="1"/>
  <c r="AK1177" i="1"/>
  <c r="AK857" i="1"/>
  <c r="AK817" i="1"/>
  <c r="AK937" i="1"/>
  <c r="AK1040" i="1"/>
  <c r="AK830" i="1"/>
  <c r="AK1212" i="1"/>
  <c r="AK1235" i="1"/>
  <c r="AK783" i="1"/>
  <c r="AK1053" i="1"/>
  <c r="AK785" i="1"/>
  <c r="AK1320" i="1"/>
  <c r="AK962" i="1"/>
  <c r="AK902" i="1"/>
  <c r="AK806" i="1"/>
  <c r="AK1301" i="1"/>
  <c r="AK1027" i="1"/>
  <c r="AK1216" i="1"/>
  <c r="AK918" i="1"/>
  <c r="AK883" i="1"/>
  <c r="AK1115" i="1"/>
  <c r="AK1164" i="1"/>
  <c r="AK1287" i="1"/>
  <c r="AK1295" i="1"/>
  <c r="AK776" i="1"/>
  <c r="AK1184" i="1"/>
  <c r="AK925" i="1"/>
  <c r="AK1206" i="1"/>
  <c r="AK772" i="1"/>
  <c r="AK1269" i="1"/>
  <c r="AK1127" i="1"/>
  <c r="AK1057" i="1"/>
  <c r="AK1059" i="1"/>
  <c r="AK745" i="1"/>
  <c r="AK1153" i="1"/>
  <c r="AK1272" i="1"/>
  <c r="AK1081" i="1"/>
  <c r="AK868" i="1"/>
  <c r="AK1037" i="1"/>
  <c r="AK1068" i="1"/>
  <c r="AK1279" i="1"/>
  <c r="AK936" i="1"/>
  <c r="AK1013" i="1"/>
  <c r="AK1017" i="1"/>
  <c r="AK843" i="1"/>
  <c r="AK1174" i="1"/>
  <c r="AK1140" i="1"/>
  <c r="AK1136" i="1"/>
  <c r="AK814" i="1"/>
  <c r="AK1120" i="1"/>
  <c r="AK1268" i="1"/>
  <c r="AK1005" i="1"/>
  <c r="AK807" i="1"/>
  <c r="AK1314" i="1"/>
  <c r="AK1103" i="1"/>
  <c r="AK1170" i="1"/>
  <c r="AK1244" i="1"/>
  <c r="AK743" i="1"/>
  <c r="AK833" i="1"/>
  <c r="AK1085" i="1"/>
  <c r="AK975" i="1"/>
  <c r="AK1303" i="1"/>
  <c r="AK978" i="1"/>
  <c r="AK865" i="1"/>
  <c r="AK1110" i="1"/>
  <c r="AK1400" i="1"/>
  <c r="AK1667" i="1"/>
  <c r="AK1390" i="1"/>
  <c r="AK1574" i="1"/>
  <c r="AK1431" i="1"/>
  <c r="AK1530" i="1"/>
  <c r="AK1520" i="1"/>
  <c r="AK1348" i="1"/>
  <c r="AK1391" i="1"/>
  <c r="AK1453" i="1"/>
  <c r="AK1500" i="1"/>
  <c r="AK1677" i="1"/>
  <c r="AK1581" i="1"/>
  <c r="AK1528" i="1"/>
  <c r="AK1466" i="1"/>
  <c r="AK1516" i="1"/>
  <c r="AK1675" i="1"/>
  <c r="AK1477" i="1"/>
  <c r="AK1509" i="1"/>
  <c r="AK1505" i="1"/>
  <c r="AK1357" i="1"/>
  <c r="AK1607" i="1"/>
  <c r="AK1465" i="1"/>
  <c r="AK1523" i="1"/>
  <c r="AK1673" i="1"/>
  <c r="AK1450" i="1"/>
  <c r="AK1361" i="1"/>
  <c r="AK1398" i="1"/>
  <c r="AK1598" i="1"/>
  <c r="AK1533" i="1"/>
  <c r="AK1619" i="1"/>
  <c r="AK1517" i="1"/>
  <c r="AK1580" i="1"/>
  <c r="AK1367" i="1"/>
  <c r="AK1544" i="1"/>
  <c r="AK1562" i="1"/>
  <c r="AK1396" i="1"/>
  <c r="AK1659" i="1"/>
  <c r="AK1640" i="1"/>
  <c r="AK1594" i="1"/>
  <c r="AK1616" i="1"/>
  <c r="AK1557" i="1"/>
  <c r="AK1487" i="1"/>
  <c r="AK1382" i="1"/>
  <c r="AK1352" i="1"/>
  <c r="AK1351" i="1"/>
  <c r="AK1545" i="1"/>
  <c r="AK1571" i="1"/>
  <c r="AK1447" i="1"/>
  <c r="AK1458" i="1"/>
  <c r="AK1454" i="1"/>
  <c r="AK1442" i="1"/>
  <c r="AK1536" i="1"/>
  <c r="AK1482" i="1"/>
  <c r="AK1566" i="1"/>
  <c r="AK1639" i="1"/>
  <c r="AK1635" i="1"/>
  <c r="AK1559" i="1"/>
  <c r="AK1417" i="1"/>
  <c r="AK1492" i="1"/>
  <c r="AK1441" i="1"/>
  <c r="AK1511" i="1"/>
  <c r="AK1421" i="1"/>
  <c r="AK1471" i="1"/>
  <c r="AK1614" i="1"/>
  <c r="AK1354" i="1"/>
  <c r="AK1551" i="1"/>
  <c r="AK1603" i="1"/>
  <c r="AK1462" i="1"/>
  <c r="AK1627" i="1"/>
  <c r="AK1438" i="1"/>
  <c r="AK1589" i="1"/>
  <c r="AK1405" i="1"/>
  <c r="AK1644" i="1"/>
  <c r="AK1630" i="1"/>
  <c r="AK1496" i="1"/>
  <c r="AK1374" i="1"/>
  <c r="AK1651" i="1"/>
  <c r="AK1623" i="1"/>
  <c r="AK1372" i="1"/>
  <c r="AK1649" i="1"/>
  <c r="AK1469" i="1"/>
  <c r="AK1377" i="1"/>
  <c r="AK2121" i="1"/>
  <c r="AK2147" i="1"/>
  <c r="AK2560" i="1"/>
  <c r="AK2323" i="1"/>
  <c r="AK2459" i="1"/>
  <c r="AK2383" i="1"/>
  <c r="AK2176" i="1"/>
  <c r="AK2135" i="1"/>
  <c r="AK2549" i="1"/>
  <c r="AK2080" i="1"/>
  <c r="AK2235" i="1"/>
  <c r="AK2188" i="1"/>
  <c r="AK2506" i="1"/>
  <c r="AK2507" i="1"/>
  <c r="AK2238" i="1"/>
  <c r="AK2334" i="1"/>
  <c r="AK2327" i="1"/>
  <c r="AK2172" i="1"/>
  <c r="AK940" i="1"/>
  <c r="AL940" i="1" s="1"/>
  <c r="AK752" i="1"/>
  <c r="AK1046" i="1"/>
  <c r="AK1321" i="1"/>
  <c r="AK1191" i="1"/>
  <c r="AK912" i="1"/>
  <c r="AK1261" i="1"/>
  <c r="AK1189" i="1"/>
  <c r="AK1210" i="1"/>
  <c r="AK1257" i="1"/>
  <c r="AK1200" i="1"/>
  <c r="AK1195" i="1"/>
  <c r="AK1332" i="1"/>
  <c r="AK887" i="1"/>
  <c r="AK1291" i="1"/>
  <c r="AK1326" i="1"/>
  <c r="AK1102" i="1"/>
  <c r="AL1102" i="1" s="1"/>
  <c r="AK1011" i="1"/>
  <c r="AK1161" i="1"/>
  <c r="AK1221" i="1"/>
  <c r="AK892" i="1"/>
  <c r="AK1048" i="1"/>
  <c r="AK792" i="1"/>
  <c r="AK1157" i="1"/>
  <c r="AK966" i="1"/>
  <c r="AK1337" i="1"/>
  <c r="AK1203" i="1"/>
  <c r="AK1249" i="1"/>
  <c r="AK1007" i="1"/>
  <c r="AK995" i="1"/>
  <c r="AK991" i="1"/>
  <c r="AK769" i="1"/>
  <c r="AK1236" i="1"/>
  <c r="AL1236" i="1" s="1"/>
  <c r="AK1178" i="1"/>
  <c r="AK861" i="1"/>
  <c r="AK763" i="1"/>
  <c r="AK985" i="1"/>
  <c r="AK1096" i="1"/>
  <c r="AK1031" i="1"/>
  <c r="AK1124" i="1"/>
  <c r="AK823" i="1"/>
  <c r="AK873" i="1"/>
  <c r="AL873" i="1" s="1"/>
  <c r="AK907" i="1"/>
  <c r="AK1000" i="1"/>
  <c r="AK1077" i="1"/>
  <c r="AK1022" i="1"/>
  <c r="AK748" i="1"/>
  <c r="AK998" i="1"/>
  <c r="AK954" i="1"/>
  <c r="AK802" i="1"/>
  <c r="AK1119" i="1"/>
  <c r="AK1342" i="1"/>
  <c r="AK895" i="1"/>
  <c r="AK1149" i="1"/>
  <c r="AK796" i="1"/>
  <c r="AK773" i="1"/>
  <c r="AK819" i="1"/>
  <c r="AK1032" i="1"/>
  <c r="AK812" i="1"/>
  <c r="AK930" i="1"/>
  <c r="AK781" i="1"/>
  <c r="AK1312" i="1"/>
  <c r="AK1024" i="1"/>
  <c r="AK929" i="1"/>
  <c r="AK980" i="1"/>
  <c r="AK835" i="1"/>
  <c r="AK969" i="1"/>
  <c r="AK871" i="1"/>
  <c r="AK1251" i="1"/>
  <c r="AK789" i="1"/>
  <c r="AK1160" i="1"/>
  <c r="AK1254" i="1"/>
  <c r="AK753" i="1"/>
  <c r="AK1073" i="1"/>
  <c r="AK947" i="1"/>
  <c r="AK1050" i="1"/>
  <c r="AK1340" i="1"/>
  <c r="AK1199" i="1"/>
  <c r="AK1176" i="1"/>
  <c r="AK856" i="1"/>
  <c r="AK816" i="1"/>
  <c r="AK842" i="1"/>
  <c r="AK1039" i="1"/>
  <c r="AK829" i="1"/>
  <c r="AK901" i="1"/>
  <c r="AK1234" i="1"/>
  <c r="AK782" i="1"/>
  <c r="AK788" i="1"/>
  <c r="AK1346" i="1"/>
  <c r="AK1319" i="1"/>
  <c r="AK961" i="1"/>
  <c r="AK800" i="1"/>
  <c r="AK805" i="1"/>
  <c r="AK1300" i="1"/>
  <c r="AK1230" i="1"/>
  <c r="AK1215" i="1"/>
  <c r="AK1335" i="1"/>
  <c r="AK882" i="1"/>
  <c r="AK1114" i="1"/>
  <c r="AK934" i="1"/>
  <c r="AK1286" i="1"/>
  <c r="AK1294" i="1"/>
  <c r="AK1043" i="1"/>
  <c r="AK1183" i="1"/>
  <c r="AK924" i="1"/>
  <c r="AK1064" i="1"/>
  <c r="AK771" i="1"/>
  <c r="AK1130" i="1"/>
  <c r="AK1299" i="1"/>
  <c r="AK1056" i="1"/>
  <c r="AK1058" i="1"/>
  <c r="AK744" i="1"/>
  <c r="AK1152" i="1"/>
  <c r="AL1152" i="1" s="1"/>
  <c r="AK1271" i="1"/>
  <c r="AK1133" i="1"/>
  <c r="AK867" i="1"/>
  <c r="AK1036" i="1"/>
  <c r="AK1282" i="1"/>
  <c r="AK1143" i="1"/>
  <c r="AK935" i="1"/>
  <c r="AL935" i="1" s="1"/>
  <c r="AK984" i="1"/>
  <c r="AK1016" i="1"/>
  <c r="AK1080" i="1"/>
  <c r="AK1173" i="1"/>
  <c r="AK1139" i="1"/>
  <c r="AK1135" i="1"/>
  <c r="AK813" i="1"/>
  <c r="AK1093" i="1"/>
  <c r="AK1267" i="1"/>
  <c r="AK1004" i="1"/>
  <c r="AK1317" i="1"/>
  <c r="AK1106" i="1"/>
  <c r="AK1307" i="1"/>
  <c r="AK1169" i="1"/>
  <c r="AK1243" i="1"/>
  <c r="AK742" i="1"/>
  <c r="AK832" i="1"/>
  <c r="AK1084" i="1"/>
  <c r="AK974" i="1"/>
  <c r="AK917" i="1"/>
  <c r="AK977" i="1"/>
  <c r="AL977" i="1" s="1"/>
  <c r="AK1275" i="1"/>
  <c r="AK1403" i="1"/>
  <c r="AK1670" i="1"/>
  <c r="AK1588" i="1"/>
  <c r="AK1389" i="1"/>
  <c r="AK1573" i="1"/>
  <c r="AK1657" i="1"/>
  <c r="AK1529" i="1"/>
  <c r="AK1585" i="1"/>
  <c r="AK1347" i="1"/>
  <c r="AK1428" i="1"/>
  <c r="AK1452" i="1"/>
  <c r="AL1452" i="1" s="1"/>
  <c r="AK1387" i="1"/>
  <c r="AK1676" i="1"/>
  <c r="AK1554" i="1"/>
  <c r="AK1527" i="1"/>
  <c r="AK1541" i="1"/>
  <c r="AK1515" i="1"/>
  <c r="AK1674" i="1"/>
  <c r="AL1674" i="1" s="1"/>
  <c r="AK1476" i="1"/>
  <c r="AK1508" i="1"/>
  <c r="AK1504" i="1"/>
  <c r="AK1356" i="1"/>
  <c r="AK1366" i="1"/>
  <c r="AK1464" i="1"/>
  <c r="AL1464" i="1" s="1"/>
  <c r="AK1578" i="1"/>
  <c r="AK1672" i="1"/>
  <c r="AK1449" i="1"/>
  <c r="AK1360" i="1"/>
  <c r="AK1397" i="1"/>
  <c r="AK1606" i="1"/>
  <c r="AK1532" i="1"/>
  <c r="AK1618" i="1"/>
  <c r="AK1486" i="1"/>
  <c r="AK1579" i="1"/>
  <c r="AL1579" i="1" s="1"/>
  <c r="AK1626" i="1"/>
  <c r="AK1543" i="1"/>
  <c r="AK1561" i="1"/>
  <c r="AK1395" i="1"/>
  <c r="AK1658" i="1"/>
  <c r="AK1385" i="1"/>
  <c r="AK1593" i="1"/>
  <c r="AK1615" i="1"/>
  <c r="AK1556" i="1"/>
  <c r="AK1480" i="1"/>
  <c r="AK1381" i="1"/>
  <c r="AK1409" i="1"/>
  <c r="AK1350" i="1"/>
  <c r="AK1538" i="1"/>
  <c r="AK1570" i="1"/>
  <c r="AK1446" i="1"/>
  <c r="AK1457" i="1"/>
  <c r="AK1445" i="1"/>
  <c r="AK1412" i="1"/>
  <c r="AK1535" i="1"/>
  <c r="AK1481" i="1"/>
  <c r="AK1499" i="1"/>
  <c r="AL1499" i="1" s="1"/>
  <c r="AK1638" i="1"/>
  <c r="AK1634" i="1"/>
  <c r="AK1558" i="1"/>
  <c r="AK1416" i="1"/>
  <c r="AK1491" i="1"/>
  <c r="AK1440" i="1"/>
  <c r="AK1510" i="1"/>
  <c r="AK1420" i="1"/>
  <c r="AK1415" i="1"/>
  <c r="AK1613" i="1"/>
  <c r="AK1663" i="1"/>
  <c r="AK1550" i="1"/>
  <c r="AK1602" i="1"/>
  <c r="AK1461" i="1"/>
  <c r="AK1666" i="1"/>
  <c r="AK1437" i="1"/>
  <c r="AL1437" i="1" s="1"/>
  <c r="AK1565" i="1"/>
  <c r="AK1404" i="1"/>
  <c r="AK1643" i="1"/>
  <c r="AK1436" i="1"/>
  <c r="AK1495" i="1"/>
  <c r="AL1495" i="1" s="1"/>
  <c r="AK1654" i="1"/>
  <c r="AK1597" i="1"/>
  <c r="AK1622" i="1"/>
  <c r="AK1371" i="1"/>
  <c r="AK1648" i="1"/>
  <c r="AK1468" i="1"/>
  <c r="AK2124" i="1"/>
  <c r="AK2421" i="1"/>
  <c r="AK2146" i="1"/>
  <c r="AK2493" i="1"/>
  <c r="AK2322" i="1"/>
  <c r="AK2458" i="1"/>
  <c r="AK2382" i="1"/>
  <c r="AK2378" i="1"/>
  <c r="AK2134" i="1"/>
  <c r="AK2548" i="1"/>
  <c r="AK2569" i="1"/>
  <c r="AK2234" i="1"/>
  <c r="AK2187" i="1"/>
  <c r="AK2505" i="1"/>
  <c r="AK2559" i="1"/>
  <c r="AK2237" i="1"/>
  <c r="AK2333" i="1"/>
  <c r="AK946" i="1"/>
  <c r="AL946" i="1" s="1"/>
  <c r="AK960" i="1"/>
  <c r="AK1339" i="1"/>
  <c r="AK1198" i="1"/>
  <c r="AK1175" i="1"/>
  <c r="AK855" i="1"/>
  <c r="AK939" i="1"/>
  <c r="AK841" i="1"/>
  <c r="AL841" i="1" s="1"/>
  <c r="AK1038" i="1"/>
  <c r="AL1038" i="1" s="1"/>
  <c r="AK1214" i="1"/>
  <c r="AK900" i="1"/>
  <c r="AK1233" i="1"/>
  <c r="AK1055" i="1"/>
  <c r="AK787" i="1"/>
  <c r="AK1345" i="1"/>
  <c r="AL1345" i="1" s="1"/>
  <c r="AK1318" i="1"/>
  <c r="AL1318" i="1" s="1"/>
  <c r="AK904" i="1"/>
  <c r="AK799" i="1"/>
  <c r="AL799" i="1" s="1"/>
  <c r="AK804" i="1"/>
  <c r="AK1029" i="1"/>
  <c r="AK1229" i="1"/>
  <c r="AK920" i="1"/>
  <c r="AL920" i="1" s="1"/>
  <c r="AK1334" i="1"/>
  <c r="AK881" i="1"/>
  <c r="AK1166" i="1"/>
  <c r="AK933" i="1"/>
  <c r="AK1285" i="1"/>
  <c r="AK778" i="1"/>
  <c r="AK1042" i="1"/>
  <c r="AK1182" i="1"/>
  <c r="AL1182" i="1" s="1"/>
  <c r="AK1208" i="1"/>
  <c r="AK1063" i="1"/>
  <c r="AL1063" i="1" s="1"/>
  <c r="AK770" i="1"/>
  <c r="AL770" i="1" s="1"/>
  <c r="AK1129" i="1"/>
  <c r="AK1298" i="1"/>
  <c r="AK1061" i="1"/>
  <c r="AK747" i="1"/>
  <c r="AL747" i="1" s="1"/>
  <c r="AK1293" i="1"/>
  <c r="AK1151" i="1"/>
  <c r="AL1151" i="1" s="1"/>
  <c r="AK1083" i="1"/>
  <c r="AK1132" i="1"/>
  <c r="AK1232" i="1"/>
  <c r="AK1070" i="1"/>
  <c r="AK1281" i="1"/>
  <c r="AL1281" i="1" s="1"/>
  <c r="AK1142" i="1"/>
  <c r="AK1015" i="1"/>
  <c r="AK983" i="1"/>
  <c r="AL983" i="1" s="1"/>
  <c r="AK845" i="1"/>
  <c r="AK1079" i="1"/>
  <c r="AL1079" i="1" s="1"/>
  <c r="AK1172" i="1"/>
  <c r="AK1138" i="1"/>
  <c r="AK1134" i="1"/>
  <c r="AK1122" i="1"/>
  <c r="AK1092" i="1"/>
  <c r="AK1266" i="1"/>
  <c r="AL1266" i="1" s="1"/>
  <c r="AK809" i="1"/>
  <c r="AK1316" i="1"/>
  <c r="AK1105" i="1"/>
  <c r="AK1306" i="1"/>
  <c r="AL1306" i="1" s="1"/>
  <c r="AK1168" i="1"/>
  <c r="AK1242" i="1"/>
  <c r="AK741" i="1"/>
  <c r="AL741" i="1" s="1"/>
  <c r="AK1087" i="1"/>
  <c r="AK737" i="1"/>
  <c r="AK973" i="1"/>
  <c r="AL973" i="1" s="1"/>
  <c r="AK916" i="1"/>
  <c r="AK976" i="1"/>
  <c r="AK1274" i="1"/>
  <c r="AL1274" i="1" s="1"/>
  <c r="AK1402" i="1"/>
  <c r="AK1669" i="1"/>
  <c r="AK1587" i="1"/>
  <c r="AK1388" i="1"/>
  <c r="AL1388" i="1" s="1"/>
  <c r="AK1433" i="1"/>
  <c r="AK1656" i="1"/>
  <c r="AK1522" i="1"/>
  <c r="AK1584" i="1"/>
  <c r="AL1584" i="1" s="1"/>
  <c r="AK1393" i="1"/>
  <c r="AK1427" i="1"/>
  <c r="AK1502" i="1"/>
  <c r="AK1386" i="1"/>
  <c r="AL1386" i="1" s="1"/>
  <c r="AK1583" i="1"/>
  <c r="AK1553" i="1"/>
  <c r="AK1526" i="1"/>
  <c r="AK1540" i="1"/>
  <c r="AK1514" i="1"/>
  <c r="AK1611" i="1"/>
  <c r="AK1475" i="1"/>
  <c r="AK1507" i="1"/>
  <c r="AL1507" i="1" s="1"/>
  <c r="AK1503" i="1"/>
  <c r="AK1609" i="1"/>
  <c r="AK1365" i="1"/>
  <c r="AK1525" i="1"/>
  <c r="AK1577" i="1"/>
  <c r="AK1671" i="1"/>
  <c r="AK1363" i="1"/>
  <c r="AK1359" i="1"/>
  <c r="AL1359" i="1" s="1"/>
  <c r="AK1600" i="1"/>
  <c r="AK1605" i="1"/>
  <c r="AK1531" i="1"/>
  <c r="AL1531" i="1" s="1"/>
  <c r="AK1519" i="1"/>
  <c r="AK1485" i="1"/>
  <c r="AK1369" i="1"/>
  <c r="AK1625" i="1"/>
  <c r="AK1542" i="1"/>
  <c r="AL1542" i="1" s="1"/>
  <c r="AK1430" i="1"/>
  <c r="AK1394" i="1"/>
  <c r="AK1642" i="1"/>
  <c r="AK1384" i="1"/>
  <c r="AK1592" i="1"/>
  <c r="AK1425" i="1"/>
  <c r="AK1555" i="1"/>
  <c r="AL1555" i="1" s="1"/>
  <c r="AK1479" i="1"/>
  <c r="AK1380" i="1"/>
  <c r="AL1380" i="1" s="1"/>
  <c r="AK1408" i="1"/>
  <c r="AK1547" i="1"/>
  <c r="AK1537" i="1"/>
  <c r="AK1569" i="1"/>
  <c r="AK1460" i="1"/>
  <c r="AK1456" i="1"/>
  <c r="AL1456" i="1" s="1"/>
  <c r="AK1444" i="1"/>
  <c r="AK1411" i="1"/>
  <c r="AK1534" i="1"/>
  <c r="AK1568" i="1"/>
  <c r="AK1498" i="1"/>
  <c r="AK1637" i="1"/>
  <c r="AK1633" i="1"/>
  <c r="AK1419" i="1"/>
  <c r="AK1494" i="1"/>
  <c r="AK1490" i="1"/>
  <c r="AK1439" i="1"/>
  <c r="AK1423" i="1"/>
  <c r="AK1473" i="1"/>
  <c r="AK1414" i="1"/>
  <c r="AK1612" i="1"/>
  <c r="AK1662" i="1"/>
  <c r="AK1549" i="1"/>
  <c r="AK1601" i="1"/>
  <c r="AL1601" i="1" s="1"/>
  <c r="AK1629" i="1"/>
  <c r="AK1665" i="1"/>
  <c r="AL1665" i="1" s="1"/>
  <c r="AK1591" i="1"/>
  <c r="AK1564" i="1"/>
  <c r="AL1564" i="1" s="1"/>
  <c r="AK1646" i="1"/>
  <c r="AK1632" i="1"/>
  <c r="AK1435" i="1"/>
  <c r="AK1376" i="1"/>
  <c r="AK1653" i="1"/>
  <c r="AK1596" i="1"/>
  <c r="AK1621" i="1"/>
  <c r="AK1370" i="1"/>
  <c r="AK1647" i="1"/>
  <c r="AK1379" i="1"/>
  <c r="AK2123" i="1"/>
  <c r="AK2420" i="1"/>
  <c r="AK2145" i="1"/>
  <c r="AK2492" i="1"/>
  <c r="AK2321" i="1"/>
  <c r="AK2457" i="1"/>
  <c r="AK2178" i="1"/>
  <c r="AK2377" i="1"/>
  <c r="AK2133" i="1"/>
  <c r="AK2082" i="1"/>
  <c r="AK2568" i="1"/>
  <c r="AK2233" i="1"/>
  <c r="AK2186" i="1"/>
  <c r="AK2504" i="1"/>
  <c r="AK2558" i="1"/>
  <c r="AK2236" i="1"/>
  <c r="AK2329" i="1"/>
  <c r="AK2174" i="1"/>
  <c r="AK2245" i="1"/>
  <c r="AK201" i="1"/>
  <c r="AK518" i="1"/>
  <c r="AL518" i="1" s="1"/>
  <c r="AK570" i="1"/>
  <c r="AL570" i="1" s="1"/>
  <c r="AK532" i="1"/>
  <c r="AL532" i="1" s="1"/>
  <c r="AK30" i="1"/>
  <c r="AL30" i="1" s="1"/>
  <c r="AK237" i="1"/>
  <c r="AK239" i="1"/>
  <c r="AL239" i="1" s="1"/>
  <c r="AK55" i="1"/>
  <c r="AK421" i="1"/>
  <c r="AK207" i="1"/>
  <c r="AK636" i="1"/>
  <c r="AL636" i="1" s="1"/>
  <c r="AK190" i="1"/>
  <c r="AL190" i="1" s="1"/>
  <c r="AK625" i="1"/>
  <c r="AL625" i="1" s="1"/>
  <c r="AK576" i="1"/>
  <c r="AK428" i="1"/>
  <c r="AL428" i="1" s="1"/>
  <c r="AK68" i="1"/>
  <c r="AK64" i="1"/>
  <c r="AL64" i="1" s="1"/>
  <c r="AK306" i="1"/>
  <c r="AL306" i="1" s="1"/>
  <c r="AK323" i="1"/>
  <c r="AL323" i="1" s="1"/>
  <c r="AK196" i="1"/>
  <c r="AL196" i="1" s="1"/>
  <c r="AK667" i="1"/>
  <c r="AL667" i="1" s="1"/>
  <c r="AK567" i="1"/>
  <c r="AL567" i="1" s="1"/>
  <c r="AK875" i="1"/>
  <c r="AL875" i="1" s="1"/>
  <c r="AK1222" i="1"/>
  <c r="AK957" i="1"/>
  <c r="AK878" i="1"/>
  <c r="AL878" i="1" s="1"/>
  <c r="AK1263" i="1"/>
  <c r="AL1263" i="1" s="1"/>
  <c r="AK1278" i="1"/>
  <c r="AK1089" i="1"/>
  <c r="AK884" i="1"/>
  <c r="AL884" i="1" s="1"/>
  <c r="AK1185" i="1"/>
  <c r="AL1185" i="1" s="1"/>
  <c r="AK908" i="1"/>
  <c r="AK1074" i="1"/>
  <c r="AL1074" i="1" s="1"/>
  <c r="AK1145" i="1"/>
  <c r="AK1324" i="1"/>
  <c r="AK1044" i="1"/>
  <c r="AK838" i="1"/>
  <c r="AL838" i="1" s="1"/>
  <c r="AK914" i="1"/>
  <c r="AK910" i="1"/>
  <c r="AL910" i="1" s="1"/>
  <c r="AK1003" i="1"/>
  <c r="AK1187" i="1"/>
  <c r="AK1259" i="1"/>
  <c r="AK1202" i="1"/>
  <c r="AK765" i="1"/>
  <c r="AL765" i="1" s="1"/>
  <c r="AK847" i="1"/>
  <c r="AK889" i="1"/>
  <c r="AK853" i="1"/>
  <c r="AK1328" i="1"/>
  <c r="AK943" i="1"/>
  <c r="AL943" i="1" s="1"/>
  <c r="AK1100" i="1"/>
  <c r="AK1163" i="1"/>
  <c r="AK1246" i="1"/>
  <c r="AL1246" i="1" s="1"/>
  <c r="AK1219" i="1"/>
  <c r="AK890" i="1"/>
  <c r="AK794" i="1"/>
  <c r="AK1227" i="1"/>
  <c r="AK1330" i="1"/>
  <c r="AK964" i="1"/>
  <c r="AK1205" i="1"/>
  <c r="AL1205" i="1" s="1"/>
  <c r="AK1309" i="1"/>
  <c r="AK1009" i="1"/>
  <c r="AL1009" i="1" s="1"/>
  <c r="AK757" i="1"/>
  <c r="AK993" i="1"/>
  <c r="AK850" i="1"/>
  <c r="AK767" i="1"/>
  <c r="AK1180" i="1"/>
  <c r="AL1180" i="1" s="1"/>
  <c r="AK950" i="1"/>
  <c r="AK859" i="1"/>
  <c r="AK987" i="1"/>
  <c r="AK1098" i="1"/>
  <c r="AK827" i="1"/>
  <c r="AL827" i="1" s="1"/>
  <c r="AK1126" i="1"/>
  <c r="AK825" i="1"/>
  <c r="AK1288" i="1"/>
  <c r="AL1288" i="1" s="1"/>
  <c r="AK760" i="1"/>
  <c r="AK905" i="1"/>
  <c r="AK1095" i="1"/>
  <c r="AK1075" i="1"/>
  <c r="AL1075" i="1" s="1"/>
  <c r="AK750" i="1"/>
  <c r="AL750" i="1" s="1"/>
  <c r="AK1066" i="1"/>
  <c r="AK996" i="1"/>
  <c r="AK952" i="1"/>
  <c r="AK1194" i="1"/>
  <c r="AL1194" i="1" s="1"/>
  <c r="AK1117" i="1"/>
  <c r="AK1108" i="1"/>
  <c r="AK893" i="1"/>
  <c r="AK1147" i="1"/>
  <c r="AL1147" i="1" s="1"/>
  <c r="AK775" i="1"/>
  <c r="AK821" i="1"/>
  <c r="AL821" i="1" s="1"/>
  <c r="AK1034" i="1"/>
  <c r="AK739" i="1"/>
  <c r="AK810" i="1"/>
  <c r="AK863" i="1"/>
  <c r="AK779" i="1"/>
  <c r="AL779" i="1" s="1"/>
  <c r="AK1026" i="1"/>
  <c r="AK1239" i="1"/>
  <c r="AL1239" i="1" s="1"/>
  <c r="AK927" i="1"/>
  <c r="AK837" i="1"/>
  <c r="AK989" i="1"/>
  <c r="AK967" i="1"/>
  <c r="AK869" i="1"/>
  <c r="AK791" i="1"/>
  <c r="AK971" i="1"/>
  <c r="AL971" i="1" s="1"/>
  <c r="AK1158" i="1"/>
  <c r="AK755" i="1"/>
  <c r="AK897" i="1"/>
  <c r="AK1071" i="1"/>
  <c r="AL1071" i="1" s="1"/>
  <c r="AK1052" i="1"/>
  <c r="AK959" i="1"/>
  <c r="AK1284" i="1"/>
  <c r="AK1197" i="1"/>
  <c r="AK858" i="1"/>
  <c r="AK818" i="1"/>
  <c r="AK938" i="1"/>
  <c r="AK840" i="1"/>
  <c r="AL840" i="1" s="1"/>
  <c r="AK831" i="1"/>
  <c r="AK1213" i="1"/>
  <c r="AK899" i="1"/>
  <c r="AK784" i="1"/>
  <c r="AK1054" i="1"/>
  <c r="AK786" i="1"/>
  <c r="AK1344" i="1"/>
  <c r="AK963" i="1"/>
  <c r="AK903" i="1"/>
  <c r="AK798" i="1"/>
  <c r="AL798" i="1" s="1"/>
  <c r="AK1302" i="1"/>
  <c r="AL1302" i="1" s="1"/>
  <c r="AK1028" i="1"/>
  <c r="AK1217" i="1"/>
  <c r="AK919" i="1"/>
  <c r="AK1333" i="1"/>
  <c r="AK1116" i="1"/>
  <c r="AK1165" i="1"/>
  <c r="AK932" i="1"/>
  <c r="AL932" i="1" s="1"/>
  <c r="AK1296" i="1"/>
  <c r="AK777" i="1"/>
  <c r="AK1041" i="1"/>
  <c r="AK926" i="1"/>
  <c r="AL926" i="1" s="1"/>
  <c r="AK1207" i="1"/>
  <c r="AK1062" i="1"/>
  <c r="AL1062" i="1" s="1"/>
  <c r="AK1270" i="1"/>
  <c r="AK1128" i="1"/>
  <c r="AK1297" i="1"/>
  <c r="AL1297" i="1" s="1"/>
  <c r="AK1060" i="1"/>
  <c r="AK746" i="1"/>
  <c r="AK1292" i="1"/>
  <c r="AK1273" i="1"/>
  <c r="AK1082" i="1"/>
  <c r="AK1131" i="1"/>
  <c r="AK1231" i="1"/>
  <c r="AL1231" i="1" s="1"/>
  <c r="AK1069" i="1"/>
  <c r="AK1280" i="1"/>
  <c r="AK1141" i="1"/>
  <c r="AK1014" i="1"/>
  <c r="AK982" i="1"/>
  <c r="AK844" i="1"/>
  <c r="AK1078" i="1"/>
  <c r="AK1171" i="1"/>
  <c r="AL1171" i="1" s="1"/>
  <c r="AK1137" i="1"/>
  <c r="AL1137" i="1" s="1"/>
  <c r="AK815" i="1"/>
  <c r="AK1121" i="1"/>
  <c r="AK1091" i="1"/>
  <c r="AK1006" i="1"/>
  <c r="AL1006" i="1" s="1"/>
  <c r="AK808" i="1"/>
  <c r="AK1315" i="1"/>
  <c r="AK1104" i="1"/>
  <c r="AK1305" i="1"/>
  <c r="AL1305" i="1" s="1"/>
  <c r="AK1167" i="1"/>
  <c r="AK1241" i="1"/>
  <c r="AK834" i="1"/>
  <c r="AK1086" i="1"/>
  <c r="AK736" i="1"/>
  <c r="AL736" i="1" s="1"/>
  <c r="AK1304" i="1"/>
  <c r="AK915" i="1"/>
  <c r="AL915" i="1" s="1"/>
  <c r="AK866" i="1"/>
  <c r="AK1111" i="1"/>
  <c r="AK1401" i="1"/>
  <c r="AK1668" i="1"/>
  <c r="AK1586" i="1"/>
  <c r="AK1575" i="1"/>
  <c r="AK1432" i="1"/>
  <c r="AK1655" i="1"/>
  <c r="AL1655" i="1" s="1"/>
  <c r="AK1521" i="1"/>
  <c r="AK1349" i="1"/>
  <c r="AK1392" i="1"/>
  <c r="AK1426" i="1"/>
  <c r="AK1501" i="1"/>
  <c r="AK1678" i="1"/>
  <c r="AK1582" i="1"/>
  <c r="AK1552" i="1"/>
  <c r="AL1552" i="1" s="1"/>
  <c r="AK1467" i="1"/>
  <c r="AK1539" i="1"/>
  <c r="AK1513" i="1"/>
  <c r="AK1610" i="1"/>
  <c r="AK1474" i="1"/>
  <c r="AK1506" i="1"/>
  <c r="AK1358" i="1"/>
  <c r="AK1608" i="1"/>
  <c r="AK1364" i="1"/>
  <c r="AK1524" i="1"/>
  <c r="AK1576" i="1"/>
  <c r="AK1451" i="1"/>
  <c r="AK1362" i="1"/>
  <c r="AK1399" i="1"/>
  <c r="AK1599" i="1"/>
  <c r="AK1604" i="1"/>
  <c r="AK1620" i="1"/>
  <c r="AK1518" i="1"/>
  <c r="AK1484" i="1"/>
  <c r="AK1368" i="1"/>
  <c r="AK1624" i="1"/>
  <c r="AK1563" i="1"/>
  <c r="AL1563" i="1" s="1"/>
  <c r="AK1429" i="1"/>
  <c r="AK1660" i="1"/>
  <c r="AK1641" i="1"/>
  <c r="AK1383" i="1"/>
  <c r="AK1617" i="1"/>
  <c r="AK1424" i="1"/>
  <c r="AK1488" i="1"/>
  <c r="AK1478" i="1"/>
  <c r="AL1478" i="1" s="1"/>
  <c r="AK1353" i="1"/>
  <c r="AK1407" i="1"/>
  <c r="AL1407" i="1" s="1"/>
  <c r="AK1546" i="1"/>
  <c r="AK1572" i="1"/>
  <c r="AL1572" i="1" s="1"/>
  <c r="AK1448" i="1"/>
  <c r="AK1459" i="1"/>
  <c r="AK1455" i="1"/>
  <c r="AK1443" i="1"/>
  <c r="AK1410" i="1"/>
  <c r="AK1483" i="1"/>
  <c r="AK1567" i="1"/>
  <c r="AK1497" i="1"/>
  <c r="AK1636" i="1"/>
  <c r="AK1560" i="1"/>
  <c r="AK1418" i="1"/>
  <c r="AK1493" i="1"/>
  <c r="AK1489" i="1"/>
  <c r="AK1512" i="1"/>
  <c r="AK1422" i="1"/>
  <c r="AK1472" i="1"/>
  <c r="AK1413" i="1"/>
  <c r="AK1355" i="1"/>
  <c r="AK1661" i="1"/>
  <c r="AK1548" i="1"/>
  <c r="AL1548" i="1" s="1"/>
  <c r="AK1463" i="1"/>
  <c r="AK1628" i="1"/>
  <c r="AK1664" i="1"/>
  <c r="AL1664" i="1" s="1"/>
  <c r="AK2181" i="1"/>
  <c r="AK2092" i="1"/>
  <c r="AK2349" i="1"/>
  <c r="AK2090" i="1"/>
  <c r="AK2207" i="1"/>
  <c r="AK2410" i="1"/>
  <c r="AK2306" i="1"/>
  <c r="AK2170" i="1"/>
  <c r="AK2243" i="1"/>
  <c r="AK2154" i="1"/>
  <c r="AK2098" i="1"/>
  <c r="AK2463" i="1"/>
  <c r="AK2406" i="1"/>
  <c r="AK2435" i="1"/>
  <c r="AK2388" i="1"/>
  <c r="AK2362" i="1"/>
  <c r="AK2126" i="1"/>
  <c r="AK2166" i="1"/>
  <c r="AK2393" i="1"/>
  <c r="AK2292" i="1"/>
  <c r="AK2288" i="1"/>
  <c r="AK2541" i="1"/>
  <c r="AK2426" i="1"/>
  <c r="AK2476" i="1"/>
  <c r="AK2104" i="1"/>
  <c r="AK2317" i="1"/>
  <c r="AK2228" i="1"/>
  <c r="AK2534" i="1"/>
  <c r="AK2556" i="1"/>
  <c r="AK2216" i="1"/>
  <c r="AK2142" i="1"/>
  <c r="AK2129" i="1"/>
  <c r="AK2183" i="1"/>
  <c r="AK2356" i="1"/>
  <c r="AK2431" i="1"/>
  <c r="AK2151" i="1"/>
  <c r="AK2381" i="1"/>
  <c r="AK2468" i="1"/>
  <c r="AK2295" i="1"/>
  <c r="AK2536" i="1"/>
  <c r="AK2397" i="1"/>
  <c r="AK2131" i="1"/>
  <c r="AK2303" i="1"/>
  <c r="AK2472" i="1"/>
  <c r="AK2563" i="1"/>
  <c r="AK2497" i="1"/>
  <c r="AK2214" i="1"/>
  <c r="AK2340" i="1"/>
  <c r="AK2343" i="1"/>
  <c r="AK2253" i="1"/>
  <c r="AK2163" i="1"/>
  <c r="AK2259" i="1"/>
  <c r="AK2283" i="1"/>
  <c r="AK2361" i="1"/>
  <c r="AK2438" i="1"/>
  <c r="AK2443" i="1"/>
  <c r="AK2412" i="1"/>
  <c r="AK2211" i="1"/>
  <c r="AK2252" i="1"/>
  <c r="AK2167" i="1"/>
  <c r="AK2544" i="1"/>
  <c r="AK2399" i="1"/>
  <c r="AK2314" i="1"/>
  <c r="AK2084" i="1"/>
  <c r="AK2196" i="1"/>
  <c r="AK2249" i="1"/>
  <c r="AK2158" i="1"/>
  <c r="AK2272" i="1"/>
  <c r="AK2279" i="1"/>
  <c r="AK2488" i="1"/>
  <c r="AK2088" i="1"/>
  <c r="AK2347" i="1"/>
  <c r="AK2105" i="1"/>
  <c r="AK2365" i="1"/>
  <c r="AK2220" i="1"/>
  <c r="AK2511" i="1"/>
  <c r="AK2512" i="1"/>
  <c r="AK2284" i="1"/>
  <c r="AK2500" i="1"/>
  <c r="AK2450" i="1"/>
  <c r="AK2140" i="1"/>
  <c r="AK2112" i="1"/>
  <c r="AK2422" i="1"/>
  <c r="AK2271" i="1"/>
  <c r="AK2441" i="1"/>
  <c r="AK2275" i="1"/>
  <c r="AK2533" i="1"/>
  <c r="AK2494" i="1"/>
  <c r="AK2523" i="1"/>
  <c r="AK2110" i="1"/>
  <c r="AK2224" i="1"/>
  <c r="AK2094" i="1"/>
  <c r="AK2204" i="1"/>
  <c r="AK2519" i="1"/>
  <c r="AK2515" i="1"/>
  <c r="AK2297" i="1"/>
  <c r="AK2079" i="1"/>
  <c r="AK2386" i="1"/>
  <c r="AK2485" i="1"/>
  <c r="AK2241" i="1"/>
  <c r="AK2116" i="1"/>
  <c r="AK2460" i="1"/>
  <c r="AK2403" i="1"/>
  <c r="AK2530" i="1"/>
  <c r="AK2153" i="1"/>
  <c r="AK1953" i="1"/>
  <c r="AK1924" i="1"/>
  <c r="AK1696" i="1"/>
  <c r="AK1934" i="1"/>
  <c r="AK1900" i="1"/>
  <c r="AK1951" i="1"/>
  <c r="AK1793" i="1"/>
  <c r="AK1737" i="1"/>
  <c r="AK1927" i="1"/>
  <c r="AK1684" i="1"/>
  <c r="AK2004" i="1"/>
  <c r="AK1761" i="1"/>
  <c r="AK1816" i="1"/>
  <c r="AK1968" i="1"/>
  <c r="AK1894" i="1"/>
  <c r="AK2020" i="1"/>
  <c r="AK1995" i="1"/>
  <c r="AK1913" i="1"/>
  <c r="AK2037" i="1"/>
  <c r="AK1966" i="1"/>
  <c r="AK1946" i="1"/>
  <c r="AK2072" i="1"/>
  <c r="AK1982" i="1"/>
  <c r="AK1747" i="1"/>
  <c r="AK1806" i="1"/>
  <c r="AK1810" i="1"/>
  <c r="AK1704" i="1"/>
  <c r="AK1850" i="1"/>
  <c r="AK1984" i="1"/>
  <c r="AK1742" i="1"/>
  <c r="AK1709" i="1"/>
  <c r="AK1979" i="1"/>
  <c r="AK1817" i="1"/>
  <c r="AK1769" i="1"/>
  <c r="AK1699" i="1"/>
  <c r="AK1929" i="1"/>
  <c r="AK1830" i="1"/>
  <c r="AK1960" i="1"/>
  <c r="AK2053" i="1"/>
  <c r="AK2046" i="1"/>
  <c r="AK1880" i="1"/>
  <c r="AK2010" i="1"/>
  <c r="AK1920" i="1"/>
  <c r="AK1718" i="1"/>
  <c r="AK1844" i="1"/>
  <c r="AK1908" i="1"/>
  <c r="AK1783" i="1"/>
  <c r="AK1716" i="1"/>
  <c r="AK1721" i="1"/>
  <c r="AK1702" i="1"/>
  <c r="AK2021" i="1"/>
  <c r="AK1731" i="1"/>
  <c r="AK1798" i="1"/>
  <c r="AK2067" i="1"/>
  <c r="AK1753" i="1"/>
  <c r="AK1856" i="1"/>
  <c r="AK1963" i="1"/>
  <c r="AK1778" i="1"/>
  <c r="AK1751" i="1"/>
  <c r="AK1732" i="1"/>
  <c r="AK2006" i="1"/>
  <c r="AK1958" i="1"/>
  <c r="AK1917" i="1"/>
  <c r="AK2064" i="1"/>
  <c r="AK1692" i="1"/>
  <c r="AK2175" i="1"/>
  <c r="AK2246" i="1"/>
  <c r="AK2180" i="1"/>
  <c r="AK2091" i="1"/>
  <c r="AK2201" i="1"/>
  <c r="AK2089" i="1"/>
  <c r="AK2206" i="1"/>
  <c r="AK2409" i="1"/>
  <c r="AK2219" i="1"/>
  <c r="AK2169" i="1"/>
  <c r="AK2242" i="1"/>
  <c r="AK2408" i="1"/>
  <c r="AK2097" i="1"/>
  <c r="AK2481" i="1"/>
  <c r="AK2405" i="1"/>
  <c r="AK2434" i="1"/>
  <c r="AK2528" i="1"/>
  <c r="AK2484" i="1"/>
  <c r="AK2125" i="1"/>
  <c r="AK2165" i="1"/>
  <c r="AK2392" i="1"/>
  <c r="AK2291" i="1"/>
  <c r="AK2418" i="1"/>
  <c r="AK2540" i="1"/>
  <c r="AK2425" i="1"/>
  <c r="AK2138" i="1"/>
  <c r="AK2103" i="1"/>
  <c r="AK2372" i="1"/>
  <c r="AK2227" i="1"/>
  <c r="AK2193" i="1"/>
  <c r="AK2555" i="1"/>
  <c r="AK2215" i="1"/>
  <c r="AK2553" i="1"/>
  <c r="AK2128" i="1"/>
  <c r="AK2182" i="1"/>
  <c r="AK2355" i="1"/>
  <c r="AK2262" i="1"/>
  <c r="AK2150" i="1"/>
  <c r="AK2380" i="1"/>
  <c r="AK2467" i="1"/>
  <c r="AK2294" i="1"/>
  <c r="AK2547" i="1"/>
  <c r="AK2396" i="1"/>
  <c r="AK2130" i="1"/>
  <c r="AK2268" i="1"/>
  <c r="AK2471" i="1"/>
  <c r="AK2562" i="1"/>
  <c r="AK2102" i="1"/>
  <c r="AK2213" i="1"/>
  <c r="AK2339" i="1"/>
  <c r="AK2342" i="1"/>
  <c r="AK2231" i="1"/>
  <c r="AK2162" i="1"/>
  <c r="AK2258" i="1"/>
  <c r="AK2282" i="1"/>
  <c r="AK2360" i="1"/>
  <c r="AK2437" i="1"/>
  <c r="AK2415" i="1"/>
  <c r="AK2332" i="1"/>
  <c r="AK2210" i="1"/>
  <c r="AK2251" i="1"/>
  <c r="AK2302" i="1"/>
  <c r="AK2543" i="1"/>
  <c r="AK2398" i="1"/>
  <c r="AK2313" i="1"/>
  <c r="AK2083" i="1"/>
  <c r="AK2453" i="1"/>
  <c r="AK2248" i="1"/>
  <c r="AK2157" i="1"/>
  <c r="AK2369" i="1"/>
  <c r="AK2278" i="1"/>
  <c r="AK2120" i="1"/>
  <c r="AK2087" i="1"/>
  <c r="AK2346" i="1"/>
  <c r="AK2447" i="1"/>
  <c r="AK2364" i="1"/>
  <c r="AK2326" i="1"/>
  <c r="AK2510" i="1"/>
  <c r="AK2287" i="1"/>
  <c r="AK2503" i="1"/>
  <c r="AK2456" i="1"/>
  <c r="AK2449" i="1"/>
  <c r="AK2139" i="1"/>
  <c r="AK2111" i="1"/>
  <c r="AK2430" i="1"/>
  <c r="AK2270" i="1"/>
  <c r="AK2440" i="1"/>
  <c r="AK2338" i="1"/>
  <c r="AK2532" i="1"/>
  <c r="AK2526" i="1"/>
  <c r="AK2265" i="1"/>
  <c r="AK2109" i="1"/>
  <c r="AK2223" i="1"/>
  <c r="AK2354" i="1"/>
  <c r="AK2203" i="1"/>
  <c r="AK2518" i="1"/>
  <c r="AK2514" i="1"/>
  <c r="AK2475" i="1"/>
  <c r="AK2078" i="1"/>
  <c r="AK2385" i="1"/>
  <c r="AK2375" i="1"/>
  <c r="AK2240" i="1"/>
  <c r="AK2115" i="1"/>
  <c r="AK2311" i="1"/>
  <c r="AK2402" i="1"/>
  <c r="AK2529" i="1"/>
  <c r="AK2152" i="1"/>
  <c r="AK1952" i="1"/>
  <c r="AK1923" i="1"/>
  <c r="AK1695" i="1"/>
  <c r="AK1933" i="1"/>
  <c r="AK1729" i="1"/>
  <c r="AK1950" i="1"/>
  <c r="AK1757" i="1"/>
  <c r="AK1736" i="1"/>
  <c r="AK1926" i="1"/>
  <c r="AK1683" i="1"/>
  <c r="AK2003" i="1"/>
  <c r="AK1827" i="1"/>
  <c r="AK1815" i="1"/>
  <c r="AK1967" i="1"/>
  <c r="AK1714" i="1"/>
  <c r="AK2019" i="1"/>
  <c r="AK1994" i="1"/>
  <c r="AK1749" i="1"/>
  <c r="AK2036" i="1"/>
  <c r="AK1965" i="1"/>
  <c r="AL1965" i="1" s="1"/>
  <c r="AK1687" i="1"/>
  <c r="AK2002" i="1"/>
  <c r="AK1981" i="1"/>
  <c r="AL1981" i="1" s="1"/>
  <c r="AK1746" i="1"/>
  <c r="AK1945" i="1"/>
  <c r="AK1809" i="1"/>
  <c r="AK2035" i="1"/>
  <c r="AK1849" i="1"/>
  <c r="AK1983" i="1"/>
  <c r="AK1741" i="1"/>
  <c r="AK1838" i="1"/>
  <c r="AK1978" i="1"/>
  <c r="AK1690" i="1"/>
  <c r="AK1768" i="1"/>
  <c r="AK1698" i="1"/>
  <c r="AK1772" i="1"/>
  <c r="AK1829" i="1"/>
  <c r="AK1959" i="1"/>
  <c r="AK2052" i="1"/>
  <c r="AK1899" i="1"/>
  <c r="AK1879" i="1"/>
  <c r="AK2009" i="1"/>
  <c r="AK1919" i="1"/>
  <c r="AK1805" i="1"/>
  <c r="AK1843" i="1"/>
  <c r="AK1836" i="1"/>
  <c r="AK1782" i="1"/>
  <c r="AK1715" i="1"/>
  <c r="AK2032" i="1"/>
  <c r="AK1701" i="1"/>
  <c r="AK1766" i="1"/>
  <c r="AK1730" i="1"/>
  <c r="AL1730" i="1" s="1"/>
  <c r="AK1797" i="1"/>
  <c r="AK1802" i="1"/>
  <c r="AK1752" i="1"/>
  <c r="AK2071" i="1"/>
  <c r="AK1962" i="1"/>
  <c r="AK1841" i="1"/>
  <c r="AK1750" i="1"/>
  <c r="AK1989" i="1"/>
  <c r="AK2030" i="1"/>
  <c r="AK1957" i="1"/>
  <c r="AK1916" i="1"/>
  <c r="AK2179" i="1"/>
  <c r="AK2351" i="1"/>
  <c r="AK2200" i="1"/>
  <c r="AK2522" i="1"/>
  <c r="AK2205" i="1"/>
  <c r="AK2308" i="1"/>
  <c r="AK2218" i="1"/>
  <c r="AL2218" i="1" s="1"/>
  <c r="AK2190" i="1"/>
  <c r="AK2156" i="1"/>
  <c r="AK2407" i="1"/>
  <c r="AL2407" i="1" s="1"/>
  <c r="AK2465" i="1"/>
  <c r="AK2480" i="1"/>
  <c r="AK2404" i="1"/>
  <c r="AK2390" i="1"/>
  <c r="AK2527" i="1"/>
  <c r="AL2527" i="1" s="1"/>
  <c r="AK2483" i="1"/>
  <c r="AK2566" i="1"/>
  <c r="AK2164" i="1"/>
  <c r="AK2391" i="1"/>
  <c r="AK2290" i="1"/>
  <c r="AK2417" i="1"/>
  <c r="AK2539" i="1"/>
  <c r="AK2478" i="1"/>
  <c r="AK2137" i="1"/>
  <c r="AK2319" i="1"/>
  <c r="AK2371" i="1"/>
  <c r="AK2226" i="1"/>
  <c r="AK2192" i="1"/>
  <c r="AK2554" i="1"/>
  <c r="AK2144" i="1"/>
  <c r="AK2552" i="1"/>
  <c r="AK2127" i="1"/>
  <c r="AK2358" i="1"/>
  <c r="AK2433" i="1"/>
  <c r="AK2261" i="1"/>
  <c r="AK2149" i="1"/>
  <c r="AK2379" i="1"/>
  <c r="AK2466" i="1"/>
  <c r="AK2538" i="1"/>
  <c r="AK2546" i="1"/>
  <c r="AK2395" i="1"/>
  <c r="AK2305" i="1"/>
  <c r="AK2267" i="1"/>
  <c r="AK2470" i="1"/>
  <c r="AL2470" i="1" s="1"/>
  <c r="AK2499" i="1"/>
  <c r="AK2101" i="1"/>
  <c r="AK2212" i="1"/>
  <c r="AK2345" i="1"/>
  <c r="AK2255" i="1"/>
  <c r="AK2230" i="1"/>
  <c r="AK2161" i="1"/>
  <c r="AK2257" i="1"/>
  <c r="AK2281" i="1"/>
  <c r="AK2359" i="1"/>
  <c r="AK2445" i="1"/>
  <c r="AK2414" i="1"/>
  <c r="AK2331" i="1"/>
  <c r="AK2209" i="1"/>
  <c r="AK2250" i="1"/>
  <c r="AK2301" i="1"/>
  <c r="AK2542" i="1"/>
  <c r="AK2316" i="1"/>
  <c r="AK2312" i="1"/>
  <c r="AK2198" i="1"/>
  <c r="AK2452" i="1"/>
  <c r="AK2247" i="1"/>
  <c r="AK2274" i="1"/>
  <c r="AK2368" i="1"/>
  <c r="AK2490" i="1"/>
  <c r="AK2119" i="1"/>
  <c r="AK2086" i="1"/>
  <c r="AK2107" i="1"/>
  <c r="AK2446" i="1"/>
  <c r="AL2446" i="1" s="1"/>
  <c r="AK2222" i="1"/>
  <c r="AK2325" i="1"/>
  <c r="AK2509" i="1"/>
  <c r="AL2509" i="1" s="1"/>
  <c r="AK2286" i="1"/>
  <c r="AK2502" i="1"/>
  <c r="AK2455" i="1"/>
  <c r="AK2448" i="1"/>
  <c r="AK2114" i="1"/>
  <c r="AK2424" i="1"/>
  <c r="AK2429" i="1"/>
  <c r="AK2269" i="1"/>
  <c r="AL2269" i="1" s="1"/>
  <c r="AK2277" i="1"/>
  <c r="AK2337" i="1"/>
  <c r="AK2496" i="1"/>
  <c r="AK2525" i="1"/>
  <c r="AK2264" i="1"/>
  <c r="AK2108" i="1"/>
  <c r="AK2096" i="1"/>
  <c r="AK2353" i="1"/>
  <c r="AK2202" i="1"/>
  <c r="AK2517" i="1"/>
  <c r="AK2299" i="1"/>
  <c r="AK2474" i="1"/>
  <c r="AK2077" i="1"/>
  <c r="AK2487" i="1"/>
  <c r="AK2374" i="1"/>
  <c r="AK2239" i="1"/>
  <c r="AL2239" i="1" s="1"/>
  <c r="AK2462" i="1"/>
  <c r="AK2310" i="1"/>
  <c r="AK2401" i="1"/>
  <c r="AK2195" i="1"/>
  <c r="AK1955" i="1"/>
  <c r="AK2025" i="1"/>
  <c r="AK1922" i="1"/>
  <c r="AL1922" i="1" s="1"/>
  <c r="AK1936" i="1"/>
  <c r="AK1932" i="1"/>
  <c r="AK1728" i="1"/>
  <c r="AK1949" i="1"/>
  <c r="AK1756" i="1"/>
  <c r="AK1735" i="1"/>
  <c r="AK1925" i="1"/>
  <c r="AK1682" i="1"/>
  <c r="AK1763" i="1"/>
  <c r="AK1826" i="1"/>
  <c r="AK1814" i="1"/>
  <c r="AK1896" i="1"/>
  <c r="AK1713" i="1"/>
  <c r="AK2018" i="1"/>
  <c r="AK1915" i="1"/>
  <c r="AK1748" i="1"/>
  <c r="AL1748" i="1" s="1"/>
  <c r="AK2027" i="1"/>
  <c r="AK1948" i="1"/>
  <c r="AK1686" i="1"/>
  <c r="AL1686" i="1" s="1"/>
  <c r="AK2001" i="1"/>
  <c r="AK1903" i="1"/>
  <c r="AK1745" i="1"/>
  <c r="AL1745" i="1" s="1"/>
  <c r="AK1944" i="1"/>
  <c r="AK1808" i="1"/>
  <c r="AL1808" i="1" s="1"/>
  <c r="AK2034" i="1"/>
  <c r="AK1848" i="1"/>
  <c r="AL1848" i="1" s="1"/>
  <c r="AK1744" i="1"/>
  <c r="AK1711" i="1"/>
  <c r="AK1837" i="1"/>
  <c r="AL1837" i="1" s="1"/>
  <c r="AK1819" i="1"/>
  <c r="AK1689" i="1"/>
  <c r="AK1767" i="1"/>
  <c r="AL1767" i="1" s="1"/>
  <c r="AK1931" i="1"/>
  <c r="AK1771" i="1"/>
  <c r="AK1828" i="1"/>
  <c r="AK1971" i="1"/>
  <c r="AK2048" i="1"/>
  <c r="AK1898" i="1"/>
  <c r="AK1878" i="1"/>
  <c r="AK2008" i="1"/>
  <c r="AL2008" i="1" s="1"/>
  <c r="AK1720" i="1"/>
  <c r="AK1804" i="1"/>
  <c r="AK1842" i="1"/>
  <c r="AK1835" i="1"/>
  <c r="AK1781" i="1"/>
  <c r="AK1723" i="1"/>
  <c r="AK2031" i="1"/>
  <c r="AL2031" i="1" s="1"/>
  <c r="AK2023" i="1"/>
  <c r="AK1765" i="1"/>
  <c r="AK1800" i="1"/>
  <c r="AK2069" i="1"/>
  <c r="AK1801" i="1"/>
  <c r="AK1858" i="1"/>
  <c r="AK2070" i="1"/>
  <c r="AL2070" i="1" s="1"/>
  <c r="AK1780" i="1"/>
  <c r="AK1840" i="1"/>
  <c r="AK1734" i="1"/>
  <c r="AK1988" i="1"/>
  <c r="AL1988" i="1" s="1"/>
  <c r="AK2029" i="1"/>
  <c r="AK1956" i="1"/>
  <c r="AK2066" i="1"/>
  <c r="AK1590" i="1"/>
  <c r="AK1406" i="1"/>
  <c r="AK1645" i="1"/>
  <c r="AK1631" i="1"/>
  <c r="AK1434" i="1"/>
  <c r="AL1434" i="1" s="1"/>
  <c r="AK1375" i="1"/>
  <c r="AK1652" i="1"/>
  <c r="AK1595" i="1"/>
  <c r="AL1595" i="1" s="1"/>
  <c r="AK1373" i="1"/>
  <c r="AK1650" i="1"/>
  <c r="AK1470" i="1"/>
  <c r="AK1378" i="1"/>
  <c r="AK2122" i="1"/>
  <c r="AK2419" i="1"/>
  <c r="AK2561" i="1"/>
  <c r="AK2491" i="1"/>
  <c r="AK2320" i="1"/>
  <c r="AK2384" i="1"/>
  <c r="AK2177" i="1"/>
  <c r="AK2376" i="1"/>
  <c r="AL2376" i="1" s="1"/>
  <c r="AK2550" i="1"/>
  <c r="AK2081" i="1"/>
  <c r="AK2567" i="1"/>
  <c r="AK2232" i="1"/>
  <c r="AK2185" i="1"/>
  <c r="AK2508" i="1"/>
  <c r="AK2557" i="1"/>
  <c r="AL2557" i="1" s="1"/>
  <c r="AK2335" i="1"/>
  <c r="AK2328" i="1"/>
  <c r="AK2173" i="1"/>
  <c r="AK2244" i="1"/>
  <c r="AK2093" i="1"/>
  <c r="AK2350" i="1"/>
  <c r="AK2199" i="1"/>
  <c r="AK2521" i="1"/>
  <c r="AK2411" i="1"/>
  <c r="AK2307" i="1"/>
  <c r="AK2171" i="1"/>
  <c r="AK2189" i="1"/>
  <c r="AK2155" i="1"/>
  <c r="AK2099" i="1"/>
  <c r="AK2464" i="1"/>
  <c r="AK2479" i="1"/>
  <c r="AK2436" i="1"/>
  <c r="AK2389" i="1"/>
  <c r="AK2363" i="1"/>
  <c r="AK2482" i="1"/>
  <c r="AK2565" i="1"/>
  <c r="AK2394" i="1"/>
  <c r="AK2293" i="1"/>
  <c r="AK2289" i="1"/>
  <c r="AK2416" i="1"/>
  <c r="AK2427" i="1"/>
  <c r="AK2477" i="1"/>
  <c r="AK2136" i="1"/>
  <c r="AK2318" i="1"/>
  <c r="AK2370" i="1"/>
  <c r="AK2535" i="1"/>
  <c r="AK2191" i="1"/>
  <c r="AK2217" i="1"/>
  <c r="AK2143" i="1"/>
  <c r="AK2551" i="1"/>
  <c r="AK2184" i="1"/>
  <c r="AK2357" i="1"/>
  <c r="AK2432" i="1"/>
  <c r="AK2260" i="1"/>
  <c r="AK2148" i="1"/>
  <c r="AK2469" i="1"/>
  <c r="AK2296" i="1"/>
  <c r="AK2537" i="1"/>
  <c r="AK2545" i="1"/>
  <c r="AK2132" i="1"/>
  <c r="AK2304" i="1"/>
  <c r="AK2266" i="1"/>
  <c r="AK2564" i="1"/>
  <c r="AK2498" i="1"/>
  <c r="AK2100" i="1"/>
  <c r="AK2341" i="1"/>
  <c r="AK2344" i="1"/>
  <c r="AK2254" i="1"/>
  <c r="AK2229" i="1"/>
  <c r="AK2160" i="1"/>
  <c r="AK2256" i="1"/>
  <c r="AK2280" i="1"/>
  <c r="AK2439" i="1"/>
  <c r="AK2444" i="1"/>
  <c r="AK2413" i="1"/>
  <c r="AK2330" i="1"/>
  <c r="AK2208" i="1"/>
  <c r="AK2168" i="1"/>
  <c r="AK2300" i="1"/>
  <c r="AK2400" i="1"/>
  <c r="AK2315" i="1"/>
  <c r="AK2085" i="1"/>
  <c r="AK2197" i="1"/>
  <c r="AK2451" i="1"/>
  <c r="AK2159" i="1"/>
  <c r="AK2273" i="1"/>
  <c r="AK2367" i="1"/>
  <c r="AK2489" i="1"/>
  <c r="AK2118" i="1"/>
  <c r="AK2348" i="1"/>
  <c r="AK2106" i="1"/>
  <c r="AK2366" i="1"/>
  <c r="AK2221" i="1"/>
  <c r="AK2324" i="1"/>
  <c r="AK2513" i="1"/>
  <c r="AK2285" i="1"/>
  <c r="AK2501" i="1"/>
  <c r="AK2454" i="1"/>
  <c r="AK2141" i="1"/>
  <c r="AK2113" i="1"/>
  <c r="AK2423" i="1"/>
  <c r="AK2428" i="1"/>
  <c r="AK2442" i="1"/>
  <c r="AK2276" i="1"/>
  <c r="AK2336" i="1"/>
  <c r="AK2495" i="1"/>
  <c r="AK2524" i="1"/>
  <c r="AK2263" i="1"/>
  <c r="AK2225" i="1"/>
  <c r="AK2095" i="1"/>
  <c r="AK2352" i="1"/>
  <c r="AK2520" i="1"/>
  <c r="AK2516" i="1"/>
  <c r="AK2298" i="1"/>
  <c r="AK2473" i="1"/>
  <c r="AK2387" i="1"/>
  <c r="AK2486" i="1"/>
  <c r="AK2373" i="1"/>
  <c r="AK2117" i="1"/>
  <c r="AK2461" i="1"/>
  <c r="AK2309" i="1"/>
  <c r="AK2531" i="1"/>
  <c r="AK2194" i="1"/>
  <c r="AK1954" i="1"/>
  <c r="AK2024" i="1"/>
  <c r="AK1697" i="1"/>
  <c r="AK1935" i="1"/>
  <c r="AK1901" i="1"/>
  <c r="AK1727" i="1"/>
  <c r="AL1727" i="1" s="1"/>
  <c r="AK1794" i="1"/>
  <c r="AK1755" i="1"/>
  <c r="AL1755" i="1" s="1"/>
  <c r="AK1928" i="1"/>
  <c r="AK1685" i="1"/>
  <c r="AK2005" i="1"/>
  <c r="AK1762" i="1"/>
  <c r="AK1825" i="1"/>
  <c r="AK1969" i="1"/>
  <c r="AK1895" i="1"/>
  <c r="AK1712" i="1"/>
  <c r="AL1712" i="1" s="1"/>
  <c r="AK1996" i="1"/>
  <c r="AK1914" i="1"/>
  <c r="AK2038" i="1"/>
  <c r="AK2026" i="1"/>
  <c r="AL2026" i="1" s="1"/>
  <c r="AK1947" i="1"/>
  <c r="AK2073" i="1"/>
  <c r="AK2000" i="1"/>
  <c r="AK1902" i="1"/>
  <c r="AK1807" i="1"/>
  <c r="AK1943" i="1"/>
  <c r="AK1705" i="1"/>
  <c r="AK2033" i="1"/>
  <c r="AK1985" i="1"/>
  <c r="AK1743" i="1"/>
  <c r="AK1710" i="1"/>
  <c r="AK1980" i="1"/>
  <c r="AK1818" i="1"/>
  <c r="AK1688" i="1"/>
  <c r="AK1700" i="1"/>
  <c r="AK1930" i="1"/>
  <c r="AK1770" i="1"/>
  <c r="AK1961" i="1"/>
  <c r="AK1970" i="1"/>
  <c r="AK2047" i="1"/>
  <c r="AK1897" i="1"/>
  <c r="AK1877" i="1"/>
  <c r="AK1921" i="1"/>
  <c r="AK1719" i="1"/>
  <c r="AK1803" i="1"/>
  <c r="AK1909" i="1"/>
  <c r="AK1888" i="1"/>
  <c r="AK2017" i="1"/>
  <c r="AK1999" i="1"/>
  <c r="AK2050" i="1"/>
  <c r="AK2043" i="1"/>
  <c r="AK1883" i="1"/>
  <c r="AK1976" i="1"/>
  <c r="AK1866" i="1"/>
  <c r="AK1991" i="1"/>
  <c r="AK1937" i="1"/>
  <c r="AK1694" i="1"/>
  <c r="AK2057" i="1"/>
  <c r="AK1852" i="1"/>
  <c r="AK1891" i="1"/>
  <c r="AK1873" i="1"/>
  <c r="AK2060" i="1"/>
  <c r="AK1795" i="1"/>
  <c r="AK1887" i="1"/>
  <c r="AK1912" i="1"/>
  <c r="AK1986" i="1"/>
  <c r="AL1986" i="1" s="1"/>
  <c r="AK1824" i="1"/>
  <c r="AK2012" i="1"/>
  <c r="AK1790" i="1"/>
  <c r="AK1974" i="1"/>
  <c r="AK1860" i="1"/>
  <c r="AK2040" i="1"/>
  <c r="AK1862" i="1"/>
  <c r="AK1740" i="1"/>
  <c r="AK1820" i="1"/>
  <c r="AK1904" i="1"/>
  <c r="AK1869" i="1"/>
  <c r="AK2076" i="1"/>
  <c r="AK1680" i="1"/>
  <c r="AK1724" i="1"/>
  <c r="AK1789" i="1"/>
  <c r="AK1691" i="1"/>
  <c r="AK1847" i="1"/>
  <c r="AK2016" i="1"/>
  <c r="AK1998" i="1"/>
  <c r="AK2049" i="1"/>
  <c r="AK1777" i="1"/>
  <c r="AK1882" i="1"/>
  <c r="AK1975" i="1"/>
  <c r="AK1865" i="1"/>
  <c r="AK1990" i="1"/>
  <c r="AK1833" i="1"/>
  <c r="AK1693" i="1"/>
  <c r="AK1855" i="1"/>
  <c r="AK1851" i="1"/>
  <c r="AK1876" i="1"/>
  <c r="AK2063" i="1"/>
  <c r="AK1774" i="1"/>
  <c r="AK1786" i="1"/>
  <c r="AK1886" i="1"/>
  <c r="AK1911" i="1"/>
  <c r="AK1760" i="1"/>
  <c r="AK1823" i="1"/>
  <c r="AK2011" i="1"/>
  <c r="AK1708" i="1"/>
  <c r="AK1973" i="1"/>
  <c r="AK1859" i="1"/>
  <c r="AK2039" i="1"/>
  <c r="AK2056" i="1"/>
  <c r="AK1739" i="1"/>
  <c r="AK1907" i="1"/>
  <c r="AK1872" i="1"/>
  <c r="AK1942" i="1"/>
  <c r="AK2075" i="1"/>
  <c r="AK1679" i="1"/>
  <c r="AK1813" i="1"/>
  <c r="AK1788" i="1"/>
  <c r="AK1890" i="1"/>
  <c r="AK1846" i="1"/>
  <c r="AK2015" i="1"/>
  <c r="AK1997" i="1"/>
  <c r="AK2045" i="1"/>
  <c r="AK1776" i="1"/>
  <c r="AK1881" i="1"/>
  <c r="AK1868" i="1"/>
  <c r="AK1993" i="1"/>
  <c r="AK1939" i="1"/>
  <c r="AK1832" i="1"/>
  <c r="AK2059" i="1"/>
  <c r="AK1854" i="1"/>
  <c r="AK1893" i="1"/>
  <c r="AK1875" i="1"/>
  <c r="AK2062" i="1"/>
  <c r="AK1773" i="1"/>
  <c r="AK1785" i="1"/>
  <c r="AK1885" i="1"/>
  <c r="AK1910" i="1"/>
  <c r="AL1910" i="1" s="1"/>
  <c r="AK1759" i="1"/>
  <c r="AK1822" i="1"/>
  <c r="AK1792" i="1"/>
  <c r="AK1707" i="1"/>
  <c r="AK1972" i="1"/>
  <c r="AK2042" i="1"/>
  <c r="AK1864" i="1"/>
  <c r="AK2055" i="1"/>
  <c r="AK1738" i="1"/>
  <c r="AK1906" i="1"/>
  <c r="AK1871" i="1"/>
  <c r="AK1941" i="1"/>
  <c r="AK2074" i="1"/>
  <c r="AK1726" i="1"/>
  <c r="AK1812" i="1"/>
  <c r="AK1834" i="1"/>
  <c r="AK1717" i="1"/>
  <c r="AK1722" i="1"/>
  <c r="AK1703" i="1"/>
  <c r="AK2022" i="1"/>
  <c r="AK1764" i="1"/>
  <c r="AL1764" i="1" s="1"/>
  <c r="AK1799" i="1"/>
  <c r="AK2068" i="1"/>
  <c r="AL2068" i="1" s="1"/>
  <c r="AK1754" i="1"/>
  <c r="AK1857" i="1"/>
  <c r="AK1964" i="1"/>
  <c r="AK1779" i="1"/>
  <c r="AK1839" i="1"/>
  <c r="AK1733" i="1"/>
  <c r="AK2007" i="1"/>
  <c r="AK2028" i="1"/>
  <c r="AL2028" i="1" s="1"/>
  <c r="AK1918" i="1"/>
  <c r="AK2065" i="1"/>
  <c r="AK1787" i="1"/>
  <c r="AK1889" i="1"/>
  <c r="AK1845" i="1"/>
  <c r="AK2014" i="1"/>
  <c r="AK2051" i="1"/>
  <c r="AK2044" i="1"/>
  <c r="AK1775" i="1"/>
  <c r="AK1977" i="1"/>
  <c r="AK1867" i="1"/>
  <c r="AK1992" i="1"/>
  <c r="AK1938" i="1"/>
  <c r="AK1831" i="1"/>
  <c r="AK2058" i="1"/>
  <c r="AK1853" i="1"/>
  <c r="AK1892" i="1"/>
  <c r="AK1874" i="1"/>
  <c r="AK2061" i="1"/>
  <c r="AK1796" i="1"/>
  <c r="AK1784" i="1"/>
  <c r="AK1884" i="1"/>
  <c r="AK1987" i="1"/>
  <c r="AK1758" i="1"/>
  <c r="AK2013" i="1"/>
  <c r="AK1791" i="1"/>
  <c r="AK1706" i="1"/>
  <c r="AK1861" i="1"/>
  <c r="AK2041" i="1"/>
  <c r="AK1863" i="1"/>
  <c r="AK2054" i="1"/>
  <c r="AK1821" i="1"/>
  <c r="AK1905" i="1"/>
  <c r="AK1870" i="1"/>
  <c r="AK1940" i="1"/>
  <c r="AK1681" i="1"/>
  <c r="AK1725" i="1"/>
  <c r="AG320" i="1"/>
  <c r="AN320" i="1"/>
  <c r="AM320" i="1"/>
  <c r="AI320" i="1"/>
  <c r="AG630" i="1"/>
  <c r="AN630" i="1"/>
  <c r="AM630" i="1"/>
  <c r="AI630" i="1"/>
  <c r="AG1811" i="1"/>
  <c r="AN1811" i="1"/>
  <c r="AM1811" i="1"/>
  <c r="AI1811" i="1"/>
  <c r="AG81" i="1"/>
  <c r="AN81" i="1"/>
  <c r="AM81" i="1"/>
  <c r="AI81" i="1"/>
  <c r="AG211" i="1"/>
  <c r="AN211" i="1"/>
  <c r="AM211" i="1"/>
  <c r="AI211" i="1"/>
  <c r="AG494" i="1"/>
  <c r="AN494" i="1"/>
  <c r="AM494" i="1"/>
  <c r="AI494" i="1"/>
  <c r="AG504" i="1"/>
  <c r="AN504" i="1"/>
  <c r="AM504" i="1"/>
  <c r="AI504" i="1"/>
  <c r="AG675" i="1"/>
  <c r="AN675" i="1"/>
  <c r="AM675" i="1"/>
  <c r="AI675" i="1"/>
  <c r="AG275" i="1"/>
  <c r="AN275" i="1"/>
  <c r="AM275" i="1"/>
  <c r="AI275" i="1"/>
  <c r="AG293" i="1"/>
  <c r="AN293" i="1"/>
  <c r="AM293" i="1"/>
  <c r="AI293" i="1"/>
  <c r="AG29" i="1"/>
  <c r="AN29" i="1"/>
  <c r="AM29" i="1"/>
  <c r="AI29" i="1"/>
  <c r="AG278" i="1"/>
  <c r="AN278" i="1"/>
  <c r="AM278" i="1"/>
  <c r="AI278" i="1"/>
  <c r="AG309" i="1"/>
  <c r="AN309" i="1"/>
  <c r="AM309" i="1"/>
  <c r="AI309" i="1"/>
  <c r="AG724" i="1"/>
  <c r="AN724" i="1"/>
  <c r="AM724" i="1"/>
  <c r="AI724" i="1"/>
  <c r="AG91" i="1"/>
  <c r="AN91" i="1"/>
  <c r="AM91" i="1"/>
  <c r="AI91" i="1"/>
  <c r="AG123" i="1"/>
  <c r="AN123" i="1"/>
  <c r="AM123" i="1"/>
  <c r="AI123" i="1"/>
  <c r="AG287" i="1"/>
  <c r="AN287" i="1"/>
  <c r="AM287" i="1"/>
  <c r="AI287" i="1"/>
  <c r="AG445" i="1"/>
  <c r="AN445" i="1"/>
  <c r="AM445" i="1"/>
  <c r="AI445" i="1"/>
  <c r="AG315" i="1"/>
  <c r="AN315" i="1"/>
  <c r="AM315" i="1"/>
  <c r="AI315" i="1"/>
  <c r="AG288" i="1"/>
  <c r="AN288" i="1"/>
  <c r="AM288" i="1"/>
  <c r="AI288" i="1"/>
  <c r="AG424" i="1"/>
  <c r="AN424" i="1"/>
  <c r="AM424" i="1"/>
  <c r="AI424" i="1"/>
  <c r="AG456" i="1"/>
  <c r="AN456" i="1"/>
  <c r="AM456" i="1"/>
  <c r="AI456" i="1"/>
  <c r="AG694" i="1"/>
  <c r="AN694" i="1"/>
  <c r="AM694" i="1"/>
  <c r="AI694" i="1"/>
  <c r="AG639" i="1"/>
  <c r="AN639" i="1"/>
  <c r="AM639" i="1"/>
  <c r="AI639" i="1"/>
  <c r="AG407" i="1"/>
  <c r="AN407" i="1"/>
  <c r="AM407" i="1"/>
  <c r="AI407" i="1"/>
  <c r="AG496" i="1"/>
  <c r="AN496" i="1"/>
  <c r="AM496" i="1"/>
  <c r="AI496" i="1"/>
  <c r="AG530" i="1"/>
  <c r="AN530" i="1"/>
  <c r="AM530" i="1"/>
  <c r="AI530" i="1"/>
  <c r="AG300" i="1"/>
  <c r="AN300" i="1"/>
  <c r="AM300" i="1"/>
  <c r="AI300" i="1"/>
  <c r="AG152" i="1"/>
  <c r="AN152" i="1"/>
  <c r="AM152" i="1"/>
  <c r="AI152" i="1"/>
  <c r="AG98" i="1"/>
  <c r="AN98" i="1"/>
  <c r="AM98" i="1"/>
  <c r="AI98" i="1"/>
  <c r="AG6" i="1"/>
  <c r="AN6" i="1"/>
  <c r="AM6" i="1"/>
  <c r="AI6" i="1"/>
  <c r="AG557" i="1"/>
  <c r="AN557" i="1"/>
  <c r="AM557" i="1"/>
  <c r="AI557" i="1"/>
  <c r="AG154" i="1"/>
  <c r="AN154" i="1"/>
  <c r="AM154" i="1"/>
  <c r="AI154" i="1"/>
  <c r="AG61" i="1"/>
  <c r="AN61" i="1"/>
  <c r="AM61" i="1"/>
  <c r="AI61" i="1"/>
  <c r="AG135" i="1"/>
  <c r="AN135" i="1"/>
  <c r="AM135" i="1"/>
  <c r="AI135" i="1"/>
  <c r="AG303" i="1"/>
  <c r="AN303" i="1"/>
  <c r="AM303" i="1"/>
  <c r="AI303" i="1"/>
  <c r="AG500" i="1"/>
  <c r="AN500" i="1"/>
  <c r="AM500" i="1"/>
  <c r="AI500" i="1"/>
  <c r="AG465" i="1"/>
  <c r="AN465" i="1"/>
  <c r="AM465" i="1"/>
  <c r="AI465" i="1"/>
  <c r="AG118" i="1"/>
  <c r="AN118" i="1"/>
  <c r="AM118" i="1"/>
  <c r="AI118" i="1"/>
  <c r="AG357" i="1"/>
  <c r="AN357" i="1"/>
  <c r="AM357" i="1"/>
  <c r="AI357" i="1"/>
  <c r="AG110" i="1"/>
  <c r="AN110" i="1"/>
  <c r="AM110" i="1"/>
  <c r="AI110" i="1"/>
  <c r="AG594" i="1"/>
  <c r="AN594" i="1"/>
  <c r="AM594" i="1"/>
  <c r="AI594" i="1"/>
  <c r="AG113" i="1"/>
  <c r="AN113" i="1"/>
  <c r="AM113" i="1"/>
  <c r="AI113" i="1"/>
  <c r="AG443" i="1"/>
  <c r="AN443" i="1"/>
  <c r="AM443" i="1"/>
  <c r="AI443" i="1"/>
  <c r="AG231" i="1"/>
  <c r="AN231" i="1"/>
  <c r="AM231" i="1"/>
  <c r="AI231" i="1"/>
  <c r="AG711" i="1"/>
  <c r="AN711" i="1"/>
  <c r="AM711" i="1"/>
  <c r="AI711" i="1"/>
  <c r="AG158" i="1"/>
  <c r="AN158" i="1"/>
  <c r="AM158" i="1"/>
  <c r="AI158" i="1"/>
  <c r="AG50" i="1"/>
  <c r="AN50" i="1"/>
  <c r="AM50" i="1"/>
  <c r="AI50" i="1"/>
  <c r="AG254" i="1"/>
  <c r="AN254" i="1"/>
  <c r="AM254" i="1"/>
  <c r="AI254" i="1"/>
  <c r="AG620" i="1"/>
  <c r="AN620" i="1"/>
  <c r="AM620" i="1"/>
  <c r="AI620" i="1"/>
  <c r="AG2" i="1"/>
  <c r="AN2" i="1"/>
  <c r="AM2" i="1"/>
  <c r="AI2" i="1"/>
  <c r="AG348" i="1"/>
  <c r="AN348" i="1"/>
  <c r="AM348" i="1"/>
  <c r="AI348" i="1"/>
  <c r="AG344" i="1"/>
  <c r="AN344" i="1"/>
  <c r="AM344" i="1"/>
  <c r="AI344" i="1"/>
  <c r="AG455" i="1"/>
  <c r="AN455" i="1"/>
  <c r="AM455" i="1"/>
  <c r="AI455" i="1"/>
  <c r="AG430" i="1"/>
  <c r="AN430" i="1"/>
  <c r="AM430" i="1"/>
  <c r="AI430" i="1"/>
  <c r="AG733" i="1"/>
  <c r="AN733" i="1"/>
  <c r="AM733" i="1"/>
  <c r="AI733" i="1"/>
  <c r="AG121" i="1"/>
  <c r="AN121" i="1"/>
  <c r="AM121" i="1"/>
  <c r="AI121" i="1"/>
  <c r="AG452" i="1"/>
  <c r="AN452" i="1"/>
  <c r="AM452" i="1"/>
  <c r="AI452" i="1"/>
  <c r="AG381" i="1"/>
  <c r="AN381" i="1"/>
  <c r="AM381" i="1"/>
  <c r="AI381" i="1"/>
  <c r="AG573" i="1"/>
  <c r="AN573" i="1"/>
  <c r="AM573" i="1"/>
  <c r="AI573" i="1"/>
  <c r="AG8" i="1"/>
  <c r="AN8" i="1"/>
  <c r="AM8" i="1"/>
  <c r="AI8" i="1"/>
  <c r="AG327" i="1"/>
  <c r="AN327" i="1"/>
  <c r="AM327" i="1"/>
  <c r="AI327" i="1"/>
  <c r="AG540" i="1"/>
  <c r="AN540" i="1"/>
  <c r="AM540" i="1"/>
  <c r="AI540" i="1"/>
  <c r="AG478" i="1"/>
  <c r="AN478" i="1"/>
  <c r="AM478" i="1"/>
  <c r="AI478" i="1"/>
  <c r="AG529" i="1"/>
  <c r="AN529" i="1"/>
  <c r="AM529" i="1"/>
  <c r="AI529" i="1"/>
  <c r="AG17" i="1"/>
  <c r="AN17" i="1"/>
  <c r="AM17" i="1"/>
  <c r="AI17" i="1"/>
  <c r="AG359" i="1"/>
  <c r="AN359" i="1"/>
  <c r="AM359" i="1"/>
  <c r="AI359" i="1"/>
  <c r="AG350" i="1"/>
  <c r="AN350" i="1"/>
  <c r="AM350" i="1"/>
  <c r="AI350" i="1"/>
  <c r="AG616" i="1"/>
  <c r="AN616" i="1"/>
  <c r="AM616" i="1"/>
  <c r="AI616" i="1"/>
  <c r="AG399" i="1"/>
  <c r="AN399" i="1"/>
  <c r="AM399" i="1"/>
  <c r="AI399" i="1"/>
  <c r="AG687" i="1"/>
  <c r="AN687" i="1"/>
  <c r="AM687" i="1"/>
  <c r="AI687" i="1"/>
  <c r="AG699" i="1"/>
  <c r="AN699" i="1"/>
  <c r="AM699" i="1"/>
  <c r="AI699" i="1"/>
  <c r="AG205" i="1"/>
  <c r="AN205" i="1"/>
  <c r="AM205" i="1"/>
  <c r="AI205" i="1"/>
  <c r="AG140" i="1"/>
  <c r="AN140" i="1"/>
  <c r="AM140" i="1"/>
  <c r="AI140" i="1"/>
  <c r="AG164" i="1"/>
  <c r="AN164" i="1"/>
  <c r="AM164" i="1"/>
  <c r="AI164" i="1"/>
  <c r="AG596" i="1"/>
  <c r="AN596" i="1"/>
  <c r="AM596" i="1"/>
  <c r="AI596" i="1"/>
  <c r="AG606" i="1"/>
  <c r="AN606" i="1"/>
  <c r="AM606" i="1"/>
  <c r="AI606" i="1"/>
  <c r="AG611" i="1"/>
  <c r="AN611" i="1"/>
  <c r="AM611" i="1"/>
  <c r="AI611" i="1"/>
  <c r="AG268" i="1"/>
  <c r="AN268" i="1"/>
  <c r="AM268" i="1"/>
  <c r="AI268" i="1"/>
  <c r="AG688" i="1"/>
  <c r="AN688" i="1"/>
  <c r="AM688" i="1"/>
  <c r="AI688" i="1"/>
  <c r="AG564" i="1"/>
  <c r="AN564" i="1"/>
  <c r="AM564" i="1"/>
  <c r="AI564" i="1"/>
  <c r="AG291" i="1"/>
  <c r="AN291" i="1"/>
  <c r="AM291" i="1"/>
  <c r="AI291" i="1"/>
  <c r="AG228" i="1"/>
  <c r="AN228" i="1"/>
  <c r="AM228" i="1"/>
  <c r="AI228" i="1"/>
  <c r="AG492" i="1"/>
  <c r="AN492" i="1"/>
  <c r="AM492" i="1"/>
  <c r="AI492" i="1"/>
  <c r="AG671" i="1"/>
  <c r="AN671" i="1"/>
  <c r="AM671" i="1"/>
  <c r="AI671" i="1"/>
  <c r="AG715" i="1"/>
  <c r="AN715" i="1"/>
  <c r="AM715" i="1"/>
  <c r="AI715" i="1"/>
  <c r="AG435" i="1"/>
  <c r="AN435" i="1"/>
  <c r="AM435" i="1"/>
  <c r="AI435" i="1"/>
  <c r="AG580" i="1"/>
  <c r="AN580" i="1"/>
  <c r="AM580" i="1"/>
  <c r="AI580" i="1"/>
  <c r="AG36" i="1"/>
  <c r="AN36" i="1"/>
  <c r="AM36" i="1"/>
  <c r="AI36" i="1"/>
  <c r="AG41" i="1"/>
  <c r="AN41" i="1"/>
  <c r="AM41" i="1"/>
  <c r="AI41" i="1"/>
  <c r="AG697" i="1"/>
  <c r="AN697" i="1"/>
  <c r="AM697" i="1"/>
  <c r="AI697" i="1"/>
  <c r="AG11" i="1"/>
  <c r="AN11" i="1"/>
  <c r="AM11" i="1"/>
  <c r="AI11" i="1"/>
  <c r="AG591" i="1"/>
  <c r="AN591" i="1"/>
  <c r="AM591" i="1"/>
  <c r="AI591" i="1"/>
  <c r="AG266" i="1"/>
  <c r="AN266" i="1"/>
  <c r="AM266" i="1"/>
  <c r="AI266" i="1"/>
  <c r="AG378" i="1"/>
  <c r="AN378" i="1"/>
  <c r="AM378" i="1"/>
  <c r="AI378" i="1"/>
  <c r="AG105" i="1"/>
  <c r="AN105" i="1"/>
  <c r="AM105" i="1"/>
  <c r="AI105" i="1"/>
  <c r="AG635" i="1"/>
  <c r="AN635" i="1"/>
  <c r="AM635" i="1"/>
  <c r="AI635" i="1"/>
  <c r="AG187" i="1"/>
  <c r="AN187" i="1"/>
  <c r="AM187" i="1"/>
  <c r="AI187" i="1"/>
  <c r="AG249" i="1"/>
  <c r="AN249" i="1"/>
  <c r="AM249" i="1"/>
  <c r="AI249" i="1"/>
  <c r="AG161" i="1"/>
  <c r="AN161" i="1"/>
  <c r="AM161" i="1"/>
  <c r="AI161" i="1"/>
  <c r="AG331" i="1"/>
  <c r="AN331" i="1"/>
  <c r="AM331" i="1"/>
  <c r="AI331" i="1"/>
  <c r="AG100" i="1"/>
  <c r="AN100" i="1"/>
  <c r="AM100" i="1"/>
  <c r="AI100" i="1"/>
  <c r="AG537" i="1"/>
  <c r="AN537" i="1"/>
  <c r="AM537" i="1"/>
  <c r="AI537" i="1"/>
  <c r="AG340" i="1"/>
  <c r="AN340" i="1"/>
  <c r="AM340" i="1"/>
  <c r="AI340" i="1"/>
  <c r="AG525" i="1"/>
  <c r="AN525" i="1"/>
  <c r="AM525" i="1"/>
  <c r="AI525" i="1"/>
  <c r="AG165" i="1"/>
  <c r="AN165" i="1"/>
  <c r="AM165" i="1"/>
  <c r="AI165" i="1"/>
  <c r="AG660" i="1"/>
  <c r="AN660" i="1"/>
  <c r="AM660" i="1"/>
  <c r="AI660" i="1"/>
  <c r="AG173" i="1"/>
  <c r="AN173" i="1"/>
  <c r="AM173" i="1"/>
  <c r="AI173" i="1"/>
  <c r="AG54" i="1"/>
  <c r="AN54" i="1"/>
  <c r="AM54" i="1"/>
  <c r="AI54" i="1"/>
  <c r="AG646" i="1"/>
  <c r="AN646" i="1"/>
  <c r="AM646" i="1"/>
  <c r="AI646" i="1"/>
  <c r="AG109" i="1"/>
  <c r="AN109" i="1"/>
  <c r="AM109" i="1"/>
  <c r="AI109" i="1"/>
  <c r="AG144" i="1"/>
  <c r="AN144" i="1"/>
  <c r="AM144" i="1"/>
  <c r="AI144" i="1"/>
  <c r="AG102" i="1"/>
  <c r="AN102" i="1"/>
  <c r="AM102" i="1"/>
  <c r="AI102" i="1"/>
  <c r="AG180" i="1"/>
  <c r="AN180" i="1"/>
  <c r="AM180" i="1"/>
  <c r="AI180" i="1"/>
  <c r="AG550" i="1"/>
  <c r="AN550" i="1"/>
  <c r="AM550" i="1"/>
  <c r="AI550" i="1"/>
  <c r="AG134" i="1"/>
  <c r="AN134" i="1"/>
  <c r="AM134" i="1"/>
  <c r="AI134" i="1"/>
  <c r="AG95" i="1"/>
  <c r="AN95" i="1"/>
  <c r="AM95" i="1"/>
  <c r="AI95" i="1"/>
  <c r="AG561" i="1"/>
  <c r="AN561" i="1"/>
  <c r="AM561" i="1"/>
  <c r="AI561" i="1"/>
  <c r="AG684" i="1"/>
  <c r="AN684" i="1"/>
  <c r="AM684" i="1"/>
  <c r="AI684" i="1"/>
  <c r="AG273" i="1"/>
  <c r="AN273" i="1"/>
  <c r="AM273" i="1"/>
  <c r="AI273" i="1"/>
  <c r="AG730" i="1"/>
  <c r="AN730" i="1"/>
  <c r="AM730" i="1"/>
  <c r="AI730" i="1"/>
  <c r="AG298" i="1"/>
  <c r="AN298" i="1"/>
  <c r="AM298" i="1"/>
  <c r="AI298" i="1"/>
  <c r="AG586" i="1"/>
  <c r="AN586" i="1"/>
  <c r="AM586" i="1"/>
  <c r="AI586" i="1"/>
  <c r="AG413" i="1"/>
  <c r="AN413" i="1"/>
  <c r="AM413" i="1"/>
  <c r="AI413" i="1"/>
  <c r="AG706" i="1"/>
  <c r="AN706" i="1"/>
  <c r="AM706" i="1"/>
  <c r="AI706" i="1"/>
  <c r="AG363" i="1"/>
  <c r="AN363" i="1"/>
  <c r="AM363" i="1"/>
  <c r="AI363" i="1"/>
  <c r="AG176" i="1"/>
  <c r="AN176" i="1"/>
  <c r="AM176" i="1"/>
  <c r="AI176" i="1"/>
  <c r="AG256" i="1"/>
  <c r="AN256" i="1"/>
  <c r="AM256" i="1"/>
  <c r="AI256" i="1"/>
  <c r="AG650" i="1"/>
  <c r="AN650" i="1"/>
  <c r="AM650" i="1"/>
  <c r="AI650" i="1"/>
  <c r="AG672" i="1"/>
  <c r="AN672" i="1"/>
  <c r="AM672" i="1"/>
  <c r="AI672" i="1"/>
  <c r="AG226" i="1"/>
  <c r="AN226" i="1"/>
  <c r="AM226" i="1"/>
  <c r="AI226" i="1"/>
  <c r="AG373" i="1"/>
  <c r="AN373" i="1"/>
  <c r="AM373" i="1"/>
  <c r="AI373" i="1"/>
  <c r="AG369" i="1"/>
  <c r="AN369" i="1"/>
  <c r="AM369" i="1"/>
  <c r="AI369" i="1"/>
  <c r="AG129" i="1"/>
  <c r="AN129" i="1"/>
  <c r="AM129" i="1"/>
  <c r="AI129" i="1"/>
  <c r="AG245" i="1"/>
  <c r="AN245" i="1"/>
  <c r="AM245" i="1"/>
  <c r="AI245" i="1"/>
  <c r="AG545" i="1"/>
  <c r="AN545" i="1"/>
  <c r="AM545" i="1"/>
  <c r="AI545" i="1"/>
  <c r="AG150" i="1"/>
  <c r="AN150" i="1"/>
  <c r="AM150" i="1"/>
  <c r="AI150" i="1"/>
  <c r="AG79" i="1"/>
  <c r="AN79" i="1"/>
  <c r="AM79" i="1"/>
  <c r="AI79" i="1"/>
  <c r="AG45" i="1"/>
  <c r="AN45" i="1"/>
  <c r="AM45" i="1"/>
  <c r="AI45" i="1"/>
  <c r="AG218" i="1"/>
  <c r="AN218" i="1"/>
  <c r="AM218" i="1"/>
  <c r="AI218" i="1"/>
  <c r="AG704" i="1"/>
  <c r="AN704" i="1"/>
  <c r="AM704" i="1"/>
  <c r="AI704" i="1"/>
  <c r="AG125" i="1"/>
  <c r="AN125" i="1"/>
  <c r="AM125" i="1"/>
  <c r="AI125" i="1"/>
  <c r="AG642" i="1"/>
  <c r="AN642" i="1"/>
  <c r="AM642" i="1"/>
  <c r="AI642" i="1"/>
  <c r="AG401" i="1"/>
  <c r="AN401" i="1"/>
  <c r="AM401" i="1"/>
  <c r="AI401" i="1"/>
  <c r="AG312" i="1"/>
  <c r="AN312" i="1"/>
  <c r="AM312" i="1"/>
  <c r="AI312" i="1"/>
  <c r="AG618" i="1"/>
  <c r="AN618" i="1"/>
  <c r="AM618" i="1"/>
  <c r="AI618" i="1"/>
  <c r="AG71" i="1"/>
  <c r="AN71" i="1"/>
  <c r="AM71" i="1"/>
  <c r="AI71" i="1"/>
  <c r="AG536" i="1"/>
  <c r="AN536" i="1"/>
  <c r="AM536" i="1"/>
  <c r="AI536" i="1"/>
  <c r="AG130" i="1"/>
  <c r="AN130" i="1"/>
  <c r="AM130" i="1"/>
  <c r="AI130" i="1"/>
  <c r="AG333" i="1"/>
  <c r="AN333" i="1"/>
  <c r="AM333" i="1"/>
  <c r="AI333" i="1"/>
  <c r="AG337" i="1"/>
  <c r="AN337" i="1"/>
  <c r="AM337" i="1"/>
  <c r="AI337" i="1"/>
  <c r="AG284" i="1"/>
  <c r="AN284" i="1"/>
  <c r="AM284" i="1"/>
  <c r="AI284" i="1"/>
  <c r="AG487" i="1"/>
  <c r="AN487" i="1"/>
  <c r="AM487" i="1"/>
  <c r="AI487" i="1"/>
  <c r="AG264" i="1"/>
  <c r="AN264" i="1"/>
  <c r="AM264" i="1"/>
  <c r="AI264" i="1"/>
  <c r="AG720" i="1"/>
  <c r="AN720" i="1"/>
  <c r="AM720" i="1"/>
  <c r="AI720" i="1"/>
  <c r="AG355" i="1"/>
  <c r="AN355" i="1"/>
  <c r="AM355" i="1"/>
  <c r="AI355" i="1"/>
  <c r="AG514" i="1"/>
  <c r="AN514" i="1"/>
  <c r="AM514" i="1"/>
  <c r="AI514" i="1"/>
  <c r="AG43" i="1"/>
  <c r="AN43" i="1"/>
  <c r="AM43" i="1"/>
  <c r="AI43" i="1"/>
  <c r="AG216" i="1"/>
  <c r="AN216" i="1"/>
  <c r="AM216" i="1"/>
  <c r="AI216" i="1"/>
  <c r="AG170" i="1"/>
  <c r="AN170" i="1"/>
  <c r="AM170" i="1"/>
  <c r="AI170" i="1"/>
  <c r="AG473" i="1"/>
  <c r="AN473" i="1"/>
  <c r="AM473" i="1"/>
  <c r="AI473" i="1"/>
  <c r="AG654" i="1"/>
  <c r="AN654" i="1"/>
  <c r="AM654" i="1"/>
  <c r="AI654" i="1"/>
  <c r="AG146" i="1"/>
  <c r="AN146" i="1"/>
  <c r="AM146" i="1"/>
  <c r="AI146" i="1"/>
  <c r="AG282" i="1"/>
  <c r="AN282" i="1"/>
  <c r="AM282" i="1"/>
  <c r="AI282" i="1"/>
  <c r="AG201" i="1"/>
  <c r="AN201" i="1"/>
  <c r="AM201" i="1"/>
  <c r="AI201" i="1"/>
  <c r="AG518" i="1"/>
  <c r="AN518" i="1"/>
  <c r="AM518" i="1"/>
  <c r="AI518" i="1"/>
  <c r="AG570" i="1"/>
  <c r="AN570" i="1"/>
  <c r="AM570" i="1"/>
  <c r="AI570" i="1"/>
  <c r="AG532" i="1"/>
  <c r="AN532" i="1"/>
  <c r="AM532" i="1"/>
  <c r="AI532" i="1"/>
  <c r="AG30" i="1"/>
  <c r="AN30" i="1"/>
  <c r="AM30" i="1"/>
  <c r="AI30" i="1"/>
  <c r="AG237" i="1"/>
  <c r="AN237" i="1"/>
  <c r="AM237" i="1"/>
  <c r="AI237" i="1"/>
  <c r="AG239" i="1"/>
  <c r="AN239" i="1"/>
  <c r="AM239" i="1"/>
  <c r="AI239" i="1"/>
  <c r="AG55" i="1"/>
  <c r="AN55" i="1"/>
  <c r="AM55" i="1"/>
  <c r="AI55" i="1"/>
  <c r="AG421" i="1"/>
  <c r="AN421" i="1"/>
  <c r="AM421" i="1"/>
  <c r="AI421" i="1"/>
  <c r="AG207" i="1"/>
  <c r="AN207" i="1"/>
  <c r="AM207" i="1"/>
  <c r="AI207" i="1"/>
  <c r="AG636" i="1"/>
  <c r="AN636" i="1"/>
  <c r="AM636" i="1"/>
  <c r="AI636" i="1"/>
  <c r="AG190" i="1"/>
  <c r="AN190" i="1"/>
  <c r="AM190" i="1"/>
  <c r="AI190" i="1"/>
  <c r="AG625" i="1"/>
  <c r="AN625" i="1"/>
  <c r="AM625" i="1"/>
  <c r="AI625" i="1"/>
  <c r="AG576" i="1"/>
  <c r="AN576" i="1"/>
  <c r="AM576" i="1"/>
  <c r="AI576" i="1"/>
  <c r="AG428" i="1"/>
  <c r="AN428" i="1"/>
  <c r="AM428" i="1"/>
  <c r="AI428" i="1"/>
  <c r="AG68" i="1"/>
  <c r="AN68" i="1"/>
  <c r="AM68" i="1"/>
  <c r="AI68" i="1"/>
  <c r="AG64" i="1"/>
  <c r="AN64" i="1"/>
  <c r="AM64" i="1"/>
  <c r="AI64" i="1"/>
  <c r="AG306" i="1"/>
  <c r="AN306" i="1"/>
  <c r="AM306" i="1"/>
  <c r="AI306" i="1"/>
  <c r="AG323" i="1"/>
  <c r="AN323" i="1"/>
  <c r="AM323" i="1"/>
  <c r="AI323" i="1"/>
  <c r="AG196" i="1"/>
  <c r="AN196" i="1"/>
  <c r="AM196" i="1"/>
  <c r="AI196" i="1"/>
  <c r="AG667" i="1"/>
  <c r="AN667" i="1"/>
  <c r="AM667" i="1"/>
  <c r="AI667" i="1"/>
  <c r="AG567" i="1"/>
  <c r="AN567" i="1"/>
  <c r="AM567" i="1"/>
  <c r="AI567" i="1"/>
  <c r="AG875" i="1"/>
  <c r="AN875" i="1"/>
  <c r="AM875" i="1"/>
  <c r="AI875" i="1"/>
  <c r="AG1222" i="1"/>
  <c r="AN1222" i="1"/>
  <c r="AM1222" i="1"/>
  <c r="AI1222" i="1"/>
  <c r="AG957" i="1"/>
  <c r="AN957" i="1"/>
  <c r="AM957" i="1"/>
  <c r="AI957" i="1"/>
  <c r="AG878" i="1"/>
  <c r="AN878" i="1"/>
  <c r="AM878" i="1"/>
  <c r="AI878" i="1"/>
  <c r="AG1263" i="1"/>
  <c r="AN1263" i="1"/>
  <c r="AM1263" i="1"/>
  <c r="AI1263" i="1"/>
  <c r="AG1278" i="1"/>
  <c r="AN1278" i="1"/>
  <c r="AM1278" i="1"/>
  <c r="AI1278" i="1"/>
  <c r="AG1089" i="1"/>
  <c r="AN1089" i="1"/>
  <c r="AM1089" i="1"/>
  <c r="AI1089" i="1"/>
  <c r="AG884" i="1"/>
  <c r="AN884" i="1"/>
  <c r="AM884" i="1"/>
  <c r="AI884" i="1"/>
  <c r="AG1185" i="1"/>
  <c r="AN1185" i="1"/>
  <c r="AM1185" i="1"/>
  <c r="AI1185" i="1"/>
  <c r="AG908" i="1"/>
  <c r="AN908" i="1"/>
  <c r="AM908" i="1"/>
  <c r="AI908" i="1"/>
  <c r="AG1074" i="1"/>
  <c r="AN1074" i="1"/>
  <c r="AM1074" i="1"/>
  <c r="AI1074" i="1"/>
  <c r="AG1145" i="1"/>
  <c r="AN1145" i="1"/>
  <c r="AM1145" i="1"/>
  <c r="AI1145" i="1"/>
  <c r="AG1324" i="1"/>
  <c r="AN1324" i="1"/>
  <c r="AM1324" i="1"/>
  <c r="AI1324" i="1"/>
  <c r="AG1044" i="1"/>
  <c r="AN1044" i="1"/>
  <c r="AM1044" i="1"/>
  <c r="AI1044" i="1"/>
  <c r="AG838" i="1"/>
  <c r="AN838" i="1"/>
  <c r="AM838" i="1"/>
  <c r="AI838" i="1"/>
  <c r="AG914" i="1"/>
  <c r="AN914" i="1"/>
  <c r="AM914" i="1"/>
  <c r="AI914" i="1"/>
  <c r="AG910" i="1"/>
  <c r="AN910" i="1"/>
  <c r="AM910" i="1"/>
  <c r="AI910" i="1"/>
  <c r="AG1003" i="1"/>
  <c r="AN1003" i="1"/>
  <c r="AM1003" i="1"/>
  <c r="AI1003" i="1"/>
  <c r="AG1187" i="1"/>
  <c r="AN1187" i="1"/>
  <c r="AM1187" i="1"/>
  <c r="AI1187" i="1"/>
  <c r="AG1259" i="1"/>
  <c r="AN1259" i="1"/>
  <c r="AM1259" i="1"/>
  <c r="AI1259" i="1"/>
  <c r="AG1202" i="1"/>
  <c r="AN1202" i="1"/>
  <c r="AM1202" i="1"/>
  <c r="AI1202" i="1"/>
  <c r="AG765" i="1"/>
  <c r="AN765" i="1"/>
  <c r="AM765" i="1"/>
  <c r="AI765" i="1"/>
  <c r="AG847" i="1"/>
  <c r="AN847" i="1"/>
  <c r="AM847" i="1"/>
  <c r="AI847" i="1"/>
  <c r="AG889" i="1"/>
  <c r="AN889" i="1"/>
  <c r="AM889" i="1"/>
  <c r="AI889" i="1"/>
  <c r="AG853" i="1"/>
  <c r="AN853" i="1"/>
  <c r="AM853" i="1"/>
  <c r="AI853" i="1"/>
  <c r="AG1328" i="1"/>
  <c r="AN1328" i="1"/>
  <c r="AM1328" i="1"/>
  <c r="AI1328" i="1"/>
  <c r="AG943" i="1"/>
  <c r="AN943" i="1"/>
  <c r="AM943" i="1"/>
  <c r="AI943" i="1"/>
  <c r="AG1100" i="1"/>
  <c r="AN1100" i="1"/>
  <c r="AM1100" i="1"/>
  <c r="AI1100" i="1"/>
  <c r="AG1163" i="1"/>
  <c r="AN1163" i="1"/>
  <c r="AM1163" i="1"/>
  <c r="AI1163" i="1"/>
  <c r="AG1246" i="1"/>
  <c r="AN1246" i="1"/>
  <c r="AM1246" i="1"/>
  <c r="AI1246" i="1"/>
  <c r="AG1219" i="1"/>
  <c r="AN1219" i="1"/>
  <c r="AM1219" i="1"/>
  <c r="AI1219" i="1"/>
  <c r="AG890" i="1"/>
  <c r="AN890" i="1"/>
  <c r="AM890" i="1"/>
  <c r="AI890" i="1"/>
  <c r="AG794" i="1"/>
  <c r="AN794" i="1"/>
  <c r="AM794" i="1"/>
  <c r="AI794" i="1"/>
  <c r="AG1227" i="1"/>
  <c r="AN1227" i="1"/>
  <c r="AM1227" i="1"/>
  <c r="AI1227" i="1"/>
  <c r="AG1330" i="1"/>
  <c r="AN1330" i="1"/>
  <c r="AM1330" i="1"/>
  <c r="AI1330" i="1"/>
  <c r="AG964" i="1"/>
  <c r="AN964" i="1"/>
  <c r="AM964" i="1"/>
  <c r="AI964" i="1"/>
  <c r="AG1205" i="1"/>
  <c r="AN1205" i="1"/>
  <c r="AM1205" i="1"/>
  <c r="AI1205" i="1"/>
  <c r="AG1309" i="1"/>
  <c r="AN1309" i="1"/>
  <c r="AM1309" i="1"/>
  <c r="AI1309" i="1"/>
  <c r="AG1009" i="1"/>
  <c r="AN1009" i="1"/>
  <c r="AM1009" i="1"/>
  <c r="AI1009" i="1"/>
  <c r="AG757" i="1"/>
  <c r="AN757" i="1"/>
  <c r="AM757" i="1"/>
  <c r="AI757" i="1"/>
  <c r="AG993" i="1"/>
  <c r="AN993" i="1"/>
  <c r="AM993" i="1"/>
  <c r="AI993" i="1"/>
  <c r="AG850" i="1"/>
  <c r="AN850" i="1"/>
  <c r="AM850" i="1"/>
  <c r="AI850" i="1"/>
  <c r="AG767" i="1"/>
  <c r="AN767" i="1"/>
  <c r="AM767" i="1"/>
  <c r="AI767" i="1"/>
  <c r="AG1180" i="1"/>
  <c r="AN1180" i="1"/>
  <c r="AM1180" i="1"/>
  <c r="AI1180" i="1"/>
  <c r="AG950" i="1"/>
  <c r="AN950" i="1"/>
  <c r="AM950" i="1"/>
  <c r="AI950" i="1"/>
  <c r="AG859" i="1"/>
  <c r="AN859" i="1"/>
  <c r="AM859" i="1"/>
  <c r="AI859" i="1"/>
  <c r="AG987" i="1"/>
  <c r="AN987" i="1"/>
  <c r="AM987" i="1"/>
  <c r="AI987" i="1"/>
  <c r="AG1098" i="1"/>
  <c r="AN1098" i="1"/>
  <c r="AM1098" i="1"/>
  <c r="AI1098" i="1"/>
  <c r="AG827" i="1"/>
  <c r="AN827" i="1"/>
  <c r="AM827" i="1"/>
  <c r="AI827" i="1"/>
  <c r="AG1126" i="1"/>
  <c r="AN1126" i="1"/>
  <c r="AM1126" i="1"/>
  <c r="AI1126" i="1"/>
  <c r="AG825" i="1"/>
  <c r="AN825" i="1"/>
  <c r="AM825" i="1"/>
  <c r="AI825" i="1"/>
  <c r="AG1288" i="1"/>
  <c r="AN1288" i="1"/>
  <c r="AM1288" i="1"/>
  <c r="AI1288" i="1"/>
  <c r="AG760" i="1"/>
  <c r="AN760" i="1"/>
  <c r="AM760" i="1"/>
  <c r="AI760" i="1"/>
  <c r="AG905" i="1"/>
  <c r="AN905" i="1"/>
  <c r="AM905" i="1"/>
  <c r="AI905" i="1"/>
  <c r="AG1095" i="1"/>
  <c r="AN1095" i="1"/>
  <c r="AM1095" i="1"/>
  <c r="AI1095" i="1"/>
  <c r="AG1075" i="1"/>
  <c r="AN1075" i="1"/>
  <c r="AM1075" i="1"/>
  <c r="AI1075" i="1"/>
  <c r="AG750" i="1"/>
  <c r="AN750" i="1"/>
  <c r="AM750" i="1"/>
  <c r="AI750" i="1"/>
  <c r="AG1066" i="1"/>
  <c r="AN1066" i="1"/>
  <c r="AM1066" i="1"/>
  <c r="AI1066" i="1"/>
  <c r="AG996" i="1"/>
  <c r="AN996" i="1"/>
  <c r="AM996" i="1"/>
  <c r="AI996" i="1"/>
  <c r="AG952" i="1"/>
  <c r="AN952" i="1"/>
  <c r="AM952" i="1"/>
  <c r="AI952" i="1"/>
  <c r="AG1194" i="1"/>
  <c r="AN1194" i="1"/>
  <c r="AM1194" i="1"/>
  <c r="AI1194" i="1"/>
  <c r="AG1117" i="1"/>
  <c r="AN1117" i="1"/>
  <c r="AM1117" i="1"/>
  <c r="AI1117" i="1"/>
  <c r="AG1108" i="1"/>
  <c r="AN1108" i="1"/>
  <c r="AM1108" i="1"/>
  <c r="AI1108" i="1"/>
  <c r="AG893" i="1"/>
  <c r="AN893" i="1"/>
  <c r="AM893" i="1"/>
  <c r="AI893" i="1"/>
  <c r="AG1147" i="1"/>
  <c r="AN1147" i="1"/>
  <c r="AM1147" i="1"/>
  <c r="AI1147" i="1"/>
  <c r="AG775" i="1"/>
  <c r="AN775" i="1"/>
  <c r="AM775" i="1"/>
  <c r="AI775" i="1"/>
  <c r="AG821" i="1"/>
  <c r="AN821" i="1"/>
  <c r="AM821" i="1"/>
  <c r="AI821" i="1"/>
  <c r="AG1034" i="1"/>
  <c r="AN1034" i="1"/>
  <c r="AM1034" i="1"/>
  <c r="AI1034" i="1"/>
  <c r="AG739" i="1"/>
  <c r="AN739" i="1"/>
  <c r="AM739" i="1"/>
  <c r="AI739" i="1"/>
  <c r="AG810" i="1"/>
  <c r="AN810" i="1"/>
  <c r="AM810" i="1"/>
  <c r="AI810" i="1"/>
  <c r="AG863" i="1"/>
  <c r="AN863" i="1"/>
  <c r="AM863" i="1"/>
  <c r="AI863" i="1"/>
  <c r="AG779" i="1"/>
  <c r="AN779" i="1"/>
  <c r="AM779" i="1"/>
  <c r="AI779" i="1"/>
  <c r="AG1026" i="1"/>
  <c r="AN1026" i="1"/>
  <c r="AM1026" i="1"/>
  <c r="AI1026" i="1"/>
  <c r="AG1239" i="1"/>
  <c r="AN1239" i="1"/>
  <c r="AM1239" i="1"/>
  <c r="AI1239" i="1"/>
  <c r="AG927" i="1"/>
  <c r="AN927" i="1"/>
  <c r="AM927" i="1"/>
  <c r="AI927" i="1"/>
  <c r="AG837" i="1"/>
  <c r="AN837" i="1"/>
  <c r="AM837" i="1"/>
  <c r="AI837" i="1"/>
  <c r="AG989" i="1"/>
  <c r="AN989" i="1"/>
  <c r="AM989" i="1"/>
  <c r="AI989" i="1"/>
  <c r="AG967" i="1"/>
  <c r="AN967" i="1"/>
  <c r="AM967" i="1"/>
  <c r="AI967" i="1"/>
  <c r="AG869" i="1"/>
  <c r="AN869" i="1"/>
  <c r="AM869" i="1"/>
  <c r="AI869" i="1"/>
  <c r="AG791" i="1"/>
  <c r="AN791" i="1"/>
  <c r="AM791" i="1"/>
  <c r="AI791" i="1"/>
  <c r="AG971" i="1"/>
  <c r="AN971" i="1"/>
  <c r="AM971" i="1"/>
  <c r="AI971" i="1"/>
  <c r="AG1158" i="1"/>
  <c r="AN1158" i="1"/>
  <c r="AM1158" i="1"/>
  <c r="AI1158" i="1"/>
  <c r="AG755" i="1"/>
  <c r="AN755" i="1"/>
  <c r="AM755" i="1"/>
  <c r="AI755" i="1"/>
  <c r="AG897" i="1"/>
  <c r="AN897" i="1"/>
  <c r="AM897" i="1"/>
  <c r="AI897" i="1"/>
  <c r="AG1071" i="1"/>
  <c r="AN1071" i="1"/>
  <c r="AM1071" i="1"/>
  <c r="AI1071" i="1"/>
  <c r="AG1052" i="1"/>
  <c r="AN1052" i="1"/>
  <c r="AM1052" i="1"/>
  <c r="AI1052" i="1"/>
  <c r="AG959" i="1"/>
  <c r="AN959" i="1"/>
  <c r="AM959" i="1"/>
  <c r="AI959" i="1"/>
  <c r="AG1284" i="1"/>
  <c r="AN1284" i="1"/>
  <c r="AM1284" i="1"/>
  <c r="AI1284" i="1"/>
  <c r="AG1197" i="1"/>
  <c r="AN1197" i="1"/>
  <c r="AM1197" i="1"/>
  <c r="AI1197" i="1"/>
  <c r="AG858" i="1"/>
  <c r="AN858" i="1"/>
  <c r="AM858" i="1"/>
  <c r="AI858" i="1"/>
  <c r="AG818" i="1"/>
  <c r="AN818" i="1"/>
  <c r="AM818" i="1"/>
  <c r="AI818" i="1"/>
  <c r="AG938" i="1"/>
  <c r="AN938" i="1"/>
  <c r="AM938" i="1"/>
  <c r="AI938" i="1"/>
  <c r="AG840" i="1"/>
  <c r="AN840" i="1"/>
  <c r="AM840" i="1"/>
  <c r="AI840" i="1"/>
  <c r="AG321" i="1"/>
  <c r="AN321" i="1"/>
  <c r="AM321" i="1"/>
  <c r="AI321" i="1"/>
  <c r="AG632" i="1"/>
  <c r="AN632" i="1"/>
  <c r="AM632" i="1"/>
  <c r="AI632" i="1"/>
  <c r="AG210" i="1"/>
  <c r="AN210" i="1"/>
  <c r="AM210" i="1"/>
  <c r="AI210" i="1"/>
  <c r="AG544" i="1"/>
  <c r="AN544" i="1"/>
  <c r="AM544" i="1"/>
  <c r="AI544" i="1"/>
  <c r="AG503" i="1"/>
  <c r="AN503" i="1"/>
  <c r="AM503" i="1"/>
  <c r="AI503" i="1"/>
  <c r="AG674" i="1"/>
  <c r="AN674" i="1"/>
  <c r="AM674" i="1"/>
  <c r="AI674" i="1"/>
  <c r="AG274" i="1"/>
  <c r="AN274" i="1"/>
  <c r="AM274" i="1"/>
  <c r="AI274" i="1"/>
  <c r="AG477" i="1"/>
  <c r="AN477" i="1"/>
  <c r="AM477" i="1"/>
  <c r="AI477" i="1"/>
  <c r="AG28" i="1"/>
  <c r="AN28" i="1"/>
  <c r="AM28" i="1"/>
  <c r="AI28" i="1"/>
  <c r="AG391" i="1"/>
  <c r="AN391" i="1"/>
  <c r="AM391" i="1"/>
  <c r="AI391" i="1"/>
  <c r="AG308" i="1"/>
  <c r="AN308" i="1"/>
  <c r="AM308" i="1"/>
  <c r="AI308" i="1"/>
  <c r="AG723" i="1"/>
  <c r="AN723" i="1"/>
  <c r="AM723" i="1"/>
  <c r="AI723" i="1"/>
  <c r="AG486" i="1"/>
  <c r="AN486" i="1"/>
  <c r="AM486" i="1"/>
  <c r="AI486" i="1"/>
  <c r="AG122" i="1"/>
  <c r="AN122" i="1"/>
  <c r="AM122" i="1"/>
  <c r="AI122" i="1"/>
  <c r="AG286" i="1"/>
  <c r="AN286" i="1"/>
  <c r="AM286" i="1"/>
  <c r="AI286" i="1"/>
  <c r="AG693" i="1"/>
  <c r="AN693" i="1"/>
  <c r="AM693" i="1"/>
  <c r="AI693" i="1"/>
  <c r="AG314" i="1"/>
  <c r="AN314" i="1"/>
  <c r="AM314" i="1"/>
  <c r="AI314" i="1"/>
  <c r="AG629" i="1"/>
  <c r="AN629" i="1"/>
  <c r="AM629" i="1"/>
  <c r="AI629" i="1"/>
  <c r="AG423" i="1"/>
  <c r="AN423" i="1"/>
  <c r="AM423" i="1"/>
  <c r="AI423" i="1"/>
  <c r="AG326" i="1"/>
  <c r="AN326" i="1"/>
  <c r="AM326" i="1"/>
  <c r="AI326" i="1"/>
  <c r="AG663" i="1"/>
  <c r="AN663" i="1"/>
  <c r="AM663" i="1"/>
  <c r="AI663" i="1"/>
  <c r="AG602" i="1"/>
  <c r="AN602" i="1"/>
  <c r="AM602" i="1"/>
  <c r="AI602" i="1"/>
  <c r="AG406" i="1"/>
  <c r="AN406" i="1"/>
  <c r="AM406" i="1"/>
  <c r="AI406" i="1"/>
  <c r="AG506" i="1"/>
  <c r="AN506" i="1"/>
  <c r="AM506" i="1"/>
  <c r="AI506" i="1"/>
  <c r="AG714" i="1"/>
  <c r="AN714" i="1"/>
  <c r="AM714" i="1"/>
  <c r="AI714" i="1"/>
  <c r="AG299" i="1"/>
  <c r="AN299" i="1"/>
  <c r="AM299" i="1"/>
  <c r="AI299" i="1"/>
  <c r="AG151" i="1"/>
  <c r="AN151" i="1"/>
  <c r="AM151" i="1"/>
  <c r="AI151" i="1"/>
  <c r="AG97" i="1"/>
  <c r="AN97" i="1"/>
  <c r="AM97" i="1"/>
  <c r="AI97" i="1"/>
  <c r="AG5" i="1"/>
  <c r="AN5" i="1"/>
  <c r="AM5" i="1"/>
  <c r="AI5" i="1"/>
  <c r="AG469" i="1"/>
  <c r="AN469" i="1"/>
  <c r="AM469" i="1"/>
  <c r="AI469" i="1"/>
  <c r="AG153" i="1"/>
  <c r="AN153" i="1"/>
  <c r="AM153" i="1"/>
  <c r="AI153" i="1"/>
  <c r="AG60" i="1"/>
  <c r="AN60" i="1"/>
  <c r="AM60" i="1"/>
  <c r="AI60" i="1"/>
  <c r="AG386" i="1"/>
  <c r="AN386" i="1"/>
  <c r="AM386" i="1"/>
  <c r="AI386" i="1"/>
  <c r="AG302" i="1"/>
  <c r="AN302" i="1"/>
  <c r="AM302" i="1"/>
  <c r="AI302" i="1"/>
  <c r="AG499" i="1"/>
  <c r="AN499" i="1"/>
  <c r="AM499" i="1"/>
  <c r="AI499" i="1"/>
  <c r="AG193" i="1"/>
  <c r="AN193" i="1"/>
  <c r="AM193" i="1"/>
  <c r="AI193" i="1"/>
  <c r="AG117" i="1"/>
  <c r="AN117" i="1"/>
  <c r="AM117" i="1"/>
  <c r="AI117" i="1"/>
  <c r="AG356" i="1"/>
  <c r="AN356" i="1"/>
  <c r="AM356" i="1"/>
  <c r="AI356" i="1"/>
  <c r="AG139" i="1"/>
  <c r="AN139" i="1"/>
  <c r="AM139" i="1"/>
  <c r="AI139" i="1"/>
  <c r="AG593" i="1"/>
  <c r="AN593" i="1"/>
  <c r="AM593" i="1"/>
  <c r="AI593" i="1"/>
  <c r="AG683" i="1"/>
  <c r="AN683" i="1"/>
  <c r="AM683" i="1"/>
  <c r="AI683" i="1"/>
  <c r="AG442" i="1"/>
  <c r="AN442" i="1"/>
  <c r="AM442" i="1"/>
  <c r="AI442" i="1"/>
  <c r="AG416" i="1"/>
  <c r="AN416" i="1"/>
  <c r="AM416" i="1"/>
  <c r="AI416" i="1"/>
  <c r="AG710" i="1"/>
  <c r="AN710" i="1"/>
  <c r="AM710" i="1"/>
  <c r="AI710" i="1"/>
  <c r="AG157" i="1"/>
  <c r="AN157" i="1"/>
  <c r="AM157" i="1"/>
  <c r="AI157" i="1"/>
  <c r="AG49" i="1"/>
  <c r="AN49" i="1"/>
  <c r="AM49" i="1"/>
  <c r="AI49" i="1"/>
  <c r="AG623" i="1"/>
  <c r="AN623" i="1"/>
  <c r="AM623" i="1"/>
  <c r="AI623" i="1"/>
  <c r="AG483" i="1"/>
  <c r="AN483" i="1"/>
  <c r="AM483" i="1"/>
  <c r="AI483" i="1"/>
  <c r="AG405" i="1"/>
  <c r="AN405" i="1"/>
  <c r="AM405" i="1"/>
  <c r="AI405" i="1"/>
  <c r="AG347" i="1"/>
  <c r="AN347" i="1"/>
  <c r="AM347" i="1"/>
  <c r="AI347" i="1"/>
  <c r="AG556" i="1"/>
  <c r="AN556" i="1"/>
  <c r="AM556" i="1"/>
  <c r="AI556" i="1"/>
  <c r="AG454" i="1"/>
  <c r="AN454" i="1"/>
  <c r="AM454" i="1"/>
  <c r="AI454" i="1"/>
  <c r="AG26" i="1"/>
  <c r="AN26" i="1"/>
  <c r="AM26" i="1"/>
  <c r="AI26" i="1"/>
  <c r="AG732" i="1"/>
  <c r="AN732" i="1"/>
  <c r="AM732" i="1"/>
  <c r="AI732" i="1"/>
  <c r="AG120" i="1"/>
  <c r="AN120" i="1"/>
  <c r="AM120" i="1"/>
  <c r="AI120" i="1"/>
  <c r="AG451" i="1"/>
  <c r="AN451" i="1"/>
  <c r="AM451" i="1"/>
  <c r="AI451" i="1"/>
  <c r="AG262" i="1"/>
  <c r="AN262" i="1"/>
  <c r="AM262" i="1"/>
  <c r="AI262" i="1"/>
  <c r="AG572" i="1"/>
  <c r="AN572" i="1"/>
  <c r="AM572" i="1"/>
  <c r="AI572" i="1"/>
  <c r="AG7" i="1"/>
  <c r="AN7" i="1"/>
  <c r="AM7" i="1"/>
  <c r="AI7" i="1"/>
  <c r="AG604" i="1"/>
  <c r="AN604" i="1"/>
  <c r="AM604" i="1"/>
  <c r="AI604" i="1"/>
  <c r="AG539" i="1"/>
  <c r="AN539" i="1"/>
  <c r="AM539" i="1"/>
  <c r="AI539" i="1"/>
  <c r="AG523" i="1"/>
  <c r="AN523" i="1"/>
  <c r="AM523" i="1"/>
  <c r="AI523" i="1"/>
  <c r="AG528" i="1"/>
  <c r="AN528" i="1"/>
  <c r="AM528" i="1"/>
  <c r="AI528" i="1"/>
  <c r="AG418" i="1"/>
  <c r="AN418" i="1"/>
  <c r="AM418" i="1"/>
  <c r="AI418" i="1"/>
  <c r="AG358" i="1"/>
  <c r="AN358" i="1"/>
  <c r="AM358" i="1"/>
  <c r="AI358" i="1"/>
  <c r="AG464" i="1"/>
  <c r="AN464" i="1"/>
  <c r="AM464" i="1"/>
  <c r="AI464" i="1"/>
  <c r="AG615" i="1"/>
  <c r="AN615" i="1"/>
  <c r="AM615" i="1"/>
  <c r="AI615" i="1"/>
  <c r="AG398" i="1"/>
  <c r="AN398" i="1"/>
  <c r="AM398" i="1"/>
  <c r="AI398" i="1"/>
  <c r="AG686" i="1"/>
  <c r="AN686" i="1"/>
  <c r="AM686" i="1"/>
  <c r="AI686" i="1"/>
  <c r="AG461" i="1"/>
  <c r="AN461" i="1"/>
  <c r="AM461" i="1"/>
  <c r="AI461" i="1"/>
  <c r="AG204" i="1"/>
  <c r="AN204" i="1"/>
  <c r="AM204" i="1"/>
  <c r="AI204" i="1"/>
  <c r="AG609" i="1"/>
  <c r="AN609" i="1"/>
  <c r="AM609" i="1"/>
  <c r="AI609" i="1"/>
  <c r="AG163" i="1"/>
  <c r="AN163" i="1"/>
  <c r="AM163" i="1"/>
  <c r="AI163" i="1"/>
  <c r="AG595" i="1"/>
  <c r="AN595" i="1"/>
  <c r="AM595" i="1"/>
  <c r="AI595" i="1"/>
  <c r="AG605" i="1"/>
  <c r="AN605" i="1"/>
  <c r="AM605" i="1"/>
  <c r="AI605" i="1"/>
  <c r="AG610" i="1"/>
  <c r="AN610" i="1"/>
  <c r="AM610" i="1"/>
  <c r="AI610" i="1"/>
  <c r="AG267" i="1"/>
  <c r="AN267" i="1"/>
  <c r="AM267" i="1"/>
  <c r="AI267" i="1"/>
  <c r="AG16" i="1"/>
  <c r="AN16" i="1"/>
  <c r="AM16" i="1"/>
  <c r="AI16" i="1"/>
  <c r="AG563" i="1"/>
  <c r="AN563" i="1"/>
  <c r="AM563" i="1"/>
  <c r="AI563" i="1"/>
  <c r="AG290" i="1"/>
  <c r="AN290" i="1"/>
  <c r="AM290" i="1"/>
  <c r="AI290" i="1"/>
  <c r="AG362" i="1"/>
  <c r="AN362" i="1"/>
  <c r="AM362" i="1"/>
  <c r="AI362" i="1"/>
  <c r="AG224" i="1"/>
  <c r="AN224" i="1"/>
  <c r="AM224" i="1"/>
  <c r="AI224" i="1"/>
  <c r="AG670" i="1"/>
  <c r="AN670" i="1"/>
  <c r="AM670" i="1"/>
  <c r="AI670" i="1"/>
  <c r="AG214" i="1"/>
  <c r="AN214" i="1"/>
  <c r="AM214" i="1"/>
  <c r="AI214" i="1"/>
  <c r="AG434" i="1"/>
  <c r="AN434" i="1"/>
  <c r="AM434" i="1"/>
  <c r="AI434" i="1"/>
  <c r="AG579" i="1"/>
  <c r="AN579" i="1"/>
  <c r="AM579" i="1"/>
  <c r="AI579" i="1"/>
  <c r="AG658" i="1"/>
  <c r="AN658" i="1"/>
  <c r="AM658" i="1"/>
  <c r="AI658" i="1"/>
  <c r="AG90" i="1"/>
  <c r="AN90" i="1"/>
  <c r="AM90" i="1"/>
  <c r="AI90" i="1"/>
  <c r="AG696" i="1"/>
  <c r="AN696" i="1"/>
  <c r="AM696" i="1"/>
  <c r="AI696" i="1"/>
  <c r="AG10" i="1"/>
  <c r="AN10" i="1"/>
  <c r="AM10" i="1"/>
  <c r="AI10" i="1"/>
  <c r="AG590" i="1"/>
  <c r="AN590" i="1"/>
  <c r="AM590" i="1"/>
  <c r="AI590" i="1"/>
  <c r="AG265" i="1"/>
  <c r="AN265" i="1"/>
  <c r="AM265" i="1"/>
  <c r="AI265" i="1"/>
  <c r="AG377" i="1"/>
  <c r="AN377" i="1"/>
  <c r="AM377" i="1"/>
  <c r="AI377" i="1"/>
  <c r="AG104" i="1"/>
  <c r="AN104" i="1"/>
  <c r="AM104" i="1"/>
  <c r="AI104" i="1"/>
  <c r="AG634" i="1"/>
  <c r="AN634" i="1"/>
  <c r="AM634" i="1"/>
  <c r="AI634" i="1"/>
  <c r="AG186" i="1"/>
  <c r="AN186" i="1"/>
  <c r="AM186" i="1"/>
  <c r="AI186" i="1"/>
  <c r="AG368" i="1"/>
  <c r="AN368" i="1"/>
  <c r="AM368" i="1"/>
  <c r="AI368" i="1"/>
  <c r="AG160" i="1"/>
  <c r="AN160" i="1"/>
  <c r="AM160" i="1"/>
  <c r="AI160" i="1"/>
  <c r="AG330" i="1"/>
  <c r="AN330" i="1"/>
  <c r="AM330" i="1"/>
  <c r="AI330" i="1"/>
  <c r="AG99" i="1"/>
  <c r="AN99" i="1"/>
  <c r="AM99" i="1"/>
  <c r="AI99" i="1"/>
  <c r="AG450" i="1"/>
  <c r="AN450" i="1"/>
  <c r="AM450" i="1"/>
  <c r="AI450" i="1"/>
  <c r="AG339" i="1"/>
  <c r="AN339" i="1"/>
  <c r="AM339" i="1"/>
  <c r="AI339" i="1"/>
  <c r="AG524" i="1"/>
  <c r="AN524" i="1"/>
  <c r="AM524" i="1"/>
  <c r="AI524" i="1"/>
  <c r="AG735" i="1"/>
  <c r="AN735" i="1"/>
  <c r="AM735" i="1"/>
  <c r="AI735" i="1"/>
  <c r="AG659" i="1"/>
  <c r="AN659" i="1"/>
  <c r="AM659" i="1"/>
  <c r="AI659" i="1"/>
  <c r="AG318" i="1"/>
  <c r="AN318" i="1"/>
  <c r="AM318" i="1"/>
  <c r="AI318" i="1"/>
  <c r="AG53" i="1"/>
  <c r="AN53" i="1"/>
  <c r="AM53" i="1"/>
  <c r="AI53" i="1"/>
  <c r="AG645" i="1"/>
  <c r="AN645" i="1"/>
  <c r="AM645" i="1"/>
  <c r="AI645" i="1"/>
  <c r="AG108" i="1"/>
  <c r="AN108" i="1"/>
  <c r="AM108" i="1"/>
  <c r="AI108" i="1"/>
  <c r="AG143" i="1"/>
  <c r="AN143" i="1"/>
  <c r="AM143" i="1"/>
  <c r="AI143" i="1"/>
  <c r="AG101" i="1"/>
  <c r="AN101" i="1"/>
  <c r="AM101" i="1"/>
  <c r="AI101" i="1"/>
  <c r="AG553" i="1"/>
  <c r="AN553" i="1"/>
  <c r="AM553" i="1"/>
  <c r="AI553" i="1"/>
  <c r="AG397" i="1"/>
  <c r="AN397" i="1"/>
  <c r="AM397" i="1"/>
  <c r="AI397" i="1"/>
  <c r="AG133" i="1"/>
  <c r="AN133" i="1"/>
  <c r="AM133" i="1"/>
  <c r="AI133" i="1"/>
  <c r="AG94" i="1"/>
  <c r="AN94" i="1"/>
  <c r="AM94" i="1"/>
  <c r="AI94" i="1"/>
  <c r="AG560" i="1"/>
  <c r="AN560" i="1"/>
  <c r="AM560" i="1"/>
  <c r="AI560" i="1"/>
  <c r="AG394" i="1"/>
  <c r="AN394" i="1"/>
  <c r="AM394" i="1"/>
  <c r="AI394" i="1"/>
  <c r="AG272" i="1"/>
  <c r="AN272" i="1"/>
  <c r="AM272" i="1"/>
  <c r="AI272" i="1"/>
  <c r="AG729" i="1"/>
  <c r="AN729" i="1"/>
  <c r="AM729" i="1"/>
  <c r="AI729" i="1"/>
  <c r="AG297" i="1"/>
  <c r="AN297" i="1"/>
  <c r="AM297" i="1"/>
  <c r="AI297" i="1"/>
  <c r="AG585" i="1"/>
  <c r="AN585" i="1"/>
  <c r="AM585" i="1"/>
  <c r="AI585" i="1"/>
  <c r="AG412" i="1"/>
  <c r="AN412" i="1"/>
  <c r="AM412" i="1"/>
  <c r="AI412" i="1"/>
  <c r="AG705" i="1"/>
  <c r="AN705" i="1"/>
  <c r="AM705" i="1"/>
  <c r="AI705" i="1"/>
  <c r="AG179" i="1"/>
  <c r="AN179" i="1"/>
  <c r="AM179" i="1"/>
  <c r="AI179" i="1"/>
  <c r="AG665" i="1"/>
  <c r="AN665" i="1"/>
  <c r="AM665" i="1"/>
  <c r="AI665" i="1"/>
  <c r="AG380" i="1"/>
  <c r="AN380" i="1"/>
  <c r="AM380" i="1"/>
  <c r="AI380" i="1"/>
  <c r="AG649" i="1"/>
  <c r="AN649" i="1"/>
  <c r="AM649" i="1"/>
  <c r="AI649" i="1"/>
  <c r="AG578" i="1"/>
  <c r="AN578" i="1"/>
  <c r="AM578" i="1"/>
  <c r="AI578" i="1"/>
  <c r="AG225" i="1"/>
  <c r="AN225" i="1"/>
  <c r="AM225" i="1"/>
  <c r="AI225" i="1"/>
  <c r="AG372" i="1"/>
  <c r="AN372" i="1"/>
  <c r="AM372" i="1"/>
  <c r="AI372" i="1"/>
  <c r="AG84" i="1"/>
  <c r="AN84" i="1"/>
  <c r="AM84" i="1"/>
  <c r="AI84" i="1"/>
  <c r="AG128" i="1"/>
  <c r="AN128" i="1"/>
  <c r="AM128" i="1"/>
  <c r="AI128" i="1"/>
  <c r="AG244" i="1"/>
  <c r="AN244" i="1"/>
  <c r="AM244" i="1"/>
  <c r="AI244" i="1"/>
  <c r="AG679" i="1"/>
  <c r="AN679" i="1"/>
  <c r="AM679" i="1"/>
  <c r="AI679" i="1"/>
  <c r="AG149" i="1"/>
  <c r="AN149" i="1"/>
  <c r="AM149" i="1"/>
  <c r="AI149" i="1"/>
  <c r="AG78" i="1"/>
  <c r="AN78" i="1"/>
  <c r="AM78" i="1"/>
  <c r="AI78" i="1"/>
  <c r="AG221" i="1"/>
  <c r="AN221" i="1"/>
  <c r="AM221" i="1"/>
  <c r="AI221" i="1"/>
  <c r="AG438" i="1"/>
  <c r="AN438" i="1"/>
  <c r="AM438" i="1"/>
  <c r="AI438" i="1"/>
  <c r="AG703" i="1"/>
  <c r="AN703" i="1"/>
  <c r="AM703" i="1"/>
  <c r="AI703" i="1"/>
  <c r="AG124" i="1"/>
  <c r="AN124" i="1"/>
  <c r="AM124" i="1"/>
  <c r="AI124" i="1"/>
  <c r="AG641" i="1"/>
  <c r="AN641" i="1"/>
  <c r="AM641" i="1"/>
  <c r="AI641" i="1"/>
  <c r="AG343" i="1"/>
  <c r="AN343" i="1"/>
  <c r="AM343" i="1"/>
  <c r="AI343" i="1"/>
  <c r="AG311" i="1"/>
  <c r="AN311" i="1"/>
  <c r="AM311" i="1"/>
  <c r="AI311" i="1"/>
  <c r="AG617" i="1"/>
  <c r="AN617" i="1"/>
  <c r="AM617" i="1"/>
  <c r="AI617" i="1"/>
  <c r="AG719" i="1"/>
  <c r="AN719" i="1"/>
  <c r="AM719" i="1"/>
  <c r="AI719" i="1"/>
  <c r="AG535" i="1"/>
  <c r="AN535" i="1"/>
  <c r="AM535" i="1"/>
  <c r="AI535" i="1"/>
  <c r="AG336" i="1"/>
  <c r="AN336" i="1"/>
  <c r="AM336" i="1"/>
  <c r="AI336" i="1"/>
  <c r="AG584" i="1"/>
  <c r="AN584" i="1"/>
  <c r="AM584" i="1"/>
  <c r="AI584" i="1"/>
  <c r="AG88" i="1"/>
  <c r="AN88" i="1"/>
  <c r="AM88" i="1"/>
  <c r="AI88" i="1"/>
  <c r="AG283" i="1"/>
  <c r="AN283" i="1"/>
  <c r="AM283" i="1"/>
  <c r="AI283" i="1"/>
  <c r="AG728" i="1"/>
  <c r="AN728" i="1"/>
  <c r="AM728" i="1"/>
  <c r="AI728" i="1"/>
  <c r="AG263" i="1"/>
  <c r="AN263" i="1"/>
  <c r="AM263" i="1"/>
  <c r="AI263" i="1"/>
  <c r="AG509" i="1"/>
  <c r="AN509" i="1"/>
  <c r="AM509" i="1"/>
  <c r="AI509" i="1"/>
  <c r="AG354" i="1"/>
  <c r="AN354" i="1"/>
  <c r="AM354" i="1"/>
  <c r="AI354" i="1"/>
  <c r="AG513" i="1"/>
  <c r="AN513" i="1"/>
  <c r="AM513" i="1"/>
  <c r="AI513" i="1"/>
  <c r="AG40" i="1"/>
  <c r="AN40" i="1"/>
  <c r="AM40" i="1"/>
  <c r="AI40" i="1"/>
  <c r="AG215" i="1"/>
  <c r="AN215" i="1"/>
  <c r="AM215" i="1"/>
  <c r="AI215" i="1"/>
  <c r="AG169" i="1"/>
  <c r="AN169" i="1"/>
  <c r="AM169" i="1"/>
  <c r="AI169" i="1"/>
  <c r="AG472" i="1"/>
  <c r="AN472" i="1"/>
  <c r="AM472" i="1"/>
  <c r="AI472" i="1"/>
  <c r="AG243" i="1"/>
  <c r="AN243" i="1"/>
  <c r="AM243" i="1"/>
  <c r="AI243" i="1"/>
  <c r="AG145" i="1"/>
  <c r="AN145" i="1"/>
  <c r="AM145" i="1"/>
  <c r="AI145" i="1"/>
  <c r="AG281" i="1"/>
  <c r="AN281" i="1"/>
  <c r="AM281" i="1"/>
  <c r="AI281" i="1"/>
  <c r="AG200" i="1"/>
  <c r="AN200" i="1"/>
  <c r="AM200" i="1"/>
  <c r="AI200" i="1"/>
  <c r="AG185" i="1"/>
  <c r="AN185" i="1"/>
  <c r="AM185" i="1"/>
  <c r="AI185" i="1"/>
  <c r="AG569" i="1"/>
  <c r="AN569" i="1"/>
  <c r="AM569" i="1"/>
  <c r="AI569" i="1"/>
  <c r="AG33" i="1"/>
  <c r="AN33" i="1"/>
  <c r="AM33" i="1"/>
  <c r="AI33" i="1"/>
  <c r="AG35" i="1"/>
  <c r="AN35" i="1"/>
  <c r="AM35" i="1"/>
  <c r="AI35" i="1"/>
  <c r="AG236" i="1"/>
  <c r="AN236" i="1"/>
  <c r="AM236" i="1"/>
  <c r="AI236" i="1"/>
  <c r="AG511" i="1"/>
  <c r="AN511" i="1"/>
  <c r="AM511" i="1"/>
  <c r="AI511" i="1"/>
  <c r="AG23" i="1"/>
  <c r="AN23" i="1"/>
  <c r="AM23" i="1"/>
  <c r="AI23" i="1"/>
  <c r="AG420" i="1"/>
  <c r="AN420" i="1"/>
  <c r="AM420" i="1"/>
  <c r="AI420" i="1"/>
  <c r="AG206" i="1"/>
  <c r="AN206" i="1"/>
  <c r="AM206" i="1"/>
  <c r="AI206" i="1"/>
  <c r="AG441" i="1"/>
  <c r="AN441" i="1"/>
  <c r="AM441" i="1"/>
  <c r="AI441" i="1"/>
  <c r="AG189" i="1"/>
  <c r="AN189" i="1"/>
  <c r="AM189" i="1"/>
  <c r="AI189" i="1"/>
  <c r="AG624" i="1"/>
  <c r="AN624" i="1"/>
  <c r="AM624" i="1"/>
  <c r="AI624" i="1"/>
  <c r="AG575" i="1"/>
  <c r="AN575" i="1"/>
  <c r="AM575" i="1"/>
  <c r="AI575" i="1"/>
  <c r="AG427" i="1"/>
  <c r="AN427" i="1"/>
  <c r="AM427" i="1"/>
  <c r="AI427" i="1"/>
  <c r="AG67" i="1"/>
  <c r="AN67" i="1"/>
  <c r="AM67" i="1"/>
  <c r="AI67" i="1"/>
  <c r="AG600" i="1"/>
  <c r="AN600" i="1"/>
  <c r="AM600" i="1"/>
  <c r="AI600" i="1"/>
  <c r="AG305" i="1"/>
  <c r="AN305" i="1"/>
  <c r="AM305" i="1"/>
  <c r="AI305" i="1"/>
  <c r="AG322" i="1"/>
  <c r="AN322" i="1"/>
  <c r="AM322" i="1"/>
  <c r="AI322" i="1"/>
  <c r="AG195" i="1"/>
  <c r="AN195" i="1"/>
  <c r="AM195" i="1"/>
  <c r="AI195" i="1"/>
  <c r="AG666" i="1"/>
  <c r="AN666" i="1"/>
  <c r="AM666" i="1"/>
  <c r="AI666" i="1"/>
  <c r="AG566" i="1"/>
  <c r="AN566" i="1"/>
  <c r="AM566" i="1"/>
  <c r="AI566" i="1"/>
  <c r="AG1225" i="1"/>
  <c r="AN1225" i="1"/>
  <c r="AM1225" i="1"/>
  <c r="AI1225" i="1"/>
  <c r="AG945" i="1"/>
  <c r="AN945" i="1"/>
  <c r="AM945" i="1"/>
  <c r="AI945" i="1"/>
  <c r="AG956" i="1"/>
  <c r="AN956" i="1"/>
  <c r="AM956" i="1"/>
  <c r="AI956" i="1"/>
  <c r="AG877" i="1"/>
  <c r="AN877" i="1"/>
  <c r="AM877" i="1"/>
  <c r="AI877" i="1"/>
  <c r="AG1020" i="1"/>
  <c r="AN1020" i="1"/>
  <c r="AM1020" i="1"/>
  <c r="AI1020" i="1"/>
  <c r="AG1277" i="1"/>
  <c r="AN1277" i="1"/>
  <c r="AM1277" i="1"/>
  <c r="AI1277" i="1"/>
  <c r="AG1088" i="1"/>
  <c r="AN1088" i="1"/>
  <c r="AM1088" i="1"/>
  <c r="AI1088" i="1"/>
  <c r="AG1155" i="1"/>
  <c r="AN1155" i="1"/>
  <c r="AM1155" i="1"/>
  <c r="AI1155" i="1"/>
  <c r="AG1113" i="1"/>
  <c r="AN1113" i="1"/>
  <c r="AM1113" i="1"/>
  <c r="AI1113" i="1"/>
  <c r="AG923" i="1"/>
  <c r="AN923" i="1"/>
  <c r="AM923" i="1"/>
  <c r="AI923" i="1"/>
  <c r="AG941" i="1"/>
  <c r="AN941" i="1"/>
  <c r="AM941" i="1"/>
  <c r="AI941" i="1"/>
  <c r="AG1144" i="1"/>
  <c r="AN1144" i="1"/>
  <c r="AM1144" i="1"/>
  <c r="AI1144" i="1"/>
  <c r="AG1323" i="1"/>
  <c r="AN1323" i="1"/>
  <c r="AM1323" i="1"/>
  <c r="AI1323" i="1"/>
  <c r="AG1322" i="1"/>
  <c r="AN1322" i="1"/>
  <c r="AM1322" i="1"/>
  <c r="AI1322" i="1"/>
  <c r="AG1192" i="1"/>
  <c r="AN1192" i="1"/>
  <c r="AM1192" i="1"/>
  <c r="AI1192" i="1"/>
  <c r="AG913" i="1"/>
  <c r="AN913" i="1"/>
  <c r="AM913" i="1"/>
  <c r="AI913" i="1"/>
  <c r="AG1262" i="1"/>
  <c r="AN1262" i="1"/>
  <c r="AM1262" i="1"/>
  <c r="AI1262" i="1"/>
  <c r="AG1002" i="1"/>
  <c r="AN1002" i="1"/>
  <c r="AM1002" i="1"/>
  <c r="AI1002" i="1"/>
  <c r="AG1211" i="1"/>
  <c r="AN1211" i="1"/>
  <c r="AM1211" i="1"/>
  <c r="AI1211" i="1"/>
  <c r="AG1258" i="1"/>
  <c r="AN1258" i="1"/>
  <c r="AM1258" i="1"/>
  <c r="AI1258" i="1"/>
  <c r="AG1201" i="1"/>
  <c r="AN1201" i="1"/>
  <c r="AM1201" i="1"/>
  <c r="AI1201" i="1"/>
  <c r="AG1196" i="1"/>
  <c r="AN1196" i="1"/>
  <c r="AM1196" i="1"/>
  <c r="AI1196" i="1"/>
  <c r="AG846" i="1"/>
  <c r="AN846" i="1"/>
  <c r="AM846" i="1"/>
  <c r="AI846" i="1"/>
  <c r="AG888" i="1"/>
  <c r="AN888" i="1"/>
  <c r="AM888" i="1"/>
  <c r="AI888" i="1"/>
  <c r="AG852" i="1"/>
  <c r="AN852" i="1"/>
  <c r="AM852" i="1"/>
  <c r="AI852" i="1"/>
  <c r="AG1327" i="1"/>
  <c r="AN1327" i="1"/>
  <c r="AM1327" i="1"/>
  <c r="AI1327" i="1"/>
  <c r="AG942" i="1"/>
  <c r="AN942" i="1"/>
  <c r="AM942" i="1"/>
  <c r="AI942" i="1"/>
  <c r="AG1012" i="1"/>
  <c r="AN1012" i="1"/>
  <c r="AM1012" i="1"/>
  <c r="AI1012" i="1"/>
  <c r="AG1162" i="1"/>
  <c r="AN1162" i="1"/>
  <c r="AM1162" i="1"/>
  <c r="AI1162" i="1"/>
  <c r="AG1245" i="1"/>
  <c r="AN1245" i="1"/>
  <c r="AM1245" i="1"/>
  <c r="AI1245" i="1"/>
  <c r="AG1218" i="1"/>
  <c r="AN1218" i="1"/>
  <c r="AM1218" i="1"/>
  <c r="AI1218" i="1"/>
  <c r="AG1049" i="1"/>
  <c r="AN1049" i="1"/>
  <c r="AM1049" i="1"/>
  <c r="AI1049" i="1"/>
  <c r="AG793" i="1"/>
  <c r="AN793" i="1"/>
  <c r="AM793" i="1"/>
  <c r="AI793" i="1"/>
  <c r="AG1226" i="1"/>
  <c r="AN1226" i="1"/>
  <c r="AM1226" i="1"/>
  <c r="AI1226" i="1"/>
  <c r="AG1329" i="1"/>
  <c r="AN1329" i="1"/>
  <c r="AM1329" i="1"/>
  <c r="AI1329" i="1"/>
  <c r="AG1338" i="1"/>
  <c r="AN1338" i="1"/>
  <c r="AM1338" i="1"/>
  <c r="AI1338" i="1"/>
  <c r="AG1204" i="1"/>
  <c r="AN1204" i="1"/>
  <c r="AM1204" i="1"/>
  <c r="AI1204" i="1"/>
  <c r="AG1308" i="1"/>
  <c r="AN1308" i="1"/>
  <c r="AM1308" i="1"/>
  <c r="AI1308" i="1"/>
  <c r="AG1008" i="1"/>
  <c r="AN1008" i="1"/>
  <c r="AM1008" i="1"/>
  <c r="AI1008" i="1"/>
  <c r="AG756" i="1"/>
  <c r="AN756" i="1"/>
  <c r="AM756" i="1"/>
  <c r="AI756" i="1"/>
  <c r="AG992" i="1"/>
  <c r="AN992" i="1"/>
  <c r="AM992" i="1"/>
  <c r="AI992" i="1"/>
  <c r="AG849" i="1"/>
  <c r="AN849" i="1"/>
  <c r="AM849" i="1"/>
  <c r="AI849" i="1"/>
  <c r="AG1237" i="1"/>
  <c r="AN1237" i="1"/>
  <c r="AM1237" i="1"/>
  <c r="AI1237" i="1"/>
  <c r="AG1179" i="1"/>
  <c r="AN1179" i="1"/>
  <c r="AM1179" i="1"/>
  <c r="AI1179" i="1"/>
  <c r="AG949" i="1"/>
  <c r="AN949" i="1"/>
  <c r="AM949" i="1"/>
  <c r="AI949" i="1"/>
  <c r="AG764" i="1"/>
  <c r="AN764" i="1"/>
  <c r="AM764" i="1"/>
  <c r="AI764" i="1"/>
  <c r="AG986" i="1"/>
  <c r="AN986" i="1"/>
  <c r="AM986" i="1"/>
  <c r="AI986" i="1"/>
  <c r="AG1097" i="1"/>
  <c r="AN1097" i="1"/>
  <c r="AM1097" i="1"/>
  <c r="AI1097" i="1"/>
  <c r="AG826" i="1"/>
  <c r="AN826" i="1"/>
  <c r="AM826" i="1"/>
  <c r="AI826" i="1"/>
  <c r="AG1125" i="1"/>
  <c r="AN1125" i="1"/>
  <c r="AM1125" i="1"/>
  <c r="AI1125" i="1"/>
  <c r="AG824" i="1"/>
  <c r="AN824" i="1"/>
  <c r="AM824" i="1"/>
  <c r="AI824" i="1"/>
  <c r="AG874" i="1"/>
  <c r="AN874" i="1"/>
  <c r="AM874" i="1"/>
  <c r="AI874" i="1"/>
  <c r="AG759" i="1"/>
  <c r="AN759" i="1"/>
  <c r="AM759" i="1"/>
  <c r="AI759" i="1"/>
  <c r="AG1001" i="1"/>
  <c r="AN1001" i="1"/>
  <c r="AM1001" i="1"/>
  <c r="AI1001" i="1"/>
  <c r="AG1094" i="1"/>
  <c r="AN1094" i="1"/>
  <c r="AM1094" i="1"/>
  <c r="AI1094" i="1"/>
  <c r="AG1023" i="1"/>
  <c r="AN1023" i="1"/>
  <c r="AM1023" i="1"/>
  <c r="AI1023" i="1"/>
  <c r="AG749" i="1"/>
  <c r="AN749" i="1"/>
  <c r="AM749" i="1"/>
  <c r="AI749" i="1"/>
  <c r="AG1065" i="1"/>
  <c r="AN1065" i="1"/>
  <c r="AM1065" i="1"/>
  <c r="AI1065" i="1"/>
  <c r="AG955" i="1"/>
  <c r="AN955" i="1"/>
  <c r="AM955" i="1"/>
  <c r="AI955" i="1"/>
  <c r="AG803" i="1"/>
  <c r="AN803" i="1"/>
  <c r="AM803" i="1"/>
  <c r="AI803" i="1"/>
  <c r="AG1193" i="1"/>
  <c r="AN1193" i="1"/>
  <c r="AM1193" i="1"/>
  <c r="AI1193" i="1"/>
  <c r="AG1343" i="1"/>
  <c r="AN1343" i="1"/>
  <c r="AM1343" i="1"/>
  <c r="AI1343" i="1"/>
  <c r="AG1107" i="1"/>
  <c r="AN1107" i="1"/>
  <c r="AM1107" i="1"/>
  <c r="AI1107" i="1"/>
  <c r="AG1150" i="1"/>
  <c r="AN1150" i="1"/>
  <c r="AM1150" i="1"/>
  <c r="AI1150" i="1"/>
  <c r="AG797" i="1"/>
  <c r="AN797" i="1"/>
  <c r="AM797" i="1"/>
  <c r="AI797" i="1"/>
  <c r="AG774" i="1"/>
  <c r="AN774" i="1"/>
  <c r="AM774" i="1"/>
  <c r="AI774" i="1"/>
  <c r="AG820" i="1"/>
  <c r="AN820" i="1"/>
  <c r="AM820" i="1"/>
  <c r="AI820" i="1"/>
  <c r="AG1033" i="1"/>
  <c r="AN1033" i="1"/>
  <c r="AM1033" i="1"/>
  <c r="AI1033" i="1"/>
  <c r="AG738" i="1"/>
  <c r="AN738" i="1"/>
  <c r="AM738" i="1"/>
  <c r="AI738" i="1"/>
  <c r="AG931" i="1"/>
  <c r="AN931" i="1"/>
  <c r="AM931" i="1"/>
  <c r="AI931" i="1"/>
  <c r="AG862" i="1"/>
  <c r="AN862" i="1"/>
  <c r="AM862" i="1"/>
  <c r="AI862" i="1"/>
  <c r="AG1313" i="1"/>
  <c r="AN1313" i="1"/>
  <c r="AM1313" i="1"/>
  <c r="AI1313" i="1"/>
  <c r="AG1025" i="1"/>
  <c r="AN1025" i="1"/>
  <c r="AM1025" i="1"/>
  <c r="AI1025" i="1"/>
  <c r="AG1238" i="1"/>
  <c r="AN1238" i="1"/>
  <c r="AM1238" i="1"/>
  <c r="AI1238" i="1"/>
  <c r="AG981" i="1"/>
  <c r="AN981" i="1"/>
  <c r="AM981" i="1"/>
  <c r="AI981" i="1"/>
  <c r="AG836" i="1"/>
  <c r="AN836" i="1"/>
  <c r="AM836" i="1"/>
  <c r="AI836" i="1"/>
  <c r="AG988" i="1"/>
  <c r="AN988" i="1"/>
  <c r="AM988" i="1"/>
  <c r="AI988" i="1"/>
  <c r="AG872" i="1"/>
  <c r="AN872" i="1"/>
  <c r="AM872" i="1"/>
  <c r="AI872" i="1"/>
  <c r="AG1252" i="1"/>
  <c r="AN1252" i="1"/>
  <c r="AM1252" i="1"/>
  <c r="AI1252" i="1"/>
  <c r="AG790" i="1"/>
  <c r="AN790" i="1"/>
  <c r="AM790" i="1"/>
  <c r="AI790" i="1"/>
  <c r="AG970" i="1"/>
  <c r="AN970" i="1"/>
  <c r="AM970" i="1"/>
  <c r="AI970" i="1"/>
  <c r="AG1255" i="1"/>
  <c r="AN1255" i="1"/>
  <c r="AM1255" i="1"/>
  <c r="AI1255" i="1"/>
  <c r="AG754" i="1"/>
  <c r="AN754" i="1"/>
  <c r="AM754" i="1"/>
  <c r="AI754" i="1"/>
  <c r="AG896" i="1"/>
  <c r="AN896" i="1"/>
  <c r="AM896" i="1"/>
  <c r="AI896" i="1"/>
  <c r="AG948" i="1"/>
  <c r="AN948" i="1"/>
  <c r="AM948" i="1"/>
  <c r="AI948" i="1"/>
  <c r="AG1051" i="1"/>
  <c r="AN1051" i="1"/>
  <c r="AM1051" i="1"/>
  <c r="AI1051" i="1"/>
  <c r="AG1341" i="1"/>
  <c r="AN1341" i="1"/>
  <c r="AM1341" i="1"/>
  <c r="AI1341" i="1"/>
  <c r="AG1283" i="1"/>
  <c r="AN1283" i="1"/>
  <c r="AM1283" i="1"/>
  <c r="AI1283" i="1"/>
  <c r="AG1177" i="1"/>
  <c r="AN1177" i="1"/>
  <c r="AM1177" i="1"/>
  <c r="AI1177" i="1"/>
  <c r="AG857" i="1"/>
  <c r="AN857" i="1"/>
  <c r="AM857" i="1"/>
  <c r="AI857" i="1"/>
  <c r="AG817" i="1"/>
  <c r="AN817" i="1"/>
  <c r="AM817" i="1"/>
  <c r="AI817" i="1"/>
  <c r="AG937" i="1"/>
  <c r="AN937" i="1"/>
  <c r="AM937" i="1"/>
  <c r="AI937" i="1"/>
  <c r="AG1040" i="1"/>
  <c r="AN1040" i="1"/>
  <c r="AM1040" i="1"/>
  <c r="AI1040" i="1"/>
  <c r="AG830" i="1"/>
  <c r="AN830" i="1"/>
  <c r="AM830" i="1"/>
  <c r="AI830" i="1"/>
  <c r="AG631" i="1"/>
  <c r="AN631" i="1"/>
  <c r="AM631" i="1"/>
  <c r="AI631" i="1"/>
  <c r="AG209" i="1"/>
  <c r="AN209" i="1"/>
  <c r="AI209" i="1"/>
  <c r="AM209" i="1"/>
  <c r="AG543" i="1"/>
  <c r="AN543" i="1"/>
  <c r="AM543" i="1"/>
  <c r="AI543" i="1"/>
  <c r="AG502" i="1"/>
  <c r="AN502" i="1"/>
  <c r="AM502" i="1"/>
  <c r="AI502" i="1"/>
  <c r="AG277" i="1"/>
  <c r="AN277" i="1"/>
  <c r="AM277" i="1"/>
  <c r="AI277" i="1"/>
  <c r="AG295" i="1"/>
  <c r="AN295" i="1"/>
  <c r="AI295" i="1"/>
  <c r="AM295" i="1"/>
  <c r="AG476" i="1"/>
  <c r="AN476" i="1"/>
  <c r="AI476" i="1"/>
  <c r="AM476" i="1"/>
  <c r="AG27" i="1"/>
  <c r="AN27" i="1"/>
  <c r="AM27" i="1"/>
  <c r="AI27" i="1"/>
  <c r="AG390" i="1"/>
  <c r="AN390" i="1"/>
  <c r="AM390" i="1"/>
  <c r="AI390" i="1"/>
  <c r="AG307" i="1"/>
  <c r="AN307" i="1"/>
  <c r="AI307" i="1"/>
  <c r="AM307" i="1"/>
  <c r="AG93" i="1"/>
  <c r="AN93" i="1"/>
  <c r="AM93" i="1"/>
  <c r="AI93" i="1"/>
  <c r="AG485" i="1"/>
  <c r="AN485" i="1"/>
  <c r="AM485" i="1"/>
  <c r="AI485" i="1"/>
  <c r="AG517" i="1"/>
  <c r="AN517" i="1"/>
  <c r="AM517" i="1"/>
  <c r="AI517" i="1"/>
  <c r="AG447" i="1"/>
  <c r="AN447" i="1"/>
  <c r="AI447" i="1"/>
  <c r="AM447" i="1"/>
  <c r="AG692" i="1"/>
  <c r="AN692" i="1"/>
  <c r="AI692" i="1"/>
  <c r="AM692" i="1"/>
  <c r="AG313" i="1"/>
  <c r="AN313" i="1"/>
  <c r="AM313" i="1"/>
  <c r="AI313" i="1"/>
  <c r="AG628" i="1"/>
  <c r="AN628" i="1"/>
  <c r="AM628" i="1"/>
  <c r="AI628" i="1"/>
  <c r="AG422" i="1"/>
  <c r="AN422" i="1"/>
  <c r="AI422" i="1"/>
  <c r="AM422" i="1"/>
  <c r="AG325" i="1"/>
  <c r="AN325" i="1"/>
  <c r="AM325" i="1"/>
  <c r="AI325" i="1"/>
  <c r="AG662" i="1"/>
  <c r="AN662" i="1"/>
  <c r="AM662" i="1"/>
  <c r="AI662" i="1"/>
  <c r="AG601" i="1"/>
  <c r="AN601" i="1"/>
  <c r="AM601" i="1"/>
  <c r="AI601" i="1"/>
  <c r="AG498" i="1"/>
  <c r="AN498" i="1"/>
  <c r="AI498" i="1"/>
  <c r="AM498" i="1"/>
  <c r="AG505" i="1"/>
  <c r="AN505" i="1"/>
  <c r="AI505" i="1"/>
  <c r="AM505" i="1"/>
  <c r="AG713" i="1"/>
  <c r="AN713" i="1"/>
  <c r="AM713" i="1"/>
  <c r="AI713" i="1"/>
  <c r="AG410" i="1"/>
  <c r="AN410" i="1"/>
  <c r="AM410" i="1"/>
  <c r="AI410" i="1"/>
  <c r="AG248" i="1"/>
  <c r="AN248" i="1"/>
  <c r="AI248" i="1"/>
  <c r="AM248" i="1"/>
  <c r="AG426" i="1"/>
  <c r="AN426" i="1"/>
  <c r="AM426" i="1"/>
  <c r="AI426" i="1"/>
  <c r="AG4" i="1"/>
  <c r="AN4" i="1"/>
  <c r="AM4" i="1"/>
  <c r="AI4" i="1"/>
  <c r="AG468" i="1"/>
  <c r="AN468" i="1"/>
  <c r="AM468" i="1"/>
  <c r="AI468" i="1"/>
  <c r="AG75" i="1"/>
  <c r="AN75" i="1"/>
  <c r="AI75" i="1"/>
  <c r="AM75" i="1"/>
  <c r="AG59" i="1"/>
  <c r="AN59" i="1"/>
  <c r="AI59" i="1"/>
  <c r="AM59" i="1"/>
  <c r="AG385" i="1"/>
  <c r="AN385" i="1"/>
  <c r="AM385" i="1"/>
  <c r="AI385" i="1"/>
  <c r="AG301" i="1"/>
  <c r="AN301" i="1"/>
  <c r="AM301" i="1"/>
  <c r="AI301" i="1"/>
  <c r="AG467" i="1"/>
  <c r="AN467" i="1"/>
  <c r="AI467" i="1"/>
  <c r="AM467" i="1"/>
  <c r="AG192" i="1"/>
  <c r="AN192" i="1"/>
  <c r="AM192" i="1"/>
  <c r="AI192" i="1"/>
  <c r="AG107" i="1"/>
  <c r="AN107" i="1"/>
  <c r="AM107" i="1"/>
  <c r="AI107" i="1"/>
  <c r="AG112" i="1"/>
  <c r="AN112" i="1"/>
  <c r="AM112" i="1"/>
  <c r="AI112" i="1"/>
  <c r="AG138" i="1"/>
  <c r="AN138" i="1"/>
  <c r="AI138" i="1"/>
  <c r="AM138" i="1"/>
  <c r="AG592" i="1"/>
  <c r="AN592" i="1"/>
  <c r="AI592" i="1"/>
  <c r="AM592" i="1"/>
  <c r="AG682" i="1"/>
  <c r="AN682" i="1"/>
  <c r="AM682" i="1"/>
  <c r="AI682" i="1"/>
  <c r="AG233" i="1"/>
  <c r="AN233" i="1"/>
  <c r="AM233" i="1"/>
  <c r="AI233" i="1"/>
  <c r="AG415" i="1"/>
  <c r="AN415" i="1"/>
  <c r="AI415" i="1"/>
  <c r="AM415" i="1"/>
  <c r="AG709" i="1"/>
  <c r="AN709" i="1"/>
  <c r="AM709" i="1"/>
  <c r="AI709" i="1"/>
  <c r="AG156" i="1"/>
  <c r="AN156" i="1"/>
  <c r="AM156" i="1"/>
  <c r="AI156" i="1"/>
  <c r="AG48" i="1"/>
  <c r="AN48" i="1"/>
  <c r="AM48" i="1"/>
  <c r="AI48" i="1"/>
  <c r="AG622" i="1"/>
  <c r="AN622" i="1"/>
  <c r="AM622" i="1"/>
  <c r="AI622" i="1"/>
  <c r="AG482" i="1"/>
  <c r="AN482" i="1"/>
  <c r="AI482" i="1"/>
  <c r="AM482" i="1"/>
  <c r="AG404" i="1"/>
  <c r="AN404" i="1"/>
  <c r="AM404" i="1"/>
  <c r="AI404" i="1"/>
  <c r="AG346" i="1"/>
  <c r="AN346" i="1"/>
  <c r="AM346" i="1"/>
  <c r="AI346" i="1"/>
  <c r="AG555" i="1"/>
  <c r="AN555" i="1"/>
  <c r="AM555" i="1"/>
  <c r="AI555" i="1"/>
  <c r="AG432" i="1"/>
  <c r="AN432" i="1"/>
  <c r="AM432" i="1"/>
  <c r="AI432" i="1"/>
  <c r="AG25" i="1"/>
  <c r="AN25" i="1"/>
  <c r="AM25" i="1"/>
  <c r="AI25" i="1"/>
  <c r="AG259" i="1"/>
  <c r="AN259" i="1"/>
  <c r="AM259" i="1"/>
  <c r="AI259" i="1"/>
  <c r="AG119" i="1"/>
  <c r="AN119" i="1"/>
  <c r="AM119" i="1"/>
  <c r="AI119" i="1"/>
  <c r="AG383" i="1"/>
  <c r="AN383" i="1"/>
  <c r="AM383" i="1"/>
  <c r="AI383" i="1"/>
  <c r="AG261" i="1"/>
  <c r="AN261" i="1"/>
  <c r="AM261" i="1"/>
  <c r="AI261" i="1"/>
  <c r="AG571" i="1"/>
  <c r="AN571" i="1"/>
  <c r="AM571" i="1"/>
  <c r="AI571" i="1"/>
  <c r="AG329" i="1"/>
  <c r="AN329" i="1"/>
  <c r="AM329" i="1"/>
  <c r="AI329" i="1"/>
  <c r="AG603" i="1"/>
  <c r="AN603" i="1"/>
  <c r="AM603" i="1"/>
  <c r="AI603" i="1"/>
  <c r="AG480" i="1"/>
  <c r="AN480" i="1"/>
  <c r="AM480" i="1"/>
  <c r="AI480" i="1"/>
  <c r="AG522" i="1"/>
  <c r="AN522" i="1"/>
  <c r="AM522" i="1"/>
  <c r="AI522" i="1"/>
  <c r="AG527" i="1"/>
  <c r="AN527" i="1"/>
  <c r="AM527" i="1"/>
  <c r="AI527" i="1"/>
  <c r="AG417" i="1"/>
  <c r="AN417" i="1"/>
  <c r="AM417" i="1"/>
  <c r="AI417" i="1"/>
  <c r="AG352" i="1"/>
  <c r="AN352" i="1"/>
  <c r="AM352" i="1"/>
  <c r="AI352" i="1"/>
  <c r="AG463" i="1"/>
  <c r="AN463" i="1"/>
  <c r="AM463" i="1"/>
  <c r="AI463" i="1"/>
  <c r="AG614" i="1"/>
  <c r="AN614" i="1"/>
  <c r="AM614" i="1"/>
  <c r="AI614" i="1"/>
  <c r="AG388" i="1"/>
  <c r="AN388" i="1"/>
  <c r="AM388" i="1"/>
  <c r="AI388" i="1"/>
  <c r="AG701" i="1"/>
  <c r="AN701" i="1"/>
  <c r="AM701" i="1"/>
  <c r="AI701" i="1"/>
  <c r="AG460" i="1"/>
  <c r="AN460" i="1"/>
  <c r="AM460" i="1"/>
  <c r="AI460" i="1"/>
  <c r="AG203" i="1"/>
  <c r="AN203" i="1"/>
  <c r="AM203" i="1"/>
  <c r="AI203" i="1"/>
  <c r="AG608" i="1"/>
  <c r="AN608" i="1"/>
  <c r="AM608" i="1"/>
  <c r="AI608" i="1"/>
  <c r="AG162" i="1"/>
  <c r="AN162" i="1"/>
  <c r="AM162" i="1"/>
  <c r="AI162" i="1"/>
  <c r="AG116" i="1"/>
  <c r="AN116" i="1"/>
  <c r="AM116" i="1"/>
  <c r="AI116" i="1"/>
  <c r="AG20" i="1"/>
  <c r="AN20" i="1"/>
  <c r="AM20" i="1"/>
  <c r="AI20" i="1"/>
  <c r="AG270" i="1"/>
  <c r="AN270" i="1"/>
  <c r="AM270" i="1"/>
  <c r="AI270" i="1"/>
  <c r="AG690" i="1"/>
  <c r="AN690" i="1"/>
  <c r="AM690" i="1"/>
  <c r="AI690" i="1"/>
  <c r="AG15" i="1"/>
  <c r="AN15" i="1"/>
  <c r="AM15" i="1"/>
  <c r="AI15" i="1"/>
  <c r="AG562" i="1"/>
  <c r="AN562" i="1"/>
  <c r="AM562" i="1"/>
  <c r="AI562" i="1"/>
  <c r="AG230" i="1"/>
  <c r="AN230" i="1"/>
  <c r="AM230" i="1"/>
  <c r="AI230" i="1"/>
  <c r="AG361" i="1"/>
  <c r="AN361" i="1"/>
  <c r="AM361" i="1"/>
  <c r="AI361" i="1"/>
  <c r="AG223" i="1"/>
  <c r="AN223" i="1"/>
  <c r="AM223" i="1"/>
  <c r="AI223" i="1"/>
  <c r="AG669" i="1"/>
  <c r="AN669" i="1"/>
  <c r="AM669" i="1"/>
  <c r="AI669" i="1"/>
  <c r="AG213" i="1"/>
  <c r="AN213" i="1"/>
  <c r="AM213" i="1"/>
  <c r="AI213" i="1"/>
  <c r="AG433" i="1"/>
  <c r="AN433" i="1"/>
  <c r="AM433" i="1"/>
  <c r="AI433" i="1"/>
  <c r="AG38" i="1"/>
  <c r="AN38" i="1"/>
  <c r="AM38" i="1"/>
  <c r="AI38" i="1"/>
  <c r="AG657" i="1"/>
  <c r="AN657" i="1"/>
  <c r="AM657" i="1"/>
  <c r="AI657" i="1"/>
  <c r="AG89" i="1"/>
  <c r="AN89" i="1"/>
  <c r="AM89" i="1"/>
  <c r="AI89" i="1"/>
  <c r="AG13" i="1"/>
  <c r="AN13" i="1"/>
  <c r="AM13" i="1"/>
  <c r="AI13" i="1"/>
  <c r="AG491" i="1"/>
  <c r="AN491" i="1"/>
  <c r="AM491" i="1"/>
  <c r="AI491" i="1"/>
  <c r="AG589" i="1"/>
  <c r="AN589" i="1"/>
  <c r="AM589" i="1"/>
  <c r="AI589" i="1"/>
  <c r="AG58" i="1"/>
  <c r="AN58" i="1"/>
  <c r="AM58" i="1"/>
  <c r="AI58" i="1"/>
  <c r="AG376" i="1"/>
  <c r="AN376" i="1"/>
  <c r="AM376" i="1"/>
  <c r="AI376" i="1"/>
  <c r="AG681" i="1"/>
  <c r="AN681" i="1"/>
  <c r="AM681" i="1"/>
  <c r="AI681" i="1"/>
  <c r="AG633" i="1"/>
  <c r="AN633" i="1"/>
  <c r="AM633" i="1"/>
  <c r="AI633" i="1"/>
  <c r="AG251" i="1"/>
  <c r="AN251" i="1"/>
  <c r="AM251" i="1"/>
  <c r="AI251" i="1"/>
  <c r="AG367" i="1"/>
  <c r="AN367" i="1"/>
  <c r="AM367" i="1"/>
  <c r="AI367" i="1"/>
  <c r="AG159" i="1"/>
  <c r="AN159" i="1"/>
  <c r="AM159" i="1"/>
  <c r="AI159" i="1"/>
  <c r="AG63" i="1"/>
  <c r="AN63" i="1"/>
  <c r="AM63" i="1"/>
  <c r="AI63" i="1"/>
  <c r="AG481" i="1"/>
  <c r="AN481" i="1"/>
  <c r="AM481" i="1"/>
  <c r="AI481" i="1"/>
  <c r="AG449" i="1"/>
  <c r="AN449" i="1"/>
  <c r="AM449" i="1"/>
  <c r="AI449" i="1"/>
  <c r="AG338" i="1"/>
  <c r="AN338" i="1"/>
  <c r="AM338" i="1"/>
  <c r="AI338" i="1"/>
  <c r="AG167" i="1"/>
  <c r="AN167" i="1"/>
  <c r="AM167" i="1"/>
  <c r="AI167" i="1"/>
  <c r="AG734" i="1"/>
  <c r="AN734" i="1"/>
  <c r="AM734" i="1"/>
  <c r="AI734" i="1"/>
  <c r="AG175" i="1"/>
  <c r="AN175" i="1"/>
  <c r="AM175" i="1"/>
  <c r="AI175" i="1"/>
  <c r="AG317" i="1"/>
  <c r="AN317" i="1"/>
  <c r="AM317" i="1"/>
  <c r="AI317" i="1"/>
  <c r="AG52" i="1"/>
  <c r="AN52" i="1"/>
  <c r="AM52" i="1"/>
  <c r="AI52" i="1"/>
  <c r="AG613" i="1"/>
  <c r="AN613" i="1"/>
  <c r="AM613" i="1"/>
  <c r="AI613" i="1"/>
  <c r="AG198" i="1"/>
  <c r="AN198" i="1"/>
  <c r="AM198" i="1"/>
  <c r="AI198" i="1"/>
  <c r="AG142" i="1"/>
  <c r="AN142" i="1"/>
  <c r="AM142" i="1"/>
  <c r="AI142" i="1"/>
  <c r="AG182" i="1"/>
  <c r="AN182" i="1"/>
  <c r="AM182" i="1"/>
  <c r="AI182" i="1"/>
  <c r="AG552" i="1"/>
  <c r="AN552" i="1"/>
  <c r="AM552" i="1"/>
  <c r="AI552" i="1"/>
  <c r="AG396" i="1"/>
  <c r="AN396" i="1"/>
  <c r="AM396" i="1"/>
  <c r="AI396" i="1"/>
  <c r="AG132" i="1"/>
  <c r="AN132" i="1"/>
  <c r="AM132" i="1"/>
  <c r="AI132" i="1"/>
  <c r="AG471" i="1"/>
  <c r="AN471" i="1"/>
  <c r="AM471" i="1"/>
  <c r="AI471" i="1"/>
  <c r="AG559" i="1"/>
  <c r="AN559" i="1"/>
  <c r="AM559" i="1"/>
  <c r="AI559" i="1"/>
  <c r="AG393" i="1"/>
  <c r="AN393" i="1"/>
  <c r="AM393" i="1"/>
  <c r="AI393" i="1"/>
  <c r="AG271" i="1"/>
  <c r="AN271" i="1"/>
  <c r="AM271" i="1"/>
  <c r="AI271" i="1"/>
  <c r="AG235" i="1"/>
  <c r="AN235" i="1"/>
  <c r="AM235" i="1"/>
  <c r="AI235" i="1"/>
  <c r="AG296" i="1"/>
  <c r="AN296" i="1"/>
  <c r="AM296" i="1"/>
  <c r="AI296" i="1"/>
  <c r="AG86" i="1"/>
  <c r="AN86" i="1"/>
  <c r="AM86" i="1"/>
  <c r="AI86" i="1"/>
  <c r="AG411" i="1"/>
  <c r="AN411" i="1"/>
  <c r="AM411" i="1"/>
  <c r="AI411" i="1"/>
  <c r="AG365" i="1"/>
  <c r="AN365" i="1"/>
  <c r="AM365" i="1"/>
  <c r="AI365" i="1"/>
  <c r="AG178" i="1"/>
  <c r="AN178" i="1"/>
  <c r="AM178" i="1"/>
  <c r="AI178" i="1"/>
  <c r="AG664" i="1"/>
  <c r="AN664" i="1"/>
  <c r="AM664" i="1"/>
  <c r="AI664" i="1"/>
  <c r="AG379" i="1"/>
  <c r="AN379" i="1"/>
  <c r="AM379" i="1"/>
  <c r="AI379" i="1"/>
  <c r="AG648" i="1"/>
  <c r="AN648" i="1"/>
  <c r="AM648" i="1"/>
  <c r="AI648" i="1"/>
  <c r="AG577" i="1"/>
  <c r="AN577" i="1"/>
  <c r="AM577" i="1"/>
  <c r="AI577" i="1"/>
  <c r="AG375" i="1"/>
  <c r="AN375" i="1"/>
  <c r="AM375" i="1"/>
  <c r="AI375" i="1"/>
  <c r="AG371" i="1"/>
  <c r="AN371" i="1"/>
  <c r="AM371" i="1"/>
  <c r="AI371" i="1"/>
  <c r="AG83" i="1"/>
  <c r="AN83" i="1"/>
  <c r="AM83" i="1"/>
  <c r="AI83" i="1"/>
  <c r="AG127" i="1"/>
  <c r="AN127" i="1"/>
  <c r="AM127" i="1"/>
  <c r="AI127" i="1"/>
  <c r="AG547" i="1"/>
  <c r="AN547" i="1"/>
  <c r="AM547" i="1"/>
  <c r="AI547" i="1"/>
  <c r="AG678" i="1"/>
  <c r="AN678" i="1"/>
  <c r="AM678" i="1"/>
  <c r="AI678" i="1"/>
  <c r="AG148" i="1"/>
  <c r="AN148" i="1"/>
  <c r="AM148" i="1"/>
  <c r="AI148" i="1"/>
  <c r="AG47" i="1"/>
  <c r="AN47" i="1"/>
  <c r="AM47" i="1"/>
  <c r="AI47" i="1"/>
  <c r="AG220" i="1"/>
  <c r="AN220" i="1"/>
  <c r="AM220" i="1"/>
  <c r="AI220" i="1"/>
  <c r="AG437" i="1"/>
  <c r="AN437" i="1"/>
  <c r="AM437" i="1"/>
  <c r="AI437" i="1"/>
  <c r="AG702" i="1"/>
  <c r="AN702" i="1"/>
  <c r="AM702" i="1"/>
  <c r="AI702" i="1"/>
  <c r="AG644" i="1"/>
  <c r="AN644" i="1"/>
  <c r="AM644" i="1"/>
  <c r="AI644" i="1"/>
  <c r="AG403" i="1"/>
  <c r="AN403" i="1"/>
  <c r="AM403" i="1"/>
  <c r="AI403" i="1"/>
  <c r="AG342" i="1"/>
  <c r="AN342" i="1"/>
  <c r="AM342" i="1"/>
  <c r="AI342" i="1"/>
  <c r="AG310" i="1"/>
  <c r="AN310" i="1"/>
  <c r="AM310" i="1"/>
  <c r="AI310" i="1"/>
  <c r="AG73" i="1"/>
  <c r="AN73" i="1"/>
  <c r="AM73" i="1"/>
  <c r="AI73" i="1"/>
  <c r="AG718" i="1"/>
  <c r="AN718" i="1"/>
  <c r="AM718" i="1"/>
  <c r="AI718" i="1"/>
  <c r="AG534" i="1"/>
  <c r="AN534" i="1"/>
  <c r="AM534" i="1"/>
  <c r="AI534" i="1"/>
  <c r="AG335" i="1"/>
  <c r="AN335" i="1"/>
  <c r="AM335" i="1"/>
  <c r="AI335" i="1"/>
  <c r="AG583" i="1"/>
  <c r="AN583" i="1"/>
  <c r="AM583" i="1"/>
  <c r="AI583" i="1"/>
  <c r="AG87" i="1"/>
  <c r="AN87" i="1"/>
  <c r="AM87" i="1"/>
  <c r="AI87" i="1"/>
  <c r="AG489" i="1"/>
  <c r="AN489" i="1"/>
  <c r="AM489" i="1"/>
  <c r="AI489" i="1"/>
  <c r="AG727" i="1"/>
  <c r="AN727" i="1"/>
  <c r="AM727" i="1"/>
  <c r="AI727" i="1"/>
  <c r="AG722" i="1"/>
  <c r="AN722" i="1"/>
  <c r="AM722" i="1"/>
  <c r="AI722" i="1"/>
  <c r="AG508" i="1"/>
  <c r="AN508" i="1"/>
  <c r="AM508" i="1"/>
  <c r="AI508" i="1"/>
  <c r="AG353" i="1"/>
  <c r="AN353" i="1"/>
  <c r="AM353" i="1"/>
  <c r="AI353" i="1"/>
  <c r="AG512" i="1"/>
  <c r="AN512" i="1"/>
  <c r="AM512" i="1"/>
  <c r="AI512" i="1"/>
  <c r="AG39" i="1"/>
  <c r="AN39" i="1"/>
  <c r="AM39" i="1"/>
  <c r="AI39" i="1"/>
  <c r="AG172" i="1"/>
  <c r="AN172" i="1"/>
  <c r="AM172" i="1"/>
  <c r="AI172" i="1"/>
  <c r="AG168" i="1"/>
  <c r="AN168" i="1"/>
  <c r="AM168" i="1"/>
  <c r="AI168" i="1"/>
  <c r="AG656" i="1"/>
  <c r="AN656" i="1"/>
  <c r="AM656" i="1"/>
  <c r="AI656" i="1"/>
  <c r="AG242" i="1"/>
  <c r="AN242" i="1"/>
  <c r="AM242" i="1"/>
  <c r="AI242" i="1"/>
  <c r="AG653" i="1"/>
  <c r="AN653" i="1"/>
  <c r="AM653" i="1"/>
  <c r="AI653" i="1"/>
  <c r="AG280" i="1"/>
  <c r="AN280" i="1"/>
  <c r="AM280" i="1"/>
  <c r="AI280" i="1"/>
  <c r="AG520" i="1"/>
  <c r="AN520" i="1"/>
  <c r="AM520" i="1"/>
  <c r="AI520" i="1"/>
  <c r="AG184" i="1"/>
  <c r="AN184" i="1"/>
  <c r="AM184" i="1"/>
  <c r="AI184" i="1"/>
  <c r="AG568" i="1"/>
  <c r="AN568" i="1"/>
  <c r="AM568" i="1"/>
  <c r="AI568" i="1"/>
  <c r="AG32" i="1"/>
  <c r="AN32" i="1"/>
  <c r="AM32" i="1"/>
  <c r="AI32" i="1"/>
  <c r="AG34" i="1"/>
  <c r="AN34" i="1"/>
  <c r="AM34" i="1"/>
  <c r="AI34" i="1"/>
  <c r="AG241" i="1"/>
  <c r="AN241" i="1"/>
  <c r="AM241" i="1"/>
  <c r="AI241" i="1"/>
  <c r="AG510" i="1"/>
  <c r="AN510" i="1"/>
  <c r="AM510" i="1"/>
  <c r="AI510" i="1"/>
  <c r="AG22" i="1"/>
  <c r="AN22" i="1"/>
  <c r="AM22" i="1"/>
  <c r="AI22" i="1"/>
  <c r="AG419" i="1"/>
  <c r="AN419" i="1"/>
  <c r="AM419" i="1"/>
  <c r="AI419" i="1"/>
  <c r="AG638" i="1"/>
  <c r="AN638" i="1"/>
  <c r="AM638" i="1"/>
  <c r="AI638" i="1"/>
  <c r="AG440" i="1"/>
  <c r="AN440" i="1"/>
  <c r="AM440" i="1"/>
  <c r="AI440" i="1"/>
  <c r="AG458" i="1"/>
  <c r="AN458" i="1"/>
  <c r="AM458" i="1"/>
  <c r="AI458" i="1"/>
  <c r="AG253" i="1"/>
  <c r="AN253" i="1"/>
  <c r="AM253" i="1"/>
  <c r="AI253" i="1"/>
  <c r="AG574" i="1"/>
  <c r="AN574" i="1"/>
  <c r="AM574" i="1"/>
  <c r="AI574" i="1"/>
  <c r="AG70" i="1"/>
  <c r="AN70" i="1"/>
  <c r="AM70" i="1"/>
  <c r="AI70" i="1"/>
  <c r="AG66" i="1"/>
  <c r="AN66" i="1"/>
  <c r="AM66" i="1"/>
  <c r="AI66" i="1"/>
  <c r="AG599" i="1"/>
  <c r="AN599" i="1"/>
  <c r="AM599" i="1"/>
  <c r="AI599" i="1"/>
  <c r="AG304" i="1"/>
  <c r="AN304" i="1"/>
  <c r="AM304" i="1"/>
  <c r="AI304" i="1"/>
  <c r="AG549" i="1"/>
  <c r="AN549" i="1"/>
  <c r="AM549" i="1"/>
  <c r="AI549" i="1"/>
  <c r="AG194" i="1"/>
  <c r="AN194" i="1"/>
  <c r="AM194" i="1"/>
  <c r="AI194" i="1"/>
  <c r="AG77" i="1"/>
  <c r="AN77" i="1"/>
  <c r="AM77" i="1"/>
  <c r="AI77" i="1"/>
  <c r="AG565" i="1"/>
  <c r="AN565" i="1"/>
  <c r="AM565" i="1"/>
  <c r="AI565" i="1"/>
  <c r="AG1224" i="1"/>
  <c r="AN1224" i="1"/>
  <c r="AM1224" i="1"/>
  <c r="AI1224" i="1"/>
  <c r="AG944" i="1"/>
  <c r="AN944" i="1"/>
  <c r="AM944" i="1"/>
  <c r="AI944" i="1"/>
  <c r="AG880" i="1"/>
  <c r="AN880" i="1"/>
  <c r="AM880" i="1"/>
  <c r="AI880" i="1"/>
  <c r="AG1265" i="1"/>
  <c r="AN1265" i="1"/>
  <c r="AM1265" i="1"/>
  <c r="AI1265" i="1"/>
  <c r="AG1019" i="1"/>
  <c r="AN1019" i="1"/>
  <c r="AM1019" i="1"/>
  <c r="AI1019" i="1"/>
  <c r="AG1276" i="1"/>
  <c r="AN1276" i="1"/>
  <c r="AM1276" i="1"/>
  <c r="AI1276" i="1"/>
  <c r="AG886" i="1"/>
  <c r="AN886" i="1"/>
  <c r="AM886" i="1"/>
  <c r="AI886" i="1"/>
  <c r="AG1154" i="1"/>
  <c r="AN1154" i="1"/>
  <c r="AM1154" i="1"/>
  <c r="AI1154" i="1"/>
  <c r="AG1112" i="1"/>
  <c r="AN1112" i="1"/>
  <c r="AM1112" i="1"/>
  <c r="AI1112" i="1"/>
  <c r="AG922" i="1"/>
  <c r="AN922" i="1"/>
  <c r="AM922" i="1"/>
  <c r="AI922" i="1"/>
  <c r="AG940" i="1"/>
  <c r="AN940" i="1"/>
  <c r="AM940" i="1"/>
  <c r="AI940" i="1"/>
  <c r="AG752" i="1"/>
  <c r="AN752" i="1"/>
  <c r="AM752" i="1"/>
  <c r="AI752" i="1"/>
  <c r="AG1046" i="1"/>
  <c r="AN1046" i="1"/>
  <c r="AM1046" i="1"/>
  <c r="AI1046" i="1"/>
  <c r="AG1321" i="1"/>
  <c r="AN1321" i="1"/>
  <c r="AM1321" i="1"/>
  <c r="AI1321" i="1"/>
  <c r="AG1191" i="1"/>
  <c r="AN1191" i="1"/>
  <c r="AM1191" i="1"/>
  <c r="AI1191" i="1"/>
  <c r="AG912" i="1"/>
  <c r="AN912" i="1"/>
  <c r="AM912" i="1"/>
  <c r="AI912" i="1"/>
  <c r="AG1261" i="1"/>
  <c r="AN1261" i="1"/>
  <c r="AM1261" i="1"/>
  <c r="AI1261" i="1"/>
  <c r="AG1189" i="1"/>
  <c r="AN1189" i="1"/>
  <c r="AM1189" i="1"/>
  <c r="AI1189" i="1"/>
  <c r="AG1210" i="1"/>
  <c r="AN1210" i="1"/>
  <c r="AM1210" i="1"/>
  <c r="AI1210" i="1"/>
  <c r="AG1257" i="1"/>
  <c r="AN1257" i="1"/>
  <c r="AM1257" i="1"/>
  <c r="AI1257" i="1"/>
  <c r="AG1200" i="1"/>
  <c r="AN1200" i="1"/>
  <c r="AM1200" i="1"/>
  <c r="AI1200" i="1"/>
  <c r="AG1195" i="1"/>
  <c r="AN1195" i="1"/>
  <c r="AM1195" i="1"/>
  <c r="AI1195" i="1"/>
  <c r="AG1332" i="1"/>
  <c r="AN1332" i="1"/>
  <c r="AM1332" i="1"/>
  <c r="AI1332" i="1"/>
  <c r="AG887" i="1"/>
  <c r="AN887" i="1"/>
  <c r="AM887" i="1"/>
  <c r="AI887" i="1"/>
  <c r="AG1291" i="1"/>
  <c r="AN1291" i="1"/>
  <c r="AM1291" i="1"/>
  <c r="AI1291" i="1"/>
  <c r="AG1326" i="1"/>
  <c r="AN1326" i="1"/>
  <c r="AM1326" i="1"/>
  <c r="AI1326" i="1"/>
  <c r="AG1102" i="1"/>
  <c r="AN1102" i="1"/>
  <c r="AM1102" i="1"/>
  <c r="AI1102" i="1"/>
  <c r="AG1011" i="1"/>
  <c r="AN1011" i="1"/>
  <c r="AM1011" i="1"/>
  <c r="AI1011" i="1"/>
  <c r="AG1161" i="1"/>
  <c r="AN1161" i="1"/>
  <c r="AM1161" i="1"/>
  <c r="AI1161" i="1"/>
  <c r="AG1221" i="1"/>
  <c r="AN1221" i="1"/>
  <c r="AM1221" i="1"/>
  <c r="AI1221" i="1"/>
  <c r="AG892" i="1"/>
  <c r="AN892" i="1"/>
  <c r="AM892" i="1"/>
  <c r="AI892" i="1"/>
  <c r="AG1048" i="1"/>
  <c r="AN1048" i="1"/>
  <c r="AM1048" i="1"/>
  <c r="AI1048" i="1"/>
  <c r="AG792" i="1"/>
  <c r="AN792" i="1"/>
  <c r="AM792" i="1"/>
  <c r="AI792" i="1"/>
  <c r="AG1157" i="1"/>
  <c r="AN1157" i="1"/>
  <c r="AM1157" i="1"/>
  <c r="AI1157" i="1"/>
  <c r="AG966" i="1"/>
  <c r="AN966" i="1"/>
  <c r="AM966" i="1"/>
  <c r="AI966" i="1"/>
  <c r="AG1337" i="1"/>
  <c r="AN1337" i="1"/>
  <c r="AM1337" i="1"/>
  <c r="AI1337" i="1"/>
  <c r="AG1203" i="1"/>
  <c r="AN1203" i="1"/>
  <c r="AM1203" i="1"/>
  <c r="AI1203" i="1"/>
  <c r="AG1249" i="1"/>
  <c r="AN1249" i="1"/>
  <c r="AM1249" i="1"/>
  <c r="AI1249" i="1"/>
  <c r="AG1007" i="1"/>
  <c r="AN1007" i="1"/>
  <c r="AM1007" i="1"/>
  <c r="AI1007" i="1"/>
  <c r="AG995" i="1"/>
  <c r="AN995" i="1"/>
  <c r="AM995" i="1"/>
  <c r="AI995" i="1"/>
  <c r="AG991" i="1"/>
  <c r="AN991" i="1"/>
  <c r="AM991" i="1"/>
  <c r="AI991" i="1"/>
  <c r="AG769" i="1"/>
  <c r="AN769" i="1"/>
  <c r="AM769" i="1"/>
  <c r="AI769" i="1"/>
  <c r="AG1236" i="1"/>
  <c r="AN1236" i="1"/>
  <c r="AM1236" i="1"/>
  <c r="AI1236" i="1"/>
  <c r="AG1178" i="1"/>
  <c r="AN1178" i="1"/>
  <c r="AM1178" i="1"/>
  <c r="AI1178" i="1"/>
  <c r="AG861" i="1"/>
  <c r="AN861" i="1"/>
  <c r="AM861" i="1"/>
  <c r="AI861" i="1"/>
  <c r="AG763" i="1"/>
  <c r="AN763" i="1"/>
  <c r="AM763" i="1"/>
  <c r="AI763" i="1"/>
  <c r="AG985" i="1"/>
  <c r="AN985" i="1"/>
  <c r="AM985" i="1"/>
  <c r="AI985" i="1"/>
  <c r="AG1096" i="1"/>
  <c r="AN1096" i="1"/>
  <c r="AM1096" i="1"/>
  <c r="AI1096" i="1"/>
  <c r="AG1031" i="1"/>
  <c r="AN1031" i="1"/>
  <c r="AM1031" i="1"/>
  <c r="AI1031" i="1"/>
  <c r="AG1124" i="1"/>
  <c r="AN1124" i="1"/>
  <c r="AM1124" i="1"/>
  <c r="AI1124" i="1"/>
  <c r="AG823" i="1"/>
  <c r="AN823" i="1"/>
  <c r="AM823" i="1"/>
  <c r="AI823" i="1"/>
  <c r="AG873" i="1"/>
  <c r="AN873" i="1"/>
  <c r="AM873" i="1"/>
  <c r="AI873" i="1"/>
  <c r="AG907" i="1"/>
  <c r="AN907" i="1"/>
  <c r="AM907" i="1"/>
  <c r="AI907" i="1"/>
  <c r="AG1000" i="1"/>
  <c r="AN1000" i="1"/>
  <c r="AM1000" i="1"/>
  <c r="AI1000" i="1"/>
  <c r="AG1077" i="1"/>
  <c r="AN1077" i="1"/>
  <c r="AM1077" i="1"/>
  <c r="AI1077" i="1"/>
  <c r="AG1022" i="1"/>
  <c r="AN1022" i="1"/>
  <c r="AM1022" i="1"/>
  <c r="AI1022" i="1"/>
  <c r="AG748" i="1"/>
  <c r="AN748" i="1"/>
  <c r="AM748" i="1"/>
  <c r="AI748" i="1"/>
  <c r="AG998" i="1"/>
  <c r="AN998" i="1"/>
  <c r="AM998" i="1"/>
  <c r="AI998" i="1"/>
  <c r="AG954" i="1"/>
  <c r="AN954" i="1"/>
  <c r="AM954" i="1"/>
  <c r="AI954" i="1"/>
  <c r="AG802" i="1"/>
  <c r="AN802" i="1"/>
  <c r="AM802" i="1"/>
  <c r="AI802" i="1"/>
  <c r="AG1119" i="1"/>
  <c r="AN1119" i="1"/>
  <c r="AM1119" i="1"/>
  <c r="AI1119" i="1"/>
  <c r="AG1342" i="1"/>
  <c r="AN1342" i="1"/>
  <c r="AM1342" i="1"/>
  <c r="AI1342" i="1"/>
  <c r="AG895" i="1"/>
  <c r="AN895" i="1"/>
  <c r="AM895" i="1"/>
  <c r="AI895" i="1"/>
  <c r="AG1149" i="1"/>
  <c r="AN1149" i="1"/>
  <c r="AM1149" i="1"/>
  <c r="AI1149" i="1"/>
  <c r="AG796" i="1"/>
  <c r="AN796" i="1"/>
  <c r="AM796" i="1"/>
  <c r="AI796" i="1"/>
  <c r="AG773" i="1"/>
  <c r="AN773" i="1"/>
  <c r="AM773" i="1"/>
  <c r="AI773" i="1"/>
  <c r="AG819" i="1"/>
  <c r="AN819" i="1"/>
  <c r="AM819" i="1"/>
  <c r="AI819" i="1"/>
  <c r="AG1032" i="1"/>
  <c r="AN1032" i="1"/>
  <c r="AM1032" i="1"/>
  <c r="AI1032" i="1"/>
  <c r="AG812" i="1"/>
  <c r="AN812" i="1"/>
  <c r="AM812" i="1"/>
  <c r="AI812" i="1"/>
  <c r="AG930" i="1"/>
  <c r="AN930" i="1"/>
  <c r="AM930" i="1"/>
  <c r="AI930" i="1"/>
  <c r="AG781" i="1"/>
  <c r="AN781" i="1"/>
  <c r="AM781" i="1"/>
  <c r="AI781" i="1"/>
  <c r="AG1312" i="1"/>
  <c r="AN1312" i="1"/>
  <c r="AM1312" i="1"/>
  <c r="AI1312" i="1"/>
  <c r="AG1024" i="1"/>
  <c r="AN1024" i="1"/>
  <c r="AM1024" i="1"/>
  <c r="AI1024" i="1"/>
  <c r="AG929" i="1"/>
  <c r="AN929" i="1"/>
  <c r="AM929" i="1"/>
  <c r="AI929" i="1"/>
  <c r="AG980" i="1"/>
  <c r="AN980" i="1"/>
  <c r="AM980" i="1"/>
  <c r="AI980" i="1"/>
  <c r="AG835" i="1"/>
  <c r="AN835" i="1"/>
  <c r="AM835" i="1"/>
  <c r="AI835" i="1"/>
  <c r="AG969" i="1"/>
  <c r="AN969" i="1"/>
  <c r="AM969" i="1"/>
  <c r="AI969" i="1"/>
  <c r="AG871" i="1"/>
  <c r="AN871" i="1"/>
  <c r="AM871" i="1"/>
  <c r="AI871" i="1"/>
  <c r="AG1251" i="1"/>
  <c r="AN1251" i="1"/>
  <c r="AM1251" i="1"/>
  <c r="AI1251" i="1"/>
  <c r="AG789" i="1"/>
  <c r="AN789" i="1"/>
  <c r="AM789" i="1"/>
  <c r="AI789" i="1"/>
  <c r="AG1160" i="1"/>
  <c r="AN1160" i="1"/>
  <c r="AM1160" i="1"/>
  <c r="AI1160" i="1"/>
  <c r="AG1254" i="1"/>
  <c r="AN1254" i="1"/>
  <c r="AM1254" i="1"/>
  <c r="AI1254" i="1"/>
  <c r="AG753" i="1"/>
  <c r="AN753" i="1"/>
  <c r="AM753" i="1"/>
  <c r="AI753" i="1"/>
  <c r="AG1073" i="1"/>
  <c r="AN1073" i="1"/>
  <c r="AM1073" i="1"/>
  <c r="AI1073" i="1"/>
  <c r="AG947" i="1"/>
  <c r="AN947" i="1"/>
  <c r="AM947" i="1"/>
  <c r="AI947" i="1"/>
  <c r="AG1050" i="1"/>
  <c r="AN1050" i="1"/>
  <c r="AM1050" i="1"/>
  <c r="AI1050" i="1"/>
  <c r="AG1340" i="1"/>
  <c r="AN1340" i="1"/>
  <c r="AM1340" i="1"/>
  <c r="AI1340" i="1"/>
  <c r="AG1199" i="1"/>
  <c r="AN1199" i="1"/>
  <c r="AM1199" i="1"/>
  <c r="AI1199" i="1"/>
  <c r="AG1176" i="1"/>
  <c r="AN1176" i="1"/>
  <c r="AM1176" i="1"/>
  <c r="AI1176" i="1"/>
  <c r="AG856" i="1"/>
  <c r="AN856" i="1"/>
  <c r="AM856" i="1"/>
  <c r="AI856" i="1"/>
  <c r="AG816" i="1"/>
  <c r="AN816" i="1"/>
  <c r="AM816" i="1"/>
  <c r="AI816" i="1"/>
  <c r="AG842" i="1"/>
  <c r="AN842" i="1"/>
  <c r="AM842" i="1"/>
  <c r="AI842" i="1"/>
  <c r="AG1039" i="1"/>
  <c r="AN1039" i="1"/>
  <c r="AM1039" i="1"/>
  <c r="AI1039" i="1"/>
  <c r="AG829" i="1"/>
  <c r="AN829" i="1"/>
  <c r="AM829" i="1"/>
  <c r="AI829" i="1"/>
  <c r="AG901" i="1"/>
  <c r="AN901" i="1"/>
  <c r="AM901" i="1"/>
  <c r="AI901" i="1"/>
  <c r="AG319" i="1"/>
  <c r="AN319" i="1"/>
  <c r="AM319" i="1"/>
  <c r="AI319" i="1"/>
  <c r="AG495" i="1"/>
  <c r="AN495" i="1"/>
  <c r="AM495" i="1"/>
  <c r="AI495" i="1"/>
  <c r="AG542" i="1"/>
  <c r="AN542" i="1"/>
  <c r="AM542" i="1"/>
  <c r="AI542" i="1"/>
  <c r="AG676" i="1"/>
  <c r="AN676" i="1"/>
  <c r="AM676" i="1"/>
  <c r="AI676" i="1"/>
  <c r="AG276" i="1"/>
  <c r="AN276" i="1"/>
  <c r="AM276" i="1"/>
  <c r="AI276" i="1"/>
  <c r="AG294" i="1"/>
  <c r="AN294" i="1"/>
  <c r="AM294" i="1"/>
  <c r="AI294" i="1"/>
  <c r="AG475" i="1"/>
  <c r="AN475" i="1"/>
  <c r="AM475" i="1"/>
  <c r="AI475" i="1"/>
  <c r="AG279" i="1"/>
  <c r="AN279" i="1"/>
  <c r="AM279" i="1"/>
  <c r="AI279" i="1"/>
  <c r="AG389" i="1"/>
  <c r="AN389" i="1"/>
  <c r="AM389" i="1"/>
  <c r="AI389" i="1"/>
  <c r="AG725" i="1"/>
  <c r="AN725" i="1"/>
  <c r="AM725" i="1"/>
  <c r="AI725" i="1"/>
  <c r="AG92" i="1"/>
  <c r="AN92" i="1"/>
  <c r="AM92" i="1"/>
  <c r="AI92" i="1"/>
  <c r="AG484" i="1"/>
  <c r="AN484" i="1"/>
  <c r="AM484" i="1"/>
  <c r="AI484" i="1"/>
  <c r="AG516" i="1"/>
  <c r="AN516" i="1"/>
  <c r="AM516" i="1"/>
  <c r="AI516" i="1"/>
  <c r="AG446" i="1"/>
  <c r="AN446" i="1"/>
  <c r="AM446" i="1"/>
  <c r="AI446" i="1"/>
  <c r="AG691" i="1"/>
  <c r="AN691" i="1"/>
  <c r="AM691" i="1"/>
  <c r="AI691" i="1"/>
  <c r="AG289" i="1"/>
  <c r="AN289" i="1"/>
  <c r="AM289" i="1"/>
  <c r="AI289" i="1"/>
  <c r="AG627" i="1"/>
  <c r="AN627" i="1"/>
  <c r="AM627" i="1"/>
  <c r="AI627" i="1"/>
  <c r="AG457" i="1"/>
  <c r="AN457" i="1"/>
  <c r="AM457" i="1"/>
  <c r="AI457" i="1"/>
  <c r="AG695" i="1"/>
  <c r="AN695" i="1"/>
  <c r="AM695" i="1"/>
  <c r="AI695" i="1"/>
  <c r="AG640" i="1"/>
  <c r="AN640" i="1"/>
  <c r="AM640" i="1"/>
  <c r="AI640" i="1"/>
  <c r="AG408" i="1"/>
  <c r="AN408" i="1"/>
  <c r="AM408" i="1"/>
  <c r="AI408" i="1"/>
  <c r="AG497" i="1"/>
  <c r="AN497" i="1"/>
  <c r="AM497" i="1"/>
  <c r="AI497" i="1"/>
  <c r="AG531" i="1"/>
  <c r="AN531" i="1"/>
  <c r="AM531" i="1"/>
  <c r="AI531" i="1"/>
  <c r="AG712" i="1"/>
  <c r="AN712" i="1"/>
  <c r="AM712" i="1"/>
  <c r="AI712" i="1"/>
  <c r="AG409" i="1"/>
  <c r="AN409" i="1"/>
  <c r="AM409" i="1"/>
  <c r="AI409" i="1"/>
  <c r="AG247" i="1"/>
  <c r="AN247" i="1"/>
  <c r="AM247" i="1"/>
  <c r="AI247" i="1"/>
  <c r="AG425" i="1"/>
  <c r="AN425" i="1"/>
  <c r="AM425" i="1"/>
  <c r="AI425" i="1"/>
  <c r="AG558" i="1"/>
  <c r="AN558" i="1"/>
  <c r="AM558" i="1"/>
  <c r="AI558" i="1"/>
  <c r="AG155" i="1"/>
  <c r="AN155" i="1"/>
  <c r="AM155" i="1"/>
  <c r="AI155" i="1"/>
  <c r="AG74" i="1"/>
  <c r="AN74" i="1"/>
  <c r="AM74" i="1"/>
  <c r="AI74" i="1"/>
  <c r="AG136" i="1"/>
  <c r="AN136" i="1"/>
  <c r="AM136" i="1"/>
  <c r="AI136" i="1"/>
  <c r="AG384" i="1"/>
  <c r="AN384" i="1"/>
  <c r="AM384" i="1"/>
  <c r="AI384" i="1"/>
  <c r="AG501" i="1"/>
  <c r="AN501" i="1"/>
  <c r="AM501" i="1"/>
  <c r="AI501" i="1"/>
  <c r="AG466" i="1"/>
  <c r="AN466" i="1"/>
  <c r="AM466" i="1"/>
  <c r="AI466" i="1"/>
  <c r="AG191" i="1"/>
  <c r="AN191" i="1"/>
  <c r="AM191" i="1"/>
  <c r="AI191" i="1"/>
  <c r="AG106" i="1"/>
  <c r="AN106" i="1"/>
  <c r="AM106" i="1"/>
  <c r="AI106" i="1"/>
  <c r="AG111" i="1"/>
  <c r="AN111" i="1"/>
  <c r="AM111" i="1"/>
  <c r="AI111" i="1"/>
  <c r="AG137" i="1"/>
  <c r="AN137" i="1"/>
  <c r="AM137" i="1"/>
  <c r="AI137" i="1"/>
  <c r="AG114" i="1"/>
  <c r="AN114" i="1"/>
  <c r="AM114" i="1"/>
  <c r="AI114" i="1"/>
  <c r="AG444" i="1"/>
  <c r="AN444" i="1"/>
  <c r="AM444" i="1"/>
  <c r="AI444" i="1"/>
  <c r="AG232" i="1"/>
  <c r="AN232" i="1"/>
  <c r="AM232" i="1"/>
  <c r="AI232" i="1"/>
  <c r="AG414" i="1"/>
  <c r="AN414" i="1"/>
  <c r="AM414" i="1"/>
  <c r="AI414" i="1"/>
  <c r="AG708" i="1"/>
  <c r="AN708" i="1"/>
  <c r="AM708" i="1"/>
  <c r="AI708" i="1"/>
  <c r="AG51" i="1"/>
  <c r="AN51" i="1"/>
  <c r="AM51" i="1"/>
  <c r="AI51" i="1"/>
  <c r="AG255" i="1"/>
  <c r="AN255" i="1"/>
  <c r="AM255" i="1"/>
  <c r="AI255" i="1"/>
  <c r="AG621" i="1"/>
  <c r="AN621" i="1"/>
  <c r="AM621" i="1"/>
  <c r="AI621" i="1"/>
  <c r="AG3" i="1"/>
  <c r="AN3" i="1"/>
  <c r="AM3" i="1"/>
  <c r="AI3" i="1"/>
  <c r="AG349" i="1"/>
  <c r="AN349" i="1"/>
  <c r="AM349" i="1"/>
  <c r="AI349" i="1"/>
  <c r="AG345" i="1"/>
  <c r="AN345" i="1"/>
  <c r="AM345" i="1"/>
  <c r="AI345" i="1"/>
  <c r="AG554" i="1"/>
  <c r="AN554" i="1"/>
  <c r="AM554" i="1"/>
  <c r="AI554" i="1"/>
  <c r="AG431" i="1"/>
  <c r="AN431" i="1"/>
  <c r="AM431" i="1"/>
  <c r="AI431" i="1"/>
  <c r="AG24" i="1"/>
  <c r="AN24" i="1"/>
  <c r="AM24" i="1"/>
  <c r="AI24" i="1"/>
  <c r="AG258" i="1"/>
  <c r="AN258" i="1"/>
  <c r="AM258" i="1"/>
  <c r="AI258" i="1"/>
  <c r="AG453" i="1"/>
  <c r="AN453" i="1"/>
  <c r="AM453" i="1"/>
  <c r="AI453" i="1"/>
  <c r="AG382" i="1"/>
  <c r="AN382" i="1"/>
  <c r="AM382" i="1"/>
  <c r="AI382" i="1"/>
  <c r="AG260" i="1"/>
  <c r="AN260" i="1"/>
  <c r="AM260" i="1"/>
  <c r="AI260" i="1"/>
  <c r="AG9" i="1"/>
  <c r="AN9" i="1"/>
  <c r="AM9" i="1"/>
  <c r="AI9" i="1"/>
  <c r="AG328" i="1"/>
  <c r="AN328" i="1"/>
  <c r="AM328" i="1"/>
  <c r="AI328" i="1"/>
  <c r="AG541" i="1"/>
  <c r="AN541" i="1"/>
  <c r="AM541" i="1"/>
  <c r="AI541" i="1"/>
  <c r="AG479" i="1"/>
  <c r="AN479" i="1"/>
  <c r="AM479" i="1"/>
  <c r="AI479" i="1"/>
  <c r="AG521" i="1"/>
  <c r="AN521" i="1"/>
  <c r="AM521" i="1"/>
  <c r="AI521" i="1"/>
  <c r="AG18" i="1"/>
  <c r="AN18" i="1"/>
  <c r="AM18" i="1"/>
  <c r="AI18" i="1"/>
  <c r="AG360" i="1"/>
  <c r="AN360" i="1"/>
  <c r="AM360" i="1"/>
  <c r="AI360" i="1"/>
  <c r="AG351" i="1"/>
  <c r="AN351" i="1"/>
  <c r="AM351" i="1"/>
  <c r="AI351" i="1"/>
  <c r="AG462" i="1"/>
  <c r="AN462" i="1"/>
  <c r="AM462" i="1"/>
  <c r="AI462" i="1"/>
  <c r="AG400" i="1"/>
  <c r="AN400" i="1"/>
  <c r="AM400" i="1"/>
  <c r="AI400" i="1"/>
  <c r="AG387" i="1"/>
  <c r="AN387" i="1"/>
  <c r="AM387" i="1"/>
  <c r="AI387" i="1"/>
  <c r="AG700" i="1"/>
  <c r="AN700" i="1"/>
  <c r="AM700" i="1"/>
  <c r="AI700" i="1"/>
  <c r="AG459" i="1"/>
  <c r="AN459" i="1"/>
  <c r="AM459" i="1"/>
  <c r="AI459" i="1"/>
  <c r="AG141" i="1"/>
  <c r="AN141" i="1"/>
  <c r="AM141" i="1"/>
  <c r="AI141" i="1"/>
  <c r="AG607" i="1"/>
  <c r="AN607" i="1"/>
  <c r="AM607" i="1"/>
  <c r="AI607" i="1"/>
  <c r="AG597" i="1"/>
  <c r="AN597" i="1"/>
  <c r="AM597" i="1"/>
  <c r="AI597" i="1"/>
  <c r="AG115" i="1"/>
  <c r="AN115" i="1"/>
  <c r="AM115" i="1"/>
  <c r="AI115" i="1"/>
  <c r="AG19" i="1"/>
  <c r="AN19" i="1"/>
  <c r="AM19" i="1"/>
  <c r="AI19" i="1"/>
  <c r="AG269" i="1"/>
  <c r="AN269" i="1"/>
  <c r="AM269" i="1"/>
  <c r="AI269" i="1"/>
  <c r="AG689" i="1"/>
  <c r="AN689" i="1"/>
  <c r="AM689" i="1"/>
  <c r="AI689" i="1"/>
  <c r="AG14" i="1"/>
  <c r="AN14" i="1"/>
  <c r="AM14" i="1"/>
  <c r="AI14" i="1"/>
  <c r="AG292" i="1"/>
  <c r="AN292" i="1"/>
  <c r="AM292" i="1"/>
  <c r="AI292" i="1"/>
  <c r="AG229" i="1"/>
  <c r="AN229" i="1"/>
  <c r="AM229" i="1"/>
  <c r="AI229" i="1"/>
  <c r="AG493" i="1"/>
  <c r="AN493" i="1"/>
  <c r="AM493" i="1"/>
  <c r="AI493" i="1"/>
  <c r="AG222" i="1"/>
  <c r="AN222" i="1"/>
  <c r="AM222" i="1"/>
  <c r="AI222" i="1"/>
  <c r="AG716" i="1"/>
  <c r="AN716" i="1"/>
  <c r="AM716" i="1"/>
  <c r="AI716" i="1"/>
  <c r="AG212" i="1"/>
  <c r="AN212" i="1"/>
  <c r="AM212" i="1"/>
  <c r="AI212" i="1"/>
  <c r="AG581" i="1"/>
  <c r="AN581" i="1"/>
  <c r="AM581" i="1"/>
  <c r="AI581" i="1"/>
  <c r="AG37" i="1"/>
  <c r="AN37" i="1"/>
  <c r="AM37" i="1"/>
  <c r="AI37" i="1"/>
  <c r="AG42" i="1"/>
  <c r="AN42" i="1"/>
  <c r="AM42" i="1"/>
  <c r="AI42" i="1"/>
  <c r="AG698" i="1"/>
  <c r="AN698" i="1"/>
  <c r="AM698" i="1"/>
  <c r="AI698" i="1"/>
  <c r="AG12" i="1"/>
  <c r="AN12" i="1"/>
  <c r="AM12" i="1"/>
  <c r="AI12" i="1"/>
  <c r="AG490" i="1"/>
  <c r="AN490" i="1"/>
  <c r="AM490" i="1"/>
  <c r="AI490" i="1"/>
  <c r="AG588" i="1"/>
  <c r="AN588" i="1"/>
  <c r="AM588" i="1"/>
  <c r="AI588" i="1"/>
  <c r="AG57" i="1"/>
  <c r="AN57" i="1"/>
  <c r="AM57" i="1"/>
  <c r="AI57" i="1"/>
  <c r="AG199" i="1"/>
  <c r="AN199" i="1"/>
  <c r="AM199" i="1"/>
  <c r="AI199" i="1"/>
  <c r="AG680" i="1"/>
  <c r="AN680" i="1"/>
  <c r="AM680" i="1"/>
  <c r="AI680" i="1"/>
  <c r="AG188" i="1"/>
  <c r="AN188" i="1"/>
  <c r="AM188" i="1"/>
  <c r="AI188" i="1"/>
  <c r="AG250" i="1"/>
  <c r="AN250" i="1"/>
  <c r="AM250" i="1"/>
  <c r="AI250" i="1"/>
  <c r="AG366" i="1"/>
  <c r="AN366" i="1"/>
  <c r="AM366" i="1"/>
  <c r="AI366" i="1"/>
  <c r="AG332" i="1"/>
  <c r="AN332" i="1"/>
  <c r="AM332" i="1"/>
  <c r="AI332" i="1"/>
  <c r="AG62" i="1"/>
  <c r="AN62" i="1"/>
  <c r="AM62" i="1"/>
  <c r="AI62" i="1"/>
  <c r="AG538" i="1"/>
  <c r="AN538" i="1"/>
  <c r="AM538" i="1"/>
  <c r="AI538" i="1"/>
  <c r="AG448" i="1"/>
  <c r="AN448" i="1"/>
  <c r="AM448" i="1"/>
  <c r="AI448" i="1"/>
  <c r="AG526" i="1"/>
  <c r="AN526" i="1"/>
  <c r="AM526" i="1"/>
  <c r="AI526" i="1"/>
  <c r="AG166" i="1"/>
  <c r="AN166" i="1"/>
  <c r="AM166" i="1"/>
  <c r="AI166" i="1"/>
  <c r="AG661" i="1"/>
  <c r="AN661" i="1"/>
  <c r="AM661" i="1"/>
  <c r="AI661" i="1"/>
  <c r="AG174" i="1"/>
  <c r="AN174" i="1"/>
  <c r="AM174" i="1"/>
  <c r="AI174" i="1"/>
  <c r="AG316" i="1"/>
  <c r="AN316" i="1"/>
  <c r="AM316" i="1"/>
  <c r="AI316" i="1"/>
  <c r="AG647" i="1"/>
  <c r="AN647" i="1"/>
  <c r="AM647" i="1"/>
  <c r="AI647" i="1"/>
  <c r="AG612" i="1"/>
  <c r="AN612" i="1"/>
  <c r="AM612" i="1"/>
  <c r="AI612" i="1"/>
  <c r="AG197" i="1"/>
  <c r="AN197" i="1"/>
  <c r="AM197" i="1"/>
  <c r="AI197" i="1"/>
  <c r="AG103" i="1"/>
  <c r="AN103" i="1"/>
  <c r="AM103" i="1"/>
  <c r="AI103" i="1"/>
  <c r="AG181" i="1"/>
  <c r="AN181" i="1"/>
  <c r="AM181" i="1"/>
  <c r="AI181" i="1"/>
  <c r="AG551" i="1"/>
  <c r="AN551" i="1"/>
  <c r="AM551" i="1"/>
  <c r="AI551" i="1"/>
  <c r="AG395" i="1"/>
  <c r="AN395" i="1"/>
  <c r="AM395" i="1"/>
  <c r="AI395" i="1"/>
  <c r="AG96" i="1"/>
  <c r="AN96" i="1"/>
  <c r="AM96" i="1"/>
  <c r="AI96" i="1"/>
  <c r="AG470" i="1"/>
  <c r="AN470" i="1"/>
  <c r="AM470" i="1"/>
  <c r="AI470" i="1"/>
  <c r="AG685" i="1"/>
  <c r="AN685" i="1"/>
  <c r="AM685" i="1"/>
  <c r="AI685" i="1"/>
  <c r="AG392" i="1"/>
  <c r="AN392" i="1"/>
  <c r="AM392" i="1"/>
  <c r="AI392" i="1"/>
  <c r="AG731" i="1"/>
  <c r="AN731" i="1"/>
  <c r="AM731" i="1"/>
  <c r="AI731" i="1"/>
  <c r="AG234" i="1"/>
  <c r="AN234" i="1"/>
  <c r="AM234" i="1"/>
  <c r="AI234" i="1"/>
  <c r="AG587" i="1"/>
  <c r="AN587" i="1"/>
  <c r="AM587" i="1"/>
  <c r="AI587" i="1"/>
  <c r="AG85" i="1"/>
  <c r="AN85" i="1"/>
  <c r="AM85" i="1"/>
  <c r="AI85" i="1"/>
  <c r="AG707" i="1"/>
  <c r="AN707" i="1"/>
  <c r="AM707" i="1"/>
  <c r="AI707" i="1"/>
  <c r="AG364" i="1"/>
  <c r="AN364" i="1"/>
  <c r="AM364" i="1"/>
  <c r="AI364" i="1"/>
  <c r="AG177" i="1"/>
  <c r="AN177" i="1"/>
  <c r="AM177" i="1"/>
  <c r="AI177" i="1"/>
  <c r="AG257" i="1"/>
  <c r="AN257" i="1"/>
  <c r="AM257" i="1"/>
  <c r="AI257" i="1"/>
  <c r="AG651" i="1"/>
  <c r="AN651" i="1"/>
  <c r="AM651" i="1"/>
  <c r="AI651" i="1"/>
  <c r="AG673" i="1"/>
  <c r="AN673" i="1"/>
  <c r="AM673" i="1"/>
  <c r="AI673" i="1"/>
  <c r="AG227" i="1"/>
  <c r="AN227" i="1"/>
  <c r="AM227" i="1"/>
  <c r="AI227" i="1"/>
  <c r="AG374" i="1"/>
  <c r="AN374" i="1"/>
  <c r="AM374" i="1"/>
  <c r="AI374" i="1"/>
  <c r="AG370" i="1"/>
  <c r="AN370" i="1"/>
  <c r="AM370" i="1"/>
  <c r="AI370" i="1"/>
  <c r="AG82" i="1"/>
  <c r="AN82" i="1"/>
  <c r="AM82" i="1"/>
  <c r="AI82" i="1"/>
  <c r="AG246" i="1"/>
  <c r="AN246" i="1"/>
  <c r="AM246" i="1"/>
  <c r="AI246" i="1"/>
  <c r="AG546" i="1"/>
  <c r="AN546" i="1"/>
  <c r="AM546" i="1"/>
  <c r="AI546" i="1"/>
  <c r="AG677" i="1"/>
  <c r="AN677" i="1"/>
  <c r="AM677" i="1"/>
  <c r="AI677" i="1"/>
  <c r="AG80" i="1"/>
  <c r="AN80" i="1"/>
  <c r="AM80" i="1"/>
  <c r="AI80" i="1"/>
  <c r="AG46" i="1"/>
  <c r="AN46" i="1"/>
  <c r="AM46" i="1"/>
  <c r="AI46" i="1"/>
  <c r="AG219" i="1"/>
  <c r="AN219" i="1"/>
  <c r="AM219" i="1"/>
  <c r="AI219" i="1"/>
  <c r="AG436" i="1"/>
  <c r="AN436" i="1"/>
  <c r="AM436" i="1"/>
  <c r="AI436" i="1"/>
  <c r="AG126" i="1"/>
  <c r="AN126" i="1"/>
  <c r="AM126" i="1"/>
  <c r="AI126" i="1"/>
  <c r="AG643" i="1"/>
  <c r="AN643" i="1"/>
  <c r="AM643" i="1"/>
  <c r="AI643" i="1"/>
  <c r="AG402" i="1"/>
  <c r="AN402" i="1"/>
  <c r="AM402" i="1"/>
  <c r="AI402" i="1"/>
  <c r="AG341" i="1"/>
  <c r="AN341" i="1"/>
  <c r="AM341" i="1"/>
  <c r="AI341" i="1"/>
  <c r="AG619" i="1"/>
  <c r="AN619" i="1"/>
  <c r="AM619" i="1"/>
  <c r="AI619" i="1"/>
  <c r="AG72" i="1"/>
  <c r="AN72" i="1"/>
  <c r="AM72" i="1"/>
  <c r="AI72" i="1"/>
  <c r="AG717" i="1"/>
  <c r="AN717" i="1"/>
  <c r="AM717" i="1"/>
  <c r="AI717" i="1"/>
  <c r="AG131" i="1"/>
  <c r="AN131" i="1"/>
  <c r="AM131" i="1"/>
  <c r="AI131" i="1"/>
  <c r="AG334" i="1"/>
  <c r="AN334" i="1"/>
  <c r="AM334" i="1"/>
  <c r="AI334" i="1"/>
  <c r="AG582" i="1"/>
  <c r="AN582" i="1"/>
  <c r="AM582" i="1"/>
  <c r="AI582" i="1"/>
  <c r="AG285" i="1"/>
  <c r="AN285" i="1"/>
  <c r="AM285" i="1"/>
  <c r="AI285" i="1"/>
  <c r="AG488" i="1"/>
  <c r="AN488" i="1"/>
  <c r="AM488" i="1"/>
  <c r="AI488" i="1"/>
  <c r="AG726" i="1"/>
  <c r="AN726" i="1"/>
  <c r="AM726" i="1"/>
  <c r="AI726" i="1"/>
  <c r="AG721" i="1"/>
  <c r="AN721" i="1"/>
  <c r="AM721" i="1"/>
  <c r="AI721" i="1"/>
  <c r="AG507" i="1"/>
  <c r="AN507" i="1"/>
  <c r="AM507" i="1"/>
  <c r="AI507" i="1"/>
  <c r="AG515" i="1"/>
  <c r="AN515" i="1"/>
  <c r="AM515" i="1"/>
  <c r="AI515" i="1"/>
  <c r="AG44" i="1"/>
  <c r="AN44" i="1"/>
  <c r="AM44" i="1"/>
  <c r="AI44" i="1"/>
  <c r="AG217" i="1"/>
  <c r="AN217" i="1"/>
  <c r="AM217" i="1"/>
  <c r="AI217" i="1"/>
  <c r="AG171" i="1"/>
  <c r="AN171" i="1"/>
  <c r="AM171" i="1"/>
  <c r="AI171" i="1"/>
  <c r="AG474" i="1"/>
  <c r="AN474" i="1"/>
  <c r="AM474" i="1"/>
  <c r="AI474" i="1"/>
  <c r="AG655" i="1"/>
  <c r="AN655" i="1"/>
  <c r="AM655" i="1"/>
  <c r="AI655" i="1"/>
  <c r="AG147" i="1"/>
  <c r="AN147" i="1"/>
  <c r="AM147" i="1"/>
  <c r="AI147" i="1"/>
  <c r="AG652" i="1"/>
  <c r="AN652" i="1"/>
  <c r="AM652" i="1"/>
  <c r="AI652" i="1"/>
  <c r="AG202" i="1"/>
  <c r="AN202" i="1"/>
  <c r="AM202" i="1"/>
  <c r="AI202" i="1"/>
  <c r="AG519" i="1"/>
  <c r="AN519" i="1"/>
  <c r="AM519" i="1"/>
  <c r="AI519" i="1"/>
  <c r="AG183" i="1"/>
  <c r="AN183" i="1"/>
  <c r="AM183" i="1"/>
  <c r="AI183" i="1"/>
  <c r="AG533" i="1"/>
  <c r="AN533" i="1"/>
  <c r="AM533" i="1"/>
  <c r="AI533" i="1"/>
  <c r="AG31" i="1"/>
  <c r="AN31" i="1"/>
  <c r="AM31" i="1"/>
  <c r="AI31" i="1"/>
  <c r="AG238" i="1"/>
  <c r="AN238" i="1"/>
  <c r="AM238" i="1"/>
  <c r="AI238" i="1"/>
  <c r="AG240" i="1"/>
  <c r="AN240" i="1"/>
  <c r="AM240" i="1"/>
  <c r="AI240" i="1"/>
  <c r="AG56" i="1"/>
  <c r="AN56" i="1"/>
  <c r="AM56" i="1"/>
  <c r="AI56" i="1"/>
  <c r="AG21" i="1"/>
  <c r="AN21" i="1"/>
  <c r="AM21" i="1"/>
  <c r="AI21" i="1"/>
  <c r="AG208" i="1"/>
  <c r="AN208" i="1"/>
  <c r="AM208" i="1"/>
  <c r="AI208" i="1"/>
  <c r="AG637" i="1"/>
  <c r="AN637" i="1"/>
  <c r="AM637" i="1"/>
  <c r="AI637" i="1"/>
  <c r="AG439" i="1"/>
  <c r="AN439" i="1"/>
  <c r="AM439" i="1"/>
  <c r="AI439" i="1"/>
  <c r="AG626" i="1"/>
  <c r="AN626" i="1"/>
  <c r="AM626" i="1"/>
  <c r="AI626" i="1"/>
  <c r="AG252" i="1"/>
  <c r="AN252" i="1"/>
  <c r="AM252" i="1"/>
  <c r="AI252" i="1"/>
  <c r="AG429" i="1"/>
  <c r="AN429" i="1"/>
  <c r="AM429" i="1"/>
  <c r="AI429" i="1"/>
  <c r="AG69" i="1"/>
  <c r="AN69" i="1"/>
  <c r="AM69" i="1"/>
  <c r="AI69" i="1"/>
  <c r="AG65" i="1"/>
  <c r="AN65" i="1"/>
  <c r="AM65" i="1"/>
  <c r="AI65" i="1"/>
  <c r="AG598" i="1"/>
  <c r="AN598" i="1"/>
  <c r="AM598" i="1"/>
  <c r="AI598" i="1"/>
  <c r="AG324" i="1"/>
  <c r="AN324" i="1"/>
  <c r="AM324" i="1"/>
  <c r="AI324" i="1"/>
  <c r="AG548" i="1"/>
  <c r="AN548" i="1"/>
  <c r="AM548" i="1"/>
  <c r="AI548" i="1"/>
  <c r="AG668" i="1"/>
  <c r="AN668" i="1"/>
  <c r="AM668" i="1"/>
  <c r="AI668" i="1"/>
  <c r="AG76" i="1"/>
  <c r="AN76" i="1"/>
  <c r="AM76" i="1"/>
  <c r="AI76" i="1"/>
  <c r="AG876" i="1"/>
  <c r="AN876" i="1"/>
  <c r="AM876" i="1"/>
  <c r="AI876" i="1"/>
  <c r="AG1223" i="1"/>
  <c r="AN1223" i="1"/>
  <c r="AM1223" i="1"/>
  <c r="AI1223" i="1"/>
  <c r="AG958" i="1"/>
  <c r="AN958" i="1"/>
  <c r="AM958" i="1"/>
  <c r="AI958" i="1"/>
  <c r="AG879" i="1"/>
  <c r="AN879" i="1"/>
  <c r="AM879" i="1"/>
  <c r="AI879" i="1"/>
  <c r="AG1264" i="1"/>
  <c r="AN1264" i="1"/>
  <c r="AM1264" i="1"/>
  <c r="AI1264" i="1"/>
  <c r="AG1018" i="1"/>
  <c r="AN1018" i="1"/>
  <c r="AM1018" i="1"/>
  <c r="AI1018" i="1"/>
  <c r="AG1090" i="1"/>
  <c r="AN1090" i="1"/>
  <c r="AM1090" i="1"/>
  <c r="AI1090" i="1"/>
  <c r="AG885" i="1"/>
  <c r="AN885" i="1"/>
  <c r="AM885" i="1"/>
  <c r="AI885" i="1"/>
  <c r="AG1186" i="1"/>
  <c r="AN1186" i="1"/>
  <c r="AM1186" i="1"/>
  <c r="AI1186" i="1"/>
  <c r="AG909" i="1"/>
  <c r="AN909" i="1"/>
  <c r="AM909" i="1"/>
  <c r="AI909" i="1"/>
  <c r="AG921" i="1"/>
  <c r="AN921" i="1"/>
  <c r="AM921" i="1"/>
  <c r="AI921" i="1"/>
  <c r="AG1146" i="1"/>
  <c r="AN1146" i="1"/>
  <c r="AM1146" i="1"/>
  <c r="AI1146" i="1"/>
  <c r="AG751" i="1"/>
  <c r="AN751" i="1"/>
  <c r="AM751" i="1"/>
  <c r="AI751" i="1"/>
  <c r="AG1045" i="1"/>
  <c r="AN1045" i="1"/>
  <c r="AM1045" i="1"/>
  <c r="AI1045" i="1"/>
  <c r="AG839" i="1"/>
  <c r="AN839" i="1"/>
  <c r="AM839" i="1"/>
  <c r="AI839" i="1"/>
  <c r="AG1190" i="1"/>
  <c r="AN1190" i="1"/>
  <c r="AM1190" i="1"/>
  <c r="AI1190" i="1"/>
  <c r="AG911" i="1"/>
  <c r="AN911" i="1"/>
  <c r="AM911" i="1"/>
  <c r="AI911" i="1"/>
  <c r="AG1260" i="1"/>
  <c r="AN1260" i="1"/>
  <c r="AM1260" i="1"/>
  <c r="AI1260" i="1"/>
  <c r="AG1188" i="1"/>
  <c r="AN1188" i="1"/>
  <c r="AM1188" i="1"/>
  <c r="AI1188" i="1"/>
  <c r="AG1209" i="1"/>
  <c r="AN1209" i="1"/>
  <c r="AM1209" i="1"/>
  <c r="AI1209" i="1"/>
  <c r="AG1256" i="1"/>
  <c r="AN1256" i="1"/>
  <c r="AM1256" i="1"/>
  <c r="AI1256" i="1"/>
  <c r="AG766" i="1"/>
  <c r="AN766" i="1"/>
  <c r="AM766" i="1"/>
  <c r="AI766" i="1"/>
  <c r="AG848" i="1"/>
  <c r="AN848" i="1"/>
  <c r="AM848" i="1"/>
  <c r="AI848" i="1"/>
  <c r="AG1331" i="1"/>
  <c r="AN1331" i="1"/>
  <c r="AM1331" i="1"/>
  <c r="AI1331" i="1"/>
  <c r="AG854" i="1"/>
  <c r="AN854" i="1"/>
  <c r="AM854" i="1"/>
  <c r="AI854" i="1"/>
  <c r="AG1290" i="1"/>
  <c r="AN1290" i="1"/>
  <c r="AM1290" i="1"/>
  <c r="AI1290" i="1"/>
  <c r="AG1325" i="1"/>
  <c r="AN1325" i="1"/>
  <c r="AM1325" i="1"/>
  <c r="AI1325" i="1"/>
  <c r="AG1101" i="1"/>
  <c r="AN1101" i="1"/>
  <c r="AM1101" i="1"/>
  <c r="AI1101" i="1"/>
  <c r="AG1010" i="1"/>
  <c r="AN1010" i="1"/>
  <c r="AM1010" i="1"/>
  <c r="AI1010" i="1"/>
  <c r="AG1247" i="1"/>
  <c r="AN1247" i="1"/>
  <c r="AM1247" i="1"/>
  <c r="AI1247" i="1"/>
  <c r="AG1220" i="1"/>
  <c r="AN1220" i="1"/>
  <c r="AM1220" i="1"/>
  <c r="AI1220" i="1"/>
  <c r="AG891" i="1"/>
  <c r="AN891" i="1"/>
  <c r="AM891" i="1"/>
  <c r="AI891" i="1"/>
  <c r="AG1047" i="1"/>
  <c r="AN1047" i="1"/>
  <c r="AM1047" i="1"/>
  <c r="AI1047" i="1"/>
  <c r="AG1228" i="1"/>
  <c r="AN1228" i="1"/>
  <c r="AM1228" i="1"/>
  <c r="AI1228" i="1"/>
  <c r="AG1156" i="1"/>
  <c r="AN1156" i="1"/>
  <c r="AM1156" i="1"/>
  <c r="AI1156" i="1"/>
  <c r="AG965" i="1"/>
  <c r="AN965" i="1"/>
  <c r="AM965" i="1"/>
  <c r="AI965" i="1"/>
  <c r="AG1336" i="1"/>
  <c r="AN1336" i="1"/>
  <c r="AM1336" i="1"/>
  <c r="AI1336" i="1"/>
  <c r="AG1310" i="1"/>
  <c r="AN1310" i="1"/>
  <c r="AM1310" i="1"/>
  <c r="AI1310" i="1"/>
  <c r="AG1248" i="1"/>
  <c r="AN1248" i="1"/>
  <c r="AM1248" i="1"/>
  <c r="AI1248" i="1"/>
  <c r="AG758" i="1"/>
  <c r="AN758" i="1"/>
  <c r="AM758" i="1"/>
  <c r="AI758" i="1"/>
  <c r="AG994" i="1"/>
  <c r="AN994" i="1"/>
  <c r="AM994" i="1"/>
  <c r="AI994" i="1"/>
  <c r="AG851" i="1"/>
  <c r="AN851" i="1"/>
  <c r="AM851" i="1"/>
  <c r="AI851" i="1"/>
  <c r="AG768" i="1"/>
  <c r="AN768" i="1"/>
  <c r="AM768" i="1"/>
  <c r="AI768" i="1"/>
  <c r="AG1181" i="1"/>
  <c r="AN1181" i="1"/>
  <c r="AM1181" i="1"/>
  <c r="AI1181" i="1"/>
  <c r="AG951" i="1"/>
  <c r="AN951" i="1"/>
  <c r="AM951" i="1"/>
  <c r="AI951" i="1"/>
  <c r="AG860" i="1"/>
  <c r="AN860" i="1"/>
  <c r="AM860" i="1"/>
  <c r="AI860" i="1"/>
  <c r="AG762" i="1"/>
  <c r="AN762" i="1"/>
  <c r="AM762" i="1"/>
  <c r="AI762" i="1"/>
  <c r="AG1099" i="1"/>
  <c r="AN1099" i="1"/>
  <c r="AM1099" i="1"/>
  <c r="AI1099" i="1"/>
  <c r="AG828" i="1"/>
  <c r="AN828" i="1"/>
  <c r="AM828" i="1"/>
  <c r="AI828" i="1"/>
  <c r="AG1030" i="1"/>
  <c r="AN1030" i="1"/>
  <c r="AM1030" i="1"/>
  <c r="AI1030" i="1"/>
  <c r="AG1123" i="1"/>
  <c r="AN1123" i="1"/>
  <c r="AM1123" i="1"/>
  <c r="AI1123" i="1"/>
  <c r="AG1289" i="1"/>
  <c r="AN1289" i="1"/>
  <c r="AM1289" i="1"/>
  <c r="AI1289" i="1"/>
  <c r="AG761" i="1"/>
  <c r="AN761" i="1"/>
  <c r="AM761" i="1"/>
  <c r="AI761" i="1"/>
  <c r="AG906" i="1"/>
  <c r="AN906" i="1"/>
  <c r="AM906" i="1"/>
  <c r="AI906" i="1"/>
  <c r="AG999" i="1"/>
  <c r="AN999" i="1"/>
  <c r="AM999" i="1"/>
  <c r="AI999" i="1"/>
  <c r="AG1076" i="1"/>
  <c r="AN1076" i="1"/>
  <c r="AM1076" i="1"/>
  <c r="AI1076" i="1"/>
  <c r="AG1021" i="1"/>
  <c r="AN1021" i="1"/>
  <c r="AM1021" i="1"/>
  <c r="AI1021" i="1"/>
  <c r="AG1067" i="1"/>
  <c r="AN1067" i="1"/>
  <c r="AM1067" i="1"/>
  <c r="AI1067" i="1"/>
  <c r="AG997" i="1"/>
  <c r="AN997" i="1"/>
  <c r="AM997" i="1"/>
  <c r="AI997" i="1"/>
  <c r="AG953" i="1"/>
  <c r="AN953" i="1"/>
  <c r="AM953" i="1"/>
  <c r="AI953" i="1"/>
  <c r="AG801" i="1"/>
  <c r="AN801" i="1"/>
  <c r="AM801" i="1"/>
  <c r="AI801" i="1"/>
  <c r="AG1118" i="1"/>
  <c r="AN1118" i="1"/>
  <c r="AM1118" i="1"/>
  <c r="AI1118" i="1"/>
  <c r="AG1109" i="1"/>
  <c r="AN1109" i="1"/>
  <c r="AM1109" i="1"/>
  <c r="AI1109" i="1"/>
  <c r="AG894" i="1"/>
  <c r="AN894" i="1"/>
  <c r="AM894" i="1"/>
  <c r="AI894" i="1"/>
  <c r="AG1148" i="1"/>
  <c r="AN1148" i="1"/>
  <c r="AM1148" i="1"/>
  <c r="AI1148" i="1"/>
  <c r="AG795" i="1"/>
  <c r="AN795" i="1"/>
  <c r="AM795" i="1"/>
  <c r="AI795" i="1"/>
  <c r="AG822" i="1"/>
  <c r="AN822" i="1"/>
  <c r="AM822" i="1"/>
  <c r="AI822" i="1"/>
  <c r="AG1035" i="1"/>
  <c r="AN1035" i="1"/>
  <c r="AM1035" i="1"/>
  <c r="AI1035" i="1"/>
  <c r="AG740" i="1"/>
  <c r="AN740" i="1"/>
  <c r="AM740" i="1"/>
  <c r="AI740" i="1"/>
  <c r="AG811" i="1"/>
  <c r="AN811" i="1"/>
  <c r="AM811" i="1"/>
  <c r="AI811" i="1"/>
  <c r="AG864" i="1"/>
  <c r="AN864" i="1"/>
  <c r="AM864" i="1"/>
  <c r="AI864" i="1"/>
  <c r="AG780" i="1"/>
  <c r="AN780" i="1"/>
  <c r="AM780" i="1"/>
  <c r="AI780" i="1"/>
  <c r="AG1311" i="1"/>
  <c r="AN1311" i="1"/>
  <c r="AM1311" i="1"/>
  <c r="AI1311" i="1"/>
  <c r="AG1240" i="1"/>
  <c r="AN1240" i="1"/>
  <c r="AM1240" i="1"/>
  <c r="AI1240" i="1"/>
  <c r="AG928" i="1"/>
  <c r="AN928" i="1"/>
  <c r="AM928" i="1"/>
  <c r="AI928" i="1"/>
  <c r="AG979" i="1"/>
  <c r="AN979" i="1"/>
  <c r="AM979" i="1"/>
  <c r="AI979" i="1"/>
  <c r="AG990" i="1"/>
  <c r="AN990" i="1"/>
  <c r="AM990" i="1"/>
  <c r="AI990" i="1"/>
  <c r="AG968" i="1"/>
  <c r="AN968" i="1"/>
  <c r="AM968" i="1"/>
  <c r="AI968" i="1"/>
  <c r="AG870" i="1"/>
  <c r="AN870" i="1"/>
  <c r="AM870" i="1"/>
  <c r="AI870" i="1"/>
  <c r="AG1250" i="1"/>
  <c r="AN1250" i="1"/>
  <c r="AM1250" i="1"/>
  <c r="AI1250" i="1"/>
  <c r="AG972" i="1"/>
  <c r="AN972" i="1"/>
  <c r="AM972" i="1"/>
  <c r="AI972" i="1"/>
  <c r="AG1159" i="1"/>
  <c r="AN1159" i="1"/>
  <c r="AM1159" i="1"/>
  <c r="AI1159" i="1"/>
  <c r="AG1253" i="1"/>
  <c r="AN1253" i="1"/>
  <c r="AM1253" i="1"/>
  <c r="AI1253" i="1"/>
  <c r="AG898" i="1"/>
  <c r="AN898" i="1"/>
  <c r="AM898" i="1"/>
  <c r="AI898" i="1"/>
  <c r="AG1072" i="1"/>
  <c r="AN1072" i="1"/>
  <c r="AM1072" i="1"/>
  <c r="AI1072" i="1"/>
  <c r="AG946" i="1"/>
  <c r="AN946" i="1"/>
  <c r="AM946" i="1"/>
  <c r="AI946" i="1"/>
  <c r="AG960" i="1"/>
  <c r="AN960" i="1"/>
  <c r="AM960" i="1"/>
  <c r="AI960" i="1"/>
  <c r="AG1339" i="1"/>
  <c r="AN1339" i="1"/>
  <c r="AM1339" i="1"/>
  <c r="AI1339" i="1"/>
  <c r="AG1198" i="1"/>
  <c r="AN1198" i="1"/>
  <c r="AM1198" i="1"/>
  <c r="AI1198" i="1"/>
  <c r="AG1175" i="1"/>
  <c r="AN1175" i="1"/>
  <c r="AM1175" i="1"/>
  <c r="AI1175" i="1"/>
  <c r="AG855" i="1"/>
  <c r="AN855" i="1"/>
  <c r="AM855" i="1"/>
  <c r="AI855" i="1"/>
  <c r="AG939" i="1"/>
  <c r="AN939" i="1"/>
  <c r="AM939" i="1"/>
  <c r="AI939" i="1"/>
  <c r="AG841" i="1"/>
  <c r="AN841" i="1"/>
  <c r="AM841" i="1"/>
  <c r="AI841" i="1"/>
  <c r="AG1038" i="1"/>
  <c r="AN1038" i="1"/>
  <c r="AM1038" i="1"/>
  <c r="AI1038" i="1"/>
  <c r="AG1214" i="1"/>
  <c r="AN1214" i="1"/>
  <c r="AM1214" i="1"/>
  <c r="AI1214" i="1"/>
  <c r="AG831" i="1"/>
  <c r="AN831" i="1"/>
  <c r="AM831" i="1"/>
  <c r="AG1213" i="1"/>
  <c r="AN1213" i="1"/>
  <c r="AM1213" i="1"/>
  <c r="AG899" i="1"/>
  <c r="AN899" i="1"/>
  <c r="AM899" i="1"/>
  <c r="AG784" i="1"/>
  <c r="AN784" i="1"/>
  <c r="AM784" i="1"/>
  <c r="AG1054" i="1"/>
  <c r="AN1054" i="1"/>
  <c r="AM1054" i="1"/>
  <c r="AG786" i="1"/>
  <c r="AN786" i="1"/>
  <c r="AM786" i="1"/>
  <c r="AG1344" i="1"/>
  <c r="AN1344" i="1"/>
  <c r="AM1344" i="1"/>
  <c r="AG963" i="1"/>
  <c r="AN963" i="1"/>
  <c r="AM963" i="1"/>
  <c r="AG903" i="1"/>
  <c r="AN903" i="1"/>
  <c r="AM903" i="1"/>
  <c r="AG798" i="1"/>
  <c r="AN798" i="1"/>
  <c r="AM798" i="1"/>
  <c r="AG1302" i="1"/>
  <c r="AN1302" i="1"/>
  <c r="AM1302" i="1"/>
  <c r="AG1028" i="1"/>
  <c r="AN1028" i="1"/>
  <c r="AM1028" i="1"/>
  <c r="AG1217" i="1"/>
  <c r="AN1217" i="1"/>
  <c r="AM1217" i="1"/>
  <c r="AG919" i="1"/>
  <c r="AN919" i="1"/>
  <c r="AM919" i="1"/>
  <c r="AG1333" i="1"/>
  <c r="AN1333" i="1"/>
  <c r="AM1333" i="1"/>
  <c r="AG1116" i="1"/>
  <c r="AN1116" i="1"/>
  <c r="AM1116" i="1"/>
  <c r="AG1165" i="1"/>
  <c r="AN1165" i="1"/>
  <c r="AM1165" i="1"/>
  <c r="AG932" i="1"/>
  <c r="AN932" i="1"/>
  <c r="AM932" i="1"/>
  <c r="AG1296" i="1"/>
  <c r="AN1296" i="1"/>
  <c r="AM1296" i="1"/>
  <c r="AG777" i="1"/>
  <c r="AN777" i="1"/>
  <c r="AM777" i="1"/>
  <c r="AG1041" i="1"/>
  <c r="AN1041" i="1"/>
  <c r="AM1041" i="1"/>
  <c r="AG926" i="1"/>
  <c r="AN926" i="1"/>
  <c r="AM926" i="1"/>
  <c r="AG1207" i="1"/>
  <c r="AN1207" i="1"/>
  <c r="AM1207" i="1"/>
  <c r="AG1062" i="1"/>
  <c r="AN1062" i="1"/>
  <c r="AM1062" i="1"/>
  <c r="AG1270" i="1"/>
  <c r="AN1270" i="1"/>
  <c r="AM1270" i="1"/>
  <c r="AG1128" i="1"/>
  <c r="AN1128" i="1"/>
  <c r="AM1128" i="1"/>
  <c r="AG1297" i="1"/>
  <c r="AN1297" i="1"/>
  <c r="AM1297" i="1"/>
  <c r="AG1060" i="1"/>
  <c r="AN1060" i="1"/>
  <c r="AM1060" i="1"/>
  <c r="AG746" i="1"/>
  <c r="AN746" i="1"/>
  <c r="AM746" i="1"/>
  <c r="AG1292" i="1"/>
  <c r="AN1292" i="1"/>
  <c r="AM1292" i="1"/>
  <c r="AG1273" i="1"/>
  <c r="AN1273" i="1"/>
  <c r="AM1273" i="1"/>
  <c r="AG1082" i="1"/>
  <c r="AN1082" i="1"/>
  <c r="AM1082" i="1"/>
  <c r="AG1131" i="1"/>
  <c r="AN1131" i="1"/>
  <c r="AM1131" i="1"/>
  <c r="AG1231" i="1"/>
  <c r="AN1231" i="1"/>
  <c r="AM1231" i="1"/>
  <c r="AG1069" i="1"/>
  <c r="AN1069" i="1"/>
  <c r="AM1069" i="1"/>
  <c r="AG1280" i="1"/>
  <c r="AN1280" i="1"/>
  <c r="AM1280" i="1"/>
  <c r="AG1141" i="1"/>
  <c r="AN1141" i="1"/>
  <c r="AM1141" i="1"/>
  <c r="AG1014" i="1"/>
  <c r="AN1014" i="1"/>
  <c r="AM1014" i="1"/>
  <c r="AG982" i="1"/>
  <c r="AN982" i="1"/>
  <c r="AM982" i="1"/>
  <c r="AG844" i="1"/>
  <c r="AN844" i="1"/>
  <c r="AM844" i="1"/>
  <c r="AG1078" i="1"/>
  <c r="AN1078" i="1"/>
  <c r="AM1078" i="1"/>
  <c r="AG1171" i="1"/>
  <c r="AN1171" i="1"/>
  <c r="AM1171" i="1"/>
  <c r="AI1171" i="1"/>
  <c r="AG1137" i="1"/>
  <c r="AN1137" i="1"/>
  <c r="AM1137" i="1"/>
  <c r="AI1137" i="1"/>
  <c r="AG815" i="1"/>
  <c r="AN815" i="1"/>
  <c r="AM815" i="1"/>
  <c r="AI815" i="1"/>
  <c r="AG1121" i="1"/>
  <c r="AN1121" i="1"/>
  <c r="AM1121" i="1"/>
  <c r="AI1121" i="1"/>
  <c r="AG1091" i="1"/>
  <c r="AN1091" i="1"/>
  <c r="AM1091" i="1"/>
  <c r="AI1091" i="1"/>
  <c r="AG1006" i="1"/>
  <c r="AN1006" i="1"/>
  <c r="AM1006" i="1"/>
  <c r="AI1006" i="1"/>
  <c r="AG808" i="1"/>
  <c r="AN808" i="1"/>
  <c r="AM808" i="1"/>
  <c r="AI808" i="1"/>
  <c r="AG1315" i="1"/>
  <c r="AN1315" i="1"/>
  <c r="AM1315" i="1"/>
  <c r="AI1315" i="1"/>
  <c r="AG1104" i="1"/>
  <c r="AN1104" i="1"/>
  <c r="AM1104" i="1"/>
  <c r="AI1104" i="1"/>
  <c r="AG1305" i="1"/>
  <c r="AN1305" i="1"/>
  <c r="AM1305" i="1"/>
  <c r="AI1305" i="1"/>
  <c r="AG1167" i="1"/>
  <c r="AN1167" i="1"/>
  <c r="AM1167" i="1"/>
  <c r="AI1167" i="1"/>
  <c r="AG1241" i="1"/>
  <c r="AN1241" i="1"/>
  <c r="AM1241" i="1"/>
  <c r="AI1241" i="1"/>
  <c r="AG834" i="1"/>
  <c r="AN834" i="1"/>
  <c r="AM834" i="1"/>
  <c r="AI834" i="1"/>
  <c r="AG1086" i="1"/>
  <c r="AN1086" i="1"/>
  <c r="AM1086" i="1"/>
  <c r="AI1086" i="1"/>
  <c r="AG736" i="1"/>
  <c r="AN736" i="1"/>
  <c r="AM736" i="1"/>
  <c r="AI736" i="1"/>
  <c r="AG1304" i="1"/>
  <c r="AN1304" i="1"/>
  <c r="AM1304" i="1"/>
  <c r="AI1304" i="1"/>
  <c r="AG915" i="1"/>
  <c r="AN915" i="1"/>
  <c r="AM915" i="1"/>
  <c r="AI915" i="1"/>
  <c r="AG866" i="1"/>
  <c r="AN866" i="1"/>
  <c r="AM866" i="1"/>
  <c r="AI866" i="1"/>
  <c r="AG1111" i="1"/>
  <c r="AN1111" i="1"/>
  <c r="AM1111" i="1"/>
  <c r="AI1111" i="1"/>
  <c r="AG1401" i="1"/>
  <c r="AN1401" i="1"/>
  <c r="AM1401" i="1"/>
  <c r="AI1401" i="1"/>
  <c r="AG1668" i="1"/>
  <c r="AN1668" i="1"/>
  <c r="AM1668" i="1"/>
  <c r="AI1668" i="1"/>
  <c r="AG1586" i="1"/>
  <c r="AN1586" i="1"/>
  <c r="AM1586" i="1"/>
  <c r="AI1586" i="1"/>
  <c r="AG1575" i="1"/>
  <c r="AN1575" i="1"/>
  <c r="AM1575" i="1"/>
  <c r="AI1575" i="1"/>
  <c r="AG1432" i="1"/>
  <c r="AN1432" i="1"/>
  <c r="AM1432" i="1"/>
  <c r="AI1432" i="1"/>
  <c r="AG1655" i="1"/>
  <c r="AN1655" i="1"/>
  <c r="AM1655" i="1"/>
  <c r="AI1655" i="1"/>
  <c r="AG1521" i="1"/>
  <c r="AN1521" i="1"/>
  <c r="AM1521" i="1"/>
  <c r="AI1521" i="1"/>
  <c r="AG1349" i="1"/>
  <c r="AN1349" i="1"/>
  <c r="AM1349" i="1"/>
  <c r="AI1349" i="1"/>
  <c r="AG1392" i="1"/>
  <c r="AN1392" i="1"/>
  <c r="AM1392" i="1"/>
  <c r="AI1392" i="1"/>
  <c r="AG1426" i="1"/>
  <c r="AN1426" i="1"/>
  <c r="AM1426" i="1"/>
  <c r="AI1426" i="1"/>
  <c r="AG1501" i="1"/>
  <c r="AN1501" i="1"/>
  <c r="AM1501" i="1"/>
  <c r="AI1501" i="1"/>
  <c r="AG1678" i="1"/>
  <c r="AN1678" i="1"/>
  <c r="AM1678" i="1"/>
  <c r="AI1678" i="1"/>
  <c r="AG1582" i="1"/>
  <c r="AN1582" i="1"/>
  <c r="AM1582" i="1"/>
  <c r="AI1582" i="1"/>
  <c r="AG1552" i="1"/>
  <c r="AN1552" i="1"/>
  <c r="AM1552" i="1"/>
  <c r="AI1552" i="1"/>
  <c r="AG1467" i="1"/>
  <c r="AN1467" i="1"/>
  <c r="AM1467" i="1"/>
  <c r="AI1467" i="1"/>
  <c r="AG1539" i="1"/>
  <c r="AN1539" i="1"/>
  <c r="AM1539" i="1"/>
  <c r="AI1539" i="1"/>
  <c r="AG1513" i="1"/>
  <c r="AN1513" i="1"/>
  <c r="AM1513" i="1"/>
  <c r="AI1513" i="1"/>
  <c r="AG1610" i="1"/>
  <c r="AN1610" i="1"/>
  <c r="AM1610" i="1"/>
  <c r="AI1610" i="1"/>
  <c r="AG1474" i="1"/>
  <c r="AN1474" i="1"/>
  <c r="AM1474" i="1"/>
  <c r="AI1474" i="1"/>
  <c r="AG1506" i="1"/>
  <c r="AN1506" i="1"/>
  <c r="AM1506" i="1"/>
  <c r="AI1506" i="1"/>
  <c r="AG1358" i="1"/>
  <c r="AN1358" i="1"/>
  <c r="AM1358" i="1"/>
  <c r="AI1358" i="1"/>
  <c r="AG1608" i="1"/>
  <c r="AN1608" i="1"/>
  <c r="AM1608" i="1"/>
  <c r="AI1608" i="1"/>
  <c r="AG1364" i="1"/>
  <c r="AN1364" i="1"/>
  <c r="AM1364" i="1"/>
  <c r="AI1364" i="1"/>
  <c r="AG1524" i="1"/>
  <c r="AN1524" i="1"/>
  <c r="AM1524" i="1"/>
  <c r="AI1524" i="1"/>
  <c r="AG1576" i="1"/>
  <c r="AN1576" i="1"/>
  <c r="AM1576" i="1"/>
  <c r="AI1576" i="1"/>
  <c r="AG1451" i="1"/>
  <c r="AN1451" i="1"/>
  <c r="AM1451" i="1"/>
  <c r="AI1451" i="1"/>
  <c r="AG1362" i="1"/>
  <c r="AN1362" i="1"/>
  <c r="AM1362" i="1"/>
  <c r="AI1362" i="1"/>
  <c r="AG1399" i="1"/>
  <c r="AN1399" i="1"/>
  <c r="AM1399" i="1"/>
  <c r="AI1399" i="1"/>
  <c r="AG1599" i="1"/>
  <c r="AN1599" i="1"/>
  <c r="AM1599" i="1"/>
  <c r="AI1599" i="1"/>
  <c r="AG1604" i="1"/>
  <c r="AN1604" i="1"/>
  <c r="AM1604" i="1"/>
  <c r="AI1604" i="1"/>
  <c r="AG1620" i="1"/>
  <c r="AN1620" i="1"/>
  <c r="AM1620" i="1"/>
  <c r="AI1620" i="1"/>
  <c r="AG1518" i="1"/>
  <c r="AN1518" i="1"/>
  <c r="AM1518" i="1"/>
  <c r="AI1518" i="1"/>
  <c r="AG1484" i="1"/>
  <c r="AN1484" i="1"/>
  <c r="AM1484" i="1"/>
  <c r="AI1484" i="1"/>
  <c r="AG1368" i="1"/>
  <c r="AN1368" i="1"/>
  <c r="AM1368" i="1"/>
  <c r="AI1368" i="1"/>
  <c r="AG1624" i="1"/>
  <c r="AN1624" i="1"/>
  <c r="AM1624" i="1"/>
  <c r="AI1624" i="1"/>
  <c r="AG1563" i="1"/>
  <c r="AN1563" i="1"/>
  <c r="AM1563" i="1"/>
  <c r="AI1563" i="1"/>
  <c r="AG1429" i="1"/>
  <c r="AN1429" i="1"/>
  <c r="AM1429" i="1"/>
  <c r="AI1429" i="1"/>
  <c r="AG1660" i="1"/>
  <c r="AN1660" i="1"/>
  <c r="AM1660" i="1"/>
  <c r="AI1660" i="1"/>
  <c r="AG1641" i="1"/>
  <c r="AN1641" i="1"/>
  <c r="AM1641" i="1"/>
  <c r="AI1641" i="1"/>
  <c r="AG1383" i="1"/>
  <c r="AN1383" i="1"/>
  <c r="AM1383" i="1"/>
  <c r="AI1383" i="1"/>
  <c r="AG1617" i="1"/>
  <c r="AN1617" i="1"/>
  <c r="AM1617" i="1"/>
  <c r="AI1617" i="1"/>
  <c r="AG1424" i="1"/>
  <c r="AN1424" i="1"/>
  <c r="AM1424" i="1"/>
  <c r="AI1424" i="1"/>
  <c r="AG1488" i="1"/>
  <c r="AN1488" i="1"/>
  <c r="AM1488" i="1"/>
  <c r="AI1488" i="1"/>
  <c r="AG1478" i="1"/>
  <c r="AN1478" i="1"/>
  <c r="AM1478" i="1"/>
  <c r="AI1478" i="1"/>
  <c r="AG1353" i="1"/>
  <c r="AN1353" i="1"/>
  <c r="AM1353" i="1"/>
  <c r="AI1353" i="1"/>
  <c r="AG1407" i="1"/>
  <c r="AN1407" i="1"/>
  <c r="AM1407" i="1"/>
  <c r="AI1407" i="1"/>
  <c r="AG1546" i="1"/>
  <c r="AN1546" i="1"/>
  <c r="AM1546" i="1"/>
  <c r="AI1546" i="1"/>
  <c r="AG1572" i="1"/>
  <c r="AN1572" i="1"/>
  <c r="AM1572" i="1"/>
  <c r="AI1572" i="1"/>
  <c r="AG1448" i="1"/>
  <c r="AN1448" i="1"/>
  <c r="AM1448" i="1"/>
  <c r="AI1448" i="1"/>
  <c r="AG1459" i="1"/>
  <c r="AN1459" i="1"/>
  <c r="AM1459" i="1"/>
  <c r="AI1459" i="1"/>
  <c r="AG1455" i="1"/>
  <c r="AN1455" i="1"/>
  <c r="AM1455" i="1"/>
  <c r="AI1455" i="1"/>
  <c r="AG1443" i="1"/>
  <c r="AN1443" i="1"/>
  <c r="AM1443" i="1"/>
  <c r="AI1443" i="1"/>
  <c r="AG1410" i="1"/>
  <c r="AN1410" i="1"/>
  <c r="AM1410" i="1"/>
  <c r="AI1410" i="1"/>
  <c r="AG1483" i="1"/>
  <c r="AN1483" i="1"/>
  <c r="AM1483" i="1"/>
  <c r="AI1483" i="1"/>
  <c r="AG1567" i="1"/>
  <c r="AN1567" i="1"/>
  <c r="AM1567" i="1"/>
  <c r="AI1567" i="1"/>
  <c r="AG1497" i="1"/>
  <c r="AN1497" i="1"/>
  <c r="AM1497" i="1"/>
  <c r="AI1497" i="1"/>
  <c r="AG1636" i="1"/>
  <c r="AN1636" i="1"/>
  <c r="AM1636" i="1"/>
  <c r="AI1636" i="1"/>
  <c r="AG1560" i="1"/>
  <c r="AN1560" i="1"/>
  <c r="AM1560" i="1"/>
  <c r="AI1560" i="1"/>
  <c r="AG1418" i="1"/>
  <c r="AN1418" i="1"/>
  <c r="AM1418" i="1"/>
  <c r="AI1418" i="1"/>
  <c r="AG1493" i="1"/>
  <c r="AN1493" i="1"/>
  <c r="AM1493" i="1"/>
  <c r="AI1493" i="1"/>
  <c r="AG1489" i="1"/>
  <c r="AN1489" i="1"/>
  <c r="AM1489" i="1"/>
  <c r="AI1489" i="1"/>
  <c r="AG1512" i="1"/>
  <c r="AN1512" i="1"/>
  <c r="AM1512" i="1"/>
  <c r="AI1512" i="1"/>
  <c r="AG1422" i="1"/>
  <c r="AN1422" i="1"/>
  <c r="AM1422" i="1"/>
  <c r="AI1422" i="1"/>
  <c r="AG1472" i="1"/>
  <c r="AN1472" i="1"/>
  <c r="AM1472" i="1"/>
  <c r="AI1472" i="1"/>
  <c r="AG1413" i="1"/>
  <c r="AN1413" i="1"/>
  <c r="AM1413" i="1"/>
  <c r="AI1413" i="1"/>
  <c r="AG1355" i="1"/>
  <c r="AN1355" i="1"/>
  <c r="AM1355" i="1"/>
  <c r="AI1355" i="1"/>
  <c r="AG1661" i="1"/>
  <c r="AN1661" i="1"/>
  <c r="AM1661" i="1"/>
  <c r="AI1661" i="1"/>
  <c r="AG1548" i="1"/>
  <c r="AN1548" i="1"/>
  <c r="AM1548" i="1"/>
  <c r="AI1548" i="1"/>
  <c r="AG1463" i="1"/>
  <c r="AN1463" i="1"/>
  <c r="AM1463" i="1"/>
  <c r="AI1463" i="1"/>
  <c r="AG1628" i="1"/>
  <c r="AN1628" i="1"/>
  <c r="AM1628" i="1"/>
  <c r="AI1628" i="1"/>
  <c r="AG1664" i="1"/>
  <c r="AN1664" i="1"/>
  <c r="AM1664" i="1"/>
  <c r="AI1664" i="1"/>
  <c r="AG1590" i="1"/>
  <c r="AN1590" i="1"/>
  <c r="AM1590" i="1"/>
  <c r="AI1590" i="1"/>
  <c r="AG1406" i="1"/>
  <c r="AN1406" i="1"/>
  <c r="AM1406" i="1"/>
  <c r="AI1406" i="1"/>
  <c r="AG1645" i="1"/>
  <c r="AN1645" i="1"/>
  <c r="AM1645" i="1"/>
  <c r="AI1645" i="1"/>
  <c r="AG1631" i="1"/>
  <c r="AN1631" i="1"/>
  <c r="AM1631" i="1"/>
  <c r="AI1631" i="1"/>
  <c r="AG1434" i="1"/>
  <c r="AN1434" i="1"/>
  <c r="AM1434" i="1"/>
  <c r="AI1434" i="1"/>
  <c r="AG1375" i="1"/>
  <c r="AN1375" i="1"/>
  <c r="AM1375" i="1"/>
  <c r="AI1375" i="1"/>
  <c r="AG1652" i="1"/>
  <c r="AN1652" i="1"/>
  <c r="AM1652" i="1"/>
  <c r="AI1652" i="1"/>
  <c r="AG1595" i="1"/>
  <c r="AN1595" i="1"/>
  <c r="AM1595" i="1"/>
  <c r="AI1595" i="1"/>
  <c r="AG1373" i="1"/>
  <c r="AN1373" i="1"/>
  <c r="AM1373" i="1"/>
  <c r="AI1373" i="1"/>
  <c r="AG1650" i="1"/>
  <c r="AN1650" i="1"/>
  <c r="AM1650" i="1"/>
  <c r="AI1650" i="1"/>
  <c r="AG1470" i="1"/>
  <c r="AN1470" i="1"/>
  <c r="AM1470" i="1"/>
  <c r="AI1470" i="1"/>
  <c r="AG1378" i="1"/>
  <c r="AN1378" i="1"/>
  <c r="AM1378" i="1"/>
  <c r="AI1378" i="1"/>
  <c r="AG2122" i="1"/>
  <c r="AN2122" i="1"/>
  <c r="AM2122" i="1"/>
  <c r="AI2122" i="1"/>
  <c r="AG2419" i="1"/>
  <c r="AN2419" i="1"/>
  <c r="AM2419" i="1"/>
  <c r="AI2419" i="1"/>
  <c r="AG2561" i="1"/>
  <c r="AN2561" i="1"/>
  <c r="AM2561" i="1"/>
  <c r="AI2561" i="1"/>
  <c r="AG2491" i="1"/>
  <c r="AN2491" i="1"/>
  <c r="AM2491" i="1"/>
  <c r="AI2491" i="1"/>
  <c r="AG2320" i="1"/>
  <c r="AN2320" i="1"/>
  <c r="AM2320" i="1"/>
  <c r="AI2320" i="1"/>
  <c r="AG2384" i="1"/>
  <c r="AN2384" i="1"/>
  <c r="AM2384" i="1"/>
  <c r="AI2384" i="1"/>
  <c r="AG2177" i="1"/>
  <c r="AN2177" i="1"/>
  <c r="AM2177" i="1"/>
  <c r="AI2177" i="1"/>
  <c r="AG2376" i="1"/>
  <c r="AN2376" i="1"/>
  <c r="AM2376" i="1"/>
  <c r="AI2376" i="1"/>
  <c r="AG2550" i="1"/>
  <c r="AN2550" i="1"/>
  <c r="AM2550" i="1"/>
  <c r="AI2550" i="1"/>
  <c r="AG2081" i="1"/>
  <c r="AN2081" i="1"/>
  <c r="AM2081" i="1"/>
  <c r="AI2081" i="1"/>
  <c r="AG2567" i="1"/>
  <c r="AN2567" i="1"/>
  <c r="AM2567" i="1"/>
  <c r="AI2567" i="1"/>
  <c r="AG2232" i="1"/>
  <c r="AN2232" i="1"/>
  <c r="AM2232" i="1"/>
  <c r="AI2232" i="1"/>
  <c r="AG2185" i="1"/>
  <c r="AN2185" i="1"/>
  <c r="AM2185" i="1"/>
  <c r="AI2185" i="1"/>
  <c r="AG2508" i="1"/>
  <c r="AN2508" i="1"/>
  <c r="AM2508" i="1"/>
  <c r="AI2508" i="1"/>
  <c r="AG2557" i="1"/>
  <c r="AN2557" i="1"/>
  <c r="AM2557" i="1"/>
  <c r="AI2557" i="1"/>
  <c r="AG2335" i="1"/>
  <c r="AN2335" i="1"/>
  <c r="AM2335" i="1"/>
  <c r="AI2335" i="1"/>
  <c r="AG2328" i="1"/>
  <c r="AN2328" i="1"/>
  <c r="AM2328" i="1"/>
  <c r="AI2328" i="1"/>
  <c r="AG2173" i="1"/>
  <c r="AN2173" i="1"/>
  <c r="AM2173" i="1"/>
  <c r="AI2173" i="1"/>
  <c r="AG2244" i="1"/>
  <c r="AN2244" i="1"/>
  <c r="AM2244" i="1"/>
  <c r="AI2244" i="1"/>
  <c r="AG2093" i="1"/>
  <c r="AN2093" i="1"/>
  <c r="AM2093" i="1"/>
  <c r="AI2093" i="1"/>
  <c r="AG2350" i="1"/>
  <c r="AN2350" i="1"/>
  <c r="AM2350" i="1"/>
  <c r="AI2350" i="1"/>
  <c r="AG2199" i="1"/>
  <c r="AN2199" i="1"/>
  <c r="AM2199" i="1"/>
  <c r="AI2199" i="1"/>
  <c r="AG2521" i="1"/>
  <c r="AN2521" i="1"/>
  <c r="AM2521" i="1"/>
  <c r="AI2521" i="1"/>
  <c r="AG2411" i="1"/>
  <c r="AN2411" i="1"/>
  <c r="AM2411" i="1"/>
  <c r="AI2411" i="1"/>
  <c r="AG2307" i="1"/>
  <c r="AN2307" i="1"/>
  <c r="AM2307" i="1"/>
  <c r="AI2307" i="1"/>
  <c r="AG2171" i="1"/>
  <c r="AN2171" i="1"/>
  <c r="AM2171" i="1"/>
  <c r="AI2171" i="1"/>
  <c r="AG2189" i="1"/>
  <c r="AN2189" i="1"/>
  <c r="AM2189" i="1"/>
  <c r="AI2189" i="1"/>
  <c r="AG2155" i="1"/>
  <c r="AN2155" i="1"/>
  <c r="AM2155" i="1"/>
  <c r="AI2155" i="1"/>
  <c r="AG2099" i="1"/>
  <c r="AN2099" i="1"/>
  <c r="AM2099" i="1"/>
  <c r="AI2099" i="1"/>
  <c r="AG2464" i="1"/>
  <c r="AN2464" i="1"/>
  <c r="AM2464" i="1"/>
  <c r="AI2464" i="1"/>
  <c r="AG2479" i="1"/>
  <c r="AN2479" i="1"/>
  <c r="AM2479" i="1"/>
  <c r="AI2479" i="1"/>
  <c r="AG2436" i="1"/>
  <c r="AN2436" i="1"/>
  <c r="AM2436" i="1"/>
  <c r="AI2436" i="1"/>
  <c r="AG2389" i="1"/>
  <c r="AN2389" i="1"/>
  <c r="AM2389" i="1"/>
  <c r="AI2389" i="1"/>
  <c r="AG2363" i="1"/>
  <c r="AN2363" i="1"/>
  <c r="AM2363" i="1"/>
  <c r="AI2363" i="1"/>
  <c r="AG2482" i="1"/>
  <c r="AN2482" i="1"/>
  <c r="AM2482" i="1"/>
  <c r="AI2482" i="1"/>
  <c r="AG2565" i="1"/>
  <c r="AN2565" i="1"/>
  <c r="AM2565" i="1"/>
  <c r="AI2565" i="1"/>
  <c r="AG2394" i="1"/>
  <c r="AN2394" i="1"/>
  <c r="AM2394" i="1"/>
  <c r="AI2394" i="1"/>
  <c r="AG2293" i="1"/>
  <c r="AN2293" i="1"/>
  <c r="AM2293" i="1"/>
  <c r="AI2293" i="1"/>
  <c r="AG2289" i="1"/>
  <c r="AN2289" i="1"/>
  <c r="AM2289" i="1"/>
  <c r="AI2289" i="1"/>
  <c r="AG2416" i="1"/>
  <c r="AN2416" i="1"/>
  <c r="AM2416" i="1"/>
  <c r="AI2416" i="1"/>
  <c r="AG2427" i="1"/>
  <c r="AN2427" i="1"/>
  <c r="AM2427" i="1"/>
  <c r="AI2427" i="1"/>
  <c r="AG2477" i="1"/>
  <c r="AN2477" i="1"/>
  <c r="AM2477" i="1"/>
  <c r="AI2477" i="1"/>
  <c r="AG2136" i="1"/>
  <c r="AN2136" i="1"/>
  <c r="AM2136" i="1"/>
  <c r="AI2136" i="1"/>
  <c r="AG2318" i="1"/>
  <c r="AN2318" i="1"/>
  <c r="AM2318" i="1"/>
  <c r="AI2318" i="1"/>
  <c r="AG2370" i="1"/>
  <c r="AN2370" i="1"/>
  <c r="AM2370" i="1"/>
  <c r="AI2370" i="1"/>
  <c r="AG2535" i="1"/>
  <c r="AN2535" i="1"/>
  <c r="AM2535" i="1"/>
  <c r="AI2535" i="1"/>
  <c r="AG2191" i="1"/>
  <c r="AN2191" i="1"/>
  <c r="AM2191" i="1"/>
  <c r="AI2191" i="1"/>
  <c r="AG2217" i="1"/>
  <c r="AN2217" i="1"/>
  <c r="AM2217" i="1"/>
  <c r="AI2217" i="1"/>
  <c r="AG2143" i="1"/>
  <c r="AN2143" i="1"/>
  <c r="AM2143" i="1"/>
  <c r="AI2143" i="1"/>
  <c r="AG2551" i="1"/>
  <c r="AN2551" i="1"/>
  <c r="AM2551" i="1"/>
  <c r="AI2551" i="1"/>
  <c r="AG2184" i="1"/>
  <c r="AN2184" i="1"/>
  <c r="AM2184" i="1"/>
  <c r="AI2184" i="1"/>
  <c r="AG2357" i="1"/>
  <c r="AN2357" i="1"/>
  <c r="AM2357" i="1"/>
  <c r="AI2357" i="1"/>
  <c r="AG2432" i="1"/>
  <c r="AN2432" i="1"/>
  <c r="AM2432" i="1"/>
  <c r="AI2432" i="1"/>
  <c r="AG2260" i="1"/>
  <c r="AN2260" i="1"/>
  <c r="AM2260" i="1"/>
  <c r="AI2260" i="1"/>
  <c r="AG2148" i="1"/>
  <c r="AN2148" i="1"/>
  <c r="AM2148" i="1"/>
  <c r="AI2148" i="1"/>
  <c r="AG2469" i="1"/>
  <c r="AN2469" i="1"/>
  <c r="AM2469" i="1"/>
  <c r="AI2469" i="1"/>
  <c r="AG2296" i="1"/>
  <c r="AN2296" i="1"/>
  <c r="AM2296" i="1"/>
  <c r="AI2296" i="1"/>
  <c r="AG2537" i="1"/>
  <c r="AN2537" i="1"/>
  <c r="AM2537" i="1"/>
  <c r="AI2537" i="1"/>
  <c r="AG2545" i="1"/>
  <c r="AN2545" i="1"/>
  <c r="AM2545" i="1"/>
  <c r="AI2545" i="1"/>
  <c r="AG2132" i="1"/>
  <c r="AN2132" i="1"/>
  <c r="AM2132" i="1"/>
  <c r="AI2132" i="1"/>
  <c r="AG2304" i="1"/>
  <c r="AN2304" i="1"/>
  <c r="AM2304" i="1"/>
  <c r="AI2304" i="1"/>
  <c r="AG2266" i="1"/>
  <c r="AN2266" i="1"/>
  <c r="AM2266" i="1"/>
  <c r="AI2266" i="1"/>
  <c r="AG2564" i="1"/>
  <c r="AN2564" i="1"/>
  <c r="AM2564" i="1"/>
  <c r="AI2564" i="1"/>
  <c r="AG2498" i="1"/>
  <c r="AN2498" i="1"/>
  <c r="AM2498" i="1"/>
  <c r="AI2498" i="1"/>
  <c r="AG2100" i="1"/>
  <c r="AN2100" i="1"/>
  <c r="AM2100" i="1"/>
  <c r="AI2100" i="1"/>
  <c r="AG2341" i="1"/>
  <c r="AN2341" i="1"/>
  <c r="AM2341" i="1"/>
  <c r="AI2341" i="1"/>
  <c r="AG2344" i="1"/>
  <c r="AN2344" i="1"/>
  <c r="AM2344" i="1"/>
  <c r="AI2344" i="1"/>
  <c r="AG2254" i="1"/>
  <c r="AN2254" i="1"/>
  <c r="AM2254" i="1"/>
  <c r="AI2254" i="1"/>
  <c r="AG2229" i="1"/>
  <c r="AN2229" i="1"/>
  <c r="AM2229" i="1"/>
  <c r="AI2229" i="1"/>
  <c r="AG2160" i="1"/>
  <c r="AN2160" i="1"/>
  <c r="AM2160" i="1"/>
  <c r="AI2160" i="1"/>
  <c r="AG2256" i="1"/>
  <c r="AN2256" i="1"/>
  <c r="AM2256" i="1"/>
  <c r="AI2256" i="1"/>
  <c r="AG2280" i="1"/>
  <c r="AN2280" i="1"/>
  <c r="AM2280" i="1"/>
  <c r="AI2280" i="1"/>
  <c r="AG2439" i="1"/>
  <c r="AN2439" i="1"/>
  <c r="AM2439" i="1"/>
  <c r="AI2439" i="1"/>
  <c r="AG2444" i="1"/>
  <c r="AN2444" i="1"/>
  <c r="AM2444" i="1"/>
  <c r="AI2444" i="1"/>
  <c r="AG2413" i="1"/>
  <c r="AN2413" i="1"/>
  <c r="AM2413" i="1"/>
  <c r="AI2413" i="1"/>
  <c r="AG2330" i="1"/>
  <c r="AN2330" i="1"/>
  <c r="AM2330" i="1"/>
  <c r="AI2330" i="1"/>
  <c r="AG2208" i="1"/>
  <c r="AN2208" i="1"/>
  <c r="AM2208" i="1"/>
  <c r="AI2208" i="1"/>
  <c r="AG2168" i="1"/>
  <c r="AN2168" i="1"/>
  <c r="AM2168" i="1"/>
  <c r="AI2168" i="1"/>
  <c r="AG2300" i="1"/>
  <c r="AN2300" i="1"/>
  <c r="AM2300" i="1"/>
  <c r="AI2300" i="1"/>
  <c r="AG2400" i="1"/>
  <c r="AN2400" i="1"/>
  <c r="AM2400" i="1"/>
  <c r="AI2400" i="1"/>
  <c r="AG2315" i="1"/>
  <c r="AN2315" i="1"/>
  <c r="AM2315" i="1"/>
  <c r="AI2315" i="1"/>
  <c r="AG2085" i="1"/>
  <c r="AN2085" i="1"/>
  <c r="AM2085" i="1"/>
  <c r="AI2085" i="1"/>
  <c r="AG2197" i="1"/>
  <c r="AN2197" i="1"/>
  <c r="AM2197" i="1"/>
  <c r="AI2197" i="1"/>
  <c r="AG2451" i="1"/>
  <c r="AN2451" i="1"/>
  <c r="AM2451" i="1"/>
  <c r="AI2451" i="1"/>
  <c r="AG2159" i="1"/>
  <c r="AN2159" i="1"/>
  <c r="AM2159" i="1"/>
  <c r="AI2159" i="1"/>
  <c r="AG2273" i="1"/>
  <c r="AN2273" i="1"/>
  <c r="AM2273" i="1"/>
  <c r="AI2273" i="1"/>
  <c r="AG2367" i="1"/>
  <c r="AN2367" i="1"/>
  <c r="AM2367" i="1"/>
  <c r="AI2367" i="1"/>
  <c r="AG2489" i="1"/>
  <c r="AN2489" i="1"/>
  <c r="AM2489" i="1"/>
  <c r="AI2489" i="1"/>
  <c r="AG2118" i="1"/>
  <c r="AN2118" i="1"/>
  <c r="AM2118" i="1"/>
  <c r="AI2118" i="1"/>
  <c r="AG2348" i="1"/>
  <c r="AN2348" i="1"/>
  <c r="AM2348" i="1"/>
  <c r="AI2348" i="1"/>
  <c r="AG2106" i="1"/>
  <c r="AN2106" i="1"/>
  <c r="AM2106" i="1"/>
  <c r="AI2106" i="1"/>
  <c r="AG2366" i="1"/>
  <c r="AN2366" i="1"/>
  <c r="AM2366" i="1"/>
  <c r="AI2366" i="1"/>
  <c r="AG2221" i="1"/>
  <c r="AN2221" i="1"/>
  <c r="AM2221" i="1"/>
  <c r="AI2221" i="1"/>
  <c r="AG2324" i="1"/>
  <c r="AN2324" i="1"/>
  <c r="AM2324" i="1"/>
  <c r="AI2324" i="1"/>
  <c r="AG2513" i="1"/>
  <c r="AN2513" i="1"/>
  <c r="AM2513" i="1"/>
  <c r="AI2513" i="1"/>
  <c r="AG2285" i="1"/>
  <c r="AN2285" i="1"/>
  <c r="AM2285" i="1"/>
  <c r="AI2285" i="1"/>
  <c r="AG2501" i="1"/>
  <c r="AN2501" i="1"/>
  <c r="AM2501" i="1"/>
  <c r="AI2501" i="1"/>
  <c r="AG2454" i="1"/>
  <c r="AN2454" i="1"/>
  <c r="AM2454" i="1"/>
  <c r="AI2454" i="1"/>
  <c r="AG2141" i="1"/>
  <c r="AN2141" i="1"/>
  <c r="AM2141" i="1"/>
  <c r="AI2141" i="1"/>
  <c r="AG2113" i="1"/>
  <c r="AN2113" i="1"/>
  <c r="AM2113" i="1"/>
  <c r="AI2113" i="1"/>
  <c r="AG2423" i="1"/>
  <c r="AN2423" i="1"/>
  <c r="AM2423" i="1"/>
  <c r="AI2423" i="1"/>
  <c r="AG2428" i="1"/>
  <c r="AN2428" i="1"/>
  <c r="AM2428" i="1"/>
  <c r="AI2428" i="1"/>
  <c r="AG2442" i="1"/>
  <c r="AN2442" i="1"/>
  <c r="AM2442" i="1"/>
  <c r="AI2442" i="1"/>
  <c r="AG2276" i="1"/>
  <c r="AN2276" i="1"/>
  <c r="AM2276" i="1"/>
  <c r="AI2276" i="1"/>
  <c r="AG2336" i="1"/>
  <c r="AN2336" i="1"/>
  <c r="AM2336" i="1"/>
  <c r="AI2336" i="1"/>
  <c r="AG2495" i="1"/>
  <c r="AN2495" i="1"/>
  <c r="AM2495" i="1"/>
  <c r="AI2495" i="1"/>
  <c r="AG2524" i="1"/>
  <c r="AN2524" i="1"/>
  <c r="AM2524" i="1"/>
  <c r="AI2524" i="1"/>
  <c r="AG2263" i="1"/>
  <c r="AN2263" i="1"/>
  <c r="AM2263" i="1"/>
  <c r="AI2263" i="1"/>
  <c r="AG2225" i="1"/>
  <c r="AN2225" i="1"/>
  <c r="AM2225" i="1"/>
  <c r="AI2225" i="1"/>
  <c r="AG2095" i="1"/>
  <c r="AN2095" i="1"/>
  <c r="AM2095" i="1"/>
  <c r="AI2095" i="1"/>
  <c r="AG2352" i="1"/>
  <c r="AN2352" i="1"/>
  <c r="AM2352" i="1"/>
  <c r="AI2352" i="1"/>
  <c r="AG2520" i="1"/>
  <c r="AN2520" i="1"/>
  <c r="AM2520" i="1"/>
  <c r="AI2520" i="1"/>
  <c r="AG2516" i="1"/>
  <c r="AN2516" i="1"/>
  <c r="AM2516" i="1"/>
  <c r="AI2516" i="1"/>
  <c r="AG2298" i="1"/>
  <c r="AN2298" i="1"/>
  <c r="AM2298" i="1"/>
  <c r="AI2298" i="1"/>
  <c r="AG2473" i="1"/>
  <c r="AN2473" i="1"/>
  <c r="AM2473" i="1"/>
  <c r="AI2473" i="1"/>
  <c r="AG2387" i="1"/>
  <c r="AN2387" i="1"/>
  <c r="AM2387" i="1"/>
  <c r="AI2387" i="1"/>
  <c r="AG2486" i="1"/>
  <c r="AN2486" i="1"/>
  <c r="AM2486" i="1"/>
  <c r="AI2486" i="1"/>
  <c r="AG2373" i="1"/>
  <c r="AN2373" i="1"/>
  <c r="AM2373" i="1"/>
  <c r="AI2373" i="1"/>
  <c r="AG2117" i="1"/>
  <c r="AN2117" i="1"/>
  <c r="AM2117" i="1"/>
  <c r="AI2117" i="1"/>
  <c r="AG2461" i="1"/>
  <c r="AN2461" i="1"/>
  <c r="AM2461" i="1"/>
  <c r="AI2461" i="1"/>
  <c r="AG2309" i="1"/>
  <c r="AN2309" i="1"/>
  <c r="AM2309" i="1"/>
  <c r="AI2309" i="1"/>
  <c r="AG2531" i="1"/>
  <c r="AN2531" i="1"/>
  <c r="AM2531" i="1"/>
  <c r="AI2531" i="1"/>
  <c r="AG2194" i="1"/>
  <c r="AN2194" i="1"/>
  <c r="AM2194" i="1"/>
  <c r="AI2194" i="1"/>
  <c r="AG1954" i="1"/>
  <c r="AN1954" i="1"/>
  <c r="AM1954" i="1"/>
  <c r="AI1954" i="1"/>
  <c r="AG2024" i="1"/>
  <c r="AN2024" i="1"/>
  <c r="AM2024" i="1"/>
  <c r="AI2024" i="1"/>
  <c r="AG1697" i="1"/>
  <c r="AN1697" i="1"/>
  <c r="AM1697" i="1"/>
  <c r="AI1697" i="1"/>
  <c r="AG1935" i="1"/>
  <c r="AN1935" i="1"/>
  <c r="AM1935" i="1"/>
  <c r="AI1935" i="1"/>
  <c r="AG1901" i="1"/>
  <c r="AN1901" i="1"/>
  <c r="AM1901" i="1"/>
  <c r="AI1901" i="1"/>
  <c r="AG1727" i="1"/>
  <c r="AN1727" i="1"/>
  <c r="AM1727" i="1"/>
  <c r="AI1727" i="1"/>
  <c r="AG1794" i="1"/>
  <c r="AN1794" i="1"/>
  <c r="AM1794" i="1"/>
  <c r="AI1794" i="1"/>
  <c r="AG1755" i="1"/>
  <c r="AN1755" i="1"/>
  <c r="AM1755" i="1"/>
  <c r="AI1755" i="1"/>
  <c r="AG1928" i="1"/>
  <c r="AN1928" i="1"/>
  <c r="AM1928" i="1"/>
  <c r="AI1928" i="1"/>
  <c r="AG1685" i="1"/>
  <c r="AN1685" i="1"/>
  <c r="AM1685" i="1"/>
  <c r="AI1685" i="1"/>
  <c r="AG2005" i="1"/>
  <c r="AN2005" i="1"/>
  <c r="AM2005" i="1"/>
  <c r="AI2005" i="1"/>
  <c r="AG1762" i="1"/>
  <c r="AN1762" i="1"/>
  <c r="AM1762" i="1"/>
  <c r="AI1762" i="1"/>
  <c r="AG1825" i="1"/>
  <c r="AN1825" i="1"/>
  <c r="AM1825" i="1"/>
  <c r="AI1825" i="1"/>
  <c r="AG1969" i="1"/>
  <c r="AN1969" i="1"/>
  <c r="AM1969" i="1"/>
  <c r="AI1969" i="1"/>
  <c r="AG1895" i="1"/>
  <c r="AN1895" i="1"/>
  <c r="AM1895" i="1"/>
  <c r="AI1895" i="1"/>
  <c r="AG1712" i="1"/>
  <c r="AN1712" i="1"/>
  <c r="AM1712" i="1"/>
  <c r="AI1712" i="1"/>
  <c r="AG1996" i="1"/>
  <c r="AN1996" i="1"/>
  <c r="AM1996" i="1"/>
  <c r="AI1996" i="1"/>
  <c r="AG1914" i="1"/>
  <c r="AN1914" i="1"/>
  <c r="AM1914" i="1"/>
  <c r="AI1914" i="1"/>
  <c r="AG2038" i="1"/>
  <c r="AN2038" i="1"/>
  <c r="AM2038" i="1"/>
  <c r="AI2038" i="1"/>
  <c r="AG2026" i="1"/>
  <c r="AN2026" i="1"/>
  <c r="AM2026" i="1"/>
  <c r="AI2026" i="1"/>
  <c r="AG1947" i="1"/>
  <c r="AN1947" i="1"/>
  <c r="AM1947" i="1"/>
  <c r="AI1947" i="1"/>
  <c r="AG2073" i="1"/>
  <c r="AN2073" i="1"/>
  <c r="AM2073" i="1"/>
  <c r="AI2073" i="1"/>
  <c r="AG2000" i="1"/>
  <c r="AN2000" i="1"/>
  <c r="AM2000" i="1"/>
  <c r="AI2000" i="1"/>
  <c r="AG1902" i="1"/>
  <c r="AN1902" i="1"/>
  <c r="AM1902" i="1"/>
  <c r="AI1902" i="1"/>
  <c r="AG1807" i="1"/>
  <c r="AN1807" i="1"/>
  <c r="AM1807" i="1"/>
  <c r="AI1807" i="1"/>
  <c r="AG1943" i="1"/>
  <c r="AN1943" i="1"/>
  <c r="AM1943" i="1"/>
  <c r="AI1943" i="1"/>
  <c r="AG1705" i="1"/>
  <c r="AN1705" i="1"/>
  <c r="AM1705" i="1"/>
  <c r="AI1705" i="1"/>
  <c r="AG2033" i="1"/>
  <c r="AN2033" i="1"/>
  <c r="AM2033" i="1"/>
  <c r="AI2033" i="1"/>
  <c r="AG1985" i="1"/>
  <c r="AN1985" i="1"/>
  <c r="AM1985" i="1"/>
  <c r="AI1985" i="1"/>
  <c r="AG1743" i="1"/>
  <c r="AN1743" i="1"/>
  <c r="AM1743" i="1"/>
  <c r="AI1743" i="1"/>
  <c r="AG1710" i="1"/>
  <c r="AN1710" i="1"/>
  <c r="AM1710" i="1"/>
  <c r="AI1710" i="1"/>
  <c r="AG1980" i="1"/>
  <c r="AN1980" i="1"/>
  <c r="AM1980" i="1"/>
  <c r="AI1980" i="1"/>
  <c r="AG1818" i="1"/>
  <c r="AN1818" i="1"/>
  <c r="AM1818" i="1"/>
  <c r="AI1818" i="1"/>
  <c r="AG1688" i="1"/>
  <c r="AN1688" i="1"/>
  <c r="AM1688" i="1"/>
  <c r="AI1688" i="1"/>
  <c r="AG1700" i="1"/>
  <c r="AN1700" i="1"/>
  <c r="AM1700" i="1"/>
  <c r="AI1700" i="1"/>
  <c r="AG1930" i="1"/>
  <c r="AN1930" i="1"/>
  <c r="AM1930" i="1"/>
  <c r="AI1930" i="1"/>
  <c r="AG1770" i="1"/>
  <c r="AN1770" i="1"/>
  <c r="AM1770" i="1"/>
  <c r="AI1770" i="1"/>
  <c r="AG1961" i="1"/>
  <c r="AN1961" i="1"/>
  <c r="AM1961" i="1"/>
  <c r="AI1961" i="1"/>
  <c r="AG1970" i="1"/>
  <c r="AN1970" i="1"/>
  <c r="AM1970" i="1"/>
  <c r="AI1970" i="1"/>
  <c r="AG2047" i="1"/>
  <c r="AN2047" i="1"/>
  <c r="AM2047" i="1"/>
  <c r="AI2047" i="1"/>
  <c r="AG1897" i="1"/>
  <c r="AN1897" i="1"/>
  <c r="AM1897" i="1"/>
  <c r="AI1897" i="1"/>
  <c r="AG1877" i="1"/>
  <c r="AN1877" i="1"/>
  <c r="AM1877" i="1"/>
  <c r="AI1877" i="1"/>
  <c r="AG1921" i="1"/>
  <c r="AN1921" i="1"/>
  <c r="AM1921" i="1"/>
  <c r="AI1921" i="1"/>
  <c r="AG1719" i="1"/>
  <c r="AN1719" i="1"/>
  <c r="AM1719" i="1"/>
  <c r="AI1719" i="1"/>
  <c r="AG1803" i="1"/>
  <c r="AN1803" i="1"/>
  <c r="AM1803" i="1"/>
  <c r="AI1803" i="1"/>
  <c r="AG1909" i="1"/>
  <c r="AN1909" i="1"/>
  <c r="AM1909" i="1"/>
  <c r="AI1909" i="1"/>
  <c r="AG1834" i="1"/>
  <c r="AN1834" i="1"/>
  <c r="AM1834" i="1"/>
  <c r="AI1834" i="1"/>
  <c r="AG1717" i="1"/>
  <c r="AN1717" i="1"/>
  <c r="AM1717" i="1"/>
  <c r="AI1717" i="1"/>
  <c r="AG1722" i="1"/>
  <c r="AN1722" i="1"/>
  <c r="AM1722" i="1"/>
  <c r="AI1722" i="1"/>
  <c r="AG1703" i="1"/>
  <c r="AN1703" i="1"/>
  <c r="AM1703" i="1"/>
  <c r="AI1703" i="1"/>
  <c r="AG2022" i="1"/>
  <c r="AN2022" i="1"/>
  <c r="AM2022" i="1"/>
  <c r="AI2022" i="1"/>
  <c r="AG1764" i="1"/>
  <c r="AN1764" i="1"/>
  <c r="AM1764" i="1"/>
  <c r="AI1764" i="1"/>
  <c r="AG1799" i="1"/>
  <c r="AN1799" i="1"/>
  <c r="AM1799" i="1"/>
  <c r="AI1799" i="1"/>
  <c r="AG2068" i="1"/>
  <c r="AN2068" i="1"/>
  <c r="AM2068" i="1"/>
  <c r="AI2068" i="1"/>
  <c r="AG1754" i="1"/>
  <c r="AN1754" i="1"/>
  <c r="AM1754" i="1"/>
  <c r="AI1754" i="1"/>
  <c r="AG1857" i="1"/>
  <c r="AN1857" i="1"/>
  <c r="AM1857" i="1"/>
  <c r="AI1857" i="1"/>
  <c r="AG1964" i="1"/>
  <c r="AN1964" i="1"/>
  <c r="AM1964" i="1"/>
  <c r="AI1964" i="1"/>
  <c r="AG1779" i="1"/>
  <c r="AN1779" i="1"/>
  <c r="AM1779" i="1"/>
  <c r="AI1779" i="1"/>
  <c r="AG1839" i="1"/>
  <c r="AN1839" i="1"/>
  <c r="AM1839" i="1"/>
  <c r="AI1839" i="1"/>
  <c r="AG1733" i="1"/>
  <c r="AN1733" i="1"/>
  <c r="AM1733" i="1"/>
  <c r="AI1733" i="1"/>
  <c r="AG2007" i="1"/>
  <c r="AN2007" i="1"/>
  <c r="AM2007" i="1"/>
  <c r="AI2007" i="1"/>
  <c r="AG2028" i="1"/>
  <c r="AN2028" i="1"/>
  <c r="AM2028" i="1"/>
  <c r="AI2028" i="1"/>
  <c r="AG1918" i="1"/>
  <c r="AN1918" i="1"/>
  <c r="AM1918" i="1"/>
  <c r="AI1918" i="1"/>
  <c r="AG2065" i="1"/>
  <c r="AN2065" i="1"/>
  <c r="AM2065" i="1"/>
  <c r="AI2065" i="1"/>
  <c r="AG1787" i="1"/>
  <c r="AN1787" i="1"/>
  <c r="AM1787" i="1"/>
  <c r="AI1787" i="1"/>
  <c r="AG1889" i="1"/>
  <c r="AN1889" i="1"/>
  <c r="AM1889" i="1"/>
  <c r="AI1889" i="1"/>
  <c r="AG1845" i="1"/>
  <c r="AN1845" i="1"/>
  <c r="AM1845" i="1"/>
  <c r="AI1845" i="1"/>
  <c r="AG2014" i="1"/>
  <c r="AN2014" i="1"/>
  <c r="AM2014" i="1"/>
  <c r="AI2014" i="1"/>
  <c r="AG2051" i="1"/>
  <c r="AN2051" i="1"/>
  <c r="AM2051" i="1"/>
  <c r="AI2051" i="1"/>
  <c r="AG2044" i="1"/>
  <c r="AN2044" i="1"/>
  <c r="AM2044" i="1"/>
  <c r="AI2044" i="1"/>
  <c r="AG1775" i="1"/>
  <c r="AN1775" i="1"/>
  <c r="AM1775" i="1"/>
  <c r="AI1775" i="1"/>
  <c r="AG1977" i="1"/>
  <c r="AN1977" i="1"/>
  <c r="AM1977" i="1"/>
  <c r="AI1977" i="1"/>
  <c r="AG1867" i="1"/>
  <c r="AN1867" i="1"/>
  <c r="AM1867" i="1"/>
  <c r="AI1867" i="1"/>
  <c r="AG1992" i="1"/>
  <c r="AN1992" i="1"/>
  <c r="AM1992" i="1"/>
  <c r="AI1992" i="1"/>
  <c r="AG1938" i="1"/>
  <c r="AN1938" i="1"/>
  <c r="AM1938" i="1"/>
  <c r="AI1938" i="1"/>
  <c r="AG1831" i="1"/>
  <c r="AN1831" i="1"/>
  <c r="AM1831" i="1"/>
  <c r="AI1831" i="1"/>
  <c r="AG2058" i="1"/>
  <c r="AN2058" i="1"/>
  <c r="AM2058" i="1"/>
  <c r="AI2058" i="1"/>
  <c r="AG1853" i="1"/>
  <c r="AN1853" i="1"/>
  <c r="AM1853" i="1"/>
  <c r="AI1853" i="1"/>
  <c r="AG1892" i="1"/>
  <c r="AN1892" i="1"/>
  <c r="AM1892" i="1"/>
  <c r="AI1892" i="1"/>
  <c r="AG1874" i="1"/>
  <c r="AN1874" i="1"/>
  <c r="AM1874" i="1"/>
  <c r="AI1874" i="1"/>
  <c r="AG2061" i="1"/>
  <c r="AN2061" i="1"/>
  <c r="AM2061" i="1"/>
  <c r="AI2061" i="1"/>
  <c r="AG1796" i="1"/>
  <c r="AN1796" i="1"/>
  <c r="AM1796" i="1"/>
  <c r="AI1796" i="1"/>
  <c r="AG1784" i="1"/>
  <c r="AN1784" i="1"/>
  <c r="AM1784" i="1"/>
  <c r="AI1784" i="1"/>
  <c r="AG1884" i="1"/>
  <c r="AN1884" i="1"/>
  <c r="AM1884" i="1"/>
  <c r="AI1884" i="1"/>
  <c r="AG1987" i="1"/>
  <c r="AN1987" i="1"/>
  <c r="AM1987" i="1"/>
  <c r="AI1987" i="1"/>
  <c r="AG1758" i="1"/>
  <c r="AN1758" i="1"/>
  <c r="AM1758" i="1"/>
  <c r="AI1758" i="1"/>
  <c r="AG2013" i="1"/>
  <c r="AN2013" i="1"/>
  <c r="AM2013" i="1"/>
  <c r="AI2013" i="1"/>
  <c r="AG1791" i="1"/>
  <c r="AN1791" i="1"/>
  <c r="AM1791" i="1"/>
  <c r="AI1791" i="1"/>
  <c r="AG1706" i="1"/>
  <c r="AN1706" i="1"/>
  <c r="AM1706" i="1"/>
  <c r="AI1706" i="1"/>
  <c r="AG1861" i="1"/>
  <c r="AN1861" i="1"/>
  <c r="AM1861" i="1"/>
  <c r="AI1861" i="1"/>
  <c r="AG2041" i="1"/>
  <c r="AN2041" i="1"/>
  <c r="AM2041" i="1"/>
  <c r="AI2041" i="1"/>
  <c r="AG1863" i="1"/>
  <c r="AN1863" i="1"/>
  <c r="AM1863" i="1"/>
  <c r="AI1863" i="1"/>
  <c r="AG2054" i="1"/>
  <c r="AN2054" i="1"/>
  <c r="AI2054" i="1"/>
  <c r="AM2054" i="1"/>
  <c r="AG1821" i="1"/>
  <c r="AN1821" i="1"/>
  <c r="AI1821" i="1"/>
  <c r="AM1821" i="1"/>
  <c r="AG1905" i="1"/>
  <c r="AN1905" i="1"/>
  <c r="AM1905" i="1"/>
  <c r="AI1905" i="1"/>
  <c r="AG1870" i="1"/>
  <c r="AN1870" i="1"/>
  <c r="AM1870" i="1"/>
  <c r="AI1870" i="1"/>
  <c r="AG1940" i="1"/>
  <c r="AN1940" i="1"/>
  <c r="AM1940" i="1"/>
  <c r="AI1940" i="1"/>
  <c r="AG1681" i="1"/>
  <c r="AN1681" i="1"/>
  <c r="AM1681" i="1"/>
  <c r="AI1681" i="1"/>
  <c r="AG1725" i="1"/>
  <c r="AN1725" i="1"/>
  <c r="AM1725" i="1"/>
  <c r="AI1725" i="1"/>
  <c r="AI831" i="1"/>
  <c r="AI899" i="1"/>
  <c r="AI1054" i="1"/>
  <c r="AI1344" i="1"/>
  <c r="AI903" i="1"/>
  <c r="AI1302" i="1"/>
  <c r="AI1217" i="1"/>
  <c r="AI1333" i="1"/>
  <c r="AI1165" i="1"/>
  <c r="AI1296" i="1"/>
  <c r="AI1041" i="1"/>
  <c r="AI1207" i="1"/>
  <c r="AI1270" i="1"/>
  <c r="AI1297" i="1"/>
  <c r="AI746" i="1"/>
  <c r="AI1273" i="1"/>
  <c r="AI1131" i="1"/>
  <c r="AI1069" i="1"/>
  <c r="AI1141" i="1"/>
  <c r="AI982" i="1"/>
  <c r="AG1212" i="1"/>
  <c r="AN1212" i="1"/>
  <c r="AM1212" i="1"/>
  <c r="AI1212" i="1"/>
  <c r="AG1235" i="1"/>
  <c r="AN1235" i="1"/>
  <c r="AM1235" i="1"/>
  <c r="AI1235" i="1"/>
  <c r="AG783" i="1"/>
  <c r="AN783" i="1"/>
  <c r="AM783" i="1"/>
  <c r="AI783" i="1"/>
  <c r="AG1053" i="1"/>
  <c r="AN1053" i="1"/>
  <c r="AM1053" i="1"/>
  <c r="AI1053" i="1"/>
  <c r="AG785" i="1"/>
  <c r="AN785" i="1"/>
  <c r="AM785" i="1"/>
  <c r="AI785" i="1"/>
  <c r="AG1320" i="1"/>
  <c r="AN1320" i="1"/>
  <c r="AM1320" i="1"/>
  <c r="AI1320" i="1"/>
  <c r="AG962" i="1"/>
  <c r="AN962" i="1"/>
  <c r="AM962" i="1"/>
  <c r="AI962" i="1"/>
  <c r="AG902" i="1"/>
  <c r="AN902" i="1"/>
  <c r="AM902" i="1"/>
  <c r="AI902" i="1"/>
  <c r="AG806" i="1"/>
  <c r="AN806" i="1"/>
  <c r="AM806" i="1"/>
  <c r="AI806" i="1"/>
  <c r="AG1301" i="1"/>
  <c r="AN1301" i="1"/>
  <c r="AM1301" i="1"/>
  <c r="AI1301" i="1"/>
  <c r="AG1027" i="1"/>
  <c r="AN1027" i="1"/>
  <c r="AM1027" i="1"/>
  <c r="AI1027" i="1"/>
  <c r="AG1216" i="1"/>
  <c r="AN1216" i="1"/>
  <c r="AM1216" i="1"/>
  <c r="AI1216" i="1"/>
  <c r="AG918" i="1"/>
  <c r="AN918" i="1"/>
  <c r="AM918" i="1"/>
  <c r="AI918" i="1"/>
  <c r="AG883" i="1"/>
  <c r="AN883" i="1"/>
  <c r="AM883" i="1"/>
  <c r="AI883" i="1"/>
  <c r="AG1115" i="1"/>
  <c r="AN1115" i="1"/>
  <c r="AM1115" i="1"/>
  <c r="AI1115" i="1"/>
  <c r="AG1164" i="1"/>
  <c r="AN1164" i="1"/>
  <c r="AM1164" i="1"/>
  <c r="AI1164" i="1"/>
  <c r="AG1287" i="1"/>
  <c r="AN1287" i="1"/>
  <c r="AM1287" i="1"/>
  <c r="AI1287" i="1"/>
  <c r="AG1295" i="1"/>
  <c r="AN1295" i="1"/>
  <c r="AM1295" i="1"/>
  <c r="AI1295" i="1"/>
  <c r="AG776" i="1"/>
  <c r="AN776" i="1"/>
  <c r="AM776" i="1"/>
  <c r="AI776" i="1"/>
  <c r="AG1184" i="1"/>
  <c r="AN1184" i="1"/>
  <c r="AM1184" i="1"/>
  <c r="AI1184" i="1"/>
  <c r="AG925" i="1"/>
  <c r="AN925" i="1"/>
  <c r="AM925" i="1"/>
  <c r="AI925" i="1"/>
  <c r="AG1206" i="1"/>
  <c r="AN1206" i="1"/>
  <c r="AM1206" i="1"/>
  <c r="AI1206" i="1"/>
  <c r="AG772" i="1"/>
  <c r="AN772" i="1"/>
  <c r="AM772" i="1"/>
  <c r="AI772" i="1"/>
  <c r="AG1269" i="1"/>
  <c r="AN1269" i="1"/>
  <c r="AM1269" i="1"/>
  <c r="AI1269" i="1"/>
  <c r="AG1127" i="1"/>
  <c r="AN1127" i="1"/>
  <c r="AM1127" i="1"/>
  <c r="AI1127" i="1"/>
  <c r="AG1057" i="1"/>
  <c r="AN1057" i="1"/>
  <c r="AM1057" i="1"/>
  <c r="AI1057" i="1"/>
  <c r="AG1059" i="1"/>
  <c r="AN1059" i="1"/>
  <c r="AM1059" i="1"/>
  <c r="AI1059" i="1"/>
  <c r="AG745" i="1"/>
  <c r="AN745" i="1"/>
  <c r="AM745" i="1"/>
  <c r="AI745" i="1"/>
  <c r="AG1153" i="1"/>
  <c r="AN1153" i="1"/>
  <c r="AM1153" i="1"/>
  <c r="AI1153" i="1"/>
  <c r="AG1272" i="1"/>
  <c r="AN1272" i="1"/>
  <c r="AM1272" i="1"/>
  <c r="AI1272" i="1"/>
  <c r="AG1081" i="1"/>
  <c r="AN1081" i="1"/>
  <c r="AM1081" i="1"/>
  <c r="AI1081" i="1"/>
  <c r="AG868" i="1"/>
  <c r="AN868" i="1"/>
  <c r="AM868" i="1"/>
  <c r="AI868" i="1"/>
  <c r="AG1037" i="1"/>
  <c r="AN1037" i="1"/>
  <c r="AM1037" i="1"/>
  <c r="AI1037" i="1"/>
  <c r="AG1068" i="1"/>
  <c r="AN1068" i="1"/>
  <c r="AM1068" i="1"/>
  <c r="AI1068" i="1"/>
  <c r="AG1279" i="1"/>
  <c r="AN1279" i="1"/>
  <c r="AM1279" i="1"/>
  <c r="AI1279" i="1"/>
  <c r="AG936" i="1"/>
  <c r="AN936" i="1"/>
  <c r="AM936" i="1"/>
  <c r="AI936" i="1"/>
  <c r="AG1013" i="1"/>
  <c r="AN1013" i="1"/>
  <c r="AM1013" i="1"/>
  <c r="AI1013" i="1"/>
  <c r="AG1017" i="1"/>
  <c r="AN1017" i="1"/>
  <c r="AM1017" i="1"/>
  <c r="AI1017" i="1"/>
  <c r="AG843" i="1"/>
  <c r="AN843" i="1"/>
  <c r="AM843" i="1"/>
  <c r="AI843" i="1"/>
  <c r="AG1174" i="1"/>
  <c r="AN1174" i="1"/>
  <c r="AM1174" i="1"/>
  <c r="AI1174" i="1"/>
  <c r="AG1140" i="1"/>
  <c r="AN1140" i="1"/>
  <c r="AM1140" i="1"/>
  <c r="AI1140" i="1"/>
  <c r="AG1136" i="1"/>
  <c r="AN1136" i="1"/>
  <c r="AM1136" i="1"/>
  <c r="AI1136" i="1"/>
  <c r="AG814" i="1"/>
  <c r="AN814" i="1"/>
  <c r="AM814" i="1"/>
  <c r="AI814" i="1"/>
  <c r="AG1120" i="1"/>
  <c r="AN1120" i="1"/>
  <c r="AM1120" i="1"/>
  <c r="AI1120" i="1"/>
  <c r="AG1268" i="1"/>
  <c r="AN1268" i="1"/>
  <c r="AM1268" i="1"/>
  <c r="AI1268" i="1"/>
  <c r="AG1005" i="1"/>
  <c r="AN1005" i="1"/>
  <c r="AM1005" i="1"/>
  <c r="AI1005" i="1"/>
  <c r="AG807" i="1"/>
  <c r="AN807" i="1"/>
  <c r="AM807" i="1"/>
  <c r="AI807" i="1"/>
  <c r="AG1314" i="1"/>
  <c r="AN1314" i="1"/>
  <c r="AM1314" i="1"/>
  <c r="AI1314" i="1"/>
  <c r="AG1103" i="1"/>
  <c r="AN1103" i="1"/>
  <c r="AM1103" i="1"/>
  <c r="AI1103" i="1"/>
  <c r="AG1170" i="1"/>
  <c r="AN1170" i="1"/>
  <c r="AM1170" i="1"/>
  <c r="AI1170" i="1"/>
  <c r="AG1244" i="1"/>
  <c r="AN1244" i="1"/>
  <c r="AM1244" i="1"/>
  <c r="AI1244" i="1"/>
  <c r="AG743" i="1"/>
  <c r="AN743" i="1"/>
  <c r="AM743" i="1"/>
  <c r="AI743" i="1"/>
  <c r="AG833" i="1"/>
  <c r="AN833" i="1"/>
  <c r="AM833" i="1"/>
  <c r="AI833" i="1"/>
  <c r="AG1085" i="1"/>
  <c r="AN1085" i="1"/>
  <c r="AM1085" i="1"/>
  <c r="AI1085" i="1"/>
  <c r="AG975" i="1"/>
  <c r="AN975" i="1"/>
  <c r="AM975" i="1"/>
  <c r="AI975" i="1"/>
  <c r="AG1303" i="1"/>
  <c r="AN1303" i="1"/>
  <c r="AM1303" i="1"/>
  <c r="AI1303" i="1"/>
  <c r="AG978" i="1"/>
  <c r="AN978" i="1"/>
  <c r="AM978" i="1"/>
  <c r="AI978" i="1"/>
  <c r="AG865" i="1"/>
  <c r="AN865" i="1"/>
  <c r="AM865" i="1"/>
  <c r="AI865" i="1"/>
  <c r="AG1110" i="1"/>
  <c r="AN1110" i="1"/>
  <c r="AM1110" i="1"/>
  <c r="AI1110" i="1"/>
  <c r="AG1400" i="1"/>
  <c r="AN1400" i="1"/>
  <c r="AM1400" i="1"/>
  <c r="AI1400" i="1"/>
  <c r="AG1667" i="1"/>
  <c r="AN1667" i="1"/>
  <c r="AM1667" i="1"/>
  <c r="AI1667" i="1"/>
  <c r="AG1390" i="1"/>
  <c r="AN1390" i="1"/>
  <c r="AM1390" i="1"/>
  <c r="AI1390" i="1"/>
  <c r="AG1574" i="1"/>
  <c r="AN1574" i="1"/>
  <c r="AM1574" i="1"/>
  <c r="AI1574" i="1"/>
  <c r="AG1431" i="1"/>
  <c r="AN1431" i="1"/>
  <c r="AM1431" i="1"/>
  <c r="AI1431" i="1"/>
  <c r="AG1530" i="1"/>
  <c r="AN1530" i="1"/>
  <c r="AM1530" i="1"/>
  <c r="AI1530" i="1"/>
  <c r="AG1520" i="1"/>
  <c r="AN1520" i="1"/>
  <c r="AM1520" i="1"/>
  <c r="AI1520" i="1"/>
  <c r="AG1348" i="1"/>
  <c r="AN1348" i="1"/>
  <c r="AM1348" i="1"/>
  <c r="AI1348" i="1"/>
  <c r="AG1391" i="1"/>
  <c r="AN1391" i="1"/>
  <c r="AM1391" i="1"/>
  <c r="AI1391" i="1"/>
  <c r="AG1453" i="1"/>
  <c r="AN1453" i="1"/>
  <c r="AM1453" i="1"/>
  <c r="AI1453" i="1"/>
  <c r="AG1500" i="1"/>
  <c r="AN1500" i="1"/>
  <c r="AM1500" i="1"/>
  <c r="AI1500" i="1"/>
  <c r="AG1677" i="1"/>
  <c r="AN1677" i="1"/>
  <c r="AM1677" i="1"/>
  <c r="AI1677" i="1"/>
  <c r="AG1581" i="1"/>
  <c r="AN1581" i="1"/>
  <c r="AM1581" i="1"/>
  <c r="AI1581" i="1"/>
  <c r="AG1528" i="1"/>
  <c r="AN1528" i="1"/>
  <c r="AM1528" i="1"/>
  <c r="AI1528" i="1"/>
  <c r="AG1466" i="1"/>
  <c r="AN1466" i="1"/>
  <c r="AM1466" i="1"/>
  <c r="AI1466" i="1"/>
  <c r="AG1516" i="1"/>
  <c r="AN1516" i="1"/>
  <c r="AM1516" i="1"/>
  <c r="AI1516" i="1"/>
  <c r="AG1675" i="1"/>
  <c r="AN1675" i="1"/>
  <c r="AM1675" i="1"/>
  <c r="AI1675" i="1"/>
  <c r="AG1477" i="1"/>
  <c r="AN1477" i="1"/>
  <c r="AM1477" i="1"/>
  <c r="AI1477" i="1"/>
  <c r="AG1509" i="1"/>
  <c r="AN1509" i="1"/>
  <c r="AM1509" i="1"/>
  <c r="AI1509" i="1"/>
  <c r="AG1505" i="1"/>
  <c r="AN1505" i="1"/>
  <c r="AM1505" i="1"/>
  <c r="AI1505" i="1"/>
  <c r="AG1357" i="1"/>
  <c r="AN1357" i="1"/>
  <c r="AM1357" i="1"/>
  <c r="AI1357" i="1"/>
  <c r="AG1607" i="1"/>
  <c r="AN1607" i="1"/>
  <c r="AM1607" i="1"/>
  <c r="AI1607" i="1"/>
  <c r="AG1465" i="1"/>
  <c r="AN1465" i="1"/>
  <c r="AM1465" i="1"/>
  <c r="AI1465" i="1"/>
  <c r="AG1523" i="1"/>
  <c r="AN1523" i="1"/>
  <c r="AM1523" i="1"/>
  <c r="AI1523" i="1"/>
  <c r="AG1673" i="1"/>
  <c r="AN1673" i="1"/>
  <c r="AM1673" i="1"/>
  <c r="AI1673" i="1"/>
  <c r="AG1450" i="1"/>
  <c r="AN1450" i="1"/>
  <c r="AM1450" i="1"/>
  <c r="AI1450" i="1"/>
  <c r="AG1361" i="1"/>
  <c r="AN1361" i="1"/>
  <c r="AM1361" i="1"/>
  <c r="AI1361" i="1"/>
  <c r="AG1398" i="1"/>
  <c r="AN1398" i="1"/>
  <c r="AM1398" i="1"/>
  <c r="AI1398" i="1"/>
  <c r="AG1598" i="1"/>
  <c r="AN1598" i="1"/>
  <c r="AM1598" i="1"/>
  <c r="AI1598" i="1"/>
  <c r="AG1533" i="1"/>
  <c r="AN1533" i="1"/>
  <c r="AM1533" i="1"/>
  <c r="AI1533" i="1"/>
  <c r="AG1619" i="1"/>
  <c r="AN1619" i="1"/>
  <c r="AM1619" i="1"/>
  <c r="AI1619" i="1"/>
  <c r="AG1517" i="1"/>
  <c r="AN1517" i="1"/>
  <c r="AM1517" i="1"/>
  <c r="AI1517" i="1"/>
  <c r="AG1580" i="1"/>
  <c r="AN1580" i="1"/>
  <c r="AM1580" i="1"/>
  <c r="AI1580" i="1"/>
  <c r="AG1367" i="1"/>
  <c r="AN1367" i="1"/>
  <c r="AM1367" i="1"/>
  <c r="AI1367" i="1"/>
  <c r="AG1544" i="1"/>
  <c r="AN1544" i="1"/>
  <c r="AM1544" i="1"/>
  <c r="AI1544" i="1"/>
  <c r="AG1562" i="1"/>
  <c r="AN1562" i="1"/>
  <c r="AM1562" i="1"/>
  <c r="AI1562" i="1"/>
  <c r="AG1396" i="1"/>
  <c r="AN1396" i="1"/>
  <c r="AM1396" i="1"/>
  <c r="AI1396" i="1"/>
  <c r="AG1659" i="1"/>
  <c r="AN1659" i="1"/>
  <c r="AM1659" i="1"/>
  <c r="AI1659" i="1"/>
  <c r="AG1640" i="1"/>
  <c r="AN1640" i="1"/>
  <c r="AM1640" i="1"/>
  <c r="AI1640" i="1"/>
  <c r="AG1594" i="1"/>
  <c r="AN1594" i="1"/>
  <c r="AM1594" i="1"/>
  <c r="AI1594" i="1"/>
  <c r="AG1616" i="1"/>
  <c r="AN1616" i="1"/>
  <c r="AM1616" i="1"/>
  <c r="AI1616" i="1"/>
  <c r="AG1557" i="1"/>
  <c r="AN1557" i="1"/>
  <c r="AM1557" i="1"/>
  <c r="AI1557" i="1"/>
  <c r="AG1487" i="1"/>
  <c r="AN1487" i="1"/>
  <c r="AM1487" i="1"/>
  <c r="AI1487" i="1"/>
  <c r="AG1382" i="1"/>
  <c r="AN1382" i="1"/>
  <c r="AM1382" i="1"/>
  <c r="AI1382" i="1"/>
  <c r="AG1352" i="1"/>
  <c r="AN1352" i="1"/>
  <c r="AM1352" i="1"/>
  <c r="AI1352" i="1"/>
  <c r="AG1351" i="1"/>
  <c r="AN1351" i="1"/>
  <c r="AM1351" i="1"/>
  <c r="AI1351" i="1"/>
  <c r="AG1545" i="1"/>
  <c r="AN1545" i="1"/>
  <c r="AM1545" i="1"/>
  <c r="AI1545" i="1"/>
  <c r="AG1571" i="1"/>
  <c r="AN1571" i="1"/>
  <c r="AM1571" i="1"/>
  <c r="AI1571" i="1"/>
  <c r="AG1447" i="1"/>
  <c r="AN1447" i="1"/>
  <c r="AM1447" i="1"/>
  <c r="AI1447" i="1"/>
  <c r="AG1458" i="1"/>
  <c r="AN1458" i="1"/>
  <c r="AM1458" i="1"/>
  <c r="AI1458" i="1"/>
  <c r="AG1454" i="1"/>
  <c r="AN1454" i="1"/>
  <c r="AM1454" i="1"/>
  <c r="AI1454" i="1"/>
  <c r="AG1442" i="1"/>
  <c r="AN1442" i="1"/>
  <c r="AM1442" i="1"/>
  <c r="AI1442" i="1"/>
  <c r="AG1536" i="1"/>
  <c r="AN1536" i="1"/>
  <c r="AM1536" i="1"/>
  <c r="AI1536" i="1"/>
  <c r="AG1482" i="1"/>
  <c r="AN1482" i="1"/>
  <c r="AM1482" i="1"/>
  <c r="AI1482" i="1"/>
  <c r="AG1566" i="1"/>
  <c r="AN1566" i="1"/>
  <c r="AM1566" i="1"/>
  <c r="AI1566" i="1"/>
  <c r="AG1639" i="1"/>
  <c r="AN1639" i="1"/>
  <c r="AM1639" i="1"/>
  <c r="AI1639" i="1"/>
  <c r="AG1635" i="1"/>
  <c r="AN1635" i="1"/>
  <c r="AM1635" i="1"/>
  <c r="AI1635" i="1"/>
  <c r="AG1559" i="1"/>
  <c r="AN1559" i="1"/>
  <c r="AM1559" i="1"/>
  <c r="AI1559" i="1"/>
  <c r="AG1417" i="1"/>
  <c r="AN1417" i="1"/>
  <c r="AM1417" i="1"/>
  <c r="AI1417" i="1"/>
  <c r="AG1492" i="1"/>
  <c r="AN1492" i="1"/>
  <c r="AM1492" i="1"/>
  <c r="AI1492" i="1"/>
  <c r="AG1441" i="1"/>
  <c r="AN1441" i="1"/>
  <c r="AM1441" i="1"/>
  <c r="AI1441" i="1"/>
  <c r="AG1511" i="1"/>
  <c r="AN1511" i="1"/>
  <c r="AM1511" i="1"/>
  <c r="AI1511" i="1"/>
  <c r="AG1421" i="1"/>
  <c r="AN1421" i="1"/>
  <c r="AM1421" i="1"/>
  <c r="AI1421" i="1"/>
  <c r="AG1471" i="1"/>
  <c r="AN1471" i="1"/>
  <c r="AM1471" i="1"/>
  <c r="AI1471" i="1"/>
  <c r="AG1614" i="1"/>
  <c r="AN1614" i="1"/>
  <c r="AM1614" i="1"/>
  <c r="AI1614" i="1"/>
  <c r="AG1354" i="1"/>
  <c r="AN1354" i="1"/>
  <c r="AM1354" i="1"/>
  <c r="AI1354" i="1"/>
  <c r="AG1551" i="1"/>
  <c r="AN1551" i="1"/>
  <c r="AM1551" i="1"/>
  <c r="AI1551" i="1"/>
  <c r="AG1603" i="1"/>
  <c r="AN1603" i="1"/>
  <c r="AM1603" i="1"/>
  <c r="AI1603" i="1"/>
  <c r="AG1462" i="1"/>
  <c r="AN1462" i="1"/>
  <c r="AM1462" i="1"/>
  <c r="AI1462" i="1"/>
  <c r="AG1627" i="1"/>
  <c r="AN1627" i="1"/>
  <c r="AM1627" i="1"/>
  <c r="AI1627" i="1"/>
  <c r="AG1438" i="1"/>
  <c r="AN1438" i="1"/>
  <c r="AM1438" i="1"/>
  <c r="AI1438" i="1"/>
  <c r="AG1589" i="1"/>
  <c r="AN1589" i="1"/>
  <c r="AM1589" i="1"/>
  <c r="AI1589" i="1"/>
  <c r="AG1405" i="1"/>
  <c r="AN1405" i="1"/>
  <c r="AM1405" i="1"/>
  <c r="AI1405" i="1"/>
  <c r="AG1644" i="1"/>
  <c r="AN1644" i="1"/>
  <c r="AM1644" i="1"/>
  <c r="AI1644" i="1"/>
  <c r="AG1630" i="1"/>
  <c r="AN1630" i="1"/>
  <c r="AM1630" i="1"/>
  <c r="AI1630" i="1"/>
  <c r="AG1496" i="1"/>
  <c r="AN1496" i="1"/>
  <c r="AM1496" i="1"/>
  <c r="AI1496" i="1"/>
  <c r="AG1374" i="1"/>
  <c r="AN1374" i="1"/>
  <c r="AM1374" i="1"/>
  <c r="AI1374" i="1"/>
  <c r="AG1651" i="1"/>
  <c r="AN1651" i="1"/>
  <c r="AM1651" i="1"/>
  <c r="AI1651" i="1"/>
  <c r="AG1623" i="1"/>
  <c r="AN1623" i="1"/>
  <c r="AM1623" i="1"/>
  <c r="AI1623" i="1"/>
  <c r="AG1372" i="1"/>
  <c r="AN1372" i="1"/>
  <c r="AM1372" i="1"/>
  <c r="AI1372" i="1"/>
  <c r="AG1649" i="1"/>
  <c r="AN1649" i="1"/>
  <c r="AM1649" i="1"/>
  <c r="AI1649" i="1"/>
  <c r="AG1469" i="1"/>
  <c r="AN1469" i="1"/>
  <c r="AM1469" i="1"/>
  <c r="AI1469" i="1"/>
  <c r="AG1377" i="1"/>
  <c r="AN1377" i="1"/>
  <c r="AM1377" i="1"/>
  <c r="AI1377" i="1"/>
  <c r="AG2121" i="1"/>
  <c r="AN2121" i="1"/>
  <c r="AM2121" i="1"/>
  <c r="AI2121" i="1"/>
  <c r="AG2147" i="1"/>
  <c r="AN2147" i="1"/>
  <c r="AM2147" i="1"/>
  <c r="AI2147" i="1"/>
  <c r="AG2560" i="1"/>
  <c r="AN2560" i="1"/>
  <c r="AM2560" i="1"/>
  <c r="AI2560" i="1"/>
  <c r="AG2323" i="1"/>
  <c r="AN2323" i="1"/>
  <c r="AM2323" i="1"/>
  <c r="AI2323" i="1"/>
  <c r="AG2459" i="1"/>
  <c r="AN2459" i="1"/>
  <c r="AM2459" i="1"/>
  <c r="AI2459" i="1"/>
  <c r="AG2383" i="1"/>
  <c r="AN2383" i="1"/>
  <c r="AM2383" i="1"/>
  <c r="AI2383" i="1"/>
  <c r="AG2176" i="1"/>
  <c r="AN2176" i="1"/>
  <c r="AM2176" i="1"/>
  <c r="AI2176" i="1"/>
  <c r="AG2135" i="1"/>
  <c r="AN2135" i="1"/>
  <c r="AM2135" i="1"/>
  <c r="AI2135" i="1"/>
  <c r="AG2549" i="1"/>
  <c r="AN2549" i="1"/>
  <c r="AM2549" i="1"/>
  <c r="AI2549" i="1"/>
  <c r="AG2080" i="1"/>
  <c r="AN2080" i="1"/>
  <c r="AM2080" i="1"/>
  <c r="AI2080" i="1"/>
  <c r="AG2235" i="1"/>
  <c r="AN2235" i="1"/>
  <c r="AM2235" i="1"/>
  <c r="AI2235" i="1"/>
  <c r="AG2188" i="1"/>
  <c r="AN2188" i="1"/>
  <c r="AM2188" i="1"/>
  <c r="AI2188" i="1"/>
  <c r="AG2506" i="1"/>
  <c r="AN2506" i="1"/>
  <c r="AM2506" i="1"/>
  <c r="AI2506" i="1"/>
  <c r="AG2507" i="1"/>
  <c r="AN2507" i="1"/>
  <c r="AM2507" i="1"/>
  <c r="AI2507" i="1"/>
  <c r="AG2238" i="1"/>
  <c r="AN2238" i="1"/>
  <c r="AM2238" i="1"/>
  <c r="AI2238" i="1"/>
  <c r="AG2334" i="1"/>
  <c r="AN2334" i="1"/>
  <c r="AM2334" i="1"/>
  <c r="AI2334" i="1"/>
  <c r="AG2327" i="1"/>
  <c r="AN2327" i="1"/>
  <c r="AM2327" i="1"/>
  <c r="AI2327" i="1"/>
  <c r="AG2172" i="1"/>
  <c r="AN2172" i="1"/>
  <c r="AM2172" i="1"/>
  <c r="AI2172" i="1"/>
  <c r="AG2181" i="1"/>
  <c r="AN2181" i="1"/>
  <c r="AM2181" i="1"/>
  <c r="AI2181" i="1"/>
  <c r="AG2092" i="1"/>
  <c r="AN2092" i="1"/>
  <c r="AM2092" i="1"/>
  <c r="AI2092" i="1"/>
  <c r="AG2349" i="1"/>
  <c r="AN2349" i="1"/>
  <c r="AM2349" i="1"/>
  <c r="AI2349" i="1"/>
  <c r="AG2090" i="1"/>
  <c r="AN2090" i="1"/>
  <c r="AM2090" i="1"/>
  <c r="AI2090" i="1"/>
  <c r="AG2207" i="1"/>
  <c r="AN2207" i="1"/>
  <c r="AM2207" i="1"/>
  <c r="AI2207" i="1"/>
  <c r="AG2410" i="1"/>
  <c r="AN2410" i="1"/>
  <c r="AM2410" i="1"/>
  <c r="AI2410" i="1"/>
  <c r="AG2306" i="1"/>
  <c r="AN2306" i="1"/>
  <c r="AM2306" i="1"/>
  <c r="AI2306" i="1"/>
  <c r="AG2170" i="1"/>
  <c r="AN2170" i="1"/>
  <c r="AM2170" i="1"/>
  <c r="AI2170" i="1"/>
  <c r="AG2243" i="1"/>
  <c r="AN2243" i="1"/>
  <c r="AM2243" i="1"/>
  <c r="AI2243" i="1"/>
  <c r="AG2154" i="1"/>
  <c r="AN2154" i="1"/>
  <c r="AM2154" i="1"/>
  <c r="AI2154" i="1"/>
  <c r="AG2098" i="1"/>
  <c r="AN2098" i="1"/>
  <c r="AM2098" i="1"/>
  <c r="AI2098" i="1"/>
  <c r="AG2463" i="1"/>
  <c r="AN2463" i="1"/>
  <c r="AM2463" i="1"/>
  <c r="AI2463" i="1"/>
  <c r="AG2406" i="1"/>
  <c r="AN2406" i="1"/>
  <c r="AM2406" i="1"/>
  <c r="AI2406" i="1"/>
  <c r="AG2435" i="1"/>
  <c r="AN2435" i="1"/>
  <c r="AM2435" i="1"/>
  <c r="AI2435" i="1"/>
  <c r="AG2388" i="1"/>
  <c r="AN2388" i="1"/>
  <c r="AM2388" i="1"/>
  <c r="AI2388" i="1"/>
  <c r="AG2362" i="1"/>
  <c r="AN2362" i="1"/>
  <c r="AM2362" i="1"/>
  <c r="AI2362" i="1"/>
  <c r="AG2126" i="1"/>
  <c r="AN2126" i="1"/>
  <c r="AM2126" i="1"/>
  <c r="AI2126" i="1"/>
  <c r="AG2166" i="1"/>
  <c r="AN2166" i="1"/>
  <c r="AM2166" i="1"/>
  <c r="AI2166" i="1"/>
  <c r="AG2393" i="1"/>
  <c r="AN2393" i="1"/>
  <c r="AM2393" i="1"/>
  <c r="AI2393" i="1"/>
  <c r="AG2292" i="1"/>
  <c r="AN2292" i="1"/>
  <c r="AM2292" i="1"/>
  <c r="AI2292" i="1"/>
  <c r="AG2288" i="1"/>
  <c r="AN2288" i="1"/>
  <c r="AM2288" i="1"/>
  <c r="AI2288" i="1"/>
  <c r="AG2541" i="1"/>
  <c r="AN2541" i="1"/>
  <c r="AM2541" i="1"/>
  <c r="AI2541" i="1"/>
  <c r="AG2426" i="1"/>
  <c r="AN2426" i="1"/>
  <c r="AM2426" i="1"/>
  <c r="AI2426" i="1"/>
  <c r="AG2476" i="1"/>
  <c r="AN2476" i="1"/>
  <c r="AM2476" i="1"/>
  <c r="AI2476" i="1"/>
  <c r="AG2104" i="1"/>
  <c r="AN2104" i="1"/>
  <c r="AM2104" i="1"/>
  <c r="AI2104" i="1"/>
  <c r="AG2317" i="1"/>
  <c r="AN2317" i="1"/>
  <c r="AM2317" i="1"/>
  <c r="AI2317" i="1"/>
  <c r="AG2228" i="1"/>
  <c r="AN2228" i="1"/>
  <c r="AM2228" i="1"/>
  <c r="AI2228" i="1"/>
  <c r="AG2534" i="1"/>
  <c r="AN2534" i="1"/>
  <c r="AM2534" i="1"/>
  <c r="AI2534" i="1"/>
  <c r="AG2556" i="1"/>
  <c r="AN2556" i="1"/>
  <c r="AM2556" i="1"/>
  <c r="AI2556" i="1"/>
  <c r="AG2216" i="1"/>
  <c r="AN2216" i="1"/>
  <c r="AM2216" i="1"/>
  <c r="AI2216" i="1"/>
  <c r="AG2142" i="1"/>
  <c r="AN2142" i="1"/>
  <c r="AM2142" i="1"/>
  <c r="AI2142" i="1"/>
  <c r="AG2129" i="1"/>
  <c r="AN2129" i="1"/>
  <c r="AM2129" i="1"/>
  <c r="AI2129" i="1"/>
  <c r="AG2183" i="1"/>
  <c r="AN2183" i="1"/>
  <c r="AM2183" i="1"/>
  <c r="AI2183" i="1"/>
  <c r="AG2356" i="1"/>
  <c r="AN2356" i="1"/>
  <c r="AM2356" i="1"/>
  <c r="AI2356" i="1"/>
  <c r="AG2431" i="1"/>
  <c r="AN2431" i="1"/>
  <c r="AM2431" i="1"/>
  <c r="AI2431" i="1"/>
  <c r="AG2151" i="1"/>
  <c r="AN2151" i="1"/>
  <c r="AM2151" i="1"/>
  <c r="AI2151" i="1"/>
  <c r="AG2381" i="1"/>
  <c r="AN2381" i="1"/>
  <c r="AM2381" i="1"/>
  <c r="AI2381" i="1"/>
  <c r="AG2468" i="1"/>
  <c r="AN2468" i="1"/>
  <c r="AM2468" i="1"/>
  <c r="AI2468" i="1"/>
  <c r="AG2295" i="1"/>
  <c r="AN2295" i="1"/>
  <c r="AM2295" i="1"/>
  <c r="AI2295" i="1"/>
  <c r="AG2536" i="1"/>
  <c r="AN2536" i="1"/>
  <c r="AM2536" i="1"/>
  <c r="AI2536" i="1"/>
  <c r="AG2397" i="1"/>
  <c r="AN2397" i="1"/>
  <c r="AM2397" i="1"/>
  <c r="AI2397" i="1"/>
  <c r="AG2131" i="1"/>
  <c r="AN2131" i="1"/>
  <c r="AM2131" i="1"/>
  <c r="AI2131" i="1"/>
  <c r="AG2303" i="1"/>
  <c r="AN2303" i="1"/>
  <c r="AM2303" i="1"/>
  <c r="AI2303" i="1"/>
  <c r="AG2472" i="1"/>
  <c r="AN2472" i="1"/>
  <c r="AM2472" i="1"/>
  <c r="AI2472" i="1"/>
  <c r="AG2563" i="1"/>
  <c r="AN2563" i="1"/>
  <c r="AM2563" i="1"/>
  <c r="AI2563" i="1"/>
  <c r="AG2497" i="1"/>
  <c r="AN2497" i="1"/>
  <c r="AM2497" i="1"/>
  <c r="AI2497" i="1"/>
  <c r="AG2214" i="1"/>
  <c r="AN2214" i="1"/>
  <c r="AM2214" i="1"/>
  <c r="AI2214" i="1"/>
  <c r="AG2340" i="1"/>
  <c r="AN2340" i="1"/>
  <c r="AM2340" i="1"/>
  <c r="AI2340" i="1"/>
  <c r="AG2343" i="1"/>
  <c r="AN2343" i="1"/>
  <c r="AM2343" i="1"/>
  <c r="AI2343" i="1"/>
  <c r="AG2253" i="1"/>
  <c r="AN2253" i="1"/>
  <c r="AM2253" i="1"/>
  <c r="AI2253" i="1"/>
  <c r="AG2163" i="1"/>
  <c r="AN2163" i="1"/>
  <c r="AM2163" i="1"/>
  <c r="AI2163" i="1"/>
  <c r="AG2259" i="1"/>
  <c r="AN2259" i="1"/>
  <c r="AM2259" i="1"/>
  <c r="AI2259" i="1"/>
  <c r="AG2283" i="1"/>
  <c r="AN2283" i="1"/>
  <c r="AM2283" i="1"/>
  <c r="AI2283" i="1"/>
  <c r="AG2361" i="1"/>
  <c r="AN2361" i="1"/>
  <c r="AM2361" i="1"/>
  <c r="AI2361" i="1"/>
  <c r="AG2438" i="1"/>
  <c r="AN2438" i="1"/>
  <c r="AM2438" i="1"/>
  <c r="AI2438" i="1"/>
  <c r="AG2443" i="1"/>
  <c r="AN2443" i="1"/>
  <c r="AM2443" i="1"/>
  <c r="AI2443" i="1"/>
  <c r="AG2412" i="1"/>
  <c r="AN2412" i="1"/>
  <c r="AM2412" i="1"/>
  <c r="AI2412" i="1"/>
  <c r="AG2211" i="1"/>
  <c r="AN2211" i="1"/>
  <c r="AM2211" i="1"/>
  <c r="AI2211" i="1"/>
  <c r="AG2252" i="1"/>
  <c r="AN2252" i="1"/>
  <c r="AM2252" i="1"/>
  <c r="AI2252" i="1"/>
  <c r="AG2167" i="1"/>
  <c r="AN2167" i="1"/>
  <c r="AM2167" i="1"/>
  <c r="AI2167" i="1"/>
  <c r="AG2544" i="1"/>
  <c r="AN2544" i="1"/>
  <c r="AM2544" i="1"/>
  <c r="AI2544" i="1"/>
  <c r="AG2399" i="1"/>
  <c r="AN2399" i="1"/>
  <c r="AM2399" i="1"/>
  <c r="AI2399" i="1"/>
  <c r="AG2314" i="1"/>
  <c r="AN2314" i="1"/>
  <c r="AM2314" i="1"/>
  <c r="AI2314" i="1"/>
  <c r="AG2084" i="1"/>
  <c r="AN2084" i="1"/>
  <c r="AM2084" i="1"/>
  <c r="AI2084" i="1"/>
  <c r="AG2196" i="1"/>
  <c r="AN2196" i="1"/>
  <c r="AM2196" i="1"/>
  <c r="AI2196" i="1"/>
  <c r="AG2249" i="1"/>
  <c r="AN2249" i="1"/>
  <c r="AM2249" i="1"/>
  <c r="AI2249" i="1"/>
  <c r="AG2158" i="1"/>
  <c r="AN2158" i="1"/>
  <c r="AM2158" i="1"/>
  <c r="AI2158" i="1"/>
  <c r="AG2272" i="1"/>
  <c r="AN2272" i="1"/>
  <c r="AM2272" i="1"/>
  <c r="AI2272" i="1"/>
  <c r="AG2279" i="1"/>
  <c r="AN2279" i="1"/>
  <c r="AM2279" i="1"/>
  <c r="AI2279" i="1"/>
  <c r="AG2488" i="1"/>
  <c r="AN2488" i="1"/>
  <c r="AM2488" i="1"/>
  <c r="AI2488" i="1"/>
  <c r="AG2088" i="1"/>
  <c r="AN2088" i="1"/>
  <c r="AM2088" i="1"/>
  <c r="AI2088" i="1"/>
  <c r="AG2347" i="1"/>
  <c r="AN2347" i="1"/>
  <c r="AM2347" i="1"/>
  <c r="AI2347" i="1"/>
  <c r="AG2105" i="1"/>
  <c r="AN2105" i="1"/>
  <c r="AM2105" i="1"/>
  <c r="AI2105" i="1"/>
  <c r="AG2365" i="1"/>
  <c r="AN2365" i="1"/>
  <c r="AM2365" i="1"/>
  <c r="AI2365" i="1"/>
  <c r="AG2220" i="1"/>
  <c r="AN2220" i="1"/>
  <c r="AM2220" i="1"/>
  <c r="AI2220" i="1"/>
  <c r="AG2511" i="1"/>
  <c r="AN2511" i="1"/>
  <c r="AM2511" i="1"/>
  <c r="AI2511" i="1"/>
  <c r="AG2512" i="1"/>
  <c r="AN2512" i="1"/>
  <c r="AM2512" i="1"/>
  <c r="AI2512" i="1"/>
  <c r="AG2284" i="1"/>
  <c r="AN2284" i="1"/>
  <c r="AM2284" i="1"/>
  <c r="AI2284" i="1"/>
  <c r="AG2500" i="1"/>
  <c r="AN2500" i="1"/>
  <c r="AM2500" i="1"/>
  <c r="AI2500" i="1"/>
  <c r="AG2450" i="1"/>
  <c r="AN2450" i="1"/>
  <c r="AM2450" i="1"/>
  <c r="AI2450" i="1"/>
  <c r="AG2140" i="1"/>
  <c r="AN2140" i="1"/>
  <c r="AM2140" i="1"/>
  <c r="AI2140" i="1"/>
  <c r="AG2112" i="1"/>
  <c r="AN2112" i="1"/>
  <c r="AM2112" i="1"/>
  <c r="AI2112" i="1"/>
  <c r="AG2422" i="1"/>
  <c r="AN2422" i="1"/>
  <c r="AM2422" i="1"/>
  <c r="AI2422" i="1"/>
  <c r="AG2271" i="1"/>
  <c r="AN2271" i="1"/>
  <c r="AM2271" i="1"/>
  <c r="AI2271" i="1"/>
  <c r="AG2441" i="1"/>
  <c r="AN2441" i="1"/>
  <c r="AM2441" i="1"/>
  <c r="AI2441" i="1"/>
  <c r="AG2275" i="1"/>
  <c r="AN2275" i="1"/>
  <c r="AM2275" i="1"/>
  <c r="AI2275" i="1"/>
  <c r="AG2533" i="1"/>
  <c r="AN2533" i="1"/>
  <c r="AM2533" i="1"/>
  <c r="AI2533" i="1"/>
  <c r="AG2494" i="1"/>
  <c r="AN2494" i="1"/>
  <c r="AM2494" i="1"/>
  <c r="AI2494" i="1"/>
  <c r="AG2523" i="1"/>
  <c r="AN2523" i="1"/>
  <c r="AM2523" i="1"/>
  <c r="AI2523" i="1"/>
  <c r="AG2110" i="1"/>
  <c r="AN2110" i="1"/>
  <c r="AM2110" i="1"/>
  <c r="AI2110" i="1"/>
  <c r="AG2224" i="1"/>
  <c r="AN2224" i="1"/>
  <c r="AM2224" i="1"/>
  <c r="AI2224" i="1"/>
  <c r="AG2094" i="1"/>
  <c r="AN2094" i="1"/>
  <c r="AM2094" i="1"/>
  <c r="AI2094" i="1"/>
  <c r="AG2204" i="1"/>
  <c r="AN2204" i="1"/>
  <c r="AM2204" i="1"/>
  <c r="AI2204" i="1"/>
  <c r="AG2519" i="1"/>
  <c r="AN2519" i="1"/>
  <c r="AM2519" i="1"/>
  <c r="AI2519" i="1"/>
  <c r="AG2515" i="1"/>
  <c r="AN2515" i="1"/>
  <c r="AM2515" i="1"/>
  <c r="AI2515" i="1"/>
  <c r="AG2297" i="1"/>
  <c r="AN2297" i="1"/>
  <c r="AM2297" i="1"/>
  <c r="AI2297" i="1"/>
  <c r="AG2079" i="1"/>
  <c r="AN2079" i="1"/>
  <c r="AM2079" i="1"/>
  <c r="AI2079" i="1"/>
  <c r="AG2386" i="1"/>
  <c r="AN2386" i="1"/>
  <c r="AM2386" i="1"/>
  <c r="AI2386" i="1"/>
  <c r="AG2485" i="1"/>
  <c r="AN2485" i="1"/>
  <c r="AM2485" i="1"/>
  <c r="AI2485" i="1"/>
  <c r="AG2241" i="1"/>
  <c r="AN2241" i="1"/>
  <c r="AM2241" i="1"/>
  <c r="AI2241" i="1"/>
  <c r="AG2116" i="1"/>
  <c r="AN2116" i="1"/>
  <c r="AM2116" i="1"/>
  <c r="AI2116" i="1"/>
  <c r="AG2460" i="1"/>
  <c r="AN2460" i="1"/>
  <c r="AM2460" i="1"/>
  <c r="AI2460" i="1"/>
  <c r="AG2403" i="1"/>
  <c r="AN2403" i="1"/>
  <c r="AM2403" i="1"/>
  <c r="AI2403" i="1"/>
  <c r="AG2530" i="1"/>
  <c r="AN2530" i="1"/>
  <c r="AM2530" i="1"/>
  <c r="AI2530" i="1"/>
  <c r="AG2153" i="1"/>
  <c r="AN2153" i="1"/>
  <c r="AM2153" i="1"/>
  <c r="AI2153" i="1"/>
  <c r="AG1953" i="1"/>
  <c r="AN1953" i="1"/>
  <c r="AM1953" i="1"/>
  <c r="AI1953" i="1"/>
  <c r="AG1924" i="1"/>
  <c r="AN1924" i="1"/>
  <c r="AM1924" i="1"/>
  <c r="AI1924" i="1"/>
  <c r="AG1696" i="1"/>
  <c r="AN1696" i="1"/>
  <c r="AM1696" i="1"/>
  <c r="AI1696" i="1"/>
  <c r="AG1934" i="1"/>
  <c r="AN1934" i="1"/>
  <c r="AM1934" i="1"/>
  <c r="AI1934" i="1"/>
  <c r="AG1900" i="1"/>
  <c r="AN1900" i="1"/>
  <c r="AM1900" i="1"/>
  <c r="AI1900" i="1"/>
  <c r="AG1951" i="1"/>
  <c r="AN1951" i="1"/>
  <c r="AM1951" i="1"/>
  <c r="AI1951" i="1"/>
  <c r="AG1793" i="1"/>
  <c r="AN1793" i="1"/>
  <c r="AM1793" i="1"/>
  <c r="AI1793" i="1"/>
  <c r="AG1737" i="1"/>
  <c r="AN1737" i="1"/>
  <c r="AM1737" i="1"/>
  <c r="AI1737" i="1"/>
  <c r="AG1927" i="1"/>
  <c r="AN1927" i="1"/>
  <c r="AM1927" i="1"/>
  <c r="AI1927" i="1"/>
  <c r="AG1684" i="1"/>
  <c r="AN1684" i="1"/>
  <c r="AM1684" i="1"/>
  <c r="AI1684" i="1"/>
  <c r="AG2004" i="1"/>
  <c r="AN2004" i="1"/>
  <c r="AM2004" i="1"/>
  <c r="AI2004" i="1"/>
  <c r="AG1761" i="1"/>
  <c r="AN1761" i="1"/>
  <c r="AM1761" i="1"/>
  <c r="AI1761" i="1"/>
  <c r="AG1816" i="1"/>
  <c r="AN1816" i="1"/>
  <c r="AM1816" i="1"/>
  <c r="AI1816" i="1"/>
  <c r="AG1968" i="1"/>
  <c r="AN1968" i="1"/>
  <c r="AM1968" i="1"/>
  <c r="AI1968" i="1"/>
  <c r="AG1894" i="1"/>
  <c r="AN1894" i="1"/>
  <c r="AM1894" i="1"/>
  <c r="AI1894" i="1"/>
  <c r="AG2020" i="1"/>
  <c r="AN2020" i="1"/>
  <c r="AM2020" i="1"/>
  <c r="AI2020" i="1"/>
  <c r="AG1995" i="1"/>
  <c r="AN1995" i="1"/>
  <c r="AM1995" i="1"/>
  <c r="AI1995" i="1"/>
  <c r="AG1913" i="1"/>
  <c r="AN1913" i="1"/>
  <c r="AM1913" i="1"/>
  <c r="AI1913" i="1"/>
  <c r="AG2037" i="1"/>
  <c r="AN2037" i="1"/>
  <c r="AM2037" i="1"/>
  <c r="AI2037" i="1"/>
  <c r="AG1966" i="1"/>
  <c r="AN1966" i="1"/>
  <c r="AM1966" i="1"/>
  <c r="AI1966" i="1"/>
  <c r="AG1946" i="1"/>
  <c r="AN1946" i="1"/>
  <c r="AM1946" i="1"/>
  <c r="AI1946" i="1"/>
  <c r="AG2072" i="1"/>
  <c r="AN2072" i="1"/>
  <c r="AM2072" i="1"/>
  <c r="AI2072" i="1"/>
  <c r="AG1982" i="1"/>
  <c r="AN1982" i="1"/>
  <c r="AM1982" i="1"/>
  <c r="AI1982" i="1"/>
  <c r="AG1747" i="1"/>
  <c r="AN1747" i="1"/>
  <c r="AM1747" i="1"/>
  <c r="AI1747" i="1"/>
  <c r="AG1806" i="1"/>
  <c r="AN1806" i="1"/>
  <c r="AM1806" i="1"/>
  <c r="AI1806" i="1"/>
  <c r="AG1810" i="1"/>
  <c r="AN1810" i="1"/>
  <c r="AM1810" i="1"/>
  <c r="AI1810" i="1"/>
  <c r="AG1704" i="1"/>
  <c r="AN1704" i="1"/>
  <c r="AM1704" i="1"/>
  <c r="AI1704" i="1"/>
  <c r="AG1850" i="1"/>
  <c r="AN1850" i="1"/>
  <c r="AM1850" i="1"/>
  <c r="AI1850" i="1"/>
  <c r="AG1984" i="1"/>
  <c r="AN1984" i="1"/>
  <c r="AM1984" i="1"/>
  <c r="AI1984" i="1"/>
  <c r="AG1742" i="1"/>
  <c r="AN1742" i="1"/>
  <c r="AM1742" i="1"/>
  <c r="AI1742" i="1"/>
  <c r="AG1709" i="1"/>
  <c r="AN1709" i="1"/>
  <c r="AM1709" i="1"/>
  <c r="AI1709" i="1"/>
  <c r="AG1979" i="1"/>
  <c r="AN1979" i="1"/>
  <c r="AM1979" i="1"/>
  <c r="AI1979" i="1"/>
  <c r="AG1817" i="1"/>
  <c r="AN1817" i="1"/>
  <c r="AM1817" i="1"/>
  <c r="AI1817" i="1"/>
  <c r="AG1769" i="1"/>
  <c r="AN1769" i="1"/>
  <c r="AM1769" i="1"/>
  <c r="AI1769" i="1"/>
  <c r="AG1699" i="1"/>
  <c r="AN1699" i="1"/>
  <c r="AM1699" i="1"/>
  <c r="AI1699" i="1"/>
  <c r="AG1929" i="1"/>
  <c r="AN1929" i="1"/>
  <c r="AM1929" i="1"/>
  <c r="AI1929" i="1"/>
  <c r="AG1830" i="1"/>
  <c r="AN1830" i="1"/>
  <c r="AM1830" i="1"/>
  <c r="AI1830" i="1"/>
  <c r="AG1960" i="1"/>
  <c r="AN1960" i="1"/>
  <c r="AM1960" i="1"/>
  <c r="AI1960" i="1"/>
  <c r="AG2053" i="1"/>
  <c r="AN2053" i="1"/>
  <c r="AM2053" i="1"/>
  <c r="AI2053" i="1"/>
  <c r="AG2046" i="1"/>
  <c r="AN2046" i="1"/>
  <c r="AM2046" i="1"/>
  <c r="AI2046" i="1"/>
  <c r="AG1880" i="1"/>
  <c r="AN1880" i="1"/>
  <c r="AM1880" i="1"/>
  <c r="AI1880" i="1"/>
  <c r="AG2010" i="1"/>
  <c r="AN2010" i="1"/>
  <c r="AM2010" i="1"/>
  <c r="AI2010" i="1"/>
  <c r="AG1920" i="1"/>
  <c r="AN1920" i="1"/>
  <c r="AM1920" i="1"/>
  <c r="AI1920" i="1"/>
  <c r="AG1718" i="1"/>
  <c r="AN1718" i="1"/>
  <c r="AM1718" i="1"/>
  <c r="AI1718" i="1"/>
  <c r="AG1844" i="1"/>
  <c r="AN1844" i="1"/>
  <c r="AM1844" i="1"/>
  <c r="AI1844" i="1"/>
  <c r="AG1908" i="1"/>
  <c r="AN1908" i="1"/>
  <c r="AM1908" i="1"/>
  <c r="AI1908" i="1"/>
  <c r="AG1783" i="1"/>
  <c r="AN1783" i="1"/>
  <c r="AM1783" i="1"/>
  <c r="AI1783" i="1"/>
  <c r="AG1716" i="1"/>
  <c r="AN1716" i="1"/>
  <c r="AM1716" i="1"/>
  <c r="AI1716" i="1"/>
  <c r="AG1721" i="1"/>
  <c r="AN1721" i="1"/>
  <c r="AM1721" i="1"/>
  <c r="AI1721" i="1"/>
  <c r="AG1702" i="1"/>
  <c r="AN1702" i="1"/>
  <c r="AM1702" i="1"/>
  <c r="AI1702" i="1"/>
  <c r="AG2021" i="1"/>
  <c r="AN2021" i="1"/>
  <c r="AM2021" i="1"/>
  <c r="AI2021" i="1"/>
  <c r="AG1731" i="1"/>
  <c r="AN1731" i="1"/>
  <c r="AM1731" i="1"/>
  <c r="AI1731" i="1"/>
  <c r="AG1798" i="1"/>
  <c r="AN1798" i="1"/>
  <c r="AM1798" i="1"/>
  <c r="AI1798" i="1"/>
  <c r="AG2067" i="1"/>
  <c r="AN2067" i="1"/>
  <c r="AM2067" i="1"/>
  <c r="AI2067" i="1"/>
  <c r="AG1753" i="1"/>
  <c r="AN1753" i="1"/>
  <c r="AM1753" i="1"/>
  <c r="AI1753" i="1"/>
  <c r="AG1856" i="1"/>
  <c r="AN1856" i="1"/>
  <c r="AM1856" i="1"/>
  <c r="AI1856" i="1"/>
  <c r="AG1963" i="1"/>
  <c r="AN1963" i="1"/>
  <c r="AM1963" i="1"/>
  <c r="AI1963" i="1"/>
  <c r="AG1778" i="1"/>
  <c r="AN1778" i="1"/>
  <c r="AM1778" i="1"/>
  <c r="AI1778" i="1"/>
  <c r="AG1751" i="1"/>
  <c r="AN1751" i="1"/>
  <c r="AM1751" i="1"/>
  <c r="AI1751" i="1"/>
  <c r="AG1732" i="1"/>
  <c r="AN1732" i="1"/>
  <c r="AM1732" i="1"/>
  <c r="AI1732" i="1"/>
  <c r="AG2006" i="1"/>
  <c r="AN2006" i="1"/>
  <c r="AM2006" i="1"/>
  <c r="AI2006" i="1"/>
  <c r="AG1958" i="1"/>
  <c r="AN1958" i="1"/>
  <c r="AM1958" i="1"/>
  <c r="AI1958" i="1"/>
  <c r="AG1917" i="1"/>
  <c r="AN1917" i="1"/>
  <c r="AM1917" i="1"/>
  <c r="AI1917" i="1"/>
  <c r="AG2064" i="1"/>
  <c r="AN2064" i="1"/>
  <c r="AM2064" i="1"/>
  <c r="AI2064" i="1"/>
  <c r="AG1692" i="1"/>
  <c r="AN1692" i="1"/>
  <c r="AM1692" i="1"/>
  <c r="AI1692" i="1"/>
  <c r="AG1888" i="1"/>
  <c r="AN1888" i="1"/>
  <c r="AM1888" i="1"/>
  <c r="AI1888" i="1"/>
  <c r="AG2017" i="1"/>
  <c r="AN2017" i="1"/>
  <c r="AM2017" i="1"/>
  <c r="AI2017" i="1"/>
  <c r="AG1999" i="1"/>
  <c r="AN1999" i="1"/>
  <c r="AM1999" i="1"/>
  <c r="AI1999" i="1"/>
  <c r="AG2050" i="1"/>
  <c r="AN2050" i="1"/>
  <c r="AM2050" i="1"/>
  <c r="AI2050" i="1"/>
  <c r="AG2043" i="1"/>
  <c r="AN2043" i="1"/>
  <c r="AM2043" i="1"/>
  <c r="AI2043" i="1"/>
  <c r="AG1883" i="1"/>
  <c r="AN1883" i="1"/>
  <c r="AM1883" i="1"/>
  <c r="AI1883" i="1"/>
  <c r="AG1976" i="1"/>
  <c r="AN1976" i="1"/>
  <c r="AM1976" i="1"/>
  <c r="AI1976" i="1"/>
  <c r="AG1866" i="1"/>
  <c r="AN1866" i="1"/>
  <c r="AM1866" i="1"/>
  <c r="AI1866" i="1"/>
  <c r="AG1991" i="1"/>
  <c r="AN1991" i="1"/>
  <c r="AM1991" i="1"/>
  <c r="AI1991" i="1"/>
  <c r="AG1937" i="1"/>
  <c r="AN1937" i="1"/>
  <c r="AM1937" i="1"/>
  <c r="AI1937" i="1"/>
  <c r="AG1694" i="1"/>
  <c r="AN1694" i="1"/>
  <c r="AM1694" i="1"/>
  <c r="AI1694" i="1"/>
  <c r="AG2057" i="1"/>
  <c r="AN2057" i="1"/>
  <c r="AM2057" i="1"/>
  <c r="AI2057" i="1"/>
  <c r="AG1852" i="1"/>
  <c r="AN1852" i="1"/>
  <c r="AM1852" i="1"/>
  <c r="AI1852" i="1"/>
  <c r="AG1891" i="1"/>
  <c r="AN1891" i="1"/>
  <c r="AM1891" i="1"/>
  <c r="AI1891" i="1"/>
  <c r="AG1873" i="1"/>
  <c r="AN1873" i="1"/>
  <c r="AM1873" i="1"/>
  <c r="AI1873" i="1"/>
  <c r="AG2060" i="1"/>
  <c r="AN2060" i="1"/>
  <c r="AM2060" i="1"/>
  <c r="AI2060" i="1"/>
  <c r="AG1795" i="1"/>
  <c r="AN1795" i="1"/>
  <c r="AM1795" i="1"/>
  <c r="AI1795" i="1"/>
  <c r="AG1887" i="1"/>
  <c r="AN1887" i="1"/>
  <c r="AM1887" i="1"/>
  <c r="AI1887" i="1"/>
  <c r="AG1912" i="1"/>
  <c r="AN1912" i="1"/>
  <c r="AM1912" i="1"/>
  <c r="AI1912" i="1"/>
  <c r="AG1986" i="1"/>
  <c r="AN1986" i="1"/>
  <c r="AM1986" i="1"/>
  <c r="AI1986" i="1"/>
  <c r="AG1824" i="1"/>
  <c r="AN1824" i="1"/>
  <c r="AM1824" i="1"/>
  <c r="AI1824" i="1"/>
  <c r="AG2012" i="1"/>
  <c r="AN2012" i="1"/>
  <c r="AM2012" i="1"/>
  <c r="AI2012" i="1"/>
  <c r="AG1790" i="1"/>
  <c r="AN1790" i="1"/>
  <c r="AM1790" i="1"/>
  <c r="AI1790" i="1"/>
  <c r="AG1974" i="1"/>
  <c r="AN1974" i="1"/>
  <c r="AM1974" i="1"/>
  <c r="AI1974" i="1"/>
  <c r="AG1860" i="1"/>
  <c r="AN1860" i="1"/>
  <c r="AM1860" i="1"/>
  <c r="AI1860" i="1"/>
  <c r="AG2040" i="1"/>
  <c r="AN2040" i="1"/>
  <c r="AI2040" i="1"/>
  <c r="AM2040" i="1"/>
  <c r="AG1862" i="1"/>
  <c r="AN1862" i="1"/>
  <c r="AM1862" i="1"/>
  <c r="AI1862" i="1"/>
  <c r="AG1740" i="1"/>
  <c r="AN1740" i="1"/>
  <c r="AM1740" i="1"/>
  <c r="AI1740" i="1"/>
  <c r="AG1820" i="1"/>
  <c r="AN1820" i="1"/>
  <c r="AM1820" i="1"/>
  <c r="AI1820" i="1"/>
  <c r="AG1904" i="1"/>
  <c r="AN1904" i="1"/>
  <c r="AM1904" i="1"/>
  <c r="AI1904" i="1"/>
  <c r="AG1869" i="1"/>
  <c r="AN1869" i="1"/>
  <c r="AM1869" i="1"/>
  <c r="AI1869" i="1"/>
  <c r="AG2076" i="1"/>
  <c r="AN2076" i="1"/>
  <c r="AM2076" i="1"/>
  <c r="AI2076" i="1"/>
  <c r="AG1680" i="1"/>
  <c r="AN1680" i="1"/>
  <c r="AM1680" i="1"/>
  <c r="AI1680" i="1"/>
  <c r="AG1724" i="1"/>
  <c r="AN1724" i="1"/>
  <c r="AI1724" i="1"/>
  <c r="AM1724" i="1"/>
  <c r="AG1234" i="1"/>
  <c r="AN1234" i="1"/>
  <c r="AM1234" i="1"/>
  <c r="AI1234" i="1"/>
  <c r="AG782" i="1"/>
  <c r="AN782" i="1"/>
  <c r="AM782" i="1"/>
  <c r="AI782" i="1"/>
  <c r="AG788" i="1"/>
  <c r="AN788" i="1"/>
  <c r="AM788" i="1"/>
  <c r="AI788" i="1"/>
  <c r="AG1346" i="1"/>
  <c r="AN1346" i="1"/>
  <c r="AM1346" i="1"/>
  <c r="AI1346" i="1"/>
  <c r="AG1319" i="1"/>
  <c r="AN1319" i="1"/>
  <c r="AM1319" i="1"/>
  <c r="AI1319" i="1"/>
  <c r="AG961" i="1"/>
  <c r="AN961" i="1"/>
  <c r="AM961" i="1"/>
  <c r="AI961" i="1"/>
  <c r="AG800" i="1"/>
  <c r="AN800" i="1"/>
  <c r="AM800" i="1"/>
  <c r="AI800" i="1"/>
  <c r="AG805" i="1"/>
  <c r="AN805" i="1"/>
  <c r="AM805" i="1"/>
  <c r="AI805" i="1"/>
  <c r="AG1300" i="1"/>
  <c r="AN1300" i="1"/>
  <c r="AM1300" i="1"/>
  <c r="AI1300" i="1"/>
  <c r="AG1230" i="1"/>
  <c r="AN1230" i="1"/>
  <c r="AM1230" i="1"/>
  <c r="AI1230" i="1"/>
  <c r="AG1215" i="1"/>
  <c r="AN1215" i="1"/>
  <c r="AM1215" i="1"/>
  <c r="AI1215" i="1"/>
  <c r="AG1335" i="1"/>
  <c r="AN1335" i="1"/>
  <c r="AM1335" i="1"/>
  <c r="AI1335" i="1"/>
  <c r="AG882" i="1"/>
  <c r="AN882" i="1"/>
  <c r="AM882" i="1"/>
  <c r="AI882" i="1"/>
  <c r="AG1114" i="1"/>
  <c r="AN1114" i="1"/>
  <c r="AM1114" i="1"/>
  <c r="AI1114" i="1"/>
  <c r="AG934" i="1"/>
  <c r="AN934" i="1"/>
  <c r="AM934" i="1"/>
  <c r="AI934" i="1"/>
  <c r="AG1286" i="1"/>
  <c r="AN1286" i="1"/>
  <c r="AM1286" i="1"/>
  <c r="AI1286" i="1"/>
  <c r="AG1294" i="1"/>
  <c r="AN1294" i="1"/>
  <c r="AM1294" i="1"/>
  <c r="AI1294" i="1"/>
  <c r="AG1043" i="1"/>
  <c r="AN1043" i="1"/>
  <c r="AM1043" i="1"/>
  <c r="AI1043" i="1"/>
  <c r="AG1183" i="1"/>
  <c r="AN1183" i="1"/>
  <c r="AM1183" i="1"/>
  <c r="AI1183" i="1"/>
  <c r="AG924" i="1"/>
  <c r="AN924" i="1"/>
  <c r="AM924" i="1"/>
  <c r="AI924" i="1"/>
  <c r="AG1064" i="1"/>
  <c r="AN1064" i="1"/>
  <c r="AM1064" i="1"/>
  <c r="AI1064" i="1"/>
  <c r="AG771" i="1"/>
  <c r="AN771" i="1"/>
  <c r="AM771" i="1"/>
  <c r="AI771" i="1"/>
  <c r="AG1130" i="1"/>
  <c r="AN1130" i="1"/>
  <c r="AM1130" i="1"/>
  <c r="AI1130" i="1"/>
  <c r="AG1299" i="1"/>
  <c r="AN1299" i="1"/>
  <c r="AM1299" i="1"/>
  <c r="AI1299" i="1"/>
  <c r="AG1056" i="1"/>
  <c r="AN1056" i="1"/>
  <c r="AM1056" i="1"/>
  <c r="AI1056" i="1"/>
  <c r="AG1058" i="1"/>
  <c r="AN1058" i="1"/>
  <c r="AM1058" i="1"/>
  <c r="AI1058" i="1"/>
  <c r="AG744" i="1"/>
  <c r="AN744" i="1"/>
  <c r="AM744" i="1"/>
  <c r="AI744" i="1"/>
  <c r="AG1152" i="1"/>
  <c r="AN1152" i="1"/>
  <c r="AM1152" i="1"/>
  <c r="AI1152" i="1"/>
  <c r="AG1271" i="1"/>
  <c r="AN1271" i="1"/>
  <c r="AM1271" i="1"/>
  <c r="AI1271" i="1"/>
  <c r="AG1133" i="1"/>
  <c r="AN1133" i="1"/>
  <c r="AM1133" i="1"/>
  <c r="AI1133" i="1"/>
  <c r="AG867" i="1"/>
  <c r="AN867" i="1"/>
  <c r="AM867" i="1"/>
  <c r="AI867" i="1"/>
  <c r="AG1036" i="1"/>
  <c r="AN1036" i="1"/>
  <c r="AM1036" i="1"/>
  <c r="AI1036" i="1"/>
  <c r="AG1282" i="1"/>
  <c r="AN1282" i="1"/>
  <c r="AM1282" i="1"/>
  <c r="AI1282" i="1"/>
  <c r="AG1143" i="1"/>
  <c r="AN1143" i="1"/>
  <c r="AM1143" i="1"/>
  <c r="AI1143" i="1"/>
  <c r="AG935" i="1"/>
  <c r="AN935" i="1"/>
  <c r="AM935" i="1"/>
  <c r="AI935" i="1"/>
  <c r="AG984" i="1"/>
  <c r="AN984" i="1"/>
  <c r="AM984" i="1"/>
  <c r="AI984" i="1"/>
  <c r="AG1016" i="1"/>
  <c r="AN1016" i="1"/>
  <c r="AM1016" i="1"/>
  <c r="AI1016" i="1"/>
  <c r="AG1080" i="1"/>
  <c r="AN1080" i="1"/>
  <c r="AM1080" i="1"/>
  <c r="AI1080" i="1"/>
  <c r="AG1173" i="1"/>
  <c r="AN1173" i="1"/>
  <c r="AM1173" i="1"/>
  <c r="AI1173" i="1"/>
  <c r="AG1139" i="1"/>
  <c r="AN1139" i="1"/>
  <c r="AM1139" i="1"/>
  <c r="AI1139" i="1"/>
  <c r="AG1135" i="1"/>
  <c r="AN1135" i="1"/>
  <c r="AM1135" i="1"/>
  <c r="AI1135" i="1"/>
  <c r="AG813" i="1"/>
  <c r="AN813" i="1"/>
  <c r="AM813" i="1"/>
  <c r="AI813" i="1"/>
  <c r="AG1093" i="1"/>
  <c r="AN1093" i="1"/>
  <c r="AM1093" i="1"/>
  <c r="AI1093" i="1"/>
  <c r="AG1267" i="1"/>
  <c r="AN1267" i="1"/>
  <c r="AM1267" i="1"/>
  <c r="AI1267" i="1"/>
  <c r="AG1004" i="1"/>
  <c r="AN1004" i="1"/>
  <c r="AM1004" i="1"/>
  <c r="AI1004" i="1"/>
  <c r="AG1317" i="1"/>
  <c r="AN1317" i="1"/>
  <c r="AM1317" i="1"/>
  <c r="AI1317" i="1"/>
  <c r="AG1106" i="1"/>
  <c r="AN1106" i="1"/>
  <c r="AM1106" i="1"/>
  <c r="AI1106" i="1"/>
  <c r="AG1307" i="1"/>
  <c r="AN1307" i="1"/>
  <c r="AM1307" i="1"/>
  <c r="AI1307" i="1"/>
  <c r="AG1169" i="1"/>
  <c r="AN1169" i="1"/>
  <c r="AM1169" i="1"/>
  <c r="AI1169" i="1"/>
  <c r="AG1243" i="1"/>
  <c r="AN1243" i="1"/>
  <c r="AM1243" i="1"/>
  <c r="AI1243" i="1"/>
  <c r="AG742" i="1"/>
  <c r="AN742" i="1"/>
  <c r="AM742" i="1"/>
  <c r="AI742" i="1"/>
  <c r="AG832" i="1"/>
  <c r="AN832" i="1"/>
  <c r="AM832" i="1"/>
  <c r="AI832" i="1"/>
  <c r="AG1084" i="1"/>
  <c r="AN1084" i="1"/>
  <c r="AM1084" i="1"/>
  <c r="AI1084" i="1"/>
  <c r="AG974" i="1"/>
  <c r="AN974" i="1"/>
  <c r="AM974" i="1"/>
  <c r="AI974" i="1"/>
  <c r="AG917" i="1"/>
  <c r="AN917" i="1"/>
  <c r="AM917" i="1"/>
  <c r="AI917" i="1"/>
  <c r="AG977" i="1"/>
  <c r="AN977" i="1"/>
  <c r="AM977" i="1"/>
  <c r="AI977" i="1"/>
  <c r="AG1275" i="1"/>
  <c r="AN1275" i="1"/>
  <c r="AM1275" i="1"/>
  <c r="AI1275" i="1"/>
  <c r="AG1403" i="1"/>
  <c r="AN1403" i="1"/>
  <c r="AM1403" i="1"/>
  <c r="AI1403" i="1"/>
  <c r="AG1670" i="1"/>
  <c r="AN1670" i="1"/>
  <c r="AM1670" i="1"/>
  <c r="AI1670" i="1"/>
  <c r="AG1588" i="1"/>
  <c r="AN1588" i="1"/>
  <c r="AM1588" i="1"/>
  <c r="AI1588" i="1"/>
  <c r="AG1389" i="1"/>
  <c r="AN1389" i="1"/>
  <c r="AM1389" i="1"/>
  <c r="AI1389" i="1"/>
  <c r="AG1573" i="1"/>
  <c r="AN1573" i="1"/>
  <c r="AM1573" i="1"/>
  <c r="AI1573" i="1"/>
  <c r="AG1657" i="1"/>
  <c r="AN1657" i="1"/>
  <c r="AM1657" i="1"/>
  <c r="AI1657" i="1"/>
  <c r="AG1529" i="1"/>
  <c r="AN1529" i="1"/>
  <c r="AM1529" i="1"/>
  <c r="AI1529" i="1"/>
  <c r="AG1585" i="1"/>
  <c r="AN1585" i="1"/>
  <c r="AM1585" i="1"/>
  <c r="AI1585" i="1"/>
  <c r="AG1347" i="1"/>
  <c r="AN1347" i="1"/>
  <c r="AM1347" i="1"/>
  <c r="AI1347" i="1"/>
  <c r="AG1428" i="1"/>
  <c r="AN1428" i="1"/>
  <c r="AM1428" i="1"/>
  <c r="AI1428" i="1"/>
  <c r="AG1452" i="1"/>
  <c r="AN1452" i="1"/>
  <c r="AM1452" i="1"/>
  <c r="AI1452" i="1"/>
  <c r="AG1387" i="1"/>
  <c r="AN1387" i="1"/>
  <c r="AM1387" i="1"/>
  <c r="AI1387" i="1"/>
  <c r="AG1676" i="1"/>
  <c r="AN1676" i="1"/>
  <c r="AM1676" i="1"/>
  <c r="AI1676" i="1"/>
  <c r="AG1554" i="1"/>
  <c r="AN1554" i="1"/>
  <c r="AM1554" i="1"/>
  <c r="AI1554" i="1"/>
  <c r="AG1527" i="1"/>
  <c r="AN1527" i="1"/>
  <c r="AM1527" i="1"/>
  <c r="AI1527" i="1"/>
  <c r="AG1541" i="1"/>
  <c r="AN1541" i="1"/>
  <c r="AM1541" i="1"/>
  <c r="AI1541" i="1"/>
  <c r="AG1515" i="1"/>
  <c r="AN1515" i="1"/>
  <c r="AM1515" i="1"/>
  <c r="AI1515" i="1"/>
  <c r="AG1674" i="1"/>
  <c r="AN1674" i="1"/>
  <c r="AM1674" i="1"/>
  <c r="AI1674" i="1"/>
  <c r="AG1476" i="1"/>
  <c r="AN1476" i="1"/>
  <c r="AM1476" i="1"/>
  <c r="AI1476" i="1"/>
  <c r="AG1508" i="1"/>
  <c r="AN1508" i="1"/>
  <c r="AM1508" i="1"/>
  <c r="AI1508" i="1"/>
  <c r="AG1504" i="1"/>
  <c r="AN1504" i="1"/>
  <c r="AM1504" i="1"/>
  <c r="AI1504" i="1"/>
  <c r="AG1356" i="1"/>
  <c r="AN1356" i="1"/>
  <c r="AM1356" i="1"/>
  <c r="AI1356" i="1"/>
  <c r="AG1366" i="1"/>
  <c r="AN1366" i="1"/>
  <c r="AM1366" i="1"/>
  <c r="AI1366" i="1"/>
  <c r="AG1464" i="1"/>
  <c r="AN1464" i="1"/>
  <c r="AM1464" i="1"/>
  <c r="AI1464" i="1"/>
  <c r="AG1578" i="1"/>
  <c r="AN1578" i="1"/>
  <c r="AM1578" i="1"/>
  <c r="AI1578" i="1"/>
  <c r="AG1672" i="1"/>
  <c r="AN1672" i="1"/>
  <c r="AM1672" i="1"/>
  <c r="AI1672" i="1"/>
  <c r="AG1449" i="1"/>
  <c r="AN1449" i="1"/>
  <c r="AM1449" i="1"/>
  <c r="AI1449" i="1"/>
  <c r="AG1360" i="1"/>
  <c r="AN1360" i="1"/>
  <c r="AM1360" i="1"/>
  <c r="AI1360" i="1"/>
  <c r="AG1397" i="1"/>
  <c r="AN1397" i="1"/>
  <c r="AM1397" i="1"/>
  <c r="AI1397" i="1"/>
  <c r="AG1606" i="1"/>
  <c r="AN1606" i="1"/>
  <c r="AM1606" i="1"/>
  <c r="AI1606" i="1"/>
  <c r="AG1532" i="1"/>
  <c r="AN1532" i="1"/>
  <c r="AM1532" i="1"/>
  <c r="AI1532" i="1"/>
  <c r="AG1618" i="1"/>
  <c r="AN1618" i="1"/>
  <c r="AM1618" i="1"/>
  <c r="AI1618" i="1"/>
  <c r="AG1486" i="1"/>
  <c r="AN1486" i="1"/>
  <c r="AM1486" i="1"/>
  <c r="AI1486" i="1"/>
  <c r="AG1579" i="1"/>
  <c r="AN1579" i="1"/>
  <c r="AM1579" i="1"/>
  <c r="AI1579" i="1"/>
  <c r="AG1626" i="1"/>
  <c r="AN1626" i="1"/>
  <c r="AM1626" i="1"/>
  <c r="AI1626" i="1"/>
  <c r="AG1543" i="1"/>
  <c r="AN1543" i="1"/>
  <c r="AM1543" i="1"/>
  <c r="AI1543" i="1"/>
  <c r="AG1561" i="1"/>
  <c r="AN1561" i="1"/>
  <c r="AM1561" i="1"/>
  <c r="AI1561" i="1"/>
  <c r="AG1395" i="1"/>
  <c r="AN1395" i="1"/>
  <c r="AM1395" i="1"/>
  <c r="AI1395" i="1"/>
  <c r="AG1658" i="1"/>
  <c r="AN1658" i="1"/>
  <c r="AM1658" i="1"/>
  <c r="AI1658" i="1"/>
  <c r="AG1385" i="1"/>
  <c r="AN1385" i="1"/>
  <c r="AM1385" i="1"/>
  <c r="AI1385" i="1"/>
  <c r="AG1593" i="1"/>
  <c r="AN1593" i="1"/>
  <c r="AM1593" i="1"/>
  <c r="AI1593" i="1"/>
  <c r="AG1615" i="1"/>
  <c r="AN1615" i="1"/>
  <c r="AM1615" i="1"/>
  <c r="AI1615" i="1"/>
  <c r="AG1556" i="1"/>
  <c r="AN1556" i="1"/>
  <c r="AM1556" i="1"/>
  <c r="AI1556" i="1"/>
  <c r="AG1480" i="1"/>
  <c r="AN1480" i="1"/>
  <c r="AM1480" i="1"/>
  <c r="AI1480" i="1"/>
  <c r="AG1381" i="1"/>
  <c r="AN1381" i="1"/>
  <c r="AM1381" i="1"/>
  <c r="AI1381" i="1"/>
  <c r="AG1409" i="1"/>
  <c r="AN1409" i="1"/>
  <c r="AM1409" i="1"/>
  <c r="AI1409" i="1"/>
  <c r="AG1350" i="1"/>
  <c r="AN1350" i="1"/>
  <c r="AM1350" i="1"/>
  <c r="AI1350" i="1"/>
  <c r="AG1538" i="1"/>
  <c r="AN1538" i="1"/>
  <c r="AM1538" i="1"/>
  <c r="AI1538" i="1"/>
  <c r="AG1570" i="1"/>
  <c r="AN1570" i="1"/>
  <c r="AM1570" i="1"/>
  <c r="AI1570" i="1"/>
  <c r="AG1446" i="1"/>
  <c r="AN1446" i="1"/>
  <c r="AM1446" i="1"/>
  <c r="AI1446" i="1"/>
  <c r="AG1457" i="1"/>
  <c r="AN1457" i="1"/>
  <c r="AM1457" i="1"/>
  <c r="AI1457" i="1"/>
  <c r="AG1445" i="1"/>
  <c r="AN1445" i="1"/>
  <c r="AM1445" i="1"/>
  <c r="AI1445" i="1"/>
  <c r="AG1412" i="1"/>
  <c r="AN1412" i="1"/>
  <c r="AM1412" i="1"/>
  <c r="AI1412" i="1"/>
  <c r="AG1535" i="1"/>
  <c r="AN1535" i="1"/>
  <c r="AM1535" i="1"/>
  <c r="AI1535" i="1"/>
  <c r="AG1481" i="1"/>
  <c r="AN1481" i="1"/>
  <c r="AM1481" i="1"/>
  <c r="AI1481" i="1"/>
  <c r="AG1499" i="1"/>
  <c r="AN1499" i="1"/>
  <c r="AM1499" i="1"/>
  <c r="AI1499" i="1"/>
  <c r="AG1638" i="1"/>
  <c r="AN1638" i="1"/>
  <c r="AM1638" i="1"/>
  <c r="AI1638" i="1"/>
  <c r="AG1634" i="1"/>
  <c r="AN1634" i="1"/>
  <c r="AM1634" i="1"/>
  <c r="AI1634" i="1"/>
  <c r="AG1558" i="1"/>
  <c r="AN1558" i="1"/>
  <c r="AM1558" i="1"/>
  <c r="AI1558" i="1"/>
  <c r="AG1416" i="1"/>
  <c r="AN1416" i="1"/>
  <c r="AM1416" i="1"/>
  <c r="AI1416" i="1"/>
  <c r="AG1491" i="1"/>
  <c r="AN1491" i="1"/>
  <c r="AM1491" i="1"/>
  <c r="AI1491" i="1"/>
  <c r="AG1440" i="1"/>
  <c r="AN1440" i="1"/>
  <c r="AM1440" i="1"/>
  <c r="AI1440" i="1"/>
  <c r="AG1510" i="1"/>
  <c r="AN1510" i="1"/>
  <c r="AM1510" i="1"/>
  <c r="AI1510" i="1"/>
  <c r="AG1420" i="1"/>
  <c r="AN1420" i="1"/>
  <c r="AM1420" i="1"/>
  <c r="AI1420" i="1"/>
  <c r="AG1415" i="1"/>
  <c r="AN1415" i="1"/>
  <c r="AM1415" i="1"/>
  <c r="AI1415" i="1"/>
  <c r="AG1613" i="1"/>
  <c r="AN1613" i="1"/>
  <c r="AM1613" i="1"/>
  <c r="AI1613" i="1"/>
  <c r="AG1663" i="1"/>
  <c r="AN1663" i="1"/>
  <c r="AM1663" i="1"/>
  <c r="AI1663" i="1"/>
  <c r="AG1550" i="1"/>
  <c r="AN1550" i="1"/>
  <c r="AM1550" i="1"/>
  <c r="AI1550" i="1"/>
  <c r="AG1602" i="1"/>
  <c r="AN1602" i="1"/>
  <c r="AM1602" i="1"/>
  <c r="AI1602" i="1"/>
  <c r="AG1461" i="1"/>
  <c r="AN1461" i="1"/>
  <c r="AM1461" i="1"/>
  <c r="AI1461" i="1"/>
  <c r="AG1666" i="1"/>
  <c r="AN1666" i="1"/>
  <c r="AM1666" i="1"/>
  <c r="AI1666" i="1"/>
  <c r="AG1437" i="1"/>
  <c r="AN1437" i="1"/>
  <c r="AM1437" i="1"/>
  <c r="AI1437" i="1"/>
  <c r="AG1565" i="1"/>
  <c r="AN1565" i="1"/>
  <c r="AM1565" i="1"/>
  <c r="AI1565" i="1"/>
  <c r="AG1404" i="1"/>
  <c r="AN1404" i="1"/>
  <c r="AM1404" i="1"/>
  <c r="AI1404" i="1"/>
  <c r="AG1643" i="1"/>
  <c r="AN1643" i="1"/>
  <c r="AM1643" i="1"/>
  <c r="AI1643" i="1"/>
  <c r="AG1436" i="1"/>
  <c r="AN1436" i="1"/>
  <c r="AM1436" i="1"/>
  <c r="AI1436" i="1"/>
  <c r="AG1495" i="1"/>
  <c r="AN1495" i="1"/>
  <c r="AM1495" i="1"/>
  <c r="AI1495" i="1"/>
  <c r="AG1654" i="1"/>
  <c r="AN1654" i="1"/>
  <c r="AM1654" i="1"/>
  <c r="AI1654" i="1"/>
  <c r="AG1597" i="1"/>
  <c r="AN1597" i="1"/>
  <c r="AM1597" i="1"/>
  <c r="AI1597" i="1"/>
  <c r="AG1622" i="1"/>
  <c r="AN1622" i="1"/>
  <c r="AM1622" i="1"/>
  <c r="AI1622" i="1"/>
  <c r="AG1371" i="1"/>
  <c r="AN1371" i="1"/>
  <c r="AM1371" i="1"/>
  <c r="AI1371" i="1"/>
  <c r="AG1648" i="1"/>
  <c r="AN1648" i="1"/>
  <c r="AM1648" i="1"/>
  <c r="AI1648" i="1"/>
  <c r="AG1468" i="1"/>
  <c r="AN1468" i="1"/>
  <c r="AM1468" i="1"/>
  <c r="AI1468" i="1"/>
  <c r="AG2124" i="1"/>
  <c r="AN2124" i="1"/>
  <c r="AM2124" i="1"/>
  <c r="AI2124" i="1"/>
  <c r="AG2421" i="1"/>
  <c r="AN2421" i="1"/>
  <c r="AM2421" i="1"/>
  <c r="AI2421" i="1"/>
  <c r="AG2146" i="1"/>
  <c r="AN2146" i="1"/>
  <c r="AM2146" i="1"/>
  <c r="AI2146" i="1"/>
  <c r="AG2493" i="1"/>
  <c r="AN2493" i="1"/>
  <c r="AM2493" i="1"/>
  <c r="AI2493" i="1"/>
  <c r="AG2322" i="1"/>
  <c r="AN2322" i="1"/>
  <c r="AM2322" i="1"/>
  <c r="AI2322" i="1"/>
  <c r="AG2458" i="1"/>
  <c r="AN2458" i="1"/>
  <c r="AM2458" i="1"/>
  <c r="AI2458" i="1"/>
  <c r="AG2382" i="1"/>
  <c r="AN2382" i="1"/>
  <c r="AM2382" i="1"/>
  <c r="AI2382" i="1"/>
  <c r="AG2378" i="1"/>
  <c r="AN2378" i="1"/>
  <c r="AM2378" i="1"/>
  <c r="AI2378" i="1"/>
  <c r="AG2134" i="1"/>
  <c r="AN2134" i="1"/>
  <c r="AM2134" i="1"/>
  <c r="AI2134" i="1"/>
  <c r="AG2548" i="1"/>
  <c r="AN2548" i="1"/>
  <c r="AM2548" i="1"/>
  <c r="AI2548" i="1"/>
  <c r="AG2569" i="1"/>
  <c r="AN2569" i="1"/>
  <c r="AM2569" i="1"/>
  <c r="AI2569" i="1"/>
  <c r="AG2234" i="1"/>
  <c r="AN2234" i="1"/>
  <c r="AM2234" i="1"/>
  <c r="AI2234" i="1"/>
  <c r="AG2187" i="1"/>
  <c r="AN2187" i="1"/>
  <c r="AM2187" i="1"/>
  <c r="AI2187" i="1"/>
  <c r="AG2505" i="1"/>
  <c r="AN2505" i="1"/>
  <c r="AM2505" i="1"/>
  <c r="AI2505" i="1"/>
  <c r="AG2559" i="1"/>
  <c r="AN2559" i="1"/>
  <c r="AM2559" i="1"/>
  <c r="AI2559" i="1"/>
  <c r="AG2237" i="1"/>
  <c r="AN2237" i="1"/>
  <c r="AM2237" i="1"/>
  <c r="AI2237" i="1"/>
  <c r="AG2333" i="1"/>
  <c r="AN2333" i="1"/>
  <c r="AM2333" i="1"/>
  <c r="AI2333" i="1"/>
  <c r="AG2175" i="1"/>
  <c r="AN2175" i="1"/>
  <c r="AM2175" i="1"/>
  <c r="AI2175" i="1"/>
  <c r="AG2246" i="1"/>
  <c r="AN2246" i="1"/>
  <c r="AM2246" i="1"/>
  <c r="AI2246" i="1"/>
  <c r="AG2180" i="1"/>
  <c r="AN2180" i="1"/>
  <c r="AM2180" i="1"/>
  <c r="AI2180" i="1"/>
  <c r="AG2091" i="1"/>
  <c r="AN2091" i="1"/>
  <c r="AM2091" i="1"/>
  <c r="AI2091" i="1"/>
  <c r="AG2201" i="1"/>
  <c r="AN2201" i="1"/>
  <c r="AM2201" i="1"/>
  <c r="AI2201" i="1"/>
  <c r="AG2089" i="1"/>
  <c r="AN2089" i="1"/>
  <c r="AM2089" i="1"/>
  <c r="AI2089" i="1"/>
  <c r="AG2206" i="1"/>
  <c r="AN2206" i="1"/>
  <c r="AM2206" i="1"/>
  <c r="AI2206" i="1"/>
  <c r="AG2409" i="1"/>
  <c r="AN2409" i="1"/>
  <c r="AM2409" i="1"/>
  <c r="AI2409" i="1"/>
  <c r="AG2219" i="1"/>
  <c r="AN2219" i="1"/>
  <c r="AM2219" i="1"/>
  <c r="AI2219" i="1"/>
  <c r="AG2169" i="1"/>
  <c r="AN2169" i="1"/>
  <c r="AM2169" i="1"/>
  <c r="AI2169" i="1"/>
  <c r="AG2242" i="1"/>
  <c r="AN2242" i="1"/>
  <c r="AM2242" i="1"/>
  <c r="AI2242" i="1"/>
  <c r="AG2408" i="1"/>
  <c r="AN2408" i="1"/>
  <c r="AM2408" i="1"/>
  <c r="AI2408" i="1"/>
  <c r="AG2097" i="1"/>
  <c r="AN2097" i="1"/>
  <c r="AM2097" i="1"/>
  <c r="AI2097" i="1"/>
  <c r="AG2481" i="1"/>
  <c r="AN2481" i="1"/>
  <c r="AM2481" i="1"/>
  <c r="AI2481" i="1"/>
  <c r="AG2405" i="1"/>
  <c r="AN2405" i="1"/>
  <c r="AM2405" i="1"/>
  <c r="AI2405" i="1"/>
  <c r="AG2434" i="1"/>
  <c r="AN2434" i="1"/>
  <c r="AM2434" i="1"/>
  <c r="AI2434" i="1"/>
  <c r="AG2528" i="1"/>
  <c r="AN2528" i="1"/>
  <c r="AM2528" i="1"/>
  <c r="AI2528" i="1"/>
  <c r="AG2484" i="1"/>
  <c r="AN2484" i="1"/>
  <c r="AM2484" i="1"/>
  <c r="AI2484" i="1"/>
  <c r="AG2125" i="1"/>
  <c r="AN2125" i="1"/>
  <c r="AM2125" i="1"/>
  <c r="AI2125" i="1"/>
  <c r="AG2165" i="1"/>
  <c r="AN2165" i="1"/>
  <c r="AM2165" i="1"/>
  <c r="AI2165" i="1"/>
  <c r="AG2392" i="1"/>
  <c r="AN2392" i="1"/>
  <c r="AM2392" i="1"/>
  <c r="AI2392" i="1"/>
  <c r="AG2291" i="1"/>
  <c r="AN2291" i="1"/>
  <c r="AM2291" i="1"/>
  <c r="AI2291" i="1"/>
  <c r="AG2418" i="1"/>
  <c r="AN2418" i="1"/>
  <c r="AM2418" i="1"/>
  <c r="AI2418" i="1"/>
  <c r="AG2540" i="1"/>
  <c r="AN2540" i="1"/>
  <c r="AM2540" i="1"/>
  <c r="AI2540" i="1"/>
  <c r="AG2425" i="1"/>
  <c r="AN2425" i="1"/>
  <c r="AM2425" i="1"/>
  <c r="AI2425" i="1"/>
  <c r="AG2138" i="1"/>
  <c r="AN2138" i="1"/>
  <c r="AM2138" i="1"/>
  <c r="AI2138" i="1"/>
  <c r="AG2103" i="1"/>
  <c r="AN2103" i="1"/>
  <c r="AM2103" i="1"/>
  <c r="AI2103" i="1"/>
  <c r="AG2372" i="1"/>
  <c r="AN2372" i="1"/>
  <c r="AM2372" i="1"/>
  <c r="AI2372" i="1"/>
  <c r="AG2227" i="1"/>
  <c r="AN2227" i="1"/>
  <c r="AM2227" i="1"/>
  <c r="AI2227" i="1"/>
  <c r="AG2193" i="1"/>
  <c r="AN2193" i="1"/>
  <c r="AM2193" i="1"/>
  <c r="AI2193" i="1"/>
  <c r="AG2555" i="1"/>
  <c r="AN2555" i="1"/>
  <c r="AM2555" i="1"/>
  <c r="AI2555" i="1"/>
  <c r="AG2215" i="1"/>
  <c r="AN2215" i="1"/>
  <c r="AM2215" i="1"/>
  <c r="AI2215" i="1"/>
  <c r="AG2553" i="1"/>
  <c r="AN2553" i="1"/>
  <c r="AM2553" i="1"/>
  <c r="AI2553" i="1"/>
  <c r="AG2128" i="1"/>
  <c r="AN2128" i="1"/>
  <c r="AM2128" i="1"/>
  <c r="AI2128" i="1"/>
  <c r="AG2182" i="1"/>
  <c r="AN2182" i="1"/>
  <c r="AM2182" i="1"/>
  <c r="AI2182" i="1"/>
  <c r="AG2355" i="1"/>
  <c r="AN2355" i="1"/>
  <c r="AM2355" i="1"/>
  <c r="AI2355" i="1"/>
  <c r="AG2262" i="1"/>
  <c r="AN2262" i="1"/>
  <c r="AM2262" i="1"/>
  <c r="AI2262" i="1"/>
  <c r="AG2150" i="1"/>
  <c r="AN2150" i="1"/>
  <c r="AM2150" i="1"/>
  <c r="AI2150" i="1"/>
  <c r="AG2380" i="1"/>
  <c r="AN2380" i="1"/>
  <c r="AM2380" i="1"/>
  <c r="AI2380" i="1"/>
  <c r="AG2467" i="1"/>
  <c r="AN2467" i="1"/>
  <c r="AM2467" i="1"/>
  <c r="AI2467" i="1"/>
  <c r="AG2294" i="1"/>
  <c r="AN2294" i="1"/>
  <c r="AM2294" i="1"/>
  <c r="AI2294" i="1"/>
  <c r="AG2547" i="1"/>
  <c r="AN2547" i="1"/>
  <c r="AM2547" i="1"/>
  <c r="AI2547" i="1"/>
  <c r="AG2396" i="1"/>
  <c r="AN2396" i="1"/>
  <c r="AM2396" i="1"/>
  <c r="AI2396" i="1"/>
  <c r="AG2130" i="1"/>
  <c r="AN2130" i="1"/>
  <c r="AM2130" i="1"/>
  <c r="AI2130" i="1"/>
  <c r="AG2268" i="1"/>
  <c r="AN2268" i="1"/>
  <c r="AM2268" i="1"/>
  <c r="AI2268" i="1"/>
  <c r="AG2471" i="1"/>
  <c r="AN2471" i="1"/>
  <c r="AM2471" i="1"/>
  <c r="AI2471" i="1"/>
  <c r="AG2562" i="1"/>
  <c r="AN2562" i="1"/>
  <c r="AM2562" i="1"/>
  <c r="AI2562" i="1"/>
  <c r="AG2102" i="1"/>
  <c r="AN2102" i="1"/>
  <c r="AM2102" i="1"/>
  <c r="AI2102" i="1"/>
  <c r="AG2213" i="1"/>
  <c r="AN2213" i="1"/>
  <c r="AM2213" i="1"/>
  <c r="AI2213" i="1"/>
  <c r="AG2339" i="1"/>
  <c r="AN2339" i="1"/>
  <c r="AM2339" i="1"/>
  <c r="AI2339" i="1"/>
  <c r="AG2342" i="1"/>
  <c r="AN2342" i="1"/>
  <c r="AM2342" i="1"/>
  <c r="AI2342" i="1"/>
  <c r="AG2231" i="1"/>
  <c r="AN2231" i="1"/>
  <c r="AM2231" i="1"/>
  <c r="AI2231" i="1"/>
  <c r="AG2162" i="1"/>
  <c r="AN2162" i="1"/>
  <c r="AM2162" i="1"/>
  <c r="AI2162" i="1"/>
  <c r="AG2258" i="1"/>
  <c r="AN2258" i="1"/>
  <c r="AM2258" i="1"/>
  <c r="AI2258" i="1"/>
  <c r="AG2282" i="1"/>
  <c r="AN2282" i="1"/>
  <c r="AM2282" i="1"/>
  <c r="AI2282" i="1"/>
  <c r="AG2360" i="1"/>
  <c r="AN2360" i="1"/>
  <c r="AM2360" i="1"/>
  <c r="AI2360" i="1"/>
  <c r="AG2437" i="1"/>
  <c r="AN2437" i="1"/>
  <c r="AM2437" i="1"/>
  <c r="AI2437" i="1"/>
  <c r="AG2415" i="1"/>
  <c r="AN2415" i="1"/>
  <c r="AM2415" i="1"/>
  <c r="AI2415" i="1"/>
  <c r="AG2332" i="1"/>
  <c r="AN2332" i="1"/>
  <c r="AM2332" i="1"/>
  <c r="AI2332" i="1"/>
  <c r="AG2210" i="1"/>
  <c r="AN2210" i="1"/>
  <c r="AM2210" i="1"/>
  <c r="AI2210" i="1"/>
  <c r="AG2251" i="1"/>
  <c r="AN2251" i="1"/>
  <c r="AM2251" i="1"/>
  <c r="AI2251" i="1"/>
  <c r="AG2302" i="1"/>
  <c r="AN2302" i="1"/>
  <c r="AM2302" i="1"/>
  <c r="AI2302" i="1"/>
  <c r="AG2543" i="1"/>
  <c r="AN2543" i="1"/>
  <c r="AM2543" i="1"/>
  <c r="AI2543" i="1"/>
  <c r="AG2398" i="1"/>
  <c r="AN2398" i="1"/>
  <c r="AM2398" i="1"/>
  <c r="AI2398" i="1"/>
  <c r="AG2313" i="1"/>
  <c r="AN2313" i="1"/>
  <c r="AM2313" i="1"/>
  <c r="AI2313" i="1"/>
  <c r="AG2083" i="1"/>
  <c r="AN2083" i="1"/>
  <c r="AM2083" i="1"/>
  <c r="AI2083" i="1"/>
  <c r="AG2453" i="1"/>
  <c r="AN2453" i="1"/>
  <c r="AM2453" i="1"/>
  <c r="AI2453" i="1"/>
  <c r="AG2248" i="1"/>
  <c r="AN2248" i="1"/>
  <c r="AM2248" i="1"/>
  <c r="AI2248" i="1"/>
  <c r="AG2157" i="1"/>
  <c r="AN2157" i="1"/>
  <c r="AM2157" i="1"/>
  <c r="AI2157" i="1"/>
  <c r="AG2369" i="1"/>
  <c r="AN2369" i="1"/>
  <c r="AM2369" i="1"/>
  <c r="AI2369" i="1"/>
  <c r="AG2278" i="1"/>
  <c r="AN2278" i="1"/>
  <c r="AM2278" i="1"/>
  <c r="AI2278" i="1"/>
  <c r="AG2120" i="1"/>
  <c r="AN2120" i="1"/>
  <c r="AM2120" i="1"/>
  <c r="AI2120" i="1"/>
  <c r="AG2087" i="1"/>
  <c r="AN2087" i="1"/>
  <c r="AM2087" i="1"/>
  <c r="AI2087" i="1"/>
  <c r="AG2346" i="1"/>
  <c r="AN2346" i="1"/>
  <c r="AM2346" i="1"/>
  <c r="AI2346" i="1"/>
  <c r="AG2447" i="1"/>
  <c r="AN2447" i="1"/>
  <c r="AM2447" i="1"/>
  <c r="AI2447" i="1"/>
  <c r="AG2364" i="1"/>
  <c r="AN2364" i="1"/>
  <c r="AM2364" i="1"/>
  <c r="AI2364" i="1"/>
  <c r="AG2326" i="1"/>
  <c r="AN2326" i="1"/>
  <c r="AM2326" i="1"/>
  <c r="AI2326" i="1"/>
  <c r="AG2510" i="1"/>
  <c r="AN2510" i="1"/>
  <c r="AM2510" i="1"/>
  <c r="AI2510" i="1"/>
  <c r="AG2287" i="1"/>
  <c r="AN2287" i="1"/>
  <c r="AM2287" i="1"/>
  <c r="AI2287" i="1"/>
  <c r="AG2503" i="1"/>
  <c r="AN2503" i="1"/>
  <c r="AM2503" i="1"/>
  <c r="AI2503" i="1"/>
  <c r="AG2456" i="1"/>
  <c r="AN2456" i="1"/>
  <c r="AM2456" i="1"/>
  <c r="AI2456" i="1"/>
  <c r="AG2449" i="1"/>
  <c r="AN2449" i="1"/>
  <c r="AM2449" i="1"/>
  <c r="AI2449" i="1"/>
  <c r="AG2139" i="1"/>
  <c r="AN2139" i="1"/>
  <c r="AM2139" i="1"/>
  <c r="AI2139" i="1"/>
  <c r="AG2111" i="1"/>
  <c r="AN2111" i="1"/>
  <c r="AM2111" i="1"/>
  <c r="AI2111" i="1"/>
  <c r="AG2430" i="1"/>
  <c r="AN2430" i="1"/>
  <c r="AM2430" i="1"/>
  <c r="AI2430" i="1"/>
  <c r="AG2270" i="1"/>
  <c r="AN2270" i="1"/>
  <c r="AM2270" i="1"/>
  <c r="AI2270" i="1"/>
  <c r="AG2440" i="1"/>
  <c r="AN2440" i="1"/>
  <c r="AM2440" i="1"/>
  <c r="AI2440" i="1"/>
  <c r="AG2338" i="1"/>
  <c r="AN2338" i="1"/>
  <c r="AM2338" i="1"/>
  <c r="AI2338" i="1"/>
  <c r="AG2532" i="1"/>
  <c r="AN2532" i="1"/>
  <c r="AM2532" i="1"/>
  <c r="AI2532" i="1"/>
  <c r="AG2526" i="1"/>
  <c r="AN2526" i="1"/>
  <c r="AM2526" i="1"/>
  <c r="AI2526" i="1"/>
  <c r="AG2265" i="1"/>
  <c r="AN2265" i="1"/>
  <c r="AM2265" i="1"/>
  <c r="AI2265" i="1"/>
  <c r="AG2109" i="1"/>
  <c r="AN2109" i="1"/>
  <c r="AM2109" i="1"/>
  <c r="AI2109" i="1"/>
  <c r="AG2223" i="1"/>
  <c r="AN2223" i="1"/>
  <c r="AM2223" i="1"/>
  <c r="AI2223" i="1"/>
  <c r="AG2354" i="1"/>
  <c r="AN2354" i="1"/>
  <c r="AM2354" i="1"/>
  <c r="AI2354" i="1"/>
  <c r="AG2203" i="1"/>
  <c r="AN2203" i="1"/>
  <c r="AM2203" i="1"/>
  <c r="AI2203" i="1"/>
  <c r="AG2518" i="1"/>
  <c r="AN2518" i="1"/>
  <c r="AM2518" i="1"/>
  <c r="AI2518" i="1"/>
  <c r="AG2514" i="1"/>
  <c r="AN2514" i="1"/>
  <c r="AM2514" i="1"/>
  <c r="AI2514" i="1"/>
  <c r="AG2475" i="1"/>
  <c r="AN2475" i="1"/>
  <c r="AM2475" i="1"/>
  <c r="AI2475" i="1"/>
  <c r="AG2078" i="1"/>
  <c r="AN2078" i="1"/>
  <c r="AM2078" i="1"/>
  <c r="AI2078" i="1"/>
  <c r="AG2385" i="1"/>
  <c r="AN2385" i="1"/>
  <c r="AM2385" i="1"/>
  <c r="AI2385" i="1"/>
  <c r="AG2375" i="1"/>
  <c r="AN2375" i="1"/>
  <c r="AM2375" i="1"/>
  <c r="AI2375" i="1"/>
  <c r="AG2240" i="1"/>
  <c r="AN2240" i="1"/>
  <c r="AM2240" i="1"/>
  <c r="AI2240" i="1"/>
  <c r="AG2115" i="1"/>
  <c r="AN2115" i="1"/>
  <c r="AM2115" i="1"/>
  <c r="AI2115" i="1"/>
  <c r="AG2311" i="1"/>
  <c r="AN2311" i="1"/>
  <c r="AM2311" i="1"/>
  <c r="AI2311" i="1"/>
  <c r="AG2402" i="1"/>
  <c r="AN2402" i="1"/>
  <c r="AM2402" i="1"/>
  <c r="AI2402" i="1"/>
  <c r="AG2529" i="1"/>
  <c r="AN2529" i="1"/>
  <c r="AM2529" i="1"/>
  <c r="AI2529" i="1"/>
  <c r="AG2152" i="1"/>
  <c r="AN2152" i="1"/>
  <c r="AM2152" i="1"/>
  <c r="AI2152" i="1"/>
  <c r="AG1952" i="1"/>
  <c r="AN1952" i="1"/>
  <c r="AM1952" i="1"/>
  <c r="AI1952" i="1"/>
  <c r="AG1923" i="1"/>
  <c r="AN1923" i="1"/>
  <c r="AM1923" i="1"/>
  <c r="AI1923" i="1"/>
  <c r="AG1695" i="1"/>
  <c r="AN1695" i="1"/>
  <c r="AM1695" i="1"/>
  <c r="AI1695" i="1"/>
  <c r="AG1933" i="1"/>
  <c r="AN1933" i="1"/>
  <c r="AM1933" i="1"/>
  <c r="AI1933" i="1"/>
  <c r="AG1729" i="1"/>
  <c r="AN1729" i="1"/>
  <c r="AM1729" i="1"/>
  <c r="AI1729" i="1"/>
  <c r="AG1950" i="1"/>
  <c r="AN1950" i="1"/>
  <c r="AM1950" i="1"/>
  <c r="AI1950" i="1"/>
  <c r="AG1757" i="1"/>
  <c r="AN1757" i="1"/>
  <c r="AM1757" i="1"/>
  <c r="AI1757" i="1"/>
  <c r="AG1736" i="1"/>
  <c r="AN1736" i="1"/>
  <c r="AM1736" i="1"/>
  <c r="AI1736" i="1"/>
  <c r="AG1926" i="1"/>
  <c r="AN1926" i="1"/>
  <c r="AM1926" i="1"/>
  <c r="AI1926" i="1"/>
  <c r="AG1683" i="1"/>
  <c r="AN1683" i="1"/>
  <c r="AM1683" i="1"/>
  <c r="AI1683" i="1"/>
  <c r="AG2003" i="1"/>
  <c r="AN2003" i="1"/>
  <c r="AM2003" i="1"/>
  <c r="AI2003" i="1"/>
  <c r="AG1827" i="1"/>
  <c r="AN1827" i="1"/>
  <c r="AM1827" i="1"/>
  <c r="AI1827" i="1"/>
  <c r="AG1815" i="1"/>
  <c r="AN1815" i="1"/>
  <c r="AM1815" i="1"/>
  <c r="AI1815" i="1"/>
  <c r="AG1967" i="1"/>
  <c r="AN1967" i="1"/>
  <c r="AM1967" i="1"/>
  <c r="AI1967" i="1"/>
  <c r="AG1714" i="1"/>
  <c r="AN1714" i="1"/>
  <c r="AM1714" i="1"/>
  <c r="AI1714" i="1"/>
  <c r="AG2019" i="1"/>
  <c r="AN2019" i="1"/>
  <c r="AM2019" i="1"/>
  <c r="AI2019" i="1"/>
  <c r="AG1994" i="1"/>
  <c r="AN1994" i="1"/>
  <c r="AM1994" i="1"/>
  <c r="AI1994" i="1"/>
  <c r="AG1749" i="1"/>
  <c r="AN1749" i="1"/>
  <c r="AM1749" i="1"/>
  <c r="AI1749" i="1"/>
  <c r="AG2036" i="1"/>
  <c r="AN2036" i="1"/>
  <c r="AM2036" i="1"/>
  <c r="AI2036" i="1"/>
  <c r="AG1965" i="1"/>
  <c r="AN1965" i="1"/>
  <c r="AM1965" i="1"/>
  <c r="AI1965" i="1"/>
  <c r="AG1687" i="1"/>
  <c r="AN1687" i="1"/>
  <c r="AM1687" i="1"/>
  <c r="AI1687" i="1"/>
  <c r="AG2002" i="1"/>
  <c r="AN2002" i="1"/>
  <c r="AM2002" i="1"/>
  <c r="AI2002" i="1"/>
  <c r="AG1981" i="1"/>
  <c r="AN1981" i="1"/>
  <c r="AM1981" i="1"/>
  <c r="AI1981" i="1"/>
  <c r="AG1746" i="1"/>
  <c r="AN1746" i="1"/>
  <c r="AM1746" i="1"/>
  <c r="AI1746" i="1"/>
  <c r="AG1945" i="1"/>
  <c r="AN1945" i="1"/>
  <c r="AM1945" i="1"/>
  <c r="AI1945" i="1"/>
  <c r="AG1809" i="1"/>
  <c r="AN1809" i="1"/>
  <c r="AM1809" i="1"/>
  <c r="AI1809" i="1"/>
  <c r="AG2035" i="1"/>
  <c r="AN2035" i="1"/>
  <c r="AM2035" i="1"/>
  <c r="AI2035" i="1"/>
  <c r="AG1849" i="1"/>
  <c r="AN1849" i="1"/>
  <c r="AM1849" i="1"/>
  <c r="AI1849" i="1"/>
  <c r="AG1983" i="1"/>
  <c r="AN1983" i="1"/>
  <c r="AM1983" i="1"/>
  <c r="AI1983" i="1"/>
  <c r="AG1741" i="1"/>
  <c r="AN1741" i="1"/>
  <c r="AM1741" i="1"/>
  <c r="AI1741" i="1"/>
  <c r="AG1838" i="1"/>
  <c r="AN1838" i="1"/>
  <c r="AM1838" i="1"/>
  <c r="AI1838" i="1"/>
  <c r="AG1978" i="1"/>
  <c r="AN1978" i="1"/>
  <c r="AM1978" i="1"/>
  <c r="AI1978" i="1"/>
  <c r="AG1690" i="1"/>
  <c r="AN1690" i="1"/>
  <c r="AM1690" i="1"/>
  <c r="AI1690" i="1"/>
  <c r="AG1768" i="1"/>
  <c r="AN1768" i="1"/>
  <c r="AM1768" i="1"/>
  <c r="AI1768" i="1"/>
  <c r="AG1698" i="1"/>
  <c r="AN1698" i="1"/>
  <c r="AM1698" i="1"/>
  <c r="AI1698" i="1"/>
  <c r="AG1772" i="1"/>
  <c r="AN1772" i="1"/>
  <c r="AM1772" i="1"/>
  <c r="AI1772" i="1"/>
  <c r="AG1829" i="1"/>
  <c r="AN1829" i="1"/>
  <c r="AM1829" i="1"/>
  <c r="AI1829" i="1"/>
  <c r="AG1959" i="1"/>
  <c r="AN1959" i="1"/>
  <c r="AM1959" i="1"/>
  <c r="AI1959" i="1"/>
  <c r="AG2052" i="1"/>
  <c r="AN2052" i="1"/>
  <c r="AM2052" i="1"/>
  <c r="AI2052" i="1"/>
  <c r="AG1899" i="1"/>
  <c r="AN1899" i="1"/>
  <c r="AM1899" i="1"/>
  <c r="AI1899" i="1"/>
  <c r="AG1879" i="1"/>
  <c r="AN1879" i="1"/>
  <c r="AM1879" i="1"/>
  <c r="AI1879" i="1"/>
  <c r="AG2009" i="1"/>
  <c r="AN2009" i="1"/>
  <c r="AM2009" i="1"/>
  <c r="AI2009" i="1"/>
  <c r="AG1919" i="1"/>
  <c r="AN1919" i="1"/>
  <c r="AM1919" i="1"/>
  <c r="AI1919" i="1"/>
  <c r="AG1805" i="1"/>
  <c r="AN1805" i="1"/>
  <c r="AM1805" i="1"/>
  <c r="AI1805" i="1"/>
  <c r="AG1843" i="1"/>
  <c r="AN1843" i="1"/>
  <c r="AM1843" i="1"/>
  <c r="AI1843" i="1"/>
  <c r="AG1836" i="1"/>
  <c r="AN1836" i="1"/>
  <c r="AM1836" i="1"/>
  <c r="AI1836" i="1"/>
  <c r="AG1782" i="1"/>
  <c r="AN1782" i="1"/>
  <c r="AM1782" i="1"/>
  <c r="AI1782" i="1"/>
  <c r="AG1715" i="1"/>
  <c r="AN1715" i="1"/>
  <c r="AM1715" i="1"/>
  <c r="AI1715" i="1"/>
  <c r="AG2032" i="1"/>
  <c r="AN2032" i="1"/>
  <c r="AM2032" i="1"/>
  <c r="AI2032" i="1"/>
  <c r="AG1701" i="1"/>
  <c r="AN1701" i="1"/>
  <c r="AM1701" i="1"/>
  <c r="AI1701" i="1"/>
  <c r="AG1766" i="1"/>
  <c r="AN1766" i="1"/>
  <c r="AM1766" i="1"/>
  <c r="AI1766" i="1"/>
  <c r="AG1730" i="1"/>
  <c r="AN1730" i="1"/>
  <c r="AM1730" i="1"/>
  <c r="AI1730" i="1"/>
  <c r="AG1797" i="1"/>
  <c r="AN1797" i="1"/>
  <c r="AM1797" i="1"/>
  <c r="AI1797" i="1"/>
  <c r="AG1802" i="1"/>
  <c r="AN1802" i="1"/>
  <c r="AM1802" i="1"/>
  <c r="AI1802" i="1"/>
  <c r="AG1752" i="1"/>
  <c r="AN1752" i="1"/>
  <c r="AM1752" i="1"/>
  <c r="AI1752" i="1"/>
  <c r="AG2071" i="1"/>
  <c r="AN2071" i="1"/>
  <c r="AM2071" i="1"/>
  <c r="AI2071" i="1"/>
  <c r="AG1962" i="1"/>
  <c r="AN1962" i="1"/>
  <c r="AM1962" i="1"/>
  <c r="AI1962" i="1"/>
  <c r="AG1841" i="1"/>
  <c r="AN1841" i="1"/>
  <c r="AM1841" i="1"/>
  <c r="AI1841" i="1"/>
  <c r="AG1750" i="1"/>
  <c r="AN1750" i="1"/>
  <c r="AM1750" i="1"/>
  <c r="AI1750" i="1"/>
  <c r="AG1989" i="1"/>
  <c r="AN1989" i="1"/>
  <c r="AM1989" i="1"/>
  <c r="AI1989" i="1"/>
  <c r="AG2030" i="1"/>
  <c r="AN2030" i="1"/>
  <c r="AM2030" i="1"/>
  <c r="AI2030" i="1"/>
  <c r="AG1957" i="1"/>
  <c r="AN1957" i="1"/>
  <c r="AM1957" i="1"/>
  <c r="AI1957" i="1"/>
  <c r="AG1916" i="1"/>
  <c r="AN1916" i="1"/>
  <c r="AM1916" i="1"/>
  <c r="AI1916" i="1"/>
  <c r="AG1789" i="1"/>
  <c r="AN1789" i="1"/>
  <c r="AM1789" i="1"/>
  <c r="AI1789" i="1"/>
  <c r="AG1691" i="1"/>
  <c r="AN1691" i="1"/>
  <c r="AM1691" i="1"/>
  <c r="AI1691" i="1"/>
  <c r="AG1847" i="1"/>
  <c r="AN1847" i="1"/>
  <c r="AM1847" i="1"/>
  <c r="AI1847" i="1"/>
  <c r="AG2016" i="1"/>
  <c r="AN2016" i="1"/>
  <c r="AM2016" i="1"/>
  <c r="AI2016" i="1"/>
  <c r="AG1998" i="1"/>
  <c r="AN1998" i="1"/>
  <c r="AM1998" i="1"/>
  <c r="AI1998" i="1"/>
  <c r="AG2049" i="1"/>
  <c r="AN2049" i="1"/>
  <c r="AM2049" i="1"/>
  <c r="AI2049" i="1"/>
  <c r="AG1777" i="1"/>
  <c r="AN1777" i="1"/>
  <c r="AM1777" i="1"/>
  <c r="AI1777" i="1"/>
  <c r="AG1882" i="1"/>
  <c r="AN1882" i="1"/>
  <c r="AM1882" i="1"/>
  <c r="AI1882" i="1"/>
  <c r="AG1975" i="1"/>
  <c r="AN1975" i="1"/>
  <c r="AM1975" i="1"/>
  <c r="AI1975" i="1"/>
  <c r="AG1865" i="1"/>
  <c r="AN1865" i="1"/>
  <c r="AM1865" i="1"/>
  <c r="AI1865" i="1"/>
  <c r="AG1990" i="1"/>
  <c r="AN1990" i="1"/>
  <c r="AM1990" i="1"/>
  <c r="AI1990" i="1"/>
  <c r="AG1833" i="1"/>
  <c r="AN1833" i="1"/>
  <c r="AM1833" i="1"/>
  <c r="AI1833" i="1"/>
  <c r="AG1693" i="1"/>
  <c r="AN1693" i="1"/>
  <c r="AM1693" i="1"/>
  <c r="AI1693" i="1"/>
  <c r="AG1855" i="1"/>
  <c r="AN1855" i="1"/>
  <c r="AM1855" i="1"/>
  <c r="AI1855" i="1"/>
  <c r="AG1851" i="1"/>
  <c r="AN1851" i="1"/>
  <c r="AM1851" i="1"/>
  <c r="AI1851" i="1"/>
  <c r="AG1876" i="1"/>
  <c r="AN1876" i="1"/>
  <c r="AM1876" i="1"/>
  <c r="AI1876" i="1"/>
  <c r="AG2063" i="1"/>
  <c r="AN2063" i="1"/>
  <c r="AM2063" i="1"/>
  <c r="AI2063" i="1"/>
  <c r="AG1774" i="1"/>
  <c r="AN1774" i="1"/>
  <c r="AM1774" i="1"/>
  <c r="AI1774" i="1"/>
  <c r="AG1786" i="1"/>
  <c r="AN1786" i="1"/>
  <c r="AM1786" i="1"/>
  <c r="AI1786" i="1"/>
  <c r="AG1886" i="1"/>
  <c r="AN1886" i="1"/>
  <c r="AM1886" i="1"/>
  <c r="AI1886" i="1"/>
  <c r="AG1911" i="1"/>
  <c r="AN1911" i="1"/>
  <c r="AM1911" i="1"/>
  <c r="AI1911" i="1"/>
  <c r="AG1760" i="1"/>
  <c r="AN1760" i="1"/>
  <c r="AM1760" i="1"/>
  <c r="AI1760" i="1"/>
  <c r="AG1823" i="1"/>
  <c r="AN1823" i="1"/>
  <c r="AM1823" i="1"/>
  <c r="AI1823" i="1"/>
  <c r="AG2011" i="1"/>
  <c r="AN2011" i="1"/>
  <c r="AM2011" i="1"/>
  <c r="AI2011" i="1"/>
  <c r="AG1708" i="1"/>
  <c r="AN1708" i="1"/>
  <c r="AM1708" i="1"/>
  <c r="AI1708" i="1"/>
  <c r="AG1973" i="1"/>
  <c r="AN1973" i="1"/>
  <c r="AM1973" i="1"/>
  <c r="AI1973" i="1"/>
  <c r="AG1859" i="1"/>
  <c r="AN1859" i="1"/>
  <c r="AM1859" i="1"/>
  <c r="AI1859" i="1"/>
  <c r="AG2039" i="1"/>
  <c r="AN2039" i="1"/>
  <c r="AM2039" i="1"/>
  <c r="AI2039" i="1"/>
  <c r="AG2056" i="1"/>
  <c r="AN2056" i="1"/>
  <c r="AM2056" i="1"/>
  <c r="AI2056" i="1"/>
  <c r="AG1739" i="1"/>
  <c r="AN1739" i="1"/>
  <c r="AM1739" i="1"/>
  <c r="AI1739" i="1"/>
  <c r="AG1907" i="1"/>
  <c r="AN1907" i="1"/>
  <c r="AM1907" i="1"/>
  <c r="AI1907" i="1"/>
  <c r="AG1872" i="1"/>
  <c r="AN1872" i="1"/>
  <c r="AM1872" i="1"/>
  <c r="AI1872" i="1"/>
  <c r="AG1942" i="1"/>
  <c r="AN1942" i="1"/>
  <c r="AM1942" i="1"/>
  <c r="AI1942" i="1"/>
  <c r="AG2075" i="1"/>
  <c r="AN2075" i="1"/>
  <c r="AM2075" i="1"/>
  <c r="AI2075" i="1"/>
  <c r="AG1679" i="1"/>
  <c r="AN1679" i="1"/>
  <c r="AM1679" i="1"/>
  <c r="AI1679" i="1"/>
  <c r="AI1213" i="1"/>
  <c r="AI784" i="1"/>
  <c r="AI786" i="1"/>
  <c r="AI963" i="1"/>
  <c r="AI798" i="1"/>
  <c r="AI1028" i="1"/>
  <c r="AI919" i="1"/>
  <c r="AI1116" i="1"/>
  <c r="AI932" i="1"/>
  <c r="AI777" i="1"/>
  <c r="AI926" i="1"/>
  <c r="AI1062" i="1"/>
  <c r="AI1128" i="1"/>
  <c r="AI1060" i="1"/>
  <c r="AI1292" i="1"/>
  <c r="AI1082" i="1"/>
  <c r="AI1231" i="1"/>
  <c r="AI1280" i="1"/>
  <c r="AI1014" i="1"/>
  <c r="AI844" i="1"/>
  <c r="AG900" i="1"/>
  <c r="AN900" i="1"/>
  <c r="AM900" i="1"/>
  <c r="AG1233" i="1"/>
  <c r="AN1233" i="1"/>
  <c r="AM1233" i="1"/>
  <c r="AG1055" i="1"/>
  <c r="AN1055" i="1"/>
  <c r="AM1055" i="1"/>
  <c r="AG787" i="1"/>
  <c r="AN787" i="1"/>
  <c r="AM787" i="1"/>
  <c r="AG1345" i="1"/>
  <c r="AN1345" i="1"/>
  <c r="AM1345" i="1"/>
  <c r="AG1318" i="1"/>
  <c r="AN1318" i="1"/>
  <c r="AM1318" i="1"/>
  <c r="AG904" i="1"/>
  <c r="AN904" i="1"/>
  <c r="AM904" i="1"/>
  <c r="AG799" i="1"/>
  <c r="AN799" i="1"/>
  <c r="AM799" i="1"/>
  <c r="AG804" i="1"/>
  <c r="AN804" i="1"/>
  <c r="AM804" i="1"/>
  <c r="AG1029" i="1"/>
  <c r="AN1029" i="1"/>
  <c r="AM1029" i="1"/>
  <c r="AG1229" i="1"/>
  <c r="AN1229" i="1"/>
  <c r="AM1229" i="1"/>
  <c r="AG920" i="1"/>
  <c r="AN920" i="1"/>
  <c r="AM920" i="1"/>
  <c r="AG1334" i="1"/>
  <c r="AN1334" i="1"/>
  <c r="AM1334" i="1"/>
  <c r="AG881" i="1"/>
  <c r="AN881" i="1"/>
  <c r="AM881" i="1"/>
  <c r="AG1166" i="1"/>
  <c r="AN1166" i="1"/>
  <c r="AM1166" i="1"/>
  <c r="AG933" i="1"/>
  <c r="AN933" i="1"/>
  <c r="AM933" i="1"/>
  <c r="AG1285" i="1"/>
  <c r="AN1285" i="1"/>
  <c r="AM1285" i="1"/>
  <c r="AG778" i="1"/>
  <c r="AN778" i="1"/>
  <c r="AM778" i="1"/>
  <c r="AG1042" i="1"/>
  <c r="AN1042" i="1"/>
  <c r="AM1042" i="1"/>
  <c r="AG1182" i="1"/>
  <c r="AN1182" i="1"/>
  <c r="AM1182" i="1"/>
  <c r="AG1208" i="1"/>
  <c r="AN1208" i="1"/>
  <c r="AM1208" i="1"/>
  <c r="AG1063" i="1"/>
  <c r="AN1063" i="1"/>
  <c r="AM1063" i="1"/>
  <c r="AG770" i="1"/>
  <c r="AN770" i="1"/>
  <c r="AM770" i="1"/>
  <c r="AG1129" i="1"/>
  <c r="AN1129" i="1"/>
  <c r="AM1129" i="1"/>
  <c r="AG1298" i="1"/>
  <c r="AN1298" i="1"/>
  <c r="AM1298" i="1"/>
  <c r="AG1061" i="1"/>
  <c r="AN1061" i="1"/>
  <c r="AM1061" i="1"/>
  <c r="AG747" i="1"/>
  <c r="AN747" i="1"/>
  <c r="AM747" i="1"/>
  <c r="AG1293" i="1"/>
  <c r="AN1293" i="1"/>
  <c r="AM1293" i="1"/>
  <c r="AG1151" i="1"/>
  <c r="AN1151" i="1"/>
  <c r="AM1151" i="1"/>
  <c r="AG1083" i="1"/>
  <c r="AN1083" i="1"/>
  <c r="AM1083" i="1"/>
  <c r="AG1132" i="1"/>
  <c r="AN1132" i="1"/>
  <c r="AM1132" i="1"/>
  <c r="AG1232" i="1"/>
  <c r="AN1232" i="1"/>
  <c r="AM1232" i="1"/>
  <c r="AG1070" i="1"/>
  <c r="AN1070" i="1"/>
  <c r="AM1070" i="1"/>
  <c r="AG1281" i="1"/>
  <c r="AN1281" i="1"/>
  <c r="AM1281" i="1"/>
  <c r="AG1142" i="1"/>
  <c r="AN1142" i="1"/>
  <c r="AM1142" i="1"/>
  <c r="AG1015" i="1"/>
  <c r="AN1015" i="1"/>
  <c r="AM1015" i="1"/>
  <c r="AG983" i="1"/>
  <c r="AN983" i="1"/>
  <c r="AM983" i="1"/>
  <c r="AG845" i="1"/>
  <c r="AN845" i="1"/>
  <c r="AM845" i="1"/>
  <c r="AG1079" i="1"/>
  <c r="AN1079" i="1"/>
  <c r="AM1079" i="1"/>
  <c r="AI1079" i="1"/>
  <c r="AG1172" i="1"/>
  <c r="AN1172" i="1"/>
  <c r="AM1172" i="1"/>
  <c r="AI1172" i="1"/>
  <c r="AG1138" i="1"/>
  <c r="AN1138" i="1"/>
  <c r="AM1138" i="1"/>
  <c r="AI1138" i="1"/>
  <c r="AG1134" i="1"/>
  <c r="AN1134" i="1"/>
  <c r="AM1134" i="1"/>
  <c r="AI1134" i="1"/>
  <c r="AG1122" i="1"/>
  <c r="AN1122" i="1"/>
  <c r="AM1122" i="1"/>
  <c r="AI1122" i="1"/>
  <c r="AG1092" i="1"/>
  <c r="AN1092" i="1"/>
  <c r="AM1092" i="1"/>
  <c r="AI1092" i="1"/>
  <c r="AG1266" i="1"/>
  <c r="AN1266" i="1"/>
  <c r="AM1266" i="1"/>
  <c r="AI1266" i="1"/>
  <c r="AG809" i="1"/>
  <c r="AN809" i="1"/>
  <c r="AM809" i="1"/>
  <c r="AI809" i="1"/>
  <c r="AG1316" i="1"/>
  <c r="AN1316" i="1"/>
  <c r="AM1316" i="1"/>
  <c r="AI1316" i="1"/>
  <c r="AG1105" i="1"/>
  <c r="AN1105" i="1"/>
  <c r="AM1105" i="1"/>
  <c r="AI1105" i="1"/>
  <c r="AG1306" i="1"/>
  <c r="AN1306" i="1"/>
  <c r="AM1306" i="1"/>
  <c r="AI1306" i="1"/>
  <c r="AG1168" i="1"/>
  <c r="AN1168" i="1"/>
  <c r="AM1168" i="1"/>
  <c r="AI1168" i="1"/>
  <c r="AG1242" i="1"/>
  <c r="AN1242" i="1"/>
  <c r="AM1242" i="1"/>
  <c r="AI1242" i="1"/>
  <c r="AG741" i="1"/>
  <c r="AN741" i="1"/>
  <c r="AM741" i="1"/>
  <c r="AI741" i="1"/>
  <c r="AG1087" i="1"/>
  <c r="AN1087" i="1"/>
  <c r="AM1087" i="1"/>
  <c r="AI1087" i="1"/>
  <c r="AG737" i="1"/>
  <c r="AN737" i="1"/>
  <c r="AM737" i="1"/>
  <c r="AI737" i="1"/>
  <c r="AG973" i="1"/>
  <c r="AN973" i="1"/>
  <c r="AM973" i="1"/>
  <c r="AI973" i="1"/>
  <c r="AG916" i="1"/>
  <c r="AN916" i="1"/>
  <c r="AM916" i="1"/>
  <c r="AI916" i="1"/>
  <c r="AG976" i="1"/>
  <c r="AN976" i="1"/>
  <c r="AM976" i="1"/>
  <c r="AI976" i="1"/>
  <c r="AG1274" i="1"/>
  <c r="AN1274" i="1"/>
  <c r="AM1274" i="1"/>
  <c r="AI1274" i="1"/>
  <c r="AG1402" i="1"/>
  <c r="AN1402" i="1"/>
  <c r="AM1402" i="1"/>
  <c r="AI1402" i="1"/>
  <c r="AG1669" i="1"/>
  <c r="AN1669" i="1"/>
  <c r="AM1669" i="1"/>
  <c r="AI1669" i="1"/>
  <c r="AG1587" i="1"/>
  <c r="AN1587" i="1"/>
  <c r="AM1587" i="1"/>
  <c r="AI1587" i="1"/>
  <c r="AG1388" i="1"/>
  <c r="AN1388" i="1"/>
  <c r="AM1388" i="1"/>
  <c r="AI1388" i="1"/>
  <c r="AG1433" i="1"/>
  <c r="AN1433" i="1"/>
  <c r="AM1433" i="1"/>
  <c r="AI1433" i="1"/>
  <c r="AG1656" i="1"/>
  <c r="AN1656" i="1"/>
  <c r="AM1656" i="1"/>
  <c r="AI1656" i="1"/>
  <c r="AG1522" i="1"/>
  <c r="AN1522" i="1"/>
  <c r="AM1522" i="1"/>
  <c r="AI1522" i="1"/>
  <c r="AG1584" i="1"/>
  <c r="AN1584" i="1"/>
  <c r="AM1584" i="1"/>
  <c r="AI1584" i="1"/>
  <c r="AG1393" i="1"/>
  <c r="AN1393" i="1"/>
  <c r="AM1393" i="1"/>
  <c r="AI1393" i="1"/>
  <c r="AG1427" i="1"/>
  <c r="AN1427" i="1"/>
  <c r="AM1427" i="1"/>
  <c r="AI1427" i="1"/>
  <c r="AG1502" i="1"/>
  <c r="AN1502" i="1"/>
  <c r="AM1502" i="1"/>
  <c r="AI1502" i="1"/>
  <c r="AG1386" i="1"/>
  <c r="AN1386" i="1"/>
  <c r="AM1386" i="1"/>
  <c r="AI1386" i="1"/>
  <c r="AG1583" i="1"/>
  <c r="AN1583" i="1"/>
  <c r="AM1583" i="1"/>
  <c r="AI1583" i="1"/>
  <c r="AG1553" i="1"/>
  <c r="AN1553" i="1"/>
  <c r="AM1553" i="1"/>
  <c r="AI1553" i="1"/>
  <c r="AG1526" i="1"/>
  <c r="AN1526" i="1"/>
  <c r="AM1526" i="1"/>
  <c r="AI1526" i="1"/>
  <c r="AG1540" i="1"/>
  <c r="AN1540" i="1"/>
  <c r="AM1540" i="1"/>
  <c r="AI1540" i="1"/>
  <c r="AG1514" i="1"/>
  <c r="AN1514" i="1"/>
  <c r="AM1514" i="1"/>
  <c r="AI1514" i="1"/>
  <c r="AG1611" i="1"/>
  <c r="AN1611" i="1"/>
  <c r="AM1611" i="1"/>
  <c r="AI1611" i="1"/>
  <c r="AG1475" i="1"/>
  <c r="AN1475" i="1"/>
  <c r="AM1475" i="1"/>
  <c r="AI1475" i="1"/>
  <c r="AG1507" i="1"/>
  <c r="AN1507" i="1"/>
  <c r="AM1507" i="1"/>
  <c r="AI1507" i="1"/>
  <c r="AG1503" i="1"/>
  <c r="AN1503" i="1"/>
  <c r="AM1503" i="1"/>
  <c r="AI1503" i="1"/>
  <c r="AG1609" i="1"/>
  <c r="AN1609" i="1"/>
  <c r="AM1609" i="1"/>
  <c r="AI1609" i="1"/>
  <c r="AG1365" i="1"/>
  <c r="AN1365" i="1"/>
  <c r="AM1365" i="1"/>
  <c r="AI1365" i="1"/>
  <c r="AG1525" i="1"/>
  <c r="AN1525" i="1"/>
  <c r="AM1525" i="1"/>
  <c r="AI1525" i="1"/>
  <c r="AG1577" i="1"/>
  <c r="AN1577" i="1"/>
  <c r="AM1577" i="1"/>
  <c r="AI1577" i="1"/>
  <c r="AG1671" i="1"/>
  <c r="AN1671" i="1"/>
  <c r="AM1671" i="1"/>
  <c r="AI1671" i="1"/>
  <c r="AG1363" i="1"/>
  <c r="AN1363" i="1"/>
  <c r="AM1363" i="1"/>
  <c r="AI1363" i="1"/>
  <c r="AG1359" i="1"/>
  <c r="AN1359" i="1"/>
  <c r="AM1359" i="1"/>
  <c r="AI1359" i="1"/>
  <c r="AG1600" i="1"/>
  <c r="AN1600" i="1"/>
  <c r="AM1600" i="1"/>
  <c r="AI1600" i="1"/>
  <c r="AG1605" i="1"/>
  <c r="AN1605" i="1"/>
  <c r="AM1605" i="1"/>
  <c r="AI1605" i="1"/>
  <c r="AG1531" i="1"/>
  <c r="AN1531" i="1"/>
  <c r="AM1531" i="1"/>
  <c r="AI1531" i="1"/>
  <c r="AG1519" i="1"/>
  <c r="AN1519" i="1"/>
  <c r="AM1519" i="1"/>
  <c r="AI1519" i="1"/>
  <c r="AG1485" i="1"/>
  <c r="AN1485" i="1"/>
  <c r="AM1485" i="1"/>
  <c r="AI1485" i="1"/>
  <c r="AG1369" i="1"/>
  <c r="AN1369" i="1"/>
  <c r="AM1369" i="1"/>
  <c r="AI1369" i="1"/>
  <c r="AG1625" i="1"/>
  <c r="AN1625" i="1"/>
  <c r="AM1625" i="1"/>
  <c r="AI1625" i="1"/>
  <c r="AG1542" i="1"/>
  <c r="AN1542" i="1"/>
  <c r="AM1542" i="1"/>
  <c r="AI1542" i="1"/>
  <c r="AG1430" i="1"/>
  <c r="AN1430" i="1"/>
  <c r="AM1430" i="1"/>
  <c r="AI1430" i="1"/>
  <c r="AG1394" i="1"/>
  <c r="AN1394" i="1"/>
  <c r="AM1394" i="1"/>
  <c r="AI1394" i="1"/>
  <c r="AG1642" i="1"/>
  <c r="AN1642" i="1"/>
  <c r="AM1642" i="1"/>
  <c r="AI1642" i="1"/>
  <c r="AG1384" i="1"/>
  <c r="AN1384" i="1"/>
  <c r="AM1384" i="1"/>
  <c r="AI1384" i="1"/>
  <c r="AG1592" i="1"/>
  <c r="AN1592" i="1"/>
  <c r="AM1592" i="1"/>
  <c r="AI1592" i="1"/>
  <c r="AG1425" i="1"/>
  <c r="AN1425" i="1"/>
  <c r="AM1425" i="1"/>
  <c r="AI1425" i="1"/>
  <c r="AG1555" i="1"/>
  <c r="AN1555" i="1"/>
  <c r="AM1555" i="1"/>
  <c r="AI1555" i="1"/>
  <c r="AG1479" i="1"/>
  <c r="AN1479" i="1"/>
  <c r="AM1479" i="1"/>
  <c r="AI1479" i="1"/>
  <c r="AG1380" i="1"/>
  <c r="AN1380" i="1"/>
  <c r="AM1380" i="1"/>
  <c r="AI1380" i="1"/>
  <c r="AG1408" i="1"/>
  <c r="AN1408" i="1"/>
  <c r="AM1408" i="1"/>
  <c r="AI1408" i="1"/>
  <c r="AG1547" i="1"/>
  <c r="AN1547" i="1"/>
  <c r="AM1547" i="1"/>
  <c r="AI1547" i="1"/>
  <c r="AG1537" i="1"/>
  <c r="AN1537" i="1"/>
  <c r="AM1537" i="1"/>
  <c r="AI1537" i="1"/>
  <c r="AG1569" i="1"/>
  <c r="AN1569" i="1"/>
  <c r="AM1569" i="1"/>
  <c r="AI1569" i="1"/>
  <c r="AG1460" i="1"/>
  <c r="AN1460" i="1"/>
  <c r="AM1460" i="1"/>
  <c r="AI1460" i="1"/>
  <c r="AG1456" i="1"/>
  <c r="AN1456" i="1"/>
  <c r="AM1456" i="1"/>
  <c r="AI1456" i="1"/>
  <c r="AG1444" i="1"/>
  <c r="AN1444" i="1"/>
  <c r="AM1444" i="1"/>
  <c r="AI1444" i="1"/>
  <c r="AG1411" i="1"/>
  <c r="AN1411" i="1"/>
  <c r="AM1411" i="1"/>
  <c r="AI1411" i="1"/>
  <c r="AG1534" i="1"/>
  <c r="AN1534" i="1"/>
  <c r="AM1534" i="1"/>
  <c r="AI1534" i="1"/>
  <c r="AG1568" i="1"/>
  <c r="AN1568" i="1"/>
  <c r="AM1568" i="1"/>
  <c r="AI1568" i="1"/>
  <c r="AG1498" i="1"/>
  <c r="AN1498" i="1"/>
  <c r="AM1498" i="1"/>
  <c r="AI1498" i="1"/>
  <c r="AG1637" i="1"/>
  <c r="AN1637" i="1"/>
  <c r="AM1637" i="1"/>
  <c r="AI1637" i="1"/>
  <c r="AG1633" i="1"/>
  <c r="AN1633" i="1"/>
  <c r="AM1633" i="1"/>
  <c r="AI1633" i="1"/>
  <c r="AG1419" i="1"/>
  <c r="AN1419" i="1"/>
  <c r="AM1419" i="1"/>
  <c r="AI1419" i="1"/>
  <c r="AG1494" i="1"/>
  <c r="AN1494" i="1"/>
  <c r="AM1494" i="1"/>
  <c r="AI1494" i="1"/>
  <c r="AG1490" i="1"/>
  <c r="AN1490" i="1"/>
  <c r="AM1490" i="1"/>
  <c r="AI1490" i="1"/>
  <c r="AG1439" i="1"/>
  <c r="AN1439" i="1"/>
  <c r="AM1439" i="1"/>
  <c r="AI1439" i="1"/>
  <c r="AG1423" i="1"/>
  <c r="AN1423" i="1"/>
  <c r="AM1423" i="1"/>
  <c r="AI1423" i="1"/>
  <c r="AG1473" i="1"/>
  <c r="AN1473" i="1"/>
  <c r="AM1473" i="1"/>
  <c r="AI1473" i="1"/>
  <c r="AG1414" i="1"/>
  <c r="AN1414" i="1"/>
  <c r="AM1414" i="1"/>
  <c r="AI1414" i="1"/>
  <c r="AG1612" i="1"/>
  <c r="AN1612" i="1"/>
  <c r="AM1612" i="1"/>
  <c r="AI1612" i="1"/>
  <c r="AG1662" i="1"/>
  <c r="AN1662" i="1"/>
  <c r="AM1662" i="1"/>
  <c r="AI1662" i="1"/>
  <c r="AG1549" i="1"/>
  <c r="AN1549" i="1"/>
  <c r="AM1549" i="1"/>
  <c r="AI1549" i="1"/>
  <c r="AG1601" i="1"/>
  <c r="AN1601" i="1"/>
  <c r="AM1601" i="1"/>
  <c r="AI1601" i="1"/>
  <c r="AG1629" i="1"/>
  <c r="AN1629" i="1"/>
  <c r="AM1629" i="1"/>
  <c r="AI1629" i="1"/>
  <c r="AG1665" i="1"/>
  <c r="AN1665" i="1"/>
  <c r="AM1665" i="1"/>
  <c r="AI1665" i="1"/>
  <c r="AG1591" i="1"/>
  <c r="AN1591" i="1"/>
  <c r="AM1591" i="1"/>
  <c r="AI1591" i="1"/>
  <c r="AG1564" i="1"/>
  <c r="AN1564" i="1"/>
  <c r="AM1564" i="1"/>
  <c r="AI1564" i="1"/>
  <c r="AG1646" i="1"/>
  <c r="AN1646" i="1"/>
  <c r="AM1646" i="1"/>
  <c r="AI1646" i="1"/>
  <c r="AG1632" i="1"/>
  <c r="AN1632" i="1"/>
  <c r="AM1632" i="1"/>
  <c r="AI1632" i="1"/>
  <c r="AG1435" i="1"/>
  <c r="AN1435" i="1"/>
  <c r="AM1435" i="1"/>
  <c r="AI1435" i="1"/>
  <c r="AG1376" i="1"/>
  <c r="AN1376" i="1"/>
  <c r="AM1376" i="1"/>
  <c r="AI1376" i="1"/>
  <c r="AG1653" i="1"/>
  <c r="AN1653" i="1"/>
  <c r="AM1653" i="1"/>
  <c r="AI1653" i="1"/>
  <c r="AG1596" i="1"/>
  <c r="AN1596" i="1"/>
  <c r="AM1596" i="1"/>
  <c r="AI1596" i="1"/>
  <c r="AG1621" i="1"/>
  <c r="AN1621" i="1"/>
  <c r="AM1621" i="1"/>
  <c r="AI1621" i="1"/>
  <c r="AG1370" i="1"/>
  <c r="AN1370" i="1"/>
  <c r="AM1370" i="1"/>
  <c r="AI1370" i="1"/>
  <c r="AG1647" i="1"/>
  <c r="AN1647" i="1"/>
  <c r="AM1647" i="1"/>
  <c r="AI1647" i="1"/>
  <c r="AG1379" i="1"/>
  <c r="AN1379" i="1"/>
  <c r="AM1379" i="1"/>
  <c r="AI1379" i="1"/>
  <c r="AG2123" i="1"/>
  <c r="AN2123" i="1"/>
  <c r="AM2123" i="1"/>
  <c r="AI2123" i="1"/>
  <c r="AG2420" i="1"/>
  <c r="AN2420" i="1"/>
  <c r="AM2420" i="1"/>
  <c r="AI2420" i="1"/>
  <c r="AG2145" i="1"/>
  <c r="AN2145" i="1"/>
  <c r="AM2145" i="1"/>
  <c r="AI2145" i="1"/>
  <c r="AG2492" i="1"/>
  <c r="AN2492" i="1"/>
  <c r="AM2492" i="1"/>
  <c r="AI2492" i="1"/>
  <c r="AG2321" i="1"/>
  <c r="AN2321" i="1"/>
  <c r="AM2321" i="1"/>
  <c r="AI2321" i="1"/>
  <c r="AG2457" i="1"/>
  <c r="AN2457" i="1"/>
  <c r="AM2457" i="1"/>
  <c r="AI2457" i="1"/>
  <c r="AG2178" i="1"/>
  <c r="AN2178" i="1"/>
  <c r="AM2178" i="1"/>
  <c r="AI2178" i="1"/>
  <c r="AG2377" i="1"/>
  <c r="AN2377" i="1"/>
  <c r="AM2377" i="1"/>
  <c r="AI2377" i="1"/>
  <c r="AG2133" i="1"/>
  <c r="AN2133" i="1"/>
  <c r="AM2133" i="1"/>
  <c r="AI2133" i="1"/>
  <c r="AG2082" i="1"/>
  <c r="AN2082" i="1"/>
  <c r="AM2082" i="1"/>
  <c r="AI2082" i="1"/>
  <c r="AG2568" i="1"/>
  <c r="AN2568" i="1"/>
  <c r="AM2568" i="1"/>
  <c r="AI2568" i="1"/>
  <c r="AG2233" i="1"/>
  <c r="AN2233" i="1"/>
  <c r="AM2233" i="1"/>
  <c r="AI2233" i="1"/>
  <c r="AG2186" i="1"/>
  <c r="AN2186" i="1"/>
  <c r="AM2186" i="1"/>
  <c r="AI2186" i="1"/>
  <c r="AG2504" i="1"/>
  <c r="AN2504" i="1"/>
  <c r="AM2504" i="1"/>
  <c r="AI2504" i="1"/>
  <c r="AG2558" i="1"/>
  <c r="AN2558" i="1"/>
  <c r="AM2558" i="1"/>
  <c r="AI2558" i="1"/>
  <c r="AG2236" i="1"/>
  <c r="AN2236" i="1"/>
  <c r="AM2236" i="1"/>
  <c r="AI2236" i="1"/>
  <c r="AG2329" i="1"/>
  <c r="AN2329" i="1"/>
  <c r="AM2329" i="1"/>
  <c r="AI2329" i="1"/>
  <c r="AG2174" i="1"/>
  <c r="AN2174" i="1"/>
  <c r="AM2174" i="1"/>
  <c r="AI2174" i="1"/>
  <c r="AG2245" i="1"/>
  <c r="AN2245" i="1"/>
  <c r="AM2245" i="1"/>
  <c r="AI2245" i="1"/>
  <c r="AG2179" i="1"/>
  <c r="AN2179" i="1"/>
  <c r="AM2179" i="1"/>
  <c r="AI2179" i="1"/>
  <c r="AG2351" i="1"/>
  <c r="AN2351" i="1"/>
  <c r="AM2351" i="1"/>
  <c r="AI2351" i="1"/>
  <c r="AG2200" i="1"/>
  <c r="AN2200" i="1"/>
  <c r="AM2200" i="1"/>
  <c r="AI2200" i="1"/>
  <c r="AG2522" i="1"/>
  <c r="AN2522" i="1"/>
  <c r="AM2522" i="1"/>
  <c r="AI2522" i="1"/>
  <c r="AG2205" i="1"/>
  <c r="AN2205" i="1"/>
  <c r="AM2205" i="1"/>
  <c r="AI2205" i="1"/>
  <c r="AG2308" i="1"/>
  <c r="AN2308" i="1"/>
  <c r="AM2308" i="1"/>
  <c r="AI2308" i="1"/>
  <c r="AG2218" i="1"/>
  <c r="AN2218" i="1"/>
  <c r="AM2218" i="1"/>
  <c r="AI2218" i="1"/>
  <c r="AG2190" i="1"/>
  <c r="AN2190" i="1"/>
  <c r="AM2190" i="1"/>
  <c r="AI2190" i="1"/>
  <c r="AG2156" i="1"/>
  <c r="AN2156" i="1"/>
  <c r="AM2156" i="1"/>
  <c r="AI2156" i="1"/>
  <c r="AG2407" i="1"/>
  <c r="AN2407" i="1"/>
  <c r="AM2407" i="1"/>
  <c r="AI2407" i="1"/>
  <c r="AG2465" i="1"/>
  <c r="AN2465" i="1"/>
  <c r="AM2465" i="1"/>
  <c r="AI2465" i="1"/>
  <c r="AG2480" i="1"/>
  <c r="AN2480" i="1"/>
  <c r="AM2480" i="1"/>
  <c r="AI2480" i="1"/>
  <c r="AG2404" i="1"/>
  <c r="AN2404" i="1"/>
  <c r="AM2404" i="1"/>
  <c r="AI2404" i="1"/>
  <c r="AG2390" i="1"/>
  <c r="AN2390" i="1"/>
  <c r="AM2390" i="1"/>
  <c r="AI2390" i="1"/>
  <c r="AG2527" i="1"/>
  <c r="AN2527" i="1"/>
  <c r="AM2527" i="1"/>
  <c r="AI2527" i="1"/>
  <c r="AG2483" i="1"/>
  <c r="AN2483" i="1"/>
  <c r="AM2483" i="1"/>
  <c r="AI2483" i="1"/>
  <c r="AG2566" i="1"/>
  <c r="AN2566" i="1"/>
  <c r="AM2566" i="1"/>
  <c r="AI2566" i="1"/>
  <c r="AG2164" i="1"/>
  <c r="AN2164" i="1"/>
  <c r="AM2164" i="1"/>
  <c r="AI2164" i="1"/>
  <c r="AG2391" i="1"/>
  <c r="AN2391" i="1"/>
  <c r="AM2391" i="1"/>
  <c r="AI2391" i="1"/>
  <c r="AG2290" i="1"/>
  <c r="AN2290" i="1"/>
  <c r="AM2290" i="1"/>
  <c r="AI2290" i="1"/>
  <c r="AG2417" i="1"/>
  <c r="AN2417" i="1"/>
  <c r="AM2417" i="1"/>
  <c r="AI2417" i="1"/>
  <c r="AG2539" i="1"/>
  <c r="AN2539" i="1"/>
  <c r="AM2539" i="1"/>
  <c r="AI2539" i="1"/>
  <c r="AG2478" i="1"/>
  <c r="AN2478" i="1"/>
  <c r="AM2478" i="1"/>
  <c r="AI2478" i="1"/>
  <c r="AG2137" i="1"/>
  <c r="AN2137" i="1"/>
  <c r="AM2137" i="1"/>
  <c r="AI2137" i="1"/>
  <c r="AG2319" i="1"/>
  <c r="AN2319" i="1"/>
  <c r="AM2319" i="1"/>
  <c r="AI2319" i="1"/>
  <c r="AG2371" i="1"/>
  <c r="AN2371" i="1"/>
  <c r="AM2371" i="1"/>
  <c r="AI2371" i="1"/>
  <c r="AG2226" i="1"/>
  <c r="AN2226" i="1"/>
  <c r="AM2226" i="1"/>
  <c r="AI2226" i="1"/>
  <c r="AG2192" i="1"/>
  <c r="AN2192" i="1"/>
  <c r="AM2192" i="1"/>
  <c r="AI2192" i="1"/>
  <c r="AG2554" i="1"/>
  <c r="AN2554" i="1"/>
  <c r="AM2554" i="1"/>
  <c r="AI2554" i="1"/>
  <c r="AG2144" i="1"/>
  <c r="AN2144" i="1"/>
  <c r="AM2144" i="1"/>
  <c r="AI2144" i="1"/>
  <c r="AG2552" i="1"/>
  <c r="AN2552" i="1"/>
  <c r="AM2552" i="1"/>
  <c r="AI2552" i="1"/>
  <c r="AG2127" i="1"/>
  <c r="AN2127" i="1"/>
  <c r="AM2127" i="1"/>
  <c r="AI2127" i="1"/>
  <c r="AG2358" i="1"/>
  <c r="AN2358" i="1"/>
  <c r="AM2358" i="1"/>
  <c r="AI2358" i="1"/>
  <c r="AG2433" i="1"/>
  <c r="AN2433" i="1"/>
  <c r="AM2433" i="1"/>
  <c r="AI2433" i="1"/>
  <c r="AG2261" i="1"/>
  <c r="AN2261" i="1"/>
  <c r="AM2261" i="1"/>
  <c r="AI2261" i="1"/>
  <c r="AG2149" i="1"/>
  <c r="AN2149" i="1"/>
  <c r="AM2149" i="1"/>
  <c r="AI2149" i="1"/>
  <c r="AG2379" i="1"/>
  <c r="AN2379" i="1"/>
  <c r="AM2379" i="1"/>
  <c r="AI2379" i="1"/>
  <c r="AG2466" i="1"/>
  <c r="AN2466" i="1"/>
  <c r="AM2466" i="1"/>
  <c r="AI2466" i="1"/>
  <c r="AG2538" i="1"/>
  <c r="AN2538" i="1"/>
  <c r="AM2538" i="1"/>
  <c r="AI2538" i="1"/>
  <c r="AG2546" i="1"/>
  <c r="AN2546" i="1"/>
  <c r="AM2546" i="1"/>
  <c r="AI2546" i="1"/>
  <c r="AG2395" i="1"/>
  <c r="AN2395" i="1"/>
  <c r="AM2395" i="1"/>
  <c r="AI2395" i="1"/>
  <c r="AG2305" i="1"/>
  <c r="AN2305" i="1"/>
  <c r="AM2305" i="1"/>
  <c r="AI2305" i="1"/>
  <c r="AG2267" i="1"/>
  <c r="AN2267" i="1"/>
  <c r="AM2267" i="1"/>
  <c r="AI2267" i="1"/>
  <c r="AG2470" i="1"/>
  <c r="AN2470" i="1"/>
  <c r="AM2470" i="1"/>
  <c r="AI2470" i="1"/>
  <c r="AG2499" i="1"/>
  <c r="AN2499" i="1"/>
  <c r="AM2499" i="1"/>
  <c r="AI2499" i="1"/>
  <c r="AG2101" i="1"/>
  <c r="AN2101" i="1"/>
  <c r="AM2101" i="1"/>
  <c r="AI2101" i="1"/>
  <c r="AG2212" i="1"/>
  <c r="AN2212" i="1"/>
  <c r="AM2212" i="1"/>
  <c r="AI2212" i="1"/>
  <c r="AG2345" i="1"/>
  <c r="AN2345" i="1"/>
  <c r="AM2345" i="1"/>
  <c r="AI2345" i="1"/>
  <c r="AG2255" i="1"/>
  <c r="AN2255" i="1"/>
  <c r="AM2255" i="1"/>
  <c r="AI2255" i="1"/>
  <c r="AG2230" i="1"/>
  <c r="AN2230" i="1"/>
  <c r="AM2230" i="1"/>
  <c r="AI2230" i="1"/>
  <c r="AG2161" i="1"/>
  <c r="AN2161" i="1"/>
  <c r="AM2161" i="1"/>
  <c r="AI2161" i="1"/>
  <c r="AG2257" i="1"/>
  <c r="AN2257" i="1"/>
  <c r="AM2257" i="1"/>
  <c r="AI2257" i="1"/>
  <c r="AG2281" i="1"/>
  <c r="AN2281" i="1"/>
  <c r="AM2281" i="1"/>
  <c r="AI2281" i="1"/>
  <c r="AG2359" i="1"/>
  <c r="AN2359" i="1"/>
  <c r="AM2359" i="1"/>
  <c r="AI2359" i="1"/>
  <c r="AG2445" i="1"/>
  <c r="AN2445" i="1"/>
  <c r="AM2445" i="1"/>
  <c r="AI2445" i="1"/>
  <c r="AG2414" i="1"/>
  <c r="AN2414" i="1"/>
  <c r="AM2414" i="1"/>
  <c r="AI2414" i="1"/>
  <c r="AG2331" i="1"/>
  <c r="AN2331" i="1"/>
  <c r="AM2331" i="1"/>
  <c r="AI2331" i="1"/>
  <c r="AG2209" i="1"/>
  <c r="AN2209" i="1"/>
  <c r="AM2209" i="1"/>
  <c r="AI2209" i="1"/>
  <c r="AG2250" i="1"/>
  <c r="AN2250" i="1"/>
  <c r="AM2250" i="1"/>
  <c r="AI2250" i="1"/>
  <c r="AG2301" i="1"/>
  <c r="AN2301" i="1"/>
  <c r="AM2301" i="1"/>
  <c r="AI2301" i="1"/>
  <c r="AG2542" i="1"/>
  <c r="AN2542" i="1"/>
  <c r="AM2542" i="1"/>
  <c r="AI2542" i="1"/>
  <c r="AG2316" i="1"/>
  <c r="AN2316" i="1"/>
  <c r="AM2316" i="1"/>
  <c r="AI2316" i="1"/>
  <c r="AG2312" i="1"/>
  <c r="AN2312" i="1"/>
  <c r="AM2312" i="1"/>
  <c r="AI2312" i="1"/>
  <c r="AG2198" i="1"/>
  <c r="AN2198" i="1"/>
  <c r="AM2198" i="1"/>
  <c r="AI2198" i="1"/>
  <c r="AG2452" i="1"/>
  <c r="AN2452" i="1"/>
  <c r="AM2452" i="1"/>
  <c r="AI2452" i="1"/>
  <c r="AG2247" i="1"/>
  <c r="AN2247" i="1"/>
  <c r="AM2247" i="1"/>
  <c r="AI2247" i="1"/>
  <c r="AG2274" i="1"/>
  <c r="AN2274" i="1"/>
  <c r="AM2274" i="1"/>
  <c r="AI2274" i="1"/>
  <c r="AG2368" i="1"/>
  <c r="AN2368" i="1"/>
  <c r="AM2368" i="1"/>
  <c r="AI2368" i="1"/>
  <c r="AG2490" i="1"/>
  <c r="AN2490" i="1"/>
  <c r="AM2490" i="1"/>
  <c r="AI2490" i="1"/>
  <c r="AG2119" i="1"/>
  <c r="AN2119" i="1"/>
  <c r="AM2119" i="1"/>
  <c r="AI2119" i="1"/>
  <c r="AG2086" i="1"/>
  <c r="AN2086" i="1"/>
  <c r="AM2086" i="1"/>
  <c r="AI2086" i="1"/>
  <c r="AG2107" i="1"/>
  <c r="AN2107" i="1"/>
  <c r="AM2107" i="1"/>
  <c r="AI2107" i="1"/>
  <c r="AG2446" i="1"/>
  <c r="AN2446" i="1"/>
  <c r="AM2446" i="1"/>
  <c r="AI2446" i="1"/>
  <c r="AG2222" i="1"/>
  <c r="AN2222" i="1"/>
  <c r="AM2222" i="1"/>
  <c r="AI2222" i="1"/>
  <c r="AG2325" i="1"/>
  <c r="AN2325" i="1"/>
  <c r="AM2325" i="1"/>
  <c r="AI2325" i="1"/>
  <c r="AG2509" i="1"/>
  <c r="AN2509" i="1"/>
  <c r="AM2509" i="1"/>
  <c r="AI2509" i="1"/>
  <c r="AG2286" i="1"/>
  <c r="AN2286" i="1"/>
  <c r="AM2286" i="1"/>
  <c r="AI2286" i="1"/>
  <c r="AG2502" i="1"/>
  <c r="AN2502" i="1"/>
  <c r="AM2502" i="1"/>
  <c r="AI2502" i="1"/>
  <c r="AG2455" i="1"/>
  <c r="AN2455" i="1"/>
  <c r="AM2455" i="1"/>
  <c r="AI2455" i="1"/>
  <c r="AG2448" i="1"/>
  <c r="AN2448" i="1"/>
  <c r="AM2448" i="1"/>
  <c r="AI2448" i="1"/>
  <c r="AG2114" i="1"/>
  <c r="AN2114" i="1"/>
  <c r="AM2114" i="1"/>
  <c r="AI2114" i="1"/>
  <c r="AG2424" i="1"/>
  <c r="AN2424" i="1"/>
  <c r="AM2424" i="1"/>
  <c r="AI2424" i="1"/>
  <c r="AG2429" i="1"/>
  <c r="AN2429" i="1"/>
  <c r="AM2429" i="1"/>
  <c r="AI2429" i="1"/>
  <c r="AG2269" i="1"/>
  <c r="AN2269" i="1"/>
  <c r="AM2269" i="1"/>
  <c r="AI2269" i="1"/>
  <c r="AG2277" i="1"/>
  <c r="AN2277" i="1"/>
  <c r="AM2277" i="1"/>
  <c r="AI2277" i="1"/>
  <c r="AG2337" i="1"/>
  <c r="AN2337" i="1"/>
  <c r="AM2337" i="1"/>
  <c r="AI2337" i="1"/>
  <c r="AG2496" i="1"/>
  <c r="AN2496" i="1"/>
  <c r="AM2496" i="1"/>
  <c r="AI2496" i="1"/>
  <c r="AG2525" i="1"/>
  <c r="AN2525" i="1"/>
  <c r="AM2525" i="1"/>
  <c r="AI2525" i="1"/>
  <c r="AG2264" i="1"/>
  <c r="AN2264" i="1"/>
  <c r="AM2264" i="1"/>
  <c r="AI2264" i="1"/>
  <c r="AG2108" i="1"/>
  <c r="AN2108" i="1"/>
  <c r="AM2108" i="1"/>
  <c r="AI2108" i="1"/>
  <c r="AG2096" i="1"/>
  <c r="AN2096" i="1"/>
  <c r="AM2096" i="1"/>
  <c r="AI2096" i="1"/>
  <c r="AG2353" i="1"/>
  <c r="AN2353" i="1"/>
  <c r="AM2353" i="1"/>
  <c r="AI2353" i="1"/>
  <c r="AG2202" i="1"/>
  <c r="AN2202" i="1"/>
  <c r="AM2202" i="1"/>
  <c r="AI2202" i="1"/>
  <c r="AG2517" i="1"/>
  <c r="AN2517" i="1"/>
  <c r="AM2517" i="1"/>
  <c r="AI2517" i="1"/>
  <c r="AG2299" i="1"/>
  <c r="AN2299" i="1"/>
  <c r="AM2299" i="1"/>
  <c r="AI2299" i="1"/>
  <c r="AG2474" i="1"/>
  <c r="AN2474" i="1"/>
  <c r="AM2474" i="1"/>
  <c r="AI2474" i="1"/>
  <c r="AG2077" i="1"/>
  <c r="AN2077" i="1"/>
  <c r="AM2077" i="1"/>
  <c r="AI2077" i="1"/>
  <c r="AG2487" i="1"/>
  <c r="AN2487" i="1"/>
  <c r="AM2487" i="1"/>
  <c r="AI2487" i="1"/>
  <c r="AG2374" i="1"/>
  <c r="AN2374" i="1"/>
  <c r="AM2374" i="1"/>
  <c r="AI2374" i="1"/>
  <c r="AG2239" i="1"/>
  <c r="AN2239" i="1"/>
  <c r="AM2239" i="1"/>
  <c r="AI2239" i="1"/>
  <c r="AG2462" i="1"/>
  <c r="AN2462" i="1"/>
  <c r="AM2462" i="1"/>
  <c r="AI2462" i="1"/>
  <c r="AG2310" i="1"/>
  <c r="AN2310" i="1"/>
  <c r="AM2310" i="1"/>
  <c r="AI2310" i="1"/>
  <c r="AG2401" i="1"/>
  <c r="AN2401" i="1"/>
  <c r="AM2401" i="1"/>
  <c r="AI2401" i="1"/>
  <c r="AG2195" i="1"/>
  <c r="AN2195" i="1"/>
  <c r="AM2195" i="1"/>
  <c r="AI2195" i="1"/>
  <c r="AG1955" i="1"/>
  <c r="AN1955" i="1"/>
  <c r="AM1955" i="1"/>
  <c r="AI1955" i="1"/>
  <c r="AG2025" i="1"/>
  <c r="AN2025" i="1"/>
  <c r="AM2025" i="1"/>
  <c r="AI2025" i="1"/>
  <c r="AG1922" i="1"/>
  <c r="AN1922" i="1"/>
  <c r="AM1922" i="1"/>
  <c r="AI1922" i="1"/>
  <c r="AG1936" i="1"/>
  <c r="AN1936" i="1"/>
  <c r="AM1936" i="1"/>
  <c r="AI1936" i="1"/>
  <c r="AG1932" i="1"/>
  <c r="AN1932" i="1"/>
  <c r="AM1932" i="1"/>
  <c r="AI1932" i="1"/>
  <c r="AG1728" i="1"/>
  <c r="AN1728" i="1"/>
  <c r="AM1728" i="1"/>
  <c r="AI1728" i="1"/>
  <c r="AG1949" i="1"/>
  <c r="AN1949" i="1"/>
  <c r="AM1949" i="1"/>
  <c r="AI1949" i="1"/>
  <c r="AG1756" i="1"/>
  <c r="AN1756" i="1"/>
  <c r="AM1756" i="1"/>
  <c r="AI1756" i="1"/>
  <c r="AG1735" i="1"/>
  <c r="AN1735" i="1"/>
  <c r="AM1735" i="1"/>
  <c r="AI1735" i="1"/>
  <c r="AG1925" i="1"/>
  <c r="AN1925" i="1"/>
  <c r="AM1925" i="1"/>
  <c r="AI1925" i="1"/>
  <c r="AG1682" i="1"/>
  <c r="AN1682" i="1"/>
  <c r="AM1682" i="1"/>
  <c r="AI1682" i="1"/>
  <c r="AG1763" i="1"/>
  <c r="AN1763" i="1"/>
  <c r="AM1763" i="1"/>
  <c r="AI1763" i="1"/>
  <c r="AG1826" i="1"/>
  <c r="AN1826" i="1"/>
  <c r="AM1826" i="1"/>
  <c r="AI1826" i="1"/>
  <c r="AG1814" i="1"/>
  <c r="AN1814" i="1"/>
  <c r="AM1814" i="1"/>
  <c r="AI1814" i="1"/>
  <c r="AG1896" i="1"/>
  <c r="AN1896" i="1"/>
  <c r="AM1896" i="1"/>
  <c r="AI1896" i="1"/>
  <c r="AG1713" i="1"/>
  <c r="AN1713" i="1"/>
  <c r="AM1713" i="1"/>
  <c r="AI1713" i="1"/>
  <c r="AG2018" i="1"/>
  <c r="AN2018" i="1"/>
  <c r="AM2018" i="1"/>
  <c r="AI2018" i="1"/>
  <c r="AG1915" i="1"/>
  <c r="AN1915" i="1"/>
  <c r="AM1915" i="1"/>
  <c r="AI1915" i="1"/>
  <c r="AG1748" i="1"/>
  <c r="AN1748" i="1"/>
  <c r="AM1748" i="1"/>
  <c r="AI1748" i="1"/>
  <c r="AG2027" i="1"/>
  <c r="AN2027" i="1"/>
  <c r="AM2027" i="1"/>
  <c r="AI2027" i="1"/>
  <c r="AG1948" i="1"/>
  <c r="AN1948" i="1"/>
  <c r="AM1948" i="1"/>
  <c r="AI1948" i="1"/>
  <c r="AG1686" i="1"/>
  <c r="AN1686" i="1"/>
  <c r="AM1686" i="1"/>
  <c r="AI1686" i="1"/>
  <c r="AG2001" i="1"/>
  <c r="AN2001" i="1"/>
  <c r="AM2001" i="1"/>
  <c r="AI2001" i="1"/>
  <c r="AG1903" i="1"/>
  <c r="AN1903" i="1"/>
  <c r="AM1903" i="1"/>
  <c r="AI1903" i="1"/>
  <c r="AG1745" i="1"/>
  <c r="AN1745" i="1"/>
  <c r="AM1745" i="1"/>
  <c r="AI1745" i="1"/>
  <c r="AG1944" i="1"/>
  <c r="AN1944" i="1"/>
  <c r="AM1944" i="1"/>
  <c r="AI1944" i="1"/>
  <c r="AG1808" i="1"/>
  <c r="AN1808" i="1"/>
  <c r="AM1808" i="1"/>
  <c r="AI1808" i="1"/>
  <c r="AG2034" i="1"/>
  <c r="AN2034" i="1"/>
  <c r="AM2034" i="1"/>
  <c r="AI2034" i="1"/>
  <c r="AG1848" i="1"/>
  <c r="AN1848" i="1"/>
  <c r="AM1848" i="1"/>
  <c r="AI1848" i="1"/>
  <c r="AG1744" i="1"/>
  <c r="AN1744" i="1"/>
  <c r="AM1744" i="1"/>
  <c r="AI1744" i="1"/>
  <c r="AG1711" i="1"/>
  <c r="AN1711" i="1"/>
  <c r="AM1711" i="1"/>
  <c r="AI1711" i="1"/>
  <c r="AG1837" i="1"/>
  <c r="AN1837" i="1"/>
  <c r="AM1837" i="1"/>
  <c r="AI1837" i="1"/>
  <c r="AG1819" i="1"/>
  <c r="AN1819" i="1"/>
  <c r="AM1819" i="1"/>
  <c r="AI1819" i="1"/>
  <c r="AG1689" i="1"/>
  <c r="AN1689" i="1"/>
  <c r="AM1689" i="1"/>
  <c r="AI1689" i="1"/>
  <c r="AG1767" i="1"/>
  <c r="AN1767" i="1"/>
  <c r="AM1767" i="1"/>
  <c r="AI1767" i="1"/>
  <c r="AG1931" i="1"/>
  <c r="AN1931" i="1"/>
  <c r="AM1931" i="1"/>
  <c r="AI1931" i="1"/>
  <c r="AG1771" i="1"/>
  <c r="AN1771" i="1"/>
  <c r="AM1771" i="1"/>
  <c r="AI1771" i="1"/>
  <c r="AG1828" i="1"/>
  <c r="AN1828" i="1"/>
  <c r="AM1828" i="1"/>
  <c r="AI1828" i="1"/>
  <c r="AG1971" i="1"/>
  <c r="AN1971" i="1"/>
  <c r="AM1971" i="1"/>
  <c r="AI1971" i="1"/>
  <c r="AG2048" i="1"/>
  <c r="AN2048" i="1"/>
  <c r="AM2048" i="1"/>
  <c r="AI2048" i="1"/>
  <c r="AG1898" i="1"/>
  <c r="AN1898" i="1"/>
  <c r="AM1898" i="1"/>
  <c r="AI1898" i="1"/>
  <c r="AG1878" i="1"/>
  <c r="AN1878" i="1"/>
  <c r="AM1878" i="1"/>
  <c r="AI1878" i="1"/>
  <c r="AG2008" i="1"/>
  <c r="AN2008" i="1"/>
  <c r="AM2008" i="1"/>
  <c r="AI2008" i="1"/>
  <c r="AG1720" i="1"/>
  <c r="AN1720" i="1"/>
  <c r="AM1720" i="1"/>
  <c r="AI1720" i="1"/>
  <c r="AG1804" i="1"/>
  <c r="AN1804" i="1"/>
  <c r="AM1804" i="1"/>
  <c r="AI1804" i="1"/>
  <c r="AG1842" i="1"/>
  <c r="AN1842" i="1"/>
  <c r="AM1842" i="1"/>
  <c r="AI1842" i="1"/>
  <c r="AG1835" i="1"/>
  <c r="AN1835" i="1"/>
  <c r="AM1835" i="1"/>
  <c r="AI1835" i="1"/>
  <c r="AG1781" i="1"/>
  <c r="AN1781" i="1"/>
  <c r="AM1781" i="1"/>
  <c r="AI1781" i="1"/>
  <c r="AG1723" i="1"/>
  <c r="AN1723" i="1"/>
  <c r="AM1723" i="1"/>
  <c r="AI1723" i="1"/>
  <c r="AG2031" i="1"/>
  <c r="AN2031" i="1"/>
  <c r="AM2031" i="1"/>
  <c r="AI2031" i="1"/>
  <c r="AG2023" i="1"/>
  <c r="AN2023" i="1"/>
  <c r="AM2023" i="1"/>
  <c r="AI2023" i="1"/>
  <c r="AG1765" i="1"/>
  <c r="AN1765" i="1"/>
  <c r="AM1765" i="1"/>
  <c r="AI1765" i="1"/>
  <c r="AG1800" i="1"/>
  <c r="AN1800" i="1"/>
  <c r="AM1800" i="1"/>
  <c r="AI1800" i="1"/>
  <c r="AG2069" i="1"/>
  <c r="AN2069" i="1"/>
  <c r="AM2069" i="1"/>
  <c r="AI2069" i="1"/>
  <c r="AG1801" i="1"/>
  <c r="AN1801" i="1"/>
  <c r="AM1801" i="1"/>
  <c r="AI1801" i="1"/>
  <c r="AG1858" i="1"/>
  <c r="AN1858" i="1"/>
  <c r="AM1858" i="1"/>
  <c r="AI1858" i="1"/>
  <c r="AG2070" i="1"/>
  <c r="AN2070" i="1"/>
  <c r="AM2070" i="1"/>
  <c r="AI2070" i="1"/>
  <c r="AG1780" i="1"/>
  <c r="AN1780" i="1"/>
  <c r="AM1780" i="1"/>
  <c r="AI1780" i="1"/>
  <c r="AG1840" i="1"/>
  <c r="AN1840" i="1"/>
  <c r="AM1840" i="1"/>
  <c r="AI1840" i="1"/>
  <c r="AG1734" i="1"/>
  <c r="AN1734" i="1"/>
  <c r="AM1734" i="1"/>
  <c r="AI1734" i="1"/>
  <c r="AG1988" i="1"/>
  <c r="AN1988" i="1"/>
  <c r="AM1988" i="1"/>
  <c r="AI1988" i="1"/>
  <c r="AG2029" i="1"/>
  <c r="AN2029" i="1"/>
  <c r="AM2029" i="1"/>
  <c r="AI2029" i="1"/>
  <c r="AG1956" i="1"/>
  <c r="AN1956" i="1"/>
  <c r="AM1956" i="1"/>
  <c r="AI1956" i="1"/>
  <c r="AG2066" i="1"/>
  <c r="AN2066" i="1"/>
  <c r="AM2066" i="1"/>
  <c r="AI2066" i="1"/>
  <c r="AG1788" i="1"/>
  <c r="AN1788" i="1"/>
  <c r="AM1788" i="1"/>
  <c r="AI1788" i="1"/>
  <c r="AG1890" i="1"/>
  <c r="AN1890" i="1"/>
  <c r="AM1890" i="1"/>
  <c r="AI1890" i="1"/>
  <c r="AG1846" i="1"/>
  <c r="AN1846" i="1"/>
  <c r="AM1846" i="1"/>
  <c r="AI1846" i="1"/>
  <c r="AG2015" i="1"/>
  <c r="AN2015" i="1"/>
  <c r="AM2015" i="1"/>
  <c r="AI2015" i="1"/>
  <c r="AG1997" i="1"/>
  <c r="AN1997" i="1"/>
  <c r="AM1997" i="1"/>
  <c r="AI1997" i="1"/>
  <c r="AG2045" i="1"/>
  <c r="AN2045" i="1"/>
  <c r="AM2045" i="1"/>
  <c r="AI2045" i="1"/>
  <c r="AG1776" i="1"/>
  <c r="AN1776" i="1"/>
  <c r="AM1776" i="1"/>
  <c r="AI1776" i="1"/>
  <c r="AG1881" i="1"/>
  <c r="AN1881" i="1"/>
  <c r="AM1881" i="1"/>
  <c r="AI1881" i="1"/>
  <c r="AG1868" i="1"/>
  <c r="AN1868" i="1"/>
  <c r="AM1868" i="1"/>
  <c r="AI1868" i="1"/>
  <c r="AG1993" i="1"/>
  <c r="AN1993" i="1"/>
  <c r="AM1993" i="1"/>
  <c r="AI1993" i="1"/>
  <c r="AG1939" i="1"/>
  <c r="AN1939" i="1"/>
  <c r="AM1939" i="1"/>
  <c r="AI1939" i="1"/>
  <c r="AG1832" i="1"/>
  <c r="AN1832" i="1"/>
  <c r="AM1832" i="1"/>
  <c r="AI1832" i="1"/>
  <c r="AG2059" i="1"/>
  <c r="AN2059" i="1"/>
  <c r="AM2059" i="1"/>
  <c r="AI2059" i="1"/>
  <c r="AG1854" i="1"/>
  <c r="AN1854" i="1"/>
  <c r="AM1854" i="1"/>
  <c r="AI1854" i="1"/>
  <c r="AG1893" i="1"/>
  <c r="AN1893" i="1"/>
  <c r="AM1893" i="1"/>
  <c r="AI1893" i="1"/>
  <c r="AG1875" i="1"/>
  <c r="AN1875" i="1"/>
  <c r="AM1875" i="1"/>
  <c r="AI1875" i="1"/>
  <c r="AG2062" i="1"/>
  <c r="AN2062" i="1"/>
  <c r="AM2062" i="1"/>
  <c r="AI2062" i="1"/>
  <c r="AG1773" i="1"/>
  <c r="AN1773" i="1"/>
  <c r="AM1773" i="1"/>
  <c r="AI1773" i="1"/>
  <c r="AG1785" i="1"/>
  <c r="AN1785" i="1"/>
  <c r="AM1785" i="1"/>
  <c r="AI1785" i="1"/>
  <c r="AG1885" i="1"/>
  <c r="AN1885" i="1"/>
  <c r="AM1885" i="1"/>
  <c r="AI1885" i="1"/>
  <c r="AG1910" i="1"/>
  <c r="AN1910" i="1"/>
  <c r="AM1910" i="1"/>
  <c r="AI1910" i="1"/>
  <c r="AG1759" i="1"/>
  <c r="AN1759" i="1"/>
  <c r="AM1759" i="1"/>
  <c r="AI1759" i="1"/>
  <c r="AG1822" i="1"/>
  <c r="AN1822" i="1"/>
  <c r="AM1822" i="1"/>
  <c r="AI1822" i="1"/>
  <c r="AG1792" i="1"/>
  <c r="AN1792" i="1"/>
  <c r="AM1792" i="1"/>
  <c r="AI1792" i="1"/>
  <c r="AG1707" i="1"/>
  <c r="AN1707" i="1"/>
  <c r="AM1707" i="1"/>
  <c r="AI1707" i="1"/>
  <c r="AG1972" i="1"/>
  <c r="AN1972" i="1"/>
  <c r="AM1972" i="1"/>
  <c r="AI1972" i="1"/>
  <c r="AG2042" i="1"/>
  <c r="AN2042" i="1"/>
  <c r="AI2042" i="1"/>
  <c r="AM2042" i="1"/>
  <c r="AG1864" i="1"/>
  <c r="AN1864" i="1"/>
  <c r="AI1864" i="1"/>
  <c r="AM1864" i="1"/>
  <c r="AG2055" i="1"/>
  <c r="AN2055" i="1"/>
  <c r="AI2055" i="1"/>
  <c r="AM2055" i="1"/>
  <c r="AG1738" i="1"/>
  <c r="AN1738" i="1"/>
  <c r="AM1738" i="1"/>
  <c r="AI1738" i="1"/>
  <c r="AG1906" i="1"/>
  <c r="AN1906" i="1"/>
  <c r="AI1906" i="1"/>
  <c r="AM1906" i="1"/>
  <c r="AG1871" i="1"/>
  <c r="AN1871" i="1"/>
  <c r="AI1871" i="1"/>
  <c r="AM1871" i="1"/>
  <c r="AG1941" i="1"/>
  <c r="AN1941" i="1"/>
  <c r="AI1941" i="1"/>
  <c r="AM1941" i="1"/>
  <c r="AG2074" i="1"/>
  <c r="AN2074" i="1"/>
  <c r="AM2074" i="1"/>
  <c r="AI2074" i="1"/>
  <c r="AG1726" i="1"/>
  <c r="AN1726" i="1"/>
  <c r="AI1726" i="1"/>
  <c r="AM1726" i="1"/>
  <c r="AG1812" i="1"/>
  <c r="AN1812" i="1"/>
  <c r="AI1812" i="1"/>
  <c r="AM1812" i="1"/>
  <c r="AI900" i="1"/>
  <c r="AI1055" i="1"/>
  <c r="AI1345" i="1"/>
  <c r="AI904" i="1"/>
  <c r="AI804" i="1"/>
  <c r="AI1229" i="1"/>
  <c r="AI1334" i="1"/>
  <c r="AI1166" i="1"/>
  <c r="AI1285" i="1"/>
  <c r="AI1042" i="1"/>
  <c r="AI1208" i="1"/>
  <c r="AI770" i="1"/>
  <c r="AI1298" i="1"/>
  <c r="AI747" i="1"/>
  <c r="AI1151" i="1"/>
  <c r="AI1132" i="1"/>
  <c r="AI1070" i="1"/>
  <c r="AI1142" i="1"/>
  <c r="AI983" i="1"/>
  <c r="AI1078" i="1"/>
  <c r="AG1813" i="1"/>
  <c r="AN1813" i="1"/>
  <c r="AM1813" i="1"/>
  <c r="AI1813" i="1"/>
  <c r="H2" i="10"/>
  <c r="F2" i="10"/>
  <c r="D2" i="10"/>
  <c r="G2" i="10"/>
  <c r="AL1121" i="1" l="1"/>
  <c r="AL1214" i="1"/>
  <c r="AL1173" i="1"/>
  <c r="AL337" i="1"/>
  <c r="J29" i="12"/>
  <c r="M27" i="12"/>
  <c r="AL387" i="1"/>
  <c r="H28" i="10"/>
  <c r="G26" i="10"/>
  <c r="G27" i="10" s="1"/>
  <c r="K29" i="12"/>
  <c r="K30" i="12" s="1"/>
  <c r="K27" i="12"/>
  <c r="E26" i="10"/>
  <c r="J27" i="12"/>
  <c r="J28" i="12" s="1"/>
  <c r="D28" i="10"/>
  <c r="D29" i="10" s="1"/>
  <c r="F28" i="10"/>
  <c r="F29" i="10" s="1"/>
  <c r="I27" i="12"/>
  <c r="I28" i="12" s="1"/>
  <c r="I29" i="12"/>
  <c r="G28" i="10"/>
  <c r="G29" i="10" s="1"/>
  <c r="H26" i="10"/>
  <c r="H27" i="10" s="1"/>
  <c r="M29" i="12"/>
  <c r="M30" i="12" s="1"/>
  <c r="D26" i="10"/>
  <c r="D27" i="10" s="1"/>
  <c r="F26" i="10"/>
  <c r="F27" i="10" s="1"/>
  <c r="AL158" i="1"/>
  <c r="G36" i="10"/>
  <c r="G37" i="10" s="1"/>
  <c r="H36" i="10"/>
  <c r="H37" i="10" s="1"/>
  <c r="F36" i="10"/>
  <c r="F37" i="10" s="1"/>
  <c r="E36" i="10"/>
  <c r="E37" i="10" s="1"/>
  <c r="AL707" i="1"/>
  <c r="AL415" i="1"/>
  <c r="AL1039" i="1"/>
  <c r="AL1244" i="1"/>
  <c r="AL256" i="1"/>
  <c r="AL317" i="1"/>
  <c r="AL223" i="1"/>
  <c r="AL346" i="1"/>
  <c r="AL2133" i="1"/>
  <c r="AL1083" i="1"/>
  <c r="AL881" i="1"/>
  <c r="AL1389" i="1"/>
  <c r="AL1016" i="1"/>
  <c r="AL1313" i="1"/>
  <c r="AL508" i="1"/>
  <c r="AL367" i="1"/>
  <c r="AL73" i="1"/>
  <c r="L27" i="12"/>
  <c r="L28" i="12" s="1"/>
  <c r="AL497" i="1"/>
  <c r="L29" i="12"/>
  <c r="L30" i="12" s="1"/>
  <c r="I30" i="12"/>
  <c r="K28" i="12"/>
  <c r="H29" i="10"/>
  <c r="M28" i="12"/>
  <c r="J30" i="12"/>
  <c r="E29" i="10"/>
  <c r="E27" i="10"/>
  <c r="F10" i="10"/>
  <c r="F13" i="10"/>
  <c r="G10" i="10"/>
  <c r="G13" i="10"/>
  <c r="D10" i="10"/>
  <c r="D13" i="10"/>
  <c r="E10" i="10"/>
  <c r="E13" i="10"/>
  <c r="H10" i="10"/>
  <c r="H13" i="10"/>
  <c r="AL665" i="1"/>
  <c r="L37" i="12"/>
  <c r="L38" i="12" s="1"/>
  <c r="M37" i="12"/>
  <c r="M38" i="12" s="1"/>
  <c r="AL1167" i="1"/>
  <c r="AL1197" i="1"/>
  <c r="AL1543" i="1"/>
  <c r="AL642" i="1"/>
  <c r="AL245" i="1"/>
  <c r="AL1980" i="1"/>
  <c r="J37" i="12"/>
  <c r="J38" i="12" s="1"/>
  <c r="AL809" i="1"/>
  <c r="AL687" i="1"/>
  <c r="D32" i="10"/>
  <c r="D33" i="10" s="1"/>
  <c r="H32" i="10"/>
  <c r="H33" i="10" s="1"/>
  <c r="F32" i="10"/>
  <c r="F33" i="10" s="1"/>
  <c r="G32" i="10"/>
  <c r="G33" i="10" s="1"/>
  <c r="AL355" i="1"/>
  <c r="K37" i="12"/>
  <c r="K38" i="12" s="1"/>
  <c r="G40" i="10"/>
  <c r="G41" i="10" s="1"/>
  <c r="E32" i="10"/>
  <c r="E33" i="10" s="1"/>
  <c r="I37" i="12"/>
  <c r="I38" i="12" s="1"/>
  <c r="AL934" i="1"/>
  <c r="AL166" i="1"/>
  <c r="D36" i="10"/>
  <c r="D37" i="10" s="1"/>
  <c r="H30" i="10"/>
  <c r="H31" i="10" s="1"/>
  <c r="AL1299" i="1"/>
  <c r="G30" i="10"/>
  <c r="G31" i="10" s="1"/>
  <c r="F38" i="10"/>
  <c r="F39" i="10" s="1"/>
  <c r="AL1232" i="1"/>
  <c r="AL102" i="1"/>
  <c r="AL365" i="1"/>
  <c r="AL248" i="1"/>
  <c r="AL578" i="1"/>
  <c r="AL90" i="1"/>
  <c r="AL477" i="1"/>
  <c r="AL136" i="1"/>
  <c r="AL725" i="1"/>
  <c r="AL1985" i="1"/>
  <c r="AL1546" i="1"/>
  <c r="AL1364" i="1"/>
  <c r="AL899" i="1"/>
  <c r="AL1284" i="1"/>
  <c r="AL893" i="1"/>
  <c r="AL890" i="1"/>
  <c r="AL1479" i="1"/>
  <c r="AL1436" i="1"/>
  <c r="AL684" i="1"/>
  <c r="AL375" i="1"/>
  <c r="E38" i="10"/>
  <c r="E39" i="10" s="1"/>
  <c r="AL1923" i="1"/>
  <c r="F40" i="10"/>
  <c r="F41" i="10" s="1"/>
  <c r="F30" i="10"/>
  <c r="F31" i="10" s="1"/>
  <c r="D38" i="10"/>
  <c r="D39" i="10" s="1"/>
  <c r="G38" i="10"/>
  <c r="G39" i="10" s="1"/>
  <c r="H38" i="10"/>
  <c r="H39" i="10" s="1"/>
  <c r="D40" i="10"/>
  <c r="D41" i="10" s="1"/>
  <c r="E40" i="10"/>
  <c r="E41" i="10" s="1"/>
  <c r="AL1293" i="1"/>
  <c r="AL787" i="1"/>
  <c r="AL211" i="1"/>
  <c r="H40" i="10"/>
  <c r="H41" i="10" s="1"/>
  <c r="D30" i="10"/>
  <c r="D31" i="10" s="1"/>
  <c r="E30" i="10"/>
  <c r="E31" i="10" s="1"/>
  <c r="AL1055" i="1"/>
  <c r="AL546" i="1"/>
  <c r="AL2194" i="1"/>
  <c r="AL2473" i="1"/>
  <c r="AL2545" i="1"/>
  <c r="AL2136" i="1"/>
  <c r="AL17" i="1"/>
  <c r="AL594" i="1"/>
  <c r="AL61" i="1"/>
  <c r="AL208" i="1"/>
  <c r="AL334" i="1"/>
  <c r="AL470" i="1"/>
  <c r="AL184" i="1"/>
  <c r="AL178" i="1"/>
  <c r="AL613" i="1"/>
  <c r="AL481" i="1"/>
  <c r="AL270" i="1"/>
  <c r="AL432" i="1"/>
  <c r="AL709" i="1"/>
  <c r="AL362" i="1"/>
  <c r="AL163" i="1"/>
  <c r="AL262" i="1"/>
  <c r="AL314" i="1"/>
  <c r="AL400" i="1"/>
  <c r="AL328" i="1"/>
  <c r="AL558" i="1"/>
  <c r="AL232" i="1"/>
  <c r="AL202" i="1"/>
  <c r="AL575" i="1"/>
  <c r="AL597" i="1"/>
  <c r="AL733" i="1"/>
  <c r="AL69" i="1"/>
  <c r="AL728" i="1"/>
  <c r="AL311" i="1"/>
  <c r="AL634" i="1"/>
  <c r="AL120" i="1"/>
  <c r="AL139" i="1"/>
  <c r="AL155" i="1"/>
  <c r="AL698" i="1"/>
  <c r="AL229" i="1"/>
  <c r="AL718" i="1"/>
  <c r="AL220" i="1"/>
  <c r="AL175" i="1"/>
  <c r="AL352" i="1"/>
  <c r="AL169" i="1"/>
  <c r="AL339" i="1"/>
  <c r="AL461" i="1"/>
  <c r="AL92" i="1"/>
  <c r="AL1104" i="1"/>
  <c r="AL1192" i="1"/>
  <c r="AL465" i="1"/>
  <c r="AL673" i="1"/>
  <c r="AL241" i="1"/>
  <c r="AL722" i="1"/>
  <c r="AL552" i="1"/>
  <c r="AL251" i="1"/>
  <c r="AL692" i="1"/>
  <c r="AL377" i="1"/>
  <c r="AL434" i="1"/>
  <c r="AL5" i="1"/>
  <c r="AL663" i="1"/>
  <c r="AL486" i="1"/>
  <c r="AL141" i="1"/>
  <c r="AL453" i="1"/>
  <c r="AL676" i="1"/>
  <c r="AL1915" i="1"/>
  <c r="AL514" i="1"/>
  <c r="AL54" i="1"/>
  <c r="AL331" i="1"/>
  <c r="AL591" i="1"/>
  <c r="AL8" i="1"/>
  <c r="AL152" i="1"/>
  <c r="AL488" i="1"/>
  <c r="AL651" i="1"/>
  <c r="AL37" i="1"/>
  <c r="AL182" i="1"/>
  <c r="AL40" i="1"/>
  <c r="AL128" i="1"/>
  <c r="AL214" i="1"/>
  <c r="AL604" i="1"/>
  <c r="AL193" i="1"/>
  <c r="AL544" i="1"/>
  <c r="AL114" i="1"/>
  <c r="AL536" i="1"/>
  <c r="AL348" i="1"/>
  <c r="AL581" i="1"/>
  <c r="AL689" i="1"/>
  <c r="AL342" i="1"/>
  <c r="AL600" i="1"/>
  <c r="AL420" i="1"/>
  <c r="AL84" i="1"/>
  <c r="AL670" i="1"/>
  <c r="AL615" i="1"/>
  <c r="AL423" i="1"/>
  <c r="AL308" i="1"/>
  <c r="AL479" i="1"/>
  <c r="AL51" i="1"/>
  <c r="AL111" i="1"/>
  <c r="AL289" i="1"/>
  <c r="AL217" i="1"/>
  <c r="AL172" i="1"/>
  <c r="AL701" i="1"/>
  <c r="AL412" i="1"/>
  <c r="AL133" i="1"/>
  <c r="AL302" i="1"/>
  <c r="AL541" i="1"/>
  <c r="AL695" i="1"/>
  <c r="AL325" i="1"/>
  <c r="AL259" i="1"/>
  <c r="AL554" i="1"/>
  <c r="AL320" i="1"/>
  <c r="AL631" i="1"/>
  <c r="AL1060" i="1"/>
  <c r="AL784" i="1"/>
  <c r="AL1583" i="1"/>
  <c r="AL1133" i="1"/>
  <c r="AL409" i="1"/>
  <c r="AL390" i="1"/>
  <c r="AL1296" i="1"/>
  <c r="AL510" i="1"/>
  <c r="AL682" i="1"/>
  <c r="AL712" i="1"/>
  <c r="AL463" i="1"/>
  <c r="AL1219" i="1"/>
  <c r="AL1089" i="1"/>
  <c r="AL1252" i="1"/>
  <c r="AL43" i="1"/>
  <c r="AL715" i="1"/>
  <c r="AL494" i="1"/>
  <c r="AL417" i="1"/>
  <c r="AL505" i="1"/>
  <c r="AL742" i="1"/>
  <c r="AL130" i="1"/>
  <c r="AL628" i="1"/>
  <c r="AL81" i="1"/>
  <c r="AL548" i="1"/>
  <c r="AL199" i="1"/>
  <c r="AL385" i="1"/>
  <c r="AL530" i="1"/>
  <c r="AL1019" i="1"/>
  <c r="AL75" i="1"/>
  <c r="AL863" i="1"/>
  <c r="AL980" i="1"/>
  <c r="AL1210" i="1"/>
  <c r="AL1287" i="1"/>
  <c r="AL1341" i="1"/>
  <c r="AL1076" i="1"/>
  <c r="AL1099" i="1"/>
  <c r="AL1304" i="1"/>
  <c r="AL1315" i="1"/>
  <c r="AL1278" i="1"/>
  <c r="AL1092" i="1"/>
  <c r="AL1183" i="1"/>
  <c r="AL1124" i="1"/>
  <c r="AL1326" i="1"/>
  <c r="AL1189" i="1"/>
  <c r="AL872" i="1"/>
  <c r="AL931" i="1"/>
  <c r="AL1109" i="1"/>
  <c r="AL848" i="1"/>
  <c r="AL839" i="1"/>
  <c r="AL1485" i="1"/>
  <c r="AL1229" i="1"/>
  <c r="AL1143" i="1"/>
  <c r="AL796" i="1"/>
  <c r="AL1115" i="1"/>
  <c r="AL962" i="1"/>
  <c r="AL968" i="1"/>
  <c r="AL1118" i="1"/>
  <c r="AL1310" i="1"/>
  <c r="AL766" i="1"/>
  <c r="AL1045" i="1"/>
  <c r="AL1086" i="1"/>
  <c r="AL1207" i="1"/>
  <c r="AL1149" i="1"/>
  <c r="AL1022" i="1"/>
  <c r="AL1320" i="1"/>
  <c r="AL836" i="1"/>
  <c r="AL1033" i="1"/>
  <c r="AL1258" i="1"/>
  <c r="AL740" i="1"/>
  <c r="AL923" i="1"/>
  <c r="AL1070" i="1"/>
  <c r="AL1139" i="1"/>
  <c r="AL805" i="1"/>
  <c r="AL780" i="1"/>
  <c r="AL1332" i="1"/>
  <c r="AL1268" i="1"/>
  <c r="AL824" i="1"/>
  <c r="AL1289" i="1"/>
  <c r="AL965" i="1"/>
  <c r="AL1146" i="1"/>
  <c r="AL1265" i="1"/>
  <c r="AL1987" i="1"/>
  <c r="AL917" i="1"/>
  <c r="AL1130" i="1"/>
  <c r="AL1249" i="1"/>
  <c r="AL745" i="1"/>
  <c r="AL1216" i="1"/>
  <c r="AL857" i="1"/>
  <c r="AL1255" i="1"/>
  <c r="AL928" i="1"/>
  <c r="AL1155" i="1"/>
  <c r="AL974" i="1"/>
  <c r="AL1317" i="1"/>
  <c r="AL1025" i="1"/>
  <c r="AL992" i="1"/>
  <c r="AL793" i="1"/>
  <c r="AL1262" i="1"/>
  <c r="AL851" i="1"/>
  <c r="AL1223" i="1"/>
  <c r="AL914" i="1"/>
  <c r="AL845" i="1"/>
  <c r="AL1073" i="1"/>
  <c r="AL802" i="1"/>
  <c r="AL752" i="1"/>
  <c r="AL1170" i="1"/>
  <c r="AL1136" i="1"/>
  <c r="AL1057" i="1"/>
  <c r="AL1235" i="1"/>
  <c r="AL790" i="1"/>
  <c r="AL854" i="1"/>
  <c r="AL911" i="1"/>
  <c r="AL1186" i="1"/>
  <c r="AL1494" i="1"/>
  <c r="AL1112" i="1"/>
  <c r="AL1804" i="1"/>
  <c r="AL1992" i="1"/>
  <c r="AL1792" i="1"/>
  <c r="AL1841" i="1"/>
  <c r="AL1512" i="1"/>
  <c r="AL1604" i="1"/>
  <c r="AL1608" i="1"/>
  <c r="AL959" i="1"/>
  <c r="AL869" i="1"/>
  <c r="AL1379" i="1"/>
  <c r="AL1662" i="1"/>
  <c r="AL1475" i="1"/>
  <c r="AL1931" i="1"/>
  <c r="AL1964" i="1"/>
  <c r="AL1353" i="1"/>
  <c r="AL1612" i="1"/>
  <c r="AL1671" i="1"/>
  <c r="AL1396" i="1"/>
  <c r="AL1735" i="1"/>
  <c r="AL2179" i="1"/>
  <c r="AL2125" i="1"/>
  <c r="AL1399" i="1"/>
  <c r="AL1514" i="1"/>
  <c r="AL1638" i="1"/>
  <c r="AL1854" i="1"/>
  <c r="AL2050" i="1"/>
  <c r="AL1685" i="1"/>
  <c r="AL2018" i="1"/>
  <c r="AL2077" i="1"/>
  <c r="AL2395" i="1"/>
  <c r="AL2152" i="1"/>
  <c r="AL2103" i="1"/>
  <c r="AL2242" i="1"/>
  <c r="AL2244" i="1"/>
  <c r="AL2567" i="1"/>
  <c r="AL1560" i="1"/>
  <c r="AL1619" i="1"/>
  <c r="AL1465" i="1"/>
  <c r="AL1588" i="1"/>
  <c r="AL1482" i="1"/>
  <c r="AL1659" i="1"/>
  <c r="AL1646" i="1"/>
  <c r="AL1462" i="1"/>
  <c r="AL1357" i="1"/>
  <c r="AL2071" i="1"/>
  <c r="AL1577" i="1"/>
  <c r="AL1402" i="1"/>
  <c r="AL1371" i="1"/>
  <c r="AL1415" i="1"/>
  <c r="AL1496" i="1"/>
  <c r="AL1382" i="1"/>
  <c r="AL1574" i="1"/>
  <c r="AL1018" i="1"/>
  <c r="AL439" i="1"/>
  <c r="AL392" i="1"/>
  <c r="AL448" i="1"/>
  <c r="AL1918" i="1"/>
  <c r="AL1999" i="1"/>
  <c r="AL1624" i="1"/>
  <c r="AL1501" i="1"/>
  <c r="AL952" i="1"/>
  <c r="AL964" i="1"/>
  <c r="AL1100" i="1"/>
  <c r="AL1621" i="1"/>
  <c r="AL1591" i="1"/>
  <c r="AL1537" i="1"/>
  <c r="AL1540" i="1"/>
  <c r="AL1134" i="1"/>
  <c r="AL1233" i="1"/>
  <c r="AL1056" i="1"/>
  <c r="AL1551" i="1"/>
  <c r="AL1417" i="1"/>
  <c r="AL1361" i="1"/>
  <c r="AL1509" i="1"/>
  <c r="AL550" i="1"/>
  <c r="AL381" i="1"/>
  <c r="AL87" i="1"/>
  <c r="AL664" i="1"/>
  <c r="AL24" i="1"/>
  <c r="AL662" i="1"/>
  <c r="AL2065" i="1"/>
  <c r="AL2044" i="1"/>
  <c r="AL2001" i="1"/>
  <c r="AL1957" i="1"/>
  <c r="AL1459" i="1"/>
  <c r="AL1668" i="1"/>
  <c r="AL927" i="1"/>
  <c r="AL996" i="1"/>
  <c r="AL767" i="1"/>
  <c r="AL1423" i="1"/>
  <c r="AL1526" i="1"/>
  <c r="AL976" i="1"/>
  <c r="AL1285" i="1"/>
  <c r="AL804" i="1"/>
  <c r="AL1339" i="1"/>
  <c r="AL1597" i="1"/>
  <c r="AL1532" i="1"/>
  <c r="AL1557" i="1"/>
  <c r="AL1453" i="1"/>
  <c r="AL425" i="1"/>
  <c r="AL1921" i="1"/>
  <c r="AL1740" i="1"/>
  <c r="AL1408" i="1"/>
  <c r="AL1656" i="1"/>
  <c r="AL1654" i="1"/>
  <c r="AL1554" i="1"/>
  <c r="AL1649" i="1"/>
  <c r="AL1405" i="1"/>
  <c r="AL1635" i="1"/>
  <c r="AL1616" i="1"/>
  <c r="AL1580" i="1"/>
  <c r="AL1675" i="1"/>
  <c r="AL1743" i="1"/>
  <c r="AL2202" i="1"/>
  <c r="AL2542" i="1"/>
  <c r="AL2379" i="1"/>
  <c r="AL2554" i="1"/>
  <c r="AL2404" i="1"/>
  <c r="AL2205" i="1"/>
  <c r="AL1376" i="1"/>
  <c r="AL1430" i="1"/>
  <c r="AL1433" i="1"/>
  <c r="AL1491" i="1"/>
  <c r="AL1412" i="1"/>
  <c r="AL1504" i="1"/>
  <c r="AL1594" i="1"/>
  <c r="AL1905" i="1"/>
  <c r="AL1882" i="1"/>
  <c r="AL2047" i="1"/>
  <c r="AL2058" i="1"/>
  <c r="AL1726" i="1"/>
  <c r="AL2015" i="1"/>
  <c r="AL1961" i="1"/>
  <c r="AL1707" i="1"/>
  <c r="AL1911" i="1"/>
  <c r="AL1765" i="1"/>
  <c r="AL1874" i="1"/>
  <c r="AL1857" i="1"/>
  <c r="AL1717" i="1"/>
  <c r="AL1885" i="1"/>
  <c r="AL1896" i="1"/>
  <c r="AL1836" i="1"/>
  <c r="AL1720" i="1"/>
  <c r="AL2027" i="1"/>
  <c r="AL2012" i="1"/>
  <c r="AL1762" i="1"/>
  <c r="AL2009" i="1"/>
  <c r="AL1871" i="1"/>
  <c r="AL1852" i="1"/>
  <c r="AL1798" i="1"/>
  <c r="AL1723" i="1"/>
  <c r="AL1819" i="1"/>
  <c r="AL1899" i="1"/>
  <c r="AL1934" i="1"/>
  <c r="AL1754" i="1"/>
  <c r="AL2055" i="1"/>
  <c r="AL1997" i="1"/>
  <c r="AL1789" i="1"/>
  <c r="AL1694" i="1"/>
  <c r="AL1807" i="1"/>
  <c r="AL1928" i="1"/>
  <c r="AL1954" i="1"/>
  <c r="AL1713" i="1"/>
  <c r="AL1838" i="1"/>
  <c r="AL2004" i="1"/>
  <c r="AL249" i="1"/>
  <c r="AL228" i="1"/>
  <c r="AL183" i="1"/>
  <c r="AL582" i="1"/>
  <c r="AL612" i="1"/>
  <c r="AL57" i="1"/>
  <c r="AL212" i="1"/>
  <c r="AL2040" i="1"/>
  <c r="AL1702" i="1"/>
  <c r="AL1785" i="1"/>
  <c r="AL1846" i="1"/>
  <c r="AL1860" i="1"/>
  <c r="AL1710" i="1"/>
  <c r="AL2030" i="1"/>
  <c r="AL1843" i="1"/>
  <c r="AL1729" i="1"/>
  <c r="AL1880" i="1"/>
  <c r="AL2073" i="1"/>
  <c r="AL1849" i="1"/>
  <c r="AL1747" i="1"/>
  <c r="AL1781" i="1"/>
  <c r="AL2052" i="1"/>
  <c r="AL1902" i="1"/>
  <c r="AL2482" i="1"/>
  <c r="AL2189" i="1"/>
  <c r="AL1801" i="1"/>
  <c r="AL2309" i="1"/>
  <c r="AL2336" i="1"/>
  <c r="AL2118" i="1"/>
  <c r="AL2100" i="1"/>
  <c r="AL2033" i="1"/>
  <c r="AL2108" i="1"/>
  <c r="AL2247" i="1"/>
  <c r="AL2164" i="1"/>
  <c r="AL1691" i="1"/>
  <c r="AL76" i="1"/>
  <c r="AL252" i="1"/>
  <c r="AL234" i="1"/>
  <c r="AL1877" i="1"/>
  <c r="AL2024" i="1"/>
  <c r="AL2208" i="1"/>
  <c r="AL2229" i="1"/>
  <c r="AL2370" i="1"/>
  <c r="AL1661" i="1"/>
  <c r="AL1362" i="1"/>
  <c r="AL1474" i="1"/>
  <c r="AL1586" i="1"/>
  <c r="AL982" i="1"/>
  <c r="AL1333" i="1"/>
  <c r="AL1344" i="1"/>
  <c r="AL720" i="1"/>
  <c r="AL71" i="1"/>
  <c r="AL45" i="1"/>
  <c r="AL1943" i="1"/>
  <c r="AL1424" i="1"/>
  <c r="AL1610" i="1"/>
  <c r="AL1426" i="1"/>
  <c r="AL1091" i="1"/>
  <c r="AL1292" i="1"/>
  <c r="AL1187" i="1"/>
  <c r="AL1350" i="1"/>
  <c r="AL1529" i="1"/>
  <c r="AL1036" i="1"/>
  <c r="AL654" i="1"/>
  <c r="AL672" i="1"/>
  <c r="AL180" i="1"/>
  <c r="AL165" i="1"/>
  <c r="AL41" i="1"/>
  <c r="AL1688" i="1"/>
  <c r="AL1842" i="1"/>
  <c r="AL1828" i="1"/>
  <c r="AL1814" i="1"/>
  <c r="AL2359" i="1"/>
  <c r="AL2145" i="1"/>
  <c r="AL1439" i="1"/>
  <c r="AL1534" i="1"/>
  <c r="AL1394" i="1"/>
  <c r="AL867" i="1"/>
  <c r="AL930" i="1"/>
  <c r="AL1342" i="1"/>
  <c r="AL1195" i="1"/>
  <c r="AL1321" i="1"/>
  <c r="AL487" i="1"/>
  <c r="AL36" i="1"/>
  <c r="AL2278" i="1"/>
  <c r="AL2352" i="1"/>
  <c r="AL2367" i="1"/>
  <c r="AL2300" i="1"/>
  <c r="AL2191" i="1"/>
  <c r="AL2479" i="1"/>
  <c r="AL2236" i="1"/>
  <c r="AL2256" i="1"/>
  <c r="AL2148" i="1"/>
  <c r="AL2521" i="1"/>
  <c r="AL2250" i="1"/>
  <c r="AL2226" i="1"/>
  <c r="AL2185" i="1"/>
  <c r="AL2320" i="1"/>
  <c r="AL2232" i="1"/>
  <c r="AL2491" i="1"/>
  <c r="AL2448" i="1"/>
  <c r="AL2127" i="1"/>
  <c r="AL1497" i="1"/>
  <c r="AL1383" i="1"/>
  <c r="AL1539" i="1"/>
  <c r="AL1750" i="1"/>
  <c r="AL2089" i="1"/>
  <c r="AL2057" i="1"/>
  <c r="AL484" i="1"/>
  <c r="I33" i="12"/>
  <c r="I34" i="12" s="1"/>
  <c r="AL1784" i="1"/>
  <c r="AL1845" i="1"/>
  <c r="AL1693" i="1"/>
  <c r="I39" i="12"/>
  <c r="I40" i="12" s="1"/>
  <c r="AL726" i="1"/>
  <c r="AL691" i="1"/>
  <c r="J31" i="12"/>
  <c r="J32" i="12" s="1"/>
  <c r="K33" i="12"/>
  <c r="K34" i="12" s="1"/>
  <c r="M39" i="12"/>
  <c r="M40" i="12" s="1"/>
  <c r="K39" i="12"/>
  <c r="K40" i="12" s="1"/>
  <c r="I41" i="12"/>
  <c r="I42" i="12" s="1"/>
  <c r="AL1489" i="1"/>
  <c r="AL1410" i="1"/>
  <c r="AL1429" i="1"/>
  <c r="AL1078" i="1"/>
  <c r="AL1131" i="1"/>
  <c r="AL967" i="1"/>
  <c r="AL810" i="1"/>
  <c r="AL1117" i="1"/>
  <c r="AL905" i="1"/>
  <c r="AL859" i="1"/>
  <c r="AL1044" i="1"/>
  <c r="AL369" i="1"/>
  <c r="AL344" i="1"/>
  <c r="AL231" i="1"/>
  <c r="AL341" i="1"/>
  <c r="AL677" i="1"/>
  <c r="AL680" i="1"/>
  <c r="AL14" i="1"/>
  <c r="AL34" i="1"/>
  <c r="AL657" i="1"/>
  <c r="AL137" i="1"/>
  <c r="J41" i="12"/>
  <c r="J42" i="12" s="1"/>
  <c r="M41" i="12"/>
  <c r="M42" i="12" s="1"/>
  <c r="AL2504" i="1"/>
  <c r="AL2457" i="1"/>
  <c r="AL1637" i="1"/>
  <c r="AL1592" i="1"/>
  <c r="AL1175" i="1"/>
  <c r="AL218" i="1"/>
  <c r="AL373" i="1"/>
  <c r="AL173" i="1"/>
  <c r="AL492" i="1"/>
  <c r="K41" i="12"/>
  <c r="K42" i="12" s="1"/>
  <c r="AL1775" i="1"/>
  <c r="AL135" i="1"/>
  <c r="M31" i="12"/>
  <c r="M32" i="12" s="1"/>
  <c r="K31" i="12"/>
  <c r="K32" i="12" s="1"/>
  <c r="AL1811" i="1"/>
  <c r="AL1956" i="1"/>
  <c r="AL2401" i="1"/>
  <c r="AL2212" i="1"/>
  <c r="AL2532" i="1"/>
  <c r="AL620" i="1"/>
  <c r="I31" i="12"/>
  <c r="I32" i="12" s="1"/>
  <c r="AL1738" i="1"/>
  <c r="AL1865" i="1"/>
  <c r="J33" i="12"/>
  <c r="J34" i="12" s="1"/>
  <c r="AL1949" i="1"/>
  <c r="AL2086" i="1"/>
  <c r="J39" i="12"/>
  <c r="J40" i="12" s="1"/>
  <c r="AL2419" i="1"/>
  <c r="AL2539" i="1"/>
  <c r="AL1413" i="1"/>
  <c r="AL1484" i="1"/>
  <c r="AL1576" i="1"/>
  <c r="AL1513" i="1"/>
  <c r="AL1241" i="1"/>
  <c r="AL1141" i="1"/>
  <c r="AL1041" i="1"/>
  <c r="AL1158" i="1"/>
  <c r="AL908" i="1"/>
  <c r="AL1222" i="1"/>
  <c r="AL55" i="1"/>
  <c r="AL921" i="1"/>
  <c r="AL21" i="1"/>
  <c r="AL436" i="1"/>
  <c r="AL316" i="1"/>
  <c r="AL490" i="1"/>
  <c r="AL222" i="1"/>
  <c r="AL115" i="1"/>
  <c r="AL414" i="1"/>
  <c r="AL247" i="1"/>
  <c r="L33" i="12"/>
  <c r="L34" i="12" s="1"/>
  <c r="AL1834" i="1"/>
  <c r="L41" i="12"/>
  <c r="L42" i="12" s="1"/>
  <c r="L31" i="12"/>
  <c r="L32" i="12" s="1"/>
  <c r="AL1884" i="1"/>
  <c r="AL1831" i="1"/>
  <c r="AL2014" i="1"/>
  <c r="AL2074" i="1"/>
  <c r="AL1972" i="1"/>
  <c r="AL1773" i="1"/>
  <c r="AL2049" i="1"/>
  <c r="AL2060" i="1"/>
  <c r="AL652" i="1"/>
  <c r="AL507" i="1"/>
  <c r="AL717" i="1"/>
  <c r="AL85" i="1"/>
  <c r="AL395" i="1"/>
  <c r="AL366" i="1"/>
  <c r="L39" i="12"/>
  <c r="L40" i="12" s="1"/>
  <c r="AL1839" i="1"/>
  <c r="M33" i="12"/>
  <c r="M34" i="12" s="1"/>
  <c r="AL1881" i="1"/>
  <c r="AL1822" i="1"/>
  <c r="AL2039" i="1"/>
  <c r="AL1904" i="1"/>
  <c r="AL1891" i="1"/>
  <c r="AL2011" i="1"/>
  <c r="AL1724" i="1"/>
  <c r="AL1937" i="1"/>
  <c r="AL2000" i="1"/>
  <c r="AL2373" i="1"/>
  <c r="AL2428" i="1"/>
  <c r="AL2454" i="1"/>
  <c r="AL2324" i="1"/>
  <c r="AL2160" i="1"/>
  <c r="AL2266" i="1"/>
  <c r="AL2260" i="1"/>
  <c r="AL2551" i="1"/>
  <c r="AL2199" i="1"/>
  <c r="AL1803" i="1"/>
  <c r="AL1897" i="1"/>
  <c r="AL1770" i="1"/>
  <c r="AL1825" i="1"/>
  <c r="AL2263" i="1"/>
  <c r="AL2451" i="1"/>
  <c r="AL2330" i="1"/>
  <c r="AL2280" i="1"/>
  <c r="AL2416" i="1"/>
  <c r="AL2565" i="1"/>
  <c r="AL1758" i="1"/>
  <c r="AL1682" i="1"/>
  <c r="AL2312" i="1"/>
  <c r="AL2391" i="1"/>
  <c r="AL1940" i="1"/>
  <c r="AL2054" i="1"/>
  <c r="AL1706" i="1"/>
  <c r="AL1787" i="1"/>
  <c r="AL1970" i="1"/>
  <c r="AL1925" i="1"/>
  <c r="AL2466" i="1"/>
  <c r="AL1633" i="1"/>
  <c r="AL1932" i="1"/>
  <c r="AL1701" i="1"/>
  <c r="AL1959" i="1"/>
  <c r="AL1741" i="1"/>
  <c r="AL1967" i="1"/>
  <c r="AL2514" i="1"/>
  <c r="AL2223" i="1"/>
  <c r="AL2157" i="1"/>
  <c r="AL2437" i="1"/>
  <c r="AL2294" i="1"/>
  <c r="AL2425" i="1"/>
  <c r="AL2097" i="1"/>
  <c r="AL1778" i="1"/>
  <c r="AL2067" i="1"/>
  <c r="AL1908" i="1"/>
  <c r="AL2072" i="1"/>
  <c r="AL1913" i="1"/>
  <c r="AL2485" i="1"/>
  <c r="AL2422" i="1"/>
  <c r="AL2500" i="1"/>
  <c r="AL2220" i="1"/>
  <c r="AL2303" i="1"/>
  <c r="AL2431" i="1"/>
  <c r="AL2142" i="1"/>
  <c r="AL2388" i="1"/>
  <c r="AL2306" i="1"/>
  <c r="AL2349" i="1"/>
  <c r="AL1468" i="1"/>
  <c r="AL1643" i="1"/>
  <c r="AL1510" i="1"/>
  <c r="AL1558" i="1"/>
  <c r="AL1481" i="1"/>
  <c r="AL1658" i="1"/>
  <c r="AL1449" i="1"/>
  <c r="AL832" i="1"/>
  <c r="AL924" i="1"/>
  <c r="AL816" i="1"/>
  <c r="AL753" i="1"/>
  <c r="AL819" i="1"/>
  <c r="AL823" i="1"/>
  <c r="AL985" i="1"/>
  <c r="AL1007" i="1"/>
  <c r="AL2176" i="1"/>
  <c r="AL2560" i="1"/>
  <c r="AL1651" i="1"/>
  <c r="AL1627" i="1"/>
  <c r="AL1354" i="1"/>
  <c r="AL1458" i="1"/>
  <c r="AL1367" i="1"/>
  <c r="AL1607" i="1"/>
  <c r="AL1667" i="1"/>
  <c r="AL1103" i="1"/>
  <c r="AL1013" i="1"/>
  <c r="AL1127" i="1"/>
  <c r="AL918" i="1"/>
  <c r="AL785" i="1"/>
  <c r="AL1212" i="1"/>
  <c r="AL862" i="1"/>
  <c r="AL1107" i="1"/>
  <c r="AL1094" i="1"/>
  <c r="AL1329" i="1"/>
  <c r="AL1218" i="1"/>
  <c r="AL942" i="1"/>
  <c r="AL846" i="1"/>
  <c r="AL1250" i="1"/>
  <c r="AL979" i="1"/>
  <c r="AL1331" i="1"/>
  <c r="AL1209" i="1"/>
  <c r="AL1190" i="1"/>
  <c r="AL588" i="1"/>
  <c r="AL565" i="1"/>
  <c r="AL304" i="1"/>
  <c r="AL574" i="1"/>
  <c r="AL127" i="1"/>
  <c r="AL296" i="1"/>
  <c r="AL559" i="1"/>
  <c r="AL708" i="1"/>
  <c r="AL592" i="1"/>
  <c r="AL59" i="1"/>
  <c r="AL1323" i="1"/>
  <c r="AL322" i="1"/>
  <c r="AL427" i="1"/>
  <c r="AL145" i="1"/>
  <c r="AL215" i="1"/>
  <c r="AL641" i="1"/>
  <c r="AL244" i="1"/>
  <c r="AL225" i="1"/>
  <c r="AL585" i="1"/>
  <c r="AL108" i="1"/>
  <c r="AL659" i="1"/>
  <c r="AL696" i="1"/>
  <c r="AL267" i="1"/>
  <c r="AL686" i="1"/>
  <c r="AL358" i="1"/>
  <c r="AL539" i="1"/>
  <c r="AL117" i="1"/>
  <c r="AL1679" i="1"/>
  <c r="AL1859" i="1"/>
  <c r="AL1851" i="1"/>
  <c r="AL1990" i="1"/>
  <c r="AL1820" i="1"/>
  <c r="AL1795" i="1"/>
  <c r="AL2043" i="1"/>
  <c r="AL1888" i="1"/>
  <c r="AL1962" i="1"/>
  <c r="AL1797" i="1"/>
  <c r="AL1983" i="1"/>
  <c r="AL1994" i="1"/>
  <c r="AL1952" i="1"/>
  <c r="AL2385" i="1"/>
  <c r="AL2518" i="1"/>
  <c r="AL2111" i="1"/>
  <c r="AL2364" i="1"/>
  <c r="AL2398" i="1"/>
  <c r="AL2130" i="1"/>
  <c r="AL2355" i="1"/>
  <c r="AL2215" i="1"/>
  <c r="AL2434" i="1"/>
  <c r="AL2409" i="1"/>
  <c r="AL2091" i="1"/>
  <c r="AL2006" i="1"/>
  <c r="AL1721" i="1"/>
  <c r="AL1817" i="1"/>
  <c r="AL1806" i="1"/>
  <c r="AL1946" i="1"/>
  <c r="AL1900" i="1"/>
  <c r="AL2460" i="1"/>
  <c r="AL2275" i="1"/>
  <c r="AL2284" i="1"/>
  <c r="AL2488" i="1"/>
  <c r="AL2253" i="1"/>
  <c r="AL2497" i="1"/>
  <c r="AL2317" i="1"/>
  <c r="AL2154" i="1"/>
  <c r="AL1647" i="1"/>
  <c r="AL855" i="1"/>
  <c r="AL2382" i="1"/>
  <c r="AL1404" i="1"/>
  <c r="AL1461" i="1"/>
  <c r="AL1446" i="1"/>
  <c r="AL1615" i="1"/>
  <c r="AL1356" i="1"/>
  <c r="AL744" i="1"/>
  <c r="AL1215" i="1"/>
  <c r="AL829" i="1"/>
  <c r="AL1050" i="1"/>
  <c r="AL773" i="1"/>
  <c r="AL2172" i="1"/>
  <c r="AL2507" i="1"/>
  <c r="AL2080" i="1"/>
  <c r="AL1374" i="1"/>
  <c r="AL1352" i="1"/>
  <c r="AL1598" i="1"/>
  <c r="AL1581" i="1"/>
  <c r="AL1391" i="1"/>
  <c r="AL1431" i="1"/>
  <c r="AL1400" i="1"/>
  <c r="AL1303" i="1"/>
  <c r="AL1314" i="1"/>
  <c r="AL1120" i="1"/>
  <c r="AL1269" i="1"/>
  <c r="AL1164" i="1"/>
  <c r="AL902" i="1"/>
  <c r="AL1053" i="1"/>
  <c r="AL1238" i="1"/>
  <c r="AL1065" i="1"/>
  <c r="AL849" i="1"/>
  <c r="AL1308" i="1"/>
  <c r="AL1226" i="1"/>
  <c r="AL1245" i="1"/>
  <c r="AL1002" i="1"/>
  <c r="AL1253" i="1"/>
  <c r="AL999" i="1"/>
  <c r="AL1123" i="1"/>
  <c r="AL762" i="1"/>
  <c r="AL1248" i="1"/>
  <c r="AL1156" i="1"/>
  <c r="AL1325" i="1"/>
  <c r="AL419" i="1"/>
  <c r="AL512" i="1"/>
  <c r="AL310" i="1"/>
  <c r="AL702" i="1"/>
  <c r="AL148" i="1"/>
  <c r="AL648" i="1"/>
  <c r="AL52" i="1"/>
  <c r="AL633" i="1"/>
  <c r="AL669" i="1"/>
  <c r="AL562" i="1"/>
  <c r="AL203" i="1"/>
  <c r="AL614" i="1"/>
  <c r="AL527" i="1"/>
  <c r="AL119" i="1"/>
  <c r="AL422" i="1"/>
  <c r="AL307" i="1"/>
  <c r="AL209" i="1"/>
  <c r="AL1144" i="1"/>
  <c r="AL877" i="1"/>
  <c r="AL206" i="1"/>
  <c r="AL236" i="1"/>
  <c r="AL263" i="1"/>
  <c r="AL617" i="1"/>
  <c r="AL124" i="1"/>
  <c r="AL78" i="1"/>
  <c r="AL645" i="1"/>
  <c r="AL99" i="1"/>
  <c r="AL186" i="1"/>
  <c r="AL265" i="1"/>
  <c r="AL290" i="1"/>
  <c r="AL610" i="1"/>
  <c r="AL398" i="1"/>
  <c r="AL451" i="1"/>
  <c r="AL454" i="1"/>
  <c r="AL97" i="1"/>
  <c r="AL723" i="1"/>
  <c r="AL1715" i="1"/>
  <c r="AL1978" i="1"/>
  <c r="AL2115" i="1"/>
  <c r="AL2440" i="1"/>
  <c r="AL2139" i="1"/>
  <c r="AL2342" i="1"/>
  <c r="AL2562" i="1"/>
  <c r="AL2182" i="1"/>
  <c r="AL2064" i="1"/>
  <c r="AL1732" i="1"/>
  <c r="AL1856" i="1"/>
  <c r="AL1718" i="1"/>
  <c r="AL2046" i="1"/>
  <c r="AL1929" i="1"/>
  <c r="AL1761" i="1"/>
  <c r="AL2523" i="1"/>
  <c r="AL2512" i="1"/>
  <c r="AL2105" i="1"/>
  <c r="AL2196" i="1"/>
  <c r="AL2412" i="1"/>
  <c r="AL2288" i="1"/>
  <c r="AL1370" i="1"/>
  <c r="AL1569" i="1"/>
  <c r="AL1503" i="1"/>
  <c r="AL2548" i="1"/>
  <c r="AL1561" i="1"/>
  <c r="AL1397" i="1"/>
  <c r="AL1676" i="1"/>
  <c r="AL1347" i="1"/>
  <c r="AL1573" i="1"/>
  <c r="AL813" i="1"/>
  <c r="AL1058" i="1"/>
  <c r="AL1114" i="1"/>
  <c r="AL961" i="1"/>
  <c r="AL782" i="1"/>
  <c r="AL1024" i="1"/>
  <c r="AL748" i="1"/>
  <c r="AL991" i="1"/>
  <c r="AL1203" i="1"/>
  <c r="AL792" i="1"/>
  <c r="AL1161" i="1"/>
  <c r="AL1200" i="1"/>
  <c r="AL2327" i="1"/>
  <c r="AL2121" i="1"/>
  <c r="AL1589" i="1"/>
  <c r="AL1471" i="1"/>
  <c r="AL1492" i="1"/>
  <c r="AL1442" i="1"/>
  <c r="AL1517" i="1"/>
  <c r="AL1523" i="1"/>
  <c r="AL1110" i="1"/>
  <c r="AL807" i="1"/>
  <c r="AL843" i="1"/>
  <c r="AL1279" i="1"/>
  <c r="AL1081" i="1"/>
  <c r="AL776" i="1"/>
  <c r="AL1027" i="1"/>
  <c r="AL970" i="1"/>
  <c r="AL988" i="1"/>
  <c r="AL738" i="1"/>
  <c r="AL1193" i="1"/>
  <c r="AL759" i="1"/>
  <c r="AL826" i="1"/>
  <c r="AL949" i="1"/>
  <c r="AL852" i="1"/>
  <c r="AL795" i="1"/>
  <c r="AL1030" i="1"/>
  <c r="AL1290" i="1"/>
  <c r="AL1260" i="1"/>
  <c r="AL1276" i="1"/>
  <c r="AL194" i="1"/>
  <c r="AL280" i="1"/>
  <c r="AL168" i="1"/>
  <c r="AL353" i="1"/>
  <c r="AL534" i="1"/>
  <c r="AL411" i="1"/>
  <c r="AL271" i="1"/>
  <c r="AL132" i="1"/>
  <c r="AL142" i="1"/>
  <c r="AL338" i="1"/>
  <c r="AL159" i="1"/>
  <c r="AL571" i="1"/>
  <c r="AL48" i="1"/>
  <c r="AL301" i="1"/>
  <c r="AL1088" i="1"/>
  <c r="AL956" i="1"/>
  <c r="AL666" i="1"/>
  <c r="AL624" i="1"/>
  <c r="AL200" i="1"/>
  <c r="AL472" i="1"/>
  <c r="AL705" i="1"/>
  <c r="AL729" i="1"/>
  <c r="AL94" i="1"/>
  <c r="AL101" i="1"/>
  <c r="AL524" i="1"/>
  <c r="AL330" i="1"/>
  <c r="AL605" i="1"/>
  <c r="AL7" i="1"/>
  <c r="AL499" i="1"/>
  <c r="AL153" i="1"/>
  <c r="AL151" i="1"/>
  <c r="AL406" i="1"/>
  <c r="AL286" i="1"/>
  <c r="AL274" i="1"/>
  <c r="AL607" i="1"/>
  <c r="AL1975" i="1"/>
  <c r="AL1869" i="1"/>
  <c r="AL1862" i="1"/>
  <c r="AL1790" i="1"/>
  <c r="AL1873" i="1"/>
  <c r="AL1916" i="1"/>
  <c r="AL1752" i="1"/>
  <c r="AL1919" i="1"/>
  <c r="AL1698" i="1"/>
  <c r="AL2036" i="1"/>
  <c r="AL2003" i="1"/>
  <c r="AL1695" i="1"/>
  <c r="AL2529" i="1"/>
  <c r="AL2346" i="1"/>
  <c r="AL2083" i="1"/>
  <c r="AL2339" i="1"/>
  <c r="AL2291" i="1"/>
  <c r="AL2169" i="1"/>
  <c r="AL2021" i="1"/>
  <c r="AL1709" i="1"/>
  <c r="AL1704" i="1"/>
  <c r="AL1894" i="1"/>
  <c r="AL1793" i="1"/>
  <c r="AL2297" i="1"/>
  <c r="AL2094" i="1"/>
  <c r="AL2494" i="1"/>
  <c r="AL2272" i="1"/>
  <c r="AL2167" i="1"/>
  <c r="AL2443" i="1"/>
  <c r="AL2536" i="1"/>
  <c r="AL2534" i="1"/>
  <c r="AL2476" i="1"/>
  <c r="AL2362" i="1"/>
  <c r="AL2463" i="1"/>
  <c r="AL2333" i="1"/>
  <c r="AL1420" i="1"/>
  <c r="AL1416" i="1"/>
  <c r="AL1618" i="1"/>
  <c r="AL1084" i="1"/>
  <c r="AL1004" i="1"/>
  <c r="AL1271" i="1"/>
  <c r="AL1294" i="1"/>
  <c r="AL1300" i="1"/>
  <c r="AL789" i="1"/>
  <c r="AL835" i="1"/>
  <c r="AL1032" i="1"/>
  <c r="AL1096" i="1"/>
  <c r="AL1178" i="1"/>
  <c r="AL887" i="1"/>
  <c r="AL1377" i="1"/>
  <c r="AL1630" i="1"/>
  <c r="AL1566" i="1"/>
  <c r="AL1454" i="1"/>
  <c r="AL1545" i="1"/>
  <c r="AL1487" i="1"/>
  <c r="AL1640" i="1"/>
  <c r="AL1466" i="1"/>
  <c r="AL1500" i="1"/>
  <c r="AL1520" i="1"/>
  <c r="AL865" i="1"/>
  <c r="AL1068" i="1"/>
  <c r="AL1206" i="1"/>
  <c r="AL937" i="1"/>
  <c r="AL1283" i="1"/>
  <c r="AL896" i="1"/>
  <c r="AL756" i="1"/>
  <c r="AL913" i="1"/>
  <c r="AL1311" i="1"/>
  <c r="AL801" i="1"/>
  <c r="AL1021" i="1"/>
  <c r="AL1336" i="1"/>
  <c r="AL1047" i="1"/>
  <c r="AL1010" i="1"/>
  <c r="AL1256" i="1"/>
  <c r="AL751" i="1"/>
  <c r="AL568" i="1"/>
  <c r="AL376" i="1"/>
  <c r="AL433" i="1"/>
  <c r="AL162" i="1"/>
  <c r="AL156" i="1"/>
  <c r="AL4" i="1"/>
  <c r="AL313" i="1"/>
  <c r="AL27" i="1"/>
  <c r="AL502" i="1"/>
  <c r="AL67" i="1"/>
  <c r="AL189" i="1"/>
  <c r="AL283" i="1"/>
  <c r="AL104" i="1"/>
  <c r="AL10" i="1"/>
  <c r="AL579" i="1"/>
  <c r="AL595" i="1"/>
  <c r="AL732" i="1"/>
  <c r="AL347" i="1"/>
  <c r="AL442" i="1"/>
  <c r="AL356" i="1"/>
  <c r="AL299" i="1"/>
  <c r="AL122" i="1"/>
  <c r="AL674" i="1"/>
  <c r="D3" i="12" l="1"/>
  <c r="F3" i="12"/>
  <c r="E3" i="12"/>
  <c r="H34" i="10"/>
  <c r="H35" i="10" s="1"/>
  <c r="E34" i="10"/>
  <c r="E35" i="10" s="1"/>
  <c r="F34" i="10"/>
  <c r="F35" i="10" s="1"/>
  <c r="G34" i="10"/>
  <c r="G35" i="10" s="1"/>
  <c r="D34" i="10"/>
  <c r="D35" i="10" s="1"/>
  <c r="B3" i="12" s="1"/>
  <c r="M35" i="12"/>
  <c r="M36" i="12" s="1"/>
  <c r="F4" i="12" s="1"/>
  <c r="L35" i="12"/>
  <c r="L36" i="12" s="1"/>
  <c r="E4" i="12" s="1"/>
  <c r="K35" i="12"/>
  <c r="K36" i="12" s="1"/>
  <c r="D4" i="12" s="1"/>
  <c r="J35" i="12"/>
  <c r="J36" i="12" s="1"/>
  <c r="C4" i="12" s="1"/>
  <c r="I35" i="12"/>
  <c r="I36" i="12" s="1"/>
  <c r="B4" i="12" s="1"/>
  <c r="C3" i="12" l="1"/>
</calcChain>
</file>

<file path=xl/sharedStrings.xml><?xml version="1.0" encoding="utf-8"?>
<sst xmlns="http://schemas.openxmlformats.org/spreadsheetml/2006/main" count="52371" uniqueCount="4771">
  <si>
    <t>Seleccionar el Programa de Doctorado</t>
  </si>
  <si>
    <t>Programa de Doctorado en Biociencias y Ciencias Agroalimentarias</t>
  </si>
  <si>
    <t>Indicadores de demanda y matrícula</t>
  </si>
  <si>
    <t>Seleccionar criterio para mostrar en el gráfico</t>
  </si>
  <si>
    <t>Oferta</t>
  </si>
  <si>
    <t>Número de solicitudes de preinscripción por plaza ofertada</t>
  </si>
  <si>
    <t>SOLICITUDES ADMISIÓN</t>
  </si>
  <si>
    <t>TOTAL MATRICULADOS</t>
  </si>
  <si>
    <t>ESTUDIANTES EXTRANJEROS</t>
  </si>
  <si>
    <t>ESTUDIANTES NO UCO</t>
  </si>
  <si>
    <t>ESTUDIANTES A TIEMPO PARCIAL</t>
  </si>
  <si>
    <t>ESTUDIANTES CON BECA</t>
  </si>
  <si>
    <t>ESTUDANTES CON COMPLEMENTOS</t>
  </si>
  <si>
    <t>ESTUDIANTES MOVILIDAD Internacional (Salientes)</t>
  </si>
  <si>
    <t>Indicadores de profesorado</t>
  </si>
  <si>
    <t>PROFESORES TOTALES</t>
  </si>
  <si>
    <t>PROFESORES DIRIGIENDO TESIS DOCTORAL</t>
  </si>
  <si>
    <t>PROFESORES ACREDITADOS COMO DIRECTOR</t>
  </si>
  <si>
    <t>PROFESORES CON PROYECTOS COMPETITIVOS VIVOS</t>
  </si>
  <si>
    <t>PROFESORES CON PATENTE</t>
  </si>
  <si>
    <t>Indicadores de resultados de aprendizaje</t>
  </si>
  <si>
    <t>TESIS DEFENDIDAS</t>
  </si>
  <si>
    <t>TESIS A TIEMPO COMPLETO</t>
  </si>
  <si>
    <t>TESIS A TIEMPO PARCIAL</t>
  </si>
  <si>
    <t>TESIS CON MENCIÓN INTERNACIONAL</t>
  </si>
  <si>
    <t>TESIS CUM LAUDE</t>
  </si>
  <si>
    <t>TESIS EN COTUTELA</t>
  </si>
  <si>
    <t>TESIS CON MENCION INDUSTRIAL</t>
  </si>
  <si>
    <t>TESIS DOCTORANDOS EXTRANJEROS</t>
  </si>
  <si>
    <t>DURACION MEDIA A TIEMPO COMPLETO</t>
  </si>
  <si>
    <t>DURACION MEDIA A TIEMPO PARCIAL</t>
  </si>
  <si>
    <t>TASA DE ÉXITO DE TESIS. CUATRO AÑOS</t>
  </si>
  <si>
    <t>TASA DE ÉXITO DE TESIS. CINCO AÑOS</t>
  </si>
  <si>
    <t>DOCTORANDOS QUE ABANDONAN</t>
  </si>
  <si>
    <t xml:space="preserve">DOCTORANDOS EMPLEADOS </t>
  </si>
  <si>
    <t>Indicadores de satisfacción</t>
  </si>
  <si>
    <t>SATISFACCION CON LA FORMACION</t>
  </si>
  <si>
    <t>SATISFACCION CON EL PROGRAMA (DOCTORANDOS)</t>
  </si>
  <si>
    <t>SATISFACCION CON LA MOVILIDAD</t>
  </si>
  <si>
    <t>SATISFACCION CON LOS DIRECTORES</t>
  </si>
  <si>
    <t>SATISFACCION CON LOS TUTORES</t>
  </si>
  <si>
    <t>SATISFACCION DEL PROFESORADO</t>
  </si>
  <si>
    <t>SATISFACCION DEL PAS</t>
  </si>
  <si>
    <t>Plan</t>
  </si>
  <si>
    <t>Estado</t>
  </si>
  <si>
    <t>Dni</t>
  </si>
  <si>
    <t>Nia</t>
  </si>
  <si>
    <t>Cod_asig</t>
  </si>
  <si>
    <t>Alumno</t>
  </si>
  <si>
    <t>Sexo_alumno</t>
  </si>
  <si>
    <t>Nacionalidad</t>
  </si>
  <si>
    <t>Trabajo</t>
  </si>
  <si>
    <t>Titulo</t>
  </si>
  <si>
    <t>Curso_academico</t>
  </si>
  <si>
    <t>Fecha</t>
  </si>
  <si>
    <t>Calificacion</t>
  </si>
  <si>
    <t>Creditos</t>
  </si>
  <si>
    <t>Mencion_eu</t>
  </si>
  <si>
    <t>Mencion_int</t>
  </si>
  <si>
    <t>Compendio</t>
  </si>
  <si>
    <t>Act</t>
  </si>
  <si>
    <t>Dni_prof</t>
  </si>
  <si>
    <t>Profesor</t>
  </si>
  <si>
    <t>Sexo_prof</t>
  </si>
  <si>
    <t>Dpto</t>
  </si>
  <si>
    <t>C_area</t>
  </si>
  <si>
    <t>D_area</t>
  </si>
  <si>
    <t>C_rama</t>
  </si>
  <si>
    <t>D_rama</t>
  </si>
  <si>
    <t>APROBADO</t>
  </si>
  <si>
    <t>A</t>
  </si>
  <si>
    <t>47091512R</t>
  </si>
  <si>
    <t>García Rodríguez, María</t>
  </si>
  <si>
    <t>F</t>
  </si>
  <si>
    <t>E</t>
  </si>
  <si>
    <t>Tesis Doctoral</t>
  </si>
  <si>
    <t>VALIDACIÓN DE UN CUESTIONARIO DE FRECUENCIA DE CONSUMO DE ALIMENTOS (CFCA) PARA LA VALORACIÓN DE LA INGESTA ALIMENTARIA EN LA AMAZONÍA PERUANA.</t>
  </si>
  <si>
    <t>Y</t>
  </si>
  <si>
    <t>N</t>
  </si>
  <si>
    <t>S</t>
  </si>
  <si>
    <t>DIRECTOR</t>
  </si>
  <si>
    <t>28466746Z</t>
  </si>
  <si>
    <t>Moreno Rojas, Rafael</t>
  </si>
  <si>
    <t>M</t>
  </si>
  <si>
    <t>BROMATOLOGÍA Y TECNOLOGÍA DE LOS ALIMENTOS</t>
  </si>
  <si>
    <t>NUTRICIÓN Y BROMATOLOGÍA</t>
  </si>
  <si>
    <t>Ciencias de la Salud</t>
  </si>
  <si>
    <t>30815700R</t>
  </si>
  <si>
    <t>Molina Recio, Guillermo</t>
  </si>
  <si>
    <t>ENFERMERÍA</t>
  </si>
  <si>
    <t>TUTOR</t>
  </si>
  <si>
    <t>CD</t>
  </si>
  <si>
    <t>14290604N</t>
  </si>
  <si>
    <t>Bracamonte  , Enzo Ricardo</t>
  </si>
  <si>
    <t>RA</t>
  </si>
  <si>
    <t>RESISTENCIA A GLIFOSATO EN EL GÉNERO CHLORIS Y PARTHENIUM EN LATINOAMERICA. MECANISMOS DE RESISTENCIA Y CONTROL ALTERNATIVO</t>
  </si>
  <si>
    <t>30036147X</t>
  </si>
  <si>
    <t>Prado Amian, Rafael A. de</t>
  </si>
  <si>
    <t>EDAFOLOGÍA Y QUÍMICA AGRÍCOLA</t>
  </si>
  <si>
    <t>X</t>
  </si>
  <si>
    <t>Ciencias</t>
  </si>
  <si>
    <t>30965802M</t>
  </si>
  <si>
    <t>Rojano Delgado, Antonia Maria</t>
  </si>
  <si>
    <t>30800610E</t>
  </si>
  <si>
    <t>Lopez-Bellido Garrido, Rafael Jesus</t>
  </si>
  <si>
    <t>AGRONOMÍA</t>
  </si>
  <si>
    <t>PRODUCCIÓN VEGETAL</t>
  </si>
  <si>
    <t>T</t>
  </si>
  <si>
    <t>Ingeniería y Arquitectura</t>
  </si>
  <si>
    <t>RL2046480</t>
  </si>
  <si>
    <t>Abou Najem, Sandra</t>
  </si>
  <si>
    <t>RL</t>
  </si>
  <si>
    <t>DESERTIFICATION ASSESSMENT AND FUTURE SCENARIOS IN THE CONTEXT OF THE CLIMATE CHANGE INFLUENCE IN LEBANON : PLANNING FOR RESTORATION ACTIVITIES AND HYDROLOGICAL MODELING</t>
  </si>
  <si>
    <t>SB</t>
  </si>
  <si>
    <t>30943250Q</t>
  </si>
  <si>
    <t>Palacios Rodríguez, Guillermo</t>
  </si>
  <si>
    <t>INGENIERÍA FORESTAL</t>
  </si>
  <si>
    <t>INGENIERÍA AGROFORESTAL</t>
  </si>
  <si>
    <t>50702674W</t>
  </si>
  <si>
    <t>Navarro Cerrillo, Rafael Maria</t>
  </si>
  <si>
    <t>CO</t>
  </si>
  <si>
    <t>04613904N</t>
  </si>
  <si>
    <t>Villena Esponera, María Pilar</t>
  </si>
  <si>
    <t>Conflicto, migración e inseguridad alimentaria. Dideño y validación de herramientas para determinar el estado de inseguridad alimentaria y nutricional de población indígena desplazada en Ecuador.</t>
  </si>
  <si>
    <t>15512721A</t>
  </si>
  <si>
    <t>Moreno Cabezuelo, José Ángel</t>
  </si>
  <si>
    <t>Transporte de glucosa en cianobacterias marinas: regulación, expresión del transportador y efectos en el proteoma y metaboloma.</t>
  </si>
  <si>
    <t>05650349P</t>
  </si>
  <si>
    <t>García Fernández, José Manuel</t>
  </si>
  <si>
    <t>BIOQUÍMICA Y BIOLOGÍA MOLECULAR</t>
  </si>
  <si>
    <t>28398453P</t>
  </si>
  <si>
    <t>Diez Dapena, Jesus</t>
  </si>
  <si>
    <t>30953209Q</t>
  </si>
  <si>
    <t>López Díaz, Cristina</t>
  </si>
  <si>
    <t>MECANISMOS GENETICOS Y MOLECULARES IMPLICADOS EN LA PLASTICIDAD GENOMICA DE FUSARIUM OXYSPORUM.</t>
  </si>
  <si>
    <t>07984268W</t>
  </si>
  <si>
    <t>Sánchez López Berges, Manuel</t>
  </si>
  <si>
    <t>GENÉTICA</t>
  </si>
  <si>
    <t>AA3594264</t>
  </si>
  <si>
    <t>Turra  , David</t>
  </si>
  <si>
    <t>X01583221Q</t>
  </si>
  <si>
    <t>Pietro  , Antonio C. Di</t>
  </si>
  <si>
    <t>30963517C</t>
  </si>
  <si>
    <t>Mateo Fernández, Marcos</t>
  </si>
  <si>
    <t>ACTIVIDAD BIOLÓGICA IN VIVO E IN VITRO DE BEBIDAS DE COLA Y SUS ADITIVOS.</t>
  </si>
  <si>
    <t>25152583N</t>
  </si>
  <si>
    <t>Demyda  , Sebastián Ezequiel</t>
  </si>
  <si>
    <t>30416609Y</t>
  </si>
  <si>
    <t>Alonso Moraga, Maria Ángeles</t>
  </si>
  <si>
    <t>52360989V</t>
  </si>
  <si>
    <t>Molina Alcalá, Antonio</t>
  </si>
  <si>
    <t>30967852P</t>
  </si>
  <si>
    <t>Garzón Ariza, Alicia</t>
  </si>
  <si>
    <t>Efecto del ejercicio sobre la presión intraocular y el espesor central corneal en el perro de raza Beagle.</t>
  </si>
  <si>
    <t>29793653M</t>
  </si>
  <si>
    <t>Martín Suárez, Eva María</t>
  </si>
  <si>
    <t>MEDICINA Y CIRUGÍA ANIMAL</t>
  </si>
  <si>
    <t>30989686S</t>
  </si>
  <si>
    <t>Calatrava Porras, María Victoria</t>
  </si>
  <si>
    <t>USO DEL NITRÓGENO EN ALGAS: DESVELANDO PIEZAS DEL ROMPECABEZAS DE LA ASIMILACIÓN DEL NITRÓGENO Y SU REGULACIÓN EN EL ALGA MODELO CHLAMYDOMONAS REINHARDTII</t>
  </si>
  <si>
    <t>29729720N</t>
  </si>
  <si>
    <t>Fernandez Reyes, Emilio</t>
  </si>
  <si>
    <t>75385976A</t>
  </si>
  <si>
    <t>Galvan Cejudo, Aurora</t>
  </si>
  <si>
    <t>30997883R</t>
  </si>
  <si>
    <t>Varo Santos, María de los Ángeles</t>
  </si>
  <si>
    <t>Compuestos bioactivos y actividad antioxidante de frutos rojos y bebidas elaboradas a partir de ellos.</t>
  </si>
  <si>
    <t>30449195R</t>
  </si>
  <si>
    <t>Mérida García, Julieta</t>
  </si>
  <si>
    <t>30957760J</t>
  </si>
  <si>
    <t>Perez Serratosa, Maria</t>
  </si>
  <si>
    <t>44361959L</t>
  </si>
  <si>
    <t>Isanta Muñoz, Fernando</t>
  </si>
  <si>
    <t>Análisis integral del sistema de trazabilidad de la leche de cabra y oveja en Andalucía</t>
  </si>
  <si>
    <t>30449826B</t>
  </si>
  <si>
    <t>Moyano Salvago, Maria Rosario</t>
  </si>
  <si>
    <t>TOXICOLOGÍA</t>
  </si>
  <si>
    <t>80135734P</t>
  </si>
  <si>
    <t>Barba Capote, Cecilio Jose</t>
  </si>
  <si>
    <t>PRODUCCIÓN ANIMAL</t>
  </si>
  <si>
    <t>44717475R</t>
  </si>
  <si>
    <t>Toledo Padrón, Manuel</t>
  </si>
  <si>
    <t>EVALUACIÓN DEL IMPACTO ODORÍFERO EN EL TRATAMIENTO DE RESIDUOS ORGÁNICOS</t>
  </si>
  <si>
    <t>30797589Z</t>
  </si>
  <si>
    <t>Martín Santos, Maria Ángeles</t>
  </si>
  <si>
    <t>QUÍMICA INORGÁNICA E INGENIERÍA QUÍMICA</t>
  </si>
  <si>
    <t>INGENIERÍA QUÍMICA</t>
  </si>
  <si>
    <t>30964419W</t>
  </si>
  <si>
    <t>Siles López, José Ángel</t>
  </si>
  <si>
    <t>30974058G</t>
  </si>
  <si>
    <t>Gutiérrez Martín, María del Carmen</t>
  </si>
  <si>
    <t>45743584B</t>
  </si>
  <si>
    <t>Ibáñez García, María Isabel</t>
  </si>
  <si>
    <t>BIORREMEDIACIÓN DE RESIDUOS INDUSTRIALES CIANURADOS DE LA JOYERÍA POR LA BACTERIA ALCALÓFILA PSEUDOMONAS PSEUDOALCALIGENES CECT5344</t>
  </si>
  <si>
    <t>30545312R</t>
  </si>
  <si>
    <t>Roldán Ruiz, Maria Dolores</t>
  </si>
  <si>
    <t>30826380D</t>
  </si>
  <si>
    <t>Luque Almagro, Víctor Manuel</t>
  </si>
  <si>
    <t>45746577Z</t>
  </si>
  <si>
    <t>Pérez Caballero, Raúl</t>
  </si>
  <si>
    <t>INTERACCIÓN PARÁSITO-HOSPEDADOR EN FASCIOLOSIS OVINA: MECANISMOS DE RESPUESTA EN FASES TEMPRANAS Y TARDÍAS.</t>
  </si>
  <si>
    <t>30484909L</t>
  </si>
  <si>
    <t>Martínez Moreno, Álvaro</t>
  </si>
  <si>
    <t>SANIDAD ANIMAL</t>
  </si>
  <si>
    <t>PARASITOLOGÍA</t>
  </si>
  <si>
    <t>46266050D</t>
  </si>
  <si>
    <t>Buffoni Perazzo, Leandro</t>
  </si>
  <si>
    <t>49058044X</t>
  </si>
  <si>
    <t>Barrero Domínguez, Belén</t>
  </si>
  <si>
    <t>OPTIMIZACIÓN DE LA SANIDAD Y PRODUCCIÓN CAPRINA LECHERA EN ANDALUCÍA.</t>
  </si>
  <si>
    <t>30518834L</t>
  </si>
  <si>
    <t>Astorga Márquez, Rafael Jesús</t>
  </si>
  <si>
    <t>30525337J</t>
  </si>
  <si>
    <t>Luque Moreno, Inmaculada C.</t>
  </si>
  <si>
    <t>53596766G</t>
  </si>
  <si>
    <t>Espinosa Víctor, Eduardo</t>
  </si>
  <si>
    <t>LIGNONANOFIBRAS DE CELULOSA (LNFC) A PARTIR DE RESIDUOS AGRO-INDUSTRIALES NO MADEREROS. OBTENCIÓN, CARACTERIZACIÓN Y APLICACIONES</t>
  </si>
  <si>
    <t>30829580N</t>
  </si>
  <si>
    <t>30961322X</t>
  </si>
  <si>
    <t>Moral Rama, Ana</t>
  </si>
  <si>
    <t>75097758K</t>
  </si>
  <si>
    <t>Ruiz Gómez, Francisco José</t>
  </si>
  <si>
    <t>ESTUDIO DE LA INTERACCIÓN ENTRE OOMICETOS DE PODREDUMBRE RADICAL Y Quercus ilex L.</t>
  </si>
  <si>
    <t>30805160H</t>
  </si>
  <si>
    <t>Alejandro Pérez Luque</t>
  </si>
  <si>
    <t>75709737Q</t>
  </si>
  <si>
    <t>Gil Ruiz, María Aida</t>
  </si>
  <si>
    <t>TRATAMIENTO DE RESIDUOS ORGÁNICOS INDUSTRIALES Y HORTOFRUTÍCOLAS MEDIANTE BIOMETANIZACIÓN.</t>
  </si>
  <si>
    <t>AR912685</t>
  </si>
  <si>
    <t>Copete Parada, Alejandro</t>
  </si>
  <si>
    <t>VARIABILIDAD GENÉTICA EN AGROPYRON CRISTATUM Y SU USO EN LA MEJORA DE TRIGO.</t>
  </si>
  <si>
    <t>24271621C</t>
  </si>
  <si>
    <t>Moreno Pinel, Roberto</t>
  </si>
  <si>
    <t>30197598R</t>
  </si>
  <si>
    <t>Cabrera Caballero, Adoracion</t>
  </si>
  <si>
    <t>C616272</t>
  </si>
  <si>
    <t>Resquin Pérez, José Fernando</t>
  </si>
  <si>
    <t>U</t>
  </si>
  <si>
    <t>PRODUCCIÓN DE BIOMASA EN PLANTACIONES INTENSIVA DE EUCALYPTUS SP. EN URUGUAY.</t>
  </si>
  <si>
    <t>FO969657</t>
  </si>
  <si>
    <t>Melo Possas, Aricia Mara</t>
  </si>
  <si>
    <t>BR</t>
  </si>
  <si>
    <t>MODELOS DE INACTIVACIÓN DE LISTERIA MONOCYTOGENES EN EMBUTIDOS CRUDO CURADOS TRATADOS CON ALTAS PRESIONES HIDROSTÁTICAS Y SU APLICACIÓN EN LA EVALUACIÓN CUANTITATIVA DEL RIESGO MICROBIOLÓGICO</t>
  </si>
  <si>
    <t>30517571K</t>
  </si>
  <si>
    <t>García Gimeno, Rosa María</t>
  </si>
  <si>
    <t>30825948Z</t>
  </si>
  <si>
    <t>Pérez Rodríguez, Fernando</t>
  </si>
  <si>
    <t>FT591350</t>
  </si>
  <si>
    <t>Maia Landim, Andrea</t>
  </si>
  <si>
    <t>Evolución de pacientes con sobrepeso u obesos tratados farmacológicamente con Garcinia cambogia y glucomannan y la influencia de la presencia de los polimorfismos FTO (rs9939609; A/T) PLIN4 (11482g&gt;a), y ADRB3 (trp64arg) en este tratamiento.</t>
  </si>
  <si>
    <t>07437202Z</t>
  </si>
  <si>
    <t>Poblador Fernández, María Soledad</t>
  </si>
  <si>
    <t>CIENCIAS MORFOLÓGICAS</t>
  </si>
  <si>
    <t>ANATOMÍA Y EMBRIOLOGÍA HUMANA</t>
  </si>
  <si>
    <t>44360203B</t>
  </si>
  <si>
    <t>Ramírez Pistón, Juan Manuel</t>
  </si>
  <si>
    <t>M358795</t>
  </si>
  <si>
    <t>Enciso Cano, Víctor Ramón</t>
  </si>
  <si>
    <t>PY</t>
  </si>
  <si>
    <t>EL IMPACTO DE LAS  NEGOCIACIONES COMERCIALES UE-MERCOSUR EN EL COMERCIO EXTERIOR DE PARAGUAY.</t>
  </si>
  <si>
    <t>30469826R</t>
  </si>
  <si>
    <t>Castillo Quero, Manuela</t>
  </si>
  <si>
    <t>ECONOMÍA, SOCIOLOGÍA Y POLÍTICA AGRARIA</t>
  </si>
  <si>
    <t>J</t>
  </si>
  <si>
    <t>Ciencias Sociales y Jurídicas</t>
  </si>
  <si>
    <t>30481186E</t>
  </si>
  <si>
    <t>Berbel Vecino, Julio</t>
  </si>
  <si>
    <t>YC091209</t>
  </si>
  <si>
    <t>Ferreira Lemos, Pedro Paulo</t>
  </si>
  <si>
    <t>IMPLICACIÓN DE LAS FOSFATASAS PP2C EN LA SEÑALIZACIÓN MAPK Y PATOGÉNESIS DE FUSARIUM OXYSPORUM.</t>
  </si>
  <si>
    <t>08695804X</t>
  </si>
  <si>
    <t>Hera Diaz de Liaño, Concepcion</t>
  </si>
  <si>
    <t>YC094408</t>
  </si>
  <si>
    <t>de Aguiar  , Fabiana Carolina</t>
  </si>
  <si>
    <t>ESTUDIO DE LA ACTIVIDAD ANTIMICROBIANA DE DIVERSOS ACEITES ESENCIALES Y SUS PRINCIPALES COMPONENTES ACTIVOS PARA EL CONTROL DE LA INFECCIÓN POR STREPTOCOCCUS SUIS.</t>
  </si>
  <si>
    <t>52756051P</t>
  </si>
  <si>
    <t>Huerta Lorenzo, Maria Belen</t>
  </si>
  <si>
    <t>Programa de Doctorado en Biomedicina</t>
  </si>
  <si>
    <t>31005084A</t>
  </si>
  <si>
    <t>Velasco Aguayo, Inmaculada Concepción</t>
  </si>
  <si>
    <t>ANÁLISIS DEL PAPEL DEL SISTEMA KISS1/KISSPEPTINAS EN EL CONTROL DE LA FUNCIÓN METABÓLICA: ESTUDIOS FARMACOLÓGICOS Y DE GENÓMICA FUNCIONAL</t>
  </si>
  <si>
    <t>30432284H</t>
  </si>
  <si>
    <t>Pinilla Jurado, Leonor</t>
  </si>
  <si>
    <t>BIOLOGÍA CELULAR, FISIOLOGÍA E INMUNOLOGÍA</t>
  </si>
  <si>
    <t>FISIOLOGÍA</t>
  </si>
  <si>
    <t>30534904N</t>
  </si>
  <si>
    <t>Tena Sempere, Manuel Jose</t>
  </si>
  <si>
    <t>44830238H</t>
  </si>
  <si>
    <t>Vázquez Villar, María Jesús</t>
  </si>
  <si>
    <t>45886374V</t>
  </si>
  <si>
    <t>López Moreno, Javier</t>
  </si>
  <si>
    <t>EFECTO DE LA GRASA DE LA DIETA SOBRE LA ENDOTOXEMIA Y LOS NIVELES DE LOS PRODUCTOS FINALES DE GLICACIÓN AVANZADA EN PACIENTES CON SÍNDROME METABÓLICO Y EN PERSONAS DE EDAD AVANZADA</t>
  </si>
  <si>
    <t>30801943K</t>
  </si>
  <si>
    <t>Perez Martinez, Pablo</t>
  </si>
  <si>
    <t>MEDICINA</t>
  </si>
  <si>
    <t>30802917Y</t>
  </si>
  <si>
    <t>Yubero Serrano, Elena María</t>
  </si>
  <si>
    <t>30943261G</t>
  </si>
  <si>
    <t>Camargo García, Antonio</t>
  </si>
  <si>
    <t>YA8010107</t>
  </si>
  <si>
    <t>Manfredini  , Roberto</t>
  </si>
  <si>
    <t>I</t>
  </si>
  <si>
    <t>Aspectos epidemiológicos, cronobiológicos y orientados en el género de enfermedades médicas</t>
  </si>
  <si>
    <t>30995913D</t>
  </si>
  <si>
    <t>Juan Manuel Carmona Torres</t>
  </si>
  <si>
    <t>75233912S</t>
  </si>
  <si>
    <t>López Soto, Pablo Jesús</t>
  </si>
  <si>
    <t>Herrera Martínez, Aura Dulcinea</t>
  </si>
  <si>
    <t>YV</t>
  </si>
  <si>
    <t>NUEVOS MARCADORES DIAGNÓSTICOS Y OPCIONES TERAPÉUTICAS EN TUMORES NEUROENDOCRINOS.</t>
  </si>
  <si>
    <t>29077500A</t>
  </si>
  <si>
    <t>Galvez Moreno, Maria Angeles</t>
  </si>
  <si>
    <t>30508275V</t>
  </si>
  <si>
    <t>Castaño Fuentes, Justo Pastor</t>
  </si>
  <si>
    <t>BIOLOGÍA CELULAR</t>
  </si>
  <si>
    <t>NMP765D63</t>
  </si>
  <si>
    <t>Richard A. Feelders</t>
  </si>
  <si>
    <t>NN8HR43D2</t>
  </si>
  <si>
    <t>Leo J.Hofland</t>
  </si>
  <si>
    <t>14639720J</t>
  </si>
  <si>
    <t>Vázquez Borrego, María del Carmen</t>
  </si>
  <si>
    <t>IDENTIFICACIÓN DE NUEVOS MARCADORES MOLECULARES Y/O CELULARES IMPLICADOS EN LA RESPUESTA FARMACOLÓGICA Y CONTRIBUCIÓN DE MECANISMOS DE SPLICING EN LOS TUMORES HIPOFISARIOS.</t>
  </si>
  <si>
    <t>30813254Q</t>
  </si>
  <si>
    <t>Luque Huertas, Raúl Miguel</t>
  </si>
  <si>
    <t>29073307L</t>
  </si>
  <si>
    <t>Amat Serna, Tania</t>
  </si>
  <si>
    <t>FACTORES PREDICTORES DE MORTALIDAD DE LA BACTERIEMIA POR ACINETOBACTER BAUMANNII SENSIBLE A COLISTINA EN PACIENTES CRÍTICOS</t>
  </si>
  <si>
    <t>30474369J</t>
  </si>
  <si>
    <t>Torre Cisneros, Julian de la</t>
  </si>
  <si>
    <t>30984011K</t>
  </si>
  <si>
    <t>Gómez Marín, Beatriz</t>
  </si>
  <si>
    <t>INFLUENCIA DE UN PATRÓN DE DIETA SALUDABLE EN LA REPUESTA LIPÉMICA POSTPRANDIAL EN PACIENTES CON ENFERMEDAD CARDIOVASCULAR ESTABLECIDA.</t>
  </si>
  <si>
    <t>30477760T</t>
  </si>
  <si>
    <t>López Miranda, José</t>
  </si>
  <si>
    <t>30990478W</t>
  </si>
  <si>
    <t>Morales Cané, Ignacio</t>
  </si>
  <si>
    <t>ASPECTOS PREVALENTES EN LA ATENCIÓN AL PACIENTE TRAUMA GRAVE EN CUIDADOS CRÍTICOS: LARGA ESTANCIA, INFECCIÓN, ADMINISTRACIÓN DE ÁCIDO TRANEXÁMICO.</t>
  </si>
  <si>
    <t>09726206N</t>
  </si>
  <si>
    <t>Rodríguez Borrego, Maria Aurora</t>
  </si>
  <si>
    <t>30999942J</t>
  </si>
  <si>
    <t>Río Moreno, Mercedes del</t>
  </si>
  <si>
    <t>Papel de la alteración del proceso de splicing en la aparición de enfermedades endocrino-metabólicas y patologías tumorales</t>
  </si>
  <si>
    <t>44356943V</t>
  </si>
  <si>
    <t>Gahete Ortiz, Manuel David</t>
  </si>
  <si>
    <t>31001276J</t>
  </si>
  <si>
    <t>Jiménez Lucena, Rosa</t>
  </si>
  <si>
    <t>IDENTIFICACIÓN DE NUEVOS BIOMARCADORES PARA PREDECIR EL RIESGO DE DIABETES MELLITUS TIPO 2 EN PACIENTES CON ENFERMEDAD CARDIOVASCULAR: ESTUDIO CORDIOPREV-DIAB</t>
  </si>
  <si>
    <t>30514017D</t>
  </si>
  <si>
    <t>Marin Hinojosa, Carmen</t>
  </si>
  <si>
    <t>X4842611F</t>
  </si>
  <si>
    <t>Oriol Alberto Rangel Zúñiga</t>
  </si>
  <si>
    <t>31008784T</t>
  </si>
  <si>
    <t>Portero de la Cruz, Silvia</t>
  </si>
  <si>
    <t>ESTRÉS LABORAL, BURNOUT, SATISFACCIÓN, AFRONTAMIENTO Y SALUD GENERAL DEL PERSONAL SANITARIO DE URGENCIAS.</t>
  </si>
  <si>
    <t>30438711M</t>
  </si>
  <si>
    <t>Vaquero Abellan, Manuel</t>
  </si>
  <si>
    <t>30491041X</t>
  </si>
  <si>
    <t>Herruzo Cabrera, Fco. Javier</t>
  </si>
  <si>
    <t>PSICOLOGÍA</t>
  </si>
  <si>
    <t>PERSONALIDAD, EVALUACIÓN Y TRATAMIENTO PSICOLÓGICO</t>
  </si>
  <si>
    <t>31886708Z</t>
  </si>
  <si>
    <t>López Sejas, Nelson Rodolfo</t>
  </si>
  <si>
    <t>SUBPOBLACIONES DE CÉLULAS NK: CAMBIOS CON LA INMUNOSENESCENCIA</t>
  </si>
  <si>
    <t>08778905N</t>
  </si>
  <si>
    <t>Solana Lara, Rafael</t>
  </si>
  <si>
    <t>INMUNOLOGÍA</t>
  </si>
  <si>
    <t>30837665R</t>
  </si>
  <si>
    <t>Campos Fernández, Mª Carmen</t>
  </si>
  <si>
    <t>45740084F</t>
  </si>
  <si>
    <t>Díaz Tocados, Juan Miguel</t>
  </si>
  <si>
    <t>ESTUDIO DE LAS ALTERACIONES DEL METABOLISMO MINERAL Y DE LOS TRASTORNOS ÓSEOS ASOCIADOS A LA ENFERMEDAD RENAL CRÓNICA</t>
  </si>
  <si>
    <t>30532524V</t>
  </si>
  <si>
    <t>Almadén Peña, Yolanda</t>
  </si>
  <si>
    <t>30821424K</t>
  </si>
  <si>
    <t>Muñoz Castañeda, Juan Rafael</t>
  </si>
  <si>
    <t>45057432H</t>
  </si>
  <si>
    <t>Rodriguez Portillo, Juan Mariano</t>
  </si>
  <si>
    <t>45746783J</t>
  </si>
  <si>
    <t>Torres Peña, José David</t>
  </si>
  <si>
    <t>INFLUENCIA DE UN MODELO DE ALIMENTACIÓN SALUDABLE SOBRE LA FUNCIÓN ENDOTELIAL EN PACIENTES DE ALTO RIESGO CARDIOVASCULAR.</t>
  </si>
  <si>
    <t>44356338X</t>
  </si>
  <si>
    <t>García Ríos, Antonio</t>
  </si>
  <si>
    <t>46269161S</t>
  </si>
  <si>
    <t>Valencia Núñez, Diana Marisol</t>
  </si>
  <si>
    <t>INFLAMACIÓN Y DAÑO ENDOTELIAL EN CIRUGÍA CORONARIA</t>
  </si>
  <si>
    <t>30474721C</t>
  </si>
  <si>
    <t>Carracedo Añon, Julia</t>
  </si>
  <si>
    <t>31175916Z</t>
  </si>
  <si>
    <t>Aljama Garcia, Pedro</t>
  </si>
  <si>
    <t>55090444Q</t>
  </si>
  <si>
    <t>Rodelo Haad, Cristian Roberto</t>
  </si>
  <si>
    <t>HIPERPARATIROIDISMO SECUNDARIO Y CAMBIOS DE FGF-23 EN PACIENTES EN HEMODIÁLISIS</t>
  </si>
  <si>
    <t>13695596Q</t>
  </si>
  <si>
    <t>Martín Malo, Alejandro</t>
  </si>
  <si>
    <t>75115723T</t>
  </si>
  <si>
    <t>Ruiz Sánchez, Isabel</t>
  </si>
  <si>
    <t>VARIACIONES EN LA EXPRESIÓN PROTEICA DE NIÑOS PREPUBERALES CON DÉFICIT DE GH TRAS TRATAMIENTO CON HORMONA DEL CRECIMIENTO</t>
  </si>
  <si>
    <t>30002739K</t>
  </si>
  <si>
    <t>Cañete Estrada, Ramon</t>
  </si>
  <si>
    <t>ESPECIALIDADES MÉDICO-QUIRÚRGICAS</t>
  </si>
  <si>
    <t>PEDIATRÍA</t>
  </si>
  <si>
    <t>44286271R</t>
  </si>
  <si>
    <t>Gil Campos, Maria Mercedes</t>
  </si>
  <si>
    <t>71701169A</t>
  </si>
  <si>
    <t>Ignacio Ortea García</t>
  </si>
  <si>
    <t>76041594Y</t>
  </si>
  <si>
    <t>Heras Domínguez, Violeta</t>
  </si>
  <si>
    <t>Nuevos mecanismos reguladores del control central de la pubertad: Análisis del papel de la señalización de Ceramidas y el sistema Mkrn3/miR-30b</t>
  </si>
  <si>
    <t>30834793G</t>
  </si>
  <si>
    <t>Castellano Rodríguez, Juan Manuel</t>
  </si>
  <si>
    <t>YB1037063</t>
  </si>
  <si>
    <t>Manfredini  , Fabio</t>
  </si>
  <si>
    <t>Terapia de ejercicios para enfermedades crónicas: discapacidad y resultados clínicos a largo plazo en una cohorte de pacientes con enfermedad arterial periférica inscritos en un programa de rehabilitación original</t>
  </si>
  <si>
    <t>Programa de Doctorado en Ciencias Sociales y Jurídicas</t>
  </si>
  <si>
    <t>13794133K</t>
  </si>
  <si>
    <t>Aja Valle, Jaime</t>
  </si>
  <si>
    <t>LA CONSTRUCCIÓN SOCIAL DE LA PRECARIEDAD. ESPAÑA 2007-2017</t>
  </si>
  <si>
    <t>26461631Q</t>
  </si>
  <si>
    <t>López-Guzmán Guzmán, Tomás Jesús</t>
  </si>
  <si>
    <t>ESTADÍSTICA, ECONOMETRÍA, INVESTIGACIÓN OPERATIVA, ORGANIZACIÓN DE EMPRESAS Y ECONOMÍA APLICADA</t>
  </si>
  <si>
    <t>ECONOMÍA APLICADA</t>
  </si>
  <si>
    <t>15450131L</t>
  </si>
  <si>
    <t>Eslava Suanes, María Dolores</t>
  </si>
  <si>
    <t>DISEÑO DEL PERFIL COMPETENCIAL DE LA PROFESIÓN DE LA EDUCACIÓN SOCIAL</t>
  </si>
  <si>
    <t>07972765E</t>
  </si>
  <si>
    <t>González López, Ignacio</t>
  </si>
  <si>
    <t>EDUCACIÓN</t>
  </si>
  <si>
    <t>MÉTODOS DE INVESTIGACIÓN Y DIAGNÓSTICO EN EDUCACIÓN</t>
  </si>
  <si>
    <t>09393444Z</t>
  </si>
  <si>
    <t>León Huertas, Maria Carlota de</t>
  </si>
  <si>
    <t>DIDÁCTICA Y ORGANIZACIÓN ESCOLAR</t>
  </si>
  <si>
    <t>30437123G</t>
  </si>
  <si>
    <t>Vilches Vilela, María Josefa</t>
  </si>
  <si>
    <t>UTILIZACIÓN DE WHATSAPP PARA EL TRABAJO GRUPAL POR EL ALUMNADO DE LOS TÍTULOS DE GRADO EN EDUCACIÓN DE LA UNIVERSIDAD DE CÓRDOBA</t>
  </si>
  <si>
    <t>24262556V</t>
  </si>
  <si>
    <t>Marín Díaz, Verónica</t>
  </si>
  <si>
    <t>30524700C</t>
  </si>
  <si>
    <t>Reche Urbano, Eloisa T.</t>
  </si>
  <si>
    <t>DIDÁCTICA DE LA EXPRESIÓN PLÁSTICA</t>
  </si>
  <si>
    <t>30520962P</t>
  </si>
  <si>
    <t>Menor Campos, Antonio Pablo</t>
  </si>
  <si>
    <t>TURISMO COLABORATIVO EN LA CIUDAD DE CÓRDOBA: ANÁLISIS DEL PERFIL SOCIODEMOGRÁFICO, LA MOTIVACIÓN Y LA SATISFACCIÓN DE ESTA TIPOLOGÍA DE VISITANTES.</t>
  </si>
  <si>
    <t>30487601C</t>
  </si>
  <si>
    <t>Hidalgo Fernández, Maria Amalia</t>
  </si>
  <si>
    <t>ECONOMÍA FINANCIERA Y CONTABILIDAD</t>
  </si>
  <si>
    <t>31882101F</t>
  </si>
  <si>
    <t>Fruet Cardozo, Juan Vicente</t>
  </si>
  <si>
    <t>30526698V</t>
  </si>
  <si>
    <t>Ortega Navarro, Rafael Carlos</t>
  </si>
  <si>
    <t>LA ESTANCIA DEL MENOR PRIVADO DE LIBERTAD EN EL CENTRO DE INTERNAMIENTO DE MENORES INFRACTORES</t>
  </si>
  <si>
    <t>30491044J</t>
  </si>
  <si>
    <t>Gosalbez Pequeño, Humberto</t>
  </si>
  <si>
    <t>DERECHO PÚBLICO Y ECONÓMICO</t>
  </si>
  <si>
    <t>DERECHO ADMINISTRATIVO</t>
  </si>
  <si>
    <t>34024404K</t>
  </si>
  <si>
    <t>González Tapia, María Isabel</t>
  </si>
  <si>
    <t>DERECHO CIVIL, PENAL Y PROCESAL</t>
  </si>
  <si>
    <t>DERECHO PENAL</t>
  </si>
  <si>
    <t>30527787W</t>
  </si>
  <si>
    <t>Soto Arteaga, María Adela</t>
  </si>
  <si>
    <t>LOS PLANES DE IGUALDAD EN LAS UNIVERSIDADES ESPAÑOLAS. ESPECIAL REFERENCIA A LAS LEYES DE IGUALDAD EN ESPAÑA.</t>
  </si>
  <si>
    <t>25953297M</t>
  </si>
  <si>
    <t>Medina Morales, Diego</t>
  </si>
  <si>
    <t>CIENCIAS JURÍDICAS INTERNACIONALES E HISTÓRICAS Y FILOSOFÍA DEL DERECHO</t>
  </si>
  <si>
    <t>FILOSOFÍA DEL DERECHO</t>
  </si>
  <si>
    <t>30520174W</t>
  </si>
  <si>
    <t>Albert Márquez, José Jesús</t>
  </si>
  <si>
    <t>30542544Q</t>
  </si>
  <si>
    <t>Romero Rey, Juan Francisco</t>
  </si>
  <si>
    <t>RÉGIMEN JURÍDICO DE LAS RAMAS DE ACTIVIDAD EN NUESTRO ORDENAMIENTO TRIBUTARIO</t>
  </si>
  <si>
    <t>30432323B</t>
  </si>
  <si>
    <t>Casana Merino, Fernando</t>
  </si>
  <si>
    <t>DERECHO FINANCIERO Y TRIBUTARIO</t>
  </si>
  <si>
    <t>30788402G</t>
  </si>
  <si>
    <t>Rey Muñoz, Francisco Javier</t>
  </si>
  <si>
    <t>LA RESPONSABILIDAD LEGAL Y CONTRACTUAL POR DEFECTOS CONSTRUCTIVOS</t>
  </si>
  <si>
    <t>30481772X</t>
  </si>
  <si>
    <t>Gallego Domínguez, Ignacio</t>
  </si>
  <si>
    <t>DERECHO CIVIL</t>
  </si>
  <si>
    <t>30824247S</t>
  </si>
  <si>
    <t>Cabeza Ramírez, Luis Javier</t>
  </si>
  <si>
    <t>APROXIMACIÓN BIBLIOMÉTRICA A LA INVESTIGACIÓN EN EMPRENDIMIENTO</t>
  </si>
  <si>
    <t>30503816C</t>
  </si>
  <si>
    <t>Fuentes Garcia, Fernando Jose</t>
  </si>
  <si>
    <t>ORGANIZACIÓN DE EMPRESAS</t>
  </si>
  <si>
    <t>44354905A</t>
  </si>
  <si>
    <t>Sánchez Cañizares, Sandra María</t>
  </si>
  <si>
    <t>30828467A</t>
  </si>
  <si>
    <t>Caro Barrera, José Rafael</t>
  </si>
  <si>
    <t>PENSIONES, LONGEVIDAD Y MORTALIDAD. RECURSOS DE PLANIFICACIÓN FINANCIERA A LARGO PLAZO: LA HIPOTECA INVERSA COMO COMPLEMENTO A LA JUBILACIÓN.</t>
  </si>
  <si>
    <t>28297020M</t>
  </si>
  <si>
    <t>Caridad Y Ocerin, José María</t>
  </si>
  <si>
    <t>ESTADÍSTICA E INVESTIGACIÓN OPERATIVA</t>
  </si>
  <si>
    <t>44370283V</t>
  </si>
  <si>
    <t>Granado Díaz, Rubén</t>
  </si>
  <si>
    <t>LA PROVISIÓN DE BIENES PÚBLICOS PROCEDENTES DE LA AGRICULTURA. ANÁLISIS DE LA HETEROGENEIDAD DE LA DEMANDA RESPECTO AL OLIVAR ANDALUZ.</t>
  </si>
  <si>
    <t>30527670T</t>
  </si>
  <si>
    <t>Gómez Limón Rodríguez, José Antonio</t>
  </si>
  <si>
    <t>44366934A</t>
  </si>
  <si>
    <t>Villanueva Rodríguez, Anastasio José</t>
  </si>
  <si>
    <t>44371043H</t>
  </si>
  <si>
    <t>Dios Sánchez, Irene María</t>
  </si>
  <si>
    <t>ASPECTOS PSICOLÓGICOS Y DESARROLLO DE COMPETENCIAS EN LA FORMACIÓN DE DOCENTES</t>
  </si>
  <si>
    <t>30813778B</t>
  </si>
  <si>
    <t>Rodríguez Hidalgo, Antonio Jesús</t>
  </si>
  <si>
    <t>PSICOLOGÍA EVOLUTIVA Y DE LA EDUCACIÓN</t>
  </si>
  <si>
    <t>44371281A</t>
  </si>
  <si>
    <t>Calmaestra Villén, Juan</t>
  </si>
  <si>
    <t>45736915N</t>
  </si>
  <si>
    <t>Pacheco Torres, Carlos Alberto</t>
  </si>
  <si>
    <t>LA TÉCNICA DE AMPLIACIÓN INSTRUMENTAL FLAMENCA; UNA PROPUESTA METODOLÓGICA DESDE LA GUITARRA FLAMENCA A LA ORQUESTRA Y SUS ASPECTOS MUSICOLÓGICOS Y PSICOPEDAGÓGICOS</t>
  </si>
  <si>
    <t>25903422V</t>
  </si>
  <si>
    <t>Ortega Ruiz, Rosario</t>
  </si>
  <si>
    <t>45744087P</t>
  </si>
  <si>
    <t>Villaseca Soler, Marta</t>
  </si>
  <si>
    <t>EL ANDALUCISMO POLÍTICO EN CATALUÑA: LA INTEGRACIÓN COMO RETO O COMO AMENAZA</t>
  </si>
  <si>
    <t>30521227C</t>
  </si>
  <si>
    <t>Agudo Zamora, Miguel Jesús</t>
  </si>
  <si>
    <t>DERECHO CONSTITUCIONAL</t>
  </si>
  <si>
    <t>45887304G</t>
  </si>
  <si>
    <t>Herruzo Pino, Carlos</t>
  </si>
  <si>
    <t>CONSUMO MASIVO DE ALCOHOL Y ADICCIONES EN JÓVENES UNIVERSITARIOS</t>
  </si>
  <si>
    <t>26462839M</t>
  </si>
  <si>
    <t>Francisca López Torrecillas</t>
  </si>
  <si>
    <t>30504320H</t>
  </si>
  <si>
    <t>Pino Osuna, María Josefa</t>
  </si>
  <si>
    <t>47211834X</t>
  </si>
  <si>
    <t>Castillo Torvisco, Rosa Ana</t>
  </si>
  <si>
    <t>ESTILOS EDUCATIVOS PARENTALES Y SU RELACIÓN CON LOS PROBLEMAS DE CONDUCTA EN CHICOS CON DISCAPACIDAD FÍSICA Y SENSORIAL</t>
  </si>
  <si>
    <t>50608433S</t>
  </si>
  <si>
    <t>Gálvez Lara, Mario</t>
  </si>
  <si>
    <t>La elección de tratamientos psicológicos basados en la evidencia. Un análisis para integrar los datos científicos con la realidad asistencial</t>
  </si>
  <si>
    <t>30548619L</t>
  </si>
  <si>
    <t>Moriana Elvira, Juan Antonio</t>
  </si>
  <si>
    <t>76741816Q</t>
  </si>
  <si>
    <t>Villarraga Rico, Miguel Ernesto</t>
  </si>
  <si>
    <t>Dominio afectivo en Educación Matemática: el caso de actitudes hacia la estadística en estudiantes colombianos.</t>
  </si>
  <si>
    <t>30955320B</t>
  </si>
  <si>
    <t>Casas del Rosal, José Carlos</t>
  </si>
  <si>
    <t>MATEMÁTICAS</t>
  </si>
  <si>
    <t>DIDÁCTICA DE LA MATEMÁTICA</t>
  </si>
  <si>
    <t>55092071X</t>
  </si>
  <si>
    <t>Maz Machado, Alexander</t>
  </si>
  <si>
    <t>78689671R</t>
  </si>
  <si>
    <t>Gallardo Peña, Antonio Manuel</t>
  </si>
  <si>
    <t>Relación entre el compromiso deportivo, la resiliencia, la inteligencia emocional y la agresividad de los deportistas en función de las horas de entrenamiento, modalidad deportiva, edad y sexo</t>
  </si>
  <si>
    <t>07879351B</t>
  </si>
  <si>
    <t>Tabernero Urbieta, Maria del Carmen</t>
  </si>
  <si>
    <t>PSICOLOGÍA SOCIAL</t>
  </si>
  <si>
    <t>09319612N</t>
  </si>
  <si>
    <t>Domínguez Escribano, Marta</t>
  </si>
  <si>
    <t>DIDÁCTICA DE LA EXPRESIÓN CORPORAL</t>
  </si>
  <si>
    <t>10549968Y</t>
  </si>
  <si>
    <t>Carmen González González de Mesa</t>
  </si>
  <si>
    <t>80158597D</t>
  </si>
  <si>
    <t>Buenestado Fernández, Mariana</t>
  </si>
  <si>
    <t>La formación docente del profesorado universitario.El caso de la Universidad de Córdoba (diagnostico y diseño normativo)</t>
  </si>
  <si>
    <t>13755215L</t>
  </si>
  <si>
    <t>Álvarez Castillo, José Luis</t>
  </si>
  <si>
    <t>TEORÍA E HISTORIA DE LA EDUCACIÓN</t>
  </si>
  <si>
    <t>80158731M</t>
  </si>
  <si>
    <t>Cuadrado Hidalgo, Fátima</t>
  </si>
  <si>
    <t>ANÁLISIS DE LAS REPRESENTACIONES DE LA ENFERMEDAD DE ALZHEIMER EN LA LITERATURA Y EN LAS CAMPAÑAS DE SENSIBILIZACIÓN</t>
  </si>
  <si>
    <t>30465619A</t>
  </si>
  <si>
    <t>Rosal Nadales, María</t>
  </si>
  <si>
    <t>CIENCIAS DEL LENGUAJE</t>
  </si>
  <si>
    <t>DIDÁCTICA DE LA LENGUA Y DE LA LITERATURA</t>
  </si>
  <si>
    <t>F19683459</t>
  </si>
  <si>
    <t>San Martín Mohr, Cristóbal Fernando</t>
  </si>
  <si>
    <t>RCH</t>
  </si>
  <si>
    <t>CONTROL SENSORIOMOTOR EN PACIENTES OPERADOS DE ROTURA DE LIGAMENTO CRUZADO ANTERIOR</t>
  </si>
  <si>
    <t>30441958D</t>
  </si>
  <si>
    <t>Berral de la Rosa, Francisco Jose</t>
  </si>
  <si>
    <t>RADIOLOGÍA Y MEDICINA FÍSICA</t>
  </si>
  <si>
    <t>9832918-8</t>
  </si>
  <si>
    <t>Claudio Oyarzo Mauricio</t>
  </si>
  <si>
    <t>P14533973</t>
  </si>
  <si>
    <t>Bahamondes Ávila, Carlos Vicente</t>
  </si>
  <si>
    <t>ENTRENAMIENTO CON OCLUSIÓN SANGUÍNEA PARCIAL: VALORACIÓN DE POTENCIALES EFECTOS NO DESEADOS EN STRESS OXIDATIVO, DAÑO MUSCULAR Y RESPUESTA INFLAMATORIA AGUDA LOCAL</t>
  </si>
  <si>
    <t>10.937.654-K</t>
  </si>
  <si>
    <t>Luis Salazar Navarrete</t>
  </si>
  <si>
    <t>X127800</t>
  </si>
  <si>
    <t>Sri Handayani, Riska</t>
  </si>
  <si>
    <t>RI</t>
  </si>
  <si>
    <t>THE IMPACTS OF AUSTRALIAN POLICIES ON BOAT PEOPLE TOWARDS ITS BILATERAL RELATIONS WITH INDONESIA: AN ANALYSIS OF INDONESIA'S TERRITORIAL SOVEREIGNTY</t>
  </si>
  <si>
    <t>30461817L</t>
  </si>
  <si>
    <t>Torres Aguilar, Manuel</t>
  </si>
  <si>
    <t>HISTORIA DEL DERECHO Y DE LAS INSTITUCIONES</t>
  </si>
  <si>
    <t>Y803078</t>
  </si>
  <si>
    <t>Bousselmi  , Hosn el Woujoud</t>
  </si>
  <si>
    <t>TN</t>
  </si>
  <si>
    <t>GOBERNANZA, RESPONSABILIDAD SOCIAL Y ATRACTIVO EMPRESARIAL.</t>
  </si>
  <si>
    <t>30804427K</t>
  </si>
  <si>
    <t>Ceular Villamandos, Nuria</t>
  </si>
  <si>
    <t>Programa de Doctorado en Computación avanzada, energía y plasmas</t>
  </si>
  <si>
    <t>30993963Z</t>
  </si>
  <si>
    <t>Berlanga Cañete, Félix Antonio</t>
  </si>
  <si>
    <t>Estudio experimental sobre la exposición de personas a contaminantes exhalados en habitaciones de hospital.</t>
  </si>
  <si>
    <t>25993950V</t>
  </si>
  <si>
    <t>Ruiz de Adana Santiago, Manuel María</t>
  </si>
  <si>
    <t>QUÍMICA FÍSICA Y TERMODINÁMICA APLICADA</t>
  </si>
  <si>
    <t>MÁQUINAS Y MOTORES TÉRMICOS</t>
  </si>
  <si>
    <t>71143320L</t>
  </si>
  <si>
    <t>Olmedo Cortés, Inés</t>
  </si>
  <si>
    <t>45749666K</t>
  </si>
  <si>
    <t>Durán Rosal, Antonio Manuel</t>
  </si>
  <si>
    <t>MINERÍA DE DATOS EN SERIES TEMPORALES: PREPROCESAMIENTO, ANÁLISIS, SEGMENTACIÓN Y PREDICCIÓN. APLICACIONES.</t>
  </si>
  <si>
    <t>04528484Z</t>
  </si>
  <si>
    <t>Hervas Martinez, Cesar</t>
  </si>
  <si>
    <t>INFORMÁTICA Y ANÁLISIS NUMÉRICO</t>
  </si>
  <si>
    <t>CIENCIA DE LA COMPUTACIÓN E INTELIGENCIA ARTIFICIAL</t>
  </si>
  <si>
    <t>45735457A</t>
  </si>
  <si>
    <t>Gutiérrez Peña, Pedro Antonio</t>
  </si>
  <si>
    <t>70061848F</t>
  </si>
  <si>
    <t>González López, Jorge</t>
  </si>
  <si>
    <t>Aprendizaje multi-etiqueta distribuido en Apache Spark</t>
  </si>
  <si>
    <t>30510000V</t>
  </si>
  <si>
    <t>Ventura Soto, Sebastian</t>
  </si>
  <si>
    <t>45745822H</t>
  </si>
  <si>
    <t>Cano Rojas, Alberto</t>
  </si>
  <si>
    <t>Programa de Doctorado en Dinámica de Flujos Biogeoquímicos y sus Aplicaciones</t>
  </si>
  <si>
    <t>45743161W</t>
  </si>
  <si>
    <t>Medina Cobo, María Teresa</t>
  </si>
  <si>
    <t>APLICACIONES HIDROLÓGICAS DEL ANÁLISIS MULTIFRACTAL DE DATOS DE PRECIPITACIÓN</t>
  </si>
  <si>
    <t>30950251W</t>
  </si>
  <si>
    <t>García Marín, Amanda Penélope</t>
  </si>
  <si>
    <t>INGENIERÍA RURAL</t>
  </si>
  <si>
    <t>PROYECTOS DE INGENIERÍA</t>
  </si>
  <si>
    <t>77332115C</t>
  </si>
  <si>
    <t>Hayas López, Antonio</t>
  </si>
  <si>
    <t>ANÁLISIS Y MODELIZACIÓN DE LA CONTRIBUCIÓN DE LA EROSIÓN POR CÁRCAVAS A LA PRODUCCIÓN DE SEDIMENTOS EN LA CUENCA DEL GUADALQUIVIR</t>
  </si>
  <si>
    <t>30531374R</t>
  </si>
  <si>
    <t>Peña Acevedo, Adolfo</t>
  </si>
  <si>
    <t>X7356177H</t>
  </si>
  <si>
    <t>Vanwalleghem  , Tom</t>
  </si>
  <si>
    <t>INGENIERÍA HIDRÁULICA</t>
  </si>
  <si>
    <t>Programa de Doctorado en Ingeniería Agraria, Alimentaria, Forestal y del Desarrollo Rural Sostenible</t>
  </si>
  <si>
    <t>08843559J</t>
  </si>
  <si>
    <t>Gamero Gutiérrez, Francisco José</t>
  </si>
  <si>
    <t>CARTOGRAFÍA, MORFOLOGÍA Y ESTRUCTURA DE LAS ANTIGUAS CONDUCCIONES DE ABASTECIMIENTO DE AGUAS A LA CIUDAD DE CÓRDOBA (SIERRA MORENA CENTRAL, ESPAÑA).</t>
  </si>
  <si>
    <t>30417127H</t>
  </si>
  <si>
    <t>García-Ferrer Porras, Alfonso</t>
  </si>
  <si>
    <t>INGENIERÍA GRÁFICA Y GEOMÁTICA</t>
  </si>
  <si>
    <t>INGENIERÍA CARTOGRÁFICA, GEODESIA Y FOTOGRAMETRÍA</t>
  </si>
  <si>
    <t>32016399P</t>
  </si>
  <si>
    <t>Recio Espejo, Jose Manuel</t>
  </si>
  <si>
    <t>BOTÁNICA, ECOLOGÍA Y FISIOLOGÍA VEGETAL</t>
  </si>
  <si>
    <t>ECOLOGÍA</t>
  </si>
  <si>
    <t>Bolivar Lara, Ana Alicia</t>
  </si>
  <si>
    <t>INTEGRACIÓN DE METODOLOGÍAS DE GESTIÓN Y SENSORES NO DESTRUCTIVOS PARA LA MEJORA DE PROCESOS PRODUCTIVOS EN LA INDUSTRIA AGROALIMENTARIA.</t>
  </si>
  <si>
    <t>31794824D</t>
  </si>
  <si>
    <t>Manuela Hernández García</t>
  </si>
  <si>
    <t>44355434A</t>
  </si>
  <si>
    <t>Haba de la Cerda, María José de la</t>
  </si>
  <si>
    <t>TECNOLOGÍA DE LOS ALIMENTOS</t>
  </si>
  <si>
    <t>26977116W</t>
  </si>
  <si>
    <t>Mérida García, María Rosa</t>
  </si>
  <si>
    <t>INTEGRACIÓN DE APROXIMACIONES AGRONÓMICAS Y GENÓMICAS PARA LA ADAPTACIÓN DEL TRIGO A AMBIENTES AGRÍCOLAS MEDITERRÁNEOS EN EL SUR DE ESPAÑA.</t>
  </si>
  <si>
    <t>30458579R</t>
  </si>
  <si>
    <t>Dorado Perez, Gabriel</t>
  </si>
  <si>
    <t>30548126D</t>
  </si>
  <si>
    <t>Pilar Hernández Molina</t>
  </si>
  <si>
    <t>28498130A</t>
  </si>
  <si>
    <t>Rosales Garcia, Julia</t>
  </si>
  <si>
    <t>VIABILIDAD DE USO DE SUBPRODUCTOS INDUSTRIALES EN LA FABRICACIÓN DE MATERIALES EN BASE CEMENTO</t>
  </si>
  <si>
    <t>45736786K</t>
  </si>
  <si>
    <t>Cabrera Montenegro, Manuel</t>
  </si>
  <si>
    <t>INGENIERÍA DE LA CONSTRUCCIÓN</t>
  </si>
  <si>
    <t>51926506G</t>
  </si>
  <si>
    <t>Agrela Sainz, Francisco</t>
  </si>
  <si>
    <t>30196180D</t>
  </si>
  <si>
    <t>López Sánchez, Manuel</t>
  </si>
  <si>
    <t>CARACTERIZACIÓN Y ESTUDIO DEL VOLUMEN DE SUELO HÚMEDO MEDIANTE TOMOGRAFÍA ELÉCTRICA.</t>
  </si>
  <si>
    <t>05628649C</t>
  </si>
  <si>
    <t>Luis Mansilla Plaza</t>
  </si>
  <si>
    <t>30066280J</t>
  </si>
  <si>
    <t>Sánchez de la Orden, Manuel</t>
  </si>
  <si>
    <t>30195979S</t>
  </si>
  <si>
    <t>Daza Sánchez, Antonio Serafin</t>
  </si>
  <si>
    <t>MECÁNICA</t>
  </si>
  <si>
    <t>INGENIERÍA DEL TERRENO</t>
  </si>
  <si>
    <t>30521015S</t>
  </si>
  <si>
    <t>Martínez Dalmau, Francisco Javier</t>
  </si>
  <si>
    <t>APORTACIONES DE LA INGENIERÍA CIVIL EN LA DEFENSA DE LA ISLA DE LEÓN DURANTE LA GUERRA DE INDEPENDENCIA. EL CASO CONCRETO DE LOS CANALES DE SAN JORGE Y CAMPO DE SOTO EMPRENDIDOS POR D. DIEGO DE ALVEAR Y PONCE DE LEÓN.</t>
  </si>
  <si>
    <t>30037704A</t>
  </si>
  <si>
    <t>Montes Tubio, Fco. de Paula</t>
  </si>
  <si>
    <t>EXPRESIÓN GRÁFICA EN LA INGENIERÍA</t>
  </si>
  <si>
    <t>44353962A</t>
  </si>
  <si>
    <t>Castillejo González, Isabel Luisa</t>
  </si>
  <si>
    <t>30794106G</t>
  </si>
  <si>
    <t>Triviño Tarradas, Paula María</t>
  </si>
  <si>
    <t>Evaluación y mejoras para el manejo sostenible de la explotación vitininícola en la DOP. Montilla-Moriles.</t>
  </si>
  <si>
    <t>30496094A</t>
  </si>
  <si>
    <t>Carranza Cañadas, Maria del Pilar</t>
  </si>
  <si>
    <t>30818450Z</t>
  </si>
  <si>
    <t>González Sánchez, Emilio Jesús</t>
  </si>
  <si>
    <t>30794235H</t>
  </si>
  <si>
    <t>Valverde García, Pablo Rafael</t>
  </si>
  <si>
    <t>EFECTOS DE LA TERMORREGULACIÓN EN EL CONTROL DE LAS PLAGAS DE LA LANGOSTA MEDITERRÁNEA O MARROQUÍ DOCIOSTAURUS MAROCCANUS (THUNBERG)(ORTHOPTERA: ACRIDIDAE) POR MEDIO DE ASCOMICETOS ENTOMOPATÓGENOS.</t>
  </si>
  <si>
    <t>24247227Y</t>
  </si>
  <si>
    <t>Quesada Moraga, Enrique</t>
  </si>
  <si>
    <t>30812928N</t>
  </si>
  <si>
    <t>Perea Moreno, Miguel Ángel</t>
  </si>
  <si>
    <t>EVALUACIÓN DE LA GENERACIÓN DE ENERGÍA RENOVABLE EN ZONAS URBANAS DE PAÍSES MEDITERRÁNEOS.</t>
  </si>
  <si>
    <t>30967005N</t>
  </si>
  <si>
    <t>Perea Moreno, Alberto Jesús</t>
  </si>
  <si>
    <t>FÍSICA APLICADA</t>
  </si>
  <si>
    <t>30956306P</t>
  </si>
  <si>
    <t>Ostos Garrido, Francisco José</t>
  </si>
  <si>
    <t>MEJORA DE TRIGO Y TRITICALE PARA LA PRODUCCIÓN DE BIOETANOL LIGNOCELULÓSICO USANDO HERRAMIENTAS CLÁSICAS Y MOLECULARES.</t>
  </si>
  <si>
    <t>30815949C</t>
  </si>
  <si>
    <t>Sergio Gustavo Atienza Pñas</t>
  </si>
  <si>
    <t>30830477N</t>
  </si>
  <si>
    <t>Fernando Pistón Pistón</t>
  </si>
  <si>
    <t>30457586C</t>
  </si>
  <si>
    <t>Millán Valenzuela, Teresa</t>
  </si>
  <si>
    <t>30995809C</t>
  </si>
  <si>
    <t>Gómez Gálvez, Francisco Jesús</t>
  </si>
  <si>
    <t>Potencial de la desinfestación química del agua de riego y/o suelo para el control de la Verticilosis del olivo.</t>
  </si>
  <si>
    <t>30418985J</t>
  </si>
  <si>
    <t>Vargas Osuna, Enrique</t>
  </si>
  <si>
    <t>52351513V</t>
  </si>
  <si>
    <t>Dolores Rodríguez Jurado</t>
  </si>
  <si>
    <t>30996229A</t>
  </si>
  <si>
    <t>Cuevas Román, Francisco Julián</t>
  </si>
  <si>
    <t>Utilización de técnicas analíticas de cromatografía y espectrometría de masas para autentificar productos alimentarios de calidad diferenciada.</t>
  </si>
  <si>
    <t>30969905Z</t>
  </si>
  <si>
    <t>María José Ruiz Moreno</t>
  </si>
  <si>
    <t>80146931G</t>
  </si>
  <si>
    <t>José Manuel Moreno Rojas</t>
  </si>
  <si>
    <t>30462676G</t>
  </si>
  <si>
    <t>López Infante, Maria Isabel</t>
  </si>
  <si>
    <t>31006489M</t>
  </si>
  <si>
    <t>Montes Balado, María de las Nieves</t>
  </si>
  <si>
    <t>LA INDUSTRIA AGROALIMENTARIA EN LA PINTURA. APLICACIÓN A LOS GRABADOS DE GIOVANNI STRADANUS.</t>
  </si>
  <si>
    <t>30487345V</t>
  </si>
  <si>
    <t>Sánchez Pineda de Infantas, Maria Teresa</t>
  </si>
  <si>
    <t>75557215F</t>
  </si>
  <si>
    <t>Salas Acosta, Luz Marina</t>
  </si>
  <si>
    <t>32058033N</t>
  </si>
  <si>
    <t>Archidona Yuste, Antonio Jesús</t>
  </si>
  <si>
    <t>FACTORES CLIMÁTICOS Y AGRONÓMICOS QUE DETERMINAN LA INCIDENCIA Y DISTRIBUCIÓN GEOGRÁFICA DE NEMATODOS FITOPARÁSITOS EN OLIVAR EN ANDALUCÍA</t>
  </si>
  <si>
    <t>25977376A</t>
  </si>
  <si>
    <t>Pablo Castillo Castillo</t>
  </si>
  <si>
    <t>34010221Y</t>
  </si>
  <si>
    <t>Juan Antonio Navas Cortés</t>
  </si>
  <si>
    <t>39701127E</t>
  </si>
  <si>
    <t>Cuestas Navarro, María Isabel</t>
  </si>
  <si>
    <t>DIVERSIDAD GENÉTICA Y RESISTENCIA DEL CASTAÑO A FACTORES BIÓTICOS Y ABIÓTICOS</t>
  </si>
  <si>
    <t>44360553Q</t>
  </si>
  <si>
    <t>Martín Cuevas, María Ángela</t>
  </si>
  <si>
    <t>45746518R</t>
  </si>
  <si>
    <t>Adame Siles, José Antonio</t>
  </si>
  <si>
    <t>IMPLEMENTACIÓN DE ESTRATEGIAS DE MUESTREO, INSPECCIÓN Y CONTROL EN LA INDUSTRIA AGROALIMENTARIA BASADAS EN EL EMPLEO AUTOMATIZADO DE SENSORES NIRS.</t>
  </si>
  <si>
    <t>24096630J</t>
  </si>
  <si>
    <t>Guerrero Ginel, Jose Emilio</t>
  </si>
  <si>
    <t>30825492H</t>
  </si>
  <si>
    <t>Pérez Marín, Dolores Catalina</t>
  </si>
  <si>
    <t>45748411P</t>
  </si>
  <si>
    <t>Garrido Novell, Cristóbal</t>
  </si>
  <si>
    <t>Aplicación de las cámaras hiperespectrales al control de calidad en la industria agroalimentaria.</t>
  </si>
  <si>
    <t>30399319N</t>
  </si>
  <si>
    <t>Garrido Varo, Ana Maria</t>
  </si>
  <si>
    <t>49020030S</t>
  </si>
  <si>
    <t>Ramírez Cuesta, Juan Miguel</t>
  </si>
  <si>
    <t>EMPLEO DE TÉCNICAS DE TELEDETECCIÓN CON DIFERENTES NIVELES DE RESOLUCIÓN PARA LA MEJORA DE LA GESTIÓN DEL RIEGO</t>
  </si>
  <si>
    <t>08826111E</t>
  </si>
  <si>
    <t>Santos Rufo, Cristina</t>
  </si>
  <si>
    <t>30801012X</t>
  </si>
  <si>
    <t>Lorite Torres, Ignacio</t>
  </si>
  <si>
    <t>DEPARTAMENTOS CENTRO DE MAGISTERIO SAGRADO CORAZÓN</t>
  </si>
  <si>
    <t>50126466J</t>
  </si>
  <si>
    <t>González Mas, Natalia</t>
  </si>
  <si>
    <t>RESPUESTA DE APHIS GOSSYPII GLOVER(HOMOPTERA:APHIDIDAE) Y SUS ENEMIGOS NATURALES ENTOMÓFAGOS A LA COLONIZACIÓN DE PLANTAS DE MELÓN POR HONGOS ENTOMOPATÓGENOS ENDÓFITOS.</t>
  </si>
  <si>
    <t>52489065Y</t>
  </si>
  <si>
    <t>Bellido Vela, Elena</t>
  </si>
  <si>
    <t>El desaparecido convento franciscano de San Lorenzo de Montilla. Definición geométrica y representación gráfica.</t>
  </si>
  <si>
    <t>50055021Y</t>
  </si>
  <si>
    <t>Revenga Dominguez, Maria Paula</t>
  </si>
  <si>
    <t>HISTORIA DEL ARTE, ARQUEOLOGÍA Y MÚSICA</t>
  </si>
  <si>
    <t>HISTORIA DEL ARTE</t>
  </si>
  <si>
    <t>H</t>
  </si>
  <si>
    <t>Artes y Humanidades</t>
  </si>
  <si>
    <t>71934648D</t>
  </si>
  <si>
    <t>Camino González, Carlos Luis</t>
  </si>
  <si>
    <t>DETECCIÓN DE ESTRÉS HÍBRIDO Y NUTRICIONAL MEDIANTE FLUORESCENCIA CLOROFÍLICA Y MODELOS DE TRANSFERENCIA RADIATIVA A PARTIR DE IMÁGENES HIPERESPECTRALES Y TÉRMICAS</t>
  </si>
  <si>
    <t>05393383K</t>
  </si>
  <si>
    <t>Fereres Castiel, Elias</t>
  </si>
  <si>
    <t>30547829B</t>
  </si>
  <si>
    <t>Pablo Zarco Tejada</t>
  </si>
  <si>
    <t>30819480D</t>
  </si>
  <si>
    <t>María Victoria González Dugo</t>
  </si>
  <si>
    <t>AN339202</t>
  </si>
  <si>
    <t>Reina Usuga, Martha Liliana</t>
  </si>
  <si>
    <t>SOSTENIBILIDAD Y GOBERNANZA ALIMENTARIA: ANÁLISIS DE LA CONTRIBUCIÓN DE LOS CANALES CORTOS DE COMERCIALIZACIÓN TERRITORIAL EN SENDOS CASOS DE ESTUDIO EN COLOMBIA Y ESPAÑA.</t>
  </si>
  <si>
    <t>27219218Y</t>
  </si>
  <si>
    <t>Haro Gimenez, Tomas Aquino</t>
  </si>
  <si>
    <t>30791784M</t>
  </si>
  <si>
    <t>Parra López,  Carlos</t>
  </si>
  <si>
    <t>G12639285</t>
  </si>
  <si>
    <t>Hernández Hernández, Ma Leticia</t>
  </si>
  <si>
    <t>MEX</t>
  </si>
  <si>
    <t>Política agrícola, pobreza y desigualdad en el medio rural de México.</t>
  </si>
  <si>
    <t>30061310B</t>
  </si>
  <si>
    <t>Dios Palomares, Rafaela</t>
  </si>
  <si>
    <t>30531500N</t>
  </si>
  <si>
    <t>Gallardo Cobos, Rosa Maria</t>
  </si>
  <si>
    <t>Programa de Doctorado en Lenguas y Culturas</t>
  </si>
  <si>
    <t>P44814227</t>
  </si>
  <si>
    <t>Tafazoli  , Dara</t>
  </si>
  <si>
    <t>IR</t>
  </si>
  <si>
    <t>UN ESTUDIO INTERCULTURAL SOBRE LAS RELACIONES ENTRE LA ALFABETIZACIÓN EN CALL Y LAS ACTITUDES DE ESTUDIANTES Y PROFESORES DE LENGUAS ESPAÑOLES E IRANÍES HACIA CALL</t>
  </si>
  <si>
    <t>30540346A</t>
  </si>
  <si>
    <t>Gómez Parra, María Elena</t>
  </si>
  <si>
    <t>FILOLOGÍAS INGLESA Y ALEMANA</t>
  </si>
  <si>
    <t>FILOLOGÍA INGLESA</t>
  </si>
  <si>
    <t>45747819Z</t>
  </si>
  <si>
    <t>Huertas Abril, Cristina Aranzazu</t>
  </si>
  <si>
    <t>Barbash  , Faiad</t>
  </si>
  <si>
    <t>SYR</t>
  </si>
  <si>
    <t>HAGIOGRAFÍA ÁRABE CRISTIANA EN UN CÓDICE DEL SIGLO XIII (SIN. AR. 445): EDICIÓN DIPLOMÁTICA Y ESTUDIO DEL REGISTRO LINGÜÍSTICO</t>
  </si>
  <si>
    <t>19095870M</t>
  </si>
  <si>
    <t>Monferrer Sala, Juan Pedro</t>
  </si>
  <si>
    <t>ESTUDIOS ÁRABES E ISLÁMICOS</t>
  </si>
  <si>
    <t>05675800K</t>
  </si>
  <si>
    <t>García Martínez, Aurora María</t>
  </si>
  <si>
    <t>LAS NOVELAS PROVINCIANAS DE MADAME DE CHARRIÈRE: LETTRES NEUCHÂTELOISES (1784), LETTRES ÉCRITES DE LAUSANNE (1785), CALISTE, OU CONTINUATION DE LETTRES ÉCRITES DE LAUSANNE (1787). VERSIONES ESPAÑOLAS Y ANÁLISIS TRADUCTOLÓGICO</t>
  </si>
  <si>
    <t>30798891M</t>
  </si>
  <si>
    <t>García Calderón, Ángeles</t>
  </si>
  <si>
    <t>TRADUCCIÓN E INTERPRETACIÓN</t>
  </si>
  <si>
    <t>45738854L</t>
  </si>
  <si>
    <t>Martínez Ojeda, Beatriz</t>
  </si>
  <si>
    <t>FILOLOGÍA FRANCESA</t>
  </si>
  <si>
    <t>2776664AA</t>
  </si>
  <si>
    <t>Mulas  , Margherita</t>
  </si>
  <si>
    <t>"LOS AMANTES ANDALUCES" DE ALONSO DE CASTILLO SOLÓRZANO. ESTUDIO Y EDICIÓN CRÍTICA.</t>
  </si>
  <si>
    <t>30950730K</t>
  </si>
  <si>
    <t>Bonilla Cerezo, Rafael</t>
  </si>
  <si>
    <t>LITERATURA ESPAÑOLA</t>
  </si>
  <si>
    <t>AR1950125</t>
  </si>
  <si>
    <t>PAOLO TANGANELLI</t>
  </si>
  <si>
    <t>30814054B</t>
  </si>
  <si>
    <t>García Florindo, Daniel</t>
  </si>
  <si>
    <t>La poesía de Juan Bernier, diálogo vital con su tiempo.</t>
  </si>
  <si>
    <t>30449241R</t>
  </si>
  <si>
    <t>Ruiz Perez, Pedro</t>
  </si>
  <si>
    <t>30833151H</t>
  </si>
  <si>
    <t>Cano Turrión, Elena</t>
  </si>
  <si>
    <t>Estudio y edición de las poesías varias (1653) de Alberto Díez y Foncalda</t>
  </si>
  <si>
    <t>18529160M</t>
  </si>
  <si>
    <t>Antonio Pérez Lasheras</t>
  </si>
  <si>
    <t>30965780Y</t>
  </si>
  <si>
    <t>Martínez Serrano, Beatriz</t>
  </si>
  <si>
    <t>EL UNIVERSO LITERARIO DE VICENTE NÚÑEZ: ELEMENTOS RECURRENTES EN SU OBRA</t>
  </si>
  <si>
    <t>07937268Z</t>
  </si>
  <si>
    <t>Estevez Molinero, Angel</t>
  </si>
  <si>
    <t>30979500H</t>
  </si>
  <si>
    <t>Ramírez Quesada, Estrella</t>
  </si>
  <si>
    <t>La fonología segmental de la lengua española en el funcionalismo del siglo XX</t>
  </si>
  <si>
    <t>30803686Q</t>
  </si>
  <si>
    <t>Perea Siller, Francisco Javier</t>
  </si>
  <si>
    <t>LENGUA ESPAÑOLA</t>
  </si>
  <si>
    <t>31007450T</t>
  </si>
  <si>
    <t>Rodríguez Tapia, Sergio</t>
  </si>
  <si>
    <t>El grado de especialización textual: caracterización a partir de la percepción sociocognitiva de la terminología y las relaciones discursivas</t>
  </si>
  <si>
    <t>30191937K</t>
  </si>
  <si>
    <t>Calero Vaquera, Maria Luisa</t>
  </si>
  <si>
    <t>LINGÜÍSTICA GENERAL</t>
  </si>
  <si>
    <t>30820261P</t>
  </si>
  <si>
    <t>Zamorano Aguilar, Alfonso</t>
  </si>
  <si>
    <t>Programa de Doctorado en Patrimonio</t>
  </si>
  <si>
    <t>30502435L</t>
  </si>
  <si>
    <t>Villegas Becerril, Almudena</t>
  </si>
  <si>
    <t>ARS CIBARIA. CULTURA Y ALIMENTACIÓN EN LA SOCIEDAD ROMANA</t>
  </si>
  <si>
    <t>30477243N</t>
  </si>
  <si>
    <t>Melchor Gil, Enrique</t>
  </si>
  <si>
    <t>HISTORIA ANTIGUA</t>
  </si>
  <si>
    <t>45740415Q</t>
  </si>
  <si>
    <t>Acedo Gómez, Ana María</t>
  </si>
  <si>
    <t>PILAS Y ESPACIOS BAUTISMALES EN LA DIÓCESIS DE CÓRDOBA. HISTORIA Y CATALOGACIÓN.</t>
  </si>
  <si>
    <t>30416974A</t>
  </si>
  <si>
    <t>Pérez Lozano, Manuel</t>
  </si>
  <si>
    <t>48866398T</t>
  </si>
  <si>
    <t>Navarro López, Francisco</t>
  </si>
  <si>
    <t>CAMPOS DE CONCENTRACIÓN DE PRISIONEROS, EVADIDOS Y BATALLONES DE TRABAJADORES EN LA PROVINCIA DE CÓRDOBA.(1938-1942)</t>
  </si>
  <si>
    <t>30412993R</t>
  </si>
  <si>
    <t>Moreno Cuadro, Fernando</t>
  </si>
  <si>
    <t>30507273G</t>
  </si>
  <si>
    <t>Ramos Rovi, Maria Jose</t>
  </si>
  <si>
    <t>HISTORIA CONTEMPORÁNEA</t>
  </si>
  <si>
    <t>78857432T</t>
  </si>
  <si>
    <t>Padilla Díaz, Alberto Román</t>
  </si>
  <si>
    <t>EL DISPOSITIVO ESCENOGRÁFICO-PSICOLÓGICO EN EL CINE DE ROMAN POLANSKI</t>
  </si>
  <si>
    <t>76224859F</t>
  </si>
  <si>
    <t>Poyato Sanchez, Pedro</t>
  </si>
  <si>
    <t>AI0831484</t>
  </si>
  <si>
    <t>Selkani  , Ikrame</t>
  </si>
  <si>
    <t>MA</t>
  </si>
  <si>
    <t>El impacto de un festival sobre la mejora de la imagen de la ciudad a través del marketing territorial.</t>
  </si>
  <si>
    <t>30475761W</t>
  </si>
  <si>
    <t>Jordano Barbudo, María Ángeles</t>
  </si>
  <si>
    <t>Programa de Doctorado en Química Fina</t>
  </si>
  <si>
    <t>12413392Q</t>
  </si>
  <si>
    <t>Tejero Rioseras, Alberto</t>
  </si>
  <si>
    <t>Determinación de vapores en tiempo real mediante ionización secundaria por electrospray (SESI) acoplada a espectrometría de masas: estudios mecanísticos y aplicaciones bioquímicas.</t>
  </si>
  <si>
    <t>02548752F</t>
  </si>
  <si>
    <t>Martinez-Lozano Sinues, Pablo</t>
  </si>
  <si>
    <t>70878710R</t>
  </si>
  <si>
    <t>García Gómez, Diego</t>
  </si>
  <si>
    <t>QUÍMICA ANALÍTICA</t>
  </si>
  <si>
    <t>30428928C</t>
  </si>
  <si>
    <t>Rubio Bravo, Soledad</t>
  </si>
  <si>
    <t>20224677H</t>
  </si>
  <si>
    <t>Caño Ochoa, Rafael del</t>
  </si>
  <si>
    <t>DISEÑO Y CARACTERIZACIÓN DE NANOBIOCONJUGADOS. NUEVOS ELEMENTOS EN LA CONSTRUCCIÓN DE INTERFASES BIOLÓGICAS.</t>
  </si>
  <si>
    <t>28677306D</t>
  </si>
  <si>
    <t>Pineda Rodríguez, María Teresa</t>
  </si>
  <si>
    <t>QUÍMICA FÍSICA</t>
  </si>
  <si>
    <t>75356026E</t>
  </si>
  <si>
    <t>Blázquez Ruiz, Manuel</t>
  </si>
  <si>
    <t>30975324M</t>
  </si>
  <si>
    <t>Mena Bravo, Antonio</t>
  </si>
  <si>
    <t>Ampliación, mejora y aplicación de plataformas metabolómicas para la determinación de vitamina D y sus metabolitos.</t>
  </si>
  <si>
    <t>44366354K</t>
  </si>
  <si>
    <t>Priego Capote, Feliciano</t>
  </si>
  <si>
    <t>75610029J</t>
  </si>
  <si>
    <t>Luque de Castro, Maria Dolores</t>
  </si>
  <si>
    <t>30993619S</t>
  </si>
  <si>
    <t>Ríos Gómez, Julia</t>
  </si>
  <si>
    <t>SOPORTES PLANOS MODIFICADOS CON NUEVOS MATERIALES SORBENTES EN TÉCNICAS DE MICROEXTRACCIÓN.</t>
  </si>
  <si>
    <t>30534809D</t>
  </si>
  <si>
    <t>Cardenas Aranzana, Maria Soledad</t>
  </si>
  <si>
    <t>30836901L</t>
  </si>
  <si>
    <t>Lucena Rodríguez, Rafael</t>
  </si>
  <si>
    <t>30994349D</t>
  </si>
  <si>
    <t>Salatti Dorado, José Ángel</t>
  </si>
  <si>
    <t>Disolventes supramoleculares funcionales utilizando agua como agente coacervante: modelado, caracterización y aplicaciones analíticas.</t>
  </si>
  <si>
    <t>30995595J</t>
  </si>
  <si>
    <t>Benítez de la Torre, Almudena</t>
  </si>
  <si>
    <t>Estudio de materiales basados en grafeno para su uso en baterías de litio-azufre. Study of graphene-based materials for use in lithium-sulfur batteries.</t>
  </si>
  <si>
    <t>38384341D</t>
  </si>
  <si>
    <t>Morales Palomino, Julián</t>
  </si>
  <si>
    <t>QUÍMICA INORGÁNICA</t>
  </si>
  <si>
    <t>48866680Y</t>
  </si>
  <si>
    <t>Caballero Amores, Álvaro</t>
  </si>
  <si>
    <t>31001627L</t>
  </si>
  <si>
    <t>Márquez Medina, María Dolores</t>
  </si>
  <si>
    <t>Nanomateriales multifuncionales mesoporos del tipo SBA-15 y MCM-41 aplicados a procesos de química fina.</t>
  </si>
  <si>
    <t>03520275X</t>
  </si>
  <si>
    <t>Balu Balu, Alina Mariana</t>
  </si>
  <si>
    <t>QUÍMICA ORGÁNICA</t>
  </si>
  <si>
    <t>30506285M</t>
  </si>
  <si>
    <t>Romero Reyes, Antonio Angel</t>
  </si>
  <si>
    <t>31012088S</t>
  </si>
  <si>
    <t>Parejas Barranco, Almudena</t>
  </si>
  <si>
    <t>Procesos de revalorización catalizada de xilosa vía furfural sobre sistemas basados en MgO, ZrO2 y TiO2.</t>
  </si>
  <si>
    <t>30825665F</t>
  </si>
  <si>
    <t>Marinas Aramendia, Alberto</t>
  </si>
  <si>
    <t>30972299Q</t>
  </si>
  <si>
    <t>Hidalgo Carrillo, Jesús</t>
  </si>
  <si>
    <t>45749758K</t>
  </si>
  <si>
    <t>García Valverde, María Teresa</t>
  </si>
  <si>
    <t>POTENCIAL DE MATERIALES TUBULARES NO CONVENCIONALES EN EL TRATAMIENTO DE MUESTRA</t>
  </si>
  <si>
    <t>47552345Y</t>
  </si>
  <si>
    <t>Gómez Argudo, Pablo</t>
  </si>
  <si>
    <t>Ensamblaje de matrices nanoestructuradas en películas de Langmuir.</t>
  </si>
  <si>
    <t>45736128F</t>
  </si>
  <si>
    <t>Giner Casares, Juan José</t>
  </si>
  <si>
    <t>80131168L</t>
  </si>
  <si>
    <t>Martin Romero, María Teresa</t>
  </si>
  <si>
    <t>50616540A</t>
  </si>
  <si>
    <t>Cosano Hidalgo, Daniel</t>
  </si>
  <si>
    <t>HIDRÓXIDOS LAMINARES ORGÁNICO-INORGÁNICOS PARA APLICACIONES EN CATÁLISIS Y ADSORCIÓN.</t>
  </si>
  <si>
    <t>34001080L</t>
  </si>
  <si>
    <t>Ruiz Arrebola, Jose Rafael</t>
  </si>
  <si>
    <t>51963212W</t>
  </si>
  <si>
    <t>Jimenez Sanchidrian, Cesar</t>
  </si>
  <si>
    <t>80158568A</t>
  </si>
  <si>
    <t>Romero Esquinas, Álvaro</t>
  </si>
  <si>
    <t>ESTUDIO DE HORMIGONES AUTOCOMPACTANTES FABRICADOS CON RESIDUOS INDUSTRIALES COMO FILLER</t>
  </si>
  <si>
    <t>30795058J</t>
  </si>
  <si>
    <t>Jiménez Romero, José Ramón</t>
  </si>
  <si>
    <t>80123267F</t>
  </si>
  <si>
    <t>Fernández Rodríguez, José María</t>
  </si>
  <si>
    <t>YA3793701</t>
  </si>
  <si>
    <t>Accioni  , Francesca</t>
  </si>
  <si>
    <t>DETERMINACIÓN DE XENOBIÓTICOS Y CONCENTRACIÓN DE SUSTANCIAS ENDÓGENAS EN MATRICES BIOLÓGICAS.</t>
  </si>
  <si>
    <t>AU3958711</t>
  </si>
  <si>
    <t>Boatto, Gianpiero</t>
  </si>
  <si>
    <t>Programa de Doctorado en Recursos Naturales y Gestión Sostenible</t>
  </si>
  <si>
    <t>Montenegro Vivas, León Bolivar</t>
  </si>
  <si>
    <t>EC</t>
  </si>
  <si>
    <t>CARACTERÍSTICAS DE FERMENTACIÓN Y NUTRITIVAS DE ENSILAJES DE FORRAJES TROPICALES CON DIFERENTES NIVELES DE INCLUSIÓN DE SUBPRODUCTOS AGROINDUSTRIALES.</t>
  </si>
  <si>
    <t>Juan Avellaneda Ceballos</t>
  </si>
  <si>
    <t>30521700X</t>
  </si>
  <si>
    <t>Garcia Martinez, Anton Rafael</t>
  </si>
  <si>
    <t>Cabezas Congo, Ronald Roberto</t>
  </si>
  <si>
    <t>CARACTERIZACIÓN MORFOMETRICA Y MOLECULAR DEL GANADO DE DOBLE PROPÓSITO EN LA PROVINCIA DE SANTA ELENA ECUADOR.</t>
  </si>
  <si>
    <t>80070697S</t>
  </si>
  <si>
    <t>González Martínez, Ana María</t>
  </si>
  <si>
    <t>28833448G</t>
  </si>
  <si>
    <t>Cebrino Cruz, Jesús</t>
  </si>
  <si>
    <t>ANÁLISIS FENOLÓGICO Y AEROBIOLÓGICO DE LA FAMILIA POACEAE. ESTUDIO DE SU INCIDENCIA EN LA POBLACIÓN HUMANA.</t>
  </si>
  <si>
    <t>28316199W</t>
  </si>
  <si>
    <t>Dominguez Vilches, Eugenio</t>
  </si>
  <si>
    <t>BOTÁNICA</t>
  </si>
  <si>
    <t>30449394Q</t>
  </si>
  <si>
    <t>Galán Soldevilla, Carmen</t>
  </si>
  <si>
    <t>30534205A</t>
  </si>
  <si>
    <t>Fernández Rodríguez, Pilar</t>
  </si>
  <si>
    <t>DISTRIBUCIÓN ESPACIAL DE PLEBEJUS ARGUS EN DOÑANA</t>
  </si>
  <si>
    <t>30436189J</t>
  </si>
  <si>
    <t>Jordano Barbudo, Diego</t>
  </si>
  <si>
    <t>30990444Z</t>
  </si>
  <si>
    <t>Navas González, Francisco Javier</t>
  </si>
  <si>
    <t>Organización Estructural de la Diversidad Genética y Caracterización Etofuncional en la Raza Asnal Andaluza.</t>
  </si>
  <si>
    <t>41077366X</t>
  </si>
  <si>
    <t>Jordana Vidal, Jordi</t>
  </si>
  <si>
    <t>43601556L</t>
  </si>
  <si>
    <t>Delgado Bermejo, Juan Vicente</t>
  </si>
  <si>
    <t>39502792Q</t>
  </si>
  <si>
    <t>Bragulat Souto, Jorge Tomás</t>
  </si>
  <si>
    <t>Nivel de competitividad y eficiencia de la apicultura en La Pampa (Argentina)</t>
  </si>
  <si>
    <t>28807342A</t>
  </si>
  <si>
    <t>Perea Muñoz, José Manuel</t>
  </si>
  <si>
    <t>49065519X</t>
  </si>
  <si>
    <t>Martínez Sagarra, María Gloria</t>
  </si>
  <si>
    <t>ESTUDIO TAXONÓMICO DE FESTUCA L. SECT. FESTUCA (POACEAE) EN LA PENÍNSULA IBÉRICA.</t>
  </si>
  <si>
    <t>30412534W</t>
  </si>
  <si>
    <t>Devesa Alcaraz, Juan Antonio</t>
  </si>
  <si>
    <t>70238698X</t>
  </si>
  <si>
    <t>Morales Bernardos, Inés</t>
  </si>
  <si>
    <t>Luchas urbanas alimentarias y crisis de reproducción social en las ciudades del sur europeo (Madrid, Atenas y Lisboa)</t>
  </si>
  <si>
    <t>02231889S</t>
  </si>
  <si>
    <t>Calle Collado, Angel</t>
  </si>
  <si>
    <t>SOCIOLOGÍA</t>
  </si>
  <si>
    <t>07232489R</t>
  </si>
  <si>
    <t>Simón Rojo, María</t>
  </si>
  <si>
    <t>30812941W</t>
  </si>
  <si>
    <t>Cuéllar Padilla, María del Carmen</t>
  </si>
  <si>
    <t>C4W1JR807</t>
  </si>
  <si>
    <t>Baumgarten, Britta</t>
  </si>
  <si>
    <t>78886155L</t>
  </si>
  <si>
    <t>Arando Arbulu, Ander</t>
  </si>
  <si>
    <t>Nuevas estrategias para la criopreservación de esperma ovino mediante el uso de antioxidantes, gradientes y vitrificación.</t>
  </si>
  <si>
    <t>30536466X</t>
  </si>
  <si>
    <t>Perez Marin, Carlos Carmelo</t>
  </si>
  <si>
    <t>AAE532484</t>
  </si>
  <si>
    <t>Molina  , Leonardo Luis</t>
  </si>
  <si>
    <t>Situación actual y optimización de las actuaciones preventivas y lucha contra trichomoniasis bovina campylobateriosis genital bovina en la provincia de La Pampa</t>
  </si>
  <si>
    <t>FM345562</t>
  </si>
  <si>
    <t>Schwab Do Nascimento, Fabio</t>
  </si>
  <si>
    <t>SISTEMA AGROALIMENTARIO DE BASE ECOLÓGICA - EL CASO BRASILEÑO</t>
  </si>
  <si>
    <t>FP881120</t>
  </si>
  <si>
    <t>Oliveira Araújo, André Luis de</t>
  </si>
  <si>
    <t>Reorganización social de los Xukuru do Ororubá y los desafíos para una agricultura y una gestión territorial sostenibles: Resistencias e innovaciones socioambientales de un pueblo indígena en el Nordeste de Brasil</t>
  </si>
  <si>
    <t>33533542W</t>
  </si>
  <si>
    <t>Gallar Hernández, David</t>
  </si>
  <si>
    <t>CW030338</t>
  </si>
  <si>
    <t>Maria Virginia Almeida Aguiar</t>
  </si>
  <si>
    <t>CZ903773</t>
  </si>
  <si>
    <t>Edson Hely Silva</t>
  </si>
  <si>
    <t>48988257M</t>
  </si>
  <si>
    <t>Cano Vilches, Nazaret</t>
  </si>
  <si>
    <t>EVALUACIÓN DE LA CONTAMINACIÒN POR SALMONELLA EN PAVOS PREVIA A SU ENTRADA EN PLANTA DE SACRIFICIO. EFICACIA DE LAS MEDIDAS IMPLANTADAS PARA SU REDUCCIÓN Y CONTROL.</t>
  </si>
  <si>
    <t>30525656X</t>
  </si>
  <si>
    <t>Medina Canalejo, Luis Manuel</t>
  </si>
  <si>
    <t>80162631H</t>
  </si>
  <si>
    <t>Cuevas Gómez, María Inmaculada</t>
  </si>
  <si>
    <t>ESTUDIO DE LAS SEPTICEMIAS CAUSADAS POR PASTEURELLA MULTOCIDA EN EL GANADO PORCINO Y BOVINO.</t>
  </si>
  <si>
    <t>34781586C</t>
  </si>
  <si>
    <t>Borge Rodríguez, Maria del Carmen</t>
  </si>
  <si>
    <t>14634801Q</t>
  </si>
  <si>
    <t>Sánchez Carvajal, José María</t>
  </si>
  <si>
    <t>El papel del CD163 y otros biomarcadores de interés en la inmunopatogenia del PRRSV-1 a nivel pulmonar.</t>
  </si>
  <si>
    <t>30835532F</t>
  </si>
  <si>
    <t>Gómez Laguna, Jaime</t>
  </si>
  <si>
    <t>ANATOMÍA Y ANATOMÍA PATOLÓGICA COMPARADAS</t>
  </si>
  <si>
    <t>71222354W</t>
  </si>
  <si>
    <t>Rodríguez Gómez, Irene Magdalena</t>
  </si>
  <si>
    <t>30969623P</t>
  </si>
  <si>
    <t>Morales Partera, Ángela María</t>
  </si>
  <si>
    <t>Zoonosis alimentarias en el cerdo ibérico: prevalencia y control desde la granja para la obtención de alimentos seguros.</t>
  </si>
  <si>
    <t>30466843P</t>
  </si>
  <si>
    <t>Tarradas Iglesias, Maria Carmen</t>
  </si>
  <si>
    <t>30979356N</t>
  </si>
  <si>
    <t>Hungría Estévez, Javier Luis</t>
  </si>
  <si>
    <t>RECICLAJE DE RESIDUOS Y SUBPRODUCTOS DERIVADOS DE LA INDUSTRIA VITIVINÍCOLA</t>
  </si>
  <si>
    <t>30987625R</t>
  </si>
  <si>
    <t>Perán Sánchez, Francisco</t>
  </si>
  <si>
    <t>Caracterización de productos del cerdo ibérico mediante el análisis multifractal de imágenes.</t>
  </si>
  <si>
    <t>30534130C</t>
  </si>
  <si>
    <t>Serrano Jiménez, Salud</t>
  </si>
  <si>
    <t>30793975B</t>
  </si>
  <si>
    <t>Jiménez Hornero, Francisco José</t>
  </si>
  <si>
    <t>30992639R</t>
  </si>
  <si>
    <t>Bellido Carreras, Natividad</t>
  </si>
  <si>
    <t>INTERACCIÓN PATÓGENO-HOSPEDADOR EN LA SALMONELOSIS PORCINA. MODULACIÓN DE LA RESPUESTA INMUNE INTESTINAL POR SALMONELLA Y MECANISMOS DE PERSISTENCIA.</t>
  </si>
  <si>
    <t>71439997L</t>
  </si>
  <si>
    <t>Argüello Rodríguez, Héctor</t>
  </si>
  <si>
    <t>75891956Y</t>
  </si>
  <si>
    <t>Zaldívar López, Sara</t>
  </si>
  <si>
    <t>30475648G</t>
  </si>
  <si>
    <t>Garrido Pavon, Juan Jose</t>
  </si>
  <si>
    <t>30999674K</t>
  </si>
  <si>
    <t>Galán Relaño, Ángela</t>
  </si>
  <si>
    <t>CARACTERIZACIÓN FENOTÍPICA Y MOLECULAR DE TRUEPERELLA PYOGENES; PERFIL DE RESISTENCIA ANTIMICROBIANA Y ANÁLISIS PROTEÓMICO.</t>
  </si>
  <si>
    <t>25733559D</t>
  </si>
  <si>
    <t>Gómez Gascón, Lidia</t>
  </si>
  <si>
    <t>31000940E</t>
  </si>
  <si>
    <t>Martín Gómez, Juan</t>
  </si>
  <si>
    <t>CINÉTICA DEL PROCESO DE DESHIDRATACIÓN DE FRUTOS ROJOS Y ELABORACIÓN DE BEBIDAS FERMENTADAS. CAMBIOS EN EL COLOR Y COMPUESTOS BIOACTIVOS DURANTE EL PROCESADO.</t>
  </si>
  <si>
    <t>31001828J</t>
  </si>
  <si>
    <t>Ramos Moreno, Laura</t>
  </si>
  <si>
    <t>RESPUESTAS A ESTRESES ABIÓTICOS EN MOHOS Y LEVADURAS NO CONVENCIONALES</t>
  </si>
  <si>
    <t>30436447H</t>
  </si>
  <si>
    <t>Ramos Ruiz, Jose</t>
  </si>
  <si>
    <t>MICROBIOLOGÍA</t>
  </si>
  <si>
    <t>31838358X</t>
  </si>
  <si>
    <t>Michán Doña, Carmen María</t>
  </si>
  <si>
    <t>45747152Z</t>
  </si>
  <si>
    <t>Molina Luque, Rafael</t>
  </si>
  <si>
    <t>Métodos no invasivos para la detección precoz de enfermedades crónicas no transmisibles y la mHealth como herramienta para su difusión entre el personal sanitario.</t>
  </si>
  <si>
    <t>30549475R</t>
  </si>
  <si>
    <t>Romero Saldaña, Manuel</t>
  </si>
  <si>
    <t>45887824H</t>
  </si>
  <si>
    <t>Abellán Ortiz, Carlos</t>
  </si>
  <si>
    <t>ACCIÓN REGENERADORA DE LOS MIOFIBRILLAS MEDIANTE LA APLICACIÓN DE MONOCITOS MEDULARES (CMN)EN TEJIDO MUSCULAR ALTERADOS POR AL ACCIÓN DEL BISFENOL A.</t>
  </si>
  <si>
    <t>77451363J</t>
  </si>
  <si>
    <t>Molina López, Ana María</t>
  </si>
  <si>
    <t>45889271Q</t>
  </si>
  <si>
    <t>Porras Agüera, Juan Antonio</t>
  </si>
  <si>
    <t>EFECTO DE LA SOBREPRESIÓN DE CO2 ENDÓGENO SOBRE EL PROTEOMA DE LEVADURAS VÍNICAS DURANTE LA SEGUNDA FERMENTACIÓN EN LA ELABORACIÓN DE CAVA</t>
  </si>
  <si>
    <t>30459067Y</t>
  </si>
  <si>
    <t>Garcia Mauricio, Juan Carlos</t>
  </si>
  <si>
    <t>30498430Q</t>
  </si>
  <si>
    <t>García Martínez, Maria Teresa</t>
  </si>
  <si>
    <t>47005728F</t>
  </si>
  <si>
    <t>Guijarro Lora, Ángela María</t>
  </si>
  <si>
    <t>ESTUDIO DEL SISTEMA DE ATURDIDO POR CO2 EN PAVOS Y SU EFECTO EN EL DESANGRADO Y PARÁMETROS RELACIONADOS CON EL BIENESTAR ANIMAL.</t>
  </si>
  <si>
    <t>30394632V</t>
  </si>
  <si>
    <t>Peña Blanco, Fco. Paula</t>
  </si>
  <si>
    <t>30969162F</t>
  </si>
  <si>
    <t>Avilés Ramírez, Carmen Blanca</t>
  </si>
  <si>
    <t>53623372E</t>
  </si>
  <si>
    <t>Ruano Sastre, Antonio</t>
  </si>
  <si>
    <t>Análisis de metodologías para la evaluación de la madera juvenil en la calidad de la madera.</t>
  </si>
  <si>
    <t>02699321H</t>
  </si>
  <si>
    <t>Juan Ignacio Fernández-Golfín Seco</t>
  </si>
  <si>
    <t>11941004W</t>
  </si>
  <si>
    <t>Conde García, Marta</t>
  </si>
  <si>
    <t>50309918V</t>
  </si>
  <si>
    <t>Eva Hermoso Prieto</t>
  </si>
  <si>
    <t>74939123V</t>
  </si>
  <si>
    <t>Ruíz López, Patricia de la Paz</t>
  </si>
  <si>
    <t>Evaluación de nocicepción intraoperativa y de tolerancia e hiperalgesia inducida por remifentanilo.</t>
  </si>
  <si>
    <t>31678425L</t>
  </si>
  <si>
    <t>Domínguez Pérez, Juan Manuel</t>
  </si>
  <si>
    <t>74905875G</t>
  </si>
  <si>
    <t>Granados Machuca, María del Mar</t>
  </si>
  <si>
    <t>30511910H</t>
  </si>
  <si>
    <t>Gómez Villamandos, Rafael Jesús</t>
  </si>
  <si>
    <t>80089329V</t>
  </si>
  <si>
    <t>Devesa Guerra, Iván</t>
  </si>
  <si>
    <t>REACTIVACION DE GENES MEDIANTE DESMETILACION DIRIGIDA DEL ADN</t>
  </si>
  <si>
    <t>05915842N</t>
  </si>
  <si>
    <t>Morales Ruiz, María Teresa</t>
  </si>
  <si>
    <t>30482591R</t>
  </si>
  <si>
    <t>Roldan Arjona, Maria Teresa</t>
  </si>
  <si>
    <t>30482008Q</t>
  </si>
  <si>
    <t>Rodriguez Ariza, Rafael</t>
  </si>
  <si>
    <t>80159306M</t>
  </si>
  <si>
    <t>López Grueso, María José</t>
  </si>
  <si>
    <t>REDOX REGULATION OF PROTEOME, METABOLISM AND SIGNALING IN HEPATOCARCINOMA TUMOR CELLS</t>
  </si>
  <si>
    <t>13693478Z</t>
  </si>
  <si>
    <t>Barcena Ruiz, Jose Antonio</t>
  </si>
  <si>
    <t>75219965Y</t>
  </si>
  <si>
    <t>Padilla Peña, Carmen Alicia</t>
  </si>
  <si>
    <t>I607795</t>
  </si>
  <si>
    <t>Alfonso Loret de Mola, Orlis Bárbara</t>
  </si>
  <si>
    <t>C</t>
  </si>
  <si>
    <t>APLICACIÓN DE TÉCNICAS DE GENÓMICA FUNCIONAL A LA CARACTERIZACIÓN DE LA RESPUESTA AL ESTRÉS HÍDRICO Y A INOCULACIÓN DE MICORRIZAS DE ESPECIES DE PINUS SPP. DEL POLIGONO FORESTAL DE LA CHIANGA-HUAMBO, ANGOLA.</t>
  </si>
  <si>
    <t>30824090L</t>
  </si>
  <si>
    <t>Ariza Mateos, David</t>
  </si>
  <si>
    <t>U36030276</t>
  </si>
  <si>
    <t>Fakhimi  , Neda</t>
  </si>
  <si>
    <t>Estudios Experimentales sobre el metabolismo de la producción de hidrógeno en consorcios de Algas-bacterias</t>
  </si>
  <si>
    <t>30826223J</t>
  </si>
  <si>
    <t>Gonzalez Ballester, David</t>
  </si>
  <si>
    <t>Y3984990R</t>
  </si>
  <si>
    <t>Dubini, Alexandra</t>
  </si>
  <si>
    <t>Y3175284X</t>
  </si>
  <si>
    <t>Baba  , Andreea Corina</t>
  </si>
  <si>
    <t>R</t>
  </si>
  <si>
    <t>RELACIÓN ENTRE LOS NUTRIENTES Y EL GRADO DE ENVEJECIMIENTO BIOLÓGICO</t>
  </si>
  <si>
    <t>30815496G</t>
  </si>
  <si>
    <t>Gómez Fernández, Antonio Rafael</t>
  </si>
  <si>
    <t>BIOMONITORIZACIÓN DE MARCADORES DE ESTRÉS OXIDATIVO, INFLAMACIÓN, MICROBIOTA INTESTINAL Y  DE LA EXPOSICIÓN A METALES PESADOS EN EL TRASTORNO DEL ESPECTRO AUTISTA EN LA INFANCIA.</t>
  </si>
  <si>
    <t>30060508Z</t>
  </si>
  <si>
    <t>Pérez Navero, Juan Luis</t>
  </si>
  <si>
    <t>30943113V</t>
  </si>
  <si>
    <t>Ruiz Pino, Francisco</t>
  </si>
  <si>
    <t>CARACTERIZACIÓN DEL PAPEL DEL SISTEMA NKB/NK3R EN EL CONTROL DE LA FUNCIÓN REPRODUCTORA</t>
  </si>
  <si>
    <t>30963437D</t>
  </si>
  <si>
    <t>Rodríguez Gómez, Jorge</t>
  </si>
  <si>
    <t>IMPACTO DEL TRATAMIENTO EMPÍRICO INAPROPIADO EN EL PRONÓSTICO DE LA INFECCIÓN DEL TRACTO URINARIO POR KLEBSIELLA PNEUMONIAE PRODUCTORA DE KPC</t>
  </si>
  <si>
    <t>23671445Y</t>
  </si>
  <si>
    <t>Rodríguez López, Fernando Carlos Felix</t>
  </si>
  <si>
    <t>30966007A</t>
  </si>
  <si>
    <t>Sánchez Gil, Justo</t>
  </si>
  <si>
    <t>COMBINACIÓN DE LA FRECUENCIA CARDIACA Y DE LA PRESIÓN ARTERIAL SISTÓLICA PARA MEJORAR LA ESTRATIFICACIÓN DEL RIESGO DE LOS PACIENTES ANCIANOS CON INSUFICIENCIA CARDIACA: RESULTADOS DEL REGISTRO RICA</t>
  </si>
  <si>
    <t>30392496C</t>
  </si>
  <si>
    <t>Montero Perez-Barquero, Manuel E.</t>
  </si>
  <si>
    <t>30984587E</t>
  </si>
  <si>
    <t>Leiva Cepas, Fernando</t>
  </si>
  <si>
    <t>RECONSTRUCCIÓN POR INGENIERÍA TISULAR DE PÉRDIDAS VOLUMÉTRICAS DE MÚSCULO ESQUELÉTICO</t>
  </si>
  <si>
    <t>30449686D</t>
  </si>
  <si>
    <t>Peña Amaro, Jose</t>
  </si>
  <si>
    <t>HISTOLOGÍA</t>
  </si>
  <si>
    <t>30466183S</t>
  </si>
  <si>
    <t>Villalba Montoro, Rafael</t>
  </si>
  <si>
    <t>30989554K</t>
  </si>
  <si>
    <t>Gómez Luque, Irene</t>
  </si>
  <si>
    <t>REVISIÓN SISTEMÁTICA Y META-ANALISIS DE RESULTDADOS A LARGO Y CORTO PLAZO PARA LAS RESECCIONES HEPÁTICAS LAPAROSCÓPICAS Y ABIERTAS EN EL HEPATOCARCINOMA</t>
  </si>
  <si>
    <t>30536416Y</t>
  </si>
  <si>
    <t>Briceño Delgado, Francisco Javier</t>
  </si>
  <si>
    <t>CIRUGÍA</t>
  </si>
  <si>
    <t>30958924G</t>
  </si>
  <si>
    <t>Rubén Ciria Bru</t>
  </si>
  <si>
    <t>30990806P</t>
  </si>
  <si>
    <t>Palomares Cañero, Belén</t>
  </si>
  <si>
    <t>CANNABINOIDES NO PSICOTRÓPICOS PARA EL TRATAMIENTO DE ENFERMEDADES INFLAMATORIAS</t>
  </si>
  <si>
    <t>30448749S</t>
  </si>
  <si>
    <t>Muñoz Blanco, Eduardo</t>
  </si>
  <si>
    <t>30808211X</t>
  </si>
  <si>
    <t>Calzado Canale, Marco Antonio</t>
  </si>
  <si>
    <t>30992146Z</t>
  </si>
  <si>
    <t>Gómez Gómez, Enrique</t>
  </si>
  <si>
    <t>IDENTIFICACIÓN DE NUEVOS FACTORES CLÍNICOS Y MOLECULARES PARA EL DIAGNÓSTICO Y AGRESIVIDAD DEL CÁNCER DE PRÓSTATA</t>
  </si>
  <si>
    <t>04608194Y</t>
  </si>
  <si>
    <t>Carrasco Valiente, Julia</t>
  </si>
  <si>
    <t>30993239A</t>
  </si>
  <si>
    <t>Navas Romo, Ana María</t>
  </si>
  <si>
    <t>MARCADORES INMUNOLÓGICOS PREDICTORES DE LA EVOLUCIÓN DEL TRASPLANTE</t>
  </si>
  <si>
    <t>07439456Z</t>
  </si>
  <si>
    <t>Alonso Díaz, María Corona</t>
  </si>
  <si>
    <t>45744185Z</t>
  </si>
  <si>
    <t>Navarro Rodríguez, Elena</t>
  </si>
  <si>
    <t>VÍA BILIAR EN EL TRASPLANTE HEPÁTICO: ESTUDIO GLOBAL MEDIANTE MEDICIÓN DE MICROTENSIÓN TISULAR DE 02, MICROFLUJOMETRÍA E HISTOLOGÍA DE LOS FACTORES INVOLUCRADOS EN LA VIABILIDAD DE LA MISMA</t>
  </si>
  <si>
    <t>45745300W</t>
  </si>
  <si>
    <t>Barroso Romero, María Alexia</t>
  </si>
  <si>
    <t>Interacción entre la función reproductiva y metabólica: Caracterización del papel de factores neuroendocrinos y el sensor energético, proteina quinasa activada por AMP (AMPK)</t>
  </si>
  <si>
    <t>79221791Q</t>
  </si>
  <si>
    <t>Roa Rivas, Juan</t>
  </si>
  <si>
    <t>45749011X</t>
  </si>
  <si>
    <t>Calvo-Rubio Barrera, Miguel</t>
  </si>
  <si>
    <t>Marcadores de envejecimiento en riñón de ratones sometidos a intervención genética y nutricional.</t>
  </si>
  <si>
    <t>30419898Y</t>
  </si>
  <si>
    <t>Gonzalez Reyes, Jose Antonio</t>
  </si>
  <si>
    <t>30499885E</t>
  </si>
  <si>
    <t>Villalba Montoro, Jose Manuel</t>
  </si>
  <si>
    <t>45943189E</t>
  </si>
  <si>
    <t>Pedraza Arévalo, Sergio</t>
  </si>
  <si>
    <t>Identificación de nuevos marcadores moleculares y contribución de mecanismos de splicing en patologías tumorales endocrinas.</t>
  </si>
  <si>
    <t>48953774E</t>
  </si>
  <si>
    <t>Pendón Ruiz de Mier, María de la Victoria</t>
  </si>
  <si>
    <t>Relevancia clínica y básica de la sobrecarga de fósforo sobre los receptores renales de FGF23 y la progresión de la enfermedad renal crónica.</t>
  </si>
  <si>
    <t>53910279G</t>
  </si>
  <si>
    <t>Rodríguez Muñoz, Pedro Manuel</t>
  </si>
  <si>
    <t>CONSUMO DE ALCOHOL Y TABACO Y SU RELACIÓN CON HÁBITOS ALIMENTICIOS, ACTIVIDAD FÍSICA Y COMPORTAMIENTO SEXUAL DE ESTUDIANTES DE LAS UNIVERSIDADES DE CÓRDOBA Y CASTILLA LA MANCHA.</t>
  </si>
  <si>
    <t>71502215E</t>
  </si>
  <si>
    <t>González Gancedo, Jacob</t>
  </si>
  <si>
    <t>SATISFACCIÓN LABORAL, BIENESTAR EN EL TRABAJO Y SALUD EN ENFERMERAS DE LA SANIDAD PÚBLICA ESPAÑOLA.</t>
  </si>
  <si>
    <t>36149916B</t>
  </si>
  <si>
    <t>Mª Elena Fernández Martínez</t>
  </si>
  <si>
    <t>77344576S</t>
  </si>
  <si>
    <t>Romero Rodríguez, Esperanza María</t>
  </si>
  <si>
    <t>CONOCIMIENTOS, ACTITUDES Y PRÁCTICAS DE LOS PROFESIONALES DE ATENCIÓN PRIMARIA EN PACIENTES CON CONSUMO EXCESIVO DE ALCOHOL</t>
  </si>
  <si>
    <t>30441701M</t>
  </si>
  <si>
    <t>Pérula de Torres, Luis Angel</t>
  </si>
  <si>
    <t>80152876S</t>
  </si>
  <si>
    <t>Romero Martín, Sara</t>
  </si>
  <si>
    <t>COMPARACIÓN DE LA TOMOSÍNTESIS MÁS MAMOGRAFÍA SINTETIZADA CON LA MAMOGRAFÍA CONVENCIONAL 2D EN LOS PROGRAMAS DE DETECCIÓN PRECOZ DE CÁNCER DE MAMA.</t>
  </si>
  <si>
    <t>30434083T</t>
  </si>
  <si>
    <t>Cano Sanchez, Antonio</t>
  </si>
  <si>
    <t>80126297R</t>
  </si>
  <si>
    <t>Alvarez Benito, Marina</t>
  </si>
  <si>
    <t>80167708N</t>
  </si>
  <si>
    <t>Jiménez Vacas, Juan Manuel</t>
  </si>
  <si>
    <t>IDENTIFICACIÓN DE NUEVOS FACTORES ENDOCRINOS-METABÓLICOS Y DE LA MAQUINARIA DE SPLICING CON POTENCIAL DIAGNÓSTICO, PRONÓSTICO Y/O TERAPÉUTICO EN CÁNCER DE PRÓSTATA.</t>
  </si>
  <si>
    <t>YB2062552</t>
  </si>
  <si>
    <t>Fabbian  , Fabio</t>
  </si>
  <si>
    <t>Gestión hospitalaria y complicaciones en el paciente comórbido.</t>
  </si>
  <si>
    <t>30978081W</t>
  </si>
  <si>
    <t>Maestre Espejo, María del Mar</t>
  </si>
  <si>
    <t>IDONEIDAD DE UN MODELO DE PRACTICUM DOCENTE MULTIDIMENSIONAL Y BASADO EN PROBLEMAS PARA EL DESARROLLO DE COMPETENCIAS.</t>
  </si>
  <si>
    <t>05933170K</t>
  </si>
  <si>
    <t>Peces Prieto, Maria del Carmen</t>
  </si>
  <si>
    <t>PAPEL DEL CAPITAL RELACIONAL EN LA INTERNACIONALIZACIÓN DE LAS EMPRESAS DE BASE TECNOLÓGICA</t>
  </si>
  <si>
    <t>30536962T</t>
  </si>
  <si>
    <t>Trillo Holgado, María Amalia</t>
  </si>
  <si>
    <t>Arroyo Baltán, Lenin Teobaldo</t>
  </si>
  <si>
    <t>EL ITINERARIO JURÍDICO Y POLITICO DE JORGE ENRIQUE ZAVALA BAQUERIZO (1922-2014)</t>
  </si>
  <si>
    <t>Loor Alcívar, María Iliana</t>
  </si>
  <si>
    <t>RESPONSABILIDAD SOCIAL Y SOSTENIBILIDAD CORPORATIVA: UN ESTUDIO APLICADO AL SECTOR COOPERATIVO DE ECUADOR.</t>
  </si>
  <si>
    <t>52249387B</t>
  </si>
  <si>
    <t>Gonzalez Santa Cruz, Francisco</t>
  </si>
  <si>
    <t>15402575G</t>
  </si>
  <si>
    <t>Aguilar Yamuza, Beatriz</t>
  </si>
  <si>
    <t>RELACIÓN ENTRE EL ESTILO DE CRIANZA PARENTAL Y LOS PROBLEMAS INTERNALIZANTES EN LOS HIJOS</t>
  </si>
  <si>
    <t>30836036M</t>
  </si>
  <si>
    <t>Raya Trenas, Antonio Félix</t>
  </si>
  <si>
    <t>30519448N</t>
  </si>
  <si>
    <t>Benito Martínez, Rafael Carlos</t>
  </si>
  <si>
    <t>LA PRÁCTICA DEL CANTO COLECTIVO: BENEFICIOS DESDE LAS PERSPECTIVAS SOCIOAFECTIVA Y EMOCIONAL.</t>
  </si>
  <si>
    <t>30520571P</t>
  </si>
  <si>
    <t>Cañizares Sevilla, Ana Belen</t>
  </si>
  <si>
    <t>DIDÁCTICA DE LA EXPRESIÓN MUSICAL</t>
  </si>
  <si>
    <t>30537187H</t>
  </si>
  <si>
    <t>Recio Ramírez, María Ángeles</t>
  </si>
  <si>
    <t>EL CONTRATO DE SEGURO DE VIDA EN EL IMPUESTO SOBRE LA RENTA DE LAS PERSONAS_x000D_
FÍSICAS (CON ESPECIAL REFERENCIA A LOS RENDIMIENTOS DE CAPITAL MOBILIARIO)</t>
  </si>
  <si>
    <t>26211989Q</t>
  </si>
  <si>
    <t>Mories Jimenez, Maria Teresa</t>
  </si>
  <si>
    <t>30526777G</t>
  </si>
  <si>
    <t>Miranda Serrano, Luis Maria</t>
  </si>
  <si>
    <t>DERECHO MERCANTIL</t>
  </si>
  <si>
    <t>30539870X</t>
  </si>
  <si>
    <t>Gómez Puerto, Ángel Bartolomé</t>
  </si>
  <si>
    <t>La protección constitucional del medio ambiente. Implicación de la ciudadanía en el cuidado del bien común medioambiental.</t>
  </si>
  <si>
    <t>30974020N</t>
  </si>
  <si>
    <t>Marín López, Inmaculada Concepción</t>
  </si>
  <si>
    <t>CIBERCONDUCTA Y EMOTIVIDAD. EMOCIONES SOCIO-MORALES, RIESGOS SOCIALES Y CIBERESPACIO.</t>
  </si>
  <si>
    <t>X7658568M</t>
  </si>
  <si>
    <t>Zych  , Izabela Maria</t>
  </si>
  <si>
    <t>30976110D</t>
  </si>
  <si>
    <t>Gómez López, María de las Mercedes</t>
  </si>
  <si>
    <t>BIENESTAR Y RELACIONES SENTIMENTALES EN ADOLESCENTES DE ANDALUCÍA.</t>
  </si>
  <si>
    <t>48821669Y</t>
  </si>
  <si>
    <t>Viejo Almanzor, Carmen María</t>
  </si>
  <si>
    <t>30988116D</t>
  </si>
  <si>
    <t>Caridad López del Río, Lorena</t>
  </si>
  <si>
    <t>Modelos econométricos en la predicción de calificaciones de riesgo financiero</t>
  </si>
  <si>
    <t>30203554T</t>
  </si>
  <si>
    <t>Núñez Tabales, Julia Margarita</t>
  </si>
  <si>
    <t>30995263A</t>
  </si>
  <si>
    <t>García García, Lucía Rebeca</t>
  </si>
  <si>
    <t>IDENTIFICACIÓN DEL TURISTA CULTURAL FLAMENCO. INFLUCENCIA DEL FLAMENCO SOBRE EL MERCADO TURÍSTICO EN LA CIUDAD DE CÓRDOBA.</t>
  </si>
  <si>
    <t>30510249J</t>
  </si>
  <si>
    <t>Muñoz Fernandez, Guzman Antonio</t>
  </si>
  <si>
    <t>31005885E</t>
  </si>
  <si>
    <t>Pedrosa Jesús, Cristina</t>
  </si>
  <si>
    <t>ACTITUDES HACIA LAS MATEMÁTICAS EN ESTUDIANTES UNIVERSITARIOS</t>
  </si>
  <si>
    <t>44366389X</t>
  </si>
  <si>
    <t>León Mantero, Carmen María</t>
  </si>
  <si>
    <t>31010622K</t>
  </si>
  <si>
    <t>Dancausa Millán, María Genoveva</t>
  </si>
  <si>
    <t>Análisis del turismo oscuro en Córdoba (España)-Pátzcuaro (México): el Turismo de Cementerios</t>
  </si>
  <si>
    <t>30813873Z</t>
  </si>
  <si>
    <t>Hernandez Rojas, Ricardo David</t>
  </si>
  <si>
    <t>44356966V</t>
  </si>
  <si>
    <t>Pérez Naranjo, Leonor María</t>
  </si>
  <si>
    <t>44356592B</t>
  </si>
  <si>
    <t>Aguilar Agudo, Antonio</t>
  </si>
  <si>
    <t>INNOVACIÓN, CALIDAD DE VIDA Y GESTIÓN DEL CAMBIO EN PROCESOS CRÓNICOS DE LA SALUD. INFORME DE CASOS Y EVALUACIÓN DE VARIABLES DESDE EL ÁMBITO DE LA PSICOLOGÍA.</t>
  </si>
  <si>
    <t>44364670Q</t>
  </si>
  <si>
    <t>Jiménez Beltrán, Francisco Javier</t>
  </si>
  <si>
    <t>Análisis de la motivación del turismo gastronómico en el destino cultural de la ciudad de Córdoba</t>
  </si>
  <si>
    <t>30537208Q</t>
  </si>
  <si>
    <t>Pérez Gálvez, Jesús Claudio</t>
  </si>
  <si>
    <t>75071364P</t>
  </si>
  <si>
    <t>Medina Viruel, Miguel Jesús</t>
  </si>
  <si>
    <t>44374567T</t>
  </si>
  <si>
    <t>Montero Caro, María Dolores</t>
  </si>
  <si>
    <t>EL ENCAJE CONSTITUCIONAL DEL MODELO DE OPEN GOVERNMENT</t>
  </si>
  <si>
    <t>X6296013Q</t>
  </si>
  <si>
    <t>Milione Fugali, Ciro</t>
  </si>
  <si>
    <t>45746326Q</t>
  </si>
  <si>
    <t>Solano Sánchez, Miguel Ángel</t>
  </si>
  <si>
    <t>El sector de apartamentos turísticos. Métodos de valoración.</t>
  </si>
  <si>
    <t>45749199Z</t>
  </si>
  <si>
    <t>Gutiérrez Domingo, María Tamara</t>
  </si>
  <si>
    <t>Factores psicosociales relacionados con la salud y el bienestar en pacientes con enfermedad cardiovascular.</t>
  </si>
  <si>
    <t>44364244G</t>
  </si>
  <si>
    <t>Luque Salas, Bárbara</t>
  </si>
  <si>
    <t>50616486H</t>
  </si>
  <si>
    <t>Casado Navarro, Antonio</t>
  </si>
  <si>
    <t>CARACTERIZACIÓN, RÉGIMEN JURÍDICO Y RETOS DEL NOMBRE COMERCIAL EN UNA ECONOMÍA GLOBAL</t>
  </si>
  <si>
    <t>75701674A</t>
  </si>
  <si>
    <t>García García, Victoriana</t>
  </si>
  <si>
    <t>CONSUMO DE SUSTANCIAS PSICOACTIVAS ASOCIADO AL DESEMPEÑO COGNITIVO, LA DEPRESIÓN Y OTRAS VARIABLES PSICOSOCIALES</t>
  </si>
  <si>
    <t>RD5275474</t>
  </si>
  <si>
    <t>Domínguez Valerio, Cándida María</t>
  </si>
  <si>
    <t>DOM</t>
  </si>
  <si>
    <t>Análisis de la relación entre el conocimiento, las actitudes y los comportamientos de los estudiantes de secundaria frente al desarrollo sostenible. Un estudio de caso en un país en vía de desarrollo</t>
  </si>
  <si>
    <t>30985649A</t>
  </si>
  <si>
    <t>Francisco Orgaz Agüera</t>
  </si>
  <si>
    <t>45885150N</t>
  </si>
  <si>
    <t>Moral Cuadra, Salvador</t>
  </si>
  <si>
    <t>YA7208400</t>
  </si>
  <si>
    <t>La Porta, Antonio Maria</t>
  </si>
  <si>
    <t>LA COMUNICACIÓN COMO MÉTODO JURÍDICO. HERMENÉUTICA Y ANALÍTICA EN LA TEORÍA COMUNICACIONAL DEL DERECHO</t>
  </si>
  <si>
    <t>Y0153714L</t>
  </si>
  <si>
    <t>Anzalone  , Angelo</t>
  </si>
  <si>
    <t>80164212N</t>
  </si>
  <si>
    <t>Moyano Murillo, José María</t>
  </si>
  <si>
    <t>Modelos de clasificación multi-etiqueta para datos heterogéneos: un enfoque basado en ensembles.</t>
  </si>
  <si>
    <t>Krzysztof J. Cios</t>
  </si>
  <si>
    <t>74642012C</t>
  </si>
  <si>
    <t>Gibaja Galindo, Eva Lucrecia</t>
  </si>
  <si>
    <t>14637534N</t>
  </si>
  <si>
    <t>Palomo Romero, Juan María</t>
  </si>
  <si>
    <t>EVOLUTIONARY COMPUTATION STRATEGIES APPLIED TO THE UA-FLP</t>
  </si>
  <si>
    <t>30489589F</t>
  </si>
  <si>
    <t>Salas Morera, Lorenzo</t>
  </si>
  <si>
    <t>30979991A</t>
  </si>
  <si>
    <t>Garcia Hernandez, Laura</t>
  </si>
  <si>
    <t>20226758Y</t>
  </si>
  <si>
    <t>Padillo Ruz, Francisco Solano</t>
  </si>
  <si>
    <t>NUEVOS RETOS EN CLASIFICACIÓN ASOCIATIVA: BIG DATA Y APLICACIONES</t>
  </si>
  <si>
    <t>30979388K</t>
  </si>
  <si>
    <t>Luna Ariza, José María</t>
  </si>
  <si>
    <t>30537643Z</t>
  </si>
  <si>
    <t>Luque Guzmán, María del Carmen</t>
  </si>
  <si>
    <t>TEXT MINING Y MEDICINA: UNA APROXIMACIÓN A LA DETECCIÓN TEMPRANA DE ENFERMEDADES</t>
  </si>
  <si>
    <t>30813216R</t>
  </si>
  <si>
    <t>González Espejo, Pedro</t>
  </si>
  <si>
    <t>MINERÍA DE DATOS SOBRE OBJETOS DE APRENDIZAJE</t>
  </si>
  <si>
    <t>30800430A</t>
  </si>
  <si>
    <t>Romero Morales, Cristóbal</t>
  </si>
  <si>
    <t>30942027N</t>
  </si>
  <si>
    <t>García Jurado, Alejandro</t>
  </si>
  <si>
    <t>ENFOQUES METODOLÓGICOS PARA MEDIR EL EFECTO DE LA GAMIFICACIÓN EN LA INTENCIÓN DE USO DEL COMERCIO ELECTRÓNICO. APLICACIÓN AL MERCADO ESPAÑOL.</t>
  </si>
  <si>
    <t>30807624K</t>
  </si>
  <si>
    <t>Mercedes Torres Jiménez</t>
  </si>
  <si>
    <t>44353656L</t>
  </si>
  <si>
    <t>Pilar Castro González</t>
  </si>
  <si>
    <t>30962383J</t>
  </si>
  <si>
    <t>Carmona Cabello, Miguel</t>
  </si>
  <si>
    <t>BIORREFINERIA INTEGRAL PARA LA PRODUCCIÓN DE ACEITE MICROBIANOO A PARTIR DE RESIDUOS DE LA INDUSTRIA AGROALIMENTARIA</t>
  </si>
  <si>
    <t>30546587B</t>
  </si>
  <si>
    <t>Dorado Perez, Maria del Pilar</t>
  </si>
  <si>
    <t>74662535G</t>
  </si>
  <si>
    <t>López García, Isabel</t>
  </si>
  <si>
    <t>AN0535877</t>
  </si>
  <si>
    <t>Apostolis Koutinas</t>
  </si>
  <si>
    <t>44350358X</t>
  </si>
  <si>
    <t>Fernández Gallardo, José Antonio</t>
  </si>
  <si>
    <t>MERCADO INMOBILIARIO ESPAÑOL TRAS EL ESTALLIDO DE SU BURBUJA. MODELIZACIÓN DE LOS PRECIOS</t>
  </si>
  <si>
    <t>30495815T</t>
  </si>
  <si>
    <t>Genoveva Millán Vázquez de la Torre</t>
  </si>
  <si>
    <t>44359428H</t>
  </si>
  <si>
    <t>García Hernández, José Antonio</t>
  </si>
  <si>
    <t>OPTIMIZACIÓN DE PROBLEMAS DE DISTRIBUCIÓN EN PLANTA MEDIANTE ALGORITMOS EVOLUTIVOS</t>
  </si>
  <si>
    <t>44359814J</t>
  </si>
  <si>
    <t>Llamas Aragonés, Jorge Manuel</t>
  </si>
  <si>
    <t>ANÁLISIS TECNO-ECONÓMICO PARA LA OPTIMIZACIÓN DE CENTRALES TERMOSOLARES DE CONCENTRACIÓN CILINDROS PARABÓLICA CON ALMACENAMIENTO TÉRMICO</t>
  </si>
  <si>
    <t>24269304A</t>
  </si>
  <si>
    <t>Bullejos Martín, David</t>
  </si>
  <si>
    <t>INGENIERÍA ELÉCTRICA</t>
  </si>
  <si>
    <t>24280857X</t>
  </si>
  <si>
    <t>Barranco Lopez, Vicente</t>
  </si>
  <si>
    <t>45740590F</t>
  </si>
  <si>
    <t>León García, Fernando</t>
  </si>
  <si>
    <t>MODELLING EFFICIENT DATA TRANSMISSION FOR MULTIVARIATE THRESHOLD-BASED EVENTS</t>
  </si>
  <si>
    <t>23806151R</t>
  </si>
  <si>
    <t>Palomares Muñoz, José Manuel</t>
  </si>
  <si>
    <t>INGENIERÍA ELECTRÓNICA Y DE COMPUTADORES</t>
  </si>
  <si>
    <t>ARQUITECTURA Y TECNOLOGÍA DE COMPUTADORES</t>
  </si>
  <si>
    <t>26487222P</t>
  </si>
  <si>
    <t>Olivares Bueno, Joaquín</t>
  </si>
  <si>
    <t>45887018V</t>
  </si>
  <si>
    <t>Dorado Moreno, Manuel</t>
  </si>
  <si>
    <t>ORDINAL PREDICTION USING MACHINE LEARNING METHODOLOGIES: APLICATIONS</t>
  </si>
  <si>
    <t>45943713V</t>
  </si>
  <si>
    <t>Aparicio Martínez, Pilar</t>
  </si>
  <si>
    <t>INFLUENCIA DE LAS NUEVAS TECNOLOGÍAS DE LA INFORMACIÓN Y COMUNICACIÓN Y LAS REDES SOCIALES EN LA SALUD DE LOS JÓVENES</t>
  </si>
  <si>
    <t>44360005C</t>
  </si>
  <si>
    <t>Redel Macías, María de los Dolores</t>
  </si>
  <si>
    <t>80158257Z</t>
  </si>
  <si>
    <t>Rodríguez Lozano, Francisco Javier</t>
  </si>
  <si>
    <t>Sistema automático para la detección y clasificación de grietas en pavimentos</t>
  </si>
  <si>
    <t>NP</t>
  </si>
  <si>
    <t>AN3626945</t>
  </si>
  <si>
    <t>Zachariadis  , Orestis</t>
  </si>
  <si>
    <t>GR</t>
  </si>
  <si>
    <t>Computación paralela heterogénea en registro de imágenes y aplicaciones de álgebra lineal</t>
  </si>
  <si>
    <t>30836688J</t>
  </si>
  <si>
    <t>Gómez Luna, Juan</t>
  </si>
  <si>
    <t>26972705F</t>
  </si>
  <si>
    <t>Pérez Palazón, María José</t>
  </si>
  <si>
    <t>ANÁLISIS DE TENDENCIAS EN LOS FLUJOS DE AGUA Y ENERGÍA DE LA CAPA DE NIEVE A DIVERSAS ESCALAS EN SIERRA NEVADA</t>
  </si>
  <si>
    <t>26975636V</t>
  </si>
  <si>
    <t>RAFAEL PIMENTEL LEIVA</t>
  </si>
  <si>
    <t>30534116Y</t>
  </si>
  <si>
    <t>Polo Gómez, María José</t>
  </si>
  <si>
    <t>74916878J</t>
  </si>
  <si>
    <t>Gómez Giráldez, Pedro Jesús</t>
  </si>
  <si>
    <t>Integración de imágenes de sensores remotos en el desarrollo de indicadores medioambientales en cuencas mediterráneas. Aplicación al seguimiento de su estado hídrico y productividad</t>
  </si>
  <si>
    <t>30509431T</t>
  </si>
  <si>
    <t>GONZÁLEZ DUGO, MARÍA DEL PATROCINIO</t>
  </si>
  <si>
    <t>30956348G</t>
  </si>
  <si>
    <t>Aguilar Porro, Maria Cristina</t>
  </si>
  <si>
    <t>INGENIERÍA MECÁNICA</t>
  </si>
  <si>
    <t>76648222D</t>
  </si>
  <si>
    <t>Herrera Grimaldi, Pascual</t>
  </si>
  <si>
    <t>Caracterización Multifractal de variables térmicas validadas en Andalucía y sus aplicaciones</t>
  </si>
  <si>
    <t>30837718P</t>
  </si>
  <si>
    <t>Estevez Gualda, Javier</t>
  </si>
  <si>
    <t>34027556E</t>
  </si>
  <si>
    <t>Cabello de Alba Lara, Manuel Jesús</t>
  </si>
  <si>
    <t>GEOLOCALIZACIÓN Y ANÁLISIS DE LA INGENIERÍA, CARTOGRAFÍA Y ARQUITECTURA ESPAÑOLA EN LOS ACTUALES EEUU (1513-1821)</t>
  </si>
  <si>
    <t>01181749D</t>
  </si>
  <si>
    <t>Monís Oquendo, Julián</t>
  </si>
  <si>
    <t>HISTORIA, ANÁLISIS Y EXPRESIÓN GRÁFICA DE LAS FÓRMULAS DE PÉRDIDAS DE CARGA UTILIZADAS EN LA INGENIERÍA HIDRÁULICA.</t>
  </si>
  <si>
    <t>30505815H</t>
  </si>
  <si>
    <t>Lopez Luque, Rafael</t>
  </si>
  <si>
    <t>05431760B</t>
  </si>
  <si>
    <t>Tavira Díaz, Javier</t>
  </si>
  <si>
    <t>Técnicas no destructivas de auscultación aplicadas a tramos experimentales ejecutados con áridos reciclados de RCD.</t>
  </si>
  <si>
    <t>30976712J</t>
  </si>
  <si>
    <t>Fernandez Ledesma, Enrique</t>
  </si>
  <si>
    <t>MECÁNICA DE MEDIOS CONTÍNUOS Y Tª DE ESTRUCTURAS</t>
  </si>
  <si>
    <t>15513919M</t>
  </si>
  <si>
    <t>Sánchez Lucas, Rosa</t>
  </si>
  <si>
    <t>ESTUDIO DEL EFECTO DEL AUMENTO DE LA TEMPERATURA ASOCIADO A LAS CONDICIONES DEL CAMBIO CLIMÁTICO SOBRE EL OLIVO (OLEA EUROPAEA L.) MEDIANTE EL USO INTEGRADO DE TÉCNICAS DE FISIOLOGÍA Y BIOQUÍMICA CLÁSICA,  PROTEÓMICA Y METABOLÓMICA Y TRANSCRIPTÓMICA.</t>
  </si>
  <si>
    <t>30446605X</t>
  </si>
  <si>
    <t>Jorrin Novo, Jesus Valentin</t>
  </si>
  <si>
    <t>44368134F</t>
  </si>
  <si>
    <t>Benlloch González, María</t>
  </si>
  <si>
    <t>17474054B</t>
  </si>
  <si>
    <t>Guerrero Sánchez, Víctor Manuel</t>
  </si>
  <si>
    <t>INTEGRACIÓN DE LA BIOINFORMÁTICA EN LA INVESTIGACIÓN MOLECULAR EN ESPECIES FORESTALES: EL CASO DE LA ENCINA (QUERCUS ILEX).</t>
  </si>
  <si>
    <t>71885351R</t>
  </si>
  <si>
    <t>Valledor González, Luis</t>
  </si>
  <si>
    <t>25698843T</t>
  </si>
  <si>
    <t>Pérez González, Pablo</t>
  </si>
  <si>
    <t>EVALUACIÓN DEL COMPORTAMIENTO DE ÁRIDOS RECICLADOS DE RCD Y RESIDUOS DE VIDRIO DE TELEVISORES CRT EN CAPAS ESTRUCTURALES DE CARRETERAS</t>
  </si>
  <si>
    <t>23790628J</t>
  </si>
  <si>
    <t>Javier Bonificación Ordoñez García</t>
  </si>
  <si>
    <t>26977117A</t>
  </si>
  <si>
    <t>Mérida García, Aida</t>
  </si>
  <si>
    <t>Modelo integral de aprovechamiento de la energía solar fotovoltaica en riego.</t>
  </si>
  <si>
    <t>30491619J</t>
  </si>
  <si>
    <t>Camacho Poyato, Emilio</t>
  </si>
  <si>
    <t>44350701P</t>
  </si>
  <si>
    <t>Rodríguez Díaz, Juan Antonio</t>
  </si>
  <si>
    <t>30198252B</t>
  </si>
  <si>
    <t>Cano Jódar, Enrique</t>
  </si>
  <si>
    <t>Aplicación de los servicios proporcionados por una red _x000D_
geodésica activa en Ingeniería Civil y Minería.</t>
  </si>
  <si>
    <t>26032358S</t>
  </si>
  <si>
    <t>Mesas Carrascosa, Francisco Javier</t>
  </si>
  <si>
    <t>30482598P</t>
  </si>
  <si>
    <t>Meroño de Larriva, Jose Emilio</t>
  </si>
  <si>
    <t>30835506G</t>
  </si>
  <si>
    <t>García López, Javier</t>
  </si>
  <si>
    <t>MEDIDAS DE ADAPTACIÓN DEL CULTIVO DE GIRASOL AL CAMBIO CLIMÁTICO EMPLEANDO EXPERIMENTACIÓN Y MODELIZACIÓN.</t>
  </si>
  <si>
    <t>30436894M</t>
  </si>
  <si>
    <t>Ordóñez Fernández, Rafaela</t>
  </si>
  <si>
    <t>30954801K</t>
  </si>
  <si>
    <t>Notario García, María Dolores</t>
  </si>
  <si>
    <t>INFLUENCIA DE PARÁMETROS DE VUELO Y CONDICIONES AMBIENTALES EN SENSORES LIVIANOS EN VISIBLE E INFRARROJO SOBRE PLATAFORMAS NO TRIPULADAS EN APLICACIONES GEOMÁTICAS</t>
  </si>
  <si>
    <t>30955653E</t>
  </si>
  <si>
    <t>Luque Carrillo, Juan</t>
  </si>
  <si>
    <t>EL ARQUITECTO JUAN DE OCHOA.</t>
  </si>
  <si>
    <t>44596316Y</t>
  </si>
  <si>
    <t>Ladrón de Guevara Muñoz, Mª del Carmen</t>
  </si>
  <si>
    <t>30968591B</t>
  </si>
  <si>
    <t>Clavero Rumbao, Inmaculada</t>
  </si>
  <si>
    <t>VIABILIDAD TÉCNICA DE PRODUCTOS CARTOGRÁFICOS DE ALTA RESOLUCIÓN CON VEHÍCULOS AÉREOS NO TRIPULADOS Y SENSORES LIVIANOS APLICADOS A LA INGENIERÍA</t>
  </si>
  <si>
    <t>30995412Z</t>
  </si>
  <si>
    <t>Caballo Linares, Cristina</t>
  </si>
  <si>
    <t>Estrategias moleculares para la identificación de genes implicados en el control de caracteres agronómicos en garbanzo (Cicer arietinum L.).</t>
  </si>
  <si>
    <t>75701642V</t>
  </si>
  <si>
    <t>Rubio Moreno, Josefa</t>
  </si>
  <si>
    <t>30996968Y</t>
  </si>
  <si>
    <t>Torres Rodríguez, Irina</t>
  </si>
  <si>
    <t>Sensores espectrales de infrarrojo cercano para la caracterización, autentificación y aseguramiento de la calidad y seguridad de productos hortofrutícolas.</t>
  </si>
  <si>
    <t>30997130F</t>
  </si>
  <si>
    <t>Canales Castilla, Francisco José</t>
  </si>
  <si>
    <t>Mejora de la Avena para su adaptación a las condiciones agroclimáticas del Mediterráneo.</t>
  </si>
  <si>
    <t>44353001P</t>
  </si>
  <si>
    <t>Elena Prats Pérez</t>
  </si>
  <si>
    <t>X6272788K</t>
  </si>
  <si>
    <t>Nicolás Rispail</t>
  </si>
  <si>
    <t>30524833S</t>
  </si>
  <si>
    <t>López Escudero, Francisco Javier</t>
  </si>
  <si>
    <t>31001493T</t>
  </si>
  <si>
    <t>Entrenas de León, José Antonio</t>
  </si>
  <si>
    <t>Innovación en el aseguramiento de la calidad y seguridad de productos hortícolas mediante sensores espectroscópicos de infrarrojo cercano.</t>
  </si>
  <si>
    <t>31002923G</t>
  </si>
  <si>
    <t>Torres Trenas, Almudena</t>
  </si>
  <si>
    <t>MICOVIRUS EN AISLADOS DE FUSARIUM OXYSPORUM F. SP DIANTHI: CARACTERIZACIÓN_x000D_
GENÓMICA Y BIOLÓGICA.</t>
  </si>
  <si>
    <t>30436361R</t>
  </si>
  <si>
    <t>Encarnación Pérez Artés</t>
  </si>
  <si>
    <t>30533644V</t>
  </si>
  <si>
    <t>María Dolores García Pedrajas</t>
  </si>
  <si>
    <t>30399664N</t>
  </si>
  <si>
    <t>Trapero Casas, Antonio Jose</t>
  </si>
  <si>
    <t>31003591M</t>
  </si>
  <si>
    <t>Cruz Lovera, Carmen de la</t>
  </si>
  <si>
    <t>EVALUACIÓN DE MEDIDAS DE AHORRO ENERGÉTICO Y SU CONTRIBUCIÓN A LA SOSTENIBILIDAD ENERGÉTICA Y AMBIENTAL.</t>
  </si>
  <si>
    <t>23793210D</t>
  </si>
  <si>
    <t>Manzano Agugliaro, Francisco</t>
  </si>
  <si>
    <t>31004747B</t>
  </si>
  <si>
    <t>Sánchez León, Susana</t>
  </si>
  <si>
    <t>Identificación y desarrollo de cereales aptos para personas con alergias e intolerancia al gluten: mutagénesis dirigida mediante nucleasas específicas (CRISPR-Cas9) de genes inmunodominantes en relación a la celiaquía.</t>
  </si>
  <si>
    <t>30474943N</t>
  </si>
  <si>
    <t>Francisco Barro Losada</t>
  </si>
  <si>
    <t>44362660F</t>
  </si>
  <si>
    <t>Fernández de Ahumada, Luis Manuel</t>
  </si>
  <si>
    <t>Nuevos desarrollos teóricos en la captación solar en estructuras fijas y móviles.</t>
  </si>
  <si>
    <t>30537627K</t>
  </si>
  <si>
    <t>Ramírez Faz, José Cristóbal</t>
  </si>
  <si>
    <t>48919932J</t>
  </si>
  <si>
    <t>Márquez Ortega, María del Rocío</t>
  </si>
  <si>
    <t>ASEGURAMIENTO DE LA CALIDAD Y AUTENTIFICACIÓN DE VINAGRES DE VINO MEDIANTE SENSORES NIRS</t>
  </si>
  <si>
    <t>48981503J</t>
  </si>
  <si>
    <t>Jiménez Brenes, Francisco Manuel</t>
  </si>
  <si>
    <t>OPTIMIZACIÓN DEL MANEJO DE CULTIVOS LEÑOSOS A TRAVÉS DEL ANÁLISIS AUTOMATIZADO DE IMÁGENES OBTENIDAS CON VEHÍCULOS AÉREOS NO TRIPULADOS.</t>
  </si>
  <si>
    <t>30479728J</t>
  </si>
  <si>
    <t>López Granados, Francisca</t>
  </si>
  <si>
    <t>d</t>
  </si>
  <si>
    <t>De Castro Megías, Ana Isabel</t>
  </si>
  <si>
    <t>48989901Q</t>
  </si>
  <si>
    <t>Arjona López, Juan Manuel</t>
  </si>
  <si>
    <t>CONTROL INTEGRADO DE LA PODREDUMBRE BLANCA DEL AGUACATE MEDIANTE MÉTODOS BIOLÓGICOS Y QUÍMICOS.</t>
  </si>
  <si>
    <t>30411926S</t>
  </si>
  <si>
    <t>López Herrera, Carlos José</t>
  </si>
  <si>
    <t>50614191T</t>
  </si>
  <si>
    <t>Cabezas Expósito, Manuel</t>
  </si>
  <si>
    <t>ANÁLISIS URBANÍSTICO Y RECONSTRUCCIÓN VIRTUAL DE LA VILLA Y CASTILLO DE AGUILAR DE LA FRONTERA DURANTE EL SEÑORÍO DE LOS FERNÁNDEZ DE CÓRDOBA.</t>
  </si>
  <si>
    <t>30206454W</t>
  </si>
  <si>
    <t>León Muñoz, Alberto</t>
  </si>
  <si>
    <t>ARQUEOLOGÍA</t>
  </si>
  <si>
    <t>52352704N</t>
  </si>
  <si>
    <t>Portero Delgado, María Auxiliadora</t>
  </si>
  <si>
    <t>APROXIMACIÓN AL CASTILLO DE MONTILLA. RECONSTRUCCIÓN VIRTUAL.</t>
  </si>
  <si>
    <t>30942497E</t>
  </si>
  <si>
    <t>Monterroso Checa, Antonio Javier</t>
  </si>
  <si>
    <t>53254498E</t>
  </si>
  <si>
    <t>Navas López, José Francisco</t>
  </si>
  <si>
    <t>MEJORA DE OLIVO PARA ADAPTACIÓN A DIFERENTES CONDICIONES AMBIENTALES Y SISTEMAS DE CULTIVO</t>
  </si>
  <si>
    <t>30793487Y</t>
  </si>
  <si>
    <t>Raúl de la Rosa Navarro</t>
  </si>
  <si>
    <t>30809160Q</t>
  </si>
  <si>
    <t>Lorenzo León Moreno</t>
  </si>
  <si>
    <t>05880239J</t>
  </si>
  <si>
    <t>Fernandez Escobar, Ricardo</t>
  </si>
  <si>
    <t>70640630V</t>
  </si>
  <si>
    <t>Silvestre Madrid, Maria Angeles</t>
  </si>
  <si>
    <t>LAS RELACIONES ENTRE ALMADÉN Y LA AMÉRICA COLONIAL</t>
  </si>
  <si>
    <t>30514517A</t>
  </si>
  <si>
    <t>Hidalgo Fernández, Rafael Enrique</t>
  </si>
  <si>
    <t>70640641M</t>
  </si>
  <si>
    <t>EMILIANO ALMANSA RODRÍGUEZ</t>
  </si>
  <si>
    <t>76647947X</t>
  </si>
  <si>
    <t>Mulero Aparicio, Antonio</t>
  </si>
  <si>
    <t>Control biológico de la Verticilosis del olivo con la cepa no patogénica de Fusarium oxysporum FO12 y con el compost de orujo de vid CGR03.</t>
  </si>
  <si>
    <t>77413854V</t>
  </si>
  <si>
    <t>González Guzmán, Adrián</t>
  </si>
  <si>
    <t>Respuesta del trigo a los hongos entomopatógenos: efecto del método de inoculación, cultivo y suelo.</t>
  </si>
  <si>
    <t>05387706W</t>
  </si>
  <si>
    <t>Campillo Garcia, Maria Carmen del</t>
  </si>
  <si>
    <t>37704567T</t>
  </si>
  <si>
    <t>Torrent Castellet, Jose</t>
  </si>
  <si>
    <t>77576012W</t>
  </si>
  <si>
    <t>González Romero, Mario</t>
  </si>
  <si>
    <t>La podredumbre radical del Alcornoque y el Acebuche. Efecto del contenido hídrico del suelo y control de la enfermedad mediante inductores de resistencia.</t>
  </si>
  <si>
    <t>26972641N</t>
  </si>
  <si>
    <t>Serrano Moral, María Socorro</t>
  </si>
  <si>
    <t>51897600D</t>
  </si>
  <si>
    <t>Sánchez Hernández, María Esperanza</t>
  </si>
  <si>
    <t>AM535029</t>
  </si>
  <si>
    <t>Molina Ochoa, Juan Patricio</t>
  </si>
  <si>
    <t>LAS POLÍTICAS PÚBLICAS PARA LA ACCIÓN COLECTIVA EN EL MEDIO RURAL: CASO DE RIEGO PARA PEQUEÑOS PRODUCTORES EN COLOMBIA</t>
  </si>
  <si>
    <t>50607435Y</t>
  </si>
  <si>
    <t>Sánchez Zamora, Pedro</t>
  </si>
  <si>
    <t>72859375K</t>
  </si>
  <si>
    <t>Ceña Delgado, Felisa</t>
  </si>
  <si>
    <t>30813453P</t>
  </si>
  <si>
    <t>Carrillo Expósito, María Lucía</t>
  </si>
  <si>
    <t>La (des)cortesía en la representación discursiva de la imagen de la mujer política en los medios de comunicación escritos digitales españoles e italianos</t>
  </si>
  <si>
    <t>47505754J</t>
  </si>
  <si>
    <t>Brenes Peña, María Ester</t>
  </si>
  <si>
    <t>YA1629668</t>
  </si>
  <si>
    <t>Francesca de Cesare</t>
  </si>
  <si>
    <t>AT3336782</t>
  </si>
  <si>
    <t>Zirilli  , Claudia</t>
  </si>
  <si>
    <t>CLIL EN EL AULA DE CIENCIAS NATURALES: UN ESTUDIO DE CASO EN LA EDUCACIÓN SECUNDARIA EN MILAZZO, SICILIA, ITALIA</t>
  </si>
  <si>
    <t>29802490X</t>
  </si>
  <si>
    <t>Navarro Tejero, Antonia</t>
  </si>
  <si>
    <t>AU2676347</t>
  </si>
  <si>
    <t>Buccellato  , Antonia Giuseppa</t>
  </si>
  <si>
    <t>EL DESARROLLO DE LAS COMPETENCIAS MULTICULTURALES MEDIANTE EL USO DE LA LITERATURA EN EL AULA EFL</t>
  </si>
  <si>
    <t>34000170Y</t>
  </si>
  <si>
    <t>Pavon Vazquez, Victor Manuel</t>
  </si>
  <si>
    <t>20226825G</t>
  </si>
  <si>
    <t>Ramírez Almansa, Isidoro</t>
  </si>
  <si>
    <t>TERMINOLOGÍA Y TRADUCCIÓN EN CONTEXTOS ESPECIALIZADOS (ALEMÁN-ESPAÑOL): VITIVINICULTURA</t>
  </si>
  <si>
    <t>27311163C</t>
  </si>
  <si>
    <t>Balbuena Torezano, Maria del Carmen</t>
  </si>
  <si>
    <t>30945143T</t>
  </si>
  <si>
    <t>Cobos López, Ingrid</t>
  </si>
  <si>
    <t>20228920Y</t>
  </si>
  <si>
    <t>Luque Janodet, Francisco</t>
  </si>
  <si>
    <t>La metáfora conceptual en las lenguas de especialidad: estudio comparativo francés-español del discurso de la cata de vino.</t>
  </si>
  <si>
    <t>52351024B</t>
  </si>
  <si>
    <t>Álvarez Jurado, Manuela</t>
  </si>
  <si>
    <t>CIENCIAS SOCIALES, FILOSOFÍA, GEOGRAFÍA Y TRADUCCIÓN E  INTERPRETACIÓN</t>
  </si>
  <si>
    <t>26967427L</t>
  </si>
  <si>
    <t>Ruiz Romero, María de los Ángeles</t>
  </si>
  <si>
    <t>TIPOLOGÍA TEXTUAL Y TRADUCCIÓN EN EL ÁMBITO AGROALIMENTARIO: DEFINICIÓN DEL PERFIL Y EJERCICIO PROFESIONAL.</t>
  </si>
  <si>
    <t>30522632E</t>
  </si>
  <si>
    <t>Rivas Carmona, Maria del Mar</t>
  </si>
  <si>
    <t>26970657Y</t>
  </si>
  <si>
    <t>Molina Mellado, Gema María</t>
  </si>
  <si>
    <t>LA TRADICIÓN CLÁSICA EN LA OBRA POÉTICA DE JORGE GUILLÉN</t>
  </si>
  <si>
    <t>28360115B</t>
  </si>
  <si>
    <t>Rodriguez-Pantoja Marquez, Miguel</t>
  </si>
  <si>
    <t>FILOLOGÍA LATINA</t>
  </si>
  <si>
    <t>30483273Q</t>
  </si>
  <si>
    <t>Laguna Mariscal, Gabriel</t>
  </si>
  <si>
    <t>30985646T</t>
  </si>
  <si>
    <t>Padilla Aguilera, Tania María</t>
  </si>
  <si>
    <t>IMAGEN AUTORIAL Y ESTRATEGIAS DE MERCADO EN JOSÉ JOAQUÍN BENEGASI Y LUJÁN (1707-1770)</t>
  </si>
  <si>
    <t>05DP03046</t>
  </si>
  <si>
    <t>JEAN-MARC BUIGUÈS</t>
  </si>
  <si>
    <t>31007074S</t>
  </si>
  <si>
    <t>Moreno Paz, María del Carmen</t>
  </si>
  <si>
    <t>LA TRADUCCIÓN DE LOS PARTICULARES FICCIONALES EN LA LITERATURA FANTÁSTICA: LOS IRREALIA EN LA OBRA DE J. R. R. TOLKIEN Y SU TRADUCCIÓN EN LAS VERSIONES EN FRANCÉS Y EN ESPAÑOL</t>
  </si>
  <si>
    <t>30526269W</t>
  </si>
  <si>
    <t>Díaz Alarcón, Soledad</t>
  </si>
  <si>
    <t>34029113S</t>
  </si>
  <si>
    <t>Raigón Hidalgo, María Dolores</t>
  </si>
  <si>
    <t>Memoria, resistencia y resiliencia en la literatura postcolonial africana escrita por mujeres</t>
  </si>
  <si>
    <t>30520168L</t>
  </si>
  <si>
    <t>Jimenez Heffernan, Julian Sebastian</t>
  </si>
  <si>
    <t>44359167X</t>
  </si>
  <si>
    <t>Pérez Costa, Sandra</t>
  </si>
  <si>
    <t>APRENDIZAJE INTEGRADO DE CONTENIDOS Y LENGUA EXTRANJERA (AICLE): UN ANÁLISIS DE LAS ESTRATEGIAS DISCURSIVAS DEL PROFESORADO DE EDUCACIÓN PRIMARIA.</t>
  </si>
  <si>
    <t>30536045A</t>
  </si>
  <si>
    <t>EMMA DAFOUZ MILNE</t>
  </si>
  <si>
    <t>53598780V</t>
  </si>
  <si>
    <t>Anguita Martínez, Víctor</t>
  </si>
  <si>
    <t>LA VERSIFICACIÓN DEL TRASTORNO MENTAL EN LA OBRA DE ANNE SEXTON Y ALDA MERINI: ANÁLISIS LINGÜÍSTICO Y TRADUCTOLÓGICO</t>
  </si>
  <si>
    <t>X4312633H</t>
  </si>
  <si>
    <t>Marangon Bacciolo, Giorgia</t>
  </si>
  <si>
    <t>FILOLOGÍA ITALIANA</t>
  </si>
  <si>
    <t>77187877S</t>
  </si>
  <si>
    <t>Morras Cortés, Javier Andrés</t>
  </si>
  <si>
    <t>ESTUDIO CONTRASTIVO DE LA SEMÁNTICA DE LAS PREPOSICIONES DEL INGLÉS Y EL ESPAÑOL: UN ENFOQUE EN LINGÜÍSTICA COGNITIVA</t>
  </si>
  <si>
    <t>24090397J</t>
  </si>
  <si>
    <t>Barcelona Sanchez, Antonio</t>
  </si>
  <si>
    <t>77814162X</t>
  </si>
  <si>
    <t>Cárdenas Luna, Rocío</t>
  </si>
  <si>
    <t>Representación plástica del escritor (1648-1778). Repertorio y estudios.</t>
  </si>
  <si>
    <t>Jean-Marc Buiguès</t>
  </si>
  <si>
    <t>AY5115881</t>
  </si>
  <si>
    <t>Galeandro  , Barbara</t>
  </si>
  <si>
    <t>MEMORIA E RELATO DE LOS MIGRANTES:ALTERIDAD E INTERCULTURALIDAD. EL CASO ITALIANO</t>
  </si>
  <si>
    <t>52470092P</t>
  </si>
  <si>
    <t>Blanco Valdés, Carmen Fatima</t>
  </si>
  <si>
    <t>X8266681K</t>
  </si>
  <si>
    <t>Cruttenden  , Natalie Margaret</t>
  </si>
  <si>
    <t>GB</t>
  </si>
  <si>
    <t>LA ADQUISICIÓN DE IDIOMAS EN LA ETAPA CRÍTICA: ESTUDIO DEL APRENDIZAJE DEL INGLÉS (L2) EN LA INFANCIA</t>
  </si>
  <si>
    <t>30808047F</t>
  </si>
  <si>
    <t>Casal García, María Teresa</t>
  </si>
  <si>
    <t>EL ARRABAL DE SAQUNDA: UN MODELO TEMPRANO DE URBANISMO OMEYA EN EL MEDITERRÁNEO OCCIDENTAL</t>
  </si>
  <si>
    <t>05247422H</t>
  </si>
  <si>
    <t>Eduardo Manzano Moreno</t>
  </si>
  <si>
    <t>30980285K</t>
  </si>
  <si>
    <t>Espejo Jiménez, Francisco Manuel</t>
  </si>
  <si>
    <t>EL PATRIMONIO CULTURAL DE LA CASA DE FERNÁN NÚÑEZ EN CÓRDOBA Y SU TRANSMISIÓN</t>
  </si>
  <si>
    <t>30988756M</t>
  </si>
  <si>
    <t>Herreros Moya, Gonzalo Jesús</t>
  </si>
  <si>
    <t>Heráldica, sociedad y patrimonio. Los obispos de Córdoba, su origen social y escudos de armas (siglos XIII-XXI)</t>
  </si>
  <si>
    <t>24231729X</t>
  </si>
  <si>
    <t>Soria Mesa, Enrique</t>
  </si>
  <si>
    <t>HISTORIA MODERNA</t>
  </si>
  <si>
    <t>30973137A</t>
  </si>
  <si>
    <t>Díaz Rodríguez, Antonio José</t>
  </si>
  <si>
    <t>30999822P</t>
  </si>
  <si>
    <t>Moya Martínez, Manuel de</t>
  </si>
  <si>
    <t>La imagen de Japón en España (1890-1945). Prensa, propaganda y cultura</t>
  </si>
  <si>
    <t>30978707F</t>
  </si>
  <si>
    <t>Míguez Santa Cruz, Antonio</t>
  </si>
  <si>
    <t>31002880F</t>
  </si>
  <si>
    <t>Díaz Hidalgo, Rafael Javier</t>
  </si>
  <si>
    <t>EXPERIMENTACIÓN ARQUEOLÓGICA DE RECETAS CIENTÍFICO-TÉCNICAS DE LA PENÍNSULA IBÉRICA (SIGLOS XIV-XVI).</t>
  </si>
  <si>
    <t>Maria Joâo Seixas de Melo</t>
  </si>
  <si>
    <t>30480150K</t>
  </si>
  <si>
    <t>Cordoba de la Llave, Ricardo</t>
  </si>
  <si>
    <t>HISTORIA MEDIEVAL</t>
  </si>
  <si>
    <t>53400890L</t>
  </si>
  <si>
    <t>Ruiz Molina, David</t>
  </si>
  <si>
    <t>RECUPERACIÓN PATRIMONIAL DE LOS MISERERES A SIETE COROS DE AGUSTÍN DE CONTRERAS, MAESTRO DE CAPILLA DE LA CATEDRAL DE CÓRDOBA</t>
  </si>
  <si>
    <t>YB0320983</t>
  </si>
  <si>
    <t>Alasaad  , Samer</t>
  </si>
  <si>
    <t>CIENCIA Y CINE: ENCUENTRO DE FRONTERAS</t>
  </si>
  <si>
    <t>34003022Y</t>
  </si>
  <si>
    <t>Melendo Cruz, Ana María</t>
  </si>
  <si>
    <t>15404645G</t>
  </si>
  <si>
    <t>Delgado Povedano, María del Mar</t>
  </si>
  <si>
    <t>NUEVAS ESTRATEGIAS EN LA PREPARACIÓN DE LA MUESTRA Y EN EL DESARROLLO DE PLATAFORMAS PARA EL ANÁLISIS METABOLÓMICO ORIENTADO Y GLOBAL</t>
  </si>
  <si>
    <t>15451742C</t>
  </si>
  <si>
    <t>López Bascón, María Asunción</t>
  </si>
  <si>
    <t>ESTRATEGIAS ANALÍTICAS PARA LA MEJORA DE LA DETERMINACIÓN CUALITATIVA Y CUANTITATIVA EN METABOLÓMICA MEDIANTE ESPECTROMETRÍA DE MASAS</t>
  </si>
  <si>
    <t>80155169P</t>
  </si>
  <si>
    <t>Calderón Santiago, Mónica</t>
  </si>
  <si>
    <t>DIDÁCTICA DE LAS CIENCIAS EXPERIMENTALES</t>
  </si>
  <si>
    <t>30971816Q</t>
  </si>
  <si>
    <t>Alba Molina, David</t>
  </si>
  <si>
    <t>Diseño y aplicación de sistemas nanoestructurados basados en oro y sus bioconjugados.</t>
  </si>
  <si>
    <t>44350857A</t>
  </si>
  <si>
    <t>Cano Luna, Manuel</t>
  </si>
  <si>
    <t>31004668R</t>
  </si>
  <si>
    <t>Cebrián García, Soledad</t>
  </si>
  <si>
    <t>Biosilicificación de enzimas: caracterización, optimización y aplicaciones en procesos de valorización de la biomasa y bioelectrocatálisis.</t>
  </si>
  <si>
    <t>72470011R</t>
  </si>
  <si>
    <t>García Nuñez, Araceli</t>
  </si>
  <si>
    <t>44362880C</t>
  </si>
  <si>
    <t>Luque Álvarez de Sotomayor, Rafael</t>
  </si>
  <si>
    <t>45946974N</t>
  </si>
  <si>
    <t>García Espejo, Gonzalo</t>
  </si>
  <si>
    <t>Síntesis y caraterización de materiales nanoestructurados:Perovskitas Hibrídas, Dobles y Diacetilenos.</t>
  </si>
  <si>
    <t>28510539S</t>
  </si>
  <si>
    <t>Camacho Delgado, Luis</t>
  </si>
  <si>
    <t>48869725S</t>
  </si>
  <si>
    <t>Miguel Rojas, Gustavo de</t>
  </si>
  <si>
    <t>48648809Z</t>
  </si>
  <si>
    <t>Casanova Martínez, Ana</t>
  </si>
  <si>
    <t>Estrategias de síntesis para la preparación de materiales de carbono nanoporosos con conductividad eléctrica mejorada.</t>
  </si>
  <si>
    <t>Alicia Gomis Berenguer</t>
  </si>
  <si>
    <t>30454570V</t>
  </si>
  <si>
    <t>Calzada Canalejo, Maria Dolores</t>
  </si>
  <si>
    <t>FÍSICA</t>
  </si>
  <si>
    <t>52616870T</t>
  </si>
  <si>
    <t>María Concepción Ovín Ania</t>
  </si>
  <si>
    <t>50615863Q</t>
  </si>
  <si>
    <t>Jurado Campos, Natividad</t>
  </si>
  <si>
    <t>Estudio teórico y aplicado del potencial de la espectrometría de movilidad ionica.</t>
  </si>
  <si>
    <t>30798892Y</t>
  </si>
  <si>
    <t>Arce Jiménez, Lourdes</t>
  </si>
  <si>
    <t>75116405S</t>
  </si>
  <si>
    <t>Arroyo Manzanares, Natalia</t>
  </si>
  <si>
    <t>53592570V</t>
  </si>
  <si>
    <t>Lara Fuentes, Ana Belén</t>
  </si>
  <si>
    <t>Microextracción con disolventes supramoleculares para la determinación estereoselectiva de contaminantes quirales emergentes</t>
  </si>
  <si>
    <t>30507118X</t>
  </si>
  <si>
    <t>Sicilia Criado, Maria Dolores</t>
  </si>
  <si>
    <t>45740991V</t>
  </si>
  <si>
    <t>Carmen Caballo Linares</t>
  </si>
  <si>
    <t>72999892P</t>
  </si>
  <si>
    <t>Franco Losilla, Ana</t>
  </si>
  <si>
    <t>NANOMATERIALES DE DISEÑO PARA PROCESOS CATALITICOS Y VALORIZACIÓN DE BIOMASA.</t>
  </si>
  <si>
    <t>AS499978</t>
  </si>
  <si>
    <t>Torres Valenzuela, Laura Sofía</t>
  </si>
  <si>
    <t>OBTENCIÓN DE COMPONENTES BIOACTIVOS DE RESIDUOS DE LA INDUSTRIA CAFETERA MEDIANTE DISOLVENTES SUPRAMOLECULARES.</t>
  </si>
  <si>
    <t>30968640Z</t>
  </si>
  <si>
    <t>Ballesteros Gómez, Ana María</t>
  </si>
  <si>
    <t>E204450</t>
  </si>
  <si>
    <t>Rodriguez Rivas, Fredy Alexander</t>
  </si>
  <si>
    <t>HD</t>
  </si>
  <si>
    <t>Aplicación de los hidróxidos dobles laminares como fotocatalizadores en la eliminación de gases NOx.</t>
  </si>
  <si>
    <t>45943883A</t>
  </si>
  <si>
    <t>Pavlovic Milicevic, Ivana</t>
  </si>
  <si>
    <t>Y3785573V</t>
  </si>
  <si>
    <t>Rodríguez Padrón, Daily</t>
  </si>
  <si>
    <t>DISEÑO DE NANOMATERIALES MEDIANTE PROCESOS DE MOLIENDA MECANOQUIMICA PARA APLICACIONES CATALITICAS Y ELECTROQUIMICAS.</t>
  </si>
  <si>
    <t>YA2963963</t>
  </si>
  <si>
    <t>Cova  , Camilla Maria</t>
  </si>
  <si>
    <t>VALORIZACIÓN DE RESIDUOS Y DE BIOMASA MEDIANTE TÉCNICAS RESPETUOSAS CON EL MEDIO AMBIENTE</t>
  </si>
  <si>
    <t>30952598A</t>
  </si>
  <si>
    <t>Pineda Pineda, Antonio</t>
  </si>
  <si>
    <t>Y2018962J</t>
  </si>
  <si>
    <t>Muñoz Batista, Mario Jesús</t>
  </si>
  <si>
    <t>YA9078310</t>
  </si>
  <si>
    <t>Filiciotto  , Layla</t>
  </si>
  <si>
    <t>Perspectivas estructurales y valorización de las Huminas: Un enfoque Catalítico.</t>
  </si>
  <si>
    <t>NPPCC2K1K5</t>
  </si>
  <si>
    <t>Edserd, De Jon</t>
  </si>
  <si>
    <t>YB0099602</t>
  </si>
  <si>
    <t>Zuliani  , Alessio</t>
  </si>
  <si>
    <t>MICROWAVE-ASSISTED SYNTHESIS OF NANOCATALYSTS IN BATCH CONDITIONS.</t>
  </si>
  <si>
    <t>46875164Z</t>
  </si>
  <si>
    <t>Agudo Freije, Beatriz</t>
  </si>
  <si>
    <t>EL CEBO DE CORDEROS SIN PAJA COMO ALTERNATIVA AL CEBO TRADICIONAL:ESTUDIO TÉCNICO Y ECNÓMICO</t>
  </si>
  <si>
    <t>09730978T</t>
  </si>
  <si>
    <t>Pedro Rodríguez Medina</t>
  </si>
  <si>
    <t>Toalombo Vargas, Paula Alexandra</t>
  </si>
  <si>
    <t>CARACTERIZACIÓN MORFOLÓGICA, PRODUCTIVA Y GENÉTICA DE LA GALLINA CRIOLLA DEL ECUADOR</t>
  </si>
  <si>
    <t>30944676Q</t>
  </si>
  <si>
    <t>José Manuel León Jurado</t>
  </si>
  <si>
    <t>Y0559969W</t>
  </si>
  <si>
    <t>Vincenzo Landi Periati</t>
  </si>
  <si>
    <t>30978570P</t>
  </si>
  <si>
    <t>Cabello Salinas, Ana</t>
  </si>
  <si>
    <t>ESTUDIO DE LOS ÁCIDOS GRASOS DE LA LECHE PROCEDENTES DEL METABOLISMO MICROBIANO RUMINAL</t>
  </si>
  <si>
    <t>01930414R</t>
  </si>
  <si>
    <t>Pilar Gómez Cortés</t>
  </si>
  <si>
    <t>26476186N</t>
  </si>
  <si>
    <t>Martínez Marín, Andrés Luis</t>
  </si>
  <si>
    <t>30801665L</t>
  </si>
  <si>
    <t>Núñez Sánchez, Maria Nieves</t>
  </si>
  <si>
    <t>30991229V</t>
  </si>
  <si>
    <t>Martínez Bracero, Moisés</t>
  </si>
  <si>
    <t>ESTUDIO AEROBIOLÓGICO Y FENOLÓGICO DE VIÑEDOS DE LA DENOMINACIÓN DE ORIGEN MONTILLA-MORILES</t>
  </si>
  <si>
    <t>30535040X</t>
  </si>
  <si>
    <t>Alcázar Teno, Purificación</t>
  </si>
  <si>
    <t>31888080Y</t>
  </si>
  <si>
    <t>Castaño Quintero, Paula Andrea</t>
  </si>
  <si>
    <t>Reservas de la Biosfera: Actores interesados y toma de decisiones. Un análisis holístico.</t>
  </si>
  <si>
    <t>30522509Z</t>
  </si>
  <si>
    <t>Gil Cerezo, Maria Victoria</t>
  </si>
  <si>
    <t>Miranda Alejo, Judith Carmen</t>
  </si>
  <si>
    <t>BO</t>
  </si>
  <si>
    <t>Estudio de la incorporación del pico productivo y la persistencia de la curva de lactación como criterio de selección en el programa de mejora de la cabra Murciano-Granadina.</t>
  </si>
  <si>
    <t>León Jurado, José Manuel</t>
  </si>
  <si>
    <t>70418167X</t>
  </si>
  <si>
    <t>Peña Rodríguez, Eva de la</t>
  </si>
  <si>
    <t>LA MANCHA OSCURA VENTRAL COMO SEÑAL SEXUAL EN MACHOS DE CIERVO IBÉRICO (CERVUS ELAPHUS HISPANICUS)</t>
  </si>
  <si>
    <t>30462113Q</t>
  </si>
  <si>
    <t>Carranza Almansa, Juan Francisco</t>
  </si>
  <si>
    <t>ZOOLOGÍA</t>
  </si>
  <si>
    <t>5005894H</t>
  </si>
  <si>
    <t>Martín Rueda, José</t>
  </si>
  <si>
    <t>70580454D</t>
  </si>
  <si>
    <t>Jiménez Sobrino, Lorena</t>
  </si>
  <si>
    <t>EVALUACIÓN DE LA CALIDAD HIGIÉNICO-SANITARIA Y TECNOLÓGICA DE LA LECHE DE RAZA MANCHEGA COMO INSTRUMENTO PARA LA MEJORA DE LA VIABILIDAD SOCIO-ECONÓMICA Y AMBIENTAL DE LOS SISTEMAS PRODUCTIVOS DE OVINO LECHERO</t>
  </si>
  <si>
    <t>30452993G</t>
  </si>
  <si>
    <t>Garzon Sigler, Ana Isabel</t>
  </si>
  <si>
    <t>70642722Q</t>
  </si>
  <si>
    <t>Arias Sánchez, Ramón</t>
  </si>
  <si>
    <t>AM596346</t>
  </si>
  <si>
    <t>Rivas Sánchez, Yair Andrey</t>
  </si>
  <si>
    <t>EFICIENCIA DEL USO DE MUROS VERDES PARA DISMINUIR LOS EFECTOS NEGATIVOS DE LA PERDIDA DE ÁREAS VERDES EN LAS CIUDADES CON EL USO DE MATERIALES RECICLADOS.</t>
  </si>
  <si>
    <t>30072122J</t>
  </si>
  <si>
    <t>Roldan Cañas, Jose</t>
  </si>
  <si>
    <t>30539361F</t>
  </si>
  <si>
    <t>Moreno Pérez, María Fátima</t>
  </si>
  <si>
    <t>F29823432</t>
  </si>
  <si>
    <t>Vargas Rojas, Víctor Manuel</t>
  </si>
  <si>
    <t>CERTIFICACIÓN FORESTAL Y SUSTENTABILIDAD: EFECTOS DE LA CERTIFICACIÓN FSC DE  PLANTACIONES EN CHILE</t>
  </si>
  <si>
    <t>44276323N</t>
  </si>
  <si>
    <t>Herrera Machuca, Miguel Angel</t>
  </si>
  <si>
    <t>G15184807</t>
  </si>
  <si>
    <t>Canales Vergara, Amado Manuel</t>
  </si>
  <si>
    <t>CARACTERIZACIÓN DE DISTINTAS POBLACIONES DE PAVO COMÚN</t>
  </si>
  <si>
    <t>30462520D</t>
  </si>
  <si>
    <t>Mª Esperanza Camacho Vallejo</t>
  </si>
  <si>
    <t>Vincenzo Landi</t>
  </si>
  <si>
    <t>G31065255</t>
  </si>
  <si>
    <t>Navarrete Molina, Cayetano</t>
  </si>
  <si>
    <t>LOS SISTEMAS DE PRODUCCIÓN DE RUMIANTES EN LA COMARCA LAGUNERA, MÉXICO: IMPACTO AMBIENTAL, TENDENCIAS PRODUCTIVAS Y ESTRATEGIAS DE MITIGACIÓN</t>
  </si>
  <si>
    <t>G04532494</t>
  </si>
  <si>
    <t>César Alberto Meza Herrera</t>
  </si>
  <si>
    <t>YC860227</t>
  </si>
  <si>
    <t>Borges Da Rocha, Sabine</t>
  </si>
  <si>
    <t>Ecología poblacional de tortugas de agua dulce en áreas urbanas del sur de Brasil</t>
  </si>
  <si>
    <t>Vanda Lúcia Ferrerira</t>
  </si>
  <si>
    <t>28408471K</t>
  </si>
  <si>
    <t>Arias de Reyna Martinez, Luis Maria</t>
  </si>
  <si>
    <t>75818535R</t>
  </si>
  <si>
    <t>Rouco Zufiaurre, Carlos</t>
  </si>
  <si>
    <t>30988467S</t>
  </si>
  <si>
    <t>Bellido Moyano, Cristina</t>
  </si>
  <si>
    <t>CONTRIBUCIÓN AL ESTUDIO DE LAS ALTERACIONES DEL BISFENOL A SOBRE EL TENDÓN Y LOS EFECTOS DE RECUPERACIÓN MEDIANTE LA APLICACIÓN DE PLAQUETAS (PRP)  Y MONOCITOS MEDULARES.</t>
  </si>
  <si>
    <t>09040863T</t>
  </si>
  <si>
    <t>Gómez Diez, Manuel</t>
  </si>
  <si>
    <t>Pharmacokinetic and pharmacodynamic studies of three angiotensin-converting enzyme inhibitors in healthy normotensive horses.</t>
  </si>
  <si>
    <t>30954839J</t>
  </si>
  <si>
    <t>Serrano Rodríguez, Juan Manuel</t>
  </si>
  <si>
    <t>ENFERMERÍA, FARMACOLOGÍA Y FISIOTERAPIA</t>
  </si>
  <si>
    <t>FARMACOLOGÍA</t>
  </si>
  <si>
    <t>75706058V</t>
  </si>
  <si>
    <t>Muñoz Juzado, Ana María</t>
  </si>
  <si>
    <t>27344035W</t>
  </si>
  <si>
    <t>Ruiz Bellido, Miguel Ángel</t>
  </si>
  <si>
    <t>MEJORAS DEL PROCESO DE ELABORACIÓN DE LA ACEITUNA DE MESA CON DOP ALOREÑA DE MÁLAGA: ANÁLISIS DE CONTROL DE PELIGROS Y PUNTOS CRÍTICOS EN LAS INDUSTRIAS.</t>
  </si>
  <si>
    <t>26038257A</t>
  </si>
  <si>
    <t>Arroyo López, Francisco Noé</t>
  </si>
  <si>
    <t>28630006C</t>
  </si>
  <si>
    <t>Medina Pradas, Eduardo</t>
  </si>
  <si>
    <t>50869563A</t>
  </si>
  <si>
    <t>Valero Diaz, Antonio</t>
  </si>
  <si>
    <t>30950802R</t>
  </si>
  <si>
    <t>Carrasco Jiménez, Maria Elena</t>
  </si>
  <si>
    <t>30967927Z</t>
  </si>
  <si>
    <t>Barasona Carmona, María Isabel</t>
  </si>
  <si>
    <t>ESTUDIO DE LOS EFECTOS DEL BISFENOL A COMO DISRUPTOR ENDOCRINO EN LA REGULACIÓN IÓNICA EN ZEBRAFISH (DANIO RERIO), A TRAVÉS DEL ESTUDIO DE CÉLULAS ADENOHIPOFISARIAS Y BRANQUIALES.</t>
  </si>
  <si>
    <t>29987559K</t>
  </si>
  <si>
    <t>Blanco Rodriguez, Alfonso</t>
  </si>
  <si>
    <t>30967938W</t>
  </si>
  <si>
    <t>Requena Domenech, Fernando</t>
  </si>
  <si>
    <t>Aportaciones al conocimiento reproductivo en el caballo pura raza español:fertilidad, vitrificación de esperma y monitorización de la gestión.</t>
  </si>
  <si>
    <t>30462259R</t>
  </si>
  <si>
    <t>Agüera Buendia, Estrella Inmaculada</t>
  </si>
  <si>
    <t>30983743Y</t>
  </si>
  <si>
    <t>Pedraza Jiménez, Verónica</t>
  </si>
  <si>
    <t>Nuevas estrategias en el manejo sostenible de la rotación tradicional trigo duro-girasol: Introducción de cultivos intercalares y cultivos alternativos.</t>
  </si>
  <si>
    <t>27802438S</t>
  </si>
  <si>
    <t>López Bellido, Luis</t>
  </si>
  <si>
    <t>CIENCIAS Y RECURSOS AGRÍCOLAS Y FORESTALES</t>
  </si>
  <si>
    <t>30794674C</t>
  </si>
  <si>
    <t>María Cristina Alcántara Braña</t>
  </si>
  <si>
    <t>30987178Z</t>
  </si>
  <si>
    <t>Ruiz Campillo, María Teresa</t>
  </si>
  <si>
    <t>Estudio del hígado y líquido peritoneal en fases tempranas de ovejas infectadas experimentalmente con Fasciola hepatica.</t>
  </si>
  <si>
    <t>44360772M</t>
  </si>
  <si>
    <t>Zafra Leva, Rafael</t>
  </si>
  <si>
    <t>44365420F</t>
  </si>
  <si>
    <t>Molina Hernández, Verónica María</t>
  </si>
  <si>
    <t>52362089J</t>
  </si>
  <si>
    <t>Perez Arevalo, Jose</t>
  </si>
  <si>
    <t>30990810N</t>
  </si>
  <si>
    <t>Barbado García-Gil, Casimiro Miguel</t>
  </si>
  <si>
    <t>REPARACIÓN POR ESCISIÓN DE BASES EN LA PLANTA MODELO ARABIDOPSIS THALIANA. PAPEL EN EL PROCESAMIENTO DE LESIONES INDUCIDAS POR AGENTES ALQUILANTES.</t>
  </si>
  <si>
    <t>30955479D</t>
  </si>
  <si>
    <t>Córdoba Cañero, Dolores</t>
  </si>
  <si>
    <t>34072324D</t>
  </si>
  <si>
    <t>Herrera Romero, María del Mar</t>
  </si>
  <si>
    <t>EVALUACIÓN DE LOS HONGOS CONTAMINANTES EN OBRAS DE ARTE: LIENZOS E IMÁGENES TALLADAS EN MADERA</t>
  </si>
  <si>
    <t>44212569Z</t>
  </si>
  <si>
    <t>Domínguez Robles, Juan</t>
  </si>
  <si>
    <t>Caracterización, fraccionamiento  y valorización de ligninas técnicas procedentes de procesos de pasteado.</t>
  </si>
  <si>
    <t>30822564B</t>
  </si>
  <si>
    <t>Rosal Raya, Antonio</t>
  </si>
  <si>
    <t>45748782B</t>
  </si>
  <si>
    <t>Ríos Varo, Rafael</t>
  </si>
  <si>
    <t>Influencia del contenido calórico de la dieta sobre el metabolismo del fósforo y la calcificación vascular.</t>
  </si>
  <si>
    <t>44370079C</t>
  </si>
  <si>
    <t>Raya Bermúdez, Ana Isabel</t>
  </si>
  <si>
    <t>80129676E</t>
  </si>
  <si>
    <t>Aguilera Tejero, Escolastico</t>
  </si>
  <si>
    <t>48958679M</t>
  </si>
  <si>
    <t>Romero Gil, Verónica</t>
  </si>
  <si>
    <t>MEJORA DE LA CALIDAD Y SEGURIDAD ALIMENTARIA DE ENVASADOS DE ACEITUNAS DE MESA CON DOP Aloreña de Málaga.</t>
  </si>
  <si>
    <t>28404900S</t>
  </si>
  <si>
    <t>García García, Pedro</t>
  </si>
  <si>
    <t>75065183Z</t>
  </si>
  <si>
    <t>Rodríguez Gómez, Francisco</t>
  </si>
  <si>
    <t>70588151R</t>
  </si>
  <si>
    <t>Cano Terriza, David</t>
  </si>
  <si>
    <t>ESTUDIO EPIDEMIOLÓGICO DE ENFERMEDADES ZOONÓSICAS DESDE UNA PERSPECTIVA ONE HEALTH.</t>
  </si>
  <si>
    <t>26240160N</t>
  </si>
  <si>
    <t>María de los Ángeles Risalde Moya</t>
  </si>
  <si>
    <t>74930057J</t>
  </si>
  <si>
    <t>García Bocanegra, Ignacio Antonio</t>
  </si>
  <si>
    <t>71225919W</t>
  </si>
  <si>
    <t>Morales Prieto, Noelia</t>
  </si>
  <si>
    <t>RESPUESTAS BIOLÓGICAS DEL RATÓN MORUNO MUS SPRETUS A CONTAMINANTES PRESENTES EN EL ENTORNO DE DOÑANA. EFECTO  MODULADOR  DE SUPLEMENTOS EN LA DIETA.</t>
  </si>
  <si>
    <t>30424773M</t>
  </si>
  <si>
    <t>Abril Díaz, María Nieves</t>
  </si>
  <si>
    <t>74941869A</t>
  </si>
  <si>
    <t>Pacheco Luque, Isabel Lourdes</t>
  </si>
  <si>
    <t>EVALUACIÓN DE LESIONES HEPÁTICAS Y RESPUESTA INMUNITARIA LOCAL EN OVEJAS VACUNADAS CON CL1 E INFECTADAS CON FASCIOLA HEPATICA</t>
  </si>
  <si>
    <t>77803523C</t>
  </si>
  <si>
    <t>Duque Lazo, Joaquín Manuel</t>
  </si>
  <si>
    <t>Aplicación de técnicas de análisis espacial aplicadas a la conservación y restauración de Quercus mediterráneos bajo escenarios de cambio climático</t>
  </si>
  <si>
    <t>AO525504</t>
  </si>
  <si>
    <t>Solarte Portilla, Ana Lucia</t>
  </si>
  <si>
    <t>USO DE ACEITES ESENCIALES PARA EL CONTROL DE LA INFECCIÓN POR SALMONELLA SPP. EN SANIDAD ANIMAL</t>
  </si>
  <si>
    <t>N000241</t>
  </si>
  <si>
    <t>Ribeiro Fernandes, Tânia Alícia</t>
  </si>
  <si>
    <t>P</t>
  </si>
  <si>
    <t>Intracellular pH as new mechanism of signal transduction.</t>
  </si>
  <si>
    <t>05705677K</t>
  </si>
  <si>
    <t>García Carpintero Fernández Pacheco, Sonia</t>
  </si>
  <si>
    <t>IDENTIFICACION DEL PATRON DE MICROBIOTA INTESTINAL PARA LA PREDICCION DEL DESARROLLO DE SINDROME METABÓLICO Y SU MODULACION POR LA DIETA</t>
  </si>
  <si>
    <t>24052930J</t>
  </si>
  <si>
    <t>Perez Jimenez, Francisco</t>
  </si>
  <si>
    <t>25729503R</t>
  </si>
  <si>
    <t>Peñarando Sáez, Jon</t>
  </si>
  <si>
    <t>PAPEL DEL ÓXIDO NÍTRICO EN LA BIOLOGÍA DE LAS CÉLULAS MADRE TUMORALES INTESTINALES: NUEVAS OPCIONES EN EL TRATAMIENTO DEL CÁNCER COLORRECTAL.</t>
  </si>
  <si>
    <t>30424970H</t>
  </si>
  <si>
    <t>Aranda Aguilar, Enrique</t>
  </si>
  <si>
    <t>30482007S</t>
  </si>
  <si>
    <t>Rodriguez Ariza, Antonio</t>
  </si>
  <si>
    <t>26974627C</t>
  </si>
  <si>
    <t>Martínez Losada, Carmen</t>
  </si>
  <si>
    <t>ESTUDIO MOLECULAR DE LEUCEMIAS AGUDAS MIELOBLÁSTICAS DE BAJO RIESGO</t>
  </si>
  <si>
    <t>07870517D</t>
  </si>
  <si>
    <t>Sanchez Garcia, Joaquin</t>
  </si>
  <si>
    <t>34002258R</t>
  </si>
  <si>
    <t>Serrano López, Josefina</t>
  </si>
  <si>
    <t>AS6854433</t>
  </si>
  <si>
    <t>Lo Coco, Francesco</t>
  </si>
  <si>
    <t>30460185C</t>
  </si>
  <si>
    <t>Serrano Merino, Jesús</t>
  </si>
  <si>
    <t>CALIDAD DE VIDA EN MAYORES DE 65 AÑOS ENFERMOS DE SAHS EN TRATAMIENTO CON CPAP</t>
  </si>
  <si>
    <t>30447393Q</t>
  </si>
  <si>
    <t>Jurado Gamez, Bernabe</t>
  </si>
  <si>
    <t>30791421X</t>
  </si>
  <si>
    <t>Arias Vega, María Raquel</t>
  </si>
  <si>
    <t>¿Cuál es la prevalencia y factores asociados a la litiasis renal en la población española de 40 a 65 años? Un estudio realizado mediante encuesta telefónica personal. Estudio PreLiRenE.</t>
  </si>
  <si>
    <t>30946954V</t>
  </si>
  <si>
    <t>Quero Espinosa, Francisco Borja</t>
  </si>
  <si>
    <t>Valor diagnóstico del lenguaje de las manos en la evaluación inicial del dolor torácico de origen isquémico.</t>
  </si>
  <si>
    <t>30470043B</t>
  </si>
  <si>
    <t>Montero Perez, Fco. Javier</t>
  </si>
  <si>
    <t>30947993K</t>
  </si>
  <si>
    <t>Carmona Muñoz, Andrés</t>
  </si>
  <si>
    <t>IMPLICACIÓN DE LAS MICROVESÍCULAS ENDOTELIALES (MPE) EN EL DESARROLLO DE DAÑO VASCULAR.</t>
  </si>
  <si>
    <t>30953152M</t>
  </si>
  <si>
    <t>Gómez García, Francisco José</t>
  </si>
  <si>
    <t>Evaluación de la magnitud y la calidad de la evidencia de los estudios secundarios relacionados con la psoriasis: utilidad de las revisiones sistemáticas, los meta-análisis en red y los estudios meta-epidemiológicos</t>
  </si>
  <si>
    <t>00696744M</t>
  </si>
  <si>
    <t>Velez Garcia-Nieto, Antonio Jose</t>
  </si>
  <si>
    <t>CIENCIAS MÉDICAS Y QUIRÚRGICAS</t>
  </si>
  <si>
    <t>DERMATOLOGÍA</t>
  </si>
  <si>
    <t>30805806C</t>
  </si>
  <si>
    <t>Ruano Ruiz, Juan Alberto</t>
  </si>
  <si>
    <t>30973059V</t>
  </si>
  <si>
    <t>Castillo Bernal, Francisco José</t>
  </si>
  <si>
    <t>ENDOCARDITIS INFECCIOSA EN AUSENCIA DE LESIÓN CARDÍACA PREDISPONENTE CONOCIDA: PATOGENIA, EPIDEMIOLOGÍA Y CARACTERÍSTICAS CLÍNICAS. CONDUCTA DE LOS PROFESIONALES SANITARIOS ANTE LAS RECOMENDACIONES DE PROFILAXIS DE ENDOCARDITIS INFECCIOSA EN NUESTRO MEDIO</t>
  </si>
  <si>
    <t>25942326M</t>
  </si>
  <si>
    <t>Anguita Sánchez, Manuel P.</t>
  </si>
  <si>
    <t>31594361C</t>
  </si>
  <si>
    <t>Pan Alvarez Ossorio, Manuel</t>
  </si>
  <si>
    <t>50268514J</t>
  </si>
  <si>
    <t>Suarez de Lezo Cruz-Conde, Jose</t>
  </si>
  <si>
    <t>30988582S</t>
  </si>
  <si>
    <t>Jiménez Jiménez, Carla</t>
  </si>
  <si>
    <t>IDENTIFICACIÓN DE MARCADORES PREDICTIVOS EN CÁNCER Y ENFERMEDAD METABÓLICA RELACIONADOS CON LA RUTA DE RESPUESTA A HIPOXIA.</t>
  </si>
  <si>
    <t>30991333Y</t>
  </si>
  <si>
    <t>Duro Gómez, Jorge</t>
  </si>
  <si>
    <t>Efectividad y seguridad del doble balón intracervical, de la dinoprostona 10 mg y del misoprostol 25 mcg como métodos de inducción del parto en fetos cir a término (peso fetal estimado en percentil &lt;3 y estudio doppler normal)</t>
  </si>
  <si>
    <t>30446996X</t>
  </si>
  <si>
    <t>Arjona Berral, Jose Eduardo</t>
  </si>
  <si>
    <t>OBSTETRICIA Y GINECOLOGÍA</t>
  </si>
  <si>
    <t>46578206D</t>
  </si>
  <si>
    <t>Camil Andreu Castelo-Branco Flores</t>
  </si>
  <si>
    <t>30995098E</t>
  </si>
  <si>
    <t>Gutiérrez Casado, Elena</t>
  </si>
  <si>
    <t>REGULACIÓN FISIOLÓGICA MITOCONDRIAL Y DE SEÑALIZACIÓN AUTOFÁGICA A TRAVÉS DE INTERVENCIONES NUTRICIONALES CON DIFERENTES FUENTES LIPÍDICAS Y ANTIOXIDANTES.</t>
  </si>
  <si>
    <t>Hassouneh  , Fakhri M. F.</t>
  </si>
  <si>
    <t>QU</t>
  </si>
  <si>
    <t>SENESCENCIA DE LINFOCITOS CITOTÓXICOS : CAMBIOS FUNCIONALES Y PAPEL DEL CMV.</t>
  </si>
  <si>
    <t>30829236J</t>
  </si>
  <si>
    <t>Pera Rojas, Alejandra</t>
  </si>
  <si>
    <t>44365187G</t>
  </si>
  <si>
    <t>Carrasco Avalos, Francisco</t>
  </si>
  <si>
    <t>LA ENDOCARDITIS INFECCIOSA DEL SIGLO XXI: UNA ENTIDAD DISTINTA A LA CLÁSICA?</t>
  </si>
  <si>
    <t>44374914W</t>
  </si>
  <si>
    <t>Molina Alcaide, Juan Eduardo</t>
  </si>
  <si>
    <t>Impacto de la capacidad de fijación C1Q de los anticuerpos preformados específicos de donante sobre la evolución del aloinjerto renal.</t>
  </si>
  <si>
    <t>44593304F</t>
  </si>
  <si>
    <t>Rivin del Campo, Eleonor Helena</t>
  </si>
  <si>
    <t>Control de calidad de la radioterapia del cáncer de Cervix</t>
  </si>
  <si>
    <t>12DI49377</t>
  </si>
  <si>
    <t>Eric Deutsch</t>
  </si>
  <si>
    <t>18159911P</t>
  </si>
  <si>
    <t>Palacios Eito, Amalia</t>
  </si>
  <si>
    <t>30431739W</t>
  </si>
  <si>
    <t>Martinez Paredes, Maria Felisa</t>
  </si>
  <si>
    <t>45716108C</t>
  </si>
  <si>
    <t>Rodriguez Cano, Diego</t>
  </si>
  <si>
    <t>BIOLOGÍA MOLECULAR DEL VIRUS DE LA HEPATITIS C EN LA TOMA DE DECISIONES CLÍNICAS</t>
  </si>
  <si>
    <t>27283708G</t>
  </si>
  <si>
    <t>Rivero Román, Antonio</t>
  </si>
  <si>
    <t>74877257K</t>
  </si>
  <si>
    <t>Rivero Juárez, Antonio</t>
  </si>
  <si>
    <t>45744531S</t>
  </si>
  <si>
    <t>Hidalgo Lesmes, Francisco José</t>
  </si>
  <si>
    <t>EFECTO DEL TRATAMIENTO PRECOZ CON BLOQUEADORES BETA MÁS IVABRADINA FRENTE A SÓLO BLOQUEADORES BETA EN PACIENTES HOSPITALIZADOS CON INSUFICIENCIA CARDÍACA Y FRACCIÓN DE EYECCIÓN DEPRIMIDA.</t>
  </si>
  <si>
    <t>Manuel P. Anguita Sánchez</t>
  </si>
  <si>
    <t>52873453H</t>
  </si>
  <si>
    <t>Moreno Muñoz, Diana</t>
  </si>
  <si>
    <t>ANÁLISIS DE LA RELACIÓN ENTRE EL SISTEMA RENINA-ANGIOTENSINA Y LA RESPUESTA AL TRATAMIENTO CON ANTIANGIOGÉNICOS EN PACIENTES CON CÁNCER COLORRECTAL Y CÁNCER DE MAMA AVANZADO.</t>
  </si>
  <si>
    <t>30540735R</t>
  </si>
  <si>
    <t>Haba Rodriguez, Juan Rafael de la</t>
  </si>
  <si>
    <t>71515047C</t>
  </si>
  <si>
    <t>González Gasca, Francisco Javier</t>
  </si>
  <si>
    <t>La producción de interferón gamma por linfoticos T CD8+ CMV específicos confiere protección frente a la reactivación de citomegalovirus en el paciente crítico.</t>
  </si>
  <si>
    <t>30814667A</t>
  </si>
  <si>
    <t>Juan José Castón Osorio</t>
  </si>
  <si>
    <t>79198233X</t>
  </si>
  <si>
    <t>Sara Cantisán Bohórquez</t>
  </si>
  <si>
    <t>77321091J</t>
  </si>
  <si>
    <t>López Medina, Eloísa Clementina</t>
  </si>
  <si>
    <t>EVALUACIÓN DE COMORBILIDADES EN LAS ESPONDILOARTRITIS</t>
  </si>
  <si>
    <t>30072153K</t>
  </si>
  <si>
    <t>Collantes Estevez, Eduardo</t>
  </si>
  <si>
    <t>30475322T</t>
  </si>
  <si>
    <t>Font Ugalde, Pilar</t>
  </si>
  <si>
    <t>80139156A</t>
  </si>
  <si>
    <t>Carmona Luque, María Dolores</t>
  </si>
  <si>
    <t>Estudio comparativo de los efectos de la Inyección Intramiocárdica de Células Mononucleadas derivadas de Médula Ósea, Células Mesenquimales derivadas de Médula Ósea y Células Mesenquimales derivadas de Tejido Adiposo sobre la Recuperación Funcional y Morfoestructural del Tejido Cardiaco en un Modelo Murino de Miocardiopatía Dilatada.</t>
  </si>
  <si>
    <t>30459164B</t>
  </si>
  <si>
    <t>Herrera Arroyo, Inmaculada C.</t>
  </si>
  <si>
    <t>30814332J</t>
  </si>
  <si>
    <t>Nogueras Martín, Sonia</t>
  </si>
  <si>
    <t>12746640V</t>
  </si>
  <si>
    <t>Fernández Caminero, Gemma</t>
  </si>
  <si>
    <t>El rol de la empatía y la tríada oscura en la explicación del prejuicio: Evidencia empírica y pautas pedagógicas en la formación de profesionales de la educación</t>
  </si>
  <si>
    <t>80148708X</t>
  </si>
  <si>
    <t>González González, Hugo</t>
  </si>
  <si>
    <t>15450068W</t>
  </si>
  <si>
    <t>Fuentes del Campo, Amalia</t>
  </si>
  <si>
    <t>La personalidad jurídico-internacional del Tribunal de Arbitraje Deportivo (TAS/CAS): conveniencia y viabilidad de su transformación parcial hacia un régimen de Derecho Internacional Público.</t>
  </si>
  <si>
    <t>30443248B</t>
  </si>
  <si>
    <t>Casado Raigon, Rafael</t>
  </si>
  <si>
    <t>DERECHO INTERNACIONAL PÚBLICO Y RELACIONES INTERNACIONALES</t>
  </si>
  <si>
    <t>30500503L</t>
  </si>
  <si>
    <t>García García-Revillo, Miguel</t>
  </si>
  <si>
    <t>X3637650</t>
  </si>
  <si>
    <t>Antonio Rigozzi</t>
  </si>
  <si>
    <t>28623076J</t>
  </si>
  <si>
    <t>Gallego Pérez, Óscar Manuel</t>
  </si>
  <si>
    <t>ESTUDIO Y ANÁLISIS SOBRE LAS POSIBILIDADES EDUCATIVAS DE LA REALIDAD AUMENTADA COMO HERRAMIENTA DE PRODUCCIÓN DE EXPERIENCIAS FORMATIVAS POR PARTE DEL ALUMNADO UNIVERSITARIO</t>
  </si>
  <si>
    <t>52267145J</t>
  </si>
  <si>
    <t>Julio Manuel Barroso Osuna</t>
  </si>
  <si>
    <t>30470852S</t>
  </si>
  <si>
    <t>Fernández Jiménez, Diego</t>
  </si>
  <si>
    <t>UNA RESPUESTA A LA CUESTIÓN GITANA.REFLEXIONES JURÍDICOCONSTITUCIONALES SOBRE UNA MINORÍA CULTURAL ESPAÑOLA.</t>
  </si>
  <si>
    <t>12365510C</t>
  </si>
  <si>
    <t>Fernando Rey Martínez</t>
  </si>
  <si>
    <t>34016070J</t>
  </si>
  <si>
    <t>Salazar Benítez, Octavio</t>
  </si>
  <si>
    <t>30512079A</t>
  </si>
  <si>
    <t>Morente Montero, Álvaro</t>
  </si>
  <si>
    <t>Niveles de deshidratación en jugadores en edad escolar tras la disputa de partidos de fútbol.</t>
  </si>
  <si>
    <t>29039638E</t>
  </si>
  <si>
    <t>Juan Luis Yuste Lucas</t>
  </si>
  <si>
    <t>30429638V</t>
  </si>
  <si>
    <t>Perez Jorge, Jose Antonio</t>
  </si>
  <si>
    <t>78684291A</t>
  </si>
  <si>
    <t>Francisco Jesús Llorente Cantarero</t>
  </si>
  <si>
    <t>30942872Y</t>
  </si>
  <si>
    <t>López Serrano, Antonio</t>
  </si>
  <si>
    <t>EL GOBIERNO DE LAS FUNDACIONES. PATRONATO Y PROTECTORADO.</t>
  </si>
  <si>
    <t>30955380W</t>
  </si>
  <si>
    <t>Martínez Carmona, María José</t>
  </si>
  <si>
    <t>ANÁLISIS Y VALORACIÓN DE LOS CICLOS DE FORMACIÓN PROFESIONAL BÁSICA COMO MEDIDA DE ATENCIÓN A LA DIVERSIDAD A TRAVÉS DEL ALUMNADO Y DEL PROFESORADO.</t>
  </si>
  <si>
    <t>30414061B</t>
  </si>
  <si>
    <t>Gil del Pino, María del Carmen</t>
  </si>
  <si>
    <t>30978080R</t>
  </si>
  <si>
    <t>Aguilera Gordillo, Rafael</t>
  </si>
  <si>
    <t>COMPLIANCE PENAL: RÉGIMEN JURÍDICO Y FUNDAMENTACIÓN ANALÍTICA DE LA RESPONSABILIDAD PENAL DE LA PERSONA JURÍDICA Y EL COMPLIANCE PROGRAM.</t>
  </si>
  <si>
    <t>30547167Q</t>
  </si>
  <si>
    <t>Palma Herrera, Jose Manuel</t>
  </si>
  <si>
    <t>30986995S</t>
  </si>
  <si>
    <t>Cañero Morales, Pablo Marcelo</t>
  </si>
  <si>
    <t>Impactos del turismo comunitario y sostenibilidad en comunidades rurales de Puerto Plata (República Dominicana). Un análisis de la percepción de los residentes.</t>
  </si>
  <si>
    <t>45748034E</t>
  </si>
  <si>
    <t>Álamo Sugrañes, María de las Mercedes</t>
  </si>
  <si>
    <t>LAS ACTITUDES HACIA LA DIVERSIDAD CULTURAL Y LA IDENTIDAD EN LA FORMACIÓN INICIAL DEL PROFESORADO.</t>
  </si>
  <si>
    <t>52547673X</t>
  </si>
  <si>
    <t>Llorent García, Vicente J.</t>
  </si>
  <si>
    <t>49094161V</t>
  </si>
  <si>
    <t>Beltrán Catalán, María</t>
  </si>
  <si>
    <t>EL PAPEL DE LA COMPETENCIA Y EL APOYO SOCIO-EMOCIONAL EN EL BULLYING Y EN EL CYBERBULLYING</t>
  </si>
  <si>
    <t>52005845Q</t>
  </si>
  <si>
    <t>Gómez-Casero Fuentes, Gema María</t>
  </si>
  <si>
    <t>ARTES ESCÉNICAS Y TURISMO: EL FESTIVAL INTERNACIONAL DE TEATRO CLÁSICO DE ALMAGRO</t>
  </si>
  <si>
    <t>Carol Angélica Jara Alba</t>
  </si>
  <si>
    <t>C8GN37MY2</t>
  </si>
  <si>
    <t>Greiner  , Farina</t>
  </si>
  <si>
    <t>D</t>
  </si>
  <si>
    <t>La crisis mundial del desplazamiento forzoso:un análisis del sistema de protección de las Naciones Unidas para personas desplazadas internamente  y su aplicación en el contexto de la intervención militar en Libia en 2011 y la guerra civil desde 2014.</t>
  </si>
  <si>
    <t>Melki  , Gabriella Angela</t>
  </si>
  <si>
    <t>USA</t>
  </si>
  <si>
    <t>Novel Support Vector Machines for Diverse Learning Paradigms</t>
  </si>
  <si>
    <t>15451717H</t>
  </si>
  <si>
    <t>Comino Montilla, Francisco</t>
  </si>
  <si>
    <t>ESTUDIO EXPERIMENTAL Y NUMÉRICO DE SISTEMAS HÍBRIDOS DE CLIMATIZACIÓN ACTIVADOS A BAJA TEMPERATURA BASADOS EN RUEDAS DESECANTES Y ENFRIADORES EVAPORATIVOS INDIRECTOS</t>
  </si>
  <si>
    <t>30979501L</t>
  </si>
  <si>
    <t>Ramírez Quesada, Aurora</t>
  </si>
  <si>
    <t>Modelos Metaheurísticos para el soporte a la decisión en el proceso de construcción de software.</t>
  </si>
  <si>
    <t>30945441E</t>
  </si>
  <si>
    <t>Romero Salguero, José Raúl</t>
  </si>
  <si>
    <t>45887518B</t>
  </si>
  <si>
    <t>Palacios García, Emilio José</t>
  </si>
  <si>
    <t>MODELADO ESTOCÁSTICO E INTEGRACIÓN DE RECURSOS ENERGÉTICOS DISTRIBUIDOS EN LA RED ELÉCTRICA INTELIGENTE</t>
  </si>
  <si>
    <t>30506571S</t>
  </si>
  <si>
    <t>Moreno Muñoz, Antonio</t>
  </si>
  <si>
    <t>ELECTRÓNICA</t>
  </si>
  <si>
    <t>30517322W</t>
  </si>
  <si>
    <t>Flores Arias, Jose Maria</t>
  </si>
  <si>
    <t>TECNOLOGÍA ELECTRÓNICA</t>
  </si>
  <si>
    <t>46803042C</t>
  </si>
  <si>
    <t>Bogarín Vega, Alejandro</t>
  </si>
  <si>
    <t>MEJORA EN EL DESCUBRIMIENTO DE MODELOS DE MINERÍA DE PROCESOS EN EDUCACIÓN MEDIANTE AGRUPACIÓN DE DATOS DE INTERACCIÓN CON LA PLATAFORMA MOODLE.</t>
  </si>
  <si>
    <t>71644426R</t>
  </si>
  <si>
    <t>Rebeca Cerezo Menéndez</t>
  </si>
  <si>
    <t>48898902M</t>
  </si>
  <si>
    <t>Román Sánchez, Andrea</t>
  </si>
  <si>
    <t>EVALUACIÓN DE PROCESOS DE FORMACIÓN DE SUELO EN TERRENOS GRANÍTICOS DEL MEDITERRÁNEO.</t>
  </si>
  <si>
    <t>31165788Y</t>
  </si>
  <si>
    <t>Giraldez Cervera, Juan Vicente</t>
  </si>
  <si>
    <t>Sanhouse García, Antonio Jesús</t>
  </si>
  <si>
    <t>PLANIFICACIÓN  FORESTAL  Y  GESTIÓN TERRITORIAL, MEDIANTE  HERRAMIENTAS  OPEN  SOURCE E IMÁGENES DE SATELITES.</t>
  </si>
  <si>
    <t>Calderón Fallas, Eva Gabriela</t>
  </si>
  <si>
    <t>CR</t>
  </si>
  <si>
    <t>EL TURISMO RURAL COMUNITARIO COMO ELEMENTO REVALORIZADOR DEL TERRITORIO: EL PAPEL DESEMPEÑADO POR LOS ACTORES SOCIOECONÓMICOS E INSTITUCIONALES EN VARIAS INICIATIVAS TURÍSTICAS DE COSTA RICA.</t>
  </si>
  <si>
    <t>27330765A</t>
  </si>
  <si>
    <t>Fernando E. Garrido Fernández</t>
  </si>
  <si>
    <t>30402000W</t>
  </si>
  <si>
    <t>Eduardo Moyano Estrada</t>
  </si>
  <si>
    <t>14306472N</t>
  </si>
  <si>
    <t>de la Morena de la Fuente, Eduardo</t>
  </si>
  <si>
    <t>EL PATRIMONIO HISTÓRICO DE AGUSTÍN DE BETANCOURT: ANÁLISIS DE LAS APORTACIONES A LA INGENIERÍA CIVIL MEDIANTE TÉCNICAS CAD/CAE.</t>
  </si>
  <si>
    <t>25988796S</t>
  </si>
  <si>
    <t>Rojas Sola, José Ignacio</t>
  </si>
  <si>
    <t>30807059P</t>
  </si>
  <si>
    <t>Montilla López, Nazaret María</t>
  </si>
  <si>
    <t>INSTRUMENTOS ECONÓMICOS PARA LA GESTIÓN DE LOS RECURSOS HÍDRICOS EN ESPAÑA.</t>
  </si>
  <si>
    <t>44357988G</t>
  </si>
  <si>
    <t>Gutiérrez Martín, Carlos</t>
  </si>
  <si>
    <t>30957992S</t>
  </si>
  <si>
    <t>Márquez García, Francisco Solano</t>
  </si>
  <si>
    <t>CAPACIDAD DE LAS CUBIERTAS VEGETALES PARA MITIGAR Y ADAPTAR EL CAMBIO CLIMÁTICO EN OLIVARES SEMIÁRIDOS</t>
  </si>
  <si>
    <t>30067588X</t>
  </si>
  <si>
    <t>Gil Ribes, Jesus Antonio</t>
  </si>
  <si>
    <t>Rafaela Ordóñez Fernández</t>
  </si>
  <si>
    <t>30976005L</t>
  </si>
  <si>
    <t>Rey Tirado, Isaac Alejandro del</t>
  </si>
  <si>
    <t>Evaluación ambiental y aplicaciones de áridos procedentes de RCD ligados con cemento en Ingeniería Civil.</t>
  </si>
  <si>
    <t>30400341E</t>
  </si>
  <si>
    <t>Ayuso Muñoz, Jesús María</t>
  </si>
  <si>
    <t>44370243T</t>
  </si>
  <si>
    <t>Pérez Galvin, Adela</t>
  </si>
  <si>
    <t>30981913Q</t>
  </si>
  <si>
    <t>Baena Sánchez, Alicia</t>
  </si>
  <si>
    <t>Estudio histórico-técnico y reconstrucción virtual del Alhorí de los Duques de Medinaceli en Montilla a través de la obra del arquitecto Juan Antonio Camacho de Saavedra.</t>
  </si>
  <si>
    <t>26161547J</t>
  </si>
  <si>
    <t>Muñoz Dueñas, Maria Dolores</t>
  </si>
  <si>
    <t>30988446V</t>
  </si>
  <si>
    <t>Ortiz Cordero, Rafael</t>
  </si>
  <si>
    <t>LA MEZQUITA CATEDRAL DE CÓRDOBA. METODOLOGÍA DE TRABAJO PARA RECONSTRUCCIONES VIRTUALES.</t>
  </si>
  <si>
    <t>31001646S</t>
  </si>
  <si>
    <t>González Perea, Rafael</t>
  </si>
  <si>
    <t>Optimización de la gestión de redes de riego a presión a diferentes escalas mediante Inteligencia Artificial.</t>
  </si>
  <si>
    <t>Ladrón de Guevara Muñoz, María del Carmen</t>
  </si>
  <si>
    <t>EVOLUCIÓN Y ANÁLISIS HISTÓRICO GRÁFICO DE LA INDUSTRIA DE LA CAÑA DE AZÚCAR EN EL LITORAL MALAGUEÑO</t>
  </si>
  <si>
    <t>26028970P</t>
  </si>
  <si>
    <t>Elidia Beatriz Blázquez Parra</t>
  </si>
  <si>
    <t>46608604R</t>
  </si>
  <si>
    <t>Raya Díaz, Silvia</t>
  </si>
  <si>
    <t>Los hongos entomopatógenos endófitos mejoran la nutrición férrica y el crecimiento vegetal</t>
  </si>
  <si>
    <t>44374254D</t>
  </si>
  <si>
    <t>Sánchez Rodríguez, Antonio Rafael</t>
  </si>
  <si>
    <t>49062716J</t>
  </si>
  <si>
    <t>López López, Manuel</t>
  </si>
  <si>
    <t>RESPUESTA DE LA PRODUCCIÓN AL RIEGO EN ALMENDRO:  RIEGO DEFICITARIO Y FUNCIÓN DE PRODUCCIÓN</t>
  </si>
  <si>
    <t>30461998Q</t>
  </si>
  <si>
    <t>Francisco Orgaz Rosúa</t>
  </si>
  <si>
    <t>51640270A</t>
  </si>
  <si>
    <t>Perea Álvarez de Eulate, Martín Antonio</t>
  </si>
  <si>
    <t>MODELO HELIOCÉNTRICO PARA EL CÁLCULO DE LA POSICIÓN APARENTE DEL SOL BASADO EN LA GEOMETRÍA PLANA Y EL SISTEMA DIÉDRICO DE PROYECCIÓN.</t>
  </si>
  <si>
    <t>45066446Q</t>
  </si>
  <si>
    <t>Del Rio Cidoncha, María Gloria</t>
  </si>
  <si>
    <t>53351283T</t>
  </si>
  <si>
    <t>Peláez Andérica, Elena</t>
  </si>
  <si>
    <t>Establecimiento de las bases genéticas para la mejora del algodón en el valle del Guadalquivir.</t>
  </si>
  <si>
    <t>30398754E</t>
  </si>
  <si>
    <t>Gil Ligero, Juan</t>
  </si>
  <si>
    <t>75376129T</t>
  </si>
  <si>
    <t>Manuel López García</t>
  </si>
  <si>
    <t>70580160Z</t>
  </si>
  <si>
    <t>Calderón Herrera, David</t>
  </si>
  <si>
    <t>LA TECNOLOGIA DEL VAPOR APLICADA EN LAS MINAS DE ALMADEN, DESDE SU ORIGEN HASTA EL CONSEJO DE ADMINISTRACION</t>
  </si>
  <si>
    <t>40968923N</t>
  </si>
  <si>
    <t>Demetrio Fuentes Ferrera</t>
  </si>
  <si>
    <t>56286499C</t>
  </si>
  <si>
    <t>75167073Z</t>
  </si>
  <si>
    <t>Ayllón Egea, Leticia</t>
  </si>
  <si>
    <t>Genetic and genomic approaches to characterize crop varieties.</t>
  </si>
  <si>
    <t>77617767N</t>
  </si>
  <si>
    <t>Aznar Fernández, Thaïs</t>
  </si>
  <si>
    <t>Identificación y caracterización de fuentes de resistencia de estreses bióticos y abióticos en guisante</t>
  </si>
  <si>
    <t>28694994X</t>
  </si>
  <si>
    <t>Diego Rubiales Olmedo</t>
  </si>
  <si>
    <t>78153847P</t>
  </si>
  <si>
    <t>Ferrero Romero, Rosana Claudia</t>
  </si>
  <si>
    <t>Estructura y estabilidad de la producción agrícola ante las perturbaciones del cambio climático.</t>
  </si>
  <si>
    <t>Mauricio Lima Arce</t>
  </si>
  <si>
    <t>51867522-S</t>
  </si>
  <si>
    <t>José Luis González Andújar</t>
  </si>
  <si>
    <t>30801927M</t>
  </si>
  <si>
    <t>Aguilera Ureña, María Jesús</t>
  </si>
  <si>
    <t>80159526H</t>
  </si>
  <si>
    <t>Torres Gómez, Ana Isabel</t>
  </si>
  <si>
    <t>VALORIZACIÓN DE CENIZAS VOLANTES DE PLANTAS DE PRODUCCIÓN DE ENERGÍA Y RESIDUOS DE CONSTRUCCIÓN Y DEMOLICIÓN EN MORTEROS INDUSTRIALES</t>
  </si>
  <si>
    <t>E14022493</t>
  </si>
  <si>
    <t>Olmedo Vázquez, Víctor Manuel</t>
  </si>
  <si>
    <t>DETERMINACIÓN DE INDICADORES DE GESTIÓN EN LOS MÓDULOS DEL DISTRITO DE RIEGO Nº041, RÍO YAQUI(SONORA MÉXICO)</t>
  </si>
  <si>
    <t>G07112716</t>
  </si>
  <si>
    <t>Lemus Minor, Carlos German</t>
  </si>
  <si>
    <t>Caracterización molecular, efecto sobre el huésped, y transmisión, del micovirus Fusarium oxysporum f.sp. dianthi virus 1 (FodV1)</t>
  </si>
  <si>
    <t>Encarnación Pérez Arlés</t>
  </si>
  <si>
    <t>G17713324</t>
  </si>
  <si>
    <t>García Palacios, Efraín</t>
  </si>
  <si>
    <t>Gobernanza y dinámicas locales en los programas de desarrollo territorial en áreas rurales. Un análisis del proceso de implementación del programa PESA en dos municipios del estado de México.</t>
  </si>
  <si>
    <t>Moyano Estrada, Eduardo</t>
  </si>
  <si>
    <t>G24783063</t>
  </si>
  <si>
    <t>Azuara García, Guadalupe</t>
  </si>
  <si>
    <t>MODELO MULTIOBJETIVO DE ASIGNACIÓN SOSTENIBLE DE USOS DE SUELO</t>
  </si>
  <si>
    <t>30526168Q</t>
  </si>
  <si>
    <t>Montesinos Barrios, Maria Pilar</t>
  </si>
  <si>
    <t>K27268589</t>
  </si>
  <si>
    <t>Pour Ali Baba  , Hamid Reza</t>
  </si>
  <si>
    <t>RESISTENCIA A FUSARIUM OXYSPORUM F.SP. LENTIS EN LENTEJA (LENS CULINARIS): MECANISMOS DE RESISTENCIA Y VARIABILIDAD PATOGÉNICA</t>
  </si>
  <si>
    <t>44222867P</t>
  </si>
  <si>
    <t>Sara Fondevilla Aparicio</t>
  </si>
  <si>
    <t>Arrieta Soto, Mariela Rosa</t>
  </si>
  <si>
    <t>La competencia comunicativa intercultural en la enseñanza-aprendizaje de lenguas extranjeras en contexto universitario: propuesta de intervención educativa.</t>
  </si>
  <si>
    <t>46858685A</t>
  </si>
  <si>
    <t>Martinez-Atienza de Dios, Maria</t>
  </si>
  <si>
    <t>26966232C</t>
  </si>
  <si>
    <t>Jiménez Gómez, Cristina</t>
  </si>
  <si>
    <t>LA CONSTRUCCIÓN  DE  LOS  PERSONAJES  FEMENINOS  GALDOSIANOS  DESDE  UNA  INSTANCIA  RECEPTORA  DE MUJER.</t>
  </si>
  <si>
    <t>06959771V</t>
  </si>
  <si>
    <t>Hermosilla Alvarez, Maria Angeles</t>
  </si>
  <si>
    <t>TEORÍA DE LA LITERATUR Y LITERATURA COMPARADA</t>
  </si>
  <si>
    <t>Nadia Mékouar-Hertzberg</t>
  </si>
  <si>
    <t>52558306V</t>
  </si>
  <si>
    <t>Cepedello Moreno, María Paz</t>
  </si>
  <si>
    <t>26966233K</t>
  </si>
  <si>
    <t>Jiménez Gómez, Marta</t>
  </si>
  <si>
    <t>EL ARQUETIPO DE LA SOLTERA COQUETA Y LA ESPOSA DOMINANTE EN LA NARRATIVA BREVE DE LOS SIGLOS XVII-XIX.</t>
  </si>
  <si>
    <t>28726571P</t>
  </si>
  <si>
    <t>Flores Ruiz, Eva Maria</t>
  </si>
  <si>
    <t>30497763Q</t>
  </si>
  <si>
    <t>Gómez Luque, Juan Antonio</t>
  </si>
  <si>
    <t>EL TÓPICO LITERARIO DE LA TRAVESÍA DE AMOR. DE LA LITERATURA CLÁSICA A LA POESÍA ESPAÑOLA DE LOS SIGLOS DE ORO.</t>
  </si>
  <si>
    <t>78503572P</t>
  </si>
  <si>
    <t>Mónica María Martínez Sariego</t>
  </si>
  <si>
    <t>30968663Z</t>
  </si>
  <si>
    <t>Prieto Roldán, Juan María</t>
  </si>
  <si>
    <t>La recepción de Góngora en Ricardo Molina, Pablo García Baena y Julio Aumente. Análisis e implicaciones críticas.</t>
  </si>
  <si>
    <t>30501239L</t>
  </si>
  <si>
    <t>Roses Lozano, Joaquin Fermin</t>
  </si>
  <si>
    <t>30997621S</t>
  </si>
  <si>
    <t>Valero Redondo, María</t>
  </si>
  <si>
    <t>Cumbres Borrascosas en Contexto: Singularidad Hermenéutica en Tradiciones Narrativas</t>
  </si>
  <si>
    <t>30999709X</t>
  </si>
  <si>
    <t>Jodar Jurado, Rocío</t>
  </si>
  <si>
    <t>DELICIAS DE APOLO, RECREACIONES DEL PARNASO, POR LAS TRES MUSAS URANIA, EUTERPE Y CLÍOPE. HECHAS DE VARIAS POESÍAS DE LOS MEJORES INGENIOS DE ESPAÑA (1670). ESTUDIO Y EDICIÓN CRÍTICA</t>
  </si>
  <si>
    <t>TNGPLA70R14I726I</t>
  </si>
  <si>
    <t>Paolo Tanganelli</t>
  </si>
  <si>
    <t>3402907AA</t>
  </si>
  <si>
    <t>Mancinelli  , Matteo</t>
  </si>
  <si>
    <t>EDICIÓN CRÍTICA Y ESTUDIO DEL EXAMEN DEL ANTÍDOTO DE FRANCISCO FERNÁNDEZ DE CÓRDOBA, ABAD DE RUTE</t>
  </si>
  <si>
    <t>M715181</t>
  </si>
  <si>
    <t>Gil de Sousa, Célia Maria</t>
  </si>
  <si>
    <t>LOS PERSONAJES FEMENINOS DE ALMUDENA GRANDES: ACTUALIDAD, POST-MODERNIDAD Y GUERRA CIVIL</t>
  </si>
  <si>
    <t>44365050M</t>
  </si>
  <si>
    <t>Garcia Aguilar, Ignacio</t>
  </si>
  <si>
    <t>YA7614296</t>
  </si>
  <si>
    <t>Lisciandro  , Rosario</t>
  </si>
  <si>
    <t>LAS UNIDADES FRASEOLÓGICAS EN LA ENSEÑANZA DE UNA LENGUA EXTRANJERA (ITALIANO - ESPAÑOL)</t>
  </si>
  <si>
    <t>X3233636C</t>
  </si>
  <si>
    <t>Garosi  , Linda</t>
  </si>
  <si>
    <t>YB3400140</t>
  </si>
  <si>
    <t>Massaiu  , Maurizio</t>
  </si>
  <si>
    <t>LA REPRESENTACIÓN DEL PODER EN EL ARTE Y ARQUITECTURA DEL REINO DE SICILIA EN ÉPOCA NORMANDA (1130-1189)</t>
  </si>
  <si>
    <t>Doris Behrens-Abouseif</t>
  </si>
  <si>
    <t>30818055X</t>
  </si>
  <si>
    <t>Ortiz Urbano, Raimundo Francisco</t>
  </si>
  <si>
    <t>METODOLOGÍA DE INTERVENCIÓN Y DISEÑO DE HERRAMIENTAS DE_x000D_
GESTIÓN DEL REGISTRO DE LA INFORMACIÓN ARQUEOLÓGICA EN_x000D_
ÁMBITO URBANO Y ARQUEOLOGÍA DE LA ARQUITECTURA. CÓRDOBA_x000D_
COMO LABORATORIO</t>
  </si>
  <si>
    <t>09156233W</t>
  </si>
  <si>
    <t>Vaquerizo Gil, Desiderio</t>
  </si>
  <si>
    <t>30828937J</t>
  </si>
  <si>
    <t>Vega Pozuelo, Rafael Fernando</t>
  </si>
  <si>
    <t>Humedales estacionales y salinas del Guadalquivir medio</t>
  </si>
  <si>
    <t>30069058P</t>
  </si>
  <si>
    <t>Naranjo Ramírez, José</t>
  </si>
  <si>
    <t>GEOGRAFÍA Y CIENCIAS DEL TERRITORIO</t>
  </si>
  <si>
    <t>GEOGRAFÍA HUMANA</t>
  </si>
  <si>
    <t>30529834W</t>
  </si>
  <si>
    <t>Torres Márquez, Martín</t>
  </si>
  <si>
    <t>30984377L</t>
  </si>
  <si>
    <t>Bravo Escudero, Santiago</t>
  </si>
  <si>
    <t>JAIME ROSALES. LA BÚSQUEDA DE UN LENGUAJE CINEMATOGRÁFICO.</t>
  </si>
  <si>
    <t>A11471416</t>
  </si>
  <si>
    <t>Ibrahim Ahmed Elassal, Ibrahim Mohamed</t>
  </si>
  <si>
    <t>ET</t>
  </si>
  <si>
    <t>LA INTERPRETACIÓN DEL ANICONISMO EN LA MINIATURA ISLÁMICA A TRAVÉS DEL CÓDICE HAYDR NAMEH DE LA BIBLIOTECA NACIONAL DE EL CAIRO.</t>
  </si>
  <si>
    <t>31001765L</t>
  </si>
  <si>
    <t>Fresco Cala, Beatriz María</t>
  </si>
  <si>
    <t>EVALUACIÓN DEL POTENCIAL DE SÓLIDOS MONOLÍTICOS MODIFICADOS CON NANOPARTÍCULAS EN TÉCNICAS DE MICROEXTRACCIÓN</t>
  </si>
  <si>
    <t>31877298B</t>
  </si>
  <si>
    <t>Davis Jodlowski, Alexander Zachary</t>
  </si>
  <si>
    <t>SÍNTESIS Y CARACTERIZACIÓN DE PEROVSKITAS HÍBRIDAS Y SU IMPLEMENTACIÓN EN CÉLULAS SOLARES.</t>
  </si>
  <si>
    <t>77369264R</t>
  </si>
  <si>
    <t>Cabello Bermúdez, Marta</t>
  </si>
  <si>
    <t>MATERIALES PARA DESARROLLAR NUEVAS BATERÍAS DE ION-LITIO Y POST-LITIO</t>
  </si>
  <si>
    <t>26969036H</t>
  </si>
  <si>
    <t>Ortiz Jimenez, Gregorio Fco.</t>
  </si>
  <si>
    <t>30547060R</t>
  </si>
  <si>
    <t>Alcantara Roman, Ricardo</t>
  </si>
  <si>
    <t>BF6573942</t>
  </si>
  <si>
    <t>Abdiaj  , Irini</t>
  </si>
  <si>
    <t>AL</t>
  </si>
  <si>
    <t>APLICACIÓN DE LA FOTOCATALISIS EN FLUJO COMO UNA NUEVA HERRAMIENTA PARA EL DESCUBRIMIENTO DE NUEVOS FÁRMACOS.</t>
  </si>
  <si>
    <t>05653795G</t>
  </si>
  <si>
    <t>Alcazar Vaca, Manuel Jesús</t>
  </si>
  <si>
    <t>E14626616</t>
  </si>
  <si>
    <t>Ouyang  , Weiyi</t>
  </si>
  <si>
    <t>RPC</t>
  </si>
  <si>
    <t>DESARROLLO DE NUEVOS NANO-FOTOCATALIZADORES PARA SU APLICACIÓN EN PROCESOS DE FOTORREACCIÓN EN FLUJO CONTÍNUO.</t>
  </si>
  <si>
    <t>G22425588</t>
  </si>
  <si>
    <t>Ledesma Escobar, Carlos Augusto</t>
  </si>
  <si>
    <t>METABOLÓMICA GLOBAL Y ORIENTADA DE CÍTRICOS MEDIANTE TÉCNICAS CROMATOGRÁFICAS-ESPECTROMETRÍA DE MASAS</t>
  </si>
  <si>
    <t>09208145A</t>
  </si>
  <si>
    <t>López de los Santos, Beatriz</t>
  </si>
  <si>
    <t>MEJORA GENETICA DEL MERINO ESPAÑOL EN UN CONTEXTO COOPERATIVO</t>
  </si>
  <si>
    <t>Salazar Zarzosa, Pablo César</t>
  </si>
  <si>
    <t>PE</t>
  </si>
  <si>
    <t>VARIABILIDAD FUNCIONAL DE PROSOPIS PALLIDA FRENTE A FACTORES CLIMÁTICOS Y EDÁFICOS EN UN GRADIENTE AMBIENTAL EN LA COSTA NORTE DE PERÚ.</t>
  </si>
  <si>
    <t>75403840L</t>
  </si>
  <si>
    <t>Villar Montero, Rafael</t>
  </si>
  <si>
    <t>14636497X</t>
  </si>
  <si>
    <t>Domínguez Méndez, Rafael</t>
  </si>
  <si>
    <t>TRIGO CLEARFIELD Y GRAMÍNEAS (L. rigidum) RESISTENTES A IMIDAZOLINONAS. ASPECTOS FISIOLÓGICOS, BIOQUÍMICOS Y MOLECULARES.</t>
  </si>
  <si>
    <t>28774537L</t>
  </si>
  <si>
    <t>Nogales Baena, Sergio</t>
  </si>
  <si>
    <t>CARACTERIZACIÓN DEL CRECIMIENTO, CALIDAD DE LA CANAL, LA CARNE Y EL PERFIL LIPÍDICO INTRAMUSCULAR DE LA RAZA BOVINA MARISMEÑA</t>
  </si>
  <si>
    <t>María Esperanza Camacho Vallejo</t>
  </si>
  <si>
    <t>N373980</t>
  </si>
  <si>
    <t>Bressan, María Cristina</t>
  </si>
  <si>
    <t>30204407W</t>
  </si>
  <si>
    <t>Buenestado Malfeito, Francisco José</t>
  </si>
  <si>
    <t>ECOLOGÍA Y DINÁMICA POBLACIONAL DE LA PERDIZ ROJA (ALECTORIS RUFA) EN ESPAÑA.</t>
  </si>
  <si>
    <t>30485039B</t>
  </si>
  <si>
    <t>Rafael Villafuerte Fernández</t>
  </si>
  <si>
    <t>30509592T</t>
  </si>
  <si>
    <t>Sanchez Tortosa, Fco. Miguel</t>
  </si>
  <si>
    <t>44996108N</t>
  </si>
  <si>
    <t>Pablo Gómez, Montserrat</t>
  </si>
  <si>
    <t>CARACTERIZACIÓN GENÉTICA DE LA POBLACIÓN EQUINA MARISMEÑA Y SU RELACIÓN CON OTRAS POBLACIONES EQUINAS MEDIANTE MICROSATÉLITES</t>
  </si>
  <si>
    <t>10184952T</t>
  </si>
  <si>
    <t>JOSÉ LUIS VEGA PLA</t>
  </si>
  <si>
    <t>VINCENZO LANDI PERIATI</t>
  </si>
  <si>
    <t>AAC039789</t>
  </si>
  <si>
    <t>Spiaggi  , Eduardo Pablo</t>
  </si>
  <si>
    <t>Evaluación agroecológica de los humedales del delta del Paraná, Argentina: una propuesta de construcción de indicadores de sustentabilidad para la ganadería.</t>
  </si>
  <si>
    <t>Ottmann, Graciela</t>
  </si>
  <si>
    <t>G03421779</t>
  </si>
  <si>
    <t>Toledo Manzur, Víctor</t>
  </si>
  <si>
    <t>G32256597</t>
  </si>
  <si>
    <t>Calderón Leyva, Ma Guadalupe</t>
  </si>
  <si>
    <t>CONTROL DE LA ACTIVIDAD SEXUAL DE OVEJAS NULÍPARAS MEDIANTE CARNEROS DORPER TRATADOS CON TESTOSTERONA Y/O GLUTAMATO: COMPORTAMIENTO SEXUAL Y EFECTO MACHO.</t>
  </si>
  <si>
    <t>CESAR ALBERTO MEZA HERRERA</t>
  </si>
  <si>
    <t>G05106613</t>
  </si>
  <si>
    <t>Rafael Rodríguez Martínez</t>
  </si>
  <si>
    <t>PROGRAMA DE DOCTORADO EN ARQUEOLOGÍA</t>
  </si>
  <si>
    <t>30492917T</t>
  </si>
  <si>
    <t>Morena López, José Antonio</t>
  </si>
  <si>
    <t>Arquitectura, iconografía y culto en el santuario iberorromano de Torreparedones (Baena. Córdoba)</t>
  </si>
  <si>
    <t>30502892Q</t>
  </si>
  <si>
    <t>Ventura Villanueva, Angel</t>
  </si>
  <si>
    <t>30982850X</t>
  </si>
  <si>
    <t>Ruiz Bueno, Manuel Dionisio</t>
  </si>
  <si>
    <t>TOPOGRAFÍA, IMAGEN Y EVOLUCIÓN URBANÍSTICA DE LA CÓRDOBA CLÁSICA A LA TARDOANTIGUA (ss. II-VII D.C.)</t>
  </si>
  <si>
    <t>AV1290949</t>
  </si>
  <si>
    <t>Di Cosmo  , Antonio Pio</t>
  </si>
  <si>
    <t>I motivi erranti della regalità:Evidenze archeologiche e indicatori dei procedimenti di transito e diffusione nell'area della Koiné Bizantina</t>
  </si>
  <si>
    <t>PROGRAMA DE DOCTORADO EN BIOCIENCIAS Y CIENCIAS AGROALIMENTARIAS</t>
  </si>
  <si>
    <t>30819457D</t>
  </si>
  <si>
    <t>Haba Ruiz, María Auxiliadora de la</t>
  </si>
  <si>
    <t>Caracterización fisico-química y sensorial de los quesos artesanos andaluces.</t>
  </si>
  <si>
    <t>30465763D</t>
  </si>
  <si>
    <t>Galan Soldevilla, Hortensia</t>
  </si>
  <si>
    <t>30817852Z</t>
  </si>
  <si>
    <t>Ruiz Pérez-Cacho, María del Pilar</t>
  </si>
  <si>
    <t>Gallegos Núñez, Janneth María</t>
  </si>
  <si>
    <t>Determinación de los compuestos orgánicos volátiles en quesos de cabra en diferentes estadíos de maduración mediante espectrometría de Movilidad Iónica (IMS) y su relación con algunos microorganismos implicados en su elaboración.</t>
  </si>
  <si>
    <t>08835196E</t>
  </si>
  <si>
    <t>Santos Rufo, Antonio</t>
  </si>
  <si>
    <t>El riego en relación a la Verticilosis del olivo: manejo del agua de riego para reducir de manera integrada la enfermedad.</t>
  </si>
  <si>
    <t>Guzman Ordoñez, Lucia Teresa</t>
  </si>
  <si>
    <t>Seroprevalencia y factores de riesgo de la infección por agentes reproductivos del ganado bovino (Brucella spp, Coxiella bumetii, Leptospira interrogans serovar Hardjo y Neospora canium) en explotaciones lecheras y de doble propósito de Ecuador.</t>
  </si>
  <si>
    <t>Luis Rodrigo Saa</t>
  </si>
  <si>
    <t>30833640R</t>
  </si>
  <si>
    <t>Carbonero Martínez, Alfonso</t>
  </si>
  <si>
    <t>Acevedo Betancourt, Luz Marina</t>
  </si>
  <si>
    <t>Caracterización y modulación de los cambios en músculos esqueléticos de rata secundarios a la uremia y a la obesidad.</t>
  </si>
  <si>
    <t>75394882P</t>
  </si>
  <si>
    <t>Lopez Rivero, Jose Luis</t>
  </si>
  <si>
    <t>15452248C</t>
  </si>
  <si>
    <t>Miranda Fuentes, Antonio</t>
  </si>
  <si>
    <t>Strategies for the optimization of the efficiency in the plant protection product applications in olive canopies</t>
  </si>
  <si>
    <t>30443885G</t>
  </si>
  <si>
    <t>Aguera Vega, Juan</t>
  </si>
  <si>
    <t>30795176Q</t>
  </si>
  <si>
    <t>Blanco Roldan, Gregorio L.</t>
  </si>
  <si>
    <t>38069865N</t>
  </si>
  <si>
    <t>Emilio Gil Moya</t>
  </si>
  <si>
    <t>26046098R</t>
  </si>
  <si>
    <t>Castillo Ruiz, Francisco José</t>
  </si>
  <si>
    <t>Caracterización, adaptación y mejora de nuevos sistemas de recolección integral para olivar.</t>
  </si>
  <si>
    <t>44363614H</t>
  </si>
  <si>
    <t>Castro García, Sergio</t>
  </si>
  <si>
    <t>26978469K</t>
  </si>
  <si>
    <t>Aguilar García, Daniel</t>
  </si>
  <si>
    <t>Estudio experimental del efecto de la terapia con plasma rico en factores de crecimiento sobre la reparación de lesiones musculares o tendinosas en la especie ovina.</t>
  </si>
  <si>
    <t>53367388M</t>
  </si>
  <si>
    <t>Fernández Sarmiento, José Andrés</t>
  </si>
  <si>
    <t>28785265Y</t>
  </si>
  <si>
    <t>Ríos Castaño, Pedro</t>
  </si>
  <si>
    <t>Control de la prodredumbre radical causada por Phytophora cinnamomi en dehesas mediante biofumigación con Brassica spp.</t>
  </si>
  <si>
    <t>30395848Z</t>
  </si>
  <si>
    <t>Antonio de Haro Bailón</t>
  </si>
  <si>
    <t>30526241C</t>
  </si>
  <si>
    <t>Paniagua Risueño, Jorge María</t>
  </si>
  <si>
    <t>Estudio epidemiológico de enfermedades transmisibles de importancia médica y sanitaria en artiodáctilos silvestres en el sur de España.</t>
  </si>
  <si>
    <t>28668728X</t>
  </si>
  <si>
    <t>Arenas Casas, Antonio Jose</t>
  </si>
  <si>
    <t>44985741H</t>
  </si>
  <si>
    <t>Óscar Cabezón Ponsoda</t>
  </si>
  <si>
    <t>30945861M</t>
  </si>
  <si>
    <t>Toledano Medina, María Ángeles</t>
  </si>
  <si>
    <t>Optimización del proceso de elaboración y caracterización fisiológica, físico-química del ajo negro.</t>
  </si>
  <si>
    <t>45278686N</t>
  </si>
  <si>
    <t>Jesus Pérez Aparicio</t>
  </si>
  <si>
    <t>30972289Y</t>
  </si>
  <si>
    <t>Morales Cid, Rosa María</t>
  </si>
  <si>
    <t>Nuevos objetivos de selección de la raza bovina retinta: mejora genética de la productividad y de la resistencia al estrés térmico. Estimación de parámetros mediante técnicas de regresión aleatoria y de norma de reacción.</t>
  </si>
  <si>
    <t>X07116088A</t>
  </si>
  <si>
    <t>Menéndez Buxadera, Alberto</t>
  </si>
  <si>
    <t>30973959C</t>
  </si>
  <si>
    <t>Urbano Luque, María Teresa</t>
  </si>
  <si>
    <t>Análisis de la fragmentación del ADN del espermatozoide canino mediante el test de dispersión de la cromatina espermática</t>
  </si>
  <si>
    <t>30794256Q</t>
  </si>
  <si>
    <t>Dorado Martín, Jesús Manuel</t>
  </si>
  <si>
    <t>30829096B</t>
  </si>
  <si>
    <t>Hidalgo Prieto, Manuel</t>
  </si>
  <si>
    <t>30993337D</t>
  </si>
  <si>
    <t>Ortiz Jaraba, Isabel</t>
  </si>
  <si>
    <t>30979480K</t>
  </si>
  <si>
    <t>Cañete Rodríguez, Ana María</t>
  </si>
  <si>
    <t>Revalorización de excedentes de fresa. Biotransformación de su contenido en glucosa a ácido glucónico mediante Gluconobacter Japonicus.</t>
  </si>
  <si>
    <t>30965653V</t>
  </si>
  <si>
    <t>Santos Dueñas, Inés María</t>
  </si>
  <si>
    <t>32021230D</t>
  </si>
  <si>
    <t>Garcia Garcia, Isidoro</t>
  </si>
  <si>
    <t>30983100F</t>
  </si>
  <si>
    <t>Jiménez Moreno, María José</t>
  </si>
  <si>
    <t>Respuesta de olivos jóvenes a la nutrición fosfórica y su influencia en la floración.</t>
  </si>
  <si>
    <t>30957980A</t>
  </si>
  <si>
    <t>Rapoport Goldberg, Hava</t>
  </si>
  <si>
    <t>30988407R</t>
  </si>
  <si>
    <t>Romero Rodríguez, Joaquín</t>
  </si>
  <si>
    <t>Desarrollo y verificación del modelo epidémico "Repilos" en el olivar andaluz.</t>
  </si>
  <si>
    <t>44258734H</t>
  </si>
  <si>
    <t>Roca Castillo, Luis Fernando</t>
  </si>
  <si>
    <t>30988448L</t>
  </si>
  <si>
    <t>Molina Hidalgo, Francisco Javier</t>
  </si>
  <si>
    <t>Functional characterization of strawberry (Fragaria x ananassa) transcription factors and transcriptional regulator during the fruit ripening, and genes with biotechnological interest</t>
  </si>
  <si>
    <t>30401988J</t>
  </si>
  <si>
    <t>Muñoz Blanco, Juan</t>
  </si>
  <si>
    <t>30786402M</t>
  </si>
  <si>
    <t>Blanco Portales, Rosario</t>
  </si>
  <si>
    <t>30989419R</t>
  </si>
  <si>
    <t>Moreno García, Jaime</t>
  </si>
  <si>
    <t>Estudio proteómico y metabómico de levaduras vínicas en forma libre e inmovilizadas, sometidas a diferentes  condiciones de estrés.</t>
  </si>
  <si>
    <t>30417096X</t>
  </si>
  <si>
    <t>Moreno Vigara, Juan Jose</t>
  </si>
  <si>
    <t>30998832F</t>
  </si>
  <si>
    <t>Cardoso Toset, Fernando</t>
  </si>
  <si>
    <t>Linfadenitis del cerdo en extensivo: aportaciones al diagnóstico e implicaciones en la cadena alimentaria.</t>
  </si>
  <si>
    <t>31833141Z</t>
  </si>
  <si>
    <t>Navas Lloret, José Miguel</t>
  </si>
  <si>
    <t>Contribución al estudio de las modificaciones estructurales y ultraestructurales en branquias, en su zona respiratoria y sensitiva, en zebrafish (Danio rerio) tratados con dioxina</t>
  </si>
  <si>
    <t>06982847R</t>
  </si>
  <si>
    <t>Diz Plaza, Andres Maria</t>
  </si>
  <si>
    <t>44782370J</t>
  </si>
  <si>
    <t>Negro Rama, Sara</t>
  </si>
  <si>
    <t>Mejora genética de la aptitud para el trote: detección  de SNPs de genes relacionados con el rendimiento deportivo y el temperamento de utilidad para la selección asistida por marcadores en el caballo trotador español.</t>
  </si>
  <si>
    <t>30512182Z</t>
  </si>
  <si>
    <t>Valera Córdoba, María Mercedes</t>
  </si>
  <si>
    <t>4769276Y</t>
  </si>
  <si>
    <t>Marina Solé Berga</t>
  </si>
  <si>
    <t>45741545L</t>
  </si>
  <si>
    <t>Pelayo García, Rocío</t>
  </si>
  <si>
    <t>CARACTERIZACIÓN GENÉTICA DE LA RAZA BOVINA DE LIDIA:diferenciación genética de los distintos encastes de la raza así como la caracterización de la actitud comportamental de la misma.</t>
  </si>
  <si>
    <t>08042793S</t>
  </si>
  <si>
    <t>Luis José Royo Martín</t>
  </si>
  <si>
    <t>76146624H</t>
  </si>
  <si>
    <t>Pedro Javier Azor Ortiz</t>
  </si>
  <si>
    <t>45742895N</t>
  </si>
  <si>
    <t>Merinas Amo, María Tania</t>
  </si>
  <si>
    <t>Papel de la cerveza en la modulación de procesos degenerativos. Estudios integrados in vitro e in vivo de la actividad protectora del ADN, aumento de supervivencia, potencial antiproliferativo e intervención en el estatus de metilación genética</t>
  </si>
  <si>
    <t>30969828Y</t>
  </si>
  <si>
    <t>Fernando Calahorro Núñez</t>
  </si>
  <si>
    <t>47203555B</t>
  </si>
  <si>
    <t>Cívico García, Alfonso</t>
  </si>
  <si>
    <t>ADICIÓN DE LÍPIDOS RICOS EN ÁCIDOS GRASOS OMEGA-3 A LA RACIÓN DE CABRAS LECHERAS:EFECTOS SOBRE LA PRODUCCIÓN Y LA EVOLUCIÓN DE LA COMPOSICIÓN DE LA LECHE.</t>
  </si>
  <si>
    <t>50306969N</t>
  </si>
  <si>
    <t>Miguel Ángel de la Fuente Layos</t>
  </si>
  <si>
    <t>49029809L</t>
  </si>
  <si>
    <t>Jurado Tarifa, Estefanía</t>
  </si>
  <si>
    <t>Estudio epidemiológico de patógenos zoonósicos (influenza aviar, flavivirus, Campylobacter spp. y Salmonella spp.) en cimbeles y rapaces de Andalucía.</t>
  </si>
  <si>
    <t>50302640F</t>
  </si>
  <si>
    <t>Hermoso de Mena, Javier</t>
  </si>
  <si>
    <t>Calidad de planta  de Pinus halepensis Mill. en repoblaciones forestales en la provincia de Valencia. Definición y contraste de los estándares de calidad de planta.</t>
  </si>
  <si>
    <t>26217723T</t>
  </si>
  <si>
    <t>Del Campo García, Antonio D.</t>
  </si>
  <si>
    <t>53590629P</t>
  </si>
  <si>
    <t>Jurado Oller, José Luis</t>
  </si>
  <si>
    <t>Optimización de la producción de hidrógeno en el alga chlamydomonas mediante el uso de mutantes y condiciones de cultivo no estresantes.</t>
  </si>
  <si>
    <t>75721537V</t>
  </si>
  <si>
    <t>García Molina, María Dolores</t>
  </si>
  <si>
    <t>Caracterización proteómica de líneas de trigo con muy bajo contenido en gliadinas: implicaciones para el desarrollo de alimentos aptos para el colectivo celíaco</t>
  </si>
  <si>
    <t>77357622C</t>
  </si>
  <si>
    <t>Ocaña Moral, Sara</t>
  </si>
  <si>
    <t>Empleo de herramientas genómicas para la búsqueda de genes candidatos relacionados con la resistencia a Ascochyta fabae y Orobanche crenata en habas (Vicia faba L.)</t>
  </si>
  <si>
    <t>39329681A</t>
  </si>
  <si>
    <t>ANA MARÍA TORRES ROMERO</t>
  </si>
  <si>
    <t>80147101J</t>
  </si>
  <si>
    <t>Madrid Herrero, Eva María</t>
  </si>
  <si>
    <t>80151729H</t>
  </si>
  <si>
    <t>Ruiz Rodríguez, María Dolores</t>
  </si>
  <si>
    <t>Utilización de variedades primitivas en la ampliación de la base genética de Vicia faba L.</t>
  </si>
  <si>
    <t>27695618F</t>
  </si>
  <si>
    <t>Cubero Salmeron, Jose Ignacio</t>
  </si>
  <si>
    <t>30786427F</t>
  </si>
  <si>
    <t>Avila Gomez, Carmen Maria</t>
  </si>
  <si>
    <t>AAA189282</t>
  </si>
  <si>
    <t>Mattera  , María Gabriela</t>
  </si>
  <si>
    <t>Introgresión de Hordeum Chilense en trigo para la mejora del contenido de pigmentos carotenoides en grano</t>
  </si>
  <si>
    <t>Sergio Gustavo Atienza Peñas</t>
  </si>
  <si>
    <t>P04980226</t>
  </si>
  <si>
    <t>Loewe Muñoz, Verónica</t>
  </si>
  <si>
    <t>Crecimiento y producción del pino piñonero (Pinus pinea L.) en Chile</t>
  </si>
  <si>
    <t>P06457276</t>
  </si>
  <si>
    <t>Recabarren Morgado, Sergio Edmundo</t>
  </si>
  <si>
    <t>Impacto de la exposición a un exceso de testosterona durante el desarrollo fetal en el eje gonadal de machos ovinos.</t>
  </si>
  <si>
    <t>WD1415480</t>
  </si>
  <si>
    <t>el Moutchou  , Najat</t>
  </si>
  <si>
    <t>Conservación de los recursos genéticos caprinos del norte de marruecos como base del desarrollo rural.</t>
  </si>
  <si>
    <t>30508678Y</t>
  </si>
  <si>
    <t>Rodero Serrano, Evangelina</t>
  </si>
  <si>
    <t>PROGRAMA DE DOCTORADO EN CIENCIAS JURÍDICAS Y EMPRESARIALES</t>
  </si>
  <si>
    <t>30459266K</t>
  </si>
  <si>
    <t>Muñoz Tomás, Juan María</t>
  </si>
  <si>
    <t>EL TRATAMIENTO DE LAS CONTRAPRESTACIONES VARIABLES EN LA NORMATIVA CONTABLE</t>
  </si>
  <si>
    <t>Rafael Jesús Baustista Mesa</t>
  </si>
  <si>
    <t>30544455H</t>
  </si>
  <si>
    <t>Horacio Molina Sánchez</t>
  </si>
  <si>
    <t>30473138R</t>
  </si>
  <si>
    <t>Millán de la Lastra, José Ramón</t>
  </si>
  <si>
    <t>Análisis de la evolución de la solvencia y de la rentabilidad de las entidades de depósito españolas. Un enfoque de vanguardia.</t>
  </si>
  <si>
    <t>30803511W</t>
  </si>
  <si>
    <t>Rueda López, Ramón</t>
  </si>
  <si>
    <t>LA ÉTICA COMO FUNDAMENTO DE LA RESPONSABILIDAD SOCIAL: EL FOMENTO DE LA PERSPECTIVA DE GÉNERO COMO PRAXIS SOCIALMENTE RESPONSABLE EN LA UNIVERSIDAD</t>
  </si>
  <si>
    <t>21639277A</t>
  </si>
  <si>
    <t>Sanchís Vidal, Amelia</t>
  </si>
  <si>
    <t>DERECHO ECLESIÁSTICO DEL ESTADO</t>
  </si>
  <si>
    <t>24401359S</t>
  </si>
  <si>
    <t>Juan Hernández Zubizarreta</t>
  </si>
  <si>
    <t>30808741B</t>
  </si>
  <si>
    <t>Orti Baquerizo, Javier</t>
  </si>
  <si>
    <t>FACTORES EXPLICATIVOS DE LA EXTERNALIZACIÓN DE SERVICIOS EN LA PEQUEÑA Y MEDIANA EMPRESA</t>
  </si>
  <si>
    <t>30446440Y</t>
  </si>
  <si>
    <t>Ramirez Sobrino, Jesus N.</t>
  </si>
  <si>
    <t>30816739M</t>
  </si>
  <si>
    <t>Sánchez Moreno, Manuel</t>
  </si>
  <si>
    <t>Aproximación histórico-religiosa a las violencias de género y diversidad afectivo-sexual durante los regímenes no democráticos. Mecanismos de memoria y justicia transicional.</t>
  </si>
  <si>
    <t>30993648K</t>
  </si>
  <si>
    <t>Alcaide Pulido, Purificación</t>
  </si>
  <si>
    <t>La imagen de las instituciones de educación superior:desarrollo de un modelo de medición y estimación aplicada a universitarios en España y Portugal.</t>
  </si>
  <si>
    <t>Belén Gutiérrez Villar</t>
  </si>
  <si>
    <t>Helena María Baptista Alves</t>
  </si>
  <si>
    <t>Mariano Carbonero Ruz</t>
  </si>
  <si>
    <t>44353384T</t>
  </si>
  <si>
    <t>Martín Garrido, Francisco de Borja</t>
  </si>
  <si>
    <t>UNA APROXIMACIÓN A LA RELACIÓN ENTRE LOS ESTILOS DE PENSAMIENTO Y EL GRADO DE ADAPTACIÓN DE LOS EXPATRIADOS</t>
  </si>
  <si>
    <t>Charles Vance</t>
  </si>
  <si>
    <t>30791593K</t>
  </si>
  <si>
    <t>Emilio Jesús Morales Fernández</t>
  </si>
  <si>
    <t>Carlos Garcia Alonso</t>
  </si>
  <si>
    <t>75692840R</t>
  </si>
  <si>
    <t>Martín Coleto, Reyes Alonso</t>
  </si>
  <si>
    <t>LAS RESPONSABILIDADES EN MATERIA DE PREVENCIÓN DE RIESGOS LABORALES</t>
  </si>
  <si>
    <t>75663171W</t>
  </si>
  <si>
    <t>Gomez Caballero, Pedro</t>
  </si>
  <si>
    <t>DERECHO DEL TRABAJO Y DE LA SEGURIDAD SOCIAL</t>
  </si>
  <si>
    <t>AY4492524</t>
  </si>
  <si>
    <t>Sandalli  , Giulia</t>
  </si>
  <si>
    <t>Empresas pesqueras y pesca sostenible en la reforma de la política pesquera común en la Unión Europea</t>
  </si>
  <si>
    <t>Angela del Vecchio</t>
  </si>
  <si>
    <t>C01830255</t>
  </si>
  <si>
    <t>Muñiz Rodríguez, Noel Martín</t>
  </si>
  <si>
    <t>NIC</t>
  </si>
  <si>
    <t>WORKPLACE BULLYING OCCURRENCE IN ALTERNATIVE ORGANIZATIONAL MILIEUS</t>
  </si>
  <si>
    <t>05605959P</t>
  </si>
  <si>
    <t>Pombo Gonzalez, Pablo</t>
  </si>
  <si>
    <t>30526071B</t>
  </si>
  <si>
    <t>José Antonio Ariza Montes</t>
  </si>
  <si>
    <t>3054445H</t>
  </si>
  <si>
    <t>PROGRAMA DE DOCTORADO EN INGENIERÍA DE PLANTAS AGROINDUSTRIALES</t>
  </si>
  <si>
    <t>22965187D</t>
  </si>
  <si>
    <t>Ros Torres, Josefa</t>
  </si>
  <si>
    <t>El paisaje arquitectónico de la calle del Carmen en la Cartagena de los años 20.</t>
  </si>
  <si>
    <t>25711460J</t>
  </si>
  <si>
    <t>Ayala Alvarez, Francisco Javier</t>
  </si>
  <si>
    <t>LA ENSEÑANZA DE LA EXPRESIÓN GRAFICA MEDIANTE LA VISUALIZACIÓN DE MODELOS TRIDIMENSIONALES</t>
  </si>
  <si>
    <t>25993516C</t>
  </si>
  <si>
    <t>Martínez Hermoso, Juan de Dios Antonio</t>
  </si>
  <si>
    <t>Representación gráfica y diseño de la tumba de Sarenput II ( QH31). Arquitectura funeraria de la necrópolis de Qubbet El-Hawa.</t>
  </si>
  <si>
    <t>26023372E</t>
  </si>
  <si>
    <t>Alejandro Juan Jiménez Serrano</t>
  </si>
  <si>
    <t>30058868F</t>
  </si>
  <si>
    <t>Portero Laguna, Juan</t>
  </si>
  <si>
    <t>Metodología para el conocimiento de un edificio agroindustrial integrando distintas disciplinas</t>
  </si>
  <si>
    <t>30063276E</t>
  </si>
  <si>
    <t>Ruz Ortiz, José Jaime</t>
  </si>
  <si>
    <t>30537644S</t>
  </si>
  <si>
    <t>García Fresneda, Joaquín</t>
  </si>
  <si>
    <t>Determinación y análisis de la información geográfica económica y social de los molinos de aceite con prensas de viga de quintal ubicados en la comarca Montoro Adamuz.</t>
  </si>
  <si>
    <t>80141654V</t>
  </si>
  <si>
    <t>Mª Pilar Mercader Moyano</t>
  </si>
  <si>
    <t>30834266Y</t>
  </si>
  <si>
    <t>Pérez Calle, María Dolores</t>
  </si>
  <si>
    <t>Repercusión de la implantación de los hornos PACIFIC-HERRESOFF en la metalurgia de las minas de Almadén.</t>
  </si>
  <si>
    <t>70645461H</t>
  </si>
  <si>
    <t>José Tejero Manzanares</t>
  </si>
  <si>
    <t>30952773V</t>
  </si>
  <si>
    <t>López Quintero, Javier Luis</t>
  </si>
  <si>
    <t>Definición geométrica y reconstrucción virtual de la almazara Puente de Tablas.</t>
  </si>
  <si>
    <t>30961921B</t>
  </si>
  <si>
    <t>Baena Sánchez, Montserrat</t>
  </si>
  <si>
    <t>El monopolio aceitero en el señorío de Baena (siglo XVIII): un estudio histórico-técnico aplicado al molino del duque.</t>
  </si>
  <si>
    <t>46588435A</t>
  </si>
  <si>
    <t>Sánchez Narbón, Beatriz</t>
  </si>
  <si>
    <t>EL DISEÑO DE ALMAZARAS COMO APORTACIÓN A LA CULTURA OLIVARERA</t>
  </si>
  <si>
    <t>26479214G</t>
  </si>
  <si>
    <t>Juan Vilar Hernández</t>
  </si>
  <si>
    <t>45744772A</t>
  </si>
  <si>
    <t>Castro García, Miguel</t>
  </si>
  <si>
    <t>47073062C</t>
  </si>
  <si>
    <t>Sánchez Casado, María de las Nieves</t>
  </si>
  <si>
    <t>Estudio de las fábricas de harinas de finales del siglo XIX y principios del siglo XX. Análisis arquitectónico y reconstrucción gráfica de estas edificaciones en la provincia de Albacete.</t>
  </si>
  <si>
    <t>52489214V</t>
  </si>
  <si>
    <t>García Molina, Diego Francisco</t>
  </si>
  <si>
    <t>Estudio comparativo de distintas técnicas para la documentación y puesta en valor del patrimonio ingeniero-arquitectónico</t>
  </si>
  <si>
    <t>74891837L</t>
  </si>
  <si>
    <t>Pabón Dueñas, Ana Belén</t>
  </si>
  <si>
    <t>Red de navegación de interiores para la tecnoaccesibilidad</t>
  </si>
  <si>
    <t>25097238Y</t>
  </si>
  <si>
    <t>Merino Córdoba, Salvador</t>
  </si>
  <si>
    <t>75381834R</t>
  </si>
  <si>
    <t>Moreno Cabello, Pedro Ángel</t>
  </si>
  <si>
    <t>Estudio de la dinámica mandibular humana en un Articulador Dental Virtual Individualizable.</t>
  </si>
  <si>
    <t>77332008M</t>
  </si>
  <si>
    <t>Estepa Rubio, Jesús</t>
  </si>
  <si>
    <t>Aproximación geométrica y espacial y reconstrucción virtual de la Iglesia de Santa María de Cazorla a través de sus ruinas.</t>
  </si>
  <si>
    <t>78978784G</t>
  </si>
  <si>
    <t>Vera López, José Antonio</t>
  </si>
  <si>
    <t>Optimización de las redes de distribución del Servicio Postal Universal</t>
  </si>
  <si>
    <t>80155092T</t>
  </si>
  <si>
    <t>García Beltrán, Manuel</t>
  </si>
  <si>
    <t>Estudio de durabilidad y de comportamiento mecánico en hormigones y materiales tratados con cemento, aplicando residuos industriales y áridos reciclados.</t>
  </si>
  <si>
    <t>44368587T</t>
  </si>
  <si>
    <t>Barbudo Muñoz, Maria Auxiliadora</t>
  </si>
  <si>
    <t>PROGRAMA DE DOCTORADO EN METODOLOGÍA DE LA INVESTIGACIÓN EN CIENCIAS DE LA SALUD</t>
  </si>
  <si>
    <t>30827095B</t>
  </si>
  <si>
    <t>Puentes Torres, Rafael Carlos</t>
  </si>
  <si>
    <t>ACEPTABILIDAD Y FACTIBILIDAD DE LA BÚSQUEDA OPORTUNISTA DE PACIENTES CON LA INFECCIÓN POR VIH EN LOS CENTROS DE ATENCIÓN PRIMARIA DEL SISTEMA NACIONAL DE SALUD</t>
  </si>
  <si>
    <t>03081717Q</t>
  </si>
  <si>
    <t>Aguado Taberne, María Cristina</t>
  </si>
  <si>
    <t>30943201J</t>
  </si>
  <si>
    <t>Raya Hidalgo, Patricia</t>
  </si>
  <si>
    <t>APORTACIÓN DEL SERVICIO DE PROTECCIÓN RADIOLÓGICA A LA SEGURIDAD Y SALUD DEL PERSONAL EXPUESTO A RADIACIONES IONIZANTES EN LA UNIVERSIDAD DE CÓRDOBA.</t>
  </si>
  <si>
    <t>30967987M</t>
  </si>
  <si>
    <t>León del Pino, María del Carmen</t>
  </si>
  <si>
    <t>Prevalencia del "mismatch" prótesis-paciente tras implante percutáneo de prótesis aórtica, e impacto pronóstico a medio plazo.</t>
  </si>
  <si>
    <t>25986699B</t>
  </si>
  <si>
    <t>Mesa Rubio, Dolores</t>
  </si>
  <si>
    <t>30981529T</t>
  </si>
  <si>
    <t>Santisteban Sánchez de Puerta, Marta</t>
  </si>
  <si>
    <t>Intervencionismo cardiaco en pacientes con cirugía de derivación cavopulmonar.</t>
  </si>
  <si>
    <t>30462473P</t>
  </si>
  <si>
    <t>Romero Moreno, Miguel Angel</t>
  </si>
  <si>
    <t>44363582D</t>
  </si>
  <si>
    <t>Cano Castiñeira, Roque Jesús</t>
  </si>
  <si>
    <t>PREVALENCIA DE LITIASIS RENAL EN LA POBLACIÓN ANDALUZA. FACTORES ASOCIADOS</t>
  </si>
  <si>
    <t>76114649J</t>
  </si>
  <si>
    <t>Campos Hernández, Juan Pablo</t>
  </si>
  <si>
    <t>FRAGMENTACIÓN DE ADN EN ESPERMATOZOIDES DE VARONES INFÉRTILES CON VARICOCELE. NIVEL AL QUE SE PRODUCE LA FRAGMENTACIÓN DEL ADN. IMPLICACIONES CLÍNICAS Y TERAPÉUTICAS.</t>
  </si>
  <si>
    <t>28519237L</t>
  </si>
  <si>
    <t>López Beltrán, Antonio</t>
  </si>
  <si>
    <t>ANATOMÍA PATOLÓGICA</t>
  </si>
  <si>
    <t>28656218N</t>
  </si>
  <si>
    <t>Requena Tapia, Maria Josefa</t>
  </si>
  <si>
    <t>PROGRAMA DE DOCTORADO EN PSICOLOGÍA APLICADA</t>
  </si>
  <si>
    <t>30806744S</t>
  </si>
  <si>
    <t>Fernández Rabanillo, José Luis</t>
  </si>
  <si>
    <t>La influencia del grupo de iguales en la implicación en acoso escolar</t>
  </si>
  <si>
    <t>15451393Q</t>
  </si>
  <si>
    <t>Gómez Ortiz, Olga</t>
  </si>
  <si>
    <t>44367471B</t>
  </si>
  <si>
    <t>Romera Félix, Eva María</t>
  </si>
  <si>
    <t>45748491L</t>
  </si>
  <si>
    <t>Guerrero Alonso, María de la Soledad</t>
  </si>
  <si>
    <t>Control múltiple en discriminaciones simples y condicionales: aplicaciones para la enseñanza y estudio procedimental</t>
  </si>
  <si>
    <t>30524057K</t>
  </si>
  <si>
    <t>Alós Cívico, Francisco José</t>
  </si>
  <si>
    <t>Urena  , Julissa</t>
  </si>
  <si>
    <t>Violencia Psicológica en parejas jóvenes. Relación con otros tipos de violencia y calidad de las relaciones.</t>
  </si>
  <si>
    <t>74725694M</t>
  </si>
  <si>
    <t>Yáñez Rodríguez, Virginia</t>
  </si>
  <si>
    <t>Habilidades de afrontamiento en los padres y madres de niños y niñas con trastornos del espectro autista: hacia una visión integradora</t>
  </si>
  <si>
    <t>30073850Q</t>
  </si>
  <si>
    <t>Sanchez Vazquez, Vicente</t>
  </si>
  <si>
    <t>FK692120</t>
  </si>
  <si>
    <t>Belmonte Steibel, Gisele</t>
  </si>
  <si>
    <t>El Patrón de Conducta Tipo A y su relación con conductas adictivas.</t>
  </si>
  <si>
    <t>44355052N</t>
  </si>
  <si>
    <t>Lucena Jurado, Valentina</t>
  </si>
  <si>
    <t>44361343R</t>
  </si>
  <si>
    <t>Ruiz Olivares, María del Rosario</t>
  </si>
  <si>
    <t>PROGRAMA DE DOCTORADO EN QUÍMICA FINA</t>
  </si>
  <si>
    <t>07212879X</t>
  </si>
  <si>
    <t>Macías Gallego, Carlos</t>
  </si>
  <si>
    <t>Aerogeles de carbono y compuestos funcionales híbridos con propiedades adecuadas para electrodos en desionización capacitiva</t>
  </si>
  <si>
    <t>30511942G</t>
  </si>
  <si>
    <t>Lavela Cabello, Pedro Javier</t>
  </si>
  <si>
    <t>26244491L</t>
  </si>
  <si>
    <t>Balbuena Jurado, Jose</t>
  </si>
  <si>
    <t>Preparación de nuevos materiales fotocatalizadores para la descontaminación de gases NOx.</t>
  </si>
  <si>
    <t>30524375V</t>
  </si>
  <si>
    <t>Sanchez Granados, Luis Rafael</t>
  </si>
  <si>
    <t>30802463N</t>
  </si>
  <si>
    <t>Cruz Yusta, Manuel</t>
  </si>
  <si>
    <t>30972628T</t>
  </si>
  <si>
    <t>Reyes Gallardo, Emilia María</t>
  </si>
  <si>
    <t>EMPLEO DE NANOPARTICULAS HÍBRIDAS EN EL CONTEXTO DE LAS TÉCNICAS DE (MICRO) EXTRACCIÓN</t>
  </si>
  <si>
    <t>30975913L</t>
  </si>
  <si>
    <t>Fernández Peralbo, María Auxiliadora</t>
  </si>
  <si>
    <t>Aportaciones de la metobolómica al análisis clínico orientado y global mediante cromatografía y espectometría de masas</t>
  </si>
  <si>
    <t>31892056A</t>
  </si>
  <si>
    <t>Puente Santiago, Alain Rafael</t>
  </si>
  <si>
    <t>Diseño de interfases funcionales. Estudio de procesos de transferencia electrónica a través de monocapas moleculares autoensambladas sobre oro.</t>
  </si>
  <si>
    <t>11966306G</t>
  </si>
  <si>
    <t>Madueño Jiménez, Rafael</t>
  </si>
  <si>
    <t>50611764B</t>
  </si>
  <si>
    <t>Castillo García, María Luisa</t>
  </si>
  <si>
    <t>Nuevas metodologías analíticas con detección luminiscente en análisis agroalimentario.</t>
  </si>
  <si>
    <t>30059688E</t>
  </si>
  <si>
    <t>Gomez Hens, Agustina</t>
  </si>
  <si>
    <t>30796901Q</t>
  </si>
  <si>
    <t>Aguilar Caballos, María de la Paz</t>
  </si>
  <si>
    <t>80159550L</t>
  </si>
  <si>
    <t>López Pedrajas, Susana</t>
  </si>
  <si>
    <t>OBTENCIÓN DE COMPUESTOS QUÍMICOS DE INTERÉS A PARTIR DE FUENTES RENOVABLES: (OXI)DESHIDRATACIÓN DE GLICERINA EMPLEANDO NUEVOS SISTEMAS CATALÍTICOS</t>
  </si>
  <si>
    <t>28420724S</t>
  </si>
  <si>
    <t>Luna Martinez, Diego</t>
  </si>
  <si>
    <t>75699124Y</t>
  </si>
  <si>
    <t>Bautista Rubio, Felipa Maria</t>
  </si>
  <si>
    <t>Programa Oficial de Doctorado en Recursos Naturales y Gestión Sostenible</t>
  </si>
  <si>
    <t>Cevallos Falquez, Orly Fernando</t>
  </si>
  <si>
    <t>Caracterización morfométrica y molecular del bovino criollo en la provincia de Manabi, Ecuador.</t>
  </si>
  <si>
    <t>10862856W</t>
  </si>
  <si>
    <t>García Roces, Irene</t>
  </si>
  <si>
    <t>Perspectiva ecofeminista del trabajo y de las relaciones de poder: la red de agroecología ACS-Amazonía en Acre-Brasil</t>
  </si>
  <si>
    <t>21474562Z</t>
  </si>
  <si>
    <t>Sabuco Cantó, Assumpta</t>
  </si>
  <si>
    <t>31672699C</t>
  </si>
  <si>
    <t>Soler Montiel, Marta</t>
  </si>
  <si>
    <t>50780706H</t>
  </si>
  <si>
    <t>Sevilla Guzman, Eduardo</t>
  </si>
  <si>
    <t>15450395F</t>
  </si>
  <si>
    <t>Carpio Camargo, Antonio José</t>
  </si>
  <si>
    <t>Efectos sobre la biodiversidad de distintos manejos en un gradiente de usos y hábitats.</t>
  </si>
  <si>
    <t>48427396E</t>
  </si>
  <si>
    <t>Joaquín Vicente Baños</t>
  </si>
  <si>
    <t>30993314D</t>
  </si>
  <si>
    <t>Crespo Bastias, Cristina</t>
  </si>
  <si>
    <t>Influencia de la riqueza del dosel en la regeneración y coexistencia de especies leñosas en bosques europeos.</t>
  </si>
  <si>
    <t>2647869V</t>
  </si>
  <si>
    <t>Raquel Benavides Calvo</t>
  </si>
  <si>
    <t>28393653S</t>
  </si>
  <si>
    <t>Fernandez Haeger, Juan</t>
  </si>
  <si>
    <t>50819099R</t>
  </si>
  <si>
    <t>Fernando Valladares Ros</t>
  </si>
  <si>
    <t>44357691Y</t>
  </si>
  <si>
    <t>Pérez Arellano, Rafael</t>
  </si>
  <si>
    <t>Modelación de la interceptación de lluvia en individuos aislados de Pinus Pinea Ladanifer: efecto de diferentes parámetros climáticos y de vegetación</t>
  </si>
  <si>
    <t>45735741B</t>
  </si>
  <si>
    <t>Plaza García, María del Pilar</t>
  </si>
  <si>
    <t>Polen aerovagante y alérgenos mayoritarios de olivo y gramíneas en la atmósfera de Córdoba.</t>
  </si>
  <si>
    <t>52337541Y</t>
  </si>
  <si>
    <t>Sánchez Cáceres, Rubén</t>
  </si>
  <si>
    <t>La agroecología como construcción social desde las organizaciones de consumo ecológico. Un estudio de caso en el sudoeste ibérico.</t>
  </si>
  <si>
    <t>PB003271</t>
  </si>
  <si>
    <t>Viana Fernandes, Aristóteles</t>
  </si>
  <si>
    <t>Estudio de la dinámica socioambiental en Unidad de Conservación- Reserva extractivista en la Amazonía Brasileña, en el enfoque de la agroecología-  'El caso de la Reserva Extractivista del río Cajarí,en el Estado de Amapá - Brasil'</t>
  </si>
  <si>
    <t>YA4097792</t>
  </si>
  <si>
    <t>Guareschi  , Marianna</t>
  </si>
  <si>
    <t>Desafíos y retos desde el paradigma de la Soberanía Alimentaria y la Agroecología para los procesos de Cooperación al Desarrollo Rural. Aprendizajes desde el contexto paraguayo.</t>
  </si>
  <si>
    <t>44365205E</t>
  </si>
  <si>
    <t>Lopez-Bellido Garrido, Pedro José</t>
  </si>
  <si>
    <t>BALANCE Y HUELLA DE CARBONO EN PLANTACIONES DE OLIVAR EN EL SUR DE ESPAÑA</t>
  </si>
  <si>
    <t>14631374Q</t>
  </si>
  <si>
    <t>González de Cara, Carlos Antonio</t>
  </si>
  <si>
    <t>VALIDACIÓN DEL ANALIZADOR HEMATOLÓGICO LASERCYTE EN BURROS SANOS.</t>
  </si>
  <si>
    <t>14627060A</t>
  </si>
  <si>
    <t>Pérez Ecija, Rafael Alejandro</t>
  </si>
  <si>
    <t>44357751C</t>
  </si>
  <si>
    <t>Mendoza García, Francisco Javier</t>
  </si>
  <si>
    <t>15408205E</t>
  </si>
  <si>
    <t>Mauri Lopez, Maria Soledad</t>
  </si>
  <si>
    <t>Efecto del sistema de aturdimiento con CO2, tiempo de desangrado y estimulación eléctrica post-mortem en la calidad de la carne de pavo.</t>
  </si>
  <si>
    <t>15513803G</t>
  </si>
  <si>
    <t>Fernández Moreno, Pablo Tomás</t>
  </si>
  <si>
    <t>RESISTENCIA CRUZADA Y MÚLTIPLE DE MALAS HIERBAS A HERBICIDAS</t>
  </si>
  <si>
    <t>Reid J. Smeda</t>
  </si>
  <si>
    <t>30974984X</t>
  </si>
  <si>
    <t>Anaya Calvo Rubio, Gabriel Javier</t>
  </si>
  <si>
    <t>DESARROLLO Y VALIDACIÓN DE UN SISTEMA DIAGNÓSTICO RÁPIDO PARA LA DETECCIÓN DE ALTERACIONES CROMOSÓMICAS QUE PROVOCAN INFERTILIDAD EN CABALLOS BASADO EN HERRAMIENTAS MOLECULARES.</t>
  </si>
  <si>
    <t>30976591F</t>
  </si>
  <si>
    <t>Rodríguez González-Miranda, Rocío</t>
  </si>
  <si>
    <t>CARACTERIZACIÓN CLÍNICA Y LABORATORIAL, INCLUYENDO PROTEÍNAS DE FASE AGUDA EN CABALLOS PRE POSITIVOS A THEILERIA EQUI.</t>
  </si>
  <si>
    <t>01397775L</t>
  </si>
  <si>
    <t>Riber Perez, Cristina</t>
  </si>
  <si>
    <t>Efecto de la selección de espermatozoides mediante centrifugación coloidal sobre la calidad de las dosis de semen de asno refigeradas y congeladas.</t>
  </si>
  <si>
    <t>30998795Q</t>
  </si>
  <si>
    <t>Gutiérrez Bautista, Álvaro Jesús</t>
  </si>
  <si>
    <t>EVALUACIÓN DE LA EFICACIA DEL DEXKETOPROFENO EN EL CONTROL DEL DOLOR INTRA Y POSTOPERATORIO EN PERROS SOMETIDOS A CIRUGÍA ORTOPÉDICA.</t>
  </si>
  <si>
    <t>53275823A</t>
  </si>
  <si>
    <t>Morgaz Rodríguez, Juan</t>
  </si>
  <si>
    <t>78686367D</t>
  </si>
  <si>
    <t>Navarrete Calvo, Rocio</t>
  </si>
  <si>
    <t>45736272J</t>
  </si>
  <si>
    <t>Caballero Villalobos, Javier</t>
  </si>
  <si>
    <t>Plasmin activity and other factors affecting quality of Manchega ewe milk</t>
  </si>
  <si>
    <t>28680062M</t>
  </si>
  <si>
    <t>Sanchez Rodriguez, Manuel</t>
  </si>
  <si>
    <t>49935982S</t>
  </si>
  <si>
    <t>Rodríguez de Francisco, Luis Enrique</t>
  </si>
  <si>
    <t>CARACTERIZACIÓN DE LA VARIABILIDAD DE POBLACIONES DE PINUS OCCIDENTALIS SWARTZ EN LA REPÚBLICA DOMICANA MEDIANTE EL EMPLEO DE TÉCNICAS MORFOANATÓMICAS Y MOLECULARES.</t>
  </si>
  <si>
    <t>76429841J</t>
  </si>
  <si>
    <t>Escamilla Sánchez, Alejandro</t>
  </si>
  <si>
    <t>Estudios de los mecanismos de inmunomodulación por Fasciola hepática: apoptosis y linfocitos T reguladores.</t>
  </si>
  <si>
    <t>26211462H</t>
  </si>
  <si>
    <t>Bautista Perez, Maria Jose</t>
  </si>
  <si>
    <t>77336695T</t>
  </si>
  <si>
    <t>Guirao Arrabal, Emilio</t>
  </si>
  <si>
    <t>INCIDENCIA Y FACTORES DE RIESGO DE TUBERCULOSIS EN EL TRASPLANTE PULMONAR: IMPORTANCIA DE LA PROFILAXIS</t>
  </si>
  <si>
    <t>30953219A</t>
  </si>
  <si>
    <t>Muñoz Romero, Verónica</t>
  </si>
  <si>
    <t>30035174A</t>
  </si>
  <si>
    <t>Castillo Garcia, Juan Enrique</t>
  </si>
  <si>
    <t>AR351397</t>
  </si>
  <si>
    <t>Herrera Uribe, Juber Leonardo</t>
  </si>
  <si>
    <t>Integrated analysis of miRNA expression in response to Samonella Typhimurium infecion in pigs.</t>
  </si>
  <si>
    <t>G15732118</t>
  </si>
  <si>
    <t>Castro González, Numa Pompilio</t>
  </si>
  <si>
    <t>Riesgo de contaminación de leche de vaca con metales pesados en los estados de Puebla y Tlaxcala, México.</t>
  </si>
  <si>
    <t>Francisco Calderón Sánchez</t>
  </si>
  <si>
    <t>45748088F</t>
  </si>
  <si>
    <t>Haro Mariscal, Carmen María</t>
  </si>
  <si>
    <t>The dysbiosis of the bacterial population of the digestive system (intestinal microbiota) in patients with metabolic syndrome improves after two models of healthy diets: a diet rich in complex carbohydrates and a mediterranean diet. CORDIOPREV study</t>
  </si>
  <si>
    <t>01928512P</t>
  </si>
  <si>
    <t>García González, Víctor</t>
  </si>
  <si>
    <t>MECANISMO DE ACCIÓN ANTITUMORAL DEL METABOLITO FÚNGICO GALIELLALACTONA Y DERIVADOS SEMISINTÉTICOS</t>
  </si>
  <si>
    <t>06270686N</t>
  </si>
  <si>
    <t>Rincón Fernández-Pacheco, David</t>
  </si>
  <si>
    <t>Papel y regulación de las nuevas variantes de splicing hsst5TMD4 y In1-ghrelina en cáncer de mama.</t>
  </si>
  <si>
    <t>15450139G</t>
  </si>
  <si>
    <t>León Acuña, Ana</t>
  </si>
  <si>
    <t>INFLUENCIA DEL ESTADO PREDIABÉTICO SOBRE LA FLEXIBILIDAD METABÓLICA EN PACIENTES CON ENFERMEDAD CARDIOVASCULAR ESTABLECIDA.</t>
  </si>
  <si>
    <t>Trávez García, Andrés Ricardo</t>
  </si>
  <si>
    <t>CARACTERIZACIÓN DE NUEVOS MARCADORES REGULADORES DEL FUNCIONAMIENTO DEL TEJIDO ADIPOSO.</t>
  </si>
  <si>
    <t>30499824F</t>
  </si>
  <si>
    <t>Malagon Poyato, Maria del Mar</t>
  </si>
  <si>
    <t>30788071H</t>
  </si>
  <si>
    <t>Vázquez Martínez, Rafael Manuel</t>
  </si>
  <si>
    <t>26244789H</t>
  </si>
  <si>
    <t>Baeza Garzón, María Flor</t>
  </si>
  <si>
    <t>SEGUIMIENTO A LARGO PLAZO DE PACIENTES CON MIOCARDIOPATÍA DILATADA IDIOPÁTICA TRAS INFUSIÓN INTRACORONARIA DE CÉLULAS DE MÉDULA ÓSEA</t>
  </si>
  <si>
    <t>30234309G</t>
  </si>
  <si>
    <t>del Río Mercado, Carmen</t>
  </si>
  <si>
    <t>DESARROLLO Y CARACTERIZACIÓN DE NUEVOS DERIVADOS DE CANNABINOIDES NO PSICOTRÓPICOS PARA EL TRATAMIENTO DE ENFERMEDADES INFLAMATORIAS.</t>
  </si>
  <si>
    <t>45737389A</t>
  </si>
  <si>
    <t>Cantarero Carmona, Irene</t>
  </si>
  <si>
    <t>30537882T</t>
  </si>
  <si>
    <t>García Martínez, Lucrecia</t>
  </si>
  <si>
    <t>IMPACTO DE UN PROGRAMA DE VALIDACION DE ANTIMICROBIANOS DE USO RESTRINGIDO EN LA RESISTENCIA MICROBIANA: ESTUDIO DE INTERVENCIÓN ANTE-DESPUÉS.</t>
  </si>
  <si>
    <t>30798725T</t>
  </si>
  <si>
    <t>Cárdenas Aranzana, Manuel Jesús</t>
  </si>
  <si>
    <t>EFECTIVIDAD Y EFICIENCIA DE LA TERAPIA BIOLÓGICA EN ARTRITIS REUMATOIDE EN LA PRÁCTICA CLÍNICA HABITUAL</t>
  </si>
  <si>
    <t>30816463M</t>
  </si>
  <si>
    <t>Agüera Morales, Eduardo</t>
  </si>
  <si>
    <t>RESPUESTA IN VIVO DE LAS CELULAS SATÉLITES A EXTRACTOS MUSCULARES. DIFERENCIAS ENTRE MÚSCULOS LENTOS Y RÁPIDOS.</t>
  </si>
  <si>
    <t>30454943E</t>
  </si>
  <si>
    <t>Luque Carabot, Evelio</t>
  </si>
  <si>
    <t>CIENCIAS MORFOLÓGICAS Y SOCIOSANITARIAS</t>
  </si>
  <si>
    <t>30952698B</t>
  </si>
  <si>
    <t>Linares Luna, Clara Isabel</t>
  </si>
  <si>
    <t>Regulación de la supervivencia celular por sobreexpresión de NOS-3 en la linea de hepatoma HepG2</t>
  </si>
  <si>
    <t>30439400G</t>
  </si>
  <si>
    <t>Manuel de la Mata García</t>
  </si>
  <si>
    <t>39331869Y</t>
  </si>
  <si>
    <t>Jordi Muntané Relat</t>
  </si>
  <si>
    <t>44353484P</t>
  </si>
  <si>
    <t>Gustavo Ferrín Sánchez</t>
  </si>
  <si>
    <t>Mata Garcia, Manuel de la</t>
  </si>
  <si>
    <t>30954838N</t>
  </si>
  <si>
    <t>Casado Adam, Ángela</t>
  </si>
  <si>
    <t>Importancia de la temperatura de la quimioterapia intraperitoneal intraoperatoria con paclitaxel en el tratamiento quirúrgico radical de la carcinomatosis peritoneal de origen ovárico: hipertermia versus normotermia.</t>
  </si>
  <si>
    <t>24217263B</t>
  </si>
  <si>
    <t>Muñoz Casares, Francisco Cristobal</t>
  </si>
  <si>
    <t>30414703D</t>
  </si>
  <si>
    <t>Rufian Peña, Sebastian</t>
  </si>
  <si>
    <t>30953385P</t>
  </si>
  <si>
    <t>Arjona Sánchez, Álvaro</t>
  </si>
  <si>
    <t>30965212J</t>
  </si>
  <si>
    <t>Ayllón Terán, María Dolores</t>
  </si>
  <si>
    <t>VALIDACIÓN DE LAS REDES NEURONALES ARTIFICIALES COMO METODOLOGÍA PARA LA ASIGNACIÓN DONANTE-RECEPTOR EN EL TRASPLANTE HEPÁTICO.</t>
  </si>
  <si>
    <t>30972974R</t>
  </si>
  <si>
    <t>Calvo Gutiérrez, Jerusalém</t>
  </si>
  <si>
    <t>ANÁLISIS DE LA EXPRESIÓN CLÍNICO-RADIOGRÁFICA DEL DAÑO ESTRUCTURAL DE ORIGEN INFLAMATORIO EN PACIENTES CON ESPONDILOARTRITIS</t>
  </si>
  <si>
    <t>30524254B</t>
  </si>
  <si>
    <t>López Pedrera, Rosario</t>
  </si>
  <si>
    <t>30533310M</t>
  </si>
  <si>
    <t>Garrido Castro, Juan Luis</t>
  </si>
  <si>
    <t>INGENIERÍA DE SISTEMAS Y AUTOMÁTICA</t>
  </si>
  <si>
    <t>30980203P</t>
  </si>
  <si>
    <t>Ortega Castro, María Rafaela</t>
  </si>
  <si>
    <t>Efecto del Tocilizumab sobre el perfil atero-trombótico en pacientes con artritis reumatoide: análisis de la función endotelial y la inflamación</t>
  </si>
  <si>
    <t>05922226W</t>
  </si>
  <si>
    <t>Nuria Barbarroja Puerto</t>
  </si>
  <si>
    <t>30993212E</t>
  </si>
  <si>
    <t>Fernández del Río, Lucía</t>
  </si>
  <si>
    <t>REGULACIÓN DE LA BIOSÍNTESIS DEL COENZIMA Q A TRAVÉS DE INTERVENCIONES NUTRICIONALES Y FARMACOLÓGICAS</t>
  </si>
  <si>
    <t>30452767P</t>
  </si>
  <si>
    <t>Buron Romero, Maria Isabel</t>
  </si>
  <si>
    <t>31731561W</t>
  </si>
  <si>
    <t>Morales Estévez, Cristina</t>
  </si>
  <si>
    <t>GENES KIR Y SUS LIGANDOS COMO PREDICTORES DE RESPUESTA A ANTICUERPOS MONOCLONALES ANTI-EGFR EN TUMORES SÓLIDOS</t>
  </si>
  <si>
    <t>44350927G</t>
  </si>
  <si>
    <t>Vida Pérez, Luis</t>
  </si>
  <si>
    <t>PREVALENCIA Y FACTORES DE RIESGO DE SÍNDROME METABÓLICO EN EL POST-TRASPLANTE HEPÁTICO</t>
  </si>
  <si>
    <t>04161225L</t>
  </si>
  <si>
    <t>Montero Alvarez, José Luis</t>
  </si>
  <si>
    <t>45701767P</t>
  </si>
  <si>
    <t>López Cillero, Pedro Antonio</t>
  </si>
  <si>
    <t>44354983N</t>
  </si>
  <si>
    <t>Moreno Fernández, Jesús</t>
  </si>
  <si>
    <t>UTILIDAD CLÍNICA DE LA INTRODUCCIÓN PRECOZ DE LA MONITORIZACIÓN CONTINUA DE GLUCOSA EN TIEMPO REAL COMBINADA CON INFUSIÓN SUBCUTÁNEA CONTINUA DE INSULINA EN EL TRATAMIENTO DE PACIENTES CON DIABETES MELLITUS TIPO 1</t>
  </si>
  <si>
    <t>44368394Z</t>
  </si>
  <si>
    <t>Pérez Sánchez, Carlos</t>
  </si>
  <si>
    <t>MECANISMOS DE ATEROSCLEROSIS Y ENFERMEDAD CARDIOVASCULAR EN ENFERMEDADES AUTOINMUNES SISTÉMICAS: INTEGRACIÓN DE ANÁLISIS INMUNOLÓGICOS, MOLECULARES Y EPIGENÉTICOS.</t>
  </si>
  <si>
    <t>Rosario López Pedreira</t>
  </si>
  <si>
    <t>46286952G</t>
  </si>
  <si>
    <t>Canales Velis, Nancy Beatriz</t>
  </si>
  <si>
    <t>RCP rock. Una herramienta para recordar cómo salvar vidas. Ensayo comunitario sobre la creación de una canción que permite recordar las maniobras de RCP en el tiempo</t>
  </si>
  <si>
    <t>30455545A</t>
  </si>
  <si>
    <t>Ruiz Moral, Roger</t>
  </si>
  <si>
    <t>46816775E</t>
  </si>
  <si>
    <t>González Rubio, Sandra</t>
  </si>
  <si>
    <t>Regulación de NOS-3 durante la muerte hepatocelular inducida por ácidos biliares</t>
  </si>
  <si>
    <t>47038145V</t>
  </si>
  <si>
    <t>Hormaechea Agulla, Daniel</t>
  </si>
  <si>
    <t>PAPEL FUNCIONAL Y POTENCIAL TERAPÉUTICO DE LOS SISTEMAS SOMATOSTATINA Y GHRELINA Y SUS VARIANTES DE SPLICING EN TUMORES DE PRÓSTATA</t>
  </si>
  <si>
    <t>74676572B</t>
  </si>
  <si>
    <t>Martínez-Dueñas López-Marín, Loreto</t>
  </si>
  <si>
    <t>PREVALENCIA DEL VIRUS DE LA HEPATTIS E EN PACIENTES INFECTADOS POR VIH</t>
  </si>
  <si>
    <t>Antonio Rivero Juárez</t>
  </si>
  <si>
    <t>77338862M</t>
  </si>
  <si>
    <t>Alcalá Díaz, Juan Francisco</t>
  </si>
  <si>
    <t>Metabolismo energético postprandial y su relación con el síndrome metabólico en pacientes con enfermedad coronaria</t>
  </si>
  <si>
    <t>32798806R</t>
  </si>
  <si>
    <t>Delgado Lista, Francisco Javier</t>
  </si>
  <si>
    <t>77363949E</t>
  </si>
  <si>
    <t>Lara Chica, María Isabel</t>
  </si>
  <si>
    <t>Identificación de nuevos sustratos de quinasas involucradas en respuesta a daño en el ADN y su implicación en la Carcinogénesis</t>
  </si>
  <si>
    <t>80151844H</t>
  </si>
  <si>
    <t>Medina Fernández, Francisco Javier</t>
  </si>
  <si>
    <t>Efecto neuroprotector de la aplicación transcraneal de campos electromagnéticos en un modelo experimental de encefalomielitis autoinmune</t>
  </si>
  <si>
    <t>René Raúl Drucker Colín</t>
  </si>
  <si>
    <t>30801139E</t>
  </si>
  <si>
    <t>Túnez Fiñana, Isaac</t>
  </si>
  <si>
    <t>Y3461131J</t>
  </si>
  <si>
    <t>Morais Sarmento Borges Cabral, André</t>
  </si>
  <si>
    <t>FACTORES MOLECULARES, CELULARES Y ENDOCRINO-METABÓLICOS IMPLICADOS EN LA INTERACCIÓN PATOLÓGICA ENTRE LA OBESIDAD Y EL CÁNCER DE PRÓSTATA: PAPEL TERAPÉUTICO DE LA METFORMINA.</t>
  </si>
  <si>
    <t>Jara Alba, Carol Angelica</t>
  </si>
  <si>
    <t>NATURALEZA ECONÓMICA E IMPACTO MACROECONÓMICO DE LAS REMESAS DE LOS EMIGRANTES. CASO ECUADOR. PERIODO 1994 A 2013</t>
  </si>
  <si>
    <t>14318399W</t>
  </si>
  <si>
    <t>Fernández Robles, Bárbara</t>
  </si>
  <si>
    <t>APLICACIÓN DEL MODELO DE ACEPTACIÓN TECNOLÓGICA (TAM) AL USO DE LA REALIDAD AUMENTADA EN ESTUDIOS UNIVERSITARIOS</t>
  </si>
  <si>
    <t>28657529N</t>
  </si>
  <si>
    <t>Julio Cabero Almenara</t>
  </si>
  <si>
    <t>30435554E</t>
  </si>
  <si>
    <t>Aranda Aguilar, José Carlos</t>
  </si>
  <si>
    <t>EL CUENTO INFANTIL COMO INSTRUMENTO EN EL DESARROLLO PSICOLINGÜÍSTICO EN ESCOLARES DE 3 AÑOS. ESTUDIO DE CASO.</t>
  </si>
  <si>
    <t>30439315B</t>
  </si>
  <si>
    <t>Segovia Aguilar, Blas</t>
  </si>
  <si>
    <t>30500103X</t>
  </si>
  <si>
    <t>Espino Bermell, Carlos</t>
  </si>
  <si>
    <t>EL TESTAMENTO OLÓGRAFO. LA IMPORTANCIA DE LA ESCRITURA Y LA FIRMA DEL TESTADOR. EL COTEJO PERICIAL DE LETRAS (LA PRUEBA CALIGRÁFICA)</t>
  </si>
  <si>
    <t>30809660X</t>
  </si>
  <si>
    <t>Sánchez Cuenca, Carmen</t>
  </si>
  <si>
    <t>DESARROLLO DE VALORES A TRAVÉS DE LOS CUENTOS, CON METODOLOGÍAS TRADICIONALES O TICS, EN LA ETAPA DE EDUCACIÓN INFANTIL</t>
  </si>
  <si>
    <t>METODOS DE VALORACION URBANA</t>
  </si>
  <si>
    <t>44363702Z</t>
  </si>
  <si>
    <t>Moreno Marín, María Dolores</t>
  </si>
  <si>
    <t>EL DAÑO MORAL CAUSADO A LAS PERSONAS JURÍDICAS</t>
  </si>
  <si>
    <t>30471484A</t>
  </si>
  <si>
    <t>Miguel Romero Velasco</t>
  </si>
  <si>
    <t>30546091K</t>
  </si>
  <si>
    <t>Mingorance Gosálvez, María del Carmen</t>
  </si>
  <si>
    <t>52246789N</t>
  </si>
  <si>
    <t>Manzano Fernandez, Maria del Mar</t>
  </si>
  <si>
    <t>JUAN CORTÁZAR Y SU CONTRIBUCIÓN A LA FORMACIÓN MATEMÁTICA ESPAÑOLA EN EL SIGLO XIX</t>
  </si>
  <si>
    <t>45869188N</t>
  </si>
  <si>
    <t>Castillo Arredondo, María Isabel</t>
  </si>
  <si>
    <t>EL VALOR DE LA MOVILIDAD UNIVERSITARIA INTERNACIONAL COMO MODALIDAD DEL TURISMO IDIOMÁTICO. ESPAÑA Y ALEMANIA</t>
  </si>
  <si>
    <t>30815830Q</t>
  </si>
  <si>
    <t>Rodriguez Zapatero, María Isabel</t>
  </si>
  <si>
    <t>TURISMO Y DESARROLLO SOSTENIBLE EN LA FRONTERA NORTE DOMINICO-HAITIANA: DESCRIPCIÓN DE LA OFERTA Y ANÁLISIS DE LA DEMANDA.</t>
  </si>
  <si>
    <t>30815175M</t>
  </si>
  <si>
    <t>Jimber del Rio, Juan Antonio</t>
  </si>
  <si>
    <t>AQ946057</t>
  </si>
  <si>
    <t>Herrera López, Harvey Mauricio</t>
  </si>
  <si>
    <t>VARIABLES DE LA COMPETENCIAS SOCIAL EN LA PREVALENCIA Y CARACTERISTICAS DEL CYBERBULLYING EN COLOMBIA Y ESPAÑA</t>
  </si>
  <si>
    <t>G18658240</t>
  </si>
  <si>
    <t>Arceo Baranda, Etna</t>
  </si>
  <si>
    <t>UNIONES DE HECHO FAMILIARES</t>
  </si>
  <si>
    <t>30787015C</t>
  </si>
  <si>
    <t>Jimenez Salcedo, Maria Carmen</t>
  </si>
  <si>
    <t>DERECHO ROMANO</t>
  </si>
  <si>
    <t>P14728063</t>
  </si>
  <si>
    <t>Curilem Gatica, Cristian Arturo</t>
  </si>
  <si>
    <t>EVALUACIÓN Y DISEÑO DE UN SISTEMA DE MEDICIÓN DE LA CALIDAD DE LA EDUCACIÓN FÍSICA</t>
  </si>
  <si>
    <t>15062098-8</t>
  </si>
  <si>
    <t>Fernando Javier Rodríguez Rodríguez</t>
  </si>
  <si>
    <t>30525976P</t>
  </si>
  <si>
    <t>González Redondo, Miguel Jesús</t>
  </si>
  <si>
    <t>ESTUDIO CON MODELOS DE DATOS PARA LA AUTOMATIZACIÓN EN REDES ELÉCTRICAS INTELIGENTES</t>
  </si>
  <si>
    <t>30519787Y</t>
  </si>
  <si>
    <t>Pallares Lopez, Victor</t>
  </si>
  <si>
    <t>45736110N</t>
  </si>
  <si>
    <t>Pérez Barea, José Javier</t>
  </si>
  <si>
    <t>LA PREOCUPACIÓN MEDIOAMBIENTAL COMO ANTECEDENTE DEL CONSUMO SOCIALMENTE RESPONSABLE</t>
  </si>
  <si>
    <t>30791236D</t>
  </si>
  <si>
    <t>Rafael Araque Padilla</t>
  </si>
  <si>
    <t>30795558F</t>
  </si>
  <si>
    <t>Montero Simo, Mª José</t>
  </si>
  <si>
    <t>I780809</t>
  </si>
  <si>
    <t>Reyes Pupo, Oscar Gabriel</t>
  </si>
  <si>
    <t>NUEVOS MODELOS DE APRENDIZAJE HÍBRIDO PARA CLASIFICACIÓN Y ORDENAMIENTO MULTIETIQUETA</t>
  </si>
  <si>
    <t>Programa de Doctorado en Educación</t>
  </si>
  <si>
    <t>15452742P</t>
  </si>
  <si>
    <t>Armada Crespo, José Manuel</t>
  </si>
  <si>
    <t>LA EXPRESIÓN CORPORAL COMO HERRAMIENTA PARA EL DESARROLLO DE HABILIDADES SOCIOAFECTIVAS EN EL ALUMNADO DE EDUCACIÓN SECUNDARIA OBLIGATORIA</t>
  </si>
  <si>
    <t>30486120B</t>
  </si>
  <si>
    <t>Montavez Martin, Maria del Mar</t>
  </si>
  <si>
    <t>30538804W</t>
  </si>
  <si>
    <t>Corpas Reina, Rafael</t>
  </si>
  <si>
    <t>Estudio predictivo sobre el prejuicio de profesionales que trabajan con personas en situación de exclusión social en Andalucía</t>
  </si>
  <si>
    <t>30808538S</t>
  </si>
  <si>
    <t>Corpas Reina, Maria del Carmen</t>
  </si>
  <si>
    <t>30952308N</t>
  </si>
  <si>
    <t>Hidalgo Ariza, María Dolores</t>
  </si>
  <si>
    <t>Influencia de los roles y estereotipos de género en las percepciones y expectativas académicas y profesionales del alumnado universitario</t>
  </si>
  <si>
    <t>26043114F</t>
  </si>
  <si>
    <t>Hinojosa Pareja, Eva Francisca</t>
  </si>
  <si>
    <t>30536094Y</t>
  </si>
  <si>
    <t>Mérida Serrano, Rosario</t>
  </si>
  <si>
    <t>30968058F</t>
  </si>
  <si>
    <t>Muñoz González, Juan Manuel</t>
  </si>
  <si>
    <t>45740059M</t>
  </si>
  <si>
    <t>Antúnez López, Miguel</t>
  </si>
  <si>
    <t>Problemática del proceso de sostenibilización curricular en el contexto universitario español: la formación del profesorado como catalizador._x000D_
Aprobado por CAPD 3/07/2017</t>
  </si>
  <si>
    <t>30407778F</t>
  </si>
  <si>
    <t>Villamandos de la Torre, Francisco</t>
  </si>
  <si>
    <t>44234322D</t>
  </si>
  <si>
    <t>Gomera Martínez, Antonio</t>
  </si>
  <si>
    <t>Programa de Doctorado en Electroquímica, Ciencia y Tecnología</t>
  </si>
  <si>
    <t>26973408C</t>
  </si>
  <si>
    <t>Jiménez Pérez, Rebeca</t>
  </si>
  <si>
    <t>CARACTERIZACIÓN DEL ÁCIDO GAMMA-HIDROXIBUTÍRICO SOBRE SUPERFICIES DE PLATINO</t>
  </si>
  <si>
    <t>30473520S</t>
  </si>
  <si>
    <t>Sevilla Suarez de Urbina, Jose Manuel</t>
  </si>
  <si>
    <t>30544561D</t>
  </si>
  <si>
    <t>JOSÉ GONZÁLEZ RODRÍGUEZ</t>
  </si>
  <si>
    <t>30997302H</t>
  </si>
  <si>
    <t>Rivas Romero, María del Pilar</t>
  </si>
  <si>
    <t>DESARROLLO DE ELECTRODOS MODIFICADOS CON POLÍMEROS CONDUCTORES Y NANOPARTÍCULAS PARA LA DETERMINACIÓN DE ACTIVIDAD ANTIOXIDANTE. APLICACIÓN EN AGROALIMENTACIÓN.</t>
  </si>
  <si>
    <t>30442528G</t>
  </si>
  <si>
    <t>Rodriguez Mellado, Jose Miguel</t>
  </si>
  <si>
    <t>30971604B</t>
  </si>
  <si>
    <t>Torres Sánchez, Jorge</t>
  </si>
  <si>
    <t>MONITORIZACIÓN 3D DE CULTIVOS Y CARTOGRAFIA DE MALAS HIERBAS MEDIANTE VEHÍCULOS AÉREOS NO TRIPULADOS PARA UN USO SOSTENIBLE DE FITOSANITARIOS</t>
  </si>
  <si>
    <t>Francisca López Granados</t>
  </si>
  <si>
    <t>30799659Z</t>
  </si>
  <si>
    <t>José Manuel Peña Barragán</t>
  </si>
  <si>
    <t>08104746Y</t>
  </si>
  <si>
    <t>Portela García, Basilio</t>
  </si>
  <si>
    <t>LA INDUSTRIA AZUCARERA EN ESPAÑA EN EL SIGLO XIX. ESTUDIO DEL CASO DE LA COLONIA SANTA ISABEL ( CORDOBA )</t>
  </si>
  <si>
    <t>05692284Z</t>
  </si>
  <si>
    <t>Rocío Porras Soriano</t>
  </si>
  <si>
    <t>26972202X</t>
  </si>
  <si>
    <t>Verdú Santano, Daniel</t>
  </si>
  <si>
    <t>TECNOLOGÍA OPEN-HARDWARE PARA LA PARAMETRIZACIÓN AMBIENTAL EN APLICACIONES DE INGENIERÍA.</t>
  </si>
  <si>
    <t>30943307G</t>
  </si>
  <si>
    <t>Guerrero Moreno, Francisco</t>
  </si>
  <si>
    <t>ABB. PATRIMONIO HISTÓRICO DE LA INDUSTRIA DE CÓRDOBA</t>
  </si>
  <si>
    <t>30048866X</t>
  </si>
  <si>
    <t>Martinez Garcia, Jose</t>
  </si>
  <si>
    <t>30979153Q</t>
  </si>
  <si>
    <t>Varo Suarez, Ángela</t>
  </si>
  <si>
    <t>EVALUACIÓN DE ENMIENDAS ORGÁNICAS, MICROORGANISMOS Y PRODUCTOS NATURALES PARA EL CONTROL BIOLÓGICO DE LA VERTICILOSIS EN OLIVO</t>
  </si>
  <si>
    <t>30981793B</t>
  </si>
  <si>
    <t>Ortiz Bustos, Carmen María</t>
  </si>
  <si>
    <t>Detección presintomática y no destructiva de enfermedades causadas por patógenos de suelo en maíz (Marchitez Tardía) y en girasol (Jopo) mediante medidas térmicas y de fluorescencia multicolor.</t>
  </si>
  <si>
    <t>09393141X</t>
  </si>
  <si>
    <t>Leire Molinero Ruiz</t>
  </si>
  <si>
    <t>44205730Y</t>
  </si>
  <si>
    <t>Raposo Ortega, Rafaela Montemayor</t>
  </si>
  <si>
    <t>ALTERNATIVAS AL ANHÍDRIDO SULFUROSO EN LA ELABORACIÓN DE VINOS: ANTIOXIDANTES DE NATURALEZA FENÓLICA PROCEDENTES DE SUBPRODUCTOS DE LA INDUSTRIA OLEÍCOLA Y ENOLÓGICA</t>
  </si>
  <si>
    <t>Ruiz Moreno, Mª José</t>
  </si>
  <si>
    <t>34823334T</t>
  </si>
  <si>
    <t>Cantos Villar, Emma</t>
  </si>
  <si>
    <t>45742129M</t>
  </si>
  <si>
    <t>Cabrera Martínez, Elena Rocío</t>
  </si>
  <si>
    <t>ANÁLISIS DE ACTITUD DEL CONSUMIDOR ANDALUZ HACÍA LAS CATEGORÍAS DE ACEITE DE OLIVA. FACTORES QUE DIFICULTAN SU DIFERENCIACIÓN POR CALIDADES.</t>
  </si>
  <si>
    <t>30541216E</t>
  </si>
  <si>
    <t>Arriaza Balmon, Manuel</t>
  </si>
  <si>
    <t>74637159C</t>
  </si>
  <si>
    <t>Macario Rodríguez Entrena</t>
  </si>
  <si>
    <t>45745218N</t>
  </si>
  <si>
    <t>López Uceda, Antonio</t>
  </si>
  <si>
    <t>ESTUDIO DE HORMIGONES CON BAJO CONTENIDO EN CEMENTO Y ÁRIDOS RECICLADOS</t>
  </si>
  <si>
    <t>30507357L</t>
  </si>
  <si>
    <t>Lopez Aguilar, Martin</t>
  </si>
  <si>
    <t>75442804K</t>
  </si>
  <si>
    <t>Fernández Bravo, María del Carmen</t>
  </si>
  <si>
    <t>DIVERSIDAD,DINÁMICA POBLACIONAL Y ECOLOGÍA DE HONGOS ENTOMOPATÓGENOS DE SUELO Y FILOPLANO DE SISTEMAS AGROFORESTALES MEDITERRÁNEOS Y EFECTO DE LA RADIACIÓN UV-B SOBRE SU VIRULENCIA.</t>
  </si>
  <si>
    <t>44367790P</t>
  </si>
  <si>
    <t>Garrido Jurado, Inmaculada</t>
  </si>
  <si>
    <t>G14815348</t>
  </si>
  <si>
    <t>Quintero Peralta, María Angélica</t>
  </si>
  <si>
    <t>Políticas públicas, soberanía alimentaria y estrategias campesinas en zonas rurales pobres de México.</t>
  </si>
  <si>
    <t>César Adrián Ramírez Miranda</t>
  </si>
  <si>
    <t>PA0328137</t>
  </si>
  <si>
    <t>Ríos Moreno, Alex Eliesser</t>
  </si>
  <si>
    <t>PA</t>
  </si>
  <si>
    <t>EVALUACIÓN DE RIESGOS ECOTOXICOLÓGICOS DERIVADOS DEL EMPLEO DE HONGOS ENTOMOPATÓGENOS METARHIZIUM SPP. PARA EL CONTROL DE PLAGAS</t>
  </si>
  <si>
    <t>YA3510779</t>
  </si>
  <si>
    <t>Ozuna Serafini, Carmen Victoria</t>
  </si>
  <si>
    <t>Caracterización de nuevas variantes alélicas de prolaminas en Tricticíneas: potencial para la selección de variedades no tóxicas para celíacos.</t>
  </si>
  <si>
    <t>Barro Losada, Francisco</t>
  </si>
  <si>
    <t>Programa de Doctorado en Ingeniería y Tecnologías</t>
  </si>
  <si>
    <t>30949477X</t>
  </si>
  <si>
    <t>Jiménez Romero, Francisco Javier</t>
  </si>
  <si>
    <t>ANÁLISIS Y MODELADO DE PARÁMETROS ACÚSTICOS Y ELÉCTRICOS EN MÁQUINAS ELÉCTRICAS ROTATIVAS ORIENTADO AL DISEÑO DE ESTRATEGIAS DE CONTROL Y OPTIMIZACIÓN ACÚSTICA</t>
  </si>
  <si>
    <t>30544390E</t>
  </si>
  <si>
    <t>Lara Raya, Francisco Ramón</t>
  </si>
  <si>
    <t>30980707Y</t>
  </si>
  <si>
    <t>Moral Martínez, Luis del</t>
  </si>
  <si>
    <t>CONTRIBUCIÓN AL RECONOCIMIENTO DE OBJETOS 2D MEDIANTE APROXIMACIONES POLIGONALES.</t>
  </si>
  <si>
    <t>30411859V</t>
  </si>
  <si>
    <t>Medina Carnicer, Rafael</t>
  </si>
  <si>
    <t>30503781P</t>
  </si>
  <si>
    <t>Fernández García, Nicolás Luis</t>
  </si>
  <si>
    <t>30993162H</t>
  </si>
  <si>
    <t>Garrido Jurado, Sergio</t>
  </si>
  <si>
    <t>CONTRIBUTIONS TO CAMERA POSE ESTIMATION AND THREE-DIMENSIONAL RECONSTRUCTION</t>
  </si>
  <si>
    <t>30952734R</t>
  </si>
  <si>
    <t>Muñoz Salinas, Rafael</t>
  </si>
  <si>
    <t>45738397E</t>
  </si>
  <si>
    <t>Vargas González, Fátima</t>
  </si>
  <si>
    <t>Biorrefinería de residuos de la industria agroalimentaria. Valorización de paja de cereales.</t>
  </si>
  <si>
    <t>Orlando J. Rojas-Gaona</t>
  </si>
  <si>
    <t>Rodríguez Pascual, Alejandro</t>
  </si>
  <si>
    <t>34961763S</t>
  </si>
  <si>
    <t>Gil Garrote Velasco</t>
  </si>
  <si>
    <t>07860422B</t>
  </si>
  <si>
    <t>Sánchez García, Manuela</t>
  </si>
  <si>
    <t>Autobiografía y testimonio de la Guerra Civil Española (1975-2000).</t>
  </si>
  <si>
    <t>33818036D</t>
  </si>
  <si>
    <t>Fernández Prieto, María Celia</t>
  </si>
  <si>
    <t>30519930B</t>
  </si>
  <si>
    <t>Cortés Bueno, María Esther</t>
  </si>
  <si>
    <t>El tratamiento de las destrezas orales en la enseñanza del español como lengua extranjera: análisis de los beneficios derivados de un tratamiento lingüístico integrado.</t>
  </si>
  <si>
    <t>30533330W</t>
  </si>
  <si>
    <t>Expósito Castro, María Carmen</t>
  </si>
  <si>
    <t>Análisis de la traducción y terminología francés-español en el contexto jurídico-judicial:las resoluciones judiciales en Francia</t>
  </si>
  <si>
    <t>30992729E</t>
  </si>
  <si>
    <t>Castellano Martínez, José María</t>
  </si>
  <si>
    <t>30818784A</t>
  </si>
  <si>
    <t>Ventura Puertos, Pedro Emilio</t>
  </si>
  <si>
    <t>Universo emocional de profesionales de enfermería de España y Reino Unido: una aproximación desde el análisis del discurso.</t>
  </si>
  <si>
    <t>30435425P</t>
  </si>
  <si>
    <t>Lopez Quero, Salvador</t>
  </si>
  <si>
    <t>30977102N</t>
  </si>
  <si>
    <t>Collantes Sánchez, Carlos María</t>
  </si>
  <si>
    <t>Imprenta y prácticas poéticas en la sociedad cordobesa del Bajo Barroco (1650-1750)</t>
  </si>
  <si>
    <t>Jean Marc Buigues</t>
  </si>
  <si>
    <t>30981738W</t>
  </si>
  <si>
    <t>Pinilla Machado, María Josefa</t>
  </si>
  <si>
    <t>GESTIÓN TERMINOLÓGICA Y OPTIMIZACIÓN DEL PROCESO DE TRADUCCIÓN ESPECIALIZADA: APLICACIÓN EN EL ÁMBITO DE LA SEGURIDAD INFORMÁTICA</t>
  </si>
  <si>
    <t>34022310C</t>
  </si>
  <si>
    <t>Arjona Zurera, Juan Luis</t>
  </si>
  <si>
    <t>Análisis pragmático-discursivo de los textos de demandas de divorcio del tribunal eclesiástico de Córdoba (siglos XVI, XVII y XVIII).</t>
  </si>
  <si>
    <t>45327349F</t>
  </si>
  <si>
    <t>Policastro Ponce, Gisella</t>
  </si>
  <si>
    <t>La traducción de etiquetas de complementos alimenticios (EN-ES): Estudio de los recursos de la multimodalidad.</t>
  </si>
  <si>
    <t>45735835J</t>
  </si>
  <si>
    <t>Rodríguez Mesa, Francisco José</t>
  </si>
  <si>
    <t>IL PERLEONE, CANZONIERE DI RUSTICO ROMANO</t>
  </si>
  <si>
    <t>AV3241361</t>
  </si>
  <si>
    <t>Andrea Gareffi</t>
  </si>
  <si>
    <t>45743685C</t>
  </si>
  <si>
    <t>Prieto Molina, Marta</t>
  </si>
  <si>
    <t>EL ENFOQUE POR TAREAS Y LA CONSTRUCCIÓN DEL SIGNIFICADO EN LA ENSEÑANZA BILINGÜE - AICLE: UN ESTUDIO SOBRE LAS COMPETENCIAS Y LAS NECESIDADES FORMATIVAS DEL PROFESORADO</t>
  </si>
  <si>
    <t>45745704S</t>
  </si>
  <si>
    <t>Pérez Gracia, Elisa</t>
  </si>
  <si>
    <t>Implementación del eje intercultural en AICLE -Educación Primaria: valoración a través de la planificación del profesorado y los libros de texto. - Implementation of the intercultural axis in CLIL - Primary Education: assessment through teachers' planning and textbooks</t>
  </si>
  <si>
    <t>26974295X</t>
  </si>
  <si>
    <t>Serrano Rodríguez, Rocío</t>
  </si>
  <si>
    <t>52548585W</t>
  </si>
  <si>
    <t>Jerez Montoya, Trinidad</t>
  </si>
  <si>
    <t>Uso de la pizarra digital interactiva en centros bilingües:claves para el diseño de un itinerario formativo integrado.</t>
  </si>
  <si>
    <t>80050081F</t>
  </si>
  <si>
    <t>Rodríguez Rodríguez, Francisco</t>
  </si>
  <si>
    <t>La traducción del cómic franco-belga: el caso de Jerry Spring. Estudio descriptivo y análisis traductológico.</t>
  </si>
  <si>
    <t>AO4164868</t>
  </si>
  <si>
    <t>Fogliani  , Federica</t>
  </si>
  <si>
    <t>ESPAÑOL E ITALIANO EN CONTRASTE : METODOLOGÍA PARA LA ENSEÑANZA- APRENDIZAJE DE LA COMBINATORIA VERBO MÁS PREPOSICIÓN</t>
  </si>
  <si>
    <t>G14819164</t>
  </si>
  <si>
    <t>Fonseca Góngora, Blanca Delia</t>
  </si>
  <si>
    <t>El poema en prosa y los orígenes del microrrelato en hispanoamérica.</t>
  </si>
  <si>
    <t>XD509306</t>
  </si>
  <si>
    <t>Pérez Guarnieri, Verónica Fabiana</t>
  </si>
  <si>
    <t>LA PRÁCTICA DE LA TRADUCCIÓN JURÍDICA: PROBLEMAS Y DIFICULTADES EN LA TRADUCCIÓN DE SENTENCIAS (INGLÉS-ESPAÑOL)EN DOS CASOS DE DERECHO PENAL Y CIVIL</t>
  </si>
  <si>
    <t>YB635878</t>
  </si>
  <si>
    <t>Cattai  , Ornella</t>
  </si>
  <si>
    <t>LA TRADUCCIÓN BÍBLICA EN LA FRANCIA RENACENTISTA: LA COMPRENSIÓN DE DIOS EN LA SOCIEDAD FRANCESA DE LOS SIGLOS XV Y XVI</t>
  </si>
  <si>
    <t>44351487N</t>
  </si>
  <si>
    <t>Valenzuela Moreno, Juan Ignacio</t>
  </si>
  <si>
    <t>REVISIÓN DE LA OBRA DE UN CINEASTA OLVIDADO: RAFAEL GIL (1913-1986)</t>
  </si>
  <si>
    <t>14635321F</t>
  </si>
  <si>
    <t>López Ríder, Javier</t>
  </si>
  <si>
    <t>Santaella y el suroeste de la campiña cordobesa en la Baja Edad Media.</t>
  </si>
  <si>
    <t>John Edwards</t>
  </si>
  <si>
    <t>26970006E</t>
  </si>
  <si>
    <t>Valle Porras, José Manuel</t>
  </si>
  <si>
    <t>USOS SOCIALES DE LA HERÁLDICA CASTELLANA DURANTE LA EDAD MODERNA (SIGLOS XVI-XIX) ESTUDIO DEL CASO DE LA CIUDAD DE LUCENA (CÓRDOBA)</t>
  </si>
  <si>
    <t>30212205A</t>
  </si>
  <si>
    <t>Alcalde Sánchez, Ignacio</t>
  </si>
  <si>
    <t>ANTROPOLOGÍA DE LAS INSTITUCIONES. ESTUDIO ETNOGRÁFICO DEL INTERNAMIENTO EN UN CENTRO DE MENORES INFRACTORES.</t>
  </si>
  <si>
    <t>30404782R</t>
  </si>
  <si>
    <t>Ortega Anguiano, José Antonio</t>
  </si>
  <si>
    <t>El ferrocarril de Córdoba a Belmez: una visión humanista a través de la geografía humana y la arqueología industrial.</t>
  </si>
  <si>
    <t>30460288P</t>
  </si>
  <si>
    <t>Márquez Moreno, Carlos</t>
  </si>
  <si>
    <t>30467100N</t>
  </si>
  <si>
    <t>Garrido Flores, Antonia</t>
  </si>
  <si>
    <t>La casa en la Córdoba Moderna: Una historia social de lo cultural.</t>
  </si>
  <si>
    <t>30471723N</t>
  </si>
  <si>
    <t>Gomez Navarro, Maria Soledad</t>
  </si>
  <si>
    <t>30794717V</t>
  </si>
  <si>
    <t>Mayorgas Reyes, María Pilar</t>
  </si>
  <si>
    <t>El paisaje de Wim Wenders y la escuela de fotografía de Dusseldorf.</t>
  </si>
  <si>
    <t>30558447A</t>
  </si>
  <si>
    <t>Dolores Nekane Parejo Jiménez</t>
  </si>
  <si>
    <t>30807638N</t>
  </si>
  <si>
    <t>García Casado, Pablo</t>
  </si>
  <si>
    <t>LA FILMOTECA ANTE EL PARADIGMA DIGITAL. RETOS Y PERSPECTIVAS DE FUTURO DE LA ACTIVIDAD FILMOTECARIA EN LA SOCIEDAD DE LA INFORMACIÓN.</t>
  </si>
  <si>
    <t>46654744A</t>
  </si>
  <si>
    <t>Alberich Pascual, Jordi</t>
  </si>
  <si>
    <t>30831742N</t>
  </si>
  <si>
    <t>Flores Martínez, María José</t>
  </si>
  <si>
    <t>Diálogo entre el cine y la fotografía de moda: La representación de la figura del fotógrafo de moda en películas de ficción</t>
  </si>
  <si>
    <t>Parejo jiménez, Dolores Nekane</t>
  </si>
  <si>
    <t>30960412C</t>
  </si>
  <si>
    <t>Moreno Álvarez, María del Carmen</t>
  </si>
  <si>
    <t>PROTOCOLO CEREMONIAL EN LA CATEDRAL DE CÓRDOBA DESDE PRINCIPIOS DEL SIGLO XIX A LA ACTUALIDAD</t>
  </si>
  <si>
    <t>44374084T</t>
  </si>
  <si>
    <t>Pérez García, Francisco Manuel</t>
  </si>
  <si>
    <t>El patrocinio artístico del obispo Siuri en Córdoba.</t>
  </si>
  <si>
    <t>75255960Y</t>
  </si>
  <si>
    <t>Ortiz Avilés, Luz Marina</t>
  </si>
  <si>
    <t>EL FLÂNEUR EN EL CINE DE JOSÉ LUIS GUERIN: MIRADA Y PERCEPCIÓN DEL ESPACIO URBANO</t>
  </si>
  <si>
    <t>31007370N</t>
  </si>
  <si>
    <t>Estévez Toledano, Rafael Carlos</t>
  </si>
  <si>
    <t>TRANSFORMACIÓN CATALÍTICA DE GLICERINA, SUBPRODUCTO EN LA OBTENCIÓN DE BIODIÉSEL, EN PRODUCTOS DE INTERÉS EN QUÍMICA FINA E INDUSTRIAL</t>
  </si>
  <si>
    <t>53594555R</t>
  </si>
  <si>
    <t>Molina Calle, Maria</t>
  </si>
  <si>
    <t>Análisis orientado y global en metabolómica vegetal mediante espectrometría de masas acoplada a técnicas cromatográficas.</t>
  </si>
  <si>
    <t>80158987P</t>
  </si>
  <si>
    <t>Ruiz Palomero, Celia</t>
  </si>
  <si>
    <t>DISEÑO, FABRICACIÓN Y APLICACIONES ANALÍTICAS DE NANOCELLULOSA Y SUS HIBRIDOS. DESIGN, PREPARATION AND ANALYTICAL APPLICATIONS OF NANOCELLULOSE AND ITS DERIVATES</t>
  </si>
  <si>
    <t>05689734V</t>
  </si>
  <si>
    <t>Laura Soriano Dotor</t>
  </si>
  <si>
    <t>28274746H</t>
  </si>
  <si>
    <t>Valcárcel Cases, Miguel</t>
  </si>
  <si>
    <t>A04128898</t>
  </si>
  <si>
    <t>Klee Moran, Rafael Orlando</t>
  </si>
  <si>
    <t>SA</t>
  </si>
  <si>
    <t>Avances en la utilización del fosfato de sodio y vanadio como electrodo positivo en baterías de ion sodio</t>
  </si>
  <si>
    <t>30445083Y</t>
  </si>
  <si>
    <t>Tirado Coello, Jose Luis</t>
  </si>
  <si>
    <t>Rodriguez Tobar, Jorge Magno</t>
  </si>
  <si>
    <t>Caracterización de la Cichlasoma festale (Vieja Colorada) en la Cuenca Hidrográfica del Guayas, Ecuador.</t>
  </si>
  <si>
    <t>50984978G</t>
  </si>
  <si>
    <t>Angon Sánchez de Pedro, Elena</t>
  </si>
  <si>
    <t>Espinoza Guerra, Italo Fernando</t>
  </si>
  <si>
    <t>CARACTERISTICAS  FERMENTATIVAS  Y NUTRITIVAS DE ENSILAJES DE FORRAJES TROPICALES CON DIFERENTES NIVELES DE INCLUSION DE RESIDUOS AGROINDUSTRIALES DE CASCARA DE MARACUYA  (PASSIFLORA EDULIS)</t>
  </si>
  <si>
    <t>Juan Avellaneda Cevallos</t>
  </si>
  <si>
    <t>González Vélez, Martin Armando</t>
  </si>
  <si>
    <t>Características morfométricas, merísticas, de la canal y de la carne de especies de pez nativas de agua dulce de Ecuador.</t>
  </si>
  <si>
    <t>77141503D</t>
  </si>
  <si>
    <t>González Calo, María Inés</t>
  </si>
  <si>
    <t>AUTOGESTIÓN, RELOCALIZACIÓN Y REAPROPIACIÓN DE LOS SISTEMAS AGROALIMENTARIOS Y SU BIODIVERSIDAD ECOLÓGICA Y CULTURAL: CONSTRUYENDO MERCADOS SUSTENTABLES PARA NUESTROS ALIMENTOS DESDE PROPUESTAS AGROECOLÓGICAS. LA EXPERIENCIA DE ECOVALLE EN EL VALLE DE LECRÍN (GRANADA).</t>
  </si>
  <si>
    <t>G07565007</t>
  </si>
  <si>
    <t>Rangel Quintos, Jaime</t>
  </si>
  <si>
    <t>INNOVACIÓN TECNOLÓGICA Y COMPETITIVIDAD DEL BOVINO DE DOBLE PROPÓSITO EN EL TRÓPICO MEXICANO</t>
  </si>
  <si>
    <t>03454101F</t>
  </si>
  <si>
    <t>Carmen de Pablos Heredero</t>
  </si>
  <si>
    <t>G09074090</t>
  </si>
  <si>
    <t>José Antonio Espinosa García</t>
  </si>
  <si>
    <t>P04110054</t>
  </si>
  <si>
    <t>Espinosa Sepúlveda, Alejandro Ramón</t>
  </si>
  <si>
    <t>Generación de antecedentes científicos clave para un manejo forestal orientado a la conservación del Carpintero Negro (Campephilus magellanicus) en la cordillera de Nahuelbuta (Chile)</t>
  </si>
  <si>
    <t>MEDICINA Y SANIDAD ANIMAL</t>
  </si>
  <si>
    <t>Ramírez Barrios, Roger Antonio</t>
  </si>
  <si>
    <t>Evaluación Clínica, patológica y proteómica de dos aislados venezolanos de Trypanosoma vivax.</t>
  </si>
  <si>
    <t>Armando Reyna</t>
  </si>
  <si>
    <t>PATOLOGÍAS PREVALENTES. HISTORIA, INVESTIGACIÓN, DIAGNÓSTICO Y TRATAMIENTO</t>
  </si>
  <si>
    <t>30792861R</t>
  </si>
  <si>
    <t>Barranco Quintana, José Luis</t>
  </si>
  <si>
    <t>Enfermedad de alzeheimer, párkinson y café: revisión sistemática.</t>
  </si>
  <si>
    <t>23655352J</t>
  </si>
  <si>
    <t>Fernandez-Crehuet Navajas, Rafael</t>
  </si>
  <si>
    <t>MEDICINA PREVENTIVA Y SALUD PÚBLICA</t>
  </si>
  <si>
    <t>23779955W</t>
  </si>
  <si>
    <t>Diaz Molina, Carmen</t>
  </si>
  <si>
    <t>PROGRAMA DE DOCTORADO EN AGROECOLOGÍA</t>
  </si>
  <si>
    <t>FO239039</t>
  </si>
  <si>
    <t>Tenorio Jalfim, Felipe</t>
  </si>
  <si>
    <t>Sistemas tradicionales de cría de gallina de corral en la región semiárida brasileña: avances a partir de una investigación participativa.</t>
  </si>
  <si>
    <t>Francisco Roberto Caporal</t>
  </si>
  <si>
    <t>13CL89422</t>
  </si>
  <si>
    <t>Courault  , Christopher Mickaël</t>
  </si>
  <si>
    <t>Les remparts de Cordoue. Une investigation archéologique depuis l'Antiquité jusqu'à l'époque médiévale</t>
  </si>
  <si>
    <t>14324993H</t>
  </si>
  <si>
    <t>Portillo Gómez, Ana</t>
  </si>
  <si>
    <t>El templo de la calle Morería en el Forum Novum de Colonia Patricia Corduba. Análisis arquitectónico y funcional</t>
  </si>
  <si>
    <t>30829663A</t>
  </si>
  <si>
    <t>Gutiérrez Deza, María Isabel</t>
  </si>
  <si>
    <t>Análisis de un culto imperial de la Córdoba romana: el conjunto arquitectónico de la calle Claudio Marcelo.</t>
  </si>
  <si>
    <t>17198863S</t>
  </si>
  <si>
    <t>José Luis jiménez Salvador</t>
  </si>
  <si>
    <t>30986875X</t>
  </si>
  <si>
    <t>González Gutiérrez, Carmen</t>
  </si>
  <si>
    <t>Las mezquitas de la Córdoba Islámica: concepto, tipología y función urbana.</t>
  </si>
  <si>
    <t>49029106Y</t>
  </si>
  <si>
    <t>Romero Vera, Diego</t>
  </si>
  <si>
    <t>La ciudad hispanorromana en el siglo II d.C. Consolidación y transformaciones de un modelo urbano.</t>
  </si>
  <si>
    <t>José Carlos Saquete Chamizo</t>
  </si>
  <si>
    <t>30792131F</t>
  </si>
  <si>
    <t>Garriguet Mata, José Antonio</t>
  </si>
  <si>
    <t>Ayala Benitez, Marcela Beatriz</t>
  </si>
  <si>
    <t>Caracterización molecular de variantes alélicas para los loci Glu-1, Wx y Ha en especies de trigo hexaploide abandonadas o infrautilizadas.</t>
  </si>
  <si>
    <t>03905275J</t>
  </si>
  <si>
    <t>Carlos Guzmán García</t>
  </si>
  <si>
    <t>30514771G</t>
  </si>
  <si>
    <t>Alvarez Cabello, Juan Bautista</t>
  </si>
  <si>
    <t>05680593F</t>
  </si>
  <si>
    <t>Ayuso Carrizosa, Dolores</t>
  </si>
  <si>
    <t>Evaluación del ultrasonido en tiempo real para predecir la composición grasa y muscular de la canal del cerdo ibérico y la influencia de la alimentación en las características del tejido graso.</t>
  </si>
  <si>
    <t>00800813E</t>
  </si>
  <si>
    <t>Mercedes Izquierdo Cebrián</t>
  </si>
  <si>
    <t>Marval León, Jean Rafael</t>
  </si>
  <si>
    <t>Valoración del contenido de selenio total y biodisponible en especies pesqueras de consumo habitual en España.</t>
  </si>
  <si>
    <t>26029563A</t>
  </si>
  <si>
    <t>Cámara Martos, Fernando</t>
  </si>
  <si>
    <t>Resquín Romero, Gloria Arminda</t>
  </si>
  <si>
    <t>Combinación de diferentes estrategias de aplicación de hongos entopatógenos para el control de Spodoptera littoralis (Boisduval) (Lepidoptera, Noctuidae) y Bemisia tabaci (Gennadius) (Hemiptera:Aleyrodidae)</t>
  </si>
  <si>
    <t>23015297W</t>
  </si>
  <si>
    <t>Fernández Torres, Ángela</t>
  </si>
  <si>
    <t>Intervención nutricional colectiva sobre la alimentación de los universitarios.</t>
  </si>
  <si>
    <t>25733573T</t>
  </si>
  <si>
    <t>Sánchez Guerrero, María José</t>
  </si>
  <si>
    <t>Desarrollo de nuevas metodologías de evaluación genética de la conformación funcional y del potencial deportivo del caballo de pura raza española.</t>
  </si>
  <si>
    <t>78906710N</t>
  </si>
  <si>
    <t>Gómez Ortíz, María Dolores</t>
  </si>
  <si>
    <t>26488456T</t>
  </si>
  <si>
    <t>Moral Navarrete, Lidia del</t>
  </si>
  <si>
    <t>Estudio genético y molecular del contenido en tocoferoles en semillas de girasol.</t>
  </si>
  <si>
    <t>Leonardo Velasco Varo</t>
  </si>
  <si>
    <t>28739292X</t>
  </si>
  <si>
    <t>Corral Ramos, Cristina</t>
  </si>
  <si>
    <t>Metabolismo del glucógeno y procesos celulares implicados en dinámica nuclear y fusión de hifas en Fusarium oxysporum.</t>
  </si>
  <si>
    <t>28397509F</t>
  </si>
  <si>
    <t>Gonzalez Roncero, Maria Isabel</t>
  </si>
  <si>
    <t>30209016B</t>
  </si>
  <si>
    <t>Medina Puche, Laura</t>
  </si>
  <si>
    <t>Caracterización funcional de genes reguladores del proceso de desarrollo, maduración y senescencia del fruto de fresa.</t>
  </si>
  <si>
    <t>30209296S</t>
  </si>
  <si>
    <t>Santos Alcudia, Raquel</t>
  </si>
  <si>
    <t>Efecto del tipo genético y del sistema de alimentación en la producción intensiva de carne de vacuno procedente de zonas de dehesa</t>
  </si>
  <si>
    <t>17131097F</t>
  </si>
  <si>
    <t>Carlos Sañudo Astiz</t>
  </si>
  <si>
    <t>30509784P</t>
  </si>
  <si>
    <t>Díaz García, Alicia</t>
  </si>
  <si>
    <t>Efecto de antioxidantes sobre  la función testicular de ratones CD-1 sometidos a un ejercicio de natación forzada durante 50 días.</t>
  </si>
  <si>
    <t>43641621H</t>
  </si>
  <si>
    <t>Rodriguez Artiles, Inmaculada</t>
  </si>
  <si>
    <t>44356688S</t>
  </si>
  <si>
    <t>Vaamonde Martin, Diana Maria</t>
  </si>
  <si>
    <t>30791353B</t>
  </si>
  <si>
    <t>Martín Santos, Julio Antonio</t>
  </si>
  <si>
    <t>Cinética de sorción de humedad en productos de molineria. Obtención acelerada de datos y caracterización matemática.</t>
  </si>
  <si>
    <t>12364590C</t>
  </si>
  <si>
    <t>Gomez Diaz, Rafael</t>
  </si>
  <si>
    <t>30504304W</t>
  </si>
  <si>
    <t>Vioque Amor, Montserrat</t>
  </si>
  <si>
    <t>30824318V</t>
  </si>
  <si>
    <t>Álvarez Cáliz, Carmen María</t>
  </si>
  <si>
    <t>Modelización polinomial y optimización empleando dos fermentadores en serie para la producción de vinagre de vino.</t>
  </si>
  <si>
    <t>30834076T</t>
  </si>
  <si>
    <t>Arjona Girona, María Isabel</t>
  </si>
  <si>
    <t>Proceso de infección de Rosellinia Necatrix en aguacate y determinación del antagonismo (antibiosis y micoparasistismo) de Trichoderma SPP., en el control biológico de la podredumbre blanca radicular.</t>
  </si>
  <si>
    <t>Carlos J. Lopez Herrera</t>
  </si>
  <si>
    <t>Influencia de la fecha de plantación, la preparación del terreno y la calidad de planta en repoblaciones forestales de pino piñonero (Pinus pinea L.) y encina (Quercus ilex L.) en ámbito mediterráneo.</t>
  </si>
  <si>
    <t>30959046B</t>
  </si>
  <si>
    <t>Fernández Cisnal, Ricardo</t>
  </si>
  <si>
    <t>Respuestas biológicas a contaminantes del entorno de Doñana. Integración de metodologías ómicas que evalúan el estrés ambiental en animales de ecosistemas acuáticos.</t>
  </si>
  <si>
    <t>30046004T</t>
  </si>
  <si>
    <t>Lopez Barea, Juan</t>
  </si>
  <si>
    <t>30961348J</t>
  </si>
  <si>
    <t>Fernández Bedmar, Zahira Noemí</t>
  </si>
  <si>
    <t>Búsqueda de sustancias nutracéuticas contenidas en la dieta mediterránea: análisis antigenotoxicológico, tumoricida, de antienvejecimiento y de marcas epigenéticas</t>
  </si>
  <si>
    <t>26022532X</t>
  </si>
  <si>
    <t>Joaquín Pérez Guisado</t>
  </si>
  <si>
    <t>30975487F</t>
  </si>
  <si>
    <t>Ambrosio Albalá, María José</t>
  </si>
  <si>
    <t>Climate change perception in community-based natural resource management context: analysing cultural setting and enviroment attitudes.</t>
  </si>
  <si>
    <t>52353121S</t>
  </si>
  <si>
    <t>Delgado Serrano, Maria del Mar</t>
  </si>
  <si>
    <t>Amarilla  , Shyrley Paola</t>
  </si>
  <si>
    <t>Inmunopatogenia del PRRS: Estudio comparado en pulmón y órganos linfoides pirmarios de animales infectados con cepas de distinta virulencia del PRRSV-1.</t>
  </si>
  <si>
    <t>08857496N</t>
  </si>
  <si>
    <t>Salguero Bodes, Francisco J.</t>
  </si>
  <si>
    <t>24166566Y</t>
  </si>
  <si>
    <t>Carrasco Otero, Librado</t>
  </si>
  <si>
    <t>40336078N</t>
  </si>
  <si>
    <t>Pérez Rodríguez, Mario</t>
  </si>
  <si>
    <t>Influencia del riego sobre la Verticilosis del olivo.</t>
  </si>
  <si>
    <t>45740932G</t>
  </si>
  <si>
    <t>Ramiro Merina, Ángel</t>
  </si>
  <si>
    <t>Análisis molecular y funcional de la proteína MBD4 de Arabidopsis thaliana.</t>
  </si>
  <si>
    <t>45743623G</t>
  </si>
  <si>
    <t>Coleto Reyes, Inmaculada</t>
  </si>
  <si>
    <t>Acumulación de ureidos en respuesta al déficit hídrico en Phaseolus vulgaris y caracterización de la PRAT y la XDH, dos enzimas clave en la síntesis de ureidos/Accumulation of ureides in response to water déficit in Phaseolus vulgaris and characterization of PRAT and XDH, two key enzymes in ureide synthesis</t>
  </si>
  <si>
    <t>30396091G</t>
  </si>
  <si>
    <t>Pineda Priego, Manuel</t>
  </si>
  <si>
    <t>FISIOLOGÍA VEGETAL</t>
  </si>
  <si>
    <t>30515147N</t>
  </si>
  <si>
    <t>Muñoz Alamillo, Josefa</t>
  </si>
  <si>
    <t>45743673P</t>
  </si>
  <si>
    <t>Parrilla Doblas, Jara Teresa</t>
  </si>
  <si>
    <t>Desmetilación del DNA por escisión de 5-metilcitosina. Bases moleculares y potenciales aplicaciones.</t>
  </si>
  <si>
    <t>53070293R</t>
  </si>
  <si>
    <t>Cuesta Ureña, Susana</t>
  </si>
  <si>
    <t>Caracterización de la variación para los loci Glu-3 y Ha en especies diploides de los géneros Aegilops y Triticum.</t>
  </si>
  <si>
    <t>Guzmán García, Carlos</t>
  </si>
  <si>
    <t>54048576W</t>
  </si>
  <si>
    <t>Garcia Tejera, Omar</t>
  </si>
  <si>
    <t>Modelización de la transpiración del olivo y el almendro en condiciones de déficit hídrico</t>
  </si>
  <si>
    <t>08793810J</t>
  </si>
  <si>
    <t>Villalobos Martin, Francisco</t>
  </si>
  <si>
    <t>X02526342E</t>
  </si>
  <si>
    <t>Testi  , Luca</t>
  </si>
  <si>
    <t>Smith Schuster, Pedro Alejandro</t>
  </si>
  <si>
    <t>Patogénesis de la pisciricketlsiosis: estudio sobre la infectividad de Piscicketista salmonis y efecto de sus productos extracelulares.</t>
  </si>
  <si>
    <t>70814290G</t>
  </si>
  <si>
    <t>Carrero Carrón, Irene</t>
  </si>
  <si>
    <t>Aproximación molecular al antagonismo de Trichoderma spp. sobre Verticillium dahliae para el biocontrol de la Verticilosis en genotipos de Olea europaea susceptibles y resistentes al patotipo defoliante</t>
  </si>
  <si>
    <t>07871703E</t>
  </si>
  <si>
    <t>María Rosa Hermosa Prieto</t>
  </si>
  <si>
    <t>75458434B</t>
  </si>
  <si>
    <t>Jimenez Diaz, Rafael Manuel</t>
  </si>
  <si>
    <t>75098930C</t>
  </si>
  <si>
    <t>Fernández García, María Purificación</t>
  </si>
  <si>
    <t>Eficiencia del uso del agua en las rotaciones de cultivo según el sistema de laboreo.</t>
  </si>
  <si>
    <t>75710446N</t>
  </si>
  <si>
    <t>Sola Guirado, Rafael Rubén</t>
  </si>
  <si>
    <t>Desarrollo de cosechadoras de olivar tradicional basadas en sacudidores de copa</t>
  </si>
  <si>
    <t>75775255F</t>
  </si>
  <si>
    <t>Moreno Pérez, Patricia</t>
  </si>
  <si>
    <t>Evaluación del daño hepático y respuesta inmunitaria local en cabras vacunadas con Catepsina l1 e infectadas con Fasciola Hepática.</t>
  </si>
  <si>
    <t>78707135P</t>
  </si>
  <si>
    <t>Chamizo Ampudia, Alejandro</t>
  </si>
  <si>
    <t>La molibdoenzima ARC en Chalmydomonas reinhardtii: Destoxificación y producción de NO</t>
  </si>
  <si>
    <t>52586088S</t>
  </si>
  <si>
    <t>Llamas Azua, Ángel</t>
  </si>
  <si>
    <t>79019003L</t>
  </si>
  <si>
    <t>Chamizo Blanco, Verónica Esther</t>
  </si>
  <si>
    <t>Prevalencia y rasgos clínico-patológicos del síndrome de rebdomiólisis de esfuerzo en caballos de Pura Raza Española.</t>
  </si>
  <si>
    <t>A02978207</t>
  </si>
  <si>
    <t>Elghalid Ahmed Ibrahim, Mennatallah</t>
  </si>
  <si>
    <t>Identification of compounds secreted by tomato roots that elicit chemotropic growth in Fusarium oxysporum</t>
  </si>
  <si>
    <t>AAA223594</t>
  </si>
  <si>
    <t>Andrade  , Alberto Juan</t>
  </si>
  <si>
    <t>Caracterización de progenitores de papa, Solanum tuberosum, resistentes a Phytophthora infestans.</t>
  </si>
  <si>
    <t>AAB346297</t>
  </si>
  <si>
    <t>Angella  , Gabriel Augusto</t>
  </si>
  <si>
    <t>Sistema de Riego del Río Dulce, Santiago del Estero, Argentina. Brecha de rendimientos y productividad del agua en el los cultivos de maíz y  algodón.</t>
  </si>
  <si>
    <t>AAB415736</t>
  </si>
  <si>
    <t>Pallavicini Fernández, Yésica de los Ángeles</t>
  </si>
  <si>
    <t>Efecto de la complejidad del paisaje sobre la biodiversidad y servicios eco-sistémicos de la flora arvense en cultivos de cereales de secano.</t>
  </si>
  <si>
    <t>Fernando Batida Millán</t>
  </si>
  <si>
    <t>EM0416522</t>
  </si>
  <si>
    <t>Jiménez Rosario, Francisco</t>
  </si>
  <si>
    <t>Resistencia de cultivables de trigo (Triticum aestivum L.) a herbicida imazamox: aspectos fisiológicos, bioquímicos y agronómicos.</t>
  </si>
  <si>
    <t>G05368040</t>
  </si>
  <si>
    <t>Osorio Avalos, Jorge</t>
  </si>
  <si>
    <t>Mejora genética de la productividad de la raza merino español explotada en sistemas de producción sustentable mediante la optimización de los núcleos de control.</t>
  </si>
  <si>
    <t>50659251A</t>
  </si>
  <si>
    <t>Serradilla Manrique, Juan Manuel</t>
  </si>
  <si>
    <t>N1084109</t>
  </si>
  <si>
    <t>Xavier  , Carlos José</t>
  </si>
  <si>
    <t>AO</t>
  </si>
  <si>
    <t>Resistencia y control químico en la Antracnosis del olivo causada por Colletotrichum spp.</t>
  </si>
  <si>
    <t>77335180A</t>
  </si>
  <si>
    <t>Moral Moral, Juan</t>
  </si>
  <si>
    <t>P02690556</t>
  </si>
  <si>
    <t>Fredes Martínez, Fernando Guillermo</t>
  </si>
  <si>
    <t>Detección y caracterización de Cryptosporidium spp. mediante métodos tradicionales y PCR en diferentes matrices (heces y_x000D_
aguas)</t>
  </si>
  <si>
    <t>30500555W</t>
  </si>
  <si>
    <t>Martinez Moreno, Fco. Javier</t>
  </si>
  <si>
    <t>Y1944554X</t>
  </si>
  <si>
    <t>Yousef Naef, Meelad</t>
  </si>
  <si>
    <t>Los hongos entomopatógenos y sus extractos en el control de la mosca del olivo Bactrocera oleae (Gmel.) (Diptera: Tephritidae)</t>
  </si>
  <si>
    <t>YB430686</t>
  </si>
  <si>
    <t>Negrini Neto, Joao Marcelino</t>
  </si>
  <si>
    <t>Estudio de la cicatrización por segunda intención en la piel de quelonios. Efecto de la insulina tópica como promotor de la cicatrización.</t>
  </si>
  <si>
    <t>05888707V</t>
  </si>
  <si>
    <t>Mozos Mora, Elena</t>
  </si>
  <si>
    <t>25980810X</t>
  </si>
  <si>
    <t>Ginel Perez, Pedro Jose</t>
  </si>
  <si>
    <t>05925697T</t>
  </si>
  <si>
    <t>García-Moreno García, María de los Baños</t>
  </si>
  <si>
    <t>MODELOS DE OPTIMIZACIÓN EN REDES DE DISTRIBUCIÓN</t>
  </si>
  <si>
    <t>30549687Y</t>
  </si>
  <si>
    <t>Roldan Casas, Jose Angel</t>
  </si>
  <si>
    <t>30454568S</t>
  </si>
  <si>
    <t>Benítez Yébenes, Juan Rafael</t>
  </si>
  <si>
    <t>El procedimiento de actuación ante los órganos de la jurisdicción de vigilancia penitenciaria</t>
  </si>
  <si>
    <t>30481188R</t>
  </si>
  <si>
    <t>Lopez Benitez, Mariano</t>
  </si>
  <si>
    <t>30476545G</t>
  </si>
  <si>
    <t>Hernández Román, Ana María</t>
  </si>
  <si>
    <t>LA EFICACIA DE LA AYUDA OFICIAL AL DESARROLLO EN EL SECTOR EDUCATIVO</t>
  </si>
  <si>
    <t>30792272X</t>
  </si>
  <si>
    <t>Ridaura López, María del Mar</t>
  </si>
  <si>
    <t>La eficacia de los derechos de conciliación que afectan a la jornada de trabajo</t>
  </si>
  <si>
    <t>Jesús N. Ramírez Sobrino</t>
  </si>
  <si>
    <t>05363870V</t>
  </si>
  <si>
    <t>Maria Pilar Núñez-Cortés Contreras</t>
  </si>
  <si>
    <t>Hernández Rojas, Ricardo David</t>
  </si>
  <si>
    <t>Gestión y planificación de rutas turísticas gastronómicas: estudio de caso en la provincia de Córdoba</t>
  </si>
  <si>
    <t>30198962P</t>
  </si>
  <si>
    <t>Rivera Mateos, Manuel</t>
  </si>
  <si>
    <t>GENOVEVA MILLAN VAZQUEZ DE LA TORR</t>
  </si>
  <si>
    <t>30972278H</t>
  </si>
  <si>
    <t>Caridad López del Río, Daniel José María</t>
  </si>
  <si>
    <t>Modelos de Valoración del Riesgo</t>
  </si>
  <si>
    <t>44366597B</t>
  </si>
  <si>
    <t>Piedrola Ortiz, Inmaculada</t>
  </si>
  <si>
    <t>El turismo idiomático en Córdoba: una oportunidad de diversificar un sector estratégico en la ciudad.</t>
  </si>
  <si>
    <t>30415135G</t>
  </si>
  <si>
    <t>Villaseca Molina, Eduardo J.</t>
  </si>
  <si>
    <t>30454009P</t>
  </si>
  <si>
    <t>Artacho Ruiz, Carlos</t>
  </si>
  <si>
    <t>Wigmore Álvarez, Amber</t>
  </si>
  <si>
    <t>La gestión de la responsabilidad social universitaria (RSU)</t>
  </si>
  <si>
    <t>Ruiz Lozano, Mercedes</t>
  </si>
  <si>
    <t>10589569R</t>
  </si>
  <si>
    <t>José Luis  Fernández Fernández</t>
  </si>
  <si>
    <t>30483047C</t>
  </si>
  <si>
    <t>Mercedes Ruiz Lozano</t>
  </si>
  <si>
    <t>AX5754189</t>
  </si>
  <si>
    <t>Baldi  , Barbara Marianna</t>
  </si>
  <si>
    <t>La teoría de la representación política en el estado moderno, itinerario de una crisis</t>
  </si>
  <si>
    <t>PROGRAMA DE DOCTORADO EN CIENCIAS Y TECNOLOGÍAS AGRARIAS, ALIMENTARIAS DE LOS RECURSOS NATURALES Y D</t>
  </si>
  <si>
    <t>26012052H</t>
  </si>
  <si>
    <t>Sánchez Arenas, Francisco Manuel</t>
  </si>
  <si>
    <t>COMPETITIVIDAD DE LA INDUSTRIA AGROALIMENTARIA Y DINAMISMO TERRITORIAL. Aplicación a la almazaras capitalistas de Andalucía.</t>
  </si>
  <si>
    <t>00265368V</t>
  </si>
  <si>
    <t>Ramos Real, Eduardo</t>
  </si>
  <si>
    <t>The potential of conservation agriculture to migate climate change in mediterranean areas</t>
  </si>
  <si>
    <t>Rosa Mª Carbonell Bojollo</t>
  </si>
  <si>
    <t>74644187X</t>
  </si>
  <si>
    <t>Hinojosa Rodríguez, Ascensión</t>
  </si>
  <si>
    <t>Sistema de calidad certificada y buenas prácticas en el sistema agroalimentario olivarero de Andalucía: análisis de difusión y evaluación multifuncional</t>
  </si>
  <si>
    <t>Carlos Parra Lopez</t>
  </si>
  <si>
    <t>AR692051</t>
  </si>
  <si>
    <t>Lozano Tovar, María Denis</t>
  </si>
  <si>
    <t>Los hongos entomopatógenos y sus moléculas en el control de tefrítidos (Diptera: Tephritidae) y su efecto contra hongos de suelo patógenos de olivo.</t>
  </si>
  <si>
    <t>P04853113</t>
  </si>
  <si>
    <t>Sepúlveda Rivera, Isabel del Carmen</t>
  </si>
  <si>
    <t>Agua y acceso a medios de vida en un sistema agroecológico indígena: adaptación frente a influencias externas.</t>
  </si>
  <si>
    <t>Y2256353K</t>
  </si>
  <si>
    <t>Raúl Molina Otarola</t>
  </si>
  <si>
    <t>PROGRAMA DE DOCTORADO EN DESARROLLO RURAL</t>
  </si>
  <si>
    <t>15AH85560</t>
  </si>
  <si>
    <t>Capaina  , Nelson Jaime Borges</t>
  </si>
  <si>
    <t>MZ</t>
  </si>
  <si>
    <t>Desarrollo rural en una sociedad africana: características y perspectivas. Un análisis al distrito de Memba.</t>
  </si>
  <si>
    <t>13AF95973</t>
  </si>
  <si>
    <t>Joao Mosca</t>
  </si>
  <si>
    <t>27289401Q</t>
  </si>
  <si>
    <t>Villafuerte Martín, Antonio Luis</t>
  </si>
  <si>
    <t>Propuesta motodológica para la incorporación de variables territoriales en la determinación del valor de marca de las indicaciones geográficas agroalimentarias.</t>
  </si>
  <si>
    <t>30431660S</t>
  </si>
  <si>
    <t>Gomez Muñoz, Ana Cristina</t>
  </si>
  <si>
    <t>G12350621</t>
  </si>
  <si>
    <t>Maximiliano Martínez, Joel</t>
  </si>
  <si>
    <t>Dinámicas sociales, conservación y desarrollo en espacios naturales protegidos. El caso de la reserva "La Sepultura" en el estado mexicano de Chiapas</t>
  </si>
  <si>
    <t>W653545</t>
  </si>
  <si>
    <t>Erraach  , Yamna</t>
  </si>
  <si>
    <t>Signos de calidad y comportamiento del consumidor: el caso del aceite de oliva español.</t>
  </si>
  <si>
    <t>Sihem Dekhili</t>
  </si>
  <si>
    <t>77139653E</t>
  </si>
  <si>
    <t>Sayadi Gmada, Samir</t>
  </si>
  <si>
    <t>06494916F</t>
  </si>
  <si>
    <t>Angueira de Prieto, María Cristina</t>
  </si>
  <si>
    <t>Revelamiento de suelos utilizando las nuevas técnicas de Geomática: un caso de Santiago del Estero, Argentina.</t>
  </si>
  <si>
    <t>10038583A</t>
  </si>
  <si>
    <t>Barros Ruiz, José Luis</t>
  </si>
  <si>
    <t>Desarrollo de una aplicación informática para el cálculo de sostenimiento de taludes mediante revegetación.</t>
  </si>
  <si>
    <t>17172068S</t>
  </si>
  <si>
    <t>Fernández San Elías, Gaspar</t>
  </si>
  <si>
    <t>25063308R</t>
  </si>
  <si>
    <t>Casares de la Torre, Francisco José</t>
  </si>
  <si>
    <t>Herramientas mejoradas para la caracterización de Sistemas Fotovoltaicos autónomos.</t>
  </si>
  <si>
    <t>30435638Z</t>
  </si>
  <si>
    <t>Torres Roldán, Manuel</t>
  </si>
  <si>
    <t>Estudio de caracterización de limitantes tecnologías en el uso y diseño de heliostatos y propuesta de soluciones mejoradas.</t>
  </si>
  <si>
    <t>30955830S</t>
  </si>
  <si>
    <t>Varo Martínez, Marta María</t>
  </si>
  <si>
    <t>30818531A</t>
  </si>
  <si>
    <t>Porcuna Bermúdez, Diego</t>
  </si>
  <si>
    <t>Aproximación al castillo de Torrepadrones de Baena, documentación geométrica y reconstrucción virtual.</t>
  </si>
  <si>
    <t>Fernández Ledesma, Enrique</t>
  </si>
  <si>
    <t>Aplicación de residuos en la fabricación de morteros industriales.</t>
  </si>
  <si>
    <t>30981270V</t>
  </si>
  <si>
    <t>Cardeñosa García, Vanessa</t>
  </si>
  <si>
    <t>Influence of preharvest factors on nutritional quality and bioactive compounds in strawberry and orange fruits</t>
  </si>
  <si>
    <t>14620854F</t>
  </si>
  <si>
    <t>Inmaculada Pradas Baena</t>
  </si>
  <si>
    <t>34024911E</t>
  </si>
  <si>
    <t>Bellido Vela, Inmaculada</t>
  </si>
  <si>
    <t>D. Diego de Alvear y Ward, un innovador de la agroindustria. La prensa hidráulica</t>
  </si>
  <si>
    <t>30468281C</t>
  </si>
  <si>
    <t>Martín Fernández, María del Amor</t>
  </si>
  <si>
    <t>ÁREAS CENTRO DE MAGISTERIO SAGRADO CORAZÓN</t>
  </si>
  <si>
    <t>74871660J</t>
  </si>
  <si>
    <t>Liñán Ruiz, Roberto José</t>
  </si>
  <si>
    <t>Estudio y optimización de las infraestructuras de los carriles para bicicletas.</t>
  </si>
  <si>
    <t>13932956Q</t>
  </si>
  <si>
    <t>José Luis Moura Berodia</t>
  </si>
  <si>
    <t>Salvador Merino Córdoba</t>
  </si>
  <si>
    <t>80138760K</t>
  </si>
  <si>
    <t>Llamas Salas, Manuel</t>
  </si>
  <si>
    <t>El molino del ducque de Montilla y la influencia del monopolio señorial en la arquitectura oleícola</t>
  </si>
  <si>
    <t>30043318M</t>
  </si>
  <si>
    <t>Montes Tubio, Manuel</t>
  </si>
  <si>
    <t>78883877H</t>
  </si>
  <si>
    <t>Yolanda López Gálvez</t>
  </si>
  <si>
    <t>PROGRAMA DE DOCTORADO EN INNOVACIÓN CURRICULAR Y PRÁCTICA SOCIOEDUCACTIVA (CONV. UNIV. ABIERTA DE VE</t>
  </si>
  <si>
    <t>Estefano de Salazar, Rebeca</t>
  </si>
  <si>
    <t>El enfoque estratégico en los materiales instruccionales impresos de un sistema de educación superior a distancia</t>
  </si>
  <si>
    <t>Pablo Rios Cabrera</t>
  </si>
  <si>
    <t>Reyes León, Teresita del Jesús</t>
  </si>
  <si>
    <t>Aplicación de las actividades lúdicas como estrategia para el aprendizaje de la lectura en niños de educación primaria.</t>
  </si>
  <si>
    <t>Torres Jiménez, Carmen Yaneth</t>
  </si>
  <si>
    <t>El gerente educativo como facilitador de estrategias en la acción pedagógica del docente de educación primaria.</t>
  </si>
  <si>
    <t>Silva Parada, Darjeling Brigitte</t>
  </si>
  <si>
    <t>Modelo de actuación para la actualización de los currículos de las universidades venezolanas en el área de conocimiento de Tecnología en el sub área de Sistemas.</t>
  </si>
  <si>
    <t>José Fleitas</t>
  </si>
  <si>
    <t>López de Bozik, Elizabeth Ramona</t>
  </si>
  <si>
    <t>Integración de elementos motivacionales de estímulo a la investigación estudiantil universitaria en el sistema de educación a distancia.</t>
  </si>
  <si>
    <t>Figueroa Salazar, Pilar Josefina</t>
  </si>
  <si>
    <t>Validación de una propuesta didáctica para la enseñanza de la Historia Regional y Local de Venezuela en un sistema a distancia.</t>
  </si>
  <si>
    <t>PROGRAMA DE DOCTORADO EN MATERIALES Y ENERGÍA</t>
  </si>
  <si>
    <t>30987306G</t>
  </si>
  <si>
    <t>Tejero del Caz, Antonio</t>
  </si>
  <si>
    <t>Análisis teórico del contacto plasma-superficie y sus aplicaciones</t>
  </si>
  <si>
    <t>30524395Z</t>
  </si>
  <si>
    <t>Fernandez Palop, Jose Ignacio</t>
  </si>
  <si>
    <t>G02540365</t>
  </si>
  <si>
    <t>Cintora Juarez, Daniel</t>
  </si>
  <si>
    <t>Rational design of high performance lithium iron phosphate positive electrodes with conducting polymer for lithium-ion batteries(Diseño racional de electrodos positivos de alto rendimiento de fosfato de litio y hierro con polímero conductor para baterías de ión litio)</t>
  </si>
  <si>
    <t>21462542T</t>
  </si>
  <si>
    <t>Pérez Vicente, Carlos</t>
  </si>
  <si>
    <t>Y2232028F</t>
  </si>
  <si>
    <t>Ahmad, Shahzada</t>
  </si>
  <si>
    <t>30231403L</t>
  </si>
  <si>
    <t>Lara Domínguez, María Dolores</t>
  </si>
  <si>
    <t>Polipectomías endometriales realizadas con electrodo bipolar Versapoint y Láser Dioso.</t>
  </si>
  <si>
    <t>05929373L</t>
  </si>
  <si>
    <t>Villanueva Fernández, Elena</t>
  </si>
  <si>
    <t>Técnica de la guía encarcelada en el tratamiento percutáneo de las bifurcaciones coronarias con stents: estudio aleatorizado con microscopía estereoscópica.</t>
  </si>
  <si>
    <t>30431651Y</t>
  </si>
  <si>
    <t>Mármol Bernal, Francisco</t>
  </si>
  <si>
    <t>"TRASTORNO DELIRANTE: ESTUDIO DESCRIPTIVO DE UN REGISTRO DE CASOS"</t>
  </si>
  <si>
    <t>30421507M</t>
  </si>
  <si>
    <t>Luque Luque, Rogelio</t>
  </si>
  <si>
    <t>PSIQUIATRÍA</t>
  </si>
  <si>
    <t>30974780J</t>
  </si>
  <si>
    <t>Beltrán Aroca, Cristina María</t>
  </si>
  <si>
    <t>Debilidades en la guarda del secreto profesional médico en la práctica clínica.</t>
  </si>
  <si>
    <t>23782757K</t>
  </si>
  <si>
    <t>Girela López, Eloy</t>
  </si>
  <si>
    <t>MEDICINA LEGAL Y FORENSE</t>
  </si>
  <si>
    <t>05630405M</t>
  </si>
  <si>
    <t>Rodríguez Barbero Torres, María Sacramento</t>
  </si>
  <si>
    <t>Percepción y atribución causal sobre el bullying y sus efectos emocionales en escolares de primaria</t>
  </si>
  <si>
    <t>Parenting style as risk and protective factor of the bullying phenomenon: Three studies in Andalusian teenagers</t>
  </si>
  <si>
    <t>26043980E</t>
  </si>
  <si>
    <t>Falla Fernández, Daniel</t>
  </si>
  <si>
    <t>Enseñanza de habilidades de toma de perspectiva viso-espacial en personas con Discapacidad intelectual: una aproximación desde el estudio de las discriminaciones condicionales</t>
  </si>
  <si>
    <t>26207921L</t>
  </si>
  <si>
    <t>Zagalaz Lijarcio, Bernardo</t>
  </si>
  <si>
    <t>Guía didáctica para el repertorio de grafia contemporánea en el Grado de Interpretación de la especialidad de Saxofón en Andalucía</t>
  </si>
  <si>
    <t>26218311J</t>
  </si>
  <si>
    <t>Gallardo Lorenzo, María de los Ángeles</t>
  </si>
  <si>
    <t>La memoria en la Intepretación pianística: su evaluación en el contexto de la Enseñanza musical superior</t>
  </si>
  <si>
    <t>44372778M</t>
  </si>
  <si>
    <t>Vega Gea, Esther Maria</t>
  </si>
  <si>
    <t>30482490S</t>
  </si>
  <si>
    <t>Lora López, Pilar María</t>
  </si>
  <si>
    <t>Intervención conductual en autocontrol y prevención de las conductas de riesgo en el alumnado de enfermería</t>
  </si>
  <si>
    <t>30487430X</t>
  </si>
  <si>
    <t>Vacas Pérez, Juan Crisóstomo</t>
  </si>
  <si>
    <t>"Análisis de estilos y enfoques de aprendizaje de los estudiantes y valoración de las estrategias de enseñanza más empleadas por el profesorado de la Universidad de Córdoba"</t>
  </si>
  <si>
    <t>30492218Z</t>
  </si>
  <si>
    <t>Puerta Agüera, María Dolores</t>
  </si>
  <si>
    <t>Estudio de las variables de flujo en el habla escénica en arte dramático</t>
  </si>
  <si>
    <t>31885405E</t>
  </si>
  <si>
    <t>Moreno Osella, Eliana María</t>
  </si>
  <si>
    <t>El abordaje de problemas psicológicos y de salud mental en sistemas públicos de salud: hacia la implementación de estrategias y tratamientos basados en la evidencia</t>
  </si>
  <si>
    <t>51465029E</t>
  </si>
  <si>
    <t>Bocija Nogués, María Caridad</t>
  </si>
  <si>
    <t>Estudio comparativo del conflicto trabajo-familia en España y Cuba</t>
  </si>
  <si>
    <t>30828066Q</t>
  </si>
  <si>
    <t>Reina Gimenez, Amalia</t>
  </si>
  <si>
    <t>14634076G</t>
  </si>
  <si>
    <t>Carmona Castellano, María de los Ángeles</t>
  </si>
  <si>
    <t>REVALORIZACIÓN DE SUBPRODUCTOS DE LA INDUSTRIA OLEÍCOLA Y APLICACIÓN DE LA ESPECTROSCOPIA RAMAN EN LA IDENTIFICACIÓN DE ACEITES</t>
  </si>
  <si>
    <t>14634607Y</t>
  </si>
  <si>
    <t>Losada Gago, Elia</t>
  </si>
  <si>
    <t>Actividad catalítica comparada de materiales zeolíticos y mesoestructurados del tipo MCM-41 y SBA-15 en reacciones de acilación y alquilación Friedel-Crafts</t>
  </si>
  <si>
    <t>30810843C</t>
  </si>
  <si>
    <t>Posadillo Marín, Alejandro Jesús</t>
  </si>
  <si>
    <t>Optimización de las condiciones experimentales para la producción de biocombustibles de segunda generación que integran la glicerina.</t>
  </si>
  <si>
    <t>30947434Z</t>
  </si>
  <si>
    <t>Hidalgo Herrador, José Miguel</t>
  </si>
  <si>
    <t>30943317Z</t>
  </si>
  <si>
    <t>Coleto de la Fuente, Inés</t>
  </si>
  <si>
    <t>VALORIZACIÓN DE ALFA-OLEFINAS MEDIANTE CATÁLISIS HETEROGÉNEA PARA LA MEJORA DE GASOLINAS</t>
  </si>
  <si>
    <t>30522472T</t>
  </si>
  <si>
    <t>Romero Salguero, Francisco Jose</t>
  </si>
  <si>
    <t>30956593L</t>
  </si>
  <si>
    <t>Bravo Gavilán, José Antonio</t>
  </si>
  <si>
    <t>Plasmas generados con mezclas de gases Ar-N2: aplicación en el área de materiales.</t>
  </si>
  <si>
    <t>30961511S</t>
  </si>
  <si>
    <t>Muñoz Espadero, José</t>
  </si>
  <si>
    <t>30979784A</t>
  </si>
  <si>
    <t>Carpio Osuna, Azahara</t>
  </si>
  <si>
    <t>LA ELECTROFORESIS CAPILAR COMO HERRAMIENTA EN EL DESARROLLO DE PROCESOS ANALÍTICOS PARA LA EXTRACCIÓN DE INFORMACIÓN (BIO)QUÍMICA EN EL ÁMBITO AGROALIMENTARIO</t>
  </si>
  <si>
    <t>30986942P</t>
  </si>
  <si>
    <t>Criado García, Laura del Rosario</t>
  </si>
  <si>
    <t>Nuevas contribuciones de las técnicas de movilidad iónica ambiental y clínico</t>
  </si>
  <si>
    <t>44353553P</t>
  </si>
  <si>
    <t>Caballero Casero, Noelia</t>
  </si>
  <si>
    <t>DISOLVENTES SUPRAMOLECULARES CON PROPIEDADES DE ACCESO RESTRINGIDO PARA LA EXTRACCIÓN DE COMPUESTOS ORGÁNICOS</t>
  </si>
  <si>
    <t>44360709B</t>
  </si>
  <si>
    <t>Ruiz Moreno, Francisco Javier</t>
  </si>
  <si>
    <t>Sistemas coacervados vesiculares y micelares en procesos de extracción químico-analíticos</t>
  </si>
  <si>
    <t>44366410P</t>
  </si>
  <si>
    <t>Serrano Ortiz, María</t>
  </si>
  <si>
    <t>Nuevas aportaciones en el control analítico de compuestos carbonílicos como subproductos de desinfección de aguas.</t>
  </si>
  <si>
    <t>31574860T</t>
  </si>
  <si>
    <t>Gallego Fernandez, Mercedes</t>
  </si>
  <si>
    <t>75848430L</t>
  </si>
  <si>
    <t>Silva Rodriguez, Manuel</t>
  </si>
  <si>
    <t>45743883B</t>
  </si>
  <si>
    <t>Ariza Carmona, Luisa María</t>
  </si>
  <si>
    <t>Desarrollo de Nuevas Estrategias para la Formación de Estructuras Moleculares Bi-Dimensionales de Películas Delgadas. Incorporación De Polidiacetilenos y Perovskitas en monocapas mixtas</t>
  </si>
  <si>
    <t>53574762B</t>
  </si>
  <si>
    <t>Gracia Trujillo, María Josefa</t>
  </si>
  <si>
    <t>Aluminio y Galosilicatos mesoporosos con estructuraSBA-15 como catalizadores y soportes en procesos de alquilación y acilación de aromáticos</t>
  </si>
  <si>
    <t>53593690X</t>
  </si>
  <si>
    <t>Checa Gómez, Manuel</t>
  </si>
  <si>
    <t>TRANSFORMACIÓN DE GLICEROL MEDIANTE CATALIZADORES HETEROGÉNEOS ÁCIDO-BÁSICOS Y METÁLICOS SOPORTADOS EN DIFERENTES AMBIENTES REDOX</t>
  </si>
  <si>
    <t>79214030Y</t>
  </si>
  <si>
    <t>Urbano Navarro, Francisco Jose</t>
  </si>
  <si>
    <t>75105904W</t>
  </si>
  <si>
    <t>Sugrañez Pérez, Rafael</t>
  </si>
  <si>
    <t>Nuevos materiales de construcción con propiedades auto-limpiantes y auto-descontaminantes</t>
  </si>
  <si>
    <t>75707732N</t>
  </si>
  <si>
    <t>Zurita Ares, María del Camino</t>
  </si>
  <si>
    <t>Modelización y predicción en materiales coloreados</t>
  </si>
  <si>
    <t>77336744A</t>
  </si>
  <si>
    <t>Cayuela Marín, Angelina</t>
  </si>
  <si>
    <t>CONTRIBUCIONES AL DESARROLLO DE LOS CARBON (QUANTUM) DOTS COMO SENSORES FLUORESCENTES</t>
  </si>
  <si>
    <t>María Laura Soriano Dotor</t>
  </si>
  <si>
    <t>80157109Q</t>
  </si>
  <si>
    <t>Peralbo Molina, Ángela</t>
  </si>
  <si>
    <t>AVANCES EN METABOLÓMICA BASADOS EN LA PREPARACIÓN DE MUESTRA Y EN PLATAFORMAS ANALÍTICAS DE CROMATOGRAFÍA Y ESPECTROMETRÍA DE MASAS</t>
  </si>
  <si>
    <t>G17223241</t>
  </si>
  <si>
    <t>Herrera Basurto, Raúl</t>
  </si>
  <si>
    <t>Contribuciones metrológicas a las nanociencias y nanotecnologías analíticas.</t>
  </si>
  <si>
    <t>45742775F</t>
  </si>
  <si>
    <t>López Lorente, Ángela Inmaculada</t>
  </si>
  <si>
    <t>PROGRAMA DE DOCTORADO EN ZOOTECNIA Y GESTIÓN SOSTENIBLE</t>
  </si>
  <si>
    <t>14621234L</t>
  </si>
  <si>
    <t>Miró Arias, María</t>
  </si>
  <si>
    <t>Análisis demográfico y caracterización seminal del caballo de las retuertas de doñana</t>
  </si>
  <si>
    <t>José Luis Vega Plá</t>
  </si>
  <si>
    <t>PROGRAMA DE DOCTORADO LA HISTORIA SOCIAL DE EUROPA Y SU PROYECCIÓN ULTRAMARINA</t>
  </si>
  <si>
    <t>30462077A</t>
  </si>
  <si>
    <t>Polonio Armada, Josefa</t>
  </si>
  <si>
    <t>Las sinapsis del poder en una sociedad pequeña y cerrada. El caso de Montilla (1902-1975)</t>
  </si>
  <si>
    <t>30497103T</t>
  </si>
  <si>
    <t>Lopez Mora, Fernando</t>
  </si>
  <si>
    <t>30818250K</t>
  </si>
  <si>
    <t>Espino Jiménez, Francisco Miguel</t>
  </si>
  <si>
    <t>PROGRAMA DE DOCTORADO LA UNIÓN EUROPEA: FUNDAMENTOS Y POLÍTICAS COMUNES</t>
  </si>
  <si>
    <t>30449671V</t>
  </si>
  <si>
    <t>Muñoz Usano, Francisco</t>
  </si>
  <si>
    <t>Visión integral de la normativa de seguridad interior en el Reino de España y los Estados de su entorno próximo europeo: Portugal, Francia, Bélgica, Alemania e Italia</t>
  </si>
  <si>
    <t>30539606E</t>
  </si>
  <si>
    <t>Izquierdo Carrasco, Manuel</t>
  </si>
  <si>
    <t>Bonilla Bedoya, Santiago Patricio</t>
  </si>
  <si>
    <t>Gestión de paisajes forestales tropicales en la Amazonia Andina. El tortuoso camino a la Sostenibilidad.</t>
  </si>
  <si>
    <t>Avilés Esquivel, Diana Fernanda</t>
  </si>
  <si>
    <t>Caracterización genética del cuy doméstico de América del Sur mediante marcadores moleculares.</t>
  </si>
  <si>
    <t>04572303H</t>
  </si>
  <si>
    <t>Martínez Martínez, María Amparo</t>
  </si>
  <si>
    <t>30504431Z</t>
  </si>
  <si>
    <t>Gutiérrez Tirado, María Inmaculada Concepción</t>
  </si>
  <si>
    <t>Empleo de Apis mellífera como bioindicador de la contaminacion de metales pesados en el término municipal de Córdoba</t>
  </si>
  <si>
    <t>27500218S</t>
  </si>
  <si>
    <t>Ruiz Martinez, Jose Antonio</t>
  </si>
  <si>
    <t>34010198Y</t>
  </si>
  <si>
    <t>Molero Baltanas, Rafael</t>
  </si>
  <si>
    <t>30544775Q</t>
  </si>
  <si>
    <t>Castro Caro, Juan Carlos</t>
  </si>
  <si>
    <t>Efectos del manejo agrícola sobre las aves paseriformes en el olivar mediterráneo.</t>
  </si>
  <si>
    <t>72978765H</t>
  </si>
  <si>
    <t>Catalán Barrio, Isabel</t>
  </si>
  <si>
    <t>30950116M</t>
  </si>
  <si>
    <t>León Fernández, Yolanda María</t>
  </si>
  <si>
    <t>UNIVERSIDADES Y SOSTENIBILIDAD: ANÁLISIS DE ACTUACIONES DE PARTICIPACIÓN EN UNIVERSIDADES ESPAÑOLAS Y LATINOAMERICANAS.</t>
  </si>
  <si>
    <t>2511080D</t>
  </si>
  <si>
    <t>Javier Benayas del Álamo</t>
  </si>
  <si>
    <t>30955696L</t>
  </si>
  <si>
    <t>Fernández Romero, María Luisa</t>
  </si>
  <si>
    <t>Efectos en el carbono orgánico del suelo en función del manejo, del uso y de las variables geográficas en climas Mediterráneo y Templado.</t>
  </si>
  <si>
    <t>26018489S</t>
  </si>
  <si>
    <t>Parras Alcántara, Luis</t>
  </si>
  <si>
    <t>44366161N</t>
  </si>
  <si>
    <t>Lozano Garcia, Beatriz</t>
  </si>
  <si>
    <t>44363772S</t>
  </si>
  <si>
    <t>Corral Fernández, María Rocío</t>
  </si>
  <si>
    <t>Capacidad de uso y evalución de suelos para distintos usos forestales mediante SIG en el Valle de los Pedroches (Córdoba)</t>
  </si>
  <si>
    <t>44830719Q</t>
  </si>
  <si>
    <t>Sanmartín Sánchez, María Lourdes</t>
  </si>
  <si>
    <t>Evaluación del bienestar equino en el centro militar de cría caballar de Écija (Sevilla)</t>
  </si>
  <si>
    <t>José Luis Vega Pla</t>
  </si>
  <si>
    <t>36126094V</t>
  </si>
  <si>
    <t>Blanco Penedo María Isabel</t>
  </si>
  <si>
    <t>74912255J</t>
  </si>
  <si>
    <t>Trigos Peral, Gema</t>
  </si>
  <si>
    <t>Papel de las zonas verdes urbanas en las estrategias globales de conservación usando las hormigas como bioindicadores.</t>
  </si>
  <si>
    <t>30469776C</t>
  </si>
  <si>
    <t>Reyes Lopez, Joaquin Luis</t>
  </si>
  <si>
    <t>80119299H</t>
  </si>
  <si>
    <t>Bujalance de Miguel, José Luis</t>
  </si>
  <si>
    <t>Estudio taxonómico y ecológico de los tenebrionidae (coleoptera) del sureste de la Península Ibérica.</t>
  </si>
  <si>
    <t>30456678D</t>
  </si>
  <si>
    <t>Cardenas Talaveron, Ana María</t>
  </si>
  <si>
    <t>C404900</t>
  </si>
  <si>
    <t>Cruz Abarca, César Eduardo de la</t>
  </si>
  <si>
    <t>Organizaciones, Sistemas Participativos de Garantía y Procesos Agroecológicos en Andalucía</t>
  </si>
  <si>
    <t>FG266799</t>
  </si>
  <si>
    <t>Lopes Ferreira, Ana Paula</t>
  </si>
  <si>
    <t>Acercamiento entre las perspectivas feministas y agroecológicas potencializando procesos de empoderamiento de las mujeres rurales brasileñas, desde el territorio del Pajeú, Sertao del Pernambuco.</t>
  </si>
  <si>
    <t>CZ658159</t>
  </si>
  <si>
    <t>Emma Cademartori Siliprandi</t>
  </si>
  <si>
    <t>FM259892</t>
  </si>
  <si>
    <t>Arl  , Valdemar</t>
  </si>
  <si>
    <t>Desafíos para una metodología transformadora na transicao agroecológica: una experiencia de construcao social do conhecimento de entidades de ATER no Paraná</t>
  </si>
  <si>
    <t>FO712609</t>
  </si>
  <si>
    <t>Freitas Ewald, Guilherme</t>
  </si>
  <si>
    <t>Redes socio técnicas campesinas: innovaciones agroecológicas, autonomía, y articulación territorial en Paraty, Estado de Río de Janeiro.</t>
  </si>
  <si>
    <t>G15217274</t>
  </si>
  <si>
    <t>Rodríguez Galván, María Guadalupe</t>
  </si>
  <si>
    <t>Estudio de los animales de traspatio en la cultura Tzotzil Chamula.</t>
  </si>
  <si>
    <t>Camacho Vallejo, Esperanza</t>
  </si>
  <si>
    <t>G20085780</t>
  </si>
  <si>
    <t>Zaragoza Martínez, Mª de Lourdes</t>
  </si>
  <si>
    <t>P00731619</t>
  </si>
  <si>
    <t>Neira Ceballos, Zoia Odilba</t>
  </si>
  <si>
    <t>Variables culturales y biológicas determinantes para la restauración de un paisaje fragmentado por el uso agrícola en comunidades indígenas en Chile.</t>
  </si>
  <si>
    <t>Programa de Doctorado Biotecnología Agraria</t>
  </si>
  <si>
    <t>Albany de Vilchez, Nilca Rosa</t>
  </si>
  <si>
    <t>Propagación in vitro de Zábila (Aloe Barbadensis Mill.) utilizando retardantes de crecimiento en sistemas de inmersión temporal</t>
  </si>
  <si>
    <t>Alba Ruth Nava Fereira</t>
  </si>
  <si>
    <t>25910904R</t>
  </si>
  <si>
    <t>Fernando Pliego Alfaro</t>
  </si>
  <si>
    <t>30060880H</t>
  </si>
  <si>
    <t>Sancho Puebla, Enrique David</t>
  </si>
  <si>
    <t>27854145H</t>
  </si>
  <si>
    <t>Martin Martin, Luis Miguel</t>
  </si>
  <si>
    <t>Vílchez Perozo, Jorge Alberto</t>
  </si>
  <si>
    <t>Embriogénesis somática en Guayabo (Psidium Guajava L.)</t>
  </si>
  <si>
    <t>27334983N</t>
  </si>
  <si>
    <t>Carolina Sánchez Romero</t>
  </si>
  <si>
    <t>Programa de Doctorado Nutrición y Metabolismo</t>
  </si>
  <si>
    <t>Bermúdez Pirela, Valmore José</t>
  </si>
  <si>
    <t>Comportamiento clínico- epidemiológico de la obesidad en el estudio de prevalencia del síndrome metabólico de la ciudad de Maracaibo: influencia de los fenotipos metabólicos sobre el punto de corte de la circunferencia abdominal</t>
  </si>
  <si>
    <t>Angarita Dávila, Lisse Chiquinquira</t>
  </si>
  <si>
    <t>Valoración del índice glicémico, carga glicémica e insulínica de fórmulas enterales y con adición de fibra para diabéticos en adultos sanos y con diabetes mellitus tipo 2.</t>
  </si>
  <si>
    <t>Souki de Versteeg, Aida Josefina</t>
  </si>
  <si>
    <t>Polimorfismos en el gen de resistina y su relación con factores de riesgo cardiovascular en niños y adolescentes.</t>
  </si>
  <si>
    <t>Anderson  , Hazel Ester</t>
  </si>
  <si>
    <t>Efecto del consumo de una dieta rica en aceite de oliva virgen extra, comparado con una dieta rica en aceite de canola sobre el perfil lipídico, hormonal y los niveles de retinol en mujeres postmenopaúsicas.</t>
  </si>
  <si>
    <t>Pablo Ortega</t>
  </si>
  <si>
    <t>Programa de Doctorado Tecnología de los Alimentos</t>
  </si>
  <si>
    <t>Reyna Villasmil, Nadia Yra</t>
  </si>
  <si>
    <t>Efecto sobre el apetito, la saciedad y la respuesta glicémica del consumo de meriendas con predominio proteico en individuos sanos y obesos</t>
  </si>
  <si>
    <t>45749375Y</t>
  </si>
  <si>
    <t>Mata Sáez, Lourdes de la</t>
  </si>
  <si>
    <t>EFECTO DE FACTORES SOBRE LA REGULACIÓN DEL DESARROLLO DE LA HOJA PRIMARIA DE PLANTAS DE GIRASOL.</t>
  </si>
  <si>
    <t>30072614E</t>
  </si>
  <si>
    <t>Haba Hermida, Purificación de la</t>
  </si>
  <si>
    <t>30447547D</t>
  </si>
  <si>
    <t>Aguera Buendía, Eloisa Maria</t>
  </si>
  <si>
    <t>Ekmeiro Salvador, Jesús Enrique</t>
  </si>
  <si>
    <t>Teoría sociocultural del aprendizaje como fundamento pedagógico de la educación nutricional: influencia sobre el patrón de consumo de alimentos en poblaciones del Oriente venezolano.</t>
  </si>
  <si>
    <t>08886532E</t>
  </si>
  <si>
    <t>Vizuete Calero, Guillermo</t>
  </si>
  <si>
    <t>Implementación de la vitrificación embrionaria en razas equinas como herramienta para su conservación y progreso.</t>
  </si>
  <si>
    <t>26237769J</t>
  </si>
  <si>
    <t>Tofé Povedano, María Elena</t>
  </si>
  <si>
    <t>EFECTO DEL EJERCICIO DE TIRO Y ARRASTRE SOBRE EL EJE RENINA-ANGIOTENSINA-ALDOSTERONA Y COCIENTE CORTISOL/ TESTOSTERONA EN CABALLOS EUHIDRATADOS Y DESHIDRATADOS</t>
  </si>
  <si>
    <t>45738574S</t>
  </si>
  <si>
    <t>Castejón Riber, Cristina</t>
  </si>
  <si>
    <t>30543771R</t>
  </si>
  <si>
    <t>Escribano Fernández, María de la Paz</t>
  </si>
  <si>
    <t>Análisis transcriptómico y proteómico de Pseudomonas pseudoalcaligenes CECT5344 en respuesta a cianuro.</t>
  </si>
  <si>
    <t>30952346G</t>
  </si>
  <si>
    <t>Obregón Cano, Sara</t>
  </si>
  <si>
    <t>Estudio del contenido y valor nutracéutico de los glucosinolatos y otros compuestos presentes en nabizas y grelos (Brassica rapa L. var. rapa) cultivados en el sur de España.</t>
  </si>
  <si>
    <t>30970390Q</t>
  </si>
  <si>
    <t>Lambert Rodríguez, Rocío</t>
  </si>
  <si>
    <t>Actividad nucleasa en judía y su relación con la síntesis de ureidos durante la germinación y senescencia.</t>
  </si>
  <si>
    <t>30526392X</t>
  </si>
  <si>
    <t>Piedras Montilla, Pedro</t>
  </si>
  <si>
    <t>30976841G</t>
  </si>
  <si>
    <t>Estepa Pedregosa, Jésica</t>
  </si>
  <si>
    <t>Degradación bacteriana de cianuro y compuestos nitrogenados tóxicos</t>
  </si>
  <si>
    <t>45737635L</t>
  </si>
  <si>
    <t>Giménez Alcántara, Miguel</t>
  </si>
  <si>
    <t>ALTERACIONES MUSCULARES E INTERSTICIALES PRODUCIDAS EN CERDOS TRATADOS CON BIFENOL A, Y SU RECUPERACIÓN CON EL USO DE  FACTORES DE CRECIMIENTO PLAQUETARIO</t>
  </si>
  <si>
    <t>80049593W</t>
  </si>
  <si>
    <t>Quirós Carmona, Setefilla</t>
  </si>
  <si>
    <t>Evaluación de los efectos cardiovasculares y la eficacia anestésica de dos infusiones continuas de dexmedetomidina en perros anestesiados con un infusión continua de alfaxalona</t>
  </si>
  <si>
    <t>G14820122</t>
  </si>
  <si>
    <t>Alcántara de la Cruz, Ricardo</t>
  </si>
  <si>
    <t>MECANISMOS FISIOLÓGICOS, BIOQUÍMICOS Y MOLECULARES DE TOLERANCIA/RESISTENCIA A GLIFOSATO EN ESPECIES DE MÉXICO.</t>
  </si>
  <si>
    <t>G14833623</t>
  </si>
  <si>
    <t>Hugo Enrique Cruz Hipólito</t>
  </si>
  <si>
    <t>MZ127225</t>
  </si>
  <si>
    <t>Vararu  , Florin</t>
  </si>
  <si>
    <t>Studies Regarding the influence of the use of some oenological products on the volatil compounds and biogenic amine content in white wines.</t>
  </si>
  <si>
    <t>MZ 286083</t>
  </si>
  <si>
    <t>Valeriu V. Cotea</t>
  </si>
  <si>
    <t>NT839155</t>
  </si>
  <si>
    <t>Gabur  , Georgiana-Diana</t>
  </si>
  <si>
    <t>Studies regarding the influence of red wine maturation processes on their anti-scavenging properties.</t>
  </si>
  <si>
    <t>30959059R</t>
  </si>
  <si>
    <t>López de Lerma Extremera, Maria de las Nieves</t>
  </si>
  <si>
    <t>44351655L</t>
  </si>
  <si>
    <t>Peinado Amores, Rafael Andrés</t>
  </si>
  <si>
    <t>05926389W</t>
  </si>
  <si>
    <t>Ruiz Limón, Patricia</t>
  </si>
  <si>
    <t>Análisis de los mecanismos celulares y moleculares reguladores del efecto de la Fluvastatina y nuevos fármacos antioxidantes en la prevención de la trombosis y la aterotrombosis asociadas al Síndrome Antifosfolípido y al Lupus Eritematoso Sistémico. Estudio Genómico y Proteómico.</t>
  </si>
  <si>
    <t>Rosario López Pedrera</t>
  </si>
  <si>
    <t>22635732Y</t>
  </si>
  <si>
    <t>Alonso García, Pedro Enrique</t>
  </si>
  <si>
    <t>Implicación de los alcaloides de las solanáceas comestibles en la etiopatogenia del prurito cicatricial</t>
  </si>
  <si>
    <t>30531231L</t>
  </si>
  <si>
    <t>Ruiz González, María Dolores</t>
  </si>
  <si>
    <t>ALTERACIONES PROTEÓMICAS EN SUERO DE RECIÉN NACIDOS CON RETRASO DEL CRECIMIENTO INTRAUTERINO.</t>
  </si>
  <si>
    <t>30547784N</t>
  </si>
  <si>
    <t>Calvo Rodríguez, Rafael</t>
  </si>
  <si>
    <t>ESTADO DE LOS MARCADORES TUMORALES EN EL CÁNCER DE COLON OBSTRUCTIVO: PAPEL DE LAS PRÓTESIS AUTOEXPANSIBLES.</t>
  </si>
  <si>
    <t>73546555F</t>
  </si>
  <si>
    <t>Gallardo Valverde, José María</t>
  </si>
  <si>
    <t>NUEVAS VARIABLES PREDICTORAS EN LA INCIDENCIA DE SÍNDROME METABÓLICO  Y DIABETES MELLITUS TIPO 2. ESTUDIO LONGITUDINAL EN POBLACIÓN TRABAJADORA</t>
  </si>
  <si>
    <t>30532033Q</t>
  </si>
  <si>
    <t>Fuentes Jiménez, Francisco José</t>
  </si>
  <si>
    <t>30824279R</t>
  </si>
  <si>
    <t>Castro Villegas, María del Carmen</t>
  </si>
  <si>
    <t>CAMBIOS EN LA EXPRESIÓN DE LOS NIVELES DE MICRORNAS EN SUERO DE PACIENTES CON ARTRITIS REUMATOIDE EN RESPUESTA AL TRATAMIENTO CON LA TERAPIA BLOQUEADORA DEL FACTOR DE NECROSIS TUMORAL ALFA</t>
  </si>
  <si>
    <t>30948565H</t>
  </si>
  <si>
    <t>Ruiz León, María Berta</t>
  </si>
  <si>
    <t>VALORACIÓN DEL PERFIL DE SENSIBILACIÓN DE LOS PACIENTES ALÉRGICOS A VENENO DE APIS MELLIFERA EN LA EFICACIA DEL TRATAMIENTO CON INMUNOTERAPIA SUBCUTÁNEA</t>
  </si>
  <si>
    <t>27896755D</t>
  </si>
  <si>
    <t>Guerra Pasadas, Francisco Antonio</t>
  </si>
  <si>
    <t>31208418V</t>
  </si>
  <si>
    <t>Moreno Aguilar, Maria Carmen Fatima</t>
  </si>
  <si>
    <t>Carmona Torres, Juan Manuel</t>
  </si>
  <si>
    <t>ESTUDIO SOBRE EL MALTRATO A PERSONAS MAYORES VULNERABLES EN EL ENTORNO FAMILIAR Y COMUNITARIO EN ESPAÑA (ANDALUCÍA-CÓRDOBA), PORTUGAL (OPORTO-AZORES) Y BOLIVIA (SANTA CRUZ DE LA SIERRA). ESTUDIO COMPARATIVO.</t>
  </si>
  <si>
    <t>44217169Z</t>
  </si>
  <si>
    <t>Delgado Domínguez, Carlos Jesús</t>
  </si>
  <si>
    <t>Bases temperamentales del sentido del humor y actividad de la enfermedad en pacientes con espondilitis anquilosante y artritis reumatoide</t>
  </si>
  <si>
    <t>30834070V</t>
  </si>
  <si>
    <t>Carretero Dios, Hugo</t>
  </si>
  <si>
    <t>44374705T</t>
  </si>
  <si>
    <t>Moreno Casado, Paula María</t>
  </si>
  <si>
    <t>Marcadores predictivos en el trasplante y la carcinogénesis Pulmonar. Análisis metabolómico y ruta de señalización DYRK2-SIAH2</t>
  </si>
  <si>
    <t>31313211E</t>
  </si>
  <si>
    <t>Ángel Salvatierra Velázquez</t>
  </si>
  <si>
    <t>45747239D</t>
  </si>
  <si>
    <t>Villa Osaba, Alicia</t>
  </si>
  <si>
    <t>Papel fisiológico e implicaciones fisiopatológicas y terapéuticas de los sistemas somatostatina, cortistatina y sus receptores en el cáncer de mama y obesidad</t>
  </si>
  <si>
    <t>50602499S</t>
  </si>
  <si>
    <t>Valverde Estepa, Araceli María</t>
  </si>
  <si>
    <t>INHIBICIÓN COMBINADA DEL RECEPTOR DEL FACTOR DE CRECIMIENTO EPIDÉRMICO Y DE LA CICLOOXIGENASA-2 EN CÁNCER COLORRECTAL: MECANISMOS CELULARES Y MOLECULARES E IMPLICACIONES TERAPÉUTICAS</t>
  </si>
  <si>
    <t>EL PATRÓN CRONOBIOLÓGICO COMO FACTOR CAUSANTE DE CAÍDAS EN LA POBLACIÓN MAYOR DE 65 AÑOS</t>
  </si>
  <si>
    <t>75876860K</t>
  </si>
  <si>
    <t>Lozano Rodríguez-Mancheño, Aquiles</t>
  </si>
  <si>
    <t>INFLUENCIA DEL GRADO DE OBESIDAD SOBRE LA RESPUESTA LIPÉMICA POSTPRANDIAL A DIFERENTES TIPOS DE GRASA EN JÓVENES SANOS</t>
  </si>
  <si>
    <t>75889011M</t>
  </si>
  <si>
    <t>Salido Vallejo, Rafael</t>
  </si>
  <si>
    <t>SIROLIMUS TÓPICO EN EL TRATAMIENTO DE ANGIOFIBROMAS FACIALES ASOCIADAS A ESCLEROSIS TUBEROSA</t>
  </si>
  <si>
    <t>30054107F</t>
  </si>
  <si>
    <t>Moreno Gimenez, Jose Carlos</t>
  </si>
  <si>
    <t>AQ301322</t>
  </si>
  <si>
    <t>Moreno Castellanos, Natalia Rocío</t>
  </si>
  <si>
    <t>Identificación de nuevos marcadores del tejido adiposo en relación a obesidad y resistencia a insulina.</t>
  </si>
  <si>
    <t>G20318070</t>
  </si>
  <si>
    <t>Jiménez Munguía, Irene</t>
  </si>
  <si>
    <t>Multi-omic approaches applied to the selection of vaccine antigens and molecules for diagnosis and treatment against infections caused by Streptococcus pneumoniae and Staphylococcus aureus</t>
  </si>
  <si>
    <t>28507810T</t>
  </si>
  <si>
    <t>Ignacio Obando Santaella</t>
  </si>
  <si>
    <t>44352748P</t>
  </si>
  <si>
    <t>Rodríguez Ortega, Manuel José</t>
  </si>
  <si>
    <t>M411853</t>
  </si>
  <si>
    <t>Khraiwesh  , Husam Mohammad</t>
  </si>
  <si>
    <t>HKJ</t>
  </si>
  <si>
    <t>Adaptación metabólica y estructural de tejidos mitóticos y postmitóticos a condiciones de restricción calórica en el ratón. Efecto del tipo de grasa en la dieta</t>
  </si>
  <si>
    <t>Márquez López, Yanet del Valle</t>
  </si>
  <si>
    <t>EL USO DEL SINCRONARIO MAYA COMO ESTRATEGIA FACILITADORA DEL APRENDIZAJE DE LA LECTURA Y LA ESCRITURA Y SU INFLUENCIA EN EL RENDIMIENTO DE LOS ESTUDIANTES DEL PRIMER AÑO DE CIENCIAS DE LA EDUCACIÓN MEDIA DIVERSIFICADA DE LA UNIDAD EDUCATIVA SAN MARTÍN DE PORRES.</t>
  </si>
  <si>
    <t>09363968R</t>
  </si>
  <si>
    <t>Almaraz Menéndez, Fernando Enrique</t>
  </si>
  <si>
    <t>IMPLICACIONES DEL PROCESO DE TRANSFORMACIÓN DIGITAL EN LAS INSTITUCIONES DE EDUCACIÓN SUPERIOR. EL CASO DE LA UNIVERSIDAD DE SALAMANCA.</t>
  </si>
  <si>
    <t>30505516H</t>
  </si>
  <si>
    <t>Pereda Pérez, Francisco Javier</t>
  </si>
  <si>
    <t>ANÁLISIS DE LAS HABILIDADES DIRECTIVAS. ESTUDIO APLICADO AL SECTOR PÚBLICO DE LA PROVINCIA DE CÓRDOBA</t>
  </si>
  <si>
    <t>30517284X</t>
  </si>
  <si>
    <t>Pedraza Rodríguez, José Antonio</t>
  </si>
  <si>
    <t>Impacto en el tejido productivo de la transferencia del conocimiento del CSIC</t>
  </si>
  <si>
    <t>Manuel Fernández Esquinas</t>
  </si>
  <si>
    <t>30812064E</t>
  </si>
  <si>
    <t>Muñoz Benito, Rocío</t>
  </si>
  <si>
    <t>Medio siglo de crisis y reformas en España desde el Plan de Estabilización de 1959. Análisis de instrumentos y medidas para un nuevo Milagro Económico Español</t>
  </si>
  <si>
    <t>30026070F</t>
  </si>
  <si>
    <t>Manuel Pérez Yruela</t>
  </si>
  <si>
    <t>30954290Q</t>
  </si>
  <si>
    <t>Polonio de Dios, Gema</t>
  </si>
  <si>
    <t>La discapacidad desde la perspectiva del Estado Social</t>
  </si>
  <si>
    <t>30983499S</t>
  </si>
  <si>
    <t>Ruiz Calzado, Inmaculada</t>
  </si>
  <si>
    <t>Los profesionales que trabajan con personas con discapacidad en Córdoba (España). Burnout y características sociolaborales</t>
  </si>
  <si>
    <t>30996643A</t>
  </si>
  <si>
    <t>Gutiérrez Martínez, Ana María</t>
  </si>
  <si>
    <t>LA MÚSICA EN LA INTERVENCIÓN HOLÍSTICA. APLICACIONES CLÍNICAS Y EDUCATIVAS.</t>
  </si>
  <si>
    <t>26974123E</t>
  </si>
  <si>
    <t>Aguilera Aguilera, Eusebio Jesús</t>
  </si>
  <si>
    <t>CONTRIBUCIONES SOBRE MÉTODOS ÓPTIMOS Y SUBÓPTIMOS DE APROXIMACIONES POLIGONALES DE CURVAS 2-D</t>
  </si>
  <si>
    <t>30506294Z</t>
  </si>
  <si>
    <t>Carmona Poyato, Angel</t>
  </si>
  <si>
    <t>30791255M</t>
  </si>
  <si>
    <t>Madrid Cuevas, Francisco Jose</t>
  </si>
  <si>
    <t>30517365E</t>
  </si>
  <si>
    <t>Real Calvo, Rafael Jesús</t>
  </si>
  <si>
    <t>Integración de dispositivos electrónicos inteligentes en Smart Grid</t>
  </si>
  <si>
    <t>Juan González de la Rosa</t>
  </si>
  <si>
    <t>30959976K</t>
  </si>
  <si>
    <t>Fragoso Herrera, Sergio</t>
  </si>
  <si>
    <t>DISEÑO DE SISTEMAS DE CONTROL MULTIVARIABLE MEDIANTE REDES DE DESACOPLO: APLICACIÓN AL CONTROL DE AEROGENERADORES</t>
  </si>
  <si>
    <t>30526875X</t>
  </si>
  <si>
    <t>Vázquez Serrano, Francisco J.</t>
  </si>
  <si>
    <t>31603335R</t>
  </si>
  <si>
    <t>Fernando Morilla García</t>
  </si>
  <si>
    <t>30990432W</t>
  </si>
  <si>
    <t>López Fernández, David</t>
  </si>
  <si>
    <t>CONTRIBUTIONS TO GAIT RECOGNITION USING MULTIPLE VIEWS</t>
  </si>
  <si>
    <t>45748478Y</t>
  </si>
  <si>
    <t>Mondéjar Guerra, Víctor Manuel</t>
  </si>
  <si>
    <t>CONTRIBUCIONES A LA ESTIMACIÓN DE POSE DE CÁMARA</t>
  </si>
  <si>
    <t>75153733Z</t>
  </si>
  <si>
    <t>Cantero Chinchilla, Francisco Nicolás</t>
  </si>
  <si>
    <t>Hydraulic modelling of suspended and bed-load transport in erosive flows.</t>
  </si>
  <si>
    <t>30023852C</t>
  </si>
  <si>
    <t>Ayuso Muñoz, Jose Luis</t>
  </si>
  <si>
    <t>30943520X</t>
  </si>
  <si>
    <t>Castro Orgaz, Óscar</t>
  </si>
  <si>
    <t>Programa de Doctorado en Dinámica de los Flujos Biogeoquímicos y sus Aplicaciones</t>
  </si>
  <si>
    <t>P06840407</t>
  </si>
  <si>
    <t>Flores Villanelo, Juan Pablo</t>
  </si>
  <si>
    <t>Diseño de zanjas de infiltración para eventos extremos de precipitación. Aplicación a la región central de Chile.</t>
  </si>
  <si>
    <t>Programa de Doctorado en Economía agroalimentaria y Desarrollo Rural</t>
  </si>
  <si>
    <t>Zambrano Robles, Fernando Basilio</t>
  </si>
  <si>
    <t>Diseño de un sistema de extensión para el desarrollo del turismo rural de la aldea Mesa de Aura municipio Jose María Vargas, Estado Tachira. Venezuela.</t>
  </si>
  <si>
    <t>75632636B</t>
  </si>
  <si>
    <t>Cañas Madueño, Juan Antonio</t>
  </si>
  <si>
    <t>Álvarez Campero, Raúl Iván</t>
  </si>
  <si>
    <t>Valoración económica ambiental del Parque Nacional Mochima de Venenezuela.</t>
  </si>
  <si>
    <t>Mata Justo, José Manuel</t>
  </si>
  <si>
    <t>El éxito escolar en las Enseñanzas Secundaria y Profesional de los hijos de los inmigrantes en Faro y Setúbal. Un estudio comparado)</t>
  </si>
  <si>
    <t>25941629K</t>
  </si>
  <si>
    <t>Llorent Bedmar, Vicente</t>
  </si>
  <si>
    <t>30500608D</t>
  </si>
  <si>
    <t>Montalvo García, Francisco</t>
  </si>
  <si>
    <t>Paco Montalvo: "La formación de un violinista"</t>
  </si>
  <si>
    <t>30813582E</t>
  </si>
  <si>
    <t>Poyato López, Francisco José</t>
  </si>
  <si>
    <t>Concepciones y motivaciones sobre la profesión docente en la formación inicial del profesorado de ciencias de enseñanza secundaria</t>
  </si>
  <si>
    <t>30427346W</t>
  </si>
  <si>
    <t>Pontes Pedrajas, Alfonso</t>
  </si>
  <si>
    <t>31219250Q</t>
  </si>
  <si>
    <t>José María Oliva Martínez</t>
  </si>
  <si>
    <t>30942564C</t>
  </si>
  <si>
    <t>Jiménez Conde, Claudio Felipe</t>
  </si>
  <si>
    <t>Aula de apoyo y sus influencias sociales en el alumnado con necesidades específicas</t>
  </si>
  <si>
    <t>30960666K</t>
  </si>
  <si>
    <t>Jiménez Fanjul, Noelia Noemí</t>
  </si>
  <si>
    <t>Producción científica internacional en educación matemática. Estudio bibliométrico (1983-2012)</t>
  </si>
  <si>
    <t>30448598W</t>
  </si>
  <si>
    <t>Bracho López, Rafael</t>
  </si>
  <si>
    <t>30984699L</t>
  </si>
  <si>
    <t>Macías García, David</t>
  </si>
  <si>
    <t>DEFINICIÓN DE UN PROGRAMA DE FORMACIÓN DEL PROFESORADO DE EDUCACIÓN FÍSICA PARA LA ATENCIÓN EDUCATIVA DE ALUMNADO CON DISCAPACIDAD</t>
  </si>
  <si>
    <t>52488607P</t>
  </si>
  <si>
    <t>Adamuz Povedano, Natividad</t>
  </si>
  <si>
    <t>La investigación en educación matemática más allá de las revistas científicas: un estudio cienciométrico en libros (1999-2012)</t>
  </si>
  <si>
    <t>AND036645</t>
  </si>
  <si>
    <t>Muszynska  , Barbara</t>
  </si>
  <si>
    <t>PL</t>
  </si>
  <si>
    <t>Ways of measuring the effectiveness of bilingual education programs in primary and secundary schools in Europe</t>
  </si>
  <si>
    <t>Programa de Doctorado en Educación: Perspectivas Históricas, Políticas, Curriculares (Conv. Univ. Zu</t>
  </si>
  <si>
    <t>Sánchez Ávila, Marisela del Carmen</t>
  </si>
  <si>
    <t>Posición epistemológica que subyace en las políticas educativas del subsistema universitario venezolano.</t>
  </si>
  <si>
    <t>Luque de Camacho, Petra</t>
  </si>
  <si>
    <t>16510044T</t>
  </si>
  <si>
    <t>Juan Alfredo Jiménez Eguizabal</t>
  </si>
  <si>
    <t>Ferrer Planchart, Sonia Clementina</t>
  </si>
  <si>
    <t>PROGRAMA DE ORIENTACIÓN PARA LA MEJORA DEL ESTILO DE VIDA EN LA EDUCACIÓN SECUNDARIA. INNOVACIONES Y CURRÍCULUM</t>
  </si>
  <si>
    <t>Arapé Valecillos, Martha Cecilia</t>
  </si>
  <si>
    <t>MODELO DE GESTIÓN DE CALIDAD EN EDUCACIÓN UNIVERSITARIA PARA LA ATENCIÓN A ESTUDIANTES CON DISCAPACIDAD</t>
  </si>
  <si>
    <t>07821280S</t>
  </si>
  <si>
    <t>Lopez Gonzalez, Maria</t>
  </si>
  <si>
    <t>O01373802</t>
  </si>
  <si>
    <t>Lúquez de Camacho, Petra</t>
  </si>
  <si>
    <t>Castillo Rivero, Iris Antonia</t>
  </si>
  <si>
    <t>Formación del docente indígena wayuu para la alfabetización en contextos bilingües.</t>
  </si>
  <si>
    <t>Salazar de Silvera, Leonor</t>
  </si>
  <si>
    <t>Villegas de Montes, María Feliciana</t>
  </si>
  <si>
    <t>La incorporación de la empresa de producción social  como proyecto educativo para la inserción socio-laboral de las personas con discapacidad.</t>
  </si>
  <si>
    <t>D0756690</t>
  </si>
  <si>
    <t>Delmastro, Ana Lucía</t>
  </si>
  <si>
    <t>Márquez Guanipa, Jeanette Josefina</t>
  </si>
  <si>
    <t>MODELO TEORICO PARA LA ORIENTACION COMUNITARIA. UN ESTUDIO DESDE LA PRAXIS EN COMUNIDADES</t>
  </si>
  <si>
    <t>Petra Luquez de Camacho</t>
  </si>
  <si>
    <t>30972182Z</t>
  </si>
  <si>
    <t>Estévez Brito, Rafael</t>
  </si>
  <si>
    <t>ANTIOXIDANTES ALIMENTARIOS: MECANISMOS DE OXIDACIÓN ELECTRÓDICA, MEDIDA ELECTROQUÍMICA DE CAPACIDAD ANTIOXIDANTE Y COMPOSICIÓN EN TÉS, INFUSIONES Y ESPECIAS</t>
  </si>
  <si>
    <t>30528630V</t>
  </si>
  <si>
    <t>Mercedes Ruiz Montoya</t>
  </si>
  <si>
    <t>01915829K</t>
  </si>
  <si>
    <t>Méntrida Pisano, Jesús Antonio</t>
  </si>
  <si>
    <t>EVOLUCION EN LA CALIDAD DE LOS SERVICIOS DE EVALUACION DE LA CONFORMIDAD DE PRODUCTOS E INSTALACIONES  PROVOCADA POR LOS NUEVOS MODOS DE REGULACION QUE FAVORECEN UN MAYOR NUMERO DE OPERADORES EN EL MERCADO</t>
  </si>
  <si>
    <t>Urbina Medina, Keyla Yilmany</t>
  </si>
  <si>
    <t>La denominación de origen como estrategia de diferenciación para el queso telita en el estado Bolívar-Venezuela.</t>
  </si>
  <si>
    <t>Cáceres  , Betilde</t>
  </si>
  <si>
    <t>Influencia del patrimonio cultural  en el valor económico del Parque Natural Nacional el Tama (Venezuela).</t>
  </si>
  <si>
    <t>28906621Z</t>
  </si>
  <si>
    <t>Rodríguez Ojeda, Maria Isabel</t>
  </si>
  <si>
    <t>Estudios genéticos y de biología reproductiva en Orobanche cumana Wallr.</t>
  </si>
  <si>
    <t>Pérez Vich, Begoña</t>
  </si>
  <si>
    <t>44958294X</t>
  </si>
  <si>
    <t>Carmona Moreno, Inmaculada</t>
  </si>
  <si>
    <t>AGRICULTURA DE CONSERVACIÓN EN CULTIVOS EXTENSIVOS DEL VALLE DEL GUADALQUIVIR: CARACTERIZACIÓN DE SISTEMAS A ESCALA DE PARCELA COMERCIAL Y ANÁLISIS DE ESTRATEGIAS DE MEJORA</t>
  </si>
  <si>
    <t>31325925V</t>
  </si>
  <si>
    <t>Helena Gómez Macpherson</t>
  </si>
  <si>
    <t>38492225T</t>
  </si>
  <si>
    <t>Soriano Jimenez, Maria Auxiliadora</t>
  </si>
  <si>
    <t>Viabilidad de la aplicación de materiales reciclados y cenizas de biomasa en la fabricación de materiales tratados con cemento.</t>
  </si>
  <si>
    <t>JB3753173</t>
  </si>
  <si>
    <t>Kehel  , Zakaria</t>
  </si>
  <si>
    <t>USE OF GEOGRAPHIC INFORMATION SYSTEMS (GIS), MORPHO-PHYSIOLOGY AND MOLECULAR MARKER TOOLS TO MODEL ADAPTATION MECHANISMS OF DURUM IN DIFFERENT ENVIRONMENTS IN MOROCCO &amp; SYRIA</t>
  </si>
  <si>
    <t>Optimización de la estrategia de operación en plantas de generación de electricidad con colectores solares cilindros parabólicos (CPC-SEG) de 50 MW</t>
  </si>
  <si>
    <t>26037077L</t>
  </si>
  <si>
    <t>Campos Fernández, Javier</t>
  </si>
  <si>
    <t>Análisis del comportamiento de mezclas de alcoholes superiores con gasóleo en motores diésel.</t>
  </si>
  <si>
    <t>29080719W</t>
  </si>
  <si>
    <t>Costarrosa Morales, Laureano</t>
  </si>
  <si>
    <t>Sistemas catalíticos con carácter básico en procesos de interés industrial enmarcados en la química verde.</t>
  </si>
  <si>
    <t>30499490H</t>
  </si>
  <si>
    <t>Maria Luisa Rojas Cervantes</t>
  </si>
  <si>
    <t>30810124Z</t>
  </si>
  <si>
    <t>Moreno García, Isabel María</t>
  </si>
  <si>
    <t>Técnicas Avanzadas de Protección de Redes Eléctricas Inteligentes</t>
  </si>
  <si>
    <t>30981795J</t>
  </si>
  <si>
    <t>Gil de Castro, Aurora del Rocio</t>
  </si>
  <si>
    <t>30814862Z</t>
  </si>
  <si>
    <t>Olivencia Polo, Fernando Agustín</t>
  </si>
  <si>
    <t>Modelos y algoritmos para el mantenimiento predictivo en plantas solares</t>
  </si>
  <si>
    <t>30989102Y</t>
  </si>
  <si>
    <t>Cerruela Garcia, Gonzalo</t>
  </si>
  <si>
    <t>52585148H</t>
  </si>
  <si>
    <t>Juan Francisco Gómez Fernández</t>
  </si>
  <si>
    <t>44371651M</t>
  </si>
  <si>
    <t>González Granados, Inmaculada Concepción</t>
  </si>
  <si>
    <t>"Generación, caracterización y tratamiento de lodos de EDAR."</t>
  </si>
  <si>
    <t>23774829M</t>
  </si>
  <si>
    <t>Chica Perez, Arturo Fco.</t>
  </si>
  <si>
    <t>45743012Z</t>
  </si>
  <si>
    <t>López Quintero, Manuel Ignacio</t>
  </si>
  <si>
    <t>ESTIMACIÓN DE LA POSE HUMANA EN IMÁGENES DESDE MÚLTIPLES PUNTOS DE VISTA.</t>
  </si>
  <si>
    <t>77326782T</t>
  </si>
  <si>
    <t>Marín Jiménez, Manuel Jesús</t>
  </si>
  <si>
    <t>P05219352</t>
  </si>
  <si>
    <t>Carmona Cerda, René Julio</t>
  </si>
  <si>
    <t>Caracterización Física, Química y Energética de Biomasa Leñosa como Materia Prima Biocombustible.</t>
  </si>
  <si>
    <t>30053018E</t>
  </si>
  <si>
    <t>Lopez Gimenez, Francisco Jesus</t>
  </si>
  <si>
    <t>23774955Q</t>
  </si>
  <si>
    <t>Arnedo Villaescusa, María Carmen</t>
  </si>
  <si>
    <t>El relato detectivesco en Francia en la estela de Edgar Allan Poe: El "Roman policier" desde sus inicios hasta la "Belle Époque" (Períodos, Tipología y Análisis de textos)</t>
  </si>
  <si>
    <t>45248467S</t>
  </si>
  <si>
    <t>Garcia Peinado, Miguel Angel</t>
  </si>
  <si>
    <t>30063830R</t>
  </si>
  <si>
    <t>Balsera Fernández, Manuel</t>
  </si>
  <si>
    <t>Ecoicidad y paratraducción: estudio pragmático multimodal de un corpus icónico-verbal.</t>
  </si>
  <si>
    <t>30436181M</t>
  </si>
  <si>
    <t>Castillo Panadero, José Luis</t>
  </si>
  <si>
    <t>Análisis de los modelos masculino y femenino y sus estereotipos a través de la imagen y del texto en la publicidad gráfica. Estudio de la interpretación por estudiantes de ESO.</t>
  </si>
  <si>
    <t>01894774B</t>
  </si>
  <si>
    <t>Racionero Siles, Flora</t>
  </si>
  <si>
    <t>08739943N</t>
  </si>
  <si>
    <t>Sainz Martin, Aureliano</t>
  </si>
  <si>
    <t>30460574H</t>
  </si>
  <si>
    <t>Moreno Moreno, Luis</t>
  </si>
  <si>
    <t>ROMANCERO DE CORDOBA: TRANSCRIPCION Y ESTUDIO MUSICAL DE LOS ROMANCES RECOGIDOS EN LA PROVINCIA DE CORDOBA</t>
  </si>
  <si>
    <t>30436909C</t>
  </si>
  <si>
    <t>Roman Alcala, Ramon</t>
  </si>
  <si>
    <t>FILOSOFÍA</t>
  </si>
  <si>
    <t>30511365W</t>
  </si>
  <si>
    <t>Prior Barbarroja, Balbina</t>
  </si>
  <si>
    <t>APHRA BEHN AS ESFERAS DEL DESEO: INICIO DE LA POESÍA DEL GENERO.</t>
  </si>
  <si>
    <t>80147229A</t>
  </si>
  <si>
    <t>Torralbo Caballero, Juan de Dios</t>
  </si>
  <si>
    <t>30797752Q</t>
  </si>
  <si>
    <t>Aguilar Camacho, María Carmen</t>
  </si>
  <si>
    <t>MADAME DE LAMBERT Y SUS TRATADOS DE EDUCACIÓN (AVIS D'UNE MÈRE À SON FILS, AVIS D'UNE UNE MÈRE À SA FILLE) Y MORAL (TRAITÉ DE L'AMITIÉ, TRAITÉ DE LA VIELLESSE). RECEPCIÓN Y ESTUDIO TRADUCTOLÓGICO DE LA TRADUCCIÓN ESPAÑOLA DE LA CONDESA DE LALAING.</t>
  </si>
  <si>
    <t>30800636W</t>
  </si>
  <si>
    <t>Martínez Moreno, Eva María</t>
  </si>
  <si>
    <t>Hacia un nuevo concepto de imagen para la lectura de la poesía vanguardista española</t>
  </si>
  <si>
    <t>30804842E</t>
  </si>
  <si>
    <t>Bonhome Pulido, Lourdes</t>
  </si>
  <si>
    <t>La recepción del relato del diluvio universal en fuentes siriacas y árabes</t>
  </si>
  <si>
    <t>30971936K</t>
  </si>
  <si>
    <t>Fernández Melgarejo, Patricia</t>
  </si>
  <si>
    <t>Historias de amor y celos en la novela corta del siglo XVII</t>
  </si>
  <si>
    <t>30973058Q</t>
  </si>
  <si>
    <t>Castillo Bernal, María Pilar</t>
  </si>
  <si>
    <t>El lenguaje de especialidad en la literatura: Der Vorleser de Bernhard Schlink y su traducción al español</t>
  </si>
  <si>
    <t>30979585B</t>
  </si>
  <si>
    <t>Marín Cobos, Almudena</t>
  </si>
  <si>
    <t>Edición y estudio de las poesías varias de Francisco de Trillo y Figueroa.</t>
  </si>
  <si>
    <t>30991394K</t>
  </si>
  <si>
    <t>González Fernández, Adela</t>
  </si>
  <si>
    <t>Más allá del corpus: Big Data en la investigación lingüística. Evolución, análisis y predicción del uso de la lengua a través de Twitter.</t>
  </si>
  <si>
    <t>44369557G</t>
  </si>
  <si>
    <t>Vioque Rocha, Susana</t>
  </si>
  <si>
    <t>Análisis de la influencia de una primera y segunda lengua en la adquisión de la fonología de una tercera: un estudio comparativo de las consonantes oclusivas y africadas del español, inglés y alemán</t>
  </si>
  <si>
    <t>30496941E</t>
  </si>
  <si>
    <t>Calañas Continente, Jose Antonio</t>
  </si>
  <si>
    <t>FILOLOGÍA ALEMANA</t>
  </si>
  <si>
    <t>45748382W</t>
  </si>
  <si>
    <t>Pérez Cabrera, María José</t>
  </si>
  <si>
    <t>Desarrollo de una herramienta computacional para el estudio de los marcadores discursivos: análisis comparativo de un corpus inglés- español</t>
  </si>
  <si>
    <t>48297644J</t>
  </si>
  <si>
    <t>Orts Agulló, Eva</t>
  </si>
  <si>
    <t>Personaje y espacio urbano en la narrativa de Pío Baroja</t>
  </si>
  <si>
    <t>74729070T</t>
  </si>
  <si>
    <t>Ogea Pozo, María del Mar</t>
  </si>
  <si>
    <t>Traducción y subtitulado de documentales culturales de materia árabe en el marco de la traducción especializada: el caso de "When the Moors ruled in Europe"</t>
  </si>
  <si>
    <t>75706213B</t>
  </si>
  <si>
    <t>Fernández Sánchez, Eulalio</t>
  </si>
  <si>
    <t>AX9937571</t>
  </si>
  <si>
    <t>Maffini  , Alberto</t>
  </si>
  <si>
    <t>Del espacio deshumanizado al espacio de la memoria: trayectorias de los poetas del veintisiete</t>
  </si>
  <si>
    <t>YB0186219</t>
  </si>
  <si>
    <t>Rosso, María</t>
  </si>
  <si>
    <t>EE1509494</t>
  </si>
  <si>
    <t>Ronka  , Ewa Oktawia</t>
  </si>
  <si>
    <t>EL INFORME JURÍDICO LEGAL DE CRÍMENES SOBRE LESA HUMANIDAD: ANÁLISIS TERMINOLÓGICO Y TRADUCTOLÓGICO DE CONCENTRATIONS OF INHUMANITY</t>
  </si>
  <si>
    <t>P7624317</t>
  </si>
  <si>
    <t>Schmidhofer  , Astrid</t>
  </si>
  <si>
    <t>La auto-revisión como herramienta en la enseñanza de la traducción</t>
  </si>
  <si>
    <t>TZ0802234</t>
  </si>
  <si>
    <t>Tanabe  , Madoka</t>
  </si>
  <si>
    <t>Imágenes del mar en la poesía de Góngora: de los romances piscatorios a las Soledades.</t>
  </si>
  <si>
    <t>30052659P</t>
  </si>
  <si>
    <t>Ventura Gracia, Miguel</t>
  </si>
  <si>
    <t>Una contribución a la historia de las instituciones: la iglesia parroquial de la Villa Cordobesa de Espejo en el antiguo régimen.</t>
  </si>
  <si>
    <t>30206329S</t>
  </si>
  <si>
    <t>Gutiérrez López, Antonio</t>
  </si>
  <si>
    <t>Dinámica sindical y política durante el franquismo y la transición en Córdoba (1960-1980)</t>
  </si>
  <si>
    <t>30789156E</t>
  </si>
  <si>
    <t>Mora Márquez, César María</t>
  </si>
  <si>
    <t>Representación del discurso sobre pensiones en la prensa española (El Pais y ABC). Desde el Pacto de Toledo hasta la reforma de 2011</t>
  </si>
  <si>
    <t>30805705B</t>
  </si>
  <si>
    <t>Martínez Castro, Antonio</t>
  </si>
  <si>
    <t>El poblamiento desde la antigüedad a la edad moderna en la subcomarca cordobesa de las nuevas poblaciones: El ejemplo de La Carlota.</t>
  </si>
  <si>
    <t>30449844Y</t>
  </si>
  <si>
    <t>Cortijo Cerezo, Maria Luisa</t>
  </si>
  <si>
    <t>30824361Z</t>
  </si>
  <si>
    <t>Sánchez Herrador, Miguel Ángel</t>
  </si>
  <si>
    <t>La biblioteca del colegio de la Encarnación de los jesuitas de Montilla</t>
  </si>
  <si>
    <t>28401183R</t>
  </si>
  <si>
    <t>Solana Pujalte, Julian</t>
  </si>
  <si>
    <t>35038780M</t>
  </si>
  <si>
    <t>Peña Diaz, Manuel</t>
  </si>
  <si>
    <t>30947578C</t>
  </si>
  <si>
    <t>Garzón García, Rafael</t>
  </si>
  <si>
    <t>Las consecuencias territoriales de la expansión reciente de los espacios naturales protegidos: Análisis de la Sierra Morena andaluza.</t>
  </si>
  <si>
    <t>30479429J</t>
  </si>
  <si>
    <t>Mulero Mendigorri, Alfonso</t>
  </si>
  <si>
    <t>ANÁLISIS GEOGRÁFICO REGIONAL</t>
  </si>
  <si>
    <t>30976280H</t>
  </si>
  <si>
    <t>González Torrico, Antonio Jesús</t>
  </si>
  <si>
    <t>Iglesia y sociedad. El mundo funerario en la Catedral de Córdoba (siglos XIII-XVI).</t>
  </si>
  <si>
    <t>32571403E</t>
  </si>
  <si>
    <t>Bernardo Ares, Jose Manuel de</t>
  </si>
  <si>
    <t>30978564W</t>
  </si>
  <si>
    <t>Vázquez Navajas, Belén</t>
  </si>
  <si>
    <t>ARQUEOLOGÍA HIDRÁULICA EN LOS ARRABALES OCCIDENTALES DE LA CÓRDOBA OMEYA</t>
  </si>
  <si>
    <t>Míguez Santacruz, Antonio</t>
  </si>
  <si>
    <t>El fantasma en el cine japonés de posguerra. De rasgo folclórico a icono feminista.</t>
  </si>
  <si>
    <t>44369407S</t>
  </si>
  <si>
    <t>Garrido Anguita, Juan Manuel</t>
  </si>
  <si>
    <t>Península y Mediterráneo: relaciones en la cuenca occidental a finales del II Milenio a.C.</t>
  </si>
  <si>
    <t>30055544H</t>
  </si>
  <si>
    <t>Martin de la Cruz, Jose Clemente</t>
  </si>
  <si>
    <t>PREHISTORIA</t>
  </si>
  <si>
    <t>45104028Q</t>
  </si>
  <si>
    <t>Palma Crespo, Antonio David</t>
  </si>
  <si>
    <t>La Guerra de África (1859-1860) en imágenes</t>
  </si>
  <si>
    <t>30551839L</t>
  </si>
  <si>
    <t>Agustín Javier Gómez Gómez</t>
  </si>
  <si>
    <t>45748757D</t>
  </si>
  <si>
    <t>Cañas Pelayo, Marcos Rafael</t>
  </si>
  <si>
    <t>"Los judeoconversos portugueses en el Tribunal Inquisitorial de Córdoba: una análisis social (siglos XVI-XVII)"</t>
  </si>
  <si>
    <t>30789576M</t>
  </si>
  <si>
    <t>Navarro Roldán, Rafael</t>
  </si>
  <si>
    <t>ESTUDIO DE SISTEMAS BASADOS EN FÓSFORO, ALUMNIO E HIERRO COMO CATALIZADORES PARA LA OBTENCIÓN DIRECTA DE FENOL A PARTIR DE BENCENO, EN FASE GASEOSA</t>
  </si>
  <si>
    <t>30980681A</t>
  </si>
  <si>
    <t>Blanco Bonilla, Fátima</t>
  </si>
  <si>
    <t>Procesos de Oxidación Selectiva de Interés en Síntesis Orgánica e Industrial, Benignos con el Medioambiente, Empleando Nuevos Sistemas Catalíticos.</t>
  </si>
  <si>
    <t>03367373N</t>
  </si>
  <si>
    <t>Marinas Rubio, Jose Maria</t>
  </si>
  <si>
    <t>30986830B</t>
  </si>
  <si>
    <t>Yépez Gamboa, Alfonso</t>
  </si>
  <si>
    <t>NANOPARTÍCULAS SOPORTADAS SOBRE MATERIALES SBA-15 PARA SU APLICACIÓN A PROCESOS DE VALORIZACIÓN DE BIOMASA</t>
  </si>
  <si>
    <t>30991928A</t>
  </si>
  <si>
    <t>González Millán, María de los Ángeles</t>
  </si>
  <si>
    <t>ELIMINACIÓN DE HERBICIDAS Y METALES PESADOS EN AGUAS MEDIANTE EL USO DE HIDRÓXIDOS DOBLES LAMINARES</t>
  </si>
  <si>
    <t>29722509T</t>
  </si>
  <si>
    <t>Barriga Carrasco, Cristobalina</t>
  </si>
  <si>
    <t>45745028Y</t>
  </si>
  <si>
    <t>López Tenllado, Francisco Javier</t>
  </si>
  <si>
    <t>Reacciones de oxidación selectiva en Química Orgánica promovidas por la Luz</t>
  </si>
  <si>
    <t>52613095C</t>
  </si>
  <si>
    <t>García Fonseca, Sergio</t>
  </si>
  <si>
    <t>QUÍMICA SUPRAMOLECULAR DEL ESTADO LÍQUIDO: DISOLVENTES NANOESTRUCTURADOS PARA LA EXTRACCIÓN DE MICOTOXINAS EN PRODUCTOS AGROALIMENTARIOS.</t>
  </si>
  <si>
    <t>77803572T</t>
  </si>
  <si>
    <t>Álvarez Fernández de Mesa, Lucrecia Concepción</t>
  </si>
  <si>
    <t>Estudio del proceso de Condensación de Knoevenagel catalizado por sistemas basados en óxido de magnesio modificado</t>
  </si>
  <si>
    <t>80094926W</t>
  </si>
  <si>
    <t>Moreno Villegas, Noelia</t>
  </si>
  <si>
    <t>ESTUDIO DE CARBONES COMO ELECTRODOS EN BATERIAS LI/AZUFRE DE ALTA DENSIDAD DE ENERGÍA</t>
  </si>
  <si>
    <t>Gómez Carpio, Mayra Mercedes</t>
  </si>
  <si>
    <t>Evaluación del esquema de selección de la raza equina hispano-árabe.</t>
  </si>
  <si>
    <t>09031318T</t>
  </si>
  <si>
    <t>García de la Riva, Enrique</t>
  </si>
  <si>
    <t>Composición y diversidad funcional de plantas leñosas mediterráneas: desde la hoja a la comunidad.</t>
  </si>
  <si>
    <t>Marañón Arana, Teodoro</t>
  </si>
  <si>
    <t>28785073K</t>
  </si>
  <si>
    <t>Ignacio Pérez Ramos</t>
  </si>
  <si>
    <t>Torres Navarrete, Yenny Guiselli</t>
  </si>
  <si>
    <t>Aplicación de modelos de innovación abierta en el sistema de doble propósito de manabí (Ecuador)</t>
  </si>
  <si>
    <t>30974941J</t>
  </si>
  <si>
    <t>Olmo Prieto, Manuel</t>
  </si>
  <si>
    <t>Efectos del biochar sobre le suelo, las características de la raíz y la producción vegetal</t>
  </si>
  <si>
    <t>34821550X</t>
  </si>
  <si>
    <t>José Antonio Alburquerque Méndez</t>
  </si>
  <si>
    <t>41494123F</t>
  </si>
  <si>
    <t>Pons Barro, Águeda Laura</t>
  </si>
  <si>
    <t>caracterización genética de las razas ovinas de las islas baleares</t>
  </si>
  <si>
    <t>45741296T</t>
  </si>
  <si>
    <t>Obregón Romero, Rafael</t>
  </si>
  <si>
    <t>INTERACCIONES  ECOLÓGICAS Y MODELOS DE DISTRIBUCIÓN ACTUAL Y FUTURA EN LEPIDÓPTEROS ANDALUCÍA.</t>
  </si>
  <si>
    <t>N747683</t>
  </si>
  <si>
    <t>Duarte Silva Lupi de Ordaz Caldeira, Teresa Marta</t>
  </si>
  <si>
    <t>Caracterización de las curvas de crecimiento del ovino segureño en sistemas convencionales y orgánicos</t>
  </si>
  <si>
    <t>Programa de Doctorado: Estudios Superiores en Lenguas Modernas</t>
  </si>
  <si>
    <t>CC</t>
  </si>
  <si>
    <t>V9730366</t>
  </si>
  <si>
    <t>Sánchez Rondón, Ana Carolina</t>
  </si>
  <si>
    <t>Lexicografía de la lengua indígena yaruro/ pumé</t>
  </si>
  <si>
    <t>José Álvarez González</t>
  </si>
  <si>
    <t>Battigelli Luna, Carla Victoria</t>
  </si>
  <si>
    <t>LAS ESTRATEGIAS DE COMPRENSIÓN LECTORA EN EL MARCO DE UNA METODOLOGÍA COGNITIVA PARA LA ENSEÑANZA DEL INGLÉS COMO LENGUA EXTRANJERA</t>
  </si>
  <si>
    <t>Guerreiro de Pirela, Yandira Coromoto</t>
  </si>
  <si>
    <t>Lengua indígena yaruro: una gramática tipológica- referencial</t>
  </si>
  <si>
    <t>Cursos</t>
  </si>
  <si>
    <t>ESTUDIANTES MOVILIDAD Internacional (Entrantes)</t>
  </si>
  <si>
    <t>ARTÍCULOS DERIVADOS DE TESIS</t>
  </si>
  <si>
    <t>PATENTES DERIVADAS DE TESIS</t>
  </si>
  <si>
    <t>Contador tiempo completo</t>
  </si>
  <si>
    <t>Contador Nº Tesis</t>
  </si>
  <si>
    <t>Contador tiempo parcial</t>
  </si>
  <si>
    <t>Contador Mención internacional</t>
  </si>
  <si>
    <t>Contador Cum Laude</t>
  </si>
  <si>
    <t>Contador Cotutela</t>
  </si>
  <si>
    <t>Contador Compendio</t>
  </si>
  <si>
    <t>% TESIS CON MENCIÓN INTERNACIONAL s/ total</t>
  </si>
  <si>
    <t>% TESIS CUM LAUDE s/ total</t>
  </si>
  <si>
    <t>% TESIS EN COTUTELA s/ total</t>
  </si>
  <si>
    <t>% TESIS X COMPENDIO ARTÍCULOS s/ total</t>
  </si>
  <si>
    <t>TESIS X COMPENDIO ARTICULOS</t>
  </si>
  <si>
    <t>% TESIS CON MENCIÓN INDUSTRIAL s/ total</t>
  </si>
  <si>
    <t>% TESIS DOCTORANDOS EXTRANJEROS s/ total</t>
  </si>
  <si>
    <t>Total de matriculados de NUEVO INGRESO</t>
  </si>
  <si>
    <t>Contador Extranjeros</t>
  </si>
  <si>
    <t>Indicadores de calidad científica de las Tesis</t>
  </si>
  <si>
    <t>% TESIS A TIEMPO COMPLETO s/ total</t>
  </si>
  <si>
    <t>% TESIS A TIEMPO PARCIAL s/ total</t>
  </si>
  <si>
    <t>Programa</t>
  </si>
  <si>
    <t>Universidad</t>
  </si>
  <si>
    <t>Doctorando+Tutor</t>
  </si>
  <si>
    <t>Contador Cotutela2</t>
  </si>
  <si>
    <t>Datos Universidad</t>
  </si>
  <si>
    <t>SFD</t>
  </si>
  <si>
    <t>SATISFACCION/EMPLEABILIDAD DE EGRESADOS</t>
  </si>
  <si>
    <t>SFD: Sin fuente de datos</t>
  </si>
  <si>
    <t>Cplan</t>
  </si>
  <si>
    <t>Total general</t>
  </si>
  <si>
    <t>PROGRAMA DE DOCTORADO EN DINÁMICA DE LOS FLUJOS BIOGEOQUÍMICOS Y SUS APLICACIONES</t>
  </si>
  <si>
    <t>PROGRAMA DE DOCTORADO EN ELECTROQUÍMICA, CIENCIA Y TECNOLOGÍA</t>
  </si>
  <si>
    <t>PROGRAMA DE DOCTORADO EN NUTRICIÓN</t>
  </si>
  <si>
    <t>PROGRAMA DE DOCTORADO EN BIOMEDICINA</t>
  </si>
  <si>
    <t>PROGRAMA DE DOCTORADO EN EDUCACIÓN</t>
  </si>
  <si>
    <t>PROGRAMA DE DOCTORADO EN INGENIERÍA Y TECNOLOGÍAS</t>
  </si>
  <si>
    <t>PROGRAMA DE DOCTORADO EN LENGUAS Y CULTURAS</t>
  </si>
  <si>
    <t>PROGRAMA DE DOCTORADO EN PATRIMONIO</t>
  </si>
  <si>
    <t>PROGRAMA OFICIAL DE DOCTORADO EN RECURSOS NATURALES Y GESTIÓN SOSTENIBLE</t>
  </si>
  <si>
    <t>PROGRAMA DE DOCTORADO EN CIENCIAS SOCIALES Y JURÍDICAS</t>
  </si>
  <si>
    <t>PROGRAMA DE DOCTORADO EN COMPUTACIÓN AVANZADA, ENERGÍA Y PLASMAS</t>
  </si>
  <si>
    <t>PROGRAMA DE DOCTORADO EN DINÁMICA DE FLUJOS BIOGEOQUÍMICOS Y SUS APLICACIONES</t>
  </si>
  <si>
    <t>PROGRAMA DE DOCTORADO EN INGENIERÍA AGRARIA, ALIMENTARIA, FORESTAL Y DEL DESARROLLO RURAL SOSTENIBLE</t>
  </si>
  <si>
    <t>PROGRAMA DE DOCTORADO EN RECURSOS NATURALES Y GESTIÓN SOSTENIBLE</t>
  </si>
  <si>
    <t>PROGRAMAS DE INTERCAMBIO DE DOCTORADO (IDEP)</t>
  </si>
  <si>
    <t>C_plan</t>
  </si>
  <si>
    <t>Mencion_industrial</t>
  </si>
  <si>
    <t>ANATOMÍA Y ANATOMÍA PATOLÓGICA COMPARADAS Y TOXICOLOGÍA</t>
  </si>
  <si>
    <t>DIDÁCTICAS ESPECÍFICAS</t>
  </si>
  <si>
    <t>ESTUDIOS FILOLÓGICOS Y LITERARIOS</t>
  </si>
  <si>
    <t>FÍSICA APLICADA, RADIOLOGÍA Y MEDICINA FÍSICA</t>
  </si>
  <si>
    <t>ECONOMÍA AGRARIA, FINANZAS Y CONTABILIDAD</t>
  </si>
  <si>
    <t>HISTORIA</t>
  </si>
  <si>
    <t>INGENIERÍA ELÉCTRICA Y AUTOMÁTICA</t>
  </si>
  <si>
    <t>QUÍMICA AGRÍCOLA, EDAFOLOGÍA Y MICROBIOLOGÍA</t>
  </si>
  <si>
    <t>539_Programa de Doctorado en Química Fina</t>
  </si>
  <si>
    <t>523_Programa de Doctorado Tecnología de los Alimentos</t>
  </si>
  <si>
    <t>Dplan</t>
  </si>
  <si>
    <t>(en blanco)</t>
  </si>
  <si>
    <t>Programas de Intercambio de Doctorado (IdEP)</t>
  </si>
  <si>
    <t>183_Programa de Doctorado Nutrición y Metabolismo</t>
  </si>
  <si>
    <t>540_Programa de Doctorado en Recursos Naturales y Gestión Sostenible</t>
  </si>
  <si>
    <t>Vigencia</t>
  </si>
  <si>
    <t>522_MEDICINA Y SANIDAD ANIMAL</t>
  </si>
  <si>
    <t>253_PATOLOGÍAS PREVALENTES. HISTORIA, INVESTIGACIÓN, DIAGNÓSTICO Y TRATAMIENTO</t>
  </si>
  <si>
    <t>521_Programa de Doctorado Biotecnología Agraria</t>
  </si>
  <si>
    <t>194_PROGRAMA DE DOCTORADO EN AGROECOLOGÍA</t>
  </si>
  <si>
    <t>195_PROGRAMA DE DOCTORADO EN ARQUEOLOGÍA</t>
  </si>
  <si>
    <t>196_PROGRAMA DE DOCTORADO EN BIOCIENCIAS Y CIENCIAS AGROALIMENTARIAS</t>
  </si>
  <si>
    <t>530_Programa de Doctorado en Biociencias y Ciencias Agroalimentarias</t>
  </si>
  <si>
    <t>298_Programa de Doctorado en Biomedicina</t>
  </si>
  <si>
    <t>531_Programa de Doctorado en Biomedicina</t>
  </si>
  <si>
    <t>197_PROGRAMA DE DOCTORADO EN CIENCIAS JURÍDICAS Y EMPRESARIALES</t>
  </si>
  <si>
    <t>532_Programa de Doctorado en Ciencias Sociales y Jurídicas</t>
  </si>
  <si>
    <t>175_PROGRAMA DE DOCTORADO EN CIENCIAS Y TECNOLOGÍAS AGRARIAS, ALIMENTARIAS DE LOS RECURSOS NATURALES Y D</t>
  </si>
  <si>
    <t>533_Programa de Doctorado en Computación avanzada, energía y plasmas</t>
  </si>
  <si>
    <t>198_PROGRAMA DE DOCTORADO EN DESARROLLO RURAL</t>
  </si>
  <si>
    <t>534_Programa de Doctorado en Dinámica de Flujos Biogeoquímicos y sus Aplicaciones</t>
  </si>
  <si>
    <t>199_Programa de Doctorado en Dinámica de los Flujos Biogeoquímicos y sus Aplicaciones</t>
  </si>
  <si>
    <t>228_Programa de Doctorado en Economía agroalimentaria y Desarrollo Rural</t>
  </si>
  <si>
    <t>299_Programa de Doctorado en Educación</t>
  </si>
  <si>
    <t>231_Programa de Doctorado en Educación: Perspectivas Históricas, Políticas, Curriculares (Conv. Univ. Zu</t>
  </si>
  <si>
    <t>535_Programa de Doctorado en Electroquímica, Ciencia y Tecnología</t>
  </si>
  <si>
    <t>536_Programa de Doctorado en Ingeniería Agraria, Alimentaria, Forestal y del Desarrollo Rural Sostenible</t>
  </si>
  <si>
    <t>204_PROGRAMA DE DOCTORADO EN INGENIERÍA DE PLANTAS AGROINDUSTRIALES</t>
  </si>
  <si>
    <t>300_Programa de Doctorado en Ingeniería y Tecnologías</t>
  </si>
  <si>
    <t>238_PROGRAMA DE DOCTORADO EN INNOVACIÓN CURRICULAR Y PRÁCTICA SOCIOEDUCACTIVA (CONV. UNIV. ABIERTA DE VE</t>
  </si>
  <si>
    <t>301_Programa de Doctorado en Lenguas y Culturas</t>
  </si>
  <si>
    <t>537_Programa de Doctorado en Lenguas y Culturas</t>
  </si>
  <si>
    <t>205_PROGRAMA DE DOCTORADO EN MATERIALES Y ENERGÍA</t>
  </si>
  <si>
    <t>206_PROGRAMA DE DOCTORADO EN METODOLOGÍA DE LA INVESTIGACIÓN EN CIENCIAS DE LA SALUD</t>
  </si>
  <si>
    <t>302_Programa de Doctorado en Patrimonio</t>
  </si>
  <si>
    <t>538_Programa de Doctorado en Patrimonio</t>
  </si>
  <si>
    <t>208_PROGRAMA DE DOCTORADO EN PSICOLOGÍA APLICADA</t>
  </si>
  <si>
    <t>209_PROGRAMA DE DOCTORADO EN QUÍMICA FINA</t>
  </si>
  <si>
    <t>211_PROGRAMA DE DOCTORADO EN ZOOTECNIA Y GESTIÓN SOSTENIBLE</t>
  </si>
  <si>
    <t>165_PROGRAMA DE DOCTORADO LA HISTORIA SOCIAL DE EUROPA Y SU PROYECCIÓN ULTRAMARINA</t>
  </si>
  <si>
    <t>167_PROGRAMA DE DOCTORADO LA UNIÓN EUROPEA FUNDAMENTOS Y POLÍTICAS COMUNES</t>
  </si>
  <si>
    <t>190_Programa de Doctorado: Estudios Superiores en Lenguas Modernas</t>
  </si>
  <si>
    <t>303_Programa Oficial de Doctorado en Recursos Naturales y Gestión Sostenible</t>
  </si>
  <si>
    <t>Seleccionar PD vigente o extinguido</t>
  </si>
  <si>
    <t>Vigente</t>
  </si>
  <si>
    <t>Extinguido</t>
  </si>
  <si>
    <t>Contador Mención industrial</t>
  </si>
  <si>
    <t>% ESTUDIANTES EXTRANJEROS s/ matriculados</t>
  </si>
  <si>
    <t>% ESTUDIANTES A TIEMPO PARCIAL s/ matriculados</t>
  </si>
  <si>
    <t>Reg_Pemanencia</t>
  </si>
  <si>
    <t>Contador Tiempo completo</t>
  </si>
  <si>
    <t>criterios_graf</t>
  </si>
  <si>
    <t>TASA DE ÉXITO DE TESIS. TRES AÑOS o menos</t>
  </si>
  <si>
    <t>TESIS LEIDAS EN TRES AÑOS o menos</t>
  </si>
  <si>
    <t>TESIS LEIDAS EN CUATRO AÑOS</t>
  </si>
  <si>
    <t>TESIS LEIDAS EN CINCO AÑOS</t>
  </si>
  <si>
    <t>NA</t>
  </si>
  <si>
    <r>
      <rPr>
        <b/>
        <sz val="11"/>
        <color theme="4" tint="-0.249977111117893"/>
        <rFont val="Liberation Sans Narrow"/>
        <family val="2"/>
      </rPr>
      <t xml:space="preserve">SFD: </t>
    </r>
    <r>
      <rPr>
        <sz val="11"/>
        <color theme="4" tint="-0.249977111117893"/>
        <rFont val="Liberation Sans Narrow"/>
        <family val="2"/>
      </rPr>
      <t>Sin fuente de datos para la obtención de ese indicador</t>
    </r>
  </si>
  <si>
    <t>EncEmp</t>
  </si>
  <si>
    <r>
      <rPr>
        <b/>
        <sz val="11"/>
        <color theme="4" tint="-0.249977111117893"/>
        <rFont val="Liberation Sans Narrow"/>
        <family val="2"/>
      </rPr>
      <t>EncEmp:</t>
    </r>
    <r>
      <rPr>
        <sz val="11"/>
        <color theme="4" tint="-0.249977111117893"/>
        <rFont val="Liberation Sans Narrow"/>
        <family val="2"/>
      </rPr>
      <t xml:space="preserve"> Resultados según encuesta específica de empleabilidad.</t>
    </r>
  </si>
  <si>
    <r>
      <rPr>
        <b/>
        <sz val="11"/>
        <color theme="4" tint="-0.249977111117893"/>
        <rFont val="Liberation Sans Narrow"/>
        <family val="2"/>
      </rPr>
      <t>Tasa de Abandono:</t>
    </r>
    <r>
      <rPr>
        <sz val="11"/>
        <color theme="4" tint="-0.249977111117893"/>
        <rFont val="Liberation Sans Narrow"/>
        <family val="2"/>
      </rPr>
      <t xml:space="preserve"> Nº de doctorandos de una cohorte n que no se han doctorado ni se encuentran matriculados en el curso n+6</t>
    </r>
  </si>
  <si>
    <t>Total</t>
  </si>
  <si>
    <t>% DE DOCTORANDOS QUE ABANDONAN</t>
  </si>
  <si>
    <r>
      <rPr>
        <b/>
        <sz val="11"/>
        <color theme="4" tint="-0.249977111117893"/>
        <rFont val="Liberation Sans Narrow"/>
        <family val="2"/>
      </rPr>
      <t>Tasa de Éxito:</t>
    </r>
    <r>
      <rPr>
        <sz val="11"/>
        <color theme="4" tint="-0.249977111117893"/>
        <rFont val="Liberation Sans Narrow"/>
        <family val="2"/>
      </rPr>
      <t xml:space="preserve"> Nº de Tesis leídas en el período indicado / estudiantes de nuevo </t>
    </r>
    <r>
      <rPr>
        <b/>
        <sz val="11"/>
        <color theme="4" tint="-0.249977111117893"/>
        <rFont val="Liberation Sans Narrow"/>
        <family val="2"/>
      </rPr>
      <t>ingreso de la cohorte de referencia (3, 4 o 5 años de anterioridad)
NA:</t>
    </r>
    <r>
      <rPr>
        <sz val="11"/>
        <color theme="4" tint="-0.249977111117893"/>
        <rFont val="Liberation Sans Narrow"/>
        <family val="2"/>
      </rPr>
      <t xml:space="preserve"> No aplica la medición de ese indicador para el curso indicado
</t>
    </r>
  </si>
  <si>
    <r>
      <rPr>
        <b/>
        <sz val="11"/>
        <color theme="4" tint="-0.249977111117893"/>
        <rFont val="Liberation Sans Narrow"/>
        <family val="2"/>
      </rPr>
      <t>NA:</t>
    </r>
    <r>
      <rPr>
        <sz val="11"/>
        <color theme="4" tint="-0.249977111117893"/>
        <rFont val="Liberation Sans Narrow"/>
        <family val="2"/>
      </rPr>
      <t xml:space="preserve"> No aplica la medición de ese indicador para el curso indicado</t>
    </r>
  </si>
  <si>
    <t>Promedio de Duración</t>
  </si>
  <si>
    <t>Permanencia</t>
  </si>
  <si>
    <t>completo</t>
  </si>
  <si>
    <t>Total completo</t>
  </si>
  <si>
    <t>parcial</t>
  </si>
  <si>
    <t>Total parcial</t>
  </si>
  <si>
    <t>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</si>
</sst>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Liberation Sans Narrow"/>
      <family val="2"/>
    </font>
    <font>
      <b/>
      <sz val="11"/>
      <name val="Calibri"/>
      <family val="2"/>
      <scheme val="minor"/>
    </font>
    <font>
      <b/>
      <sz val="11"/>
      <color theme="4" tint="-0.249977111117893"/>
      <name val="Liberation Sans Narrow"/>
      <family val="2"/>
    </font>
    <font>
      <sz val="11"/>
      <color theme="4" tint="-0.499984740745262"/>
      <name val="Liberation Sans Narrow"/>
      <family val="2"/>
    </font>
    <font>
      <b/>
      <sz val="12"/>
      <name val="Liberation Sans Narrow"/>
      <family val="2"/>
    </font>
    <font>
      <sz val="11"/>
      <color rgb="FF000000"/>
      <name val="Liberation Sans Narrow"/>
      <family val="2"/>
    </font>
    <font>
      <sz val="11"/>
      <color theme="4" tint="-0.249977111117893"/>
      <name val="Liberation Sans Narrow"/>
      <family val="2"/>
    </font>
    <font>
      <sz val="8"/>
      <color theme="1"/>
      <name val="Calibri"/>
      <family val="2"/>
      <scheme val="minor"/>
    </font>
    <font>
      <b/>
      <sz val="11"/>
      <color theme="1"/>
      <name val="Liberation Sans Narrow"/>
      <family val="2"/>
    </font>
    <font>
      <b/>
      <sz val="11"/>
      <color theme="4" tint="-0.499984740745262"/>
      <name val="Liberation Sans Narrow"/>
      <family val="2"/>
    </font>
    <font>
      <b/>
      <sz val="10"/>
      <color theme="0"/>
      <name val="Liberation Sans Narrow"/>
      <family val="2"/>
    </font>
    <font>
      <sz val="10"/>
      <color theme="1"/>
      <name val="Liberation Sans Narrow"/>
      <family val="2"/>
    </font>
    <font>
      <b/>
      <sz val="11"/>
      <name val="Liberation Sans Narrow"/>
      <family val="2"/>
    </font>
    <font>
      <sz val="11"/>
      <name val="Liberation Sans Narrow"/>
      <family val="2"/>
    </font>
    <font>
      <u/>
      <sz val="11"/>
      <color theme="4" tint="-0.249977111117893"/>
      <name val="Liberation Sans Narrow"/>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rgb="FF5B9BD5"/>
        <bgColor rgb="FF5B9BD5"/>
      </patternFill>
    </fill>
    <fill>
      <patternFill patternType="solid">
        <fgColor rgb="FFFFFFFF"/>
        <bgColor rgb="FFDDEBF7"/>
      </patternFill>
    </fill>
    <fill>
      <patternFill patternType="solid">
        <fgColor rgb="FFDDEBF7"/>
        <bgColor rgb="FFDDEBF7"/>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7" tint="0.59999389629810485"/>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indexed="64"/>
      </left>
      <right style="thin">
        <color indexed="64"/>
      </right>
      <top style="thin">
        <color indexed="64"/>
      </top>
      <bottom style="thin">
        <color indexed="64"/>
      </bottom>
      <diagonal/>
    </border>
    <border>
      <left/>
      <right/>
      <top style="medium">
        <color rgb="FF2F75B5"/>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theme="9" tint="0.39997558519241921"/>
      </left>
      <right/>
      <top/>
      <bottom style="thin">
        <color theme="9" tint="0.39997558519241921"/>
      </bottom>
      <diagonal/>
    </border>
    <border>
      <left style="thin">
        <color theme="9" tint="0.39997558519241921"/>
      </left>
      <right/>
      <top/>
      <bottom/>
      <diagonal/>
    </border>
    <border>
      <left/>
      <right/>
      <top/>
      <bottom style="thin">
        <color theme="4" tint="0.39997558519241921"/>
      </bottom>
      <diagonal/>
    </border>
    <border>
      <left/>
      <right/>
      <top style="thin">
        <color theme="4" tint="0.39997558519241921"/>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diagonal/>
    </border>
    <border>
      <left style="thin">
        <color theme="4" tint="-0.249977111117893"/>
      </left>
      <right style="thin">
        <color theme="4" tint="-0.249977111117893"/>
      </right>
      <top/>
      <bottom style="thin">
        <color theme="4" tint="-0.249977111117893"/>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153">
    <xf numFmtId="0" fontId="0" fillId="0" borderId="0" xfId="0"/>
    <xf numFmtId="0" fontId="0" fillId="0" borderId="0" xfId="0" applyAlignment="1">
      <alignment horizontal="left"/>
    </xf>
    <xf numFmtId="0" fontId="0" fillId="0" borderId="0" xfId="0" applyAlignment="1">
      <alignment horizontal="center"/>
    </xf>
    <xf numFmtId="0" fontId="18" fillId="0" borderId="0" xfId="0" applyFont="1"/>
    <xf numFmtId="0" fontId="0" fillId="0" borderId="0" xfId="0" applyAlignment="1">
      <alignment horizontal="center" vertical="center"/>
    </xf>
    <xf numFmtId="0" fontId="0" fillId="0" borderId="13" xfId="0" applyFont="1" applyBorder="1"/>
    <xf numFmtId="0" fontId="0" fillId="35" borderId="13" xfId="0" applyFont="1" applyFill="1" applyBorder="1"/>
    <xf numFmtId="0" fontId="0" fillId="35" borderId="14" xfId="0" applyFont="1" applyFill="1" applyBorder="1" applyAlignment="1">
      <alignment horizontal="center"/>
    </xf>
    <xf numFmtId="0" fontId="0" fillId="35" borderId="14" xfId="0" applyFont="1" applyFill="1" applyBorder="1"/>
    <xf numFmtId="14" fontId="0" fillId="35" borderId="14" xfId="0" applyNumberFormat="1" applyFont="1" applyFill="1" applyBorder="1"/>
    <xf numFmtId="0" fontId="0" fillId="35" borderId="14" xfId="0" applyFont="1" applyFill="1" applyBorder="1" applyAlignment="1">
      <alignment horizontal="center" vertical="center"/>
    </xf>
    <xf numFmtId="0" fontId="0" fillId="35" borderId="14" xfId="0" applyFont="1" applyFill="1" applyBorder="1" applyAlignment="1">
      <alignment horizontal="left"/>
    </xf>
    <xf numFmtId="0" fontId="0" fillId="35" borderId="15" xfId="0" applyFont="1" applyFill="1" applyBorder="1"/>
    <xf numFmtId="0" fontId="0" fillId="0" borderId="14" xfId="0" applyFont="1" applyBorder="1" applyAlignment="1">
      <alignment horizontal="center"/>
    </xf>
    <xf numFmtId="0" fontId="0" fillId="0" borderId="14" xfId="0" applyFont="1" applyBorder="1"/>
    <xf numFmtId="14" fontId="0" fillId="0" borderId="14" xfId="0" applyNumberFormat="1" applyFont="1" applyBorder="1"/>
    <xf numFmtId="0" fontId="0" fillId="0" borderId="14" xfId="0" applyFont="1" applyBorder="1" applyAlignment="1">
      <alignment horizontal="center" vertical="center"/>
    </xf>
    <xf numFmtId="0" fontId="0" fillId="0" borderId="14" xfId="0" applyFont="1" applyBorder="1" applyAlignment="1">
      <alignment horizontal="left"/>
    </xf>
    <xf numFmtId="0" fontId="0" fillId="0" borderId="15" xfId="0" applyFont="1" applyBorder="1"/>
    <xf numFmtId="0" fontId="0" fillId="0" borderId="14" xfId="0" applyFont="1" applyBorder="1" applyAlignment="1">
      <alignment wrapText="1"/>
    </xf>
    <xf numFmtId="0" fontId="0" fillId="35" borderId="14" xfId="0" applyFont="1" applyFill="1" applyBorder="1" applyAlignment="1">
      <alignment wrapText="1"/>
    </xf>
    <xf numFmtId="0" fontId="18" fillId="0" borderId="0" xfId="0" applyFont="1" applyAlignment="1">
      <alignment wrapText="1"/>
    </xf>
    <xf numFmtId="0" fontId="18" fillId="0" borderId="0" xfId="0" applyFont="1" applyAlignment="1">
      <alignment horizontal="center"/>
    </xf>
    <xf numFmtId="0" fontId="18" fillId="0" borderId="16" xfId="0" applyFont="1" applyBorder="1"/>
    <xf numFmtId="0" fontId="21" fillId="39" borderId="16" xfId="0" applyFont="1" applyFill="1" applyBorder="1" applyAlignment="1">
      <alignment vertical="center" wrapText="1"/>
    </xf>
    <xf numFmtId="0" fontId="18" fillId="40" borderId="16" xfId="0" applyFont="1" applyFill="1" applyBorder="1"/>
    <xf numFmtId="0" fontId="22" fillId="41" borderId="17" xfId="0" applyFont="1" applyFill="1" applyBorder="1" applyAlignment="1">
      <alignment horizontal="left" vertical="center" wrapText="1"/>
    </xf>
    <xf numFmtId="0" fontId="23" fillId="42" borderId="18" xfId="0" applyFont="1" applyFill="1" applyBorder="1"/>
    <xf numFmtId="0" fontId="23" fillId="43" borderId="18" xfId="0" applyFont="1" applyFill="1" applyBorder="1"/>
    <xf numFmtId="0" fontId="23" fillId="43" borderId="19" xfId="0" applyFont="1" applyFill="1" applyBorder="1"/>
    <xf numFmtId="0" fontId="18" fillId="44" borderId="16" xfId="0" applyFont="1" applyFill="1" applyBorder="1" applyAlignment="1">
      <alignment horizontal="center" vertical="center"/>
    </xf>
    <xf numFmtId="0" fontId="18" fillId="45" borderId="16" xfId="0" applyFont="1" applyFill="1" applyBorder="1" applyAlignment="1">
      <alignment horizontal="center" vertical="center"/>
    </xf>
    <xf numFmtId="0" fontId="19" fillId="33" borderId="14" xfId="0" applyFont="1" applyFill="1" applyBorder="1" applyAlignment="1">
      <alignment horizontal="center" vertical="center" wrapText="1"/>
    </xf>
    <xf numFmtId="0" fontId="19" fillId="37" borderId="0" xfId="0" applyFont="1" applyFill="1" applyBorder="1" applyAlignment="1">
      <alignment horizontal="center" vertical="center" wrapText="1"/>
    </xf>
    <xf numFmtId="0" fontId="0" fillId="0" borderId="0" xfId="0" applyAlignment="1">
      <alignment wrapText="1"/>
    </xf>
    <xf numFmtId="0" fontId="18" fillId="40" borderId="16" xfId="0" applyFont="1" applyFill="1" applyBorder="1" applyAlignment="1">
      <alignment horizontal="center"/>
    </xf>
    <xf numFmtId="0" fontId="18" fillId="0" borderId="16" xfId="0" applyFont="1" applyBorder="1" applyAlignment="1">
      <alignment horizontal="center"/>
    </xf>
    <xf numFmtId="10" fontId="24" fillId="40" borderId="16" xfId="42" applyNumberFormat="1" applyFont="1" applyFill="1" applyBorder="1" applyAlignment="1">
      <alignment horizontal="center"/>
    </xf>
    <xf numFmtId="10" fontId="24" fillId="0" borderId="16" xfId="42" applyNumberFormat="1" applyFont="1" applyBorder="1" applyAlignment="1">
      <alignment horizontal="center"/>
    </xf>
    <xf numFmtId="0" fontId="18" fillId="40" borderId="16" xfId="0" applyFont="1" applyFill="1" applyBorder="1" applyAlignment="1">
      <alignment horizontal="center" vertical="center"/>
    </xf>
    <xf numFmtId="10" fontId="24" fillId="40" borderId="16" xfId="42" applyNumberFormat="1" applyFont="1" applyFill="1" applyBorder="1" applyAlignment="1">
      <alignment horizontal="center" vertical="center"/>
    </xf>
    <xf numFmtId="0" fontId="18" fillId="0" borderId="0" xfId="0" applyFont="1" applyBorder="1"/>
    <xf numFmtId="0" fontId="18" fillId="40" borderId="0" xfId="0" applyFont="1" applyFill="1" applyBorder="1"/>
    <xf numFmtId="0" fontId="19" fillId="38" borderId="0" xfId="0" applyFont="1" applyFill="1" applyBorder="1" applyAlignment="1">
      <alignment horizontal="center" vertical="center" wrapText="1"/>
    </xf>
    <xf numFmtId="0" fontId="25" fillId="0" borderId="0" xfId="0" applyFont="1" applyAlignment="1">
      <alignment horizontal="center"/>
    </xf>
    <xf numFmtId="0" fontId="26" fillId="46" borderId="16" xfId="0" applyFont="1" applyFill="1" applyBorder="1" applyAlignment="1">
      <alignment horizontal="center" vertical="center"/>
    </xf>
    <xf numFmtId="0" fontId="26" fillId="34" borderId="16" xfId="0" applyFont="1" applyFill="1" applyBorder="1" applyAlignment="1">
      <alignment horizontal="center" vertical="center"/>
    </xf>
    <xf numFmtId="0" fontId="26" fillId="39" borderId="16" xfId="0" applyFont="1" applyFill="1" applyBorder="1" applyAlignment="1">
      <alignment horizontal="center" vertical="center"/>
    </xf>
    <xf numFmtId="0" fontId="26" fillId="38" borderId="16" xfId="0" applyFont="1" applyFill="1" applyBorder="1" applyAlignment="1">
      <alignment horizontal="center" vertical="center"/>
    </xf>
    <xf numFmtId="0" fontId="27" fillId="39" borderId="16" xfId="0" applyFont="1" applyFill="1" applyBorder="1" applyAlignment="1">
      <alignment vertical="center" wrapText="1"/>
    </xf>
    <xf numFmtId="0" fontId="26" fillId="40" borderId="16" xfId="0" applyFont="1" applyFill="1" applyBorder="1" applyAlignment="1">
      <alignment horizontal="center"/>
    </xf>
    <xf numFmtId="10" fontId="18" fillId="0" borderId="16" xfId="42" applyNumberFormat="1" applyFont="1" applyBorder="1" applyAlignment="1">
      <alignment horizontal="center" vertical="center"/>
    </xf>
    <xf numFmtId="0" fontId="24" fillId="0" borderId="0" xfId="0" applyFont="1" applyAlignment="1">
      <alignment wrapText="1"/>
    </xf>
    <xf numFmtId="0" fontId="20" fillId="0" borderId="16" xfId="0" applyFont="1" applyBorder="1" applyAlignment="1" applyProtection="1">
      <alignment horizontal="left" vertical="center" wrapText="1"/>
      <protection locked="0"/>
    </xf>
    <xf numFmtId="0" fontId="16" fillId="45" borderId="16" xfId="0" applyFont="1" applyFill="1" applyBorder="1" applyAlignment="1">
      <alignment vertical="center"/>
    </xf>
    <xf numFmtId="0" fontId="16" fillId="45" borderId="16" xfId="0" applyFont="1" applyFill="1" applyBorder="1" applyAlignment="1">
      <alignment vertical="center" wrapText="1"/>
    </xf>
    <xf numFmtId="0" fontId="0" fillId="0" borderId="16" xfId="0" applyBorder="1" applyAlignment="1">
      <alignment vertical="center" wrapText="1"/>
    </xf>
    <xf numFmtId="0" fontId="16" fillId="0" borderId="16" xfId="0" applyFont="1" applyBorder="1" applyAlignment="1">
      <alignment vertical="center" wrapText="1"/>
    </xf>
    <xf numFmtId="0" fontId="0" fillId="0" borderId="0" xfId="0" applyAlignment="1">
      <alignment vertical="center"/>
    </xf>
    <xf numFmtId="0" fontId="16" fillId="45" borderId="16" xfId="0" applyFont="1" applyFill="1" applyBorder="1" applyAlignment="1">
      <alignment horizontal="center" vertical="center"/>
    </xf>
    <xf numFmtId="0" fontId="0" fillId="0" borderId="16" xfId="0" applyBorder="1" applyAlignment="1">
      <alignment horizontal="center" vertical="center"/>
    </xf>
    <xf numFmtId="0" fontId="16" fillId="0" borderId="16" xfId="0" applyFont="1" applyBorder="1" applyAlignment="1">
      <alignment horizontal="center" vertical="center"/>
    </xf>
    <xf numFmtId="0" fontId="19" fillId="33" borderId="13"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0" fillId="35" borderId="10" xfId="0" applyFont="1" applyFill="1" applyBorder="1"/>
    <xf numFmtId="0" fontId="0" fillId="35" borderId="11" xfId="0" applyFont="1" applyFill="1" applyBorder="1" applyAlignment="1">
      <alignment horizontal="center"/>
    </xf>
    <xf numFmtId="0" fontId="0" fillId="35" borderId="11" xfId="0" applyFont="1" applyFill="1" applyBorder="1"/>
    <xf numFmtId="14" fontId="0" fillId="35" borderId="11" xfId="0" applyNumberFormat="1" applyFont="1" applyFill="1" applyBorder="1"/>
    <xf numFmtId="0" fontId="0" fillId="35" borderId="11" xfId="0" applyFont="1" applyFill="1" applyBorder="1" applyAlignment="1">
      <alignment horizontal="center" vertical="center"/>
    </xf>
    <xf numFmtId="0" fontId="0" fillId="35" borderId="11" xfId="0" applyFont="1" applyFill="1" applyBorder="1" applyAlignment="1">
      <alignment horizontal="left"/>
    </xf>
    <xf numFmtId="0" fontId="0" fillId="35" borderId="12" xfId="0" applyFont="1" applyFill="1" applyBorder="1"/>
    <xf numFmtId="0" fontId="26" fillId="0" borderId="16" xfId="0" applyFont="1" applyBorder="1" applyAlignment="1">
      <alignment horizontal="center"/>
    </xf>
    <xf numFmtId="0" fontId="18" fillId="0" borderId="0" xfId="0" applyFont="1" applyAlignment="1">
      <alignment horizontal="center" vertical="center"/>
    </xf>
    <xf numFmtId="0" fontId="0" fillId="0" borderId="0" xfId="0" applyAlignment="1">
      <alignment vertical="center" wrapText="1"/>
    </xf>
    <xf numFmtId="1" fontId="18" fillId="0" borderId="0" xfId="0" applyNumberFormat="1" applyFont="1" applyAlignment="1">
      <alignment horizontal="center" vertical="center"/>
    </xf>
    <xf numFmtId="0" fontId="26" fillId="45" borderId="16" xfId="0" applyFont="1" applyFill="1" applyBorder="1" applyAlignment="1">
      <alignment horizontal="center"/>
    </xf>
    <xf numFmtId="0" fontId="29" fillId="34" borderId="0" xfId="0" applyFont="1" applyFill="1" applyAlignment="1">
      <alignment vertical="center" wrapText="1"/>
    </xf>
    <xf numFmtId="0" fontId="28" fillId="47" borderId="0" xfId="0" applyFont="1" applyFill="1" applyAlignment="1">
      <alignment horizontal="center" vertical="center" wrapText="1"/>
    </xf>
    <xf numFmtId="0" fontId="29" fillId="38" borderId="0" xfId="0" applyFont="1" applyFill="1" applyAlignment="1">
      <alignment horizontal="center" vertical="center" wrapText="1"/>
    </xf>
    <xf numFmtId="0" fontId="29" fillId="0" borderId="0" xfId="0" applyFont="1" applyAlignment="1">
      <alignment vertical="center" wrapText="1"/>
    </xf>
    <xf numFmtId="0" fontId="29" fillId="36" borderId="10" xfId="0" applyFont="1" applyFill="1" applyBorder="1" applyAlignment="1">
      <alignment vertical="center" wrapText="1"/>
    </xf>
    <xf numFmtId="0" fontId="29" fillId="36" borderId="20" xfId="0" applyFont="1" applyFill="1" applyBorder="1" applyAlignment="1">
      <alignment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35" borderId="13" xfId="0" applyFont="1" applyFill="1" applyBorder="1" applyAlignment="1">
      <alignment horizontal="left" vertical="center" wrapText="1"/>
    </xf>
    <xf numFmtId="0" fontId="29" fillId="0" borderId="13" xfId="0" applyFont="1" applyBorder="1" applyAlignment="1">
      <alignment horizontal="left" vertical="center" wrapText="1"/>
    </xf>
    <xf numFmtId="0" fontId="29" fillId="35" borderId="14" xfId="0" applyFont="1" applyFill="1" applyBorder="1" applyAlignment="1">
      <alignment horizontal="left" vertical="center" wrapText="1"/>
    </xf>
    <xf numFmtId="0" fontId="29" fillId="0" borderId="14" xfId="0" applyFont="1" applyBorder="1" applyAlignment="1">
      <alignment horizontal="left" vertical="center" wrapText="1"/>
    </xf>
    <xf numFmtId="0" fontId="28" fillId="47" borderId="0" xfId="0" applyFont="1" applyFill="1" applyBorder="1" applyAlignment="1">
      <alignment horizontal="center" vertical="center" wrapText="1"/>
    </xf>
    <xf numFmtId="0" fontId="29" fillId="0" borderId="21" xfId="0" applyFont="1" applyBorder="1" applyAlignment="1">
      <alignment horizontal="left" vertical="center" wrapText="1"/>
    </xf>
    <xf numFmtId="0" fontId="30" fillId="33" borderId="16" xfId="0" applyFont="1" applyFill="1" applyBorder="1" applyAlignment="1">
      <alignment horizontal="left" vertical="center" wrapText="1"/>
    </xf>
    <xf numFmtId="0" fontId="20" fillId="0" borderId="16" xfId="0" applyFont="1" applyBorder="1" applyAlignment="1" applyProtection="1">
      <alignment vertical="center" wrapText="1"/>
      <protection locked="0"/>
    </xf>
    <xf numFmtId="0" fontId="18" fillId="0" borderId="16" xfId="0" applyFont="1" applyBorder="1" applyAlignment="1">
      <alignment horizontal="center" vertical="center"/>
    </xf>
    <xf numFmtId="0" fontId="18" fillId="0" borderId="0" xfId="0" applyFont="1" applyBorder="1" applyAlignment="1">
      <alignment vertical="center"/>
    </xf>
    <xf numFmtId="0" fontId="18" fillId="40" borderId="16" xfId="0" applyFont="1" applyFill="1" applyBorder="1" applyAlignment="1">
      <alignment vertical="center"/>
    </xf>
    <xf numFmtId="0" fontId="18" fillId="0" borderId="16" xfId="0" applyFont="1" applyBorder="1" applyAlignment="1">
      <alignment vertical="center"/>
    </xf>
    <xf numFmtId="0" fontId="26" fillId="40" borderId="16" xfId="0" applyFont="1" applyFill="1" applyBorder="1" applyAlignment="1">
      <alignment horizontal="center" vertical="center"/>
    </xf>
    <xf numFmtId="0" fontId="18" fillId="0" borderId="16" xfId="0" applyFont="1" applyBorder="1" applyAlignment="1" applyProtection="1">
      <alignment horizontal="center" vertical="center"/>
    </xf>
    <xf numFmtId="10" fontId="24" fillId="0" borderId="16" xfId="42" applyNumberFormat="1" applyFont="1" applyBorder="1" applyAlignment="1">
      <alignment horizontal="center" vertical="center"/>
    </xf>
    <xf numFmtId="0" fontId="18" fillId="40" borderId="0" xfId="0" applyFont="1" applyFill="1" applyBorder="1" applyAlignment="1">
      <alignment vertical="center"/>
    </xf>
    <xf numFmtId="0" fontId="18" fillId="0" borderId="0" xfId="0" applyFont="1" applyAlignment="1">
      <alignment vertical="center"/>
    </xf>
    <xf numFmtId="0" fontId="16" fillId="49" borderId="22" xfId="0" applyFont="1" applyFill="1" applyBorder="1" applyAlignment="1">
      <alignment horizontal="center"/>
    </xf>
    <xf numFmtId="0" fontId="16" fillId="49" borderId="22" xfId="0" applyFont="1" applyFill="1" applyBorder="1"/>
    <xf numFmtId="0" fontId="16" fillId="0" borderId="22" xfId="0" applyFont="1" applyBorder="1" applyAlignment="1">
      <alignment horizontal="center"/>
    </xf>
    <xf numFmtId="0" fontId="0" fillId="0" borderId="0" xfId="0" applyNumberFormat="1"/>
    <xf numFmtId="0" fontId="16" fillId="49" borderId="23" xfId="0" applyFont="1" applyFill="1" applyBorder="1" applyAlignment="1">
      <alignment horizontal="center"/>
    </xf>
    <xf numFmtId="0" fontId="16" fillId="49" borderId="23" xfId="0" applyNumberFormat="1" applyFont="1" applyFill="1" applyBorder="1"/>
    <xf numFmtId="0" fontId="0" fillId="37" borderId="0" xfId="0" applyFill="1" applyAlignment="1">
      <alignment horizontal="center" vertical="center"/>
    </xf>
    <xf numFmtId="0" fontId="18" fillId="37" borderId="0" xfId="0" applyFont="1" applyFill="1" applyAlignment="1">
      <alignment horizontal="center" vertical="center"/>
    </xf>
    <xf numFmtId="1" fontId="31" fillId="0" borderId="16" xfId="42" applyNumberFormat="1" applyFont="1" applyBorder="1" applyAlignment="1">
      <alignment horizontal="center" vertical="center"/>
    </xf>
    <xf numFmtId="1" fontId="18" fillId="0" borderId="16" xfId="42" applyNumberFormat="1" applyFont="1" applyBorder="1" applyAlignment="1">
      <alignment horizontal="center" vertical="center"/>
    </xf>
    <xf numFmtId="1" fontId="18" fillId="40" borderId="16" xfId="42" applyNumberFormat="1" applyFont="1" applyFill="1" applyBorder="1" applyAlignment="1">
      <alignment horizontal="center" vertical="center"/>
    </xf>
    <xf numFmtId="0" fontId="24" fillId="40" borderId="16" xfId="0" applyFont="1" applyFill="1" applyBorder="1" applyAlignment="1">
      <alignment horizontal="center" vertical="center"/>
    </xf>
    <xf numFmtId="0" fontId="24" fillId="0" borderId="16" xfId="0" applyFont="1" applyBorder="1" applyAlignment="1">
      <alignment horizontal="center" vertical="center"/>
    </xf>
    <xf numFmtId="0" fontId="19" fillId="49" borderId="23" xfId="0" applyFont="1" applyFill="1" applyBorder="1" applyAlignment="1">
      <alignment vertical="center" wrapText="1"/>
    </xf>
    <xf numFmtId="2" fontId="19" fillId="49" borderId="23" xfId="0" applyNumberFormat="1" applyFont="1" applyFill="1" applyBorder="1" applyAlignment="1">
      <alignment vertical="center" wrapText="1"/>
    </xf>
    <xf numFmtId="0" fontId="19" fillId="50" borderId="0" xfId="0" applyFont="1" applyFill="1" applyAlignment="1">
      <alignment horizontal="center" vertical="center"/>
    </xf>
    <xf numFmtId="0" fontId="19" fillId="51" borderId="0" xfId="0" applyFont="1" applyFill="1" applyAlignment="1">
      <alignment horizontal="center" vertical="center"/>
    </xf>
    <xf numFmtId="0" fontId="31" fillId="0" borderId="16" xfId="0" applyFont="1" applyBorder="1" applyAlignment="1">
      <alignment horizontal="center" vertical="center"/>
    </xf>
    <xf numFmtId="0" fontId="31" fillId="40" borderId="16" xfId="0" applyFont="1" applyFill="1" applyBorder="1" applyAlignment="1">
      <alignment horizontal="center" vertical="center"/>
    </xf>
    <xf numFmtId="0" fontId="32" fillId="0" borderId="0" xfId="0" applyFont="1" applyAlignment="1">
      <alignment wrapText="1"/>
    </xf>
    <xf numFmtId="1" fontId="31" fillId="40" borderId="16" xfId="42" applyNumberFormat="1" applyFont="1" applyFill="1" applyBorder="1" applyAlignment="1">
      <alignment horizontal="center" vertical="center"/>
    </xf>
    <xf numFmtId="0" fontId="23" fillId="43" borderId="18" xfId="0" applyFont="1" applyFill="1" applyBorder="1" applyAlignment="1">
      <alignment vertical="center"/>
    </xf>
    <xf numFmtId="0" fontId="16" fillId="0" borderId="22" xfId="0" applyFont="1" applyBorder="1" applyAlignment="1">
      <alignment horizontal="center" vertical="center" wrapText="1"/>
    </xf>
    <xf numFmtId="0" fontId="16" fillId="49" borderId="22" xfId="0" applyFont="1" applyFill="1" applyBorder="1" applyAlignment="1">
      <alignment horizontal="center" vertical="center" wrapText="1"/>
    </xf>
    <xf numFmtId="0" fontId="16" fillId="49" borderId="22" xfId="0" applyFont="1" applyFill="1" applyBorder="1" applyAlignment="1">
      <alignment vertical="center" wrapText="1"/>
    </xf>
    <xf numFmtId="2" fontId="0" fillId="0" borderId="0" xfId="0" applyNumberFormat="1" applyAlignment="1">
      <alignment horizontal="center" vertical="center" wrapText="1"/>
    </xf>
    <xf numFmtId="0" fontId="16" fillId="49" borderId="23" xfId="0" applyFont="1" applyFill="1" applyBorder="1" applyAlignment="1">
      <alignment horizontal="center" vertical="center" wrapText="1"/>
    </xf>
    <xf numFmtId="0" fontId="23" fillId="42" borderId="18" xfId="0" applyFont="1" applyFill="1" applyBorder="1" applyAlignment="1">
      <alignment vertical="center"/>
    </xf>
    <xf numFmtId="0" fontId="23" fillId="43" borderId="19" xfId="0" applyFont="1" applyFill="1" applyBorder="1" applyAlignment="1">
      <alignment vertical="center"/>
    </xf>
    <xf numFmtId="0" fontId="23" fillId="42" borderId="16" xfId="0" applyFont="1" applyFill="1" applyBorder="1" applyAlignment="1">
      <alignment vertical="center"/>
    </xf>
    <xf numFmtId="0" fontId="29" fillId="49" borderId="23" xfId="0" applyFont="1" applyFill="1" applyBorder="1" applyAlignment="1">
      <alignment horizontal="left" vertical="center"/>
    </xf>
    <xf numFmtId="0" fontId="29" fillId="0" borderId="23" xfId="0" applyFont="1" applyBorder="1" applyAlignment="1">
      <alignment horizontal="left" vertical="center"/>
    </xf>
    <xf numFmtId="0" fontId="28" fillId="48" borderId="0" xfId="0" applyFont="1" applyFill="1" applyBorder="1" applyAlignment="1">
      <alignment horizontal="left" vertical="center"/>
    </xf>
    <xf numFmtId="0" fontId="24" fillId="0" borderId="24" xfId="0" applyFont="1" applyBorder="1" applyAlignment="1">
      <alignment wrapText="1"/>
    </xf>
    <xf numFmtId="0" fontId="18" fillId="0" borderId="26" xfId="0" applyFont="1" applyBorder="1" applyAlignment="1">
      <alignment wrapText="1"/>
    </xf>
    <xf numFmtId="0" fontId="0" fillId="0" borderId="0" xfId="0" pivotButton="1"/>
    <xf numFmtId="0" fontId="24" fillId="0" borderId="26" xfId="0" applyFont="1" applyBorder="1" applyAlignment="1">
      <alignment wrapText="1"/>
    </xf>
    <xf numFmtId="0" fontId="24" fillId="0" borderId="24" xfId="0" applyFont="1" applyBorder="1" applyAlignment="1">
      <alignment horizontal="left" wrapText="1"/>
    </xf>
    <xf numFmtId="0" fontId="0" fillId="0" borderId="0" xfId="0" pivotButton="1" applyAlignment="1">
      <alignment horizontal="center"/>
    </xf>
    <xf numFmtId="2" fontId="16" fillId="0" borderId="0" xfId="0" applyNumberFormat="1" applyFont="1"/>
    <xf numFmtId="0" fontId="0" fillId="50" borderId="0" xfId="0" applyFill="1" applyAlignment="1">
      <alignment horizontal="center"/>
    </xf>
    <xf numFmtId="2" fontId="0" fillId="0" borderId="0" xfId="0" applyNumberFormat="1" applyAlignment="1">
      <alignment horizontal="center"/>
    </xf>
    <xf numFmtId="2" fontId="16" fillId="34" borderId="0" xfId="0" applyNumberFormat="1" applyFont="1" applyFill="1" applyAlignment="1">
      <alignment horizontal="center"/>
    </xf>
    <xf numFmtId="0" fontId="16" fillId="0" borderId="0" xfId="0" applyFont="1" applyAlignment="1">
      <alignment horizontal="center"/>
    </xf>
    <xf numFmtId="2" fontId="18" fillId="40" borderId="16" xfId="0" applyNumberFormat="1" applyFont="1" applyFill="1" applyBorder="1" applyAlignment="1">
      <alignment horizontal="center" vertical="center"/>
    </xf>
    <xf numFmtId="2" fontId="18" fillId="40" borderId="16" xfId="0" applyNumberFormat="1" applyFont="1" applyFill="1" applyBorder="1" applyAlignment="1">
      <alignment horizontal="center"/>
    </xf>
    <xf numFmtId="2" fontId="18" fillId="0" borderId="16" xfId="0" applyNumberFormat="1" applyFont="1" applyBorder="1" applyAlignment="1">
      <alignment horizontal="center"/>
    </xf>
    <xf numFmtId="2" fontId="18" fillId="0" borderId="16" xfId="0" applyNumberFormat="1" applyFont="1" applyBorder="1" applyAlignment="1">
      <alignment horizontal="center" vertical="center"/>
    </xf>
    <xf numFmtId="0" fontId="24" fillId="0" borderId="24" xfId="0" applyFont="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9">
    <dxf>
      <font>
        <b val="0"/>
        <i val="0"/>
        <strike val="0"/>
        <condense val="0"/>
        <extend val="0"/>
        <outline val="0"/>
        <shadow val="0"/>
        <u val="none"/>
        <vertAlign val="baseline"/>
        <sz val="10"/>
        <color theme="1"/>
        <name val="Liberation Sans Narrow"/>
        <scheme val="none"/>
      </font>
      <fill>
        <patternFill patternType="solid">
          <fgColor theme="4" tint="0.79998168889431442"/>
          <bgColor theme="4"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Liberation Sans Narrow"/>
        <scheme val="none"/>
      </font>
      <fill>
        <patternFill patternType="solid">
          <fgColor theme="4" tint="0.79998168889431442"/>
          <bgColor theme="4" tint="0.79998168889431442"/>
        </patternFill>
      </fill>
      <alignment horizontal="left" vertical="center" textRotation="0" wrapText="0"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theme="4"/>
          <bgColor theme="4"/>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Liberation Sans Narrow"/>
        <scheme val="none"/>
      </font>
      <alignment horizontal="left" vertical="center" textRotation="0" wrapText="1" indent="0" justifyLastLine="0" shrinkToFit="0" readingOrder="0"/>
      <border diagonalUp="0" diagonalDown="0">
        <left/>
        <right/>
        <top style="thin">
          <color theme="9" tint="0.39997558519241921"/>
        </top>
        <bottom/>
        <vertical/>
        <horizontal/>
      </border>
    </dxf>
    <dxf>
      <border outline="0">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0"/>
        <color theme="1"/>
        <name val="Liberation Sans Narrow"/>
        <scheme val="none"/>
      </font>
      <alignment horizontal="left" vertical="center" textRotation="0" wrapText="1"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indexed="64"/>
          <bgColor theme="9"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patternType="solid">
          <fgColor theme="9" tint="0.79998168889431442"/>
          <bgColor theme="9" tint="0.79998168889431442"/>
        </patternFill>
      </fill>
      <alignment horizontal="left" vertical="center" textRotation="0" wrapText="1" indent="0" justifyLastLine="0" shrinkToFit="0" readingOrder="0"/>
      <border diagonalUp="0" diagonalDown="0">
        <left/>
        <right/>
        <top style="thin">
          <color theme="9" tint="0.39997558519241921"/>
        </top>
        <bottom/>
        <vertical/>
        <horizontal/>
      </border>
    </dxf>
    <dxf>
      <border outline="0">
        <left style="thin">
          <color theme="9" tint="0.39997558519241921"/>
        </left>
        <top style="thin">
          <color theme="9" tint="0.39997558519241921"/>
        </top>
        <bottom style="thin">
          <color theme="9" tint="0.39997558519241921"/>
        </bottom>
      </border>
    </dxf>
    <dxf>
      <font>
        <b val="0"/>
        <i val="0"/>
        <strike val="0"/>
        <condense val="0"/>
        <extend val="0"/>
        <outline val="0"/>
        <shadow val="0"/>
        <u val="none"/>
        <vertAlign val="baseline"/>
        <sz val="10"/>
        <color theme="1"/>
        <name val="Liberation Sans Narrow"/>
        <scheme val="none"/>
      </font>
      <fill>
        <patternFill patternType="solid">
          <fgColor theme="9" tint="0.79998168889431442"/>
          <bgColor theme="9"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indexed="64"/>
          <bgColor theme="9"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bgColor theme="0"/>
        </patternFill>
      </fill>
      <alignment vertical="center" textRotation="0" wrapText="1"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border outline="0">
        <bottom style="thin">
          <color theme="9" tint="0.39997558519241921"/>
        </bottom>
      </border>
    </dxf>
    <dxf>
      <font>
        <b val="0"/>
        <i val="0"/>
        <strike val="0"/>
        <condense val="0"/>
        <extend val="0"/>
        <outline val="0"/>
        <shadow val="0"/>
        <u val="none"/>
        <vertAlign val="baseline"/>
        <sz val="10"/>
        <color theme="1"/>
        <name val="Liberation Sans Narrow"/>
        <scheme val="none"/>
      </font>
      <fill>
        <patternFill>
          <bgColor theme="0"/>
        </patternFill>
      </fill>
      <alignment vertical="center" textRotation="0" wrapText="1" indent="0" justifyLastLine="0" shrinkToFit="0" readingOrder="0"/>
    </dxf>
    <dxf>
      <font>
        <strike val="0"/>
        <outline val="0"/>
        <shadow val="0"/>
        <u val="none"/>
        <vertAlign val="baseline"/>
        <sz val="10"/>
        <color theme="1"/>
        <name val="Liberation Sans Narrow"/>
        <scheme val="none"/>
      </font>
      <fill>
        <patternFill patternType="solid">
          <fgColor indexed="64"/>
          <bgColor theme="9" tint="0.39997558519241921"/>
        </patternFill>
      </fill>
      <alignment vertical="center" textRotation="0" wrapText="1" indent="0" justifyLastLine="0" shrinkToFit="0" readingOrder="0"/>
    </dxf>
  </dxfs>
  <tableStyles count="2" defaultTableStyle="TableStyleMedium2" defaultPivotStyle="PivotStyleLight16">
    <tableStyle name="Estilo de tabla 1" pivot="0" count="0" xr9:uid="{00000000-0011-0000-FFFF-FFFF00000000}"/>
    <tableStyle name="Estilo de tabla 2" pivot="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 de mandos'!$A$8</c:f>
          <c:strCache>
            <c:ptCount val="1"/>
            <c:pt idx="0">
              <c:v>% ESTUDIANTES A TIEMPO PARCIAL s/ matriculados</c:v>
            </c:pt>
          </c:strCache>
        </c:strRef>
      </c:tx>
      <c:overlay val="0"/>
      <c:spPr>
        <a:noFill/>
        <a:ln>
          <a:noFill/>
        </a:ln>
        <a:effectLst/>
      </c:spPr>
      <c:txPr>
        <a:bodyPr rot="0" spcFirstLastPara="1" vertOverflow="ellipsis" vert="horz" wrap="square" anchor="ctr" anchorCtr="1"/>
        <a:lstStyle/>
        <a:p>
          <a:pPr>
            <a:defRPr sz="1300" b="1" i="0" u="none" strike="noStrike" kern="1200" cap="none" spc="20" baseline="0">
              <a:solidFill>
                <a:schemeClr val="accent1">
                  <a:lumMod val="75000"/>
                </a:schemeClr>
              </a:solidFill>
              <a:latin typeface="Liberation Sans Narrow" panose="020B0606020202030204" pitchFamily="34" charset="0"/>
              <a:ea typeface="+mn-ea"/>
              <a:cs typeface="+mn-cs"/>
            </a:defRPr>
          </a:pPr>
          <a:endParaRPr lang="es-ES"/>
        </a:p>
      </c:txPr>
    </c:title>
    <c:autoTitleDeleted val="0"/>
    <c:plotArea>
      <c:layout/>
      <c:barChart>
        <c:barDir val="col"/>
        <c:grouping val="clustered"/>
        <c:varyColors val="0"/>
        <c:ser>
          <c:idx val="0"/>
          <c:order val="0"/>
          <c:tx>
            <c:strRef>
              <c:f>'Datos grafico'!$A$3</c:f>
              <c:strCache>
                <c:ptCount val="1"/>
                <c:pt idx="0">
                  <c:v>Programa</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0%" sourceLinked="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650" b="0" i="0" u="none" strike="noStrike" kern="1200" baseline="0">
                    <a:solidFill>
                      <a:schemeClr val="accent1">
                        <a:lumMod val="75000"/>
                      </a:schemeClr>
                    </a:solidFill>
                    <a:latin typeface="Liberation Sans Narrow" panose="020B0606020202030204" pitchFamily="34" charset="0"/>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'Datos grafico'!$B$2:$F$2</c:f>
              <c:numCache>
                <c:formatCode>General</c:formatCode>
                <c:ptCount val="5"/>
                <c:pt idx="0">
                  <c:v>2015</c:v>
                </c:pt>
                <c:pt idx="1">
                  <c:v>2016</c:v>
                </c:pt>
                <c:pt idx="2">
                  <c:v>2017</c:v>
                </c:pt>
                <c:pt idx="3">
                  <c:v>2018</c:v>
                </c:pt>
                <c:pt idx="4">
                  <c:v>2019</c:v>
                </c:pt>
              </c:numCache>
            </c:numRef>
          </c:cat>
          <c:val>
            <c:numRef>
              <c:f>'Datos grafico'!$B$3:$F$3</c:f>
              <c:numCache>
                <c:formatCode>0.00%</c:formatCode>
                <c:ptCount val="5"/>
                <c:pt idx="0">
                  <c:v>9.0909090909090912E-2</c:v>
                </c:pt>
                <c:pt idx="1">
                  <c:v>0.17391304347826086</c:v>
                </c:pt>
                <c:pt idx="2">
                  <c:v>0.17525773195876287</c:v>
                </c:pt>
                <c:pt idx="3">
                  <c:v>0.23008849557522124</c:v>
                </c:pt>
                <c:pt idx="4">
                  <c:v>0.26400000000000001</c:v>
                </c:pt>
              </c:numCache>
            </c:numRef>
          </c:val>
          <c:extLst>
            <c:ext xmlns:c16="http://schemas.microsoft.com/office/drawing/2014/chart" uri="{C3380CC4-5D6E-409C-BE32-E72D297353CC}">
              <c16:uniqueId val="{00000000-54DE-6948-BCEE-6803FA80F0BD}"/>
            </c:ext>
          </c:extLst>
        </c:ser>
        <c:ser>
          <c:idx val="1"/>
          <c:order val="1"/>
          <c:tx>
            <c:strRef>
              <c:f>'Datos grafico'!$A$4</c:f>
              <c:strCache>
                <c:ptCount val="1"/>
                <c:pt idx="0">
                  <c:v>Universidad</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0%" sourceLinked="0"/>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650" b="0" i="0" u="none" strike="noStrike" kern="1200" baseline="0">
                    <a:solidFill>
                      <a:schemeClr val="accent2">
                        <a:lumMod val="75000"/>
                      </a:schemeClr>
                    </a:solidFill>
                    <a:latin typeface="Liberation Sans Narrow" panose="020B060602020203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grafico'!$B$2:$F$2</c:f>
              <c:numCache>
                <c:formatCode>General</c:formatCode>
                <c:ptCount val="5"/>
                <c:pt idx="0">
                  <c:v>2015</c:v>
                </c:pt>
                <c:pt idx="1">
                  <c:v>2016</c:v>
                </c:pt>
                <c:pt idx="2">
                  <c:v>2017</c:v>
                </c:pt>
                <c:pt idx="3">
                  <c:v>2018</c:v>
                </c:pt>
                <c:pt idx="4">
                  <c:v>2019</c:v>
                </c:pt>
              </c:numCache>
            </c:numRef>
          </c:cat>
          <c:val>
            <c:numRef>
              <c:f>'Datos grafico'!$B$4:$F$4</c:f>
              <c:numCache>
                <c:formatCode>0.00%</c:formatCode>
                <c:ptCount val="5"/>
                <c:pt idx="0">
                  <c:v>0.14565070802427513</c:v>
                </c:pt>
                <c:pt idx="1">
                  <c:v>0.20242098184263618</c:v>
                </c:pt>
                <c:pt idx="2">
                  <c:v>0.24769433465085638</c:v>
                </c:pt>
                <c:pt idx="3">
                  <c:v>0.29024390243902437</c:v>
                </c:pt>
                <c:pt idx="4">
                  <c:v>0.28390804597701147</c:v>
                </c:pt>
              </c:numCache>
            </c:numRef>
          </c:val>
          <c:extLst>
            <c:ext xmlns:c16="http://schemas.microsoft.com/office/drawing/2014/chart" uri="{C3380CC4-5D6E-409C-BE32-E72D297353CC}">
              <c16:uniqueId val="{00000001-54DE-6948-BCEE-6803FA80F0BD}"/>
            </c:ext>
          </c:extLst>
        </c:ser>
        <c:dLbls>
          <c:dLblPos val="inEnd"/>
          <c:showLegendKey val="0"/>
          <c:showVal val="1"/>
          <c:showCatName val="0"/>
          <c:showSerName val="0"/>
          <c:showPercent val="0"/>
          <c:showBubbleSize val="0"/>
        </c:dLbls>
        <c:gapWidth val="50"/>
        <c:axId val="1379623327"/>
        <c:axId val="1379167263"/>
      </c:barChart>
      <c:catAx>
        <c:axId val="13796233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Liberation Sans Narrow" panose="020B0606020202030204" pitchFamily="34" charset="0"/>
                <a:ea typeface="+mn-ea"/>
                <a:cs typeface="+mn-cs"/>
              </a:defRPr>
            </a:pPr>
            <a:endParaRPr lang="es-ES"/>
          </a:p>
        </c:txPr>
        <c:crossAx val="1379167263"/>
        <c:crosses val="autoZero"/>
        <c:auto val="1"/>
        <c:lblAlgn val="ctr"/>
        <c:lblOffset val="100"/>
        <c:noMultiLvlLbl val="0"/>
      </c:catAx>
      <c:valAx>
        <c:axId val="1379167263"/>
        <c:scaling>
          <c:orientation val="minMax"/>
        </c:scaling>
        <c:delete val="0"/>
        <c:axPos val="l"/>
        <c:majorGridlines>
          <c:spPr>
            <a:ln>
              <a:solidFill>
                <a:schemeClr val="dk1">
                  <a:lumMod val="15000"/>
                  <a:lumOff val="85000"/>
                </a:schemeClr>
              </a:solidFill>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Liberation Sans Narrow" panose="020B0606020202030204" pitchFamily="34" charset="0"/>
                <a:ea typeface="+mn-ea"/>
                <a:cs typeface="+mn-cs"/>
              </a:defRPr>
            </a:pPr>
            <a:endParaRPr lang="es-ES"/>
          </a:p>
        </c:txPr>
        <c:crossAx val="137962332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Liberation Sans Narrow" panose="020B060602020203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53731</xdr:rowOff>
    </xdr:from>
    <xdr:to>
      <xdr:col>1</xdr:col>
      <xdr:colOff>772991</xdr:colOff>
      <xdr:row>28</xdr:row>
      <xdr:rowOff>162791</xdr:rowOff>
    </xdr:to>
    <xdr:graphicFrame macro="">
      <xdr:nvGraphicFramePr>
        <xdr:cNvPr id="3" name="Gráfico 2">
          <a:extLst>
            <a:ext uri="{FF2B5EF4-FFF2-40B4-BE49-F238E27FC236}">
              <a16:creationId xmlns:a16="http://schemas.microsoft.com/office/drawing/2014/main" id="{8E5944B3-655C-2C48-A5AB-4FD00205A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nidad%20de%20Calidad\01_Gestion%20de%20Calidad\00_Calidad%20de%20los%20T&#237;tulos\01_Seguimiento\02_Seguimiento%20Interno\07_Indicadores%20DOCTORADO\Duracion%20Media%20Doctorado\Duracion%20media%20P%20Doctorado_2015-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is SD_ingreso desde 2013"/>
      <sheetName val="Dinamica duracion media"/>
      <sheetName val="Matriculados PD 2015_2019"/>
      <sheetName val="Nuevo ingreso 2013-2019"/>
    </sheetNames>
    <sheetDataSet>
      <sheetData sheetId="0"/>
      <sheetData sheetId="1"/>
      <sheetData sheetId="2">
        <row r="1">
          <cell r="D1" t="str">
            <v>Dni_pasaporte</v>
          </cell>
          <cell r="E1" t="str">
            <v>Nexp</v>
          </cell>
          <cell r="F1" t="str">
            <v>Reg_permanencia</v>
          </cell>
        </row>
        <row r="2">
          <cell r="D2">
            <v>119097472</v>
          </cell>
          <cell r="E2">
            <v>166282</v>
          </cell>
        </row>
        <row r="3">
          <cell r="D3">
            <v>87469491</v>
          </cell>
          <cell r="E3">
            <v>-145319</v>
          </cell>
        </row>
        <row r="4">
          <cell r="D4">
            <v>120028405</v>
          </cell>
          <cell r="E4">
            <v>-166343</v>
          </cell>
        </row>
        <row r="5">
          <cell r="D5" t="str">
            <v>30792861R</v>
          </cell>
          <cell r="E5">
            <v>113822432</v>
          </cell>
        </row>
        <row r="6">
          <cell r="D6">
            <v>94923841</v>
          </cell>
          <cell r="E6">
            <v>-146291</v>
          </cell>
        </row>
        <row r="7">
          <cell r="D7">
            <v>94000072</v>
          </cell>
          <cell r="E7">
            <v>-143763</v>
          </cell>
        </row>
        <row r="8">
          <cell r="D8">
            <v>119472013</v>
          </cell>
          <cell r="E8">
            <v>145318</v>
          </cell>
        </row>
        <row r="9">
          <cell r="D9" t="str">
            <v>P04853113</v>
          </cell>
          <cell r="E9">
            <v>146218</v>
          </cell>
        </row>
        <row r="10">
          <cell r="D10" t="str">
            <v>30818450Z</v>
          </cell>
          <cell r="E10">
            <v>113215441</v>
          </cell>
        </row>
        <row r="11">
          <cell r="D11">
            <v>108547698</v>
          </cell>
          <cell r="E11">
            <v>-146295</v>
          </cell>
        </row>
        <row r="12">
          <cell r="D12" t="str">
            <v>30449671V</v>
          </cell>
          <cell r="E12">
            <v>-113527042</v>
          </cell>
        </row>
        <row r="13">
          <cell r="D13" t="str">
            <v>V9730366</v>
          </cell>
          <cell r="E13">
            <v>-113582641</v>
          </cell>
        </row>
        <row r="14">
          <cell r="D14" t="str">
            <v>30462077A</v>
          </cell>
          <cell r="E14">
            <v>113279441</v>
          </cell>
        </row>
        <row r="15">
          <cell r="D15" t="str">
            <v>26012052H</v>
          </cell>
          <cell r="E15">
            <v>113217541</v>
          </cell>
        </row>
        <row r="16">
          <cell r="D16">
            <v>58256820</v>
          </cell>
          <cell r="E16">
            <v>113023541</v>
          </cell>
        </row>
        <row r="17">
          <cell r="D17">
            <v>129724153</v>
          </cell>
          <cell r="E17">
            <v>167894</v>
          </cell>
          <cell r="F17" t="str">
            <v>completo</v>
          </cell>
        </row>
        <row r="18">
          <cell r="D18">
            <v>57436937</v>
          </cell>
          <cell r="E18">
            <v>-143807</v>
          </cell>
        </row>
        <row r="19">
          <cell r="D19" t="str">
            <v>74644187X</v>
          </cell>
          <cell r="E19">
            <v>-113105441</v>
          </cell>
        </row>
        <row r="20">
          <cell r="D20" t="str">
            <v>AR692051</v>
          </cell>
          <cell r="E20">
            <v>144514</v>
          </cell>
        </row>
        <row r="21">
          <cell r="D21">
            <v>75632643</v>
          </cell>
          <cell r="E21">
            <v>-113547541</v>
          </cell>
        </row>
        <row r="22">
          <cell r="D22">
            <v>114625065</v>
          </cell>
          <cell r="E22">
            <v>-145819</v>
          </cell>
        </row>
        <row r="23">
          <cell r="D23">
            <v>48321396</v>
          </cell>
          <cell r="E23">
            <v>146506</v>
          </cell>
        </row>
        <row r="24">
          <cell r="D24">
            <v>52856716</v>
          </cell>
          <cell r="E24">
            <v>145814</v>
          </cell>
        </row>
        <row r="25">
          <cell r="D25">
            <v>128000807</v>
          </cell>
          <cell r="E25">
            <v>113405641</v>
          </cell>
        </row>
        <row r="26">
          <cell r="D26">
            <v>52416130</v>
          </cell>
          <cell r="E26">
            <v>-145823</v>
          </cell>
        </row>
        <row r="27">
          <cell r="D27">
            <v>79162382</v>
          </cell>
          <cell r="E27">
            <v>-145831</v>
          </cell>
        </row>
        <row r="28">
          <cell r="D28">
            <v>71568126</v>
          </cell>
          <cell r="E28">
            <v>113295441</v>
          </cell>
        </row>
        <row r="29">
          <cell r="D29">
            <v>86985633</v>
          </cell>
          <cell r="E29">
            <v>144482</v>
          </cell>
        </row>
        <row r="30">
          <cell r="D30">
            <v>83732528</v>
          </cell>
          <cell r="E30">
            <v>-146491</v>
          </cell>
        </row>
        <row r="31">
          <cell r="D31">
            <v>88954693</v>
          </cell>
          <cell r="E31">
            <v>-146503</v>
          </cell>
        </row>
        <row r="32">
          <cell r="D32">
            <v>68442626</v>
          </cell>
          <cell r="E32">
            <v>-145739</v>
          </cell>
        </row>
        <row r="33">
          <cell r="D33">
            <v>66443544</v>
          </cell>
          <cell r="E33">
            <v>258761</v>
          </cell>
          <cell r="F33" t="str">
            <v>completo</v>
          </cell>
        </row>
        <row r="34">
          <cell r="D34">
            <v>58175501</v>
          </cell>
          <cell r="E34">
            <v>-549761</v>
          </cell>
        </row>
        <row r="35">
          <cell r="D35" t="str">
            <v>30952698B</v>
          </cell>
          <cell r="E35">
            <v>-113560432</v>
          </cell>
        </row>
        <row r="36">
          <cell r="D36" t="str">
            <v>80119299H</v>
          </cell>
          <cell r="E36">
            <v>-234055</v>
          </cell>
        </row>
        <row r="37">
          <cell r="D37" t="str">
            <v>30990444Z</v>
          </cell>
          <cell r="E37">
            <v>113825432</v>
          </cell>
        </row>
        <row r="38">
          <cell r="D38" t="str">
            <v>14635321F</v>
          </cell>
          <cell r="E38">
            <v>-234163</v>
          </cell>
        </row>
        <row r="39">
          <cell r="D39" t="str">
            <v>30965212J</v>
          </cell>
          <cell r="E39">
            <v>228798</v>
          </cell>
        </row>
        <row r="40">
          <cell r="D40" t="str">
            <v>80144305T</v>
          </cell>
          <cell r="E40">
            <v>-113949432</v>
          </cell>
        </row>
        <row r="41">
          <cell r="D41" t="str">
            <v>30968663Z</v>
          </cell>
          <cell r="E41">
            <v>-229867</v>
          </cell>
        </row>
        <row r="42">
          <cell r="D42" t="str">
            <v>30473138R</v>
          </cell>
          <cell r="E42">
            <v>-234439</v>
          </cell>
        </row>
        <row r="43">
          <cell r="D43" t="str">
            <v>24222144Q</v>
          </cell>
          <cell r="E43">
            <v>113867322</v>
          </cell>
        </row>
        <row r="44">
          <cell r="D44" t="str">
            <v>25063308R</v>
          </cell>
          <cell r="E44">
            <v>-113394822</v>
          </cell>
        </row>
        <row r="45">
          <cell r="D45" t="str">
            <v>30052659P</v>
          </cell>
          <cell r="E45">
            <v>113865032</v>
          </cell>
        </row>
        <row r="46">
          <cell r="D46" t="str">
            <v>30998832F</v>
          </cell>
          <cell r="E46">
            <v>113024232</v>
          </cell>
        </row>
        <row r="47">
          <cell r="D47" t="str">
            <v>75775255F</v>
          </cell>
          <cell r="E47">
            <v>-234335</v>
          </cell>
        </row>
        <row r="48">
          <cell r="D48" t="str">
            <v>45738397E</v>
          </cell>
          <cell r="E48">
            <v>-113373822</v>
          </cell>
        </row>
        <row r="49">
          <cell r="D49" t="str">
            <v>45742895N</v>
          </cell>
          <cell r="E49">
            <v>234334</v>
          </cell>
        </row>
        <row r="50">
          <cell r="D50" t="str">
            <v>79221486X</v>
          </cell>
          <cell r="E50">
            <v>-234307</v>
          </cell>
        </row>
        <row r="51">
          <cell r="D51" t="str">
            <v>30808621Y</v>
          </cell>
          <cell r="E51">
            <v>-234939</v>
          </cell>
        </row>
        <row r="52">
          <cell r="D52" t="str">
            <v>30950116M</v>
          </cell>
          <cell r="E52">
            <v>-232187</v>
          </cell>
        </row>
        <row r="53">
          <cell r="D53" t="str">
            <v>30791421X</v>
          </cell>
          <cell r="E53">
            <v>-113753232</v>
          </cell>
        </row>
        <row r="54">
          <cell r="D54" t="str">
            <v>30533330W</v>
          </cell>
          <cell r="E54">
            <v>-135035</v>
          </cell>
        </row>
        <row r="55">
          <cell r="D55" t="str">
            <v>75098930C</v>
          </cell>
          <cell r="E55">
            <v>234718</v>
          </cell>
        </row>
        <row r="56">
          <cell r="D56" t="str">
            <v>44362376E</v>
          </cell>
          <cell r="E56">
            <v>230898</v>
          </cell>
        </row>
        <row r="57">
          <cell r="D57" t="str">
            <v>FO239039</v>
          </cell>
          <cell r="E57">
            <v>208002</v>
          </cell>
        </row>
        <row r="58">
          <cell r="D58" t="str">
            <v>46816775E</v>
          </cell>
          <cell r="E58">
            <v>-113187332</v>
          </cell>
        </row>
        <row r="59">
          <cell r="D59" t="str">
            <v>30813873Z</v>
          </cell>
          <cell r="E59">
            <v>233862</v>
          </cell>
        </row>
        <row r="60">
          <cell r="D60" t="str">
            <v>30945861M</v>
          </cell>
          <cell r="E60">
            <v>113611432</v>
          </cell>
        </row>
        <row r="61">
          <cell r="D61" t="str">
            <v>45748382W</v>
          </cell>
          <cell r="E61">
            <v>113406432</v>
          </cell>
        </row>
        <row r="62">
          <cell r="D62" t="str">
            <v>45748088F</v>
          </cell>
          <cell r="E62">
            <v>113258332</v>
          </cell>
        </row>
        <row r="63">
          <cell r="D63" t="str">
            <v>30954838N</v>
          </cell>
          <cell r="E63">
            <v>-113184232</v>
          </cell>
        </row>
        <row r="64">
          <cell r="D64" t="str">
            <v>30209016B</v>
          </cell>
          <cell r="E64">
            <v>207987</v>
          </cell>
        </row>
        <row r="65">
          <cell r="D65" t="str">
            <v>30509784P</v>
          </cell>
          <cell r="E65">
            <v>-113351432</v>
          </cell>
        </row>
        <row r="66">
          <cell r="D66" t="str">
            <v>30810843C</v>
          </cell>
          <cell r="E66">
            <v>-234799</v>
          </cell>
        </row>
        <row r="67">
          <cell r="D67" t="str">
            <v>30830712V</v>
          </cell>
          <cell r="E67">
            <v>-113359432</v>
          </cell>
        </row>
        <row r="68">
          <cell r="D68" t="str">
            <v>45743673P</v>
          </cell>
          <cell r="E68">
            <v>-234567</v>
          </cell>
        </row>
        <row r="69">
          <cell r="D69" t="str">
            <v>30814862Z</v>
          </cell>
          <cell r="E69">
            <v>-113182932</v>
          </cell>
        </row>
        <row r="70">
          <cell r="D70" t="str">
            <v>30973905N</v>
          </cell>
          <cell r="E70">
            <v>113619232</v>
          </cell>
        </row>
        <row r="71">
          <cell r="D71" t="str">
            <v>30952773V</v>
          </cell>
          <cell r="E71">
            <v>-113141432</v>
          </cell>
        </row>
        <row r="72">
          <cell r="D72" t="str">
            <v>30816463M</v>
          </cell>
          <cell r="E72">
            <v>113004432</v>
          </cell>
        </row>
        <row r="73">
          <cell r="D73" t="str">
            <v>75707732N</v>
          </cell>
          <cell r="E73">
            <v>234630</v>
          </cell>
        </row>
        <row r="74">
          <cell r="D74" t="str">
            <v>44374705T</v>
          </cell>
          <cell r="E74">
            <v>-113904432</v>
          </cell>
        </row>
        <row r="75">
          <cell r="D75" t="str">
            <v>30972278H</v>
          </cell>
          <cell r="E75">
            <v>229610</v>
          </cell>
        </row>
        <row r="76">
          <cell r="D76" t="str">
            <v>30986875X</v>
          </cell>
          <cell r="E76">
            <v>233666</v>
          </cell>
        </row>
        <row r="77">
          <cell r="D77" t="str">
            <v>30531231L</v>
          </cell>
          <cell r="E77">
            <v>113407042</v>
          </cell>
        </row>
        <row r="78">
          <cell r="D78" t="str">
            <v>30987306G</v>
          </cell>
          <cell r="E78">
            <v>113822132</v>
          </cell>
        </row>
        <row r="79">
          <cell r="D79" t="str">
            <v>30949477X</v>
          </cell>
          <cell r="E79">
            <v>233966</v>
          </cell>
        </row>
        <row r="80">
          <cell r="D80" t="str">
            <v>30834076T</v>
          </cell>
          <cell r="E80">
            <v>113089132</v>
          </cell>
        </row>
        <row r="81">
          <cell r="D81" t="str">
            <v>30981676D</v>
          </cell>
          <cell r="E81">
            <v>-113944832</v>
          </cell>
        </row>
        <row r="82">
          <cell r="D82" t="str">
            <v>30993212E</v>
          </cell>
          <cell r="E82">
            <v>113885432</v>
          </cell>
        </row>
        <row r="83">
          <cell r="D83" t="str">
            <v>45701721P</v>
          </cell>
          <cell r="E83">
            <v>-113390532</v>
          </cell>
        </row>
        <row r="84">
          <cell r="D84" t="str">
            <v>48871229R</v>
          </cell>
          <cell r="E84">
            <v>113698432</v>
          </cell>
        </row>
        <row r="85">
          <cell r="D85" t="str">
            <v>45743883B</v>
          </cell>
          <cell r="E85">
            <v>-232651</v>
          </cell>
        </row>
        <row r="86">
          <cell r="D86">
            <v>8160008929</v>
          </cell>
          <cell r="E86">
            <v>-113503042</v>
          </cell>
        </row>
        <row r="87">
          <cell r="D87" t="str">
            <v>30993314D</v>
          </cell>
          <cell r="E87">
            <v>113276232</v>
          </cell>
        </row>
        <row r="88">
          <cell r="D88" t="str">
            <v>08835196E</v>
          </cell>
          <cell r="E88">
            <v>113276132</v>
          </cell>
        </row>
        <row r="89">
          <cell r="D89" t="str">
            <v>51465029E</v>
          </cell>
          <cell r="E89">
            <v>-233067</v>
          </cell>
        </row>
        <row r="90">
          <cell r="D90" t="str">
            <v>75876860K</v>
          </cell>
          <cell r="E90">
            <v>234170</v>
          </cell>
        </row>
        <row r="91">
          <cell r="D91" t="str">
            <v>80140764R</v>
          </cell>
          <cell r="E91">
            <v>113007042</v>
          </cell>
        </row>
        <row r="92">
          <cell r="D92" t="str">
            <v>30989419R</v>
          </cell>
          <cell r="E92">
            <v>-113774222</v>
          </cell>
        </row>
        <row r="93">
          <cell r="D93" t="str">
            <v>79019003L</v>
          </cell>
          <cell r="E93">
            <v>208094</v>
          </cell>
        </row>
        <row r="94">
          <cell r="D94" t="str">
            <v>30404782R</v>
          </cell>
          <cell r="E94">
            <v>240478</v>
          </cell>
        </row>
        <row r="95">
          <cell r="D95" t="str">
            <v>31833141Z</v>
          </cell>
          <cell r="E95">
            <v>-234531</v>
          </cell>
        </row>
        <row r="96">
          <cell r="D96" t="str">
            <v>30976712J</v>
          </cell>
          <cell r="E96">
            <v>-240183</v>
          </cell>
        </row>
        <row r="97">
          <cell r="D97" t="str">
            <v>C404900</v>
          </cell>
          <cell r="E97">
            <v>207896</v>
          </cell>
        </row>
        <row r="98">
          <cell r="D98" t="str">
            <v>30818414R</v>
          </cell>
          <cell r="E98">
            <v>128866</v>
          </cell>
        </row>
        <row r="99">
          <cell r="D99" t="str">
            <v>30794717V</v>
          </cell>
          <cell r="E99">
            <v>-113586351</v>
          </cell>
        </row>
        <row r="100">
          <cell r="D100" t="str">
            <v>30943317Z</v>
          </cell>
          <cell r="E100">
            <v>238594</v>
          </cell>
        </row>
        <row r="101">
          <cell r="D101" t="str">
            <v>30504431Z</v>
          </cell>
          <cell r="E101">
            <v>-233807</v>
          </cell>
        </row>
        <row r="102">
          <cell r="D102" t="str">
            <v>30436181M</v>
          </cell>
          <cell r="E102">
            <v>-237047</v>
          </cell>
        </row>
        <row r="103">
          <cell r="D103" t="str">
            <v>30813582E</v>
          </cell>
          <cell r="E103">
            <v>234802</v>
          </cell>
        </row>
        <row r="104">
          <cell r="D104" t="str">
            <v>PB003271</v>
          </cell>
          <cell r="E104">
            <v>235106</v>
          </cell>
        </row>
        <row r="105">
          <cell r="D105" t="str">
            <v>15451393Q</v>
          </cell>
          <cell r="E105">
            <v>-113392822</v>
          </cell>
        </row>
        <row r="106">
          <cell r="D106" t="str">
            <v>44374084T</v>
          </cell>
          <cell r="E106">
            <v>-113506432</v>
          </cell>
        </row>
        <row r="107">
          <cell r="D107" t="str">
            <v>44366597B</v>
          </cell>
          <cell r="E107">
            <v>-235391</v>
          </cell>
        </row>
        <row r="108">
          <cell r="D108" t="str">
            <v>30538804W</v>
          </cell>
          <cell r="E108">
            <v>232654</v>
          </cell>
        </row>
        <row r="109">
          <cell r="D109" t="str">
            <v>30824318V</v>
          </cell>
          <cell r="E109">
            <v>-113771232</v>
          </cell>
        </row>
        <row r="110">
          <cell r="D110" t="str">
            <v>30965794C</v>
          </cell>
          <cell r="E110">
            <v>113469332</v>
          </cell>
        </row>
        <row r="111">
          <cell r="D111" t="str">
            <v>77536730G</v>
          </cell>
          <cell r="E111">
            <v>240410</v>
          </cell>
        </row>
        <row r="112">
          <cell r="D112" t="str">
            <v>30547784N</v>
          </cell>
          <cell r="E112">
            <v>-113713232</v>
          </cell>
        </row>
        <row r="113">
          <cell r="D113" t="str">
            <v>45743623G</v>
          </cell>
          <cell r="E113">
            <v>229650</v>
          </cell>
        </row>
        <row r="114">
          <cell r="D114" t="str">
            <v>44353553P</v>
          </cell>
          <cell r="E114">
            <v>-113981232</v>
          </cell>
        </row>
        <row r="115">
          <cell r="D115" t="str">
            <v>15407679W</v>
          </cell>
          <cell r="E115">
            <v>113860042</v>
          </cell>
        </row>
        <row r="116">
          <cell r="D116" t="str">
            <v>30983100F</v>
          </cell>
          <cell r="E116">
            <v>-113569332</v>
          </cell>
        </row>
        <row r="117">
          <cell r="D117" t="str">
            <v>30967987M</v>
          </cell>
          <cell r="E117">
            <v>-113143042</v>
          </cell>
        </row>
        <row r="118">
          <cell r="D118" t="str">
            <v>44357691Y</v>
          </cell>
          <cell r="E118">
            <v>-234603</v>
          </cell>
        </row>
        <row r="119">
          <cell r="D119" t="str">
            <v>30979585B</v>
          </cell>
          <cell r="E119">
            <v>234278</v>
          </cell>
        </row>
        <row r="120">
          <cell r="D120" t="str">
            <v>30816739M</v>
          </cell>
          <cell r="E120">
            <v>113612322</v>
          </cell>
        </row>
        <row r="121">
          <cell r="D121" t="str">
            <v>30833869T</v>
          </cell>
          <cell r="E121">
            <v>234822</v>
          </cell>
        </row>
        <row r="122">
          <cell r="D122" t="str">
            <v>26488456T</v>
          </cell>
          <cell r="E122">
            <v>-234343</v>
          </cell>
        </row>
        <row r="123">
          <cell r="D123" t="str">
            <v>09203132G</v>
          </cell>
          <cell r="E123">
            <v>-240395</v>
          </cell>
        </row>
        <row r="124">
          <cell r="D124" t="str">
            <v>30978707F</v>
          </cell>
          <cell r="E124">
            <v>113633432</v>
          </cell>
        </row>
        <row r="125">
          <cell r="D125" t="str">
            <v>30979784A</v>
          </cell>
          <cell r="E125">
            <v>232478</v>
          </cell>
        </row>
        <row r="126">
          <cell r="D126" t="str">
            <v>44374567T</v>
          </cell>
          <cell r="E126">
            <v>113253432</v>
          </cell>
        </row>
        <row r="127">
          <cell r="D127" t="str">
            <v>14634607Y</v>
          </cell>
          <cell r="E127">
            <v>208112</v>
          </cell>
        </row>
        <row r="128">
          <cell r="D128" t="str">
            <v>74912255J</v>
          </cell>
          <cell r="E128">
            <v>235074</v>
          </cell>
        </row>
        <row r="129">
          <cell r="D129" t="str">
            <v>30975487F</v>
          </cell>
          <cell r="E129">
            <v>-232339</v>
          </cell>
        </row>
        <row r="130">
          <cell r="D130" t="str">
            <v>30988448L</v>
          </cell>
          <cell r="E130">
            <v>-240411</v>
          </cell>
        </row>
        <row r="131">
          <cell r="D131" t="str">
            <v>80159550L</v>
          </cell>
          <cell r="E131">
            <v>233654</v>
          </cell>
        </row>
        <row r="132">
          <cell r="D132" t="str">
            <v>47203555B</v>
          </cell>
          <cell r="E132">
            <v>0</v>
          </cell>
        </row>
        <row r="133">
          <cell r="D133" t="str">
            <v>52489214V</v>
          </cell>
          <cell r="E133">
            <v>113004732</v>
          </cell>
        </row>
        <row r="134">
          <cell r="D134" t="str">
            <v>30482490S</v>
          </cell>
          <cell r="E134">
            <v>208046</v>
          </cell>
        </row>
        <row r="135">
          <cell r="D135">
            <v>4578114</v>
          </cell>
          <cell r="E135">
            <v>-113161832</v>
          </cell>
        </row>
        <row r="136">
          <cell r="D136" t="str">
            <v>22635732Y</v>
          </cell>
          <cell r="E136">
            <v>113841232</v>
          </cell>
        </row>
        <row r="137">
          <cell r="D137" t="str">
            <v>26046098R</v>
          </cell>
          <cell r="E137">
            <v>-232499</v>
          </cell>
        </row>
        <row r="138">
          <cell r="D138" t="str">
            <v>30972289Y</v>
          </cell>
          <cell r="E138">
            <v>-113753432</v>
          </cell>
        </row>
        <row r="139">
          <cell r="D139" t="str">
            <v>80151729H</v>
          </cell>
          <cell r="E139">
            <v>-113739432</v>
          </cell>
        </row>
        <row r="140">
          <cell r="D140" t="str">
            <v>30956718Y</v>
          </cell>
          <cell r="E140">
            <v>-113169432</v>
          </cell>
        </row>
        <row r="141">
          <cell r="D141" t="str">
            <v>45655765Y</v>
          </cell>
          <cell r="E141">
            <v>-113983932</v>
          </cell>
        </row>
        <row r="142">
          <cell r="D142" t="str">
            <v>45747239D</v>
          </cell>
          <cell r="E142">
            <v>-234643</v>
          </cell>
        </row>
        <row r="143">
          <cell r="D143" t="str">
            <v>30481940V</v>
          </cell>
          <cell r="E143">
            <v>-113569832</v>
          </cell>
        </row>
        <row r="144">
          <cell r="D144" t="str">
            <v>26218311J</v>
          </cell>
          <cell r="E144">
            <v>207968</v>
          </cell>
        </row>
        <row r="145">
          <cell r="D145" t="str">
            <v>48955787B</v>
          </cell>
          <cell r="E145">
            <v>-233943</v>
          </cell>
        </row>
        <row r="146">
          <cell r="D146" t="str">
            <v>44350357D</v>
          </cell>
          <cell r="E146">
            <v>-231403</v>
          </cell>
        </row>
        <row r="147">
          <cell r="D147" t="str">
            <v>30800636W</v>
          </cell>
          <cell r="E147">
            <v>113613432</v>
          </cell>
        </row>
        <row r="148">
          <cell r="D148" t="str">
            <v>80157109Q</v>
          </cell>
          <cell r="E148">
            <v>-113106432</v>
          </cell>
        </row>
        <row r="149">
          <cell r="D149" t="str">
            <v>30805705B</v>
          </cell>
          <cell r="E149">
            <v>-230339</v>
          </cell>
        </row>
        <row r="150">
          <cell r="D150" t="str">
            <v>44368683G</v>
          </cell>
          <cell r="E150">
            <v>-234167</v>
          </cell>
        </row>
        <row r="151">
          <cell r="D151" t="str">
            <v>30791586Z</v>
          </cell>
          <cell r="E151">
            <v>236994</v>
          </cell>
        </row>
        <row r="152">
          <cell r="D152" t="str">
            <v>30797752Q</v>
          </cell>
          <cell r="E152">
            <v>-113330232</v>
          </cell>
        </row>
        <row r="153">
          <cell r="D153" t="str">
            <v>30986942P</v>
          </cell>
          <cell r="E153">
            <v>232914</v>
          </cell>
        </row>
        <row r="154">
          <cell r="D154" t="str">
            <v>80155092T</v>
          </cell>
          <cell r="E154">
            <v>-153515</v>
          </cell>
        </row>
        <row r="155">
          <cell r="D155" t="str">
            <v>30799446P</v>
          </cell>
          <cell r="E155">
            <v>-113541232</v>
          </cell>
        </row>
        <row r="156">
          <cell r="D156" t="str">
            <v>26025880T</v>
          </cell>
          <cell r="E156">
            <v>113234432</v>
          </cell>
        </row>
        <row r="157">
          <cell r="D157" t="str">
            <v>52559494D</v>
          </cell>
          <cell r="E157">
            <v>113426232</v>
          </cell>
        </row>
        <row r="158">
          <cell r="D158" t="str">
            <v>75818176X</v>
          </cell>
          <cell r="E158">
            <v>234442</v>
          </cell>
        </row>
        <row r="159">
          <cell r="D159" t="str">
            <v>30537882T</v>
          </cell>
          <cell r="E159">
            <v>-233395</v>
          </cell>
        </row>
        <row r="160">
          <cell r="D160" t="str">
            <v>30524142Z</v>
          </cell>
          <cell r="E160">
            <v>-113966042</v>
          </cell>
        </row>
        <row r="161">
          <cell r="D161" t="str">
            <v>TZ0802234</v>
          </cell>
          <cell r="E161">
            <v>-229843</v>
          </cell>
        </row>
        <row r="162">
          <cell r="D162" t="str">
            <v>30943250Q</v>
          </cell>
          <cell r="E162">
            <v>-230663</v>
          </cell>
        </row>
        <row r="163">
          <cell r="D163" t="str">
            <v>44363772S</v>
          </cell>
          <cell r="E163">
            <v>-240023</v>
          </cell>
        </row>
        <row r="164">
          <cell r="D164" t="str">
            <v>30831742N</v>
          </cell>
          <cell r="E164">
            <v>-235319</v>
          </cell>
        </row>
        <row r="165">
          <cell r="D165" t="str">
            <v>Y0453057V</v>
          </cell>
          <cell r="E165">
            <v>113211532</v>
          </cell>
        </row>
        <row r="166">
          <cell r="D166" t="str">
            <v>45748757D</v>
          </cell>
          <cell r="E166">
            <v>-229471</v>
          </cell>
        </row>
        <row r="167">
          <cell r="D167" t="str">
            <v>30988407R</v>
          </cell>
          <cell r="E167">
            <v>234906</v>
          </cell>
        </row>
        <row r="168">
          <cell r="D168" t="str">
            <v>45743012Z</v>
          </cell>
          <cell r="E168">
            <v>113441432</v>
          </cell>
        </row>
        <row r="169">
          <cell r="D169" t="str">
            <v>30526241C</v>
          </cell>
          <cell r="E169">
            <v>-113795432</v>
          </cell>
        </row>
        <row r="170">
          <cell r="D170" t="str">
            <v>15452248C</v>
          </cell>
          <cell r="E170">
            <v>113695432</v>
          </cell>
        </row>
        <row r="171">
          <cell r="D171" t="str">
            <v>30795555G</v>
          </cell>
          <cell r="E171">
            <v>239434</v>
          </cell>
        </row>
        <row r="172">
          <cell r="D172" t="str">
            <v>30975913L</v>
          </cell>
          <cell r="E172">
            <v>-234811</v>
          </cell>
        </row>
        <row r="173">
          <cell r="D173" t="str">
            <v>50602499S</v>
          </cell>
          <cell r="E173">
            <v>113880532</v>
          </cell>
        </row>
        <row r="174">
          <cell r="D174" t="str">
            <v>49029809L</v>
          </cell>
          <cell r="E174">
            <v>-233975</v>
          </cell>
        </row>
        <row r="175">
          <cell r="D175" t="str">
            <v>44363582D</v>
          </cell>
          <cell r="E175">
            <v>113653232</v>
          </cell>
        </row>
        <row r="176">
          <cell r="D176" t="str">
            <v>44362627C</v>
          </cell>
          <cell r="E176">
            <v>113651432</v>
          </cell>
        </row>
        <row r="177">
          <cell r="D177" t="str">
            <v>30524799G</v>
          </cell>
          <cell r="E177">
            <v>113276042</v>
          </cell>
        </row>
        <row r="178">
          <cell r="D178" t="str">
            <v>30789156E</v>
          </cell>
          <cell r="E178">
            <v>231390</v>
          </cell>
        </row>
        <row r="179">
          <cell r="D179" t="str">
            <v>05926389W</v>
          </cell>
          <cell r="E179">
            <v>-234935</v>
          </cell>
        </row>
        <row r="180">
          <cell r="D180" t="str">
            <v>P06840407</v>
          </cell>
          <cell r="E180">
            <v>208136</v>
          </cell>
        </row>
        <row r="181">
          <cell r="D181" t="str">
            <v>44366410P</v>
          </cell>
          <cell r="E181">
            <v>-113143532</v>
          </cell>
        </row>
        <row r="182">
          <cell r="D182" t="str">
            <v>15452742P</v>
          </cell>
          <cell r="E182">
            <v>-240127</v>
          </cell>
        </row>
        <row r="183">
          <cell r="D183" t="str">
            <v>30987625R</v>
          </cell>
          <cell r="E183">
            <v>113003832</v>
          </cell>
        </row>
        <row r="184">
          <cell r="D184" t="str">
            <v>30980239K</v>
          </cell>
          <cell r="E184">
            <v>113652432</v>
          </cell>
        </row>
        <row r="185">
          <cell r="D185" t="str">
            <v>53592570V</v>
          </cell>
          <cell r="E185">
            <v>234018</v>
          </cell>
        </row>
        <row r="186">
          <cell r="D186" t="str">
            <v>14634076G</v>
          </cell>
          <cell r="E186">
            <v>208174</v>
          </cell>
        </row>
        <row r="187">
          <cell r="D187" t="str">
            <v>15450068W</v>
          </cell>
          <cell r="E187">
            <v>-113909432</v>
          </cell>
        </row>
        <row r="188">
          <cell r="D188" t="str">
            <v>51826087A</v>
          </cell>
          <cell r="E188">
            <v>-113901532</v>
          </cell>
        </row>
        <row r="189">
          <cell r="D189" t="str">
            <v>30209296S</v>
          </cell>
          <cell r="E189">
            <v>-234955</v>
          </cell>
        </row>
        <row r="190">
          <cell r="D190" t="str">
            <v>30967938W</v>
          </cell>
          <cell r="E190">
            <v>234874</v>
          </cell>
        </row>
        <row r="191">
          <cell r="D191" t="str">
            <v>30994104V</v>
          </cell>
          <cell r="E191">
            <v>-235267</v>
          </cell>
        </row>
        <row r="192">
          <cell r="D192" t="str">
            <v>30512079A</v>
          </cell>
          <cell r="E192">
            <v>237386</v>
          </cell>
        </row>
        <row r="193">
          <cell r="D193" t="str">
            <v>44369557G</v>
          </cell>
          <cell r="E193">
            <v>-235111</v>
          </cell>
        </row>
        <row r="194">
          <cell r="D194" t="str">
            <v>05925697T</v>
          </cell>
          <cell r="E194">
            <v>-113733822</v>
          </cell>
        </row>
        <row r="195">
          <cell r="D195" t="str">
            <v>45748411P</v>
          </cell>
          <cell r="E195">
            <v>113865432</v>
          </cell>
        </row>
        <row r="196">
          <cell r="D196" t="str">
            <v>44369407S</v>
          </cell>
          <cell r="E196">
            <v>233634</v>
          </cell>
        </row>
        <row r="197">
          <cell r="D197" t="str">
            <v>30979480K</v>
          </cell>
          <cell r="E197">
            <v>113404232</v>
          </cell>
        </row>
        <row r="198">
          <cell r="D198" t="str">
            <v>25733573T</v>
          </cell>
          <cell r="E198">
            <v>-240735</v>
          </cell>
        </row>
        <row r="199">
          <cell r="D199" t="str">
            <v>30541205B</v>
          </cell>
          <cell r="E199">
            <v>-240211</v>
          </cell>
        </row>
        <row r="200">
          <cell r="D200" t="str">
            <v>30942564C</v>
          </cell>
          <cell r="E200">
            <v>-113711352</v>
          </cell>
        </row>
        <row r="201">
          <cell r="D201" t="str">
            <v>30980707Y</v>
          </cell>
          <cell r="E201">
            <v>-113941932</v>
          </cell>
        </row>
        <row r="202">
          <cell r="D202" t="str">
            <v>30487430X</v>
          </cell>
          <cell r="E202">
            <v>208045</v>
          </cell>
        </row>
        <row r="203">
          <cell r="D203" t="str">
            <v>45748491L</v>
          </cell>
          <cell r="E203">
            <v>-233799</v>
          </cell>
        </row>
        <row r="204">
          <cell r="D204" t="str">
            <v>44369646R</v>
          </cell>
          <cell r="E204">
            <v>240298</v>
          </cell>
        </row>
        <row r="205">
          <cell r="D205" t="str">
            <v>30969223E</v>
          </cell>
          <cell r="E205">
            <v>235314</v>
          </cell>
        </row>
        <row r="206">
          <cell r="D206" t="str">
            <v>44360552S</v>
          </cell>
          <cell r="E206">
            <v>234814</v>
          </cell>
        </row>
        <row r="207">
          <cell r="D207" t="str">
            <v>48297644J</v>
          </cell>
          <cell r="E207">
            <v>113065432</v>
          </cell>
        </row>
        <row r="208">
          <cell r="D208" t="str">
            <v>30818055X</v>
          </cell>
          <cell r="E208">
            <v>-240515</v>
          </cell>
        </row>
        <row r="209">
          <cell r="D209" t="str">
            <v>30063830R</v>
          </cell>
          <cell r="E209">
            <v>113809232</v>
          </cell>
        </row>
        <row r="210">
          <cell r="D210" t="str">
            <v>30435638Z</v>
          </cell>
          <cell r="E210">
            <v>228490</v>
          </cell>
        </row>
        <row r="211">
          <cell r="D211" t="str">
            <v>75097349A</v>
          </cell>
          <cell r="E211">
            <v>237322</v>
          </cell>
        </row>
        <row r="212">
          <cell r="D212" t="str">
            <v>30819457D</v>
          </cell>
          <cell r="E212">
            <v>-113948332</v>
          </cell>
        </row>
        <row r="213">
          <cell r="D213" t="str">
            <v>30984699L</v>
          </cell>
          <cell r="E213">
            <v>234234</v>
          </cell>
        </row>
        <row r="214">
          <cell r="D214" t="str">
            <v>30969623P</v>
          </cell>
          <cell r="E214">
            <v>113083432</v>
          </cell>
        </row>
        <row r="215">
          <cell r="D215" t="str">
            <v>30511365W</v>
          </cell>
          <cell r="E215">
            <v>113408432</v>
          </cell>
        </row>
        <row r="216">
          <cell r="D216" t="str">
            <v>30961348J</v>
          </cell>
          <cell r="E216">
            <v>208012</v>
          </cell>
        </row>
        <row r="217">
          <cell r="D217" t="str">
            <v>30994119D</v>
          </cell>
          <cell r="E217">
            <v>-113980532</v>
          </cell>
        </row>
        <row r="218">
          <cell r="D218" t="str">
            <v>26210945F</v>
          </cell>
          <cell r="E218">
            <v>208154</v>
          </cell>
        </row>
        <row r="219">
          <cell r="D219" t="str">
            <v>30806744S</v>
          </cell>
          <cell r="E219">
            <v>235326</v>
          </cell>
        </row>
        <row r="220">
          <cell r="D220" t="str">
            <v>AAA223594</v>
          </cell>
          <cell r="E220">
            <v>208053</v>
          </cell>
        </row>
        <row r="221">
          <cell r="D221" t="str">
            <v>30993648K</v>
          </cell>
          <cell r="E221">
            <v>113250232</v>
          </cell>
        </row>
        <row r="222">
          <cell r="D222" t="str">
            <v>76114649J</v>
          </cell>
          <cell r="E222">
            <v>-232343</v>
          </cell>
        </row>
        <row r="223">
          <cell r="D223" t="str">
            <v>30824361Z</v>
          </cell>
          <cell r="E223">
            <v>234950</v>
          </cell>
        </row>
        <row r="224">
          <cell r="D224" t="str">
            <v>30967852P</v>
          </cell>
          <cell r="E224">
            <v>-240255</v>
          </cell>
        </row>
        <row r="225">
          <cell r="D225" t="str">
            <v>45740932G</v>
          </cell>
          <cell r="E225">
            <v>208138</v>
          </cell>
        </row>
        <row r="226">
          <cell r="D226" t="str">
            <v>80141901B</v>
          </cell>
          <cell r="E226">
            <v>208180</v>
          </cell>
        </row>
        <row r="227">
          <cell r="D227" t="str">
            <v>N1084109</v>
          </cell>
          <cell r="E227">
            <v>-113502832</v>
          </cell>
        </row>
        <row r="228">
          <cell r="D228" t="str">
            <v>30459266K</v>
          </cell>
          <cell r="E228">
            <v>234438</v>
          </cell>
        </row>
        <row r="229">
          <cell r="D229" t="str">
            <v>44363060Q</v>
          </cell>
          <cell r="E229">
            <v>-233871</v>
          </cell>
        </row>
        <row r="230">
          <cell r="D230" t="str">
            <v>52488607P</v>
          </cell>
          <cell r="E230">
            <v>232030</v>
          </cell>
        </row>
        <row r="231">
          <cell r="D231" t="str">
            <v>54097795R</v>
          </cell>
          <cell r="E231">
            <v>232874</v>
          </cell>
        </row>
        <row r="232">
          <cell r="D232" t="str">
            <v>44356668H</v>
          </cell>
          <cell r="E232">
            <v>113690532</v>
          </cell>
        </row>
        <row r="233">
          <cell r="D233" t="str">
            <v>23774955Q</v>
          </cell>
          <cell r="E233">
            <v>-229879</v>
          </cell>
        </row>
        <row r="234">
          <cell r="D234" t="str">
            <v>30981270V</v>
          </cell>
          <cell r="E234">
            <v>232418</v>
          </cell>
        </row>
        <row r="235">
          <cell r="D235" t="str">
            <v>30982850X</v>
          </cell>
          <cell r="E235">
            <v>113619032</v>
          </cell>
        </row>
        <row r="236">
          <cell r="D236" t="str">
            <v>30467100N</v>
          </cell>
          <cell r="E236">
            <v>113636332</v>
          </cell>
        </row>
        <row r="237">
          <cell r="D237" t="str">
            <v>44371651M</v>
          </cell>
          <cell r="E237">
            <v>113466332</v>
          </cell>
        </row>
        <row r="238">
          <cell r="D238" t="str">
            <v>30792272X</v>
          </cell>
          <cell r="E238">
            <v>113841042</v>
          </cell>
        </row>
        <row r="239">
          <cell r="D239" t="str">
            <v>34024911E</v>
          </cell>
          <cell r="E239">
            <v>-232911</v>
          </cell>
        </row>
        <row r="240">
          <cell r="D240" t="str">
            <v>X5171193B</v>
          </cell>
          <cell r="E240">
            <v>240710</v>
          </cell>
        </row>
        <row r="241">
          <cell r="D241" t="str">
            <v>30828467A</v>
          </cell>
          <cell r="E241">
            <v>-239967</v>
          </cell>
        </row>
        <row r="242">
          <cell r="D242" t="str">
            <v>30832986Z</v>
          </cell>
          <cell r="E242">
            <v>-234135</v>
          </cell>
        </row>
        <row r="243">
          <cell r="D243" t="str">
            <v>30955696L</v>
          </cell>
          <cell r="E243">
            <v>-113318432</v>
          </cell>
        </row>
        <row r="244">
          <cell r="D244" t="str">
            <v>30976280H</v>
          </cell>
          <cell r="E244">
            <v>113697332</v>
          </cell>
        </row>
        <row r="245">
          <cell r="D245" t="str">
            <v>14621234L</v>
          </cell>
          <cell r="E245">
            <v>-113733432</v>
          </cell>
        </row>
        <row r="246">
          <cell r="D246" t="str">
            <v>45327349F</v>
          </cell>
          <cell r="E246">
            <v>-234783</v>
          </cell>
        </row>
        <row r="247">
          <cell r="D247" t="str">
            <v>74916878J</v>
          </cell>
          <cell r="E247">
            <v>233650</v>
          </cell>
        </row>
        <row r="248">
          <cell r="D248" t="str">
            <v>30958798Q</v>
          </cell>
          <cell r="E248">
            <v>234586</v>
          </cell>
        </row>
        <row r="249">
          <cell r="D249" t="str">
            <v>44353384T</v>
          </cell>
          <cell r="E249">
            <v>113673042</v>
          </cell>
        </row>
        <row r="250">
          <cell r="D250" t="str">
            <v>26978469K</v>
          </cell>
          <cell r="E250">
            <v>-113108032</v>
          </cell>
        </row>
        <row r="251">
          <cell r="D251" t="str">
            <v>80139156A</v>
          </cell>
          <cell r="E251">
            <v>239966</v>
          </cell>
        </row>
        <row r="252">
          <cell r="D252" t="str">
            <v>75692840R</v>
          </cell>
          <cell r="E252">
            <v>-234291</v>
          </cell>
        </row>
        <row r="253">
          <cell r="D253" t="str">
            <v>30804842E</v>
          </cell>
          <cell r="E253">
            <v>-233111</v>
          </cell>
        </row>
        <row r="254">
          <cell r="D254" t="str">
            <v>51182735F</v>
          </cell>
          <cell r="E254">
            <v>-233139</v>
          </cell>
        </row>
        <row r="255">
          <cell r="D255">
            <v>60349628</v>
          </cell>
          <cell r="E255">
            <v>207923</v>
          </cell>
        </row>
        <row r="256">
          <cell r="D256" t="str">
            <v>30491421E</v>
          </cell>
          <cell r="E256">
            <v>-239851</v>
          </cell>
        </row>
        <row r="257">
          <cell r="D257" t="str">
            <v>44360709B</v>
          </cell>
          <cell r="E257">
            <v>-245551</v>
          </cell>
        </row>
        <row r="258">
          <cell r="D258" t="str">
            <v>30479587X</v>
          </cell>
          <cell r="E258">
            <v>230946</v>
          </cell>
        </row>
        <row r="259">
          <cell r="D259" t="str">
            <v>15450395F</v>
          </cell>
          <cell r="E259">
            <v>113650452</v>
          </cell>
        </row>
        <row r="260">
          <cell r="D260" t="str">
            <v>30955380W</v>
          </cell>
          <cell r="E260">
            <v>-113124432</v>
          </cell>
        </row>
        <row r="261">
          <cell r="D261" t="str">
            <v>N700629</v>
          </cell>
          <cell r="E261">
            <v>-113160432</v>
          </cell>
        </row>
        <row r="262">
          <cell r="D262" t="str">
            <v>30995913D</v>
          </cell>
          <cell r="E262">
            <v>113651361</v>
          </cell>
        </row>
        <row r="263">
          <cell r="D263" t="str">
            <v>P05219352</v>
          </cell>
          <cell r="E263">
            <v>237394</v>
          </cell>
        </row>
        <row r="264">
          <cell r="D264" t="str">
            <v>30808741B</v>
          </cell>
          <cell r="E264">
            <v>113484042</v>
          </cell>
        </row>
        <row r="265">
          <cell r="D265" t="str">
            <v>30972974R</v>
          </cell>
          <cell r="E265">
            <v>237318</v>
          </cell>
        </row>
        <row r="266">
          <cell r="D266" t="str">
            <v>30492218Z</v>
          </cell>
          <cell r="E266">
            <v>113043432</v>
          </cell>
        </row>
        <row r="267">
          <cell r="D267" t="str">
            <v>30818784A</v>
          </cell>
          <cell r="E267">
            <v>229154</v>
          </cell>
        </row>
        <row r="268">
          <cell r="D268" t="str">
            <v>30961921B</v>
          </cell>
          <cell r="E268">
            <v>-232903</v>
          </cell>
        </row>
        <row r="269">
          <cell r="D269" t="str">
            <v>30806104L</v>
          </cell>
          <cell r="E269">
            <v>113822451</v>
          </cell>
        </row>
        <row r="270">
          <cell r="D270" t="str">
            <v>30959046B</v>
          </cell>
          <cell r="E270">
            <v>-233511</v>
          </cell>
        </row>
        <row r="271">
          <cell r="D271" t="str">
            <v>75381834R</v>
          </cell>
          <cell r="E271">
            <v>-240427</v>
          </cell>
        </row>
        <row r="272">
          <cell r="D272" t="str">
            <v>30476545G</v>
          </cell>
          <cell r="E272">
            <v>-240307</v>
          </cell>
        </row>
        <row r="273">
          <cell r="D273" t="str">
            <v>30947578C</v>
          </cell>
          <cell r="E273">
            <v>113046332</v>
          </cell>
        </row>
        <row r="274">
          <cell r="D274" t="str">
            <v>34022310C</v>
          </cell>
          <cell r="E274">
            <v>-232859</v>
          </cell>
        </row>
        <row r="275">
          <cell r="D275" t="str">
            <v>30993337D</v>
          </cell>
          <cell r="E275">
            <v>-234555</v>
          </cell>
        </row>
        <row r="276">
          <cell r="D276" t="str">
            <v>53590629P</v>
          </cell>
          <cell r="E276">
            <v>-233971</v>
          </cell>
        </row>
        <row r="277">
          <cell r="D277" t="str">
            <v>53574762B</v>
          </cell>
          <cell r="E277">
            <v>240290</v>
          </cell>
        </row>
        <row r="278">
          <cell r="D278" t="str">
            <v>30460574H</v>
          </cell>
          <cell r="E278">
            <v>234422</v>
          </cell>
        </row>
        <row r="279">
          <cell r="D279" t="str">
            <v>28806439C</v>
          </cell>
          <cell r="E279">
            <v>-113964231</v>
          </cell>
        </row>
        <row r="280">
          <cell r="D280" t="str">
            <v>30960563X</v>
          </cell>
          <cell r="E280">
            <v>-113923042</v>
          </cell>
        </row>
        <row r="281">
          <cell r="D281" t="str">
            <v>30496693G</v>
          </cell>
          <cell r="E281">
            <v>-113755432</v>
          </cell>
        </row>
        <row r="282">
          <cell r="D282" t="str">
            <v>30975190D</v>
          </cell>
          <cell r="E282">
            <v>113424432</v>
          </cell>
        </row>
        <row r="283">
          <cell r="D283" t="str">
            <v>30485206V</v>
          </cell>
          <cell r="E283">
            <v>232910</v>
          </cell>
        </row>
        <row r="284">
          <cell r="D284" t="str">
            <v>24269304A</v>
          </cell>
          <cell r="E284">
            <v>-113949932</v>
          </cell>
        </row>
        <row r="285">
          <cell r="D285" t="str">
            <v>30960666K</v>
          </cell>
          <cell r="E285">
            <v>-113120331</v>
          </cell>
        </row>
        <row r="286">
          <cell r="D286" t="str">
            <v>30956593L</v>
          </cell>
          <cell r="E286">
            <v>-113965822</v>
          </cell>
        </row>
        <row r="287">
          <cell r="D287" t="str">
            <v>30993162H</v>
          </cell>
          <cell r="E287">
            <v>-113736332</v>
          </cell>
        </row>
        <row r="288">
          <cell r="D288" t="str">
            <v>80151844H</v>
          </cell>
          <cell r="E288">
            <v>113233432</v>
          </cell>
        </row>
        <row r="289">
          <cell r="D289" t="str">
            <v>30492917T</v>
          </cell>
          <cell r="E289">
            <v>-113524042</v>
          </cell>
        </row>
        <row r="290">
          <cell r="D290" t="str">
            <v>07860422B</v>
          </cell>
          <cell r="E290">
            <v>237002</v>
          </cell>
        </row>
        <row r="291">
          <cell r="D291" t="str">
            <v>30834350K</v>
          </cell>
          <cell r="E291">
            <v>231094</v>
          </cell>
        </row>
        <row r="292">
          <cell r="D292" t="str">
            <v>44262618S</v>
          </cell>
          <cell r="E292">
            <v>-113146681</v>
          </cell>
        </row>
        <row r="293">
          <cell r="D293" t="str">
            <v>30954374P</v>
          </cell>
          <cell r="E293">
            <v>113290732</v>
          </cell>
        </row>
        <row r="294">
          <cell r="D294" t="str">
            <v>45737993D</v>
          </cell>
          <cell r="E294">
            <v>-113378432</v>
          </cell>
        </row>
        <row r="295">
          <cell r="D295" t="str">
            <v>30827095B</v>
          </cell>
          <cell r="E295">
            <v>113041632</v>
          </cell>
        </row>
        <row r="296">
          <cell r="D296" t="str">
            <v>30807630G</v>
          </cell>
          <cell r="E296">
            <v>113026042</v>
          </cell>
        </row>
        <row r="297">
          <cell r="D297" t="str">
            <v>30829663A</v>
          </cell>
          <cell r="E297">
            <v>-237699</v>
          </cell>
        </row>
        <row r="298">
          <cell r="D298" t="str">
            <v>53695211D</v>
          </cell>
          <cell r="E298">
            <v>229330</v>
          </cell>
        </row>
        <row r="299">
          <cell r="D299" t="str">
            <v>30834266Y</v>
          </cell>
          <cell r="E299">
            <v>237402</v>
          </cell>
        </row>
        <row r="300">
          <cell r="D300" t="str">
            <v>30988756M</v>
          </cell>
          <cell r="E300">
            <v>113677432</v>
          </cell>
        </row>
        <row r="301">
          <cell r="D301" t="str">
            <v>30980203P</v>
          </cell>
          <cell r="E301">
            <v>-113713732</v>
          </cell>
        </row>
        <row r="302">
          <cell r="D302" t="str">
            <v>80154380R</v>
          </cell>
          <cell r="E302">
            <v>233518</v>
          </cell>
        </row>
        <row r="303">
          <cell r="D303" t="str">
            <v>30537644S</v>
          </cell>
          <cell r="E303">
            <v>239526</v>
          </cell>
        </row>
        <row r="304">
          <cell r="D304" t="str">
            <v>30946954V</v>
          </cell>
          <cell r="E304">
            <v>113808432</v>
          </cell>
        </row>
        <row r="305">
          <cell r="D305" t="str">
            <v>30519930B</v>
          </cell>
          <cell r="E305">
            <v>232658</v>
          </cell>
        </row>
        <row r="306">
          <cell r="D306" t="str">
            <v>30974780J</v>
          </cell>
          <cell r="E306">
            <v>-113319232</v>
          </cell>
        </row>
        <row r="307">
          <cell r="D307" t="str">
            <v>30500608D</v>
          </cell>
          <cell r="E307">
            <v>234350</v>
          </cell>
        </row>
        <row r="308">
          <cell r="D308" t="str">
            <v>30810124Z</v>
          </cell>
          <cell r="E308">
            <v>234418</v>
          </cell>
        </row>
        <row r="309">
          <cell r="D309" t="str">
            <v>80138760K</v>
          </cell>
          <cell r="E309">
            <v>113021432</v>
          </cell>
        </row>
        <row r="310">
          <cell r="D310" t="str">
            <v>30206329S</v>
          </cell>
          <cell r="E310">
            <v>233806</v>
          </cell>
        </row>
        <row r="311">
          <cell r="D311" t="str">
            <v>45743685C</v>
          </cell>
          <cell r="E311">
            <v>-113146042</v>
          </cell>
        </row>
        <row r="312">
          <cell r="D312" t="str">
            <v>78707135P</v>
          </cell>
          <cell r="E312">
            <v>-232567</v>
          </cell>
        </row>
        <row r="313">
          <cell r="D313" t="str">
            <v>50611764B</v>
          </cell>
          <cell r="E313">
            <v>232494</v>
          </cell>
        </row>
        <row r="314">
          <cell r="D314" t="str">
            <v>45740059M</v>
          </cell>
          <cell r="E314">
            <v>-229223</v>
          </cell>
        </row>
        <row r="315">
          <cell r="D315" t="str">
            <v>30943201J</v>
          </cell>
          <cell r="E315">
            <v>-234823</v>
          </cell>
        </row>
        <row r="316">
          <cell r="D316" t="str">
            <v>30957992S</v>
          </cell>
          <cell r="E316">
            <v>-113542432</v>
          </cell>
        </row>
        <row r="317">
          <cell r="D317" t="str">
            <v>30825483D</v>
          </cell>
          <cell r="E317">
            <v>234554</v>
          </cell>
        </row>
        <row r="318">
          <cell r="D318" t="str">
            <v>30981529T</v>
          </cell>
          <cell r="E318">
            <v>-234951</v>
          </cell>
        </row>
        <row r="319">
          <cell r="D319" t="str">
            <v>03519484R</v>
          </cell>
          <cell r="E319">
            <v>113650332</v>
          </cell>
        </row>
        <row r="320">
          <cell r="D320" t="str">
            <v>30444954S</v>
          </cell>
          <cell r="E320">
            <v>230906</v>
          </cell>
        </row>
        <row r="321">
          <cell r="D321" t="str">
            <v>30791353B</v>
          </cell>
          <cell r="E321">
            <v>-234295</v>
          </cell>
        </row>
        <row r="322">
          <cell r="D322" t="str">
            <v>75105904W</v>
          </cell>
          <cell r="E322">
            <v>113299432</v>
          </cell>
        </row>
        <row r="323">
          <cell r="D323" t="str">
            <v>30952308N</v>
          </cell>
          <cell r="E323">
            <v>113278332</v>
          </cell>
        </row>
        <row r="324">
          <cell r="D324" t="str">
            <v>45735741B</v>
          </cell>
          <cell r="E324">
            <v>113447332</v>
          </cell>
        </row>
        <row r="325">
          <cell r="D325" t="str">
            <v>77326670A</v>
          </cell>
          <cell r="E325">
            <v>113481432</v>
          </cell>
        </row>
        <row r="326">
          <cell r="D326" t="str">
            <v>40336078N</v>
          </cell>
          <cell r="E326">
            <v>-113187432</v>
          </cell>
        </row>
        <row r="327">
          <cell r="D327" t="str">
            <v>44830719Q</v>
          </cell>
          <cell r="E327">
            <v>-113507132</v>
          </cell>
        </row>
        <row r="328">
          <cell r="D328" t="str">
            <v>30454568S</v>
          </cell>
          <cell r="E328">
            <v>-232919</v>
          </cell>
        </row>
        <row r="329">
          <cell r="D329" t="str">
            <v>30534732R</v>
          </cell>
          <cell r="E329">
            <v>-113734432</v>
          </cell>
        </row>
        <row r="330">
          <cell r="D330" t="str">
            <v>44374699V</v>
          </cell>
          <cell r="E330">
            <v>-233371</v>
          </cell>
        </row>
        <row r="331">
          <cell r="D331" t="str">
            <v>77336744A</v>
          </cell>
          <cell r="E331">
            <v>-232555</v>
          </cell>
        </row>
        <row r="332">
          <cell r="D332" t="str">
            <v>30818531A</v>
          </cell>
          <cell r="E332">
            <v>-113587432</v>
          </cell>
        </row>
        <row r="333">
          <cell r="D333" t="str">
            <v>30956221S</v>
          </cell>
          <cell r="E333">
            <v>233970</v>
          </cell>
        </row>
        <row r="334">
          <cell r="D334" t="str">
            <v>06494916F</v>
          </cell>
          <cell r="E334">
            <v>113693732</v>
          </cell>
        </row>
        <row r="335">
          <cell r="D335" t="str">
            <v>30972628T</v>
          </cell>
          <cell r="E335">
            <v>233922</v>
          </cell>
        </row>
        <row r="336">
          <cell r="D336" t="str">
            <v>30966487T</v>
          </cell>
          <cell r="E336">
            <v>231090</v>
          </cell>
        </row>
        <row r="337">
          <cell r="D337" t="str">
            <v>30803511W</v>
          </cell>
          <cell r="E337">
            <v>234910</v>
          </cell>
        </row>
        <row r="338">
          <cell r="D338" t="str">
            <v>30948565H</v>
          </cell>
          <cell r="E338">
            <v>234934</v>
          </cell>
        </row>
        <row r="339">
          <cell r="D339" t="str">
            <v>30420860W</v>
          </cell>
          <cell r="E339">
            <v>113442432</v>
          </cell>
        </row>
        <row r="340">
          <cell r="D340" t="str">
            <v>30544775Q</v>
          </cell>
          <cell r="E340">
            <v>113405042</v>
          </cell>
        </row>
        <row r="341">
          <cell r="D341" t="str">
            <v>30973959C</v>
          </cell>
          <cell r="E341">
            <v>235078</v>
          </cell>
        </row>
        <row r="342">
          <cell r="D342" t="str">
            <v>30431651Y</v>
          </cell>
          <cell r="E342">
            <v>234242</v>
          </cell>
        </row>
        <row r="343">
          <cell r="D343" t="str">
            <v>31885405E</v>
          </cell>
          <cell r="E343">
            <v>234386</v>
          </cell>
        </row>
        <row r="344">
          <cell r="D344" t="str">
            <v>15410718M</v>
          </cell>
          <cell r="E344">
            <v>-113128432</v>
          </cell>
        </row>
        <row r="345">
          <cell r="D345" t="str">
            <v>16013091P</v>
          </cell>
          <cell r="E345">
            <v>-240043</v>
          </cell>
        </row>
        <row r="346">
          <cell r="D346" t="str">
            <v>45741545L</v>
          </cell>
          <cell r="E346">
            <v>-234599</v>
          </cell>
        </row>
        <row r="347">
          <cell r="D347" t="str">
            <v>05929373L</v>
          </cell>
          <cell r="E347">
            <v>113273432</v>
          </cell>
        </row>
        <row r="348">
          <cell r="D348" t="str">
            <v>26207921L</v>
          </cell>
          <cell r="E348">
            <v>113611532</v>
          </cell>
        </row>
        <row r="349">
          <cell r="D349" t="str">
            <v>28785265Y</v>
          </cell>
          <cell r="E349">
            <v>-113392061</v>
          </cell>
        </row>
        <row r="350">
          <cell r="D350" t="str">
            <v>G20318070</v>
          </cell>
          <cell r="E350">
            <v>-228595</v>
          </cell>
        </row>
        <row r="351">
          <cell r="D351" t="str">
            <v>23015297W</v>
          </cell>
          <cell r="E351">
            <v>-113358632</v>
          </cell>
        </row>
        <row r="352">
          <cell r="D352" t="str">
            <v>74669206M</v>
          </cell>
          <cell r="E352">
            <v>113408332</v>
          </cell>
        </row>
        <row r="353">
          <cell r="D353" t="str">
            <v>10038583A</v>
          </cell>
          <cell r="E353">
            <v>-113561732</v>
          </cell>
        </row>
        <row r="354">
          <cell r="D354" t="str">
            <v>M411853</v>
          </cell>
          <cell r="E354">
            <v>239842</v>
          </cell>
        </row>
        <row r="355">
          <cell r="D355" t="str">
            <v>26043980E</v>
          </cell>
          <cell r="E355">
            <v>-113334432</v>
          </cell>
        </row>
        <row r="356">
          <cell r="D356" t="str">
            <v>44593304F</v>
          </cell>
          <cell r="E356">
            <v>-240679</v>
          </cell>
        </row>
        <row r="357">
          <cell r="D357" t="str">
            <v>27289401Q</v>
          </cell>
          <cell r="E357">
            <v>-113376332</v>
          </cell>
        </row>
        <row r="358">
          <cell r="D358" t="str">
            <v>75709040D</v>
          </cell>
          <cell r="E358">
            <v>113671042</v>
          </cell>
        </row>
        <row r="359">
          <cell r="D359">
            <v>488566921</v>
          </cell>
          <cell r="E359">
            <v>-113398042</v>
          </cell>
        </row>
        <row r="360">
          <cell r="D360" t="str">
            <v>AAA189282</v>
          </cell>
          <cell r="E360">
            <v>113061032</v>
          </cell>
        </row>
        <row r="361">
          <cell r="D361" t="str">
            <v>71515047C</v>
          </cell>
          <cell r="E361">
            <v>113066332</v>
          </cell>
        </row>
        <row r="362">
          <cell r="D362">
            <v>1102833496</v>
          </cell>
          <cell r="E362">
            <v>113424332</v>
          </cell>
        </row>
        <row r="363">
          <cell r="D363" t="str">
            <v>53593690X</v>
          </cell>
          <cell r="E363">
            <v>232578</v>
          </cell>
        </row>
        <row r="364">
          <cell r="D364" t="str">
            <v>AQ301322</v>
          </cell>
          <cell r="E364">
            <v>113214432</v>
          </cell>
        </row>
        <row r="365">
          <cell r="D365">
            <v>3495423</v>
          </cell>
          <cell r="E365">
            <v>-239883</v>
          </cell>
        </row>
        <row r="366">
          <cell r="D366" t="str">
            <v>G17223241</v>
          </cell>
          <cell r="E366">
            <v>208102</v>
          </cell>
        </row>
        <row r="367">
          <cell r="D367" t="str">
            <v>52337541Y</v>
          </cell>
          <cell r="E367">
            <v>234946</v>
          </cell>
        </row>
        <row r="368">
          <cell r="D368" t="str">
            <v>G05723438</v>
          </cell>
          <cell r="E368">
            <v>-234435</v>
          </cell>
        </row>
        <row r="369">
          <cell r="D369" t="str">
            <v>G02540365</v>
          </cell>
          <cell r="E369">
            <v>113800042</v>
          </cell>
        </row>
        <row r="370">
          <cell r="D370" t="str">
            <v>52548585W</v>
          </cell>
          <cell r="E370">
            <v>113049032</v>
          </cell>
        </row>
        <row r="371">
          <cell r="D371" t="str">
            <v>74729070T</v>
          </cell>
          <cell r="E371">
            <v>-236671</v>
          </cell>
        </row>
        <row r="372">
          <cell r="D372" t="str">
            <v>13CL89422</v>
          </cell>
          <cell r="E372">
            <v>113278922</v>
          </cell>
        </row>
        <row r="373">
          <cell r="D373" t="str">
            <v>46588435A</v>
          </cell>
          <cell r="E373">
            <v>-229167</v>
          </cell>
        </row>
        <row r="374">
          <cell r="D374" t="str">
            <v>AAB415736</v>
          </cell>
          <cell r="E374">
            <v>207920</v>
          </cell>
        </row>
        <row r="375">
          <cell r="D375" t="str">
            <v>FM259892</v>
          </cell>
          <cell r="E375">
            <v>207913</v>
          </cell>
        </row>
        <row r="376">
          <cell r="D376" t="str">
            <v>AAB346297</v>
          </cell>
          <cell r="E376">
            <v>-228503</v>
          </cell>
        </row>
        <row r="377">
          <cell r="D377" t="str">
            <v>30484386W</v>
          </cell>
          <cell r="E377">
            <v>233874</v>
          </cell>
        </row>
        <row r="378">
          <cell r="D378" t="str">
            <v>G05368040</v>
          </cell>
          <cell r="E378">
            <v>113615042</v>
          </cell>
        </row>
        <row r="379">
          <cell r="D379">
            <v>68256003</v>
          </cell>
          <cell r="E379">
            <v>237582</v>
          </cell>
        </row>
        <row r="380">
          <cell r="D380" t="str">
            <v>P00731619</v>
          </cell>
          <cell r="E380">
            <v>-113185732</v>
          </cell>
        </row>
        <row r="381">
          <cell r="D381" t="str">
            <v>07212879X</v>
          </cell>
          <cell r="E381">
            <v>113232432</v>
          </cell>
        </row>
        <row r="382">
          <cell r="D382" t="str">
            <v>50192686Q</v>
          </cell>
          <cell r="E382">
            <v>113635432</v>
          </cell>
        </row>
        <row r="383">
          <cell r="D383" t="str">
            <v>30058868F</v>
          </cell>
          <cell r="E383">
            <v>-234787</v>
          </cell>
        </row>
        <row r="384">
          <cell r="D384" t="str">
            <v>YB430686</v>
          </cell>
          <cell r="E384">
            <v>-113335432</v>
          </cell>
        </row>
        <row r="385">
          <cell r="D385" t="str">
            <v>77332008M</v>
          </cell>
          <cell r="E385">
            <v>237390</v>
          </cell>
        </row>
        <row r="386">
          <cell r="D386" t="str">
            <v>54048576W</v>
          </cell>
          <cell r="E386">
            <v>-233631</v>
          </cell>
        </row>
        <row r="387">
          <cell r="D387" t="str">
            <v>C01830255</v>
          </cell>
          <cell r="E387">
            <v>-113793232</v>
          </cell>
        </row>
        <row r="388">
          <cell r="D388" t="str">
            <v>P7624317</v>
          </cell>
          <cell r="E388">
            <v>234958</v>
          </cell>
        </row>
        <row r="389">
          <cell r="D389">
            <v>1715511778</v>
          </cell>
          <cell r="E389">
            <v>113088042</v>
          </cell>
        </row>
        <row r="390">
          <cell r="D390" t="str">
            <v>53544151J</v>
          </cell>
          <cell r="E390">
            <v>113445432</v>
          </cell>
        </row>
        <row r="391">
          <cell r="D391" t="str">
            <v>31892056A</v>
          </cell>
          <cell r="E391">
            <v>-234807</v>
          </cell>
        </row>
        <row r="392">
          <cell r="D392" t="str">
            <v>FK692120</v>
          </cell>
          <cell r="E392">
            <v>239934</v>
          </cell>
        </row>
        <row r="393">
          <cell r="D393" t="str">
            <v>53070293R</v>
          </cell>
          <cell r="E393">
            <v>113029232</v>
          </cell>
        </row>
        <row r="394">
          <cell r="D394" t="str">
            <v>28633532G</v>
          </cell>
          <cell r="E394">
            <v>-113909732</v>
          </cell>
        </row>
        <row r="395">
          <cell r="D395" t="str">
            <v>49029106Y</v>
          </cell>
          <cell r="E395">
            <v>-113540922</v>
          </cell>
        </row>
        <row r="396">
          <cell r="D396">
            <v>3182157</v>
          </cell>
          <cell r="E396">
            <v>113658932</v>
          </cell>
        </row>
        <row r="397">
          <cell r="D397">
            <v>117874833</v>
          </cell>
          <cell r="E397">
            <v>239838</v>
          </cell>
        </row>
        <row r="398">
          <cell r="D398" t="str">
            <v>W653545</v>
          </cell>
          <cell r="E398">
            <v>133642</v>
          </cell>
        </row>
        <row r="399">
          <cell r="D399" t="str">
            <v>A02978207</v>
          </cell>
          <cell r="E399">
            <v>113616532</v>
          </cell>
        </row>
        <row r="400">
          <cell r="D400">
            <v>499769904</v>
          </cell>
          <cell r="E400">
            <v>113043532</v>
          </cell>
        </row>
        <row r="401">
          <cell r="D401">
            <v>70267799</v>
          </cell>
          <cell r="E401">
            <v>-113967042</v>
          </cell>
        </row>
        <row r="402">
          <cell r="D402" t="str">
            <v>P02690556</v>
          </cell>
          <cell r="E402">
            <v>-113391042</v>
          </cell>
        </row>
        <row r="403">
          <cell r="D403">
            <v>80506635</v>
          </cell>
          <cell r="E403">
            <v>-113775732</v>
          </cell>
        </row>
        <row r="404">
          <cell r="D404" t="str">
            <v>P06457276</v>
          </cell>
          <cell r="E404">
            <v>-240659</v>
          </cell>
        </row>
        <row r="405">
          <cell r="D405" t="str">
            <v>26037077L</v>
          </cell>
          <cell r="E405">
            <v>232338</v>
          </cell>
        </row>
        <row r="406">
          <cell r="D406" t="str">
            <v>05630405M</v>
          </cell>
          <cell r="E406">
            <v>240690</v>
          </cell>
        </row>
        <row r="407">
          <cell r="D407" t="str">
            <v>29080719W</v>
          </cell>
          <cell r="E407">
            <v>-113523532</v>
          </cell>
        </row>
        <row r="408">
          <cell r="D408" t="str">
            <v>FO712609</v>
          </cell>
          <cell r="E408">
            <v>113409432</v>
          </cell>
        </row>
        <row r="409">
          <cell r="D409" t="str">
            <v>80050081F</v>
          </cell>
          <cell r="E409">
            <v>113069432</v>
          </cell>
        </row>
        <row r="410">
          <cell r="D410" t="str">
            <v>52195478Z</v>
          </cell>
          <cell r="E410">
            <v>-113125332</v>
          </cell>
        </row>
        <row r="411">
          <cell r="D411" t="str">
            <v>50302640F</v>
          </cell>
          <cell r="E411">
            <v>-113968332</v>
          </cell>
        </row>
        <row r="412">
          <cell r="D412" t="str">
            <v>FG266799</v>
          </cell>
          <cell r="E412">
            <v>234130</v>
          </cell>
        </row>
        <row r="413">
          <cell r="D413" t="str">
            <v>30523610B</v>
          </cell>
          <cell r="E413">
            <v>113253232</v>
          </cell>
        </row>
        <row r="414">
          <cell r="D414" t="str">
            <v>14324993H</v>
          </cell>
          <cell r="E414">
            <v>-234383</v>
          </cell>
        </row>
        <row r="415">
          <cell r="D415">
            <v>1714191945</v>
          </cell>
          <cell r="E415">
            <v>113631332</v>
          </cell>
        </row>
        <row r="416">
          <cell r="D416" t="str">
            <v>47073062C</v>
          </cell>
          <cell r="E416">
            <v>-234947</v>
          </cell>
        </row>
        <row r="417">
          <cell r="D417" t="str">
            <v>AR351397</v>
          </cell>
          <cell r="E417">
            <v>-234015</v>
          </cell>
        </row>
        <row r="418">
          <cell r="D418" t="str">
            <v>Y1616750W</v>
          </cell>
          <cell r="E418">
            <v>113868452</v>
          </cell>
        </row>
        <row r="419">
          <cell r="D419" t="str">
            <v>EM0416522</v>
          </cell>
          <cell r="E419">
            <v>113889632</v>
          </cell>
        </row>
        <row r="420">
          <cell r="D420" t="str">
            <v>75710446N</v>
          </cell>
          <cell r="E420">
            <v>234986</v>
          </cell>
        </row>
        <row r="421">
          <cell r="D421" t="str">
            <v>AA1932195</v>
          </cell>
          <cell r="E421">
            <v>113650432</v>
          </cell>
        </row>
        <row r="422">
          <cell r="D422" t="str">
            <v>G07112716</v>
          </cell>
          <cell r="E422">
            <v>113402832</v>
          </cell>
        </row>
        <row r="423">
          <cell r="D423" t="str">
            <v>75721537V</v>
          </cell>
          <cell r="E423">
            <v>-113124332</v>
          </cell>
        </row>
        <row r="424">
          <cell r="D424" t="str">
            <v>15AH85560</v>
          </cell>
          <cell r="E424">
            <v>-232855</v>
          </cell>
        </row>
        <row r="425">
          <cell r="D425" t="str">
            <v>25993516C</v>
          </cell>
          <cell r="E425">
            <v>240382</v>
          </cell>
        </row>
        <row r="426">
          <cell r="D426">
            <v>1803853272</v>
          </cell>
          <cell r="E426">
            <v>-113319452</v>
          </cell>
        </row>
        <row r="427">
          <cell r="D427" t="str">
            <v>44782370J</v>
          </cell>
          <cell r="E427">
            <v>234534</v>
          </cell>
        </row>
        <row r="428">
          <cell r="D428" t="str">
            <v>28739292X</v>
          </cell>
          <cell r="E428">
            <v>-253115</v>
          </cell>
        </row>
        <row r="429">
          <cell r="D429" t="str">
            <v>78886155L</v>
          </cell>
          <cell r="E429">
            <v>113029452</v>
          </cell>
        </row>
        <row r="430">
          <cell r="D430" t="str">
            <v>26244491L</v>
          </cell>
          <cell r="E430">
            <v>113409232</v>
          </cell>
        </row>
        <row r="431">
          <cell r="D431" t="str">
            <v>Y1944554X</v>
          </cell>
          <cell r="E431">
            <v>-113798042</v>
          </cell>
        </row>
        <row r="432">
          <cell r="D432" t="str">
            <v>AV1290949</v>
          </cell>
          <cell r="E432">
            <v>113250042</v>
          </cell>
        </row>
        <row r="433">
          <cell r="D433" t="str">
            <v>AX5754189</v>
          </cell>
          <cell r="E433">
            <v>239894</v>
          </cell>
        </row>
        <row r="434">
          <cell r="D434">
            <v>1699607</v>
          </cell>
          <cell r="E434">
            <v>240662</v>
          </cell>
        </row>
        <row r="435">
          <cell r="D435" t="str">
            <v>77357622C</v>
          </cell>
          <cell r="E435">
            <v>-234543</v>
          </cell>
        </row>
        <row r="436">
          <cell r="D436" t="str">
            <v>WD1415480</v>
          </cell>
          <cell r="E436">
            <v>-113144432</v>
          </cell>
        </row>
        <row r="437">
          <cell r="D437">
            <v>90955470</v>
          </cell>
          <cell r="E437">
            <v>-113336332</v>
          </cell>
        </row>
        <row r="438">
          <cell r="D438" t="str">
            <v>06270686N</v>
          </cell>
          <cell r="E438">
            <v>-113508432</v>
          </cell>
        </row>
        <row r="439">
          <cell r="D439" t="str">
            <v>45104028Q</v>
          </cell>
          <cell r="E439">
            <v>-113548922</v>
          </cell>
        </row>
        <row r="440">
          <cell r="D440" t="str">
            <v>22965187D</v>
          </cell>
          <cell r="E440">
            <v>237398</v>
          </cell>
        </row>
        <row r="441">
          <cell r="D441">
            <v>914144928</v>
          </cell>
          <cell r="E441">
            <v>-235567</v>
          </cell>
        </row>
        <row r="442">
          <cell r="D442">
            <v>4882662</v>
          </cell>
          <cell r="E442">
            <v>253502</v>
          </cell>
        </row>
        <row r="443">
          <cell r="D443" t="str">
            <v>77472110Z</v>
          </cell>
          <cell r="E443">
            <v>-234587</v>
          </cell>
        </row>
        <row r="444">
          <cell r="D444" t="str">
            <v>28722475Y</v>
          </cell>
          <cell r="E444">
            <v>232342</v>
          </cell>
        </row>
        <row r="445">
          <cell r="D445" t="str">
            <v>10862856W</v>
          </cell>
          <cell r="E445">
            <v>-113949332</v>
          </cell>
        </row>
        <row r="446">
          <cell r="D446" t="str">
            <v>Y1797384V</v>
          </cell>
          <cell r="E446">
            <v>-234243</v>
          </cell>
        </row>
        <row r="447">
          <cell r="D447" t="str">
            <v>U05671230</v>
          </cell>
          <cell r="E447">
            <v>-240051</v>
          </cell>
        </row>
        <row r="448">
          <cell r="D448" t="str">
            <v>FP881120</v>
          </cell>
          <cell r="E448">
            <v>113420922</v>
          </cell>
        </row>
        <row r="449">
          <cell r="D449" t="str">
            <v>AAC039789</v>
          </cell>
          <cell r="E449">
            <v>113889432</v>
          </cell>
        </row>
        <row r="450">
          <cell r="D450" t="str">
            <v>70814290G</v>
          </cell>
          <cell r="E450">
            <v>-235691</v>
          </cell>
        </row>
        <row r="451">
          <cell r="D451" t="str">
            <v>78153847P</v>
          </cell>
          <cell r="E451">
            <v>234434</v>
          </cell>
        </row>
        <row r="452">
          <cell r="D452">
            <v>601013709</v>
          </cell>
          <cell r="E452">
            <v>113802042</v>
          </cell>
        </row>
        <row r="453">
          <cell r="D453" t="str">
            <v>30231403L</v>
          </cell>
          <cell r="E453">
            <v>-113710432</v>
          </cell>
        </row>
        <row r="454">
          <cell r="D454" t="str">
            <v>74725694M</v>
          </cell>
          <cell r="E454">
            <v>-113311532</v>
          </cell>
        </row>
        <row r="455">
          <cell r="D455" t="str">
            <v>31673610B</v>
          </cell>
          <cell r="E455">
            <v>113801532</v>
          </cell>
        </row>
        <row r="456">
          <cell r="D456" t="str">
            <v>G15217274</v>
          </cell>
          <cell r="E456">
            <v>-254967</v>
          </cell>
        </row>
        <row r="457">
          <cell r="D457" t="str">
            <v>74891837L</v>
          </cell>
          <cell r="E457">
            <v>-234563</v>
          </cell>
        </row>
        <row r="458">
          <cell r="D458" t="str">
            <v>78978784G</v>
          </cell>
          <cell r="E458">
            <v>-113501532</v>
          </cell>
        </row>
        <row r="459">
          <cell r="D459" t="str">
            <v>25711460J</v>
          </cell>
          <cell r="E459">
            <v>230798</v>
          </cell>
        </row>
        <row r="460">
          <cell r="D460" t="str">
            <v>G14819164</v>
          </cell>
          <cell r="E460">
            <v>-113310732</v>
          </cell>
        </row>
        <row r="461">
          <cell r="D461" t="str">
            <v>05680593F</v>
          </cell>
          <cell r="E461">
            <v>-113588932</v>
          </cell>
        </row>
        <row r="462">
          <cell r="D462" t="str">
            <v>AND036645</v>
          </cell>
          <cell r="E462">
            <v>113044432</v>
          </cell>
        </row>
        <row r="463">
          <cell r="D463" t="str">
            <v>AM793722</v>
          </cell>
          <cell r="E463">
            <v>-113169452</v>
          </cell>
        </row>
        <row r="464">
          <cell r="D464" t="str">
            <v>G12350621</v>
          </cell>
          <cell r="E464">
            <v>-113313822</v>
          </cell>
        </row>
        <row r="465">
          <cell r="D465" t="str">
            <v>Y0941540A</v>
          </cell>
          <cell r="E465">
            <v>232438</v>
          </cell>
        </row>
        <row r="466">
          <cell r="D466" t="str">
            <v>YA4097792</v>
          </cell>
          <cell r="E466">
            <v>233798</v>
          </cell>
        </row>
        <row r="467">
          <cell r="D467" t="str">
            <v>06249336Y</v>
          </cell>
          <cell r="E467">
            <v>240058</v>
          </cell>
        </row>
        <row r="468">
          <cell r="D468" t="str">
            <v>77617767N</v>
          </cell>
          <cell r="E468">
            <v>-233751</v>
          </cell>
        </row>
        <row r="469">
          <cell r="D469" t="str">
            <v>74871660J</v>
          </cell>
          <cell r="E469">
            <v>234066</v>
          </cell>
        </row>
        <row r="470">
          <cell r="D470" t="str">
            <v>50586882S</v>
          </cell>
          <cell r="E470">
            <v>233646</v>
          </cell>
        </row>
        <row r="471">
          <cell r="D471" t="str">
            <v>01928512P</v>
          </cell>
          <cell r="E471">
            <v>113883332</v>
          </cell>
        </row>
        <row r="472">
          <cell r="D472" t="str">
            <v>77363949E</v>
          </cell>
          <cell r="E472">
            <v>113236232</v>
          </cell>
        </row>
        <row r="473">
          <cell r="D473" t="str">
            <v>76041594Y</v>
          </cell>
          <cell r="E473">
            <v>233854</v>
          </cell>
        </row>
        <row r="474">
          <cell r="D474" t="str">
            <v>P04980226</v>
          </cell>
          <cell r="E474">
            <v>-234123</v>
          </cell>
        </row>
        <row r="475">
          <cell r="D475" t="str">
            <v>AS2698234</v>
          </cell>
          <cell r="E475">
            <v>113864042</v>
          </cell>
        </row>
        <row r="476">
          <cell r="D476" t="str">
            <v>AY4492524</v>
          </cell>
          <cell r="E476">
            <v>272610</v>
          </cell>
        </row>
        <row r="477">
          <cell r="D477" t="str">
            <v>30987178Z</v>
          </cell>
          <cell r="E477">
            <v>212322</v>
          </cell>
          <cell r="F477" t="str">
            <v>completo</v>
          </cell>
        </row>
        <row r="478">
          <cell r="D478" t="str">
            <v>30970390Q</v>
          </cell>
          <cell r="E478">
            <v>256022</v>
          </cell>
          <cell r="F478" t="str">
            <v>completo</v>
          </cell>
        </row>
        <row r="479">
          <cell r="D479" t="str">
            <v>30955975E</v>
          </cell>
          <cell r="E479">
            <v>113469712</v>
          </cell>
          <cell r="F479" t="str">
            <v>completo</v>
          </cell>
        </row>
        <row r="480">
          <cell r="D480" t="str">
            <v>77336695T</v>
          </cell>
          <cell r="E480">
            <v>113042752</v>
          </cell>
          <cell r="F480" t="str">
            <v>completo</v>
          </cell>
        </row>
        <row r="481">
          <cell r="D481" t="str">
            <v>79218577E</v>
          </cell>
          <cell r="E481">
            <v>113659452</v>
          </cell>
          <cell r="F481" t="str">
            <v>completo</v>
          </cell>
        </row>
        <row r="482">
          <cell r="D482" t="str">
            <v>75097758K</v>
          </cell>
          <cell r="E482">
            <v>-234627</v>
          </cell>
          <cell r="F482" t="str">
            <v>completo</v>
          </cell>
        </row>
        <row r="483">
          <cell r="D483" t="str">
            <v>G922063</v>
          </cell>
          <cell r="E483">
            <v>256254</v>
          </cell>
          <cell r="F483" t="str">
            <v>completo</v>
          </cell>
        </row>
        <row r="484">
          <cell r="D484" t="str">
            <v>30972984B</v>
          </cell>
          <cell r="E484">
            <v>235110</v>
          </cell>
          <cell r="F484" t="str">
            <v>completo</v>
          </cell>
        </row>
        <row r="485">
          <cell r="D485" t="str">
            <v>54051854Z</v>
          </cell>
          <cell r="E485">
            <v>256966</v>
          </cell>
          <cell r="F485" t="str">
            <v>completo</v>
          </cell>
        </row>
        <row r="486">
          <cell r="D486" t="str">
            <v>44650355H</v>
          </cell>
          <cell r="E486">
            <v>235122</v>
          </cell>
          <cell r="F486" t="str">
            <v>parcial</v>
          </cell>
        </row>
        <row r="487">
          <cell r="D487" t="str">
            <v>14631374Q</v>
          </cell>
          <cell r="E487">
            <v>270170</v>
          </cell>
          <cell r="F487" t="str">
            <v>completo</v>
          </cell>
        </row>
        <row r="488">
          <cell r="D488" t="str">
            <v>45746244A</v>
          </cell>
          <cell r="E488">
            <v>-256403</v>
          </cell>
          <cell r="F488" t="str">
            <v>completo</v>
          </cell>
        </row>
        <row r="489">
          <cell r="D489" t="str">
            <v>77342731X</v>
          </cell>
          <cell r="E489">
            <v>-217483</v>
          </cell>
          <cell r="F489" t="str">
            <v>completo</v>
          </cell>
        </row>
        <row r="490">
          <cell r="D490" t="str">
            <v>30963517C</v>
          </cell>
          <cell r="E490">
            <v>217562</v>
          </cell>
          <cell r="F490" t="str">
            <v>completo</v>
          </cell>
        </row>
        <row r="491">
          <cell r="D491" t="str">
            <v>30974984X</v>
          </cell>
          <cell r="E491">
            <v>234690</v>
          </cell>
          <cell r="F491" t="str">
            <v>completo</v>
          </cell>
        </row>
        <row r="492">
          <cell r="D492" t="str">
            <v>47001833E</v>
          </cell>
          <cell r="E492">
            <v>113040552</v>
          </cell>
          <cell r="F492" t="str">
            <v>parcial</v>
          </cell>
        </row>
        <row r="493">
          <cell r="D493" t="str">
            <v>45739527W</v>
          </cell>
          <cell r="E493">
            <v>-254931</v>
          </cell>
          <cell r="F493" t="str">
            <v>completo</v>
          </cell>
        </row>
        <row r="494">
          <cell r="D494" t="str">
            <v>44366705G</v>
          </cell>
          <cell r="E494">
            <v>113270312</v>
          </cell>
          <cell r="F494" t="str">
            <v>completo</v>
          </cell>
        </row>
        <row r="495">
          <cell r="D495" t="str">
            <v>44361959L</v>
          </cell>
          <cell r="E495">
            <v>-257303</v>
          </cell>
          <cell r="F495" t="str">
            <v>completo</v>
          </cell>
        </row>
        <row r="496">
          <cell r="D496" t="str">
            <v>30813701A</v>
          </cell>
          <cell r="E496">
            <v>113840312</v>
          </cell>
          <cell r="F496" t="str">
            <v>completo</v>
          </cell>
        </row>
        <row r="497">
          <cell r="D497" t="str">
            <v>45887824H</v>
          </cell>
          <cell r="E497">
            <v>-257371</v>
          </cell>
          <cell r="F497" t="str">
            <v>completo</v>
          </cell>
        </row>
        <row r="498">
          <cell r="D498" t="str">
            <v>07235928J</v>
          </cell>
          <cell r="E498">
            <v>113211552</v>
          </cell>
          <cell r="F498" t="str">
            <v>completo</v>
          </cell>
        </row>
        <row r="499">
          <cell r="D499" t="str">
            <v>26000950W</v>
          </cell>
          <cell r="E499">
            <v>-113730552</v>
          </cell>
          <cell r="F499" t="str">
            <v>parcial</v>
          </cell>
        </row>
        <row r="500">
          <cell r="D500" t="str">
            <v>30967927Z</v>
          </cell>
          <cell r="E500">
            <v>113060532</v>
          </cell>
          <cell r="F500" t="str">
            <v>completo</v>
          </cell>
        </row>
        <row r="501">
          <cell r="D501" t="str">
            <v>25722767G</v>
          </cell>
          <cell r="E501">
            <v>254946</v>
          </cell>
          <cell r="F501" t="str">
            <v>completo</v>
          </cell>
        </row>
        <row r="502">
          <cell r="D502" t="str">
            <v>76429841J</v>
          </cell>
          <cell r="E502">
            <v>-235119</v>
          </cell>
          <cell r="F502" t="str">
            <v>completo</v>
          </cell>
        </row>
        <row r="503">
          <cell r="D503" t="str">
            <v>74941869A</v>
          </cell>
          <cell r="E503">
            <v>-254951</v>
          </cell>
          <cell r="F503" t="str">
            <v>completo</v>
          </cell>
        </row>
        <row r="504">
          <cell r="D504" t="str">
            <v>30979356N</v>
          </cell>
          <cell r="E504">
            <v>-113319522</v>
          </cell>
          <cell r="F504" t="str">
            <v>completo</v>
          </cell>
        </row>
        <row r="505">
          <cell r="D505" t="str">
            <v>15452592L</v>
          </cell>
          <cell r="E505">
            <v>-113718452</v>
          </cell>
          <cell r="F505" t="str">
            <v>completo</v>
          </cell>
        </row>
        <row r="506">
          <cell r="D506" t="str">
            <v>30965026B</v>
          </cell>
          <cell r="E506">
            <v>-113560552</v>
          </cell>
          <cell r="F506" t="str">
            <v>completo</v>
          </cell>
        </row>
        <row r="507">
          <cell r="D507" t="str">
            <v>30493726G</v>
          </cell>
          <cell r="E507">
            <v>113089752</v>
          </cell>
          <cell r="F507" t="str">
            <v>parcial</v>
          </cell>
        </row>
        <row r="508">
          <cell r="D508" t="str">
            <v>80089329V</v>
          </cell>
          <cell r="E508">
            <v>-113506132</v>
          </cell>
          <cell r="F508" t="str">
            <v>completo</v>
          </cell>
        </row>
        <row r="509">
          <cell r="D509" t="str">
            <v>70248297H</v>
          </cell>
          <cell r="E509">
            <v>113066712</v>
          </cell>
          <cell r="F509" t="str">
            <v>parcial</v>
          </cell>
        </row>
        <row r="510">
          <cell r="D510" t="str">
            <v>30999674K</v>
          </cell>
          <cell r="E510">
            <v>113021532</v>
          </cell>
          <cell r="F510" t="str">
            <v>completo</v>
          </cell>
        </row>
        <row r="511">
          <cell r="D511" t="str">
            <v>30992639R</v>
          </cell>
          <cell r="E511">
            <v>254814</v>
          </cell>
          <cell r="F511" t="str">
            <v>completo</v>
          </cell>
        </row>
        <row r="512">
          <cell r="D512" t="str">
            <v>30989686S</v>
          </cell>
          <cell r="E512">
            <v>234602</v>
          </cell>
          <cell r="F512" t="str">
            <v>completo</v>
          </cell>
        </row>
        <row r="513">
          <cell r="D513" t="str">
            <v>32072329W</v>
          </cell>
          <cell r="E513">
            <v>-113582852</v>
          </cell>
          <cell r="F513" t="str">
            <v>completo</v>
          </cell>
        </row>
        <row r="514">
          <cell r="D514" t="str">
            <v>25063530Q</v>
          </cell>
          <cell r="E514">
            <v>113630552</v>
          </cell>
          <cell r="F514" t="str">
            <v>parcial</v>
          </cell>
        </row>
        <row r="515">
          <cell r="D515" t="str">
            <v>45736272J</v>
          </cell>
          <cell r="E515">
            <v>-254979</v>
          </cell>
          <cell r="F515" t="str">
            <v>completo</v>
          </cell>
        </row>
        <row r="516">
          <cell r="D516" t="str">
            <v>71225919W</v>
          </cell>
          <cell r="E516">
            <v>113086212</v>
          </cell>
          <cell r="F516" t="str">
            <v>completo</v>
          </cell>
        </row>
        <row r="517">
          <cell r="D517" t="str">
            <v>80049593W</v>
          </cell>
          <cell r="E517">
            <v>254954</v>
          </cell>
          <cell r="F517" t="str">
            <v>completo</v>
          </cell>
        </row>
        <row r="518">
          <cell r="D518" t="str">
            <v>30990810N</v>
          </cell>
          <cell r="E518">
            <v>-213047</v>
          </cell>
          <cell r="F518" t="str">
            <v>completo</v>
          </cell>
        </row>
        <row r="519">
          <cell r="D519" t="str">
            <v>X0737414B</v>
          </cell>
          <cell r="E519">
            <v>-113120552</v>
          </cell>
          <cell r="F519" t="str">
            <v>completo</v>
          </cell>
        </row>
        <row r="520">
          <cell r="D520" t="str">
            <v>30952346G</v>
          </cell>
          <cell r="E520">
            <v>255110</v>
          </cell>
          <cell r="F520" t="str">
            <v>completo</v>
          </cell>
        </row>
        <row r="521">
          <cell r="D521" t="str">
            <v>FT591350</v>
          </cell>
          <cell r="E521">
            <v>-113546752</v>
          </cell>
          <cell r="F521" t="str">
            <v>parcial</v>
          </cell>
        </row>
        <row r="522">
          <cell r="D522" t="str">
            <v>30451649V</v>
          </cell>
          <cell r="E522">
            <v>-255667</v>
          </cell>
          <cell r="F522" t="str">
            <v>parcial</v>
          </cell>
        </row>
        <row r="523">
          <cell r="D523" t="str">
            <v>75267665G</v>
          </cell>
          <cell r="E523">
            <v>-113390312</v>
          </cell>
          <cell r="F523" t="str">
            <v>completo</v>
          </cell>
        </row>
        <row r="524">
          <cell r="D524" t="str">
            <v>52484309B</v>
          </cell>
          <cell r="E524">
            <v>235062</v>
          </cell>
          <cell r="F524" t="str">
            <v>completo</v>
          </cell>
        </row>
        <row r="525">
          <cell r="D525" t="str">
            <v>45743584B</v>
          </cell>
          <cell r="E525">
            <v>113611312</v>
          </cell>
          <cell r="F525" t="str">
            <v>completo</v>
          </cell>
        </row>
        <row r="526">
          <cell r="D526" t="str">
            <v>30505414P</v>
          </cell>
          <cell r="E526">
            <v>-113355712</v>
          </cell>
          <cell r="F526" t="str">
            <v>parcial</v>
          </cell>
        </row>
        <row r="527">
          <cell r="D527" t="str">
            <v>30981709L</v>
          </cell>
          <cell r="E527">
            <v>-113357452</v>
          </cell>
          <cell r="F527" t="str">
            <v>parcial</v>
          </cell>
        </row>
        <row r="528">
          <cell r="D528" t="str">
            <v>49058044X</v>
          </cell>
          <cell r="E528">
            <v>-113350532</v>
          </cell>
          <cell r="F528" t="str">
            <v>completo</v>
          </cell>
        </row>
        <row r="529">
          <cell r="D529" t="str">
            <v>30794128A</v>
          </cell>
          <cell r="E529">
            <v>113069552</v>
          </cell>
          <cell r="F529" t="str">
            <v>completo</v>
          </cell>
        </row>
        <row r="530">
          <cell r="D530" t="str">
            <v>45736997W</v>
          </cell>
          <cell r="E530">
            <v>254754</v>
          </cell>
          <cell r="F530" t="str">
            <v>completo</v>
          </cell>
        </row>
        <row r="531">
          <cell r="D531" t="str">
            <v>77347842S</v>
          </cell>
          <cell r="E531">
            <v>235210</v>
          </cell>
          <cell r="F531" t="str">
            <v>parcial</v>
          </cell>
        </row>
        <row r="532">
          <cell r="D532" t="str">
            <v>45749375Y</v>
          </cell>
          <cell r="E532">
            <v>217570</v>
          </cell>
          <cell r="F532" t="str">
            <v>completo</v>
          </cell>
        </row>
        <row r="533">
          <cell r="D533" t="str">
            <v>30834741K</v>
          </cell>
          <cell r="E533">
            <v>217658</v>
          </cell>
          <cell r="F533" t="str">
            <v>completo</v>
          </cell>
        </row>
        <row r="534">
          <cell r="D534" t="str">
            <v>30811490T</v>
          </cell>
          <cell r="E534">
            <v>113489732</v>
          </cell>
          <cell r="F534" t="str">
            <v>parcial</v>
          </cell>
        </row>
        <row r="535">
          <cell r="D535" t="str">
            <v>30811147W</v>
          </cell>
          <cell r="E535">
            <v>212982</v>
          </cell>
          <cell r="F535" t="str">
            <v>parcial</v>
          </cell>
        </row>
        <row r="536">
          <cell r="D536" t="str">
            <v>44365205E</v>
          </cell>
          <cell r="E536">
            <v>-113969832</v>
          </cell>
          <cell r="F536" t="str">
            <v>completo</v>
          </cell>
        </row>
        <row r="537">
          <cell r="D537" t="str">
            <v>44966039G</v>
          </cell>
          <cell r="E537">
            <v>113615932</v>
          </cell>
          <cell r="F537" t="str">
            <v>parcial</v>
          </cell>
        </row>
        <row r="538">
          <cell r="D538" t="str">
            <v>30953209Q</v>
          </cell>
          <cell r="E538">
            <v>-113140722</v>
          </cell>
          <cell r="F538" t="str">
            <v>completo</v>
          </cell>
        </row>
        <row r="539">
          <cell r="D539" t="str">
            <v>30997374K</v>
          </cell>
          <cell r="E539">
            <v>235090</v>
          </cell>
          <cell r="F539" t="str">
            <v>completo</v>
          </cell>
        </row>
        <row r="540">
          <cell r="D540" t="str">
            <v>10593519H</v>
          </cell>
          <cell r="E540">
            <v>113257752</v>
          </cell>
          <cell r="F540" t="str">
            <v>completo</v>
          </cell>
        </row>
        <row r="541">
          <cell r="D541" t="str">
            <v>30798097Q</v>
          </cell>
          <cell r="E541">
            <v>-113755752</v>
          </cell>
          <cell r="F541" t="str">
            <v>parcial</v>
          </cell>
        </row>
        <row r="542">
          <cell r="D542" t="str">
            <v>45748782B</v>
          </cell>
          <cell r="E542">
            <v>212626</v>
          </cell>
          <cell r="F542" t="str">
            <v>completo</v>
          </cell>
        </row>
        <row r="543">
          <cell r="D543" t="str">
            <v>30976591F</v>
          </cell>
          <cell r="E543">
            <v>-113540312</v>
          </cell>
          <cell r="F543" t="str">
            <v>completo</v>
          </cell>
        </row>
        <row r="544">
          <cell r="D544" t="str">
            <v>30997883R</v>
          </cell>
          <cell r="E544">
            <v>213046</v>
          </cell>
          <cell r="F544" t="str">
            <v>completo</v>
          </cell>
        </row>
        <row r="545">
          <cell r="D545" t="str">
            <v>45744795A</v>
          </cell>
          <cell r="E545">
            <v>254758</v>
          </cell>
          <cell r="F545" t="str">
            <v>parcial</v>
          </cell>
        </row>
        <row r="546">
          <cell r="D546" t="str">
            <v>45746577Z</v>
          </cell>
          <cell r="E546">
            <v>212646</v>
          </cell>
          <cell r="F546" t="str">
            <v>completo</v>
          </cell>
        </row>
        <row r="547">
          <cell r="D547" t="str">
            <v>44357832D</v>
          </cell>
          <cell r="E547">
            <v>113880812</v>
          </cell>
          <cell r="F547" t="str">
            <v>parcial</v>
          </cell>
        </row>
        <row r="548">
          <cell r="D548" t="str">
            <v>14290604N</v>
          </cell>
          <cell r="E548">
            <v>113089452</v>
          </cell>
          <cell r="F548" t="str">
            <v>completo</v>
          </cell>
        </row>
        <row r="549">
          <cell r="D549" t="str">
            <v>30983743Y</v>
          </cell>
          <cell r="E549">
            <v>212314</v>
          </cell>
          <cell r="F549" t="str">
            <v>completo</v>
          </cell>
        </row>
        <row r="550">
          <cell r="D550" t="str">
            <v>80162631H</v>
          </cell>
          <cell r="E550">
            <v>-113711532</v>
          </cell>
          <cell r="F550" t="str">
            <v>parcial</v>
          </cell>
        </row>
        <row r="551">
          <cell r="D551" t="str">
            <v>75709737Q</v>
          </cell>
          <cell r="E551">
            <v>113613212</v>
          </cell>
          <cell r="F551" t="str">
            <v>completo</v>
          </cell>
        </row>
        <row r="552">
          <cell r="D552" t="str">
            <v>08886532E</v>
          </cell>
          <cell r="E552">
            <v>254750</v>
          </cell>
          <cell r="F552" t="str">
            <v>completo</v>
          </cell>
        </row>
        <row r="553">
          <cell r="D553" t="str">
            <v>71227630B</v>
          </cell>
          <cell r="E553">
            <v>254810</v>
          </cell>
          <cell r="F553" t="str">
            <v>completo</v>
          </cell>
        </row>
        <row r="554">
          <cell r="D554" t="str">
            <v>31004002W</v>
          </cell>
          <cell r="E554">
            <v>-235123</v>
          </cell>
          <cell r="F554" t="str">
            <v>completo</v>
          </cell>
        </row>
        <row r="555">
          <cell r="D555" t="str">
            <v>30543771R</v>
          </cell>
          <cell r="E555">
            <v>-113903752</v>
          </cell>
          <cell r="F555" t="str">
            <v>completo</v>
          </cell>
        </row>
        <row r="556">
          <cell r="D556" t="str">
            <v>45737635L</v>
          </cell>
          <cell r="E556">
            <v>213114</v>
          </cell>
          <cell r="F556" t="str">
            <v>completo</v>
          </cell>
        </row>
        <row r="557">
          <cell r="D557" t="str">
            <v>M358795</v>
          </cell>
          <cell r="E557">
            <v>-255067</v>
          </cell>
          <cell r="F557" t="str">
            <v>completo</v>
          </cell>
        </row>
        <row r="558">
          <cell r="D558" t="str">
            <v>30988467S</v>
          </cell>
          <cell r="E558">
            <v>113673752</v>
          </cell>
          <cell r="F558" t="str">
            <v>completo</v>
          </cell>
        </row>
        <row r="559">
          <cell r="D559" t="str">
            <v>26237769J</v>
          </cell>
          <cell r="E559">
            <v>255070</v>
          </cell>
          <cell r="F559" t="str">
            <v>completo</v>
          </cell>
        </row>
        <row r="560">
          <cell r="D560" t="str">
            <v>30998795Q</v>
          </cell>
          <cell r="E560">
            <v>212430</v>
          </cell>
          <cell r="F560" t="str">
            <v>completo</v>
          </cell>
        </row>
        <row r="561">
          <cell r="D561">
            <v>12472452</v>
          </cell>
          <cell r="E561">
            <v>213122</v>
          </cell>
          <cell r="F561" t="str">
            <v>parcial</v>
          </cell>
        </row>
        <row r="562">
          <cell r="D562" t="str">
            <v>30976841G</v>
          </cell>
          <cell r="E562">
            <v>113215652</v>
          </cell>
          <cell r="F562" t="str">
            <v>completo</v>
          </cell>
        </row>
        <row r="563">
          <cell r="D563" t="str">
            <v>74939123V</v>
          </cell>
          <cell r="E563">
            <v>-235211</v>
          </cell>
          <cell r="F563" t="str">
            <v>completo</v>
          </cell>
        </row>
        <row r="564">
          <cell r="D564" t="str">
            <v>70588151R</v>
          </cell>
          <cell r="E564">
            <v>113860532</v>
          </cell>
          <cell r="F564" t="str">
            <v>completo</v>
          </cell>
        </row>
        <row r="565">
          <cell r="D565" t="str">
            <v>49057794J</v>
          </cell>
          <cell r="E565">
            <v>-257515</v>
          </cell>
          <cell r="F565" t="str">
            <v>parcial</v>
          </cell>
        </row>
        <row r="566">
          <cell r="D566" t="str">
            <v>15513803G</v>
          </cell>
          <cell r="E566">
            <v>-113908452</v>
          </cell>
          <cell r="F566" t="str">
            <v>completo</v>
          </cell>
        </row>
        <row r="567">
          <cell r="D567" t="str">
            <v>31000940E</v>
          </cell>
          <cell r="E567">
            <v>113065752</v>
          </cell>
          <cell r="F567" t="str">
            <v>completo</v>
          </cell>
        </row>
        <row r="568">
          <cell r="D568" t="str">
            <v>15456551E</v>
          </cell>
          <cell r="E568">
            <v>254822</v>
          </cell>
          <cell r="F568" t="str">
            <v>completo</v>
          </cell>
        </row>
        <row r="569">
          <cell r="D569" t="str">
            <v>47005728F</v>
          </cell>
          <cell r="E569">
            <v>-238015</v>
          </cell>
          <cell r="F569" t="str">
            <v>parcial</v>
          </cell>
        </row>
        <row r="570">
          <cell r="D570" t="str">
            <v>AU5587087</v>
          </cell>
          <cell r="E570">
            <v>-255143</v>
          </cell>
          <cell r="F570" t="str">
            <v>completo</v>
          </cell>
        </row>
        <row r="571">
          <cell r="D571" t="str">
            <v>26011693G</v>
          </cell>
          <cell r="E571">
            <v>113426432</v>
          </cell>
          <cell r="F571" t="str">
            <v>parcial</v>
          </cell>
        </row>
        <row r="572">
          <cell r="D572">
            <v>67279229</v>
          </cell>
          <cell r="E572">
            <v>-113903552</v>
          </cell>
          <cell r="F572" t="str">
            <v>completo</v>
          </cell>
        </row>
        <row r="573">
          <cell r="D573" t="str">
            <v>50614839G</v>
          </cell>
          <cell r="E573">
            <v>-254783</v>
          </cell>
          <cell r="F573" t="str">
            <v>completo</v>
          </cell>
        </row>
        <row r="574">
          <cell r="D574" t="str">
            <v>45889271Q</v>
          </cell>
          <cell r="E574">
            <v>113657452</v>
          </cell>
          <cell r="F574" t="str">
            <v>completo</v>
          </cell>
        </row>
        <row r="575">
          <cell r="D575" t="str">
            <v>53596766G</v>
          </cell>
          <cell r="E575">
            <v>246174</v>
          </cell>
          <cell r="F575" t="str">
            <v>completo</v>
          </cell>
        </row>
        <row r="576">
          <cell r="D576" t="str">
            <v>75258982S</v>
          </cell>
          <cell r="E576">
            <v>257302</v>
          </cell>
          <cell r="F576" t="str">
            <v>completo</v>
          </cell>
        </row>
        <row r="577">
          <cell r="D577" t="str">
            <v>09040863T</v>
          </cell>
          <cell r="E577">
            <v>-113589212</v>
          </cell>
          <cell r="F577" t="str">
            <v>completo</v>
          </cell>
        </row>
        <row r="578">
          <cell r="D578" t="str">
            <v>7307939K</v>
          </cell>
          <cell r="E578">
            <v>113210552</v>
          </cell>
          <cell r="F578" t="str">
            <v>parcial</v>
          </cell>
        </row>
        <row r="579">
          <cell r="D579" t="str">
            <v>47091512R</v>
          </cell>
          <cell r="E579">
            <v>113083812</v>
          </cell>
          <cell r="F579" t="str">
            <v>completo</v>
          </cell>
        </row>
        <row r="580">
          <cell r="D580" t="str">
            <v>48988257M</v>
          </cell>
          <cell r="E580">
            <v>-113337732</v>
          </cell>
          <cell r="F580" t="str">
            <v>completo</v>
          </cell>
        </row>
        <row r="581">
          <cell r="D581" t="str">
            <v>I607795</v>
          </cell>
          <cell r="E581">
            <v>213070</v>
          </cell>
          <cell r="F581" t="str">
            <v>completo</v>
          </cell>
        </row>
        <row r="582">
          <cell r="D582" t="str">
            <v>N1151616</v>
          </cell>
          <cell r="E582">
            <v>113802532</v>
          </cell>
          <cell r="F582" t="str">
            <v>completo</v>
          </cell>
        </row>
        <row r="583">
          <cell r="D583" t="str">
            <v>G14820122</v>
          </cell>
          <cell r="E583">
            <v>231614</v>
          </cell>
          <cell r="F583" t="str">
            <v>completo</v>
          </cell>
        </row>
        <row r="584">
          <cell r="D584">
            <v>79855394</v>
          </cell>
          <cell r="E584">
            <v>238066</v>
          </cell>
          <cell r="F584" t="str">
            <v>completo</v>
          </cell>
        </row>
        <row r="585">
          <cell r="D585" t="str">
            <v>77541135Q</v>
          </cell>
          <cell r="E585">
            <v>-113589732</v>
          </cell>
          <cell r="F585" t="str">
            <v>parcial</v>
          </cell>
        </row>
        <row r="586">
          <cell r="D586">
            <v>6658933</v>
          </cell>
          <cell r="E586">
            <v>-254955</v>
          </cell>
          <cell r="F586" t="str">
            <v>parcial</v>
          </cell>
        </row>
        <row r="587">
          <cell r="D587" t="str">
            <v>D0542711</v>
          </cell>
          <cell r="E587">
            <v>-257647</v>
          </cell>
          <cell r="F587" t="str">
            <v>parcial</v>
          </cell>
        </row>
        <row r="588">
          <cell r="D588">
            <v>7399253</v>
          </cell>
          <cell r="E588">
            <v>113007062</v>
          </cell>
          <cell r="F588" t="str">
            <v>completo</v>
          </cell>
        </row>
        <row r="589">
          <cell r="D589" t="str">
            <v>77343527R</v>
          </cell>
          <cell r="E589">
            <v>113865712</v>
          </cell>
          <cell r="F589" t="str">
            <v>completo</v>
          </cell>
        </row>
        <row r="590">
          <cell r="D590" t="str">
            <v>44717475R</v>
          </cell>
          <cell r="E590">
            <v>113258352</v>
          </cell>
          <cell r="F590" t="str">
            <v>completo</v>
          </cell>
        </row>
        <row r="591">
          <cell r="D591" t="str">
            <v>15408205E</v>
          </cell>
          <cell r="E591">
            <v>217662</v>
          </cell>
          <cell r="F591" t="str">
            <v>completo</v>
          </cell>
        </row>
        <row r="592">
          <cell r="D592" t="str">
            <v>25695583Y</v>
          </cell>
          <cell r="E592">
            <v>217966</v>
          </cell>
          <cell r="F592" t="str">
            <v>parcial</v>
          </cell>
        </row>
        <row r="593">
          <cell r="D593" t="str">
            <v>G03349289</v>
          </cell>
          <cell r="E593">
            <v>213110</v>
          </cell>
          <cell r="F593" t="str">
            <v>parcial</v>
          </cell>
        </row>
        <row r="594">
          <cell r="D594" t="str">
            <v>G15732118</v>
          </cell>
          <cell r="E594">
            <v>-213107</v>
          </cell>
          <cell r="F594" t="str">
            <v>completo</v>
          </cell>
        </row>
        <row r="595">
          <cell r="D595" t="str">
            <v>49935982S</v>
          </cell>
          <cell r="E595">
            <v>113638912</v>
          </cell>
          <cell r="F595" t="str">
            <v>completo</v>
          </cell>
        </row>
        <row r="596">
          <cell r="D596" t="str">
            <v>G35991616</v>
          </cell>
          <cell r="E596">
            <v>-113121312</v>
          </cell>
          <cell r="F596" t="str">
            <v>completo</v>
          </cell>
        </row>
        <row r="597">
          <cell r="D597">
            <v>4749864</v>
          </cell>
          <cell r="E597">
            <v>218070</v>
          </cell>
          <cell r="F597" t="str">
            <v>completo</v>
          </cell>
        </row>
        <row r="598">
          <cell r="D598" t="str">
            <v>AO525504</v>
          </cell>
          <cell r="E598">
            <v>-254751</v>
          </cell>
          <cell r="F598" t="str">
            <v>completo</v>
          </cell>
        </row>
        <row r="599">
          <cell r="D599" t="str">
            <v>04613904N</v>
          </cell>
          <cell r="E599">
            <v>-257295</v>
          </cell>
          <cell r="F599" t="str">
            <v>completo</v>
          </cell>
        </row>
        <row r="600">
          <cell r="D600" t="str">
            <v>AR912685</v>
          </cell>
          <cell r="E600">
            <v>232294</v>
          </cell>
          <cell r="F600" t="str">
            <v>completo</v>
          </cell>
        </row>
        <row r="601">
          <cell r="D601" t="str">
            <v>53623372E</v>
          </cell>
          <cell r="E601">
            <v>-235035</v>
          </cell>
          <cell r="F601" t="str">
            <v>completo</v>
          </cell>
        </row>
        <row r="602">
          <cell r="D602" t="str">
            <v>27344035W</v>
          </cell>
          <cell r="E602">
            <v>113257452</v>
          </cell>
          <cell r="F602" t="str">
            <v>parcial</v>
          </cell>
        </row>
        <row r="603">
          <cell r="D603" t="str">
            <v>RL2046480</v>
          </cell>
          <cell r="E603">
            <v>-113372312</v>
          </cell>
          <cell r="F603" t="str">
            <v>completo</v>
          </cell>
        </row>
        <row r="604">
          <cell r="D604" t="str">
            <v>RL2593590</v>
          </cell>
          <cell r="E604">
            <v>113082312</v>
          </cell>
          <cell r="F604" t="str">
            <v>completo</v>
          </cell>
        </row>
        <row r="605">
          <cell r="D605" t="str">
            <v>48925063S</v>
          </cell>
          <cell r="E605">
            <v>217558</v>
          </cell>
          <cell r="F605" t="str">
            <v>parcial</v>
          </cell>
        </row>
        <row r="606">
          <cell r="D606" t="str">
            <v>48958679M</v>
          </cell>
          <cell r="E606">
            <v>-217575</v>
          </cell>
          <cell r="F606" t="str">
            <v>completo</v>
          </cell>
        </row>
        <row r="607">
          <cell r="D607" t="str">
            <v>NT839155</v>
          </cell>
          <cell r="E607">
            <v>-113358712</v>
          </cell>
          <cell r="F607" t="str">
            <v>completo</v>
          </cell>
        </row>
        <row r="608">
          <cell r="D608" t="str">
            <v>MZ127225</v>
          </cell>
          <cell r="E608">
            <v>113678912</v>
          </cell>
          <cell r="F608" t="str">
            <v>completo</v>
          </cell>
        </row>
        <row r="609">
          <cell r="D609" t="str">
            <v>YC094408</v>
          </cell>
          <cell r="E609">
            <v>113213552</v>
          </cell>
          <cell r="F609" t="str">
            <v>completo</v>
          </cell>
        </row>
        <row r="610">
          <cell r="D610" t="str">
            <v>48950811A</v>
          </cell>
          <cell r="E610">
            <v>113403752</v>
          </cell>
          <cell r="F610" t="str">
            <v>completo</v>
          </cell>
        </row>
        <row r="611">
          <cell r="D611" t="str">
            <v>30406863N</v>
          </cell>
          <cell r="E611">
            <v>-258331</v>
          </cell>
          <cell r="F611" t="str">
            <v>completo</v>
          </cell>
        </row>
        <row r="612">
          <cell r="D612" t="str">
            <v>44212569Z</v>
          </cell>
          <cell r="E612">
            <v>-234579</v>
          </cell>
          <cell r="F612" t="str">
            <v>completo</v>
          </cell>
        </row>
        <row r="613">
          <cell r="D613" t="str">
            <v>N000241</v>
          </cell>
          <cell r="E613">
            <v>235034</v>
          </cell>
          <cell r="F613" t="str">
            <v>completo</v>
          </cell>
        </row>
        <row r="614">
          <cell r="D614" t="str">
            <v>FX483618</v>
          </cell>
          <cell r="E614">
            <v>-113354352</v>
          </cell>
          <cell r="F614" t="str">
            <v>completo</v>
          </cell>
        </row>
        <row r="615">
          <cell r="D615" t="str">
            <v>AR486107</v>
          </cell>
          <cell r="E615">
            <v>-254767</v>
          </cell>
          <cell r="F615" t="str">
            <v>completo</v>
          </cell>
        </row>
        <row r="616">
          <cell r="D616" t="str">
            <v>15512721A</v>
          </cell>
          <cell r="E616">
            <v>254950</v>
          </cell>
          <cell r="F616" t="str">
            <v>completo</v>
          </cell>
        </row>
        <row r="617">
          <cell r="D617" t="str">
            <v>FF683648</v>
          </cell>
          <cell r="E617">
            <v>113800552</v>
          </cell>
          <cell r="F617" t="str">
            <v>completo</v>
          </cell>
        </row>
        <row r="618">
          <cell r="D618" t="str">
            <v>YC091209</v>
          </cell>
          <cell r="E618">
            <v>113020552</v>
          </cell>
          <cell r="F618" t="str">
            <v>completo</v>
          </cell>
        </row>
        <row r="619">
          <cell r="D619" t="str">
            <v>34072324D</v>
          </cell>
          <cell r="E619">
            <v>-255311</v>
          </cell>
          <cell r="F619" t="str">
            <v>completo</v>
          </cell>
        </row>
        <row r="620">
          <cell r="D620" t="str">
            <v>77340120K</v>
          </cell>
          <cell r="E620">
            <v>-113712752</v>
          </cell>
          <cell r="F620" t="str">
            <v>parcial</v>
          </cell>
        </row>
        <row r="621">
          <cell r="D621" t="str">
            <v>44235846S</v>
          </cell>
          <cell r="E621">
            <v>258366</v>
          </cell>
          <cell r="F621" t="str">
            <v>completo</v>
          </cell>
        </row>
        <row r="622">
          <cell r="D622" t="str">
            <v>30450677B</v>
          </cell>
          <cell r="E622">
            <v>113825452</v>
          </cell>
          <cell r="F622" t="str">
            <v>completo</v>
          </cell>
        </row>
        <row r="623">
          <cell r="D623" t="str">
            <v>45745300W</v>
          </cell>
          <cell r="E623">
            <v>234110</v>
          </cell>
          <cell r="F623" t="str">
            <v>completo</v>
          </cell>
        </row>
        <row r="624">
          <cell r="D624" t="str">
            <v>30988225A</v>
          </cell>
          <cell r="E624">
            <v>113252412</v>
          </cell>
          <cell r="F624" t="str">
            <v>completo</v>
          </cell>
        </row>
        <row r="625">
          <cell r="D625" t="str">
            <v>30956165M</v>
          </cell>
          <cell r="E625">
            <v>113236752</v>
          </cell>
          <cell r="F625" t="str">
            <v>parcial</v>
          </cell>
        </row>
        <row r="626">
          <cell r="D626" t="str">
            <v>50609928S</v>
          </cell>
          <cell r="E626">
            <v>-113799452</v>
          </cell>
          <cell r="F626" t="str">
            <v>parcial</v>
          </cell>
        </row>
        <row r="627">
          <cell r="D627" t="str">
            <v>15450139G</v>
          </cell>
          <cell r="E627">
            <v>113426832</v>
          </cell>
          <cell r="F627" t="str">
            <v>parcial</v>
          </cell>
        </row>
        <row r="628">
          <cell r="D628" t="str">
            <v>14625976T</v>
          </cell>
          <cell r="E628">
            <v>254986</v>
          </cell>
          <cell r="F628" t="str">
            <v>completo</v>
          </cell>
        </row>
        <row r="629">
          <cell r="D629" t="str">
            <v>80154325S</v>
          </cell>
          <cell r="E629">
            <v>234118</v>
          </cell>
          <cell r="F629" t="str">
            <v>completo</v>
          </cell>
        </row>
        <row r="630">
          <cell r="D630" t="str">
            <v>30979708L</v>
          </cell>
          <cell r="E630">
            <v>238626</v>
          </cell>
          <cell r="F630" t="str">
            <v>parcial</v>
          </cell>
        </row>
        <row r="631">
          <cell r="D631" t="str">
            <v>30995098E</v>
          </cell>
          <cell r="E631">
            <v>212742</v>
          </cell>
          <cell r="F631" t="str">
            <v>completo</v>
          </cell>
        </row>
        <row r="632">
          <cell r="D632" t="str">
            <v>26974627C</v>
          </cell>
          <cell r="E632">
            <v>-113311312</v>
          </cell>
          <cell r="F632" t="str">
            <v>completo</v>
          </cell>
        </row>
        <row r="633">
          <cell r="D633" t="str">
            <v>31001276J</v>
          </cell>
          <cell r="E633">
            <v>-113526212</v>
          </cell>
          <cell r="F633" t="str">
            <v>completo</v>
          </cell>
        </row>
        <row r="634">
          <cell r="D634" t="str">
            <v>30981500V</v>
          </cell>
          <cell r="E634">
            <v>-257639</v>
          </cell>
          <cell r="F634" t="str">
            <v>completo</v>
          </cell>
        </row>
        <row r="635">
          <cell r="D635" t="str">
            <v>05695300V</v>
          </cell>
          <cell r="E635">
            <v>-234159</v>
          </cell>
          <cell r="F635" t="str">
            <v>parcial</v>
          </cell>
        </row>
        <row r="636">
          <cell r="D636" t="str">
            <v>30943113V</v>
          </cell>
          <cell r="E636">
            <v>-255203</v>
          </cell>
          <cell r="F636" t="str">
            <v>completo</v>
          </cell>
        </row>
        <row r="637">
          <cell r="D637" t="str">
            <v>30989554K</v>
          </cell>
          <cell r="E637">
            <v>-113126832</v>
          </cell>
          <cell r="F637" t="str">
            <v>completo</v>
          </cell>
        </row>
        <row r="638">
          <cell r="D638" t="str">
            <v>53385386V</v>
          </cell>
          <cell r="E638">
            <v>214078</v>
          </cell>
          <cell r="F638" t="str">
            <v>parcial</v>
          </cell>
        </row>
        <row r="639">
          <cell r="D639" t="str">
            <v>30973049F</v>
          </cell>
          <cell r="E639">
            <v>113841432</v>
          </cell>
          <cell r="F639" t="str">
            <v>parcial</v>
          </cell>
        </row>
        <row r="640">
          <cell r="D640" t="str">
            <v>30495165V</v>
          </cell>
          <cell r="E640">
            <v>238630</v>
          </cell>
          <cell r="F640" t="str">
            <v>completo</v>
          </cell>
        </row>
        <row r="641">
          <cell r="D641" t="str">
            <v>31000025G</v>
          </cell>
          <cell r="E641">
            <v>257630</v>
          </cell>
          <cell r="F641" t="str">
            <v>completo</v>
          </cell>
        </row>
        <row r="642">
          <cell r="D642" t="str">
            <v>45749011X</v>
          </cell>
          <cell r="E642">
            <v>113211432</v>
          </cell>
          <cell r="F642" t="str">
            <v>completo</v>
          </cell>
        </row>
        <row r="643">
          <cell r="D643" t="str">
            <v>30988582S</v>
          </cell>
          <cell r="E643">
            <v>113235452</v>
          </cell>
          <cell r="F643" t="str">
            <v>completo</v>
          </cell>
        </row>
        <row r="644">
          <cell r="D644" t="str">
            <v>30990806P</v>
          </cell>
          <cell r="E644">
            <v>113253452</v>
          </cell>
          <cell r="F644" t="str">
            <v>completo</v>
          </cell>
        </row>
        <row r="645">
          <cell r="D645" t="str">
            <v>30992146Z</v>
          </cell>
          <cell r="E645">
            <v>-217747</v>
          </cell>
          <cell r="F645" t="str">
            <v>parcial</v>
          </cell>
        </row>
        <row r="646">
          <cell r="D646" t="str">
            <v>30990136M</v>
          </cell>
          <cell r="E646">
            <v>217806</v>
          </cell>
          <cell r="F646" t="str">
            <v>parcial</v>
          </cell>
        </row>
        <row r="647">
          <cell r="D647" t="str">
            <v>30993636D</v>
          </cell>
          <cell r="E647">
            <v>-238623</v>
          </cell>
          <cell r="F647" t="str">
            <v>completo</v>
          </cell>
        </row>
        <row r="648">
          <cell r="D648" t="str">
            <v>45746783J</v>
          </cell>
          <cell r="E648">
            <v>113236832</v>
          </cell>
          <cell r="F648" t="str">
            <v>parcial</v>
          </cell>
        </row>
        <row r="649">
          <cell r="D649" t="str">
            <v>77338862M</v>
          </cell>
          <cell r="E649">
            <v>270002</v>
          </cell>
          <cell r="F649" t="str">
            <v>completo</v>
          </cell>
        </row>
        <row r="650">
          <cell r="D650" t="str">
            <v>30958558Y</v>
          </cell>
          <cell r="E650">
            <v>-113925452</v>
          </cell>
          <cell r="F650" t="str">
            <v>parcial</v>
          </cell>
        </row>
        <row r="651">
          <cell r="D651" t="str">
            <v>30953152M</v>
          </cell>
          <cell r="E651">
            <v>-238619</v>
          </cell>
          <cell r="F651" t="str">
            <v>parcial</v>
          </cell>
        </row>
        <row r="652">
          <cell r="D652" t="str">
            <v>45885977B</v>
          </cell>
          <cell r="E652">
            <v>113636752</v>
          </cell>
          <cell r="F652" t="str">
            <v>completo</v>
          </cell>
        </row>
        <row r="653">
          <cell r="D653" t="str">
            <v>30421685E</v>
          </cell>
          <cell r="E653">
            <v>-257635</v>
          </cell>
          <cell r="F653" t="str">
            <v>completo</v>
          </cell>
        </row>
        <row r="654">
          <cell r="D654" t="str">
            <v>31001367N</v>
          </cell>
          <cell r="E654">
            <v>-113716832</v>
          </cell>
          <cell r="F654" t="str">
            <v>parcial</v>
          </cell>
        </row>
        <row r="655">
          <cell r="D655" t="str">
            <v>30990570W</v>
          </cell>
          <cell r="E655">
            <v>113408712</v>
          </cell>
          <cell r="F655" t="str">
            <v>completo</v>
          </cell>
        </row>
        <row r="656">
          <cell r="D656" t="str">
            <v>77321091J</v>
          </cell>
          <cell r="E656">
            <v>-113526832</v>
          </cell>
          <cell r="F656" t="str">
            <v>completo</v>
          </cell>
        </row>
        <row r="657">
          <cell r="D657" t="str">
            <v>30798725T</v>
          </cell>
          <cell r="E657">
            <v>113482312</v>
          </cell>
          <cell r="F657" t="str">
            <v>parcial</v>
          </cell>
        </row>
        <row r="658">
          <cell r="D658" t="str">
            <v>30992562Q</v>
          </cell>
          <cell r="E658">
            <v>-234131</v>
          </cell>
          <cell r="F658" t="str">
            <v>completo</v>
          </cell>
        </row>
        <row r="659">
          <cell r="D659" t="str">
            <v>30824393T</v>
          </cell>
          <cell r="E659">
            <v>-272355</v>
          </cell>
          <cell r="F659" t="str">
            <v>completo</v>
          </cell>
        </row>
        <row r="660">
          <cell r="D660" t="str">
            <v>30963437D</v>
          </cell>
          <cell r="E660">
            <v>239774</v>
          </cell>
          <cell r="F660" t="str">
            <v>parcial</v>
          </cell>
        </row>
        <row r="661">
          <cell r="D661" t="str">
            <v>44354985Z</v>
          </cell>
          <cell r="E661">
            <v>-255199</v>
          </cell>
          <cell r="F661" t="str">
            <v>completo</v>
          </cell>
        </row>
        <row r="662">
          <cell r="D662" t="str">
            <v>30993239A</v>
          </cell>
          <cell r="E662">
            <v>234162</v>
          </cell>
          <cell r="F662" t="str">
            <v>completo</v>
          </cell>
        </row>
        <row r="663">
          <cell r="D663" t="str">
            <v>45744531S</v>
          </cell>
          <cell r="E663">
            <v>-113121552</v>
          </cell>
          <cell r="F663" t="str">
            <v>completo</v>
          </cell>
        </row>
        <row r="664">
          <cell r="D664" t="str">
            <v>80152876S</v>
          </cell>
          <cell r="E664">
            <v>113826752</v>
          </cell>
          <cell r="F664" t="str">
            <v>completo</v>
          </cell>
        </row>
        <row r="665">
          <cell r="D665" t="str">
            <v>44354983N</v>
          </cell>
          <cell r="E665">
            <v>-113182312</v>
          </cell>
          <cell r="F665" t="str">
            <v>completo</v>
          </cell>
        </row>
        <row r="666">
          <cell r="D666" t="str">
            <v>30824279R</v>
          </cell>
          <cell r="E666">
            <v>255194</v>
          </cell>
          <cell r="F666" t="str">
            <v>completo</v>
          </cell>
        </row>
        <row r="667">
          <cell r="D667" t="str">
            <v>08888238A</v>
          </cell>
          <cell r="E667">
            <v>254526</v>
          </cell>
          <cell r="F667" t="str">
            <v>completo</v>
          </cell>
        </row>
        <row r="668">
          <cell r="D668" t="str">
            <v>44365187G</v>
          </cell>
          <cell r="E668">
            <v>-217735</v>
          </cell>
          <cell r="F668" t="str">
            <v>parcial</v>
          </cell>
        </row>
        <row r="669">
          <cell r="D669" t="str">
            <v>30991333Y</v>
          </cell>
          <cell r="E669">
            <v>-113521432</v>
          </cell>
          <cell r="F669" t="str">
            <v>parcial</v>
          </cell>
        </row>
        <row r="670">
          <cell r="D670" t="str">
            <v>45740084F</v>
          </cell>
          <cell r="E670">
            <v>-113185412</v>
          </cell>
          <cell r="F670" t="str">
            <v>completo</v>
          </cell>
        </row>
        <row r="671">
          <cell r="D671" t="str">
            <v>30513445N</v>
          </cell>
          <cell r="E671">
            <v>-113399452</v>
          </cell>
          <cell r="F671" t="str">
            <v>completo</v>
          </cell>
        </row>
        <row r="672">
          <cell r="D672" t="str">
            <v>44350927G</v>
          </cell>
          <cell r="E672">
            <v>255206</v>
          </cell>
          <cell r="F672" t="str">
            <v>completo</v>
          </cell>
        </row>
        <row r="673">
          <cell r="D673" t="str">
            <v>30460185C</v>
          </cell>
          <cell r="E673">
            <v>-212767</v>
          </cell>
          <cell r="F673" t="str">
            <v>completo</v>
          </cell>
        </row>
        <row r="674">
          <cell r="D674" t="str">
            <v>45886374V</v>
          </cell>
          <cell r="E674">
            <v>-113541432</v>
          </cell>
          <cell r="F674" t="str">
            <v>parcial</v>
          </cell>
        </row>
        <row r="675">
          <cell r="D675" t="str">
            <v>30803639S</v>
          </cell>
          <cell r="E675">
            <v>113802552</v>
          </cell>
          <cell r="F675" t="str">
            <v>parcial</v>
          </cell>
        </row>
        <row r="676">
          <cell r="D676" t="str">
            <v>30973059V</v>
          </cell>
          <cell r="E676">
            <v>113637712</v>
          </cell>
          <cell r="F676" t="str">
            <v>completo</v>
          </cell>
        </row>
        <row r="677">
          <cell r="D677" t="str">
            <v>30980192C</v>
          </cell>
          <cell r="E677">
            <v>217742</v>
          </cell>
          <cell r="F677" t="str">
            <v>parcial</v>
          </cell>
        </row>
        <row r="678">
          <cell r="D678" t="str">
            <v>26974628K</v>
          </cell>
          <cell r="E678">
            <v>-238627</v>
          </cell>
          <cell r="F678" t="str">
            <v>completo</v>
          </cell>
        </row>
        <row r="679">
          <cell r="D679" t="str">
            <v>50616330T</v>
          </cell>
          <cell r="E679">
            <v>257638</v>
          </cell>
          <cell r="F679" t="str">
            <v>completo</v>
          </cell>
        </row>
        <row r="680">
          <cell r="D680" t="str">
            <v>30549475R</v>
          </cell>
          <cell r="E680">
            <v>-113508712</v>
          </cell>
          <cell r="F680" t="str">
            <v>completo</v>
          </cell>
        </row>
        <row r="681">
          <cell r="D681" t="str">
            <v>30441711S</v>
          </cell>
          <cell r="E681">
            <v>-234175</v>
          </cell>
          <cell r="F681" t="str">
            <v>completo</v>
          </cell>
        </row>
        <row r="682">
          <cell r="D682" t="str">
            <v>44367147D</v>
          </cell>
          <cell r="E682">
            <v>-113391552</v>
          </cell>
          <cell r="F682" t="str">
            <v>completo</v>
          </cell>
        </row>
        <row r="683">
          <cell r="D683" t="str">
            <v>30818674P</v>
          </cell>
          <cell r="E683">
            <v>113061432</v>
          </cell>
          <cell r="F683" t="str">
            <v>completo</v>
          </cell>
        </row>
        <row r="684">
          <cell r="D684" t="str">
            <v>30825733Y</v>
          </cell>
          <cell r="E684">
            <v>234122</v>
          </cell>
          <cell r="F684" t="str">
            <v>completo</v>
          </cell>
        </row>
        <row r="685">
          <cell r="D685" t="str">
            <v>30984011K</v>
          </cell>
          <cell r="E685">
            <v>-254531</v>
          </cell>
          <cell r="F685" t="str">
            <v>completo</v>
          </cell>
        </row>
        <row r="686">
          <cell r="D686" t="str">
            <v>44374914W</v>
          </cell>
          <cell r="E686">
            <v>-235351</v>
          </cell>
          <cell r="F686" t="str">
            <v>completo</v>
          </cell>
        </row>
        <row r="687">
          <cell r="D687" t="str">
            <v>30811732N</v>
          </cell>
          <cell r="E687">
            <v>-113923312</v>
          </cell>
          <cell r="F687" t="str">
            <v>parcial</v>
          </cell>
        </row>
        <row r="688">
          <cell r="D688" t="str">
            <v>30987144A</v>
          </cell>
          <cell r="E688">
            <v>-214083</v>
          </cell>
          <cell r="F688" t="str">
            <v>completo</v>
          </cell>
        </row>
        <row r="689">
          <cell r="D689" t="str">
            <v>44366433P</v>
          </cell>
          <cell r="E689">
            <v>238618</v>
          </cell>
          <cell r="F689" t="str">
            <v>parcial</v>
          </cell>
        </row>
        <row r="690">
          <cell r="D690" t="str">
            <v>18428762N</v>
          </cell>
          <cell r="E690">
            <v>-113902552</v>
          </cell>
          <cell r="F690" t="str">
            <v>completo</v>
          </cell>
        </row>
        <row r="691">
          <cell r="D691" t="str">
            <v>26977607X</v>
          </cell>
          <cell r="E691">
            <v>113866552</v>
          </cell>
          <cell r="F691" t="str">
            <v>completo</v>
          </cell>
        </row>
        <row r="692">
          <cell r="D692" t="str">
            <v>30804035C</v>
          </cell>
          <cell r="E692">
            <v>255202</v>
          </cell>
          <cell r="F692" t="str">
            <v>parcial</v>
          </cell>
        </row>
        <row r="693">
          <cell r="D693" t="str">
            <v>31005084A</v>
          </cell>
          <cell r="E693">
            <v>-113336832</v>
          </cell>
          <cell r="F693" t="str">
            <v>completo</v>
          </cell>
        </row>
        <row r="694">
          <cell r="D694" t="str">
            <v>45741911V</v>
          </cell>
          <cell r="E694">
            <v>113046752</v>
          </cell>
          <cell r="F694" t="str">
            <v>parcial</v>
          </cell>
        </row>
        <row r="695">
          <cell r="D695" t="str">
            <v>30947993K</v>
          </cell>
          <cell r="E695">
            <v>113085412</v>
          </cell>
          <cell r="F695" t="str">
            <v>completo</v>
          </cell>
        </row>
        <row r="696">
          <cell r="D696" t="str">
            <v>30797460T</v>
          </cell>
          <cell r="E696">
            <v>113699452</v>
          </cell>
          <cell r="F696" t="str">
            <v>parcial</v>
          </cell>
        </row>
        <row r="697">
          <cell r="D697" t="str">
            <v>45744185Z</v>
          </cell>
          <cell r="E697">
            <v>214358</v>
          </cell>
          <cell r="F697" t="str">
            <v>completo</v>
          </cell>
        </row>
        <row r="698">
          <cell r="D698" t="str">
            <v>30989393K</v>
          </cell>
          <cell r="E698">
            <v>-217803</v>
          </cell>
          <cell r="F698" t="str">
            <v>parcial</v>
          </cell>
        </row>
        <row r="699">
          <cell r="D699" t="str">
            <v>14637701H</v>
          </cell>
          <cell r="E699">
            <v>-113948452</v>
          </cell>
          <cell r="F699" t="str">
            <v>parcial</v>
          </cell>
        </row>
        <row r="700">
          <cell r="D700" t="str">
            <v>30999942J</v>
          </cell>
          <cell r="E700">
            <v>-113525452</v>
          </cell>
          <cell r="F700" t="str">
            <v>completo</v>
          </cell>
        </row>
        <row r="701">
          <cell r="D701" t="str">
            <v>44368394Z</v>
          </cell>
          <cell r="E701">
            <v>214582</v>
          </cell>
          <cell r="F701" t="str">
            <v>completo</v>
          </cell>
        </row>
        <row r="702">
          <cell r="D702" t="str">
            <v>30442347F</v>
          </cell>
          <cell r="E702">
            <v>217730</v>
          </cell>
          <cell r="F702" t="str">
            <v>completo</v>
          </cell>
        </row>
        <row r="703">
          <cell r="D703" t="str">
            <v>30990478W</v>
          </cell>
          <cell r="E703">
            <v>-113589452</v>
          </cell>
          <cell r="F703" t="str">
            <v>completo</v>
          </cell>
        </row>
        <row r="704">
          <cell r="D704" t="str">
            <v>30984587E</v>
          </cell>
          <cell r="E704">
            <v>-113947712</v>
          </cell>
          <cell r="F704" t="str">
            <v>completo</v>
          </cell>
        </row>
        <row r="705">
          <cell r="D705" t="str">
            <v>31000930N</v>
          </cell>
          <cell r="E705">
            <v>-113736752</v>
          </cell>
          <cell r="F705" t="str">
            <v>completo</v>
          </cell>
        </row>
        <row r="706">
          <cell r="D706" t="str">
            <v>75233912S</v>
          </cell>
          <cell r="E706">
            <v>-113521412</v>
          </cell>
          <cell r="F706" t="str">
            <v>completo</v>
          </cell>
        </row>
        <row r="707">
          <cell r="D707" t="str">
            <v>77809994M</v>
          </cell>
          <cell r="E707">
            <v>-254991</v>
          </cell>
          <cell r="F707" t="str">
            <v>completo</v>
          </cell>
        </row>
        <row r="708">
          <cell r="D708" t="str">
            <v>75889011M</v>
          </cell>
          <cell r="E708">
            <v>113402552</v>
          </cell>
          <cell r="F708" t="str">
            <v>completo</v>
          </cell>
        </row>
        <row r="709">
          <cell r="D709" t="str">
            <v>74919930Y</v>
          </cell>
          <cell r="E709">
            <v>113251432</v>
          </cell>
          <cell r="F709" t="str">
            <v>completo</v>
          </cell>
        </row>
        <row r="710">
          <cell r="D710" t="str">
            <v>14625977R</v>
          </cell>
          <cell r="E710">
            <v>-254987</v>
          </cell>
          <cell r="F710" t="str">
            <v>completo</v>
          </cell>
        </row>
        <row r="711">
          <cell r="D711" t="str">
            <v>31731561W</v>
          </cell>
          <cell r="E711">
            <v>-113772312</v>
          </cell>
          <cell r="F711" t="str">
            <v>parcial</v>
          </cell>
        </row>
        <row r="712">
          <cell r="D712" t="str">
            <v>75894134E</v>
          </cell>
          <cell r="E712">
            <v>-113337712</v>
          </cell>
          <cell r="F712" t="str">
            <v>parcial</v>
          </cell>
        </row>
        <row r="713">
          <cell r="D713" t="str">
            <v>45943189E</v>
          </cell>
          <cell r="E713">
            <v>-113546542</v>
          </cell>
          <cell r="F713" t="str">
            <v>completo</v>
          </cell>
        </row>
        <row r="714">
          <cell r="D714" t="str">
            <v>31008784T</v>
          </cell>
          <cell r="E714">
            <v>-234147</v>
          </cell>
          <cell r="F714" t="str">
            <v>completo</v>
          </cell>
        </row>
        <row r="715">
          <cell r="D715" t="str">
            <v>04191678C</v>
          </cell>
          <cell r="E715">
            <v>-255207</v>
          </cell>
          <cell r="F715" t="str">
            <v>completo</v>
          </cell>
        </row>
        <row r="716">
          <cell r="D716" t="str">
            <v>45888181F</v>
          </cell>
          <cell r="E716">
            <v>113425452</v>
          </cell>
          <cell r="F716" t="str">
            <v>completo</v>
          </cell>
        </row>
        <row r="717">
          <cell r="D717" t="str">
            <v>31006042H</v>
          </cell>
          <cell r="E717">
            <v>-254351</v>
          </cell>
          <cell r="F717" t="str">
            <v>completo</v>
          </cell>
        </row>
        <row r="718">
          <cell r="D718" t="str">
            <v>15512922C</v>
          </cell>
          <cell r="E718">
            <v>113443352</v>
          </cell>
          <cell r="F718" t="str">
            <v>completo</v>
          </cell>
        </row>
        <row r="719">
          <cell r="D719" t="str">
            <v>26252816H</v>
          </cell>
          <cell r="E719">
            <v>113846542</v>
          </cell>
          <cell r="F719" t="str">
            <v>completo</v>
          </cell>
        </row>
        <row r="720">
          <cell r="D720" t="str">
            <v>31873558C</v>
          </cell>
          <cell r="E720">
            <v>254530</v>
          </cell>
          <cell r="F720" t="str">
            <v>completo</v>
          </cell>
        </row>
        <row r="721">
          <cell r="D721" t="str">
            <v>29073307L</v>
          </cell>
          <cell r="E721">
            <v>-254527</v>
          </cell>
          <cell r="F721" t="str">
            <v>completo</v>
          </cell>
        </row>
        <row r="722">
          <cell r="D722" t="str">
            <v>52873453H</v>
          </cell>
          <cell r="E722">
            <v>113213412</v>
          </cell>
          <cell r="F722" t="str">
            <v>parcial</v>
          </cell>
        </row>
        <row r="723">
          <cell r="D723" t="str">
            <v>75112185G</v>
          </cell>
          <cell r="E723">
            <v>-113770412</v>
          </cell>
          <cell r="F723" t="str">
            <v>parcial</v>
          </cell>
        </row>
        <row r="724">
          <cell r="D724" t="str">
            <v>44217169Z</v>
          </cell>
          <cell r="E724">
            <v>-113791552</v>
          </cell>
          <cell r="F724" t="str">
            <v>completo</v>
          </cell>
        </row>
        <row r="725">
          <cell r="D725" t="str">
            <v>46269161S</v>
          </cell>
          <cell r="E725">
            <v>-113526752</v>
          </cell>
          <cell r="F725" t="str">
            <v>completo</v>
          </cell>
        </row>
        <row r="726">
          <cell r="D726" t="str">
            <v>46286952G</v>
          </cell>
          <cell r="E726">
            <v>113467752</v>
          </cell>
          <cell r="F726" t="str">
            <v>completo</v>
          </cell>
        </row>
        <row r="727">
          <cell r="D727" t="str">
            <v>45714309S</v>
          </cell>
          <cell r="E727">
            <v>217790</v>
          </cell>
          <cell r="F727" t="str">
            <v>parcial</v>
          </cell>
        </row>
        <row r="728">
          <cell r="D728" t="str">
            <v>44597192P</v>
          </cell>
          <cell r="E728">
            <v>113827712</v>
          </cell>
          <cell r="F728" t="str">
            <v>parcial</v>
          </cell>
        </row>
        <row r="729">
          <cell r="D729" t="str">
            <v>26244789H</v>
          </cell>
          <cell r="E729">
            <v>113237712</v>
          </cell>
          <cell r="F729" t="str">
            <v>parcial</v>
          </cell>
        </row>
        <row r="730">
          <cell r="D730" t="str">
            <v>Y2541815F</v>
          </cell>
          <cell r="E730">
            <v>113008712</v>
          </cell>
          <cell r="F730" t="str">
            <v>completo</v>
          </cell>
        </row>
        <row r="731">
          <cell r="D731" t="str">
            <v>55090444Q</v>
          </cell>
          <cell r="E731">
            <v>-254995</v>
          </cell>
          <cell r="F731" t="str">
            <v>completo</v>
          </cell>
        </row>
        <row r="732">
          <cell r="D732" t="str">
            <v>25729503R</v>
          </cell>
          <cell r="E732">
            <v>113697712</v>
          </cell>
          <cell r="F732" t="str">
            <v>completo</v>
          </cell>
        </row>
        <row r="733">
          <cell r="D733" t="str">
            <v>31886708Z</v>
          </cell>
          <cell r="E733">
            <v>217786</v>
          </cell>
          <cell r="F733" t="str">
            <v>completo</v>
          </cell>
        </row>
        <row r="734">
          <cell r="D734" t="str">
            <v>48953774E</v>
          </cell>
          <cell r="E734">
            <v>-113989452</v>
          </cell>
          <cell r="F734" t="str">
            <v>completo</v>
          </cell>
        </row>
        <row r="735">
          <cell r="D735" t="str">
            <v>30234309G</v>
          </cell>
          <cell r="E735">
            <v>113447712</v>
          </cell>
          <cell r="F735" t="str">
            <v>completo</v>
          </cell>
        </row>
        <row r="736">
          <cell r="D736">
            <v>3990020</v>
          </cell>
          <cell r="E736">
            <v>213054</v>
          </cell>
          <cell r="F736" t="str">
            <v>completo</v>
          </cell>
        </row>
        <row r="737">
          <cell r="D737" t="str">
            <v>53553564L</v>
          </cell>
          <cell r="E737">
            <v>-113926832</v>
          </cell>
          <cell r="F737" t="str">
            <v>completo</v>
          </cell>
        </row>
        <row r="738">
          <cell r="D738" t="str">
            <v>54096866S</v>
          </cell>
          <cell r="E738">
            <v>254858</v>
          </cell>
          <cell r="F738" t="str">
            <v>completo</v>
          </cell>
        </row>
        <row r="739">
          <cell r="D739" t="str">
            <v>45716108C</v>
          </cell>
          <cell r="E739">
            <v>234158</v>
          </cell>
          <cell r="F739" t="str">
            <v>completo</v>
          </cell>
        </row>
        <row r="740">
          <cell r="D740" t="str">
            <v>54091171R</v>
          </cell>
          <cell r="E740">
            <v>-113121432</v>
          </cell>
          <cell r="F740" t="str">
            <v>completo</v>
          </cell>
        </row>
        <row r="741">
          <cell r="D741" t="str">
            <v>Y3175284X</v>
          </cell>
          <cell r="E741">
            <v>113619332</v>
          </cell>
          <cell r="F741" t="str">
            <v>completo</v>
          </cell>
        </row>
        <row r="742">
          <cell r="D742" t="str">
            <v>14639720J</v>
          </cell>
          <cell r="E742">
            <v>-113771432</v>
          </cell>
          <cell r="F742" t="str">
            <v>completo</v>
          </cell>
        </row>
        <row r="743">
          <cell r="D743" t="str">
            <v>77344576S</v>
          </cell>
          <cell r="E743">
            <v>113676832</v>
          </cell>
          <cell r="F743" t="str">
            <v>completo</v>
          </cell>
        </row>
        <row r="744">
          <cell r="D744" t="str">
            <v>70893980E</v>
          </cell>
          <cell r="E744">
            <v>254998</v>
          </cell>
          <cell r="F744" t="str">
            <v>parcial</v>
          </cell>
        </row>
        <row r="745">
          <cell r="D745">
            <v>117219537</v>
          </cell>
          <cell r="E745">
            <v>234138</v>
          </cell>
          <cell r="F745" t="str">
            <v>completo</v>
          </cell>
        </row>
        <row r="746">
          <cell r="D746" t="str">
            <v>25595763Y</v>
          </cell>
          <cell r="E746">
            <v>-113500412</v>
          </cell>
          <cell r="F746" t="str">
            <v>parcial</v>
          </cell>
        </row>
        <row r="747">
          <cell r="D747" t="str">
            <v>75115723T</v>
          </cell>
          <cell r="E747">
            <v>217810</v>
          </cell>
          <cell r="F747" t="str">
            <v>parcial</v>
          </cell>
        </row>
        <row r="748">
          <cell r="D748" t="str">
            <v>74676572B</v>
          </cell>
          <cell r="E748">
            <v>113670412</v>
          </cell>
          <cell r="F748" t="str">
            <v>completo</v>
          </cell>
        </row>
        <row r="749">
          <cell r="D749" t="str">
            <v>47038145V</v>
          </cell>
          <cell r="E749">
            <v>-213275</v>
          </cell>
          <cell r="F749" t="str">
            <v>completo</v>
          </cell>
        </row>
        <row r="750">
          <cell r="D750" t="str">
            <v>05705677K</v>
          </cell>
          <cell r="E750">
            <v>-217727</v>
          </cell>
          <cell r="F750" t="str">
            <v>completo</v>
          </cell>
        </row>
        <row r="751">
          <cell r="D751" t="str">
            <v>75267111W</v>
          </cell>
          <cell r="E751">
            <v>-220095</v>
          </cell>
          <cell r="F751" t="str">
            <v>completo</v>
          </cell>
        </row>
        <row r="752">
          <cell r="D752" t="str">
            <v>77365120C</v>
          </cell>
          <cell r="E752">
            <v>-257627</v>
          </cell>
          <cell r="F752" t="str">
            <v>completo</v>
          </cell>
        </row>
        <row r="753">
          <cell r="D753" t="str">
            <v>48988922A</v>
          </cell>
          <cell r="E753">
            <v>-226923</v>
          </cell>
          <cell r="F753" t="str">
            <v>completo</v>
          </cell>
        </row>
        <row r="754">
          <cell r="D754" t="str">
            <v>75140215C</v>
          </cell>
          <cell r="E754">
            <v>254994</v>
          </cell>
          <cell r="F754" t="str">
            <v>completo</v>
          </cell>
        </row>
        <row r="755">
          <cell r="D755" t="str">
            <v>Y3461131J</v>
          </cell>
          <cell r="E755">
            <v>-234111</v>
          </cell>
          <cell r="F755" t="str">
            <v>completo</v>
          </cell>
        </row>
        <row r="756">
          <cell r="D756" t="str">
            <v>47513555V</v>
          </cell>
          <cell r="E756">
            <v>234178</v>
          </cell>
          <cell r="F756" t="str">
            <v>completo</v>
          </cell>
        </row>
        <row r="757">
          <cell r="D757" t="str">
            <v>32055681Y</v>
          </cell>
          <cell r="E757">
            <v>113848452</v>
          </cell>
          <cell r="F757" t="str">
            <v>completo</v>
          </cell>
        </row>
        <row r="758">
          <cell r="D758" t="str">
            <v>78688186B</v>
          </cell>
          <cell r="E758">
            <v>257622</v>
          </cell>
          <cell r="F758" t="str">
            <v>completo</v>
          </cell>
        </row>
        <row r="759">
          <cell r="D759" t="str">
            <v>30526698V</v>
          </cell>
          <cell r="E759">
            <v>-217571</v>
          </cell>
          <cell r="F759" t="str">
            <v>completo</v>
          </cell>
        </row>
        <row r="760">
          <cell r="D760" t="str">
            <v>30957664D</v>
          </cell>
          <cell r="E760">
            <v>-235539</v>
          </cell>
          <cell r="F760" t="str">
            <v>parcial</v>
          </cell>
        </row>
        <row r="761">
          <cell r="D761" t="str">
            <v>30978356R</v>
          </cell>
          <cell r="E761">
            <v>256586</v>
          </cell>
          <cell r="F761" t="str">
            <v>parcial</v>
          </cell>
        </row>
        <row r="762">
          <cell r="D762" t="str">
            <v>26970099T</v>
          </cell>
          <cell r="E762">
            <v>235542</v>
          </cell>
          <cell r="F762" t="str">
            <v>parcial</v>
          </cell>
        </row>
        <row r="763">
          <cell r="D763">
            <v>145116120</v>
          </cell>
          <cell r="E763">
            <v>218774</v>
          </cell>
          <cell r="F763" t="str">
            <v>completo</v>
          </cell>
        </row>
        <row r="764">
          <cell r="D764" t="str">
            <v>47211834X</v>
          </cell>
          <cell r="E764">
            <v>238474</v>
          </cell>
          <cell r="F764" t="str">
            <v>completo</v>
          </cell>
        </row>
        <row r="765">
          <cell r="D765" t="str">
            <v>30983499S</v>
          </cell>
          <cell r="E765">
            <v>113675712</v>
          </cell>
          <cell r="F765" t="str">
            <v>completo</v>
          </cell>
        </row>
        <row r="766">
          <cell r="D766" t="str">
            <v>30545208N</v>
          </cell>
          <cell r="E766">
            <v>113297452</v>
          </cell>
          <cell r="F766" t="str">
            <v>completo</v>
          </cell>
        </row>
        <row r="767">
          <cell r="D767" t="str">
            <v>30962794X</v>
          </cell>
          <cell r="E767">
            <v>238882</v>
          </cell>
          <cell r="F767" t="str">
            <v>parcial</v>
          </cell>
        </row>
        <row r="768">
          <cell r="D768" t="str">
            <v>30991208L</v>
          </cell>
          <cell r="E768">
            <v>-113148452</v>
          </cell>
          <cell r="F768" t="str">
            <v>completo</v>
          </cell>
        </row>
        <row r="769">
          <cell r="D769" t="str">
            <v>30835274W</v>
          </cell>
          <cell r="E769">
            <v>-113543532</v>
          </cell>
          <cell r="F769" t="str">
            <v>parcial</v>
          </cell>
        </row>
        <row r="770">
          <cell r="D770" t="str">
            <v>44356592B</v>
          </cell>
          <cell r="E770">
            <v>-113755712</v>
          </cell>
          <cell r="F770" t="str">
            <v>parcial</v>
          </cell>
        </row>
        <row r="771">
          <cell r="D771" t="str">
            <v>30529308M</v>
          </cell>
          <cell r="E771">
            <v>-113317752</v>
          </cell>
          <cell r="F771" t="str">
            <v>completo</v>
          </cell>
        </row>
        <row r="772">
          <cell r="D772" t="str">
            <v>44362242A</v>
          </cell>
          <cell r="E772">
            <v>-113315532</v>
          </cell>
          <cell r="F772" t="str">
            <v>parcial</v>
          </cell>
        </row>
        <row r="773">
          <cell r="D773" t="str">
            <v>30995263A</v>
          </cell>
          <cell r="E773">
            <v>217554</v>
          </cell>
          <cell r="F773" t="str">
            <v>parcial</v>
          </cell>
        </row>
        <row r="774">
          <cell r="D774" t="str">
            <v>80062431Y</v>
          </cell>
          <cell r="E774">
            <v>235286</v>
          </cell>
          <cell r="F774" t="str">
            <v>completo</v>
          </cell>
        </row>
        <row r="775">
          <cell r="D775" t="str">
            <v>30942872Y</v>
          </cell>
          <cell r="E775">
            <v>235410</v>
          </cell>
          <cell r="F775" t="str">
            <v>completo</v>
          </cell>
        </row>
        <row r="776">
          <cell r="D776" t="str">
            <v>30523858Y</v>
          </cell>
          <cell r="E776">
            <v>-254787</v>
          </cell>
          <cell r="F776" t="str">
            <v>completo</v>
          </cell>
        </row>
        <row r="777">
          <cell r="D777">
            <v>60540020</v>
          </cell>
          <cell r="E777">
            <v>-218767</v>
          </cell>
          <cell r="F777" t="str">
            <v>completo</v>
          </cell>
        </row>
        <row r="778">
          <cell r="D778" t="str">
            <v>45742844F</v>
          </cell>
          <cell r="E778">
            <v>113635752</v>
          </cell>
          <cell r="F778" t="str">
            <v>completo</v>
          </cell>
        </row>
        <row r="779">
          <cell r="D779" t="str">
            <v>78689671R</v>
          </cell>
          <cell r="E779">
            <v>113697452</v>
          </cell>
          <cell r="F779" t="str">
            <v>completo</v>
          </cell>
        </row>
        <row r="780">
          <cell r="D780" t="str">
            <v>45744087P</v>
          </cell>
          <cell r="E780">
            <v>217634</v>
          </cell>
          <cell r="F780" t="str">
            <v>completo</v>
          </cell>
        </row>
        <row r="781">
          <cell r="D781" t="str">
            <v>P14533973</v>
          </cell>
          <cell r="E781">
            <v>-113167812</v>
          </cell>
          <cell r="F781" t="str">
            <v>completo</v>
          </cell>
        </row>
        <row r="782">
          <cell r="D782" t="str">
            <v>30518095Q</v>
          </cell>
          <cell r="E782">
            <v>-257403</v>
          </cell>
          <cell r="F782" t="str">
            <v>completo</v>
          </cell>
        </row>
        <row r="783">
          <cell r="D783" t="str">
            <v>30500103X</v>
          </cell>
          <cell r="E783">
            <v>-217547</v>
          </cell>
          <cell r="F783" t="str">
            <v>completo</v>
          </cell>
        </row>
        <row r="784">
          <cell r="D784" t="str">
            <v>30954290Q</v>
          </cell>
          <cell r="E784">
            <v>-113375712</v>
          </cell>
          <cell r="F784" t="str">
            <v>completo</v>
          </cell>
        </row>
        <row r="785">
          <cell r="D785" t="str">
            <v>30437123G</v>
          </cell>
          <cell r="E785">
            <v>113443552</v>
          </cell>
          <cell r="F785" t="str">
            <v>completo</v>
          </cell>
        </row>
        <row r="786">
          <cell r="D786" t="str">
            <v>30964897C</v>
          </cell>
          <cell r="E786">
            <v>-257527</v>
          </cell>
          <cell r="F786" t="str">
            <v>completo</v>
          </cell>
        </row>
        <row r="787">
          <cell r="D787" t="str">
            <v>30799957J</v>
          </cell>
          <cell r="E787">
            <v>-254915</v>
          </cell>
          <cell r="F787" t="str">
            <v>parcial</v>
          </cell>
        </row>
        <row r="788">
          <cell r="D788" t="str">
            <v>50616486H</v>
          </cell>
          <cell r="E788">
            <v>113693532</v>
          </cell>
          <cell r="F788" t="str">
            <v>completo</v>
          </cell>
        </row>
        <row r="789">
          <cell r="D789" t="str">
            <v>30985787A</v>
          </cell>
          <cell r="E789">
            <v>215102</v>
          </cell>
          <cell r="F789" t="str">
            <v>completo</v>
          </cell>
        </row>
        <row r="790">
          <cell r="D790" t="str">
            <v>30996643A</v>
          </cell>
          <cell r="E790">
            <v>113405812</v>
          </cell>
          <cell r="F790" t="str">
            <v>completo</v>
          </cell>
        </row>
        <row r="791">
          <cell r="D791" t="str">
            <v>44363702Z</v>
          </cell>
          <cell r="E791">
            <v>217566</v>
          </cell>
          <cell r="F791" t="str">
            <v>completo</v>
          </cell>
        </row>
        <row r="792">
          <cell r="D792" t="str">
            <v>44366389X</v>
          </cell>
          <cell r="E792">
            <v>217542</v>
          </cell>
          <cell r="F792" t="str">
            <v>completo</v>
          </cell>
        </row>
        <row r="793">
          <cell r="D793" t="str">
            <v>34027424M</v>
          </cell>
          <cell r="E793">
            <v>-113398452</v>
          </cell>
          <cell r="F793" t="str">
            <v>completo</v>
          </cell>
        </row>
        <row r="794">
          <cell r="D794" t="str">
            <v>30800520R</v>
          </cell>
          <cell r="E794">
            <v>-254891</v>
          </cell>
          <cell r="F794" t="str">
            <v>parcial</v>
          </cell>
        </row>
        <row r="795">
          <cell r="D795" t="str">
            <v>30978081W</v>
          </cell>
          <cell r="E795">
            <v>113808832</v>
          </cell>
          <cell r="F795" t="str">
            <v>parcial</v>
          </cell>
        </row>
        <row r="796">
          <cell r="D796" t="str">
            <v>80150841G</v>
          </cell>
          <cell r="E796">
            <v>-238807</v>
          </cell>
          <cell r="F796" t="str">
            <v>parcial</v>
          </cell>
        </row>
        <row r="797">
          <cell r="D797" t="str">
            <v>32034925L</v>
          </cell>
          <cell r="E797">
            <v>113446752</v>
          </cell>
          <cell r="F797" t="str">
            <v>completo</v>
          </cell>
        </row>
        <row r="798">
          <cell r="D798" t="str">
            <v>80158731M</v>
          </cell>
          <cell r="E798">
            <v>-238475</v>
          </cell>
          <cell r="F798" t="str">
            <v>completo</v>
          </cell>
        </row>
        <row r="799">
          <cell r="D799" t="str">
            <v>45748034E</v>
          </cell>
          <cell r="E799">
            <v>-238427</v>
          </cell>
          <cell r="F799" t="str">
            <v>completo</v>
          </cell>
        </row>
        <row r="800">
          <cell r="D800" t="str">
            <v>30470852S</v>
          </cell>
          <cell r="E800">
            <v>257646</v>
          </cell>
          <cell r="F800" t="str">
            <v>completo</v>
          </cell>
        </row>
        <row r="801">
          <cell r="D801" t="str">
            <v>44359170J</v>
          </cell>
          <cell r="E801">
            <v>217574</v>
          </cell>
          <cell r="F801" t="str">
            <v>parcial</v>
          </cell>
        </row>
        <row r="802">
          <cell r="D802" t="str">
            <v>45736915N</v>
          </cell>
          <cell r="E802">
            <v>255550</v>
          </cell>
          <cell r="F802" t="str">
            <v>completo</v>
          </cell>
        </row>
        <row r="803">
          <cell r="D803" t="str">
            <v>30517284X</v>
          </cell>
          <cell r="E803">
            <v>-255487</v>
          </cell>
          <cell r="F803" t="str">
            <v>completo</v>
          </cell>
        </row>
        <row r="804">
          <cell r="D804" t="str">
            <v>52005845Q</v>
          </cell>
          <cell r="E804">
            <v>-217555</v>
          </cell>
          <cell r="F804" t="str">
            <v>completo</v>
          </cell>
        </row>
        <row r="805">
          <cell r="D805" t="str">
            <v>45885150N</v>
          </cell>
          <cell r="E805">
            <v>113403652</v>
          </cell>
          <cell r="F805" t="str">
            <v>completo</v>
          </cell>
        </row>
        <row r="806">
          <cell r="D806" t="str">
            <v>44371917H</v>
          </cell>
          <cell r="E806">
            <v>-254839</v>
          </cell>
          <cell r="F806" t="str">
            <v>completo</v>
          </cell>
        </row>
        <row r="807">
          <cell r="D807" t="str">
            <v>45749199Z</v>
          </cell>
          <cell r="E807">
            <v>-113106352</v>
          </cell>
          <cell r="F807" t="str">
            <v>completo</v>
          </cell>
        </row>
        <row r="808">
          <cell r="D808" t="str">
            <v>30537187H</v>
          </cell>
          <cell r="E808">
            <v>-255171</v>
          </cell>
          <cell r="F808" t="str">
            <v>parcial</v>
          </cell>
        </row>
        <row r="809">
          <cell r="D809" t="str">
            <v>79307113P</v>
          </cell>
          <cell r="E809">
            <v>113825752</v>
          </cell>
          <cell r="F809" t="str">
            <v>completo</v>
          </cell>
        </row>
        <row r="810">
          <cell r="D810" t="str">
            <v>30519448N</v>
          </cell>
          <cell r="E810">
            <v>113234832</v>
          </cell>
          <cell r="F810" t="str">
            <v>completo</v>
          </cell>
        </row>
        <row r="811">
          <cell r="D811" t="str">
            <v>50608433S</v>
          </cell>
          <cell r="E811">
            <v>113882532</v>
          </cell>
          <cell r="F811" t="str">
            <v>completo</v>
          </cell>
        </row>
        <row r="812">
          <cell r="D812" t="str">
            <v>44352425F</v>
          </cell>
          <cell r="E812">
            <v>-113316712</v>
          </cell>
          <cell r="F812" t="str">
            <v>parcial</v>
          </cell>
        </row>
        <row r="813">
          <cell r="D813" t="str">
            <v>80158597D</v>
          </cell>
          <cell r="E813">
            <v>-213203</v>
          </cell>
          <cell r="F813" t="str">
            <v>completo</v>
          </cell>
        </row>
        <row r="814">
          <cell r="D814" t="str">
            <v>30425577G</v>
          </cell>
          <cell r="E814">
            <v>-218515</v>
          </cell>
          <cell r="F814" t="str">
            <v>completo</v>
          </cell>
        </row>
        <row r="815">
          <cell r="D815" t="str">
            <v>30837366R</v>
          </cell>
          <cell r="E815">
            <v>-257531</v>
          </cell>
          <cell r="F815" t="str">
            <v>completo</v>
          </cell>
        </row>
        <row r="816">
          <cell r="D816" t="str">
            <v>30502468Y</v>
          </cell>
          <cell r="E816">
            <v>-113108832</v>
          </cell>
          <cell r="F816" t="str">
            <v>completo</v>
          </cell>
        </row>
        <row r="817">
          <cell r="D817" t="str">
            <v>75701674A</v>
          </cell>
          <cell r="E817">
            <v>213238</v>
          </cell>
          <cell r="F817" t="str">
            <v>parcial</v>
          </cell>
        </row>
        <row r="818">
          <cell r="D818" t="str">
            <v>45746253N</v>
          </cell>
          <cell r="E818">
            <v>-254795</v>
          </cell>
          <cell r="F818" t="str">
            <v>parcial</v>
          </cell>
        </row>
        <row r="819">
          <cell r="D819" t="str">
            <v>30808930Q</v>
          </cell>
          <cell r="E819">
            <v>255142</v>
          </cell>
          <cell r="F819" t="str">
            <v>completo</v>
          </cell>
        </row>
        <row r="820">
          <cell r="D820" t="str">
            <v>30480386G</v>
          </cell>
          <cell r="E820">
            <v>255486</v>
          </cell>
          <cell r="F820" t="str">
            <v>completo</v>
          </cell>
        </row>
        <row r="821">
          <cell r="D821" t="str">
            <v>30976873J</v>
          </cell>
          <cell r="E821">
            <v>-113987452</v>
          </cell>
          <cell r="F821" t="str">
            <v>parcial</v>
          </cell>
        </row>
        <row r="822">
          <cell r="D822" t="str">
            <v>44350437C</v>
          </cell>
          <cell r="E822">
            <v>-235523</v>
          </cell>
          <cell r="F822" t="str">
            <v>completo</v>
          </cell>
        </row>
        <row r="823">
          <cell r="D823" t="str">
            <v>30809660X</v>
          </cell>
          <cell r="E823">
            <v>113022312</v>
          </cell>
          <cell r="F823" t="str">
            <v>completo</v>
          </cell>
        </row>
        <row r="824">
          <cell r="D824" t="str">
            <v>26214978S</v>
          </cell>
          <cell r="E824">
            <v>113804532</v>
          </cell>
          <cell r="F824" t="str">
            <v>parcial</v>
          </cell>
        </row>
        <row r="825">
          <cell r="D825" t="str">
            <v>30470655W</v>
          </cell>
          <cell r="E825">
            <v>113803652</v>
          </cell>
          <cell r="F825" t="str">
            <v>completo</v>
          </cell>
        </row>
        <row r="826">
          <cell r="D826" t="str">
            <v>30976110D</v>
          </cell>
          <cell r="E826">
            <v>-238783</v>
          </cell>
          <cell r="F826" t="str">
            <v>parcial</v>
          </cell>
        </row>
        <row r="827">
          <cell r="D827" t="str">
            <v>44371043H</v>
          </cell>
          <cell r="E827">
            <v>-113903652</v>
          </cell>
          <cell r="F827" t="str">
            <v>completo</v>
          </cell>
        </row>
        <row r="828">
          <cell r="D828" t="str">
            <v>30531005T</v>
          </cell>
          <cell r="E828">
            <v>113650512</v>
          </cell>
          <cell r="F828" t="str">
            <v>completo</v>
          </cell>
        </row>
        <row r="829">
          <cell r="D829" t="str">
            <v>44364670Q</v>
          </cell>
          <cell r="E829">
            <v>113673552</v>
          </cell>
          <cell r="F829" t="str">
            <v>completo</v>
          </cell>
        </row>
        <row r="830">
          <cell r="D830">
            <v>92247813</v>
          </cell>
          <cell r="E830">
            <v>-113927812</v>
          </cell>
          <cell r="F830" t="str">
            <v>completo</v>
          </cell>
        </row>
        <row r="831">
          <cell r="D831" t="str">
            <v>30505516H</v>
          </cell>
          <cell r="E831">
            <v>213230</v>
          </cell>
          <cell r="F831" t="str">
            <v>completo</v>
          </cell>
        </row>
        <row r="832">
          <cell r="D832" t="str">
            <v>31002820Q</v>
          </cell>
          <cell r="E832">
            <v>-238791</v>
          </cell>
          <cell r="F832" t="str">
            <v>completo</v>
          </cell>
        </row>
        <row r="833">
          <cell r="D833" t="str">
            <v>45742905E</v>
          </cell>
          <cell r="E833">
            <v>113234552</v>
          </cell>
          <cell r="F833" t="str">
            <v>parcial</v>
          </cell>
        </row>
        <row r="834">
          <cell r="D834" t="str">
            <v>30515054B</v>
          </cell>
          <cell r="E834">
            <v>-257539</v>
          </cell>
          <cell r="F834" t="str">
            <v>completo</v>
          </cell>
        </row>
        <row r="835">
          <cell r="D835" t="str">
            <v>45740158N</v>
          </cell>
          <cell r="E835">
            <v>-113925752</v>
          </cell>
          <cell r="F835" t="str">
            <v>parcial</v>
          </cell>
        </row>
        <row r="836">
          <cell r="D836" t="str">
            <v>30435554E</v>
          </cell>
          <cell r="E836">
            <v>-113982532</v>
          </cell>
          <cell r="F836" t="str">
            <v>completo</v>
          </cell>
        </row>
        <row r="837">
          <cell r="D837" t="str">
            <v>50602780C</v>
          </cell>
          <cell r="E837">
            <v>-113735532</v>
          </cell>
          <cell r="F837" t="str">
            <v>completo</v>
          </cell>
        </row>
        <row r="838">
          <cell r="D838" t="str">
            <v>30542544Q</v>
          </cell>
          <cell r="E838">
            <v>-235531</v>
          </cell>
          <cell r="F838" t="str">
            <v>parcial</v>
          </cell>
        </row>
        <row r="839">
          <cell r="D839" t="str">
            <v>30794719L</v>
          </cell>
          <cell r="E839">
            <v>-212671</v>
          </cell>
          <cell r="F839" t="str">
            <v>completo</v>
          </cell>
        </row>
        <row r="840">
          <cell r="D840" t="str">
            <v>30955320B</v>
          </cell>
          <cell r="E840">
            <v>113004532</v>
          </cell>
          <cell r="F840" t="str">
            <v>completo</v>
          </cell>
        </row>
        <row r="841">
          <cell r="D841" t="str">
            <v>30986995S</v>
          </cell>
          <cell r="E841">
            <v>113083532</v>
          </cell>
          <cell r="F841" t="str">
            <v>completo</v>
          </cell>
        </row>
        <row r="842">
          <cell r="D842" t="str">
            <v>30978080R</v>
          </cell>
          <cell r="E842">
            <v>113614832</v>
          </cell>
          <cell r="F842" t="str">
            <v>completo</v>
          </cell>
        </row>
        <row r="843">
          <cell r="D843" t="str">
            <v>27303038Z</v>
          </cell>
          <cell r="E843">
            <v>235526</v>
          </cell>
          <cell r="F843" t="str">
            <v>completo</v>
          </cell>
        </row>
        <row r="844">
          <cell r="D844" t="str">
            <v>12746640V</v>
          </cell>
          <cell r="E844">
            <v>-213211</v>
          </cell>
          <cell r="F844" t="str">
            <v>parcial</v>
          </cell>
        </row>
        <row r="845">
          <cell r="D845" t="str">
            <v>24255256P</v>
          </cell>
          <cell r="E845">
            <v>-256303</v>
          </cell>
          <cell r="F845" t="str">
            <v>completo</v>
          </cell>
        </row>
        <row r="846">
          <cell r="D846" t="str">
            <v>30982144V</v>
          </cell>
          <cell r="E846">
            <v>113882652</v>
          </cell>
          <cell r="F846" t="str">
            <v>parcial</v>
          </cell>
        </row>
        <row r="847">
          <cell r="D847" t="str">
            <v>44363265Z</v>
          </cell>
          <cell r="E847">
            <v>113298452</v>
          </cell>
          <cell r="F847" t="str">
            <v>parcial</v>
          </cell>
        </row>
        <row r="848">
          <cell r="D848" t="str">
            <v>15450131L</v>
          </cell>
          <cell r="E848">
            <v>-255423</v>
          </cell>
          <cell r="F848" t="str">
            <v>completo</v>
          </cell>
        </row>
        <row r="849">
          <cell r="D849" t="str">
            <v>30450200V</v>
          </cell>
          <cell r="E849">
            <v>-113963552</v>
          </cell>
          <cell r="F849" t="str">
            <v>completo</v>
          </cell>
        </row>
        <row r="850">
          <cell r="D850" t="str">
            <v>46125656F</v>
          </cell>
          <cell r="E850">
            <v>218522</v>
          </cell>
          <cell r="F850" t="str">
            <v>parcial</v>
          </cell>
        </row>
        <row r="851">
          <cell r="D851" t="str">
            <v>30959042F</v>
          </cell>
          <cell r="E851">
            <v>-113988452</v>
          </cell>
          <cell r="F851" t="str">
            <v>parcial</v>
          </cell>
        </row>
        <row r="852">
          <cell r="D852" t="str">
            <v>30804621P</v>
          </cell>
          <cell r="E852">
            <v>113047752</v>
          </cell>
          <cell r="F852" t="str">
            <v>completo</v>
          </cell>
        </row>
        <row r="853">
          <cell r="D853" t="str">
            <v>44351554X</v>
          </cell>
          <cell r="E853">
            <v>-113738452</v>
          </cell>
          <cell r="F853" t="str">
            <v>completo</v>
          </cell>
        </row>
        <row r="854">
          <cell r="D854" t="str">
            <v>30985548V</v>
          </cell>
          <cell r="E854">
            <v>113006712</v>
          </cell>
          <cell r="F854" t="str">
            <v>completo</v>
          </cell>
        </row>
        <row r="855">
          <cell r="D855" t="str">
            <v>G18658240</v>
          </cell>
          <cell r="E855">
            <v>-113392532</v>
          </cell>
          <cell r="F855" t="str">
            <v>completo</v>
          </cell>
        </row>
        <row r="856">
          <cell r="D856" t="str">
            <v>15402575G</v>
          </cell>
          <cell r="E856">
            <v>113293832</v>
          </cell>
          <cell r="F856" t="str">
            <v>completo</v>
          </cell>
        </row>
        <row r="857">
          <cell r="D857" t="str">
            <v>77321980M</v>
          </cell>
          <cell r="E857">
            <v>257530</v>
          </cell>
          <cell r="F857" t="str">
            <v>completo</v>
          </cell>
        </row>
        <row r="858">
          <cell r="D858" t="str">
            <v>30073448M</v>
          </cell>
          <cell r="E858">
            <v>-255183</v>
          </cell>
          <cell r="F858" t="str">
            <v>completo</v>
          </cell>
        </row>
        <row r="859">
          <cell r="D859" t="str">
            <v>30812064E</v>
          </cell>
          <cell r="E859">
            <v>113273552</v>
          </cell>
          <cell r="F859" t="str">
            <v>completo</v>
          </cell>
        </row>
        <row r="860">
          <cell r="D860" t="str">
            <v>50600150N</v>
          </cell>
          <cell r="E860">
            <v>254838</v>
          </cell>
          <cell r="F860" t="str">
            <v>completo</v>
          </cell>
        </row>
        <row r="861">
          <cell r="D861" t="str">
            <v>30511095P</v>
          </cell>
          <cell r="E861">
            <v>-257643</v>
          </cell>
          <cell r="F861" t="str">
            <v>completo</v>
          </cell>
        </row>
        <row r="862">
          <cell r="D862" t="str">
            <v>44355629Z</v>
          </cell>
          <cell r="E862">
            <v>254890</v>
          </cell>
          <cell r="F862" t="str">
            <v>parcial</v>
          </cell>
        </row>
        <row r="863">
          <cell r="D863" t="str">
            <v>48874465V</v>
          </cell>
          <cell r="E863">
            <v>254834</v>
          </cell>
          <cell r="F863" t="str">
            <v>parcial</v>
          </cell>
        </row>
        <row r="864">
          <cell r="D864" t="str">
            <v>80141094D</v>
          </cell>
          <cell r="E864">
            <v>113292652</v>
          </cell>
          <cell r="F864" t="str">
            <v>parcial</v>
          </cell>
        </row>
        <row r="865">
          <cell r="D865" t="str">
            <v>30480745H</v>
          </cell>
          <cell r="E865">
            <v>-113797452</v>
          </cell>
          <cell r="F865" t="str">
            <v>completo</v>
          </cell>
        </row>
        <row r="866">
          <cell r="D866" t="str">
            <v>45869188N</v>
          </cell>
          <cell r="E866">
            <v>-113565712</v>
          </cell>
          <cell r="F866" t="str">
            <v>completo</v>
          </cell>
        </row>
        <row r="867">
          <cell r="D867" t="str">
            <v>45749516D</v>
          </cell>
          <cell r="E867">
            <v>-257535</v>
          </cell>
          <cell r="F867" t="str">
            <v>completo</v>
          </cell>
        </row>
        <row r="868">
          <cell r="D868">
            <v>918710807</v>
          </cell>
          <cell r="E868">
            <v>255422</v>
          </cell>
          <cell r="F868" t="str">
            <v>completo</v>
          </cell>
        </row>
        <row r="869">
          <cell r="D869" t="str">
            <v>31005104T</v>
          </cell>
          <cell r="E869">
            <v>257526</v>
          </cell>
          <cell r="F869" t="str">
            <v>completo</v>
          </cell>
        </row>
        <row r="870">
          <cell r="D870" t="str">
            <v>46548712R</v>
          </cell>
          <cell r="E870">
            <v>-113947752</v>
          </cell>
          <cell r="F870" t="str">
            <v>completo</v>
          </cell>
        </row>
        <row r="871">
          <cell r="D871" t="str">
            <v>25660642W</v>
          </cell>
          <cell r="E871">
            <v>-113906712</v>
          </cell>
          <cell r="F871" t="str">
            <v>parcial</v>
          </cell>
        </row>
        <row r="872">
          <cell r="D872" t="str">
            <v>30974020N</v>
          </cell>
          <cell r="E872">
            <v>113444752</v>
          </cell>
          <cell r="F872" t="str">
            <v>completo</v>
          </cell>
        </row>
        <row r="873">
          <cell r="D873" t="str">
            <v>80164318A</v>
          </cell>
          <cell r="E873">
            <v>113638452</v>
          </cell>
          <cell r="F873" t="str">
            <v>completo</v>
          </cell>
        </row>
        <row r="874">
          <cell r="D874" t="str">
            <v>75756401J</v>
          </cell>
          <cell r="E874">
            <v>257538</v>
          </cell>
          <cell r="F874" t="str">
            <v>completo</v>
          </cell>
        </row>
        <row r="875">
          <cell r="D875" t="str">
            <v>45887304G</v>
          </cell>
          <cell r="E875">
            <v>113404532</v>
          </cell>
          <cell r="F875" t="str">
            <v>completo</v>
          </cell>
        </row>
        <row r="876">
          <cell r="D876">
            <v>13521066</v>
          </cell>
          <cell r="E876">
            <v>113805272</v>
          </cell>
          <cell r="F876" t="str">
            <v>completo</v>
          </cell>
        </row>
        <row r="877">
          <cell r="D877">
            <v>59535281</v>
          </cell>
          <cell r="E877">
            <v>257550</v>
          </cell>
          <cell r="F877" t="str">
            <v>completo</v>
          </cell>
        </row>
        <row r="878">
          <cell r="D878" t="str">
            <v>05933170K</v>
          </cell>
          <cell r="E878">
            <v>-217599</v>
          </cell>
          <cell r="F878" t="str">
            <v>completo</v>
          </cell>
        </row>
        <row r="879">
          <cell r="D879" t="str">
            <v>C8GN37MY2</v>
          </cell>
          <cell r="E879">
            <v>-235403</v>
          </cell>
          <cell r="F879" t="str">
            <v>completo</v>
          </cell>
        </row>
        <row r="880">
          <cell r="D880" t="str">
            <v>13794133K</v>
          </cell>
          <cell r="E880">
            <v>213202</v>
          </cell>
          <cell r="F880" t="str">
            <v>completo</v>
          </cell>
        </row>
        <row r="881">
          <cell r="D881" t="str">
            <v>D0610570</v>
          </cell>
          <cell r="E881">
            <v>-113946752</v>
          </cell>
          <cell r="F881" t="str">
            <v>completo</v>
          </cell>
        </row>
        <row r="882">
          <cell r="D882">
            <v>37213077</v>
          </cell>
          <cell r="E882">
            <v>258286</v>
          </cell>
          <cell r="F882" t="str">
            <v>completo</v>
          </cell>
        </row>
        <row r="883">
          <cell r="D883" t="str">
            <v>77331993J</v>
          </cell>
          <cell r="E883">
            <v>235334</v>
          </cell>
          <cell r="F883" t="str">
            <v>parcial</v>
          </cell>
        </row>
        <row r="884">
          <cell r="D884" t="str">
            <v>48960825N</v>
          </cell>
          <cell r="E884">
            <v>-113525752</v>
          </cell>
          <cell r="F884" t="str">
            <v>parcial</v>
          </cell>
        </row>
        <row r="885">
          <cell r="D885" t="str">
            <v>X127800</v>
          </cell>
          <cell r="E885">
            <v>212726</v>
          </cell>
          <cell r="F885" t="str">
            <v>completo</v>
          </cell>
        </row>
        <row r="886">
          <cell r="D886" t="str">
            <v>75062945F</v>
          </cell>
          <cell r="E886">
            <v>235538</v>
          </cell>
          <cell r="F886" t="str">
            <v>completo</v>
          </cell>
        </row>
        <row r="887">
          <cell r="D887" t="str">
            <v>30950984E</v>
          </cell>
          <cell r="E887">
            <v>-113146752</v>
          </cell>
          <cell r="F887" t="str">
            <v>parcial</v>
          </cell>
        </row>
        <row r="888">
          <cell r="D888" t="str">
            <v>52568249R</v>
          </cell>
          <cell r="E888">
            <v>-257411</v>
          </cell>
          <cell r="F888" t="str">
            <v>completo</v>
          </cell>
        </row>
        <row r="889">
          <cell r="D889" t="str">
            <v>15473336V</v>
          </cell>
          <cell r="E889">
            <v>-254791</v>
          </cell>
          <cell r="F889" t="str">
            <v>completo</v>
          </cell>
        </row>
        <row r="890">
          <cell r="D890" t="str">
            <v>AQ946057</v>
          </cell>
          <cell r="E890">
            <v>-252895</v>
          </cell>
          <cell r="F890" t="str">
            <v>completo</v>
          </cell>
        </row>
        <row r="891">
          <cell r="D891" t="str">
            <v>05680312W</v>
          </cell>
          <cell r="E891">
            <v>257534</v>
          </cell>
          <cell r="F891" t="str">
            <v>parcial</v>
          </cell>
        </row>
        <row r="892">
          <cell r="D892" t="str">
            <v>49094161V</v>
          </cell>
          <cell r="E892">
            <v>113423532</v>
          </cell>
          <cell r="F892" t="str">
            <v>completo</v>
          </cell>
        </row>
        <row r="893">
          <cell r="D893" t="str">
            <v>75153673T</v>
          </cell>
          <cell r="E893">
            <v>-213215</v>
          </cell>
          <cell r="F893" t="str">
            <v>completo</v>
          </cell>
        </row>
        <row r="894">
          <cell r="D894" t="str">
            <v>29172658X</v>
          </cell>
          <cell r="E894">
            <v>218494</v>
          </cell>
          <cell r="F894" t="str">
            <v>parcial</v>
          </cell>
        </row>
        <row r="895">
          <cell r="D895" t="str">
            <v>F19683459</v>
          </cell>
          <cell r="E895">
            <v>-218771</v>
          </cell>
          <cell r="F895" t="str">
            <v>completo</v>
          </cell>
        </row>
        <row r="896">
          <cell r="D896" t="str">
            <v>P14728063</v>
          </cell>
          <cell r="E896">
            <v>113677812</v>
          </cell>
          <cell r="F896" t="str">
            <v>completo</v>
          </cell>
        </row>
        <row r="897">
          <cell r="D897" t="str">
            <v>EB7754978</v>
          </cell>
          <cell r="E897">
            <v>-254835</v>
          </cell>
          <cell r="F897" t="str">
            <v>completo</v>
          </cell>
        </row>
        <row r="898">
          <cell r="D898" t="str">
            <v>51066653Y</v>
          </cell>
          <cell r="E898">
            <v>-218955</v>
          </cell>
          <cell r="F898" t="str">
            <v>completo</v>
          </cell>
        </row>
        <row r="899">
          <cell r="D899" t="str">
            <v>09363968R</v>
          </cell>
          <cell r="E899">
            <v>-235283</v>
          </cell>
          <cell r="F899" t="str">
            <v>completo</v>
          </cell>
        </row>
        <row r="900">
          <cell r="D900" t="str">
            <v>31837546A</v>
          </cell>
          <cell r="E900">
            <v>113653532</v>
          </cell>
          <cell r="F900" t="str">
            <v>completo</v>
          </cell>
        </row>
        <row r="901">
          <cell r="D901" t="str">
            <v>AQ138420</v>
          </cell>
          <cell r="E901">
            <v>113673532</v>
          </cell>
          <cell r="F901" t="str">
            <v>completo</v>
          </cell>
        </row>
        <row r="902">
          <cell r="D902" t="str">
            <v>01936563D</v>
          </cell>
          <cell r="E902">
            <v>-235503</v>
          </cell>
          <cell r="F902" t="str">
            <v>completo</v>
          </cell>
        </row>
        <row r="903">
          <cell r="D903" t="str">
            <v>28766383F</v>
          </cell>
          <cell r="E903">
            <v>-113145532</v>
          </cell>
          <cell r="F903" t="str">
            <v>completo</v>
          </cell>
        </row>
        <row r="904">
          <cell r="D904" t="str">
            <v>77336898L</v>
          </cell>
          <cell r="E904">
            <v>-238423</v>
          </cell>
          <cell r="F904" t="str">
            <v>completo</v>
          </cell>
        </row>
        <row r="905">
          <cell r="D905">
            <v>4735492</v>
          </cell>
          <cell r="E905">
            <v>-113528832</v>
          </cell>
          <cell r="F905" t="str">
            <v>completo</v>
          </cell>
        </row>
        <row r="906">
          <cell r="D906">
            <v>721675109</v>
          </cell>
          <cell r="E906">
            <v>-238827</v>
          </cell>
          <cell r="F906" t="str">
            <v>completo</v>
          </cell>
        </row>
        <row r="907">
          <cell r="D907">
            <v>916345127</v>
          </cell>
          <cell r="E907">
            <v>-113397452</v>
          </cell>
          <cell r="F907" t="str">
            <v>completo</v>
          </cell>
        </row>
        <row r="908">
          <cell r="D908" t="str">
            <v>25084046Q</v>
          </cell>
          <cell r="E908">
            <v>-113731552</v>
          </cell>
          <cell r="F908" t="str">
            <v>completo</v>
          </cell>
        </row>
        <row r="909">
          <cell r="D909" t="str">
            <v>28836086C</v>
          </cell>
          <cell r="E909">
            <v>-113945752</v>
          </cell>
          <cell r="F909" t="str">
            <v>completo</v>
          </cell>
        </row>
        <row r="910">
          <cell r="D910" t="str">
            <v>28643051R</v>
          </cell>
          <cell r="E910">
            <v>113845752</v>
          </cell>
          <cell r="F910" t="str">
            <v>completo</v>
          </cell>
        </row>
        <row r="911">
          <cell r="D911" t="str">
            <v>14318399W</v>
          </cell>
          <cell r="E911">
            <v>-257547</v>
          </cell>
          <cell r="F911" t="str">
            <v>completo</v>
          </cell>
        </row>
        <row r="912">
          <cell r="D912" t="str">
            <v>28623076J</v>
          </cell>
          <cell r="E912">
            <v>257546</v>
          </cell>
          <cell r="F912" t="str">
            <v>completo</v>
          </cell>
        </row>
        <row r="913">
          <cell r="D913" t="str">
            <v>30222491P</v>
          </cell>
          <cell r="E913">
            <v>-113545752</v>
          </cell>
          <cell r="F913" t="str">
            <v>completo</v>
          </cell>
        </row>
        <row r="914">
          <cell r="D914" t="str">
            <v>P01551036</v>
          </cell>
          <cell r="E914">
            <v>113276752</v>
          </cell>
          <cell r="F914" t="str">
            <v>completo</v>
          </cell>
        </row>
        <row r="915">
          <cell r="D915" t="str">
            <v>30990432W</v>
          </cell>
          <cell r="E915">
            <v>113080212</v>
          </cell>
          <cell r="F915" t="str">
            <v>completo</v>
          </cell>
        </row>
        <row r="916">
          <cell r="D916" t="str">
            <v>30985308F</v>
          </cell>
          <cell r="E916">
            <v>-113184752</v>
          </cell>
          <cell r="F916" t="str">
            <v>parcial</v>
          </cell>
        </row>
        <row r="917">
          <cell r="D917" t="str">
            <v>26974123E</v>
          </cell>
          <cell r="E917">
            <v>213126</v>
          </cell>
          <cell r="F917" t="str">
            <v>completo</v>
          </cell>
        </row>
        <row r="918">
          <cell r="D918" t="str">
            <v>G10147477</v>
          </cell>
          <cell r="E918">
            <v>257606</v>
          </cell>
          <cell r="F918" t="str">
            <v>completo</v>
          </cell>
        </row>
        <row r="919">
          <cell r="D919" t="str">
            <v>30942027N</v>
          </cell>
          <cell r="E919">
            <v>113080432</v>
          </cell>
          <cell r="F919" t="str">
            <v>completo</v>
          </cell>
        </row>
        <row r="920">
          <cell r="D920" t="str">
            <v>14637534N</v>
          </cell>
          <cell r="E920">
            <v>113670212</v>
          </cell>
          <cell r="F920" t="str">
            <v>completo</v>
          </cell>
        </row>
        <row r="921">
          <cell r="D921" t="str">
            <v>30525254E</v>
          </cell>
          <cell r="E921">
            <v>113083712</v>
          </cell>
          <cell r="F921" t="str">
            <v>parcial</v>
          </cell>
        </row>
        <row r="922">
          <cell r="D922" t="str">
            <v>30537643Z</v>
          </cell>
          <cell r="E922">
            <v>113421312</v>
          </cell>
          <cell r="F922" t="str">
            <v>completo</v>
          </cell>
        </row>
        <row r="923">
          <cell r="D923" t="str">
            <v>30200553N</v>
          </cell>
          <cell r="E923">
            <v>113846652</v>
          </cell>
          <cell r="F923" t="str">
            <v>completo</v>
          </cell>
        </row>
        <row r="924">
          <cell r="D924" t="str">
            <v>44350358X</v>
          </cell>
          <cell r="E924">
            <v>213146</v>
          </cell>
          <cell r="F924" t="str">
            <v>completo</v>
          </cell>
        </row>
        <row r="925">
          <cell r="D925" t="str">
            <v>30799885X</v>
          </cell>
          <cell r="E925">
            <v>113657832</v>
          </cell>
          <cell r="F925" t="str">
            <v>parcial</v>
          </cell>
        </row>
        <row r="926">
          <cell r="D926" t="str">
            <v>30959976K</v>
          </cell>
          <cell r="E926">
            <v>-113921312</v>
          </cell>
          <cell r="F926" t="str">
            <v>completo</v>
          </cell>
        </row>
        <row r="927">
          <cell r="D927">
            <v>5160026504</v>
          </cell>
          <cell r="E927">
            <v>113860432</v>
          </cell>
          <cell r="F927" t="str">
            <v>completo</v>
          </cell>
        </row>
        <row r="928">
          <cell r="D928" t="str">
            <v>30807028T</v>
          </cell>
          <cell r="E928">
            <v>-238755</v>
          </cell>
          <cell r="F928" t="str">
            <v>parcial</v>
          </cell>
        </row>
        <row r="929">
          <cell r="D929" t="str">
            <v>46803042C</v>
          </cell>
          <cell r="E929">
            <v>-217387</v>
          </cell>
          <cell r="F929" t="str">
            <v>parcial</v>
          </cell>
        </row>
        <row r="930">
          <cell r="D930" t="str">
            <v>30979501L</v>
          </cell>
          <cell r="E930">
            <v>212102</v>
          </cell>
          <cell r="F930" t="str">
            <v>completo</v>
          </cell>
        </row>
        <row r="931">
          <cell r="D931" t="str">
            <v>30837457T</v>
          </cell>
          <cell r="E931">
            <v>-113733532</v>
          </cell>
          <cell r="F931" t="str">
            <v>completo</v>
          </cell>
        </row>
        <row r="932">
          <cell r="D932" t="str">
            <v>44369242B</v>
          </cell>
          <cell r="E932">
            <v>238758</v>
          </cell>
          <cell r="F932" t="str">
            <v>completo</v>
          </cell>
        </row>
        <row r="933">
          <cell r="D933" t="str">
            <v>30817081W</v>
          </cell>
          <cell r="E933">
            <v>-113960432</v>
          </cell>
          <cell r="F933" t="str">
            <v>parcial</v>
          </cell>
        </row>
        <row r="934">
          <cell r="D934" t="str">
            <v>15451717H</v>
          </cell>
          <cell r="E934">
            <v>234082</v>
          </cell>
          <cell r="F934" t="str">
            <v>completo</v>
          </cell>
        </row>
        <row r="935">
          <cell r="D935" t="str">
            <v>30525976P</v>
          </cell>
          <cell r="E935">
            <v>113807652</v>
          </cell>
          <cell r="F935" t="str">
            <v>completo</v>
          </cell>
        </row>
        <row r="936">
          <cell r="D936" t="str">
            <v>45744870D</v>
          </cell>
          <cell r="E936">
            <v>256758</v>
          </cell>
          <cell r="F936" t="str">
            <v>completo</v>
          </cell>
        </row>
        <row r="937">
          <cell r="D937">
            <v>7160024030</v>
          </cell>
          <cell r="E937">
            <v>256722</v>
          </cell>
          <cell r="F937" t="str">
            <v>completo</v>
          </cell>
        </row>
        <row r="938">
          <cell r="D938" t="str">
            <v>80135442S</v>
          </cell>
          <cell r="E938">
            <v>-256767</v>
          </cell>
          <cell r="F938" t="str">
            <v>parcial</v>
          </cell>
        </row>
        <row r="939">
          <cell r="D939" t="str">
            <v>45748478Y</v>
          </cell>
          <cell r="E939">
            <v>212078</v>
          </cell>
          <cell r="F939" t="str">
            <v>completo</v>
          </cell>
        </row>
        <row r="940">
          <cell r="D940" t="str">
            <v>30962383J</v>
          </cell>
          <cell r="E940">
            <v>113009412</v>
          </cell>
          <cell r="F940" t="str">
            <v>completo</v>
          </cell>
        </row>
        <row r="941">
          <cell r="D941" t="str">
            <v>44359090W</v>
          </cell>
          <cell r="E941">
            <v>-256775</v>
          </cell>
          <cell r="F941" t="str">
            <v>completo</v>
          </cell>
        </row>
        <row r="942">
          <cell r="D942" t="str">
            <v>30969554P</v>
          </cell>
          <cell r="E942">
            <v>113805752</v>
          </cell>
          <cell r="F942" t="str">
            <v>parcial</v>
          </cell>
        </row>
        <row r="943">
          <cell r="D943" t="str">
            <v>44355982E</v>
          </cell>
          <cell r="E943">
            <v>234078</v>
          </cell>
          <cell r="F943" t="str">
            <v>completo</v>
          </cell>
        </row>
        <row r="944">
          <cell r="D944" t="str">
            <v>30813216R</v>
          </cell>
          <cell r="E944">
            <v>-113396832</v>
          </cell>
          <cell r="F944" t="str">
            <v>completo</v>
          </cell>
        </row>
        <row r="945">
          <cell r="D945" t="str">
            <v>30943543X</v>
          </cell>
          <cell r="E945">
            <v>-113185652</v>
          </cell>
          <cell r="F945" t="str">
            <v>parcial</v>
          </cell>
        </row>
        <row r="946">
          <cell r="D946">
            <v>7160044778</v>
          </cell>
          <cell r="E946">
            <v>113007652</v>
          </cell>
          <cell r="F946" t="str">
            <v>parcial</v>
          </cell>
        </row>
        <row r="947">
          <cell r="D947" t="str">
            <v>30193588Q</v>
          </cell>
          <cell r="E947">
            <v>256646</v>
          </cell>
          <cell r="F947" t="str">
            <v>completo</v>
          </cell>
        </row>
        <row r="948">
          <cell r="D948" t="str">
            <v>30794068N</v>
          </cell>
          <cell r="E948">
            <v>-213147</v>
          </cell>
          <cell r="F948" t="str">
            <v>completo</v>
          </cell>
        </row>
        <row r="949">
          <cell r="D949">
            <v>8160005586</v>
          </cell>
          <cell r="E949">
            <v>-256655</v>
          </cell>
          <cell r="F949" t="str">
            <v>parcial</v>
          </cell>
        </row>
        <row r="950">
          <cell r="D950" t="str">
            <v>31033462E</v>
          </cell>
          <cell r="E950">
            <v>256774</v>
          </cell>
          <cell r="F950" t="str">
            <v>completo</v>
          </cell>
        </row>
        <row r="951">
          <cell r="D951" t="str">
            <v>30962940H</v>
          </cell>
          <cell r="E951">
            <v>113217652</v>
          </cell>
          <cell r="F951" t="str">
            <v>parcial</v>
          </cell>
        </row>
        <row r="952">
          <cell r="D952" t="str">
            <v>44359814J</v>
          </cell>
          <cell r="E952">
            <v>-113546652</v>
          </cell>
          <cell r="F952" t="str">
            <v>completo</v>
          </cell>
        </row>
        <row r="953">
          <cell r="D953" t="str">
            <v>80155436E</v>
          </cell>
          <cell r="E953">
            <v>113614352</v>
          </cell>
          <cell r="F953" t="str">
            <v>completo</v>
          </cell>
        </row>
        <row r="954">
          <cell r="D954" t="str">
            <v>44366977T</v>
          </cell>
          <cell r="E954">
            <v>212074</v>
          </cell>
          <cell r="F954" t="str">
            <v>parcial</v>
          </cell>
        </row>
        <row r="955">
          <cell r="D955" t="str">
            <v>26215636Y</v>
          </cell>
          <cell r="E955">
            <v>256954</v>
          </cell>
          <cell r="F955" t="str">
            <v>completo</v>
          </cell>
        </row>
        <row r="956">
          <cell r="D956" t="str">
            <v>44260780V</v>
          </cell>
          <cell r="E956">
            <v>-113904832</v>
          </cell>
          <cell r="F956" t="str">
            <v>parcial</v>
          </cell>
        </row>
        <row r="957">
          <cell r="D957" t="str">
            <v>30813272B</v>
          </cell>
          <cell r="E957">
            <v>256710</v>
          </cell>
          <cell r="F957" t="str">
            <v>completo</v>
          </cell>
        </row>
        <row r="958">
          <cell r="D958" t="str">
            <v>45741746J</v>
          </cell>
          <cell r="E958">
            <v>-257507</v>
          </cell>
          <cell r="F958" t="str">
            <v>completo</v>
          </cell>
        </row>
        <row r="959">
          <cell r="D959" t="str">
            <v>30993963Z</v>
          </cell>
          <cell r="E959">
            <v>-212651</v>
          </cell>
          <cell r="F959" t="str">
            <v>parcial</v>
          </cell>
        </row>
        <row r="960">
          <cell r="D960" t="str">
            <v>30517365E</v>
          </cell>
          <cell r="E960">
            <v>-113166652</v>
          </cell>
          <cell r="F960" t="str">
            <v>completo</v>
          </cell>
        </row>
        <row r="961">
          <cell r="D961" t="str">
            <v>30816709K</v>
          </cell>
          <cell r="E961">
            <v>113821312</v>
          </cell>
          <cell r="F961" t="str">
            <v>parcial</v>
          </cell>
        </row>
        <row r="962">
          <cell r="D962" t="str">
            <v>45736110N</v>
          </cell>
          <cell r="E962">
            <v>-113521312</v>
          </cell>
          <cell r="F962" t="str">
            <v>completo</v>
          </cell>
        </row>
        <row r="963">
          <cell r="D963" t="str">
            <v>45740590F</v>
          </cell>
          <cell r="E963">
            <v>-113770432</v>
          </cell>
          <cell r="F963" t="str">
            <v>completo</v>
          </cell>
        </row>
        <row r="964">
          <cell r="D964" t="str">
            <v>30817999T</v>
          </cell>
          <cell r="E964">
            <v>-235223</v>
          </cell>
          <cell r="F964" t="str">
            <v>parcial</v>
          </cell>
        </row>
        <row r="965">
          <cell r="D965" t="str">
            <v>G00282213</v>
          </cell>
          <cell r="E965">
            <v>-113907652</v>
          </cell>
          <cell r="F965" t="str">
            <v>completo</v>
          </cell>
        </row>
        <row r="966">
          <cell r="D966" t="str">
            <v>45887018V</v>
          </cell>
          <cell r="E966">
            <v>239906</v>
          </cell>
          <cell r="F966" t="str">
            <v>completo</v>
          </cell>
        </row>
        <row r="967">
          <cell r="D967" t="str">
            <v>45749666K</v>
          </cell>
          <cell r="E967">
            <v>248290</v>
          </cell>
          <cell r="F967" t="str">
            <v>completo</v>
          </cell>
        </row>
        <row r="968">
          <cell r="D968" t="str">
            <v>45887518B</v>
          </cell>
          <cell r="E968">
            <v>234070</v>
          </cell>
          <cell r="F968" t="str">
            <v>completo</v>
          </cell>
        </row>
        <row r="969">
          <cell r="D969" t="str">
            <v>C559529</v>
          </cell>
          <cell r="E969">
            <v>272330</v>
          </cell>
          <cell r="F969" t="str">
            <v>completo</v>
          </cell>
        </row>
        <row r="970">
          <cell r="D970" t="str">
            <v>16572300H</v>
          </cell>
          <cell r="E970">
            <v>113259652</v>
          </cell>
          <cell r="F970" t="str">
            <v>parcial</v>
          </cell>
        </row>
        <row r="971">
          <cell r="D971" t="str">
            <v>G867599</v>
          </cell>
          <cell r="E971">
            <v>-113351312</v>
          </cell>
          <cell r="F971" t="str">
            <v>completo</v>
          </cell>
        </row>
        <row r="972">
          <cell r="D972" t="str">
            <v>FG772310</v>
          </cell>
          <cell r="E972">
            <v>113828712</v>
          </cell>
          <cell r="F972" t="str">
            <v>completo</v>
          </cell>
        </row>
        <row r="973">
          <cell r="D973" t="str">
            <v>I780809</v>
          </cell>
          <cell r="E973">
            <v>-113713912</v>
          </cell>
          <cell r="F973" t="str">
            <v>completo</v>
          </cell>
        </row>
        <row r="974">
          <cell r="D974">
            <v>1102917661</v>
          </cell>
          <cell r="E974">
            <v>-113332532</v>
          </cell>
          <cell r="F974" t="str">
            <v>completo</v>
          </cell>
        </row>
        <row r="975">
          <cell r="D975" t="str">
            <v>45660713D</v>
          </cell>
          <cell r="E975">
            <v>113446652</v>
          </cell>
          <cell r="F975" t="str">
            <v>completo</v>
          </cell>
        </row>
        <row r="976">
          <cell r="D976" t="str">
            <v>26972705F</v>
          </cell>
          <cell r="E976">
            <v>-113528332</v>
          </cell>
          <cell r="F976" t="str">
            <v>completo</v>
          </cell>
        </row>
        <row r="977">
          <cell r="D977" t="str">
            <v>45743161W</v>
          </cell>
          <cell r="E977">
            <v>113677532</v>
          </cell>
          <cell r="F977" t="str">
            <v>completo</v>
          </cell>
        </row>
        <row r="978">
          <cell r="D978" t="str">
            <v>48898902M</v>
          </cell>
          <cell r="E978">
            <v>-113394212</v>
          </cell>
          <cell r="F978" t="str">
            <v>completo</v>
          </cell>
        </row>
        <row r="979">
          <cell r="D979" t="str">
            <v>77332115C</v>
          </cell>
          <cell r="E979">
            <v>-113964022</v>
          </cell>
          <cell r="F979" t="str">
            <v>completo</v>
          </cell>
        </row>
        <row r="980">
          <cell r="D980" t="str">
            <v>77816985G</v>
          </cell>
          <cell r="E980">
            <v>-255111</v>
          </cell>
          <cell r="F980" t="str">
            <v>parcial</v>
          </cell>
        </row>
        <row r="981">
          <cell r="D981" t="str">
            <v>75153733Z</v>
          </cell>
          <cell r="E981">
            <v>113867062</v>
          </cell>
          <cell r="F981" t="str">
            <v>completo</v>
          </cell>
        </row>
        <row r="982">
          <cell r="D982" t="str">
            <v>26973408C</v>
          </cell>
          <cell r="E982">
            <v>113406112</v>
          </cell>
          <cell r="F982" t="str">
            <v>completo</v>
          </cell>
        </row>
        <row r="983">
          <cell r="D983" t="str">
            <v>45885632B</v>
          </cell>
          <cell r="E983">
            <v>-113393352</v>
          </cell>
          <cell r="F983" t="str">
            <v>completo</v>
          </cell>
        </row>
        <row r="984">
          <cell r="D984" t="str">
            <v>30997302H</v>
          </cell>
          <cell r="E984">
            <v>-113522432</v>
          </cell>
          <cell r="F984" t="str">
            <v>completo</v>
          </cell>
        </row>
        <row r="985">
          <cell r="D985" t="str">
            <v>30972182Z</v>
          </cell>
          <cell r="E985">
            <v>-212087</v>
          </cell>
          <cell r="F985" t="str">
            <v>completo</v>
          </cell>
        </row>
        <row r="986">
          <cell r="D986" t="str">
            <v>30997130F</v>
          </cell>
          <cell r="E986">
            <v>-113350722</v>
          </cell>
          <cell r="F986" t="str">
            <v>completo</v>
          </cell>
        </row>
        <row r="987">
          <cell r="D987">
            <v>78260069</v>
          </cell>
          <cell r="E987">
            <v>-255119</v>
          </cell>
          <cell r="F987" t="str">
            <v>completo</v>
          </cell>
        </row>
        <row r="988">
          <cell r="D988" t="str">
            <v>30988446V</v>
          </cell>
          <cell r="E988">
            <v>-113502552</v>
          </cell>
          <cell r="F988" t="str">
            <v>completo</v>
          </cell>
        </row>
        <row r="989">
          <cell r="D989">
            <v>80854870</v>
          </cell>
          <cell r="E989">
            <v>-113732652</v>
          </cell>
          <cell r="F989" t="str">
            <v>completo</v>
          </cell>
        </row>
        <row r="990">
          <cell r="D990" t="str">
            <v>28709883H</v>
          </cell>
          <cell r="E990">
            <v>-113188832</v>
          </cell>
          <cell r="F990" t="str">
            <v>completo</v>
          </cell>
        </row>
        <row r="991">
          <cell r="D991">
            <v>142681048</v>
          </cell>
          <cell r="E991">
            <v>-113181752</v>
          </cell>
          <cell r="F991" t="str">
            <v>completo</v>
          </cell>
        </row>
        <row r="992">
          <cell r="D992">
            <v>54816685</v>
          </cell>
          <cell r="E992">
            <v>113408652</v>
          </cell>
          <cell r="F992" t="str">
            <v>completo</v>
          </cell>
        </row>
        <row r="993">
          <cell r="D993" t="str">
            <v>30994114G</v>
          </cell>
          <cell r="E993">
            <v>-113168942</v>
          </cell>
          <cell r="F993" t="str">
            <v>completo</v>
          </cell>
        </row>
        <row r="994">
          <cell r="D994" t="str">
            <v>08789219E</v>
          </cell>
          <cell r="E994">
            <v>-234187</v>
          </cell>
          <cell r="F994" t="str">
            <v>completo</v>
          </cell>
        </row>
        <row r="995">
          <cell r="D995" t="str">
            <v>30971604B</v>
          </cell>
          <cell r="E995">
            <v>113426112</v>
          </cell>
          <cell r="F995" t="str">
            <v>completo</v>
          </cell>
        </row>
        <row r="996">
          <cell r="D996" t="str">
            <v>44205730Y</v>
          </cell>
          <cell r="E996">
            <v>235222</v>
          </cell>
          <cell r="F996" t="str">
            <v>completo</v>
          </cell>
        </row>
        <row r="997">
          <cell r="D997" t="str">
            <v>50614191T</v>
          </cell>
          <cell r="E997">
            <v>113290432</v>
          </cell>
          <cell r="F997" t="str">
            <v>parcial</v>
          </cell>
        </row>
        <row r="998">
          <cell r="D998" t="str">
            <v>31723160L</v>
          </cell>
          <cell r="E998">
            <v>-257179</v>
          </cell>
          <cell r="F998" t="str">
            <v>completo</v>
          </cell>
        </row>
        <row r="999">
          <cell r="D999" t="str">
            <v>30962281A</v>
          </cell>
          <cell r="E999">
            <v>-113901432</v>
          </cell>
          <cell r="F999" t="str">
            <v>completo</v>
          </cell>
        </row>
        <row r="1000">
          <cell r="D1000" t="str">
            <v>44362660F</v>
          </cell>
          <cell r="E1000">
            <v>-235335</v>
          </cell>
          <cell r="F1000" t="str">
            <v>completo</v>
          </cell>
        </row>
        <row r="1001">
          <cell r="D1001">
            <v>105923074</v>
          </cell>
          <cell r="E1001">
            <v>-113542652</v>
          </cell>
          <cell r="F1001" t="str">
            <v>completo</v>
          </cell>
        </row>
        <row r="1002">
          <cell r="D1002" t="str">
            <v>30807059P</v>
          </cell>
          <cell r="E1002">
            <v>256682</v>
          </cell>
          <cell r="F1002" t="str">
            <v>completo</v>
          </cell>
        </row>
        <row r="1003">
          <cell r="D1003" t="str">
            <v>31001646S</v>
          </cell>
          <cell r="E1003">
            <v>-211559</v>
          </cell>
          <cell r="F1003" t="str">
            <v>completo</v>
          </cell>
        </row>
        <row r="1004">
          <cell r="D1004" t="str">
            <v>30794235H</v>
          </cell>
          <cell r="E1004">
            <v>-113508652</v>
          </cell>
          <cell r="F1004" t="str">
            <v>parcial</v>
          </cell>
        </row>
        <row r="1005">
          <cell r="D1005" t="str">
            <v>79194658T</v>
          </cell>
          <cell r="E1005">
            <v>-234091</v>
          </cell>
          <cell r="F1005" t="str">
            <v>parcial</v>
          </cell>
        </row>
        <row r="1006">
          <cell r="D1006" t="str">
            <v>30995093V</v>
          </cell>
          <cell r="E1006">
            <v>113214352</v>
          </cell>
          <cell r="F1006" t="str">
            <v>completo</v>
          </cell>
        </row>
        <row r="1007">
          <cell r="D1007" t="str">
            <v>45736545X</v>
          </cell>
          <cell r="E1007">
            <v>238842</v>
          </cell>
          <cell r="F1007" t="str">
            <v>completo</v>
          </cell>
        </row>
        <row r="1008">
          <cell r="D1008" t="str">
            <v>30196180D</v>
          </cell>
          <cell r="E1008">
            <v>113808652</v>
          </cell>
          <cell r="F1008" t="str">
            <v>completo</v>
          </cell>
        </row>
        <row r="1009">
          <cell r="D1009" t="str">
            <v>08934996W</v>
          </cell>
          <cell r="E1009">
            <v>113023532</v>
          </cell>
          <cell r="F1009" t="str">
            <v>completo</v>
          </cell>
        </row>
        <row r="1010">
          <cell r="D1010" t="str">
            <v>A739989</v>
          </cell>
          <cell r="E1010">
            <v>-113397652</v>
          </cell>
          <cell r="F1010" t="str">
            <v>completo</v>
          </cell>
        </row>
        <row r="1011">
          <cell r="D1011" t="str">
            <v>30521015S</v>
          </cell>
          <cell r="E1011">
            <v>257874</v>
          </cell>
          <cell r="F1011" t="str">
            <v>parcial</v>
          </cell>
        </row>
        <row r="1012">
          <cell r="D1012" t="str">
            <v>15452545H</v>
          </cell>
          <cell r="E1012">
            <v>113469752</v>
          </cell>
          <cell r="F1012" t="str">
            <v>completo</v>
          </cell>
        </row>
        <row r="1013">
          <cell r="D1013" t="str">
            <v>50615103S</v>
          </cell>
          <cell r="E1013">
            <v>-257979</v>
          </cell>
          <cell r="F1013" t="str">
            <v>completo</v>
          </cell>
        </row>
        <row r="1014">
          <cell r="D1014" t="str">
            <v>45745218N</v>
          </cell>
          <cell r="E1014">
            <v>-113502432</v>
          </cell>
          <cell r="F1014" t="str">
            <v>completo</v>
          </cell>
        </row>
        <row r="1015">
          <cell r="D1015" t="str">
            <v>80139970N</v>
          </cell>
          <cell r="E1015">
            <v>213214</v>
          </cell>
          <cell r="F1015" t="str">
            <v>parcial</v>
          </cell>
        </row>
        <row r="1016">
          <cell r="D1016" t="str">
            <v>80162314T</v>
          </cell>
          <cell r="E1016">
            <v>113003452</v>
          </cell>
          <cell r="F1016" t="str">
            <v>completo</v>
          </cell>
        </row>
        <row r="1017">
          <cell r="D1017" t="str">
            <v>45746518R</v>
          </cell>
          <cell r="E1017">
            <v>-211567</v>
          </cell>
          <cell r="F1017" t="str">
            <v>completo</v>
          </cell>
        </row>
        <row r="1018">
          <cell r="D1018" t="str">
            <v>45742129M</v>
          </cell>
          <cell r="E1018">
            <v>-211619</v>
          </cell>
          <cell r="F1018" t="str">
            <v>completo</v>
          </cell>
        </row>
        <row r="1019">
          <cell r="D1019" t="str">
            <v>01181749D</v>
          </cell>
          <cell r="E1019">
            <v>-217511</v>
          </cell>
          <cell r="F1019" t="str">
            <v>completo</v>
          </cell>
        </row>
        <row r="1020">
          <cell r="D1020" t="str">
            <v>80159526H</v>
          </cell>
          <cell r="E1020">
            <v>-217543</v>
          </cell>
          <cell r="F1020" t="str">
            <v>completo</v>
          </cell>
        </row>
        <row r="1021">
          <cell r="D1021" t="str">
            <v>30995809C</v>
          </cell>
          <cell r="E1021">
            <v>211614</v>
          </cell>
          <cell r="F1021" t="str">
            <v>completo</v>
          </cell>
        </row>
        <row r="1022">
          <cell r="D1022" t="str">
            <v>30807709Z</v>
          </cell>
          <cell r="E1022">
            <v>234202</v>
          </cell>
          <cell r="F1022" t="str">
            <v>completo</v>
          </cell>
        </row>
        <row r="1023">
          <cell r="D1023" t="str">
            <v>30794106G</v>
          </cell>
          <cell r="E1023">
            <v>-113797652</v>
          </cell>
          <cell r="F1023" t="str">
            <v>completo</v>
          </cell>
        </row>
        <row r="1024">
          <cell r="D1024" t="str">
            <v>14621072H</v>
          </cell>
          <cell r="E1024">
            <v>113802432</v>
          </cell>
          <cell r="F1024" t="str">
            <v>parcial</v>
          </cell>
        </row>
        <row r="1025">
          <cell r="D1025" t="str">
            <v>30986316A</v>
          </cell>
          <cell r="E1025">
            <v>113023452</v>
          </cell>
          <cell r="F1025" t="str">
            <v>completo</v>
          </cell>
        </row>
        <row r="1026">
          <cell r="D1026" t="str">
            <v>75708089R</v>
          </cell>
          <cell r="E1026">
            <v>-113962532</v>
          </cell>
          <cell r="F1026" t="str">
            <v>parcial</v>
          </cell>
        </row>
        <row r="1027">
          <cell r="D1027" t="str">
            <v>39701127E</v>
          </cell>
          <cell r="E1027">
            <v>-113391432</v>
          </cell>
          <cell r="F1027" t="str">
            <v>completo</v>
          </cell>
        </row>
        <row r="1028">
          <cell r="D1028" t="str">
            <v>30807935X</v>
          </cell>
          <cell r="E1028">
            <v>-113312552</v>
          </cell>
          <cell r="F1028" t="str">
            <v>parcial</v>
          </cell>
        </row>
        <row r="1029">
          <cell r="D1029" t="str">
            <v>52558954K</v>
          </cell>
          <cell r="E1029">
            <v>-235323</v>
          </cell>
          <cell r="F1029" t="str">
            <v>completo</v>
          </cell>
        </row>
        <row r="1030">
          <cell r="D1030" t="str">
            <v>30957498G</v>
          </cell>
          <cell r="E1030">
            <v>-113122532</v>
          </cell>
          <cell r="F1030" t="str">
            <v>completo</v>
          </cell>
        </row>
        <row r="1031">
          <cell r="D1031" t="str">
            <v>80065338S</v>
          </cell>
          <cell r="E1031">
            <v>113449652</v>
          </cell>
          <cell r="F1031" t="str">
            <v>completo</v>
          </cell>
        </row>
        <row r="1032">
          <cell r="D1032" t="str">
            <v>31870064E</v>
          </cell>
          <cell r="E1032">
            <v>255122</v>
          </cell>
          <cell r="F1032" t="str">
            <v>parcial</v>
          </cell>
        </row>
        <row r="1033">
          <cell r="D1033" t="str">
            <v>52486822V</v>
          </cell>
          <cell r="E1033">
            <v>257186</v>
          </cell>
          <cell r="F1033" t="str">
            <v>completo</v>
          </cell>
        </row>
        <row r="1034">
          <cell r="D1034" t="str">
            <v>26977117A</v>
          </cell>
          <cell r="E1034">
            <v>-113314352</v>
          </cell>
          <cell r="F1034" t="str">
            <v>completo</v>
          </cell>
        </row>
        <row r="1035">
          <cell r="D1035">
            <v>126963203</v>
          </cell>
          <cell r="E1035">
            <v>113081752</v>
          </cell>
          <cell r="F1035" t="str">
            <v>parcial</v>
          </cell>
        </row>
        <row r="1036">
          <cell r="D1036" t="str">
            <v>45743511F</v>
          </cell>
          <cell r="E1036">
            <v>234090</v>
          </cell>
          <cell r="F1036" t="str">
            <v>completo</v>
          </cell>
        </row>
        <row r="1037">
          <cell r="D1037" t="str">
            <v>30976939X</v>
          </cell>
          <cell r="E1037">
            <v>-113102552</v>
          </cell>
          <cell r="F1037" t="str">
            <v>completo</v>
          </cell>
        </row>
        <row r="1038">
          <cell r="D1038" t="str">
            <v>30954801K</v>
          </cell>
          <cell r="E1038">
            <v>-113312432</v>
          </cell>
          <cell r="F1038" t="str">
            <v>completo</v>
          </cell>
        </row>
        <row r="1039">
          <cell r="D1039" t="str">
            <v>50612379M</v>
          </cell>
          <cell r="E1039">
            <v>-254815</v>
          </cell>
          <cell r="F1039" t="str">
            <v>completo</v>
          </cell>
        </row>
        <row r="1040">
          <cell r="D1040">
            <v>63915332</v>
          </cell>
          <cell r="E1040">
            <v>113697652</v>
          </cell>
          <cell r="F1040" t="str">
            <v>completo</v>
          </cell>
        </row>
        <row r="1041">
          <cell r="D1041" t="str">
            <v>14622332J</v>
          </cell>
          <cell r="E1041">
            <v>234214</v>
          </cell>
          <cell r="F1041" t="str">
            <v>completo</v>
          </cell>
        </row>
        <row r="1042">
          <cell r="D1042" t="str">
            <v>30996229A</v>
          </cell>
          <cell r="E1042">
            <v>113270532</v>
          </cell>
          <cell r="F1042" t="str">
            <v>parcial</v>
          </cell>
        </row>
        <row r="1043">
          <cell r="D1043" t="str">
            <v>08104746Y</v>
          </cell>
          <cell r="E1043">
            <v>-113905712</v>
          </cell>
          <cell r="F1043" t="str">
            <v>completo</v>
          </cell>
        </row>
        <row r="1044">
          <cell r="D1044">
            <v>68196523</v>
          </cell>
          <cell r="E1044">
            <v>113297652</v>
          </cell>
          <cell r="F1044" t="str">
            <v>completo</v>
          </cell>
        </row>
        <row r="1045">
          <cell r="D1045" t="str">
            <v>75442804K</v>
          </cell>
          <cell r="E1045">
            <v>113806112</v>
          </cell>
          <cell r="F1045" t="str">
            <v>completo</v>
          </cell>
        </row>
        <row r="1046">
          <cell r="D1046" t="str">
            <v>30517341K</v>
          </cell>
          <cell r="E1046">
            <v>258918</v>
          </cell>
          <cell r="F1046" t="str">
            <v>completo</v>
          </cell>
        </row>
        <row r="1047">
          <cell r="D1047" t="str">
            <v>30528303N</v>
          </cell>
          <cell r="E1047">
            <v>113027712</v>
          </cell>
          <cell r="F1047" t="str">
            <v>completo</v>
          </cell>
        </row>
        <row r="1048">
          <cell r="D1048" t="str">
            <v>52489065Y</v>
          </cell>
          <cell r="E1048">
            <v>113880432</v>
          </cell>
          <cell r="F1048" t="str">
            <v>completo</v>
          </cell>
        </row>
        <row r="1049">
          <cell r="D1049">
            <v>113394668</v>
          </cell>
          <cell r="E1049">
            <v>-256247</v>
          </cell>
          <cell r="F1049" t="str">
            <v>completo</v>
          </cell>
        </row>
        <row r="1050">
          <cell r="D1050" t="str">
            <v>JB3753173</v>
          </cell>
          <cell r="E1050">
            <v>113845712</v>
          </cell>
          <cell r="F1050" t="str">
            <v>completo</v>
          </cell>
        </row>
        <row r="1051">
          <cell r="D1051" t="str">
            <v>26977116W</v>
          </cell>
          <cell r="E1051">
            <v>-234207</v>
          </cell>
          <cell r="F1051" t="str">
            <v>completo</v>
          </cell>
        </row>
        <row r="1052">
          <cell r="D1052" t="str">
            <v>30995412Z</v>
          </cell>
          <cell r="E1052">
            <v>234174</v>
          </cell>
          <cell r="F1052" t="str">
            <v>completo</v>
          </cell>
        </row>
        <row r="1053">
          <cell r="D1053">
            <v>103488168</v>
          </cell>
          <cell r="E1053">
            <v>256234</v>
          </cell>
          <cell r="F1053" t="str">
            <v>completo</v>
          </cell>
        </row>
        <row r="1054">
          <cell r="D1054" t="str">
            <v>08843559J</v>
          </cell>
          <cell r="E1054">
            <v>113481752</v>
          </cell>
          <cell r="F1054" t="str">
            <v>completo</v>
          </cell>
        </row>
        <row r="1055">
          <cell r="D1055" t="str">
            <v>30996968Y</v>
          </cell>
          <cell r="E1055">
            <v>-113712432</v>
          </cell>
          <cell r="F1055" t="str">
            <v>completo</v>
          </cell>
        </row>
        <row r="1056">
          <cell r="D1056" t="str">
            <v>30983173B</v>
          </cell>
          <cell r="E1056">
            <v>260694</v>
          </cell>
          <cell r="F1056" t="str">
            <v>completo</v>
          </cell>
        </row>
        <row r="1057">
          <cell r="D1057" t="str">
            <v>31004747B</v>
          </cell>
          <cell r="E1057">
            <v>113042132</v>
          </cell>
          <cell r="F1057" t="str">
            <v>completo</v>
          </cell>
        </row>
        <row r="1058">
          <cell r="D1058" t="str">
            <v>44358689S</v>
          </cell>
          <cell r="E1058">
            <v>234094</v>
          </cell>
          <cell r="F1058" t="str">
            <v>parcial</v>
          </cell>
        </row>
        <row r="1059">
          <cell r="D1059">
            <v>83812974</v>
          </cell>
          <cell r="E1059">
            <v>256806</v>
          </cell>
          <cell r="F1059" t="str">
            <v>completo</v>
          </cell>
        </row>
        <row r="1060">
          <cell r="D1060">
            <v>61827056</v>
          </cell>
          <cell r="E1060">
            <v>-113987652</v>
          </cell>
          <cell r="F1060" t="str">
            <v>completo</v>
          </cell>
        </row>
        <row r="1061">
          <cell r="D1061">
            <v>97793212</v>
          </cell>
          <cell r="E1061">
            <v>257182</v>
          </cell>
          <cell r="F1061" t="str">
            <v>completo</v>
          </cell>
        </row>
        <row r="1062">
          <cell r="D1062" t="str">
            <v>72484562Q</v>
          </cell>
          <cell r="E1062">
            <v>113842062</v>
          </cell>
          <cell r="F1062" t="str">
            <v>completo</v>
          </cell>
        </row>
        <row r="1063">
          <cell r="D1063" t="str">
            <v>34027556E</v>
          </cell>
          <cell r="E1063">
            <v>261078</v>
          </cell>
          <cell r="F1063" t="str">
            <v>completo</v>
          </cell>
        </row>
        <row r="1064">
          <cell r="D1064" t="str">
            <v>33979399G</v>
          </cell>
          <cell r="E1064">
            <v>113867832</v>
          </cell>
          <cell r="F1064" t="str">
            <v>completo</v>
          </cell>
        </row>
        <row r="1065">
          <cell r="D1065" t="str">
            <v>30944992X</v>
          </cell>
          <cell r="E1065">
            <v>238770</v>
          </cell>
          <cell r="F1065" t="str">
            <v>completo</v>
          </cell>
        </row>
        <row r="1066">
          <cell r="D1066" t="str">
            <v>30822660S</v>
          </cell>
          <cell r="E1066">
            <v>113403532</v>
          </cell>
          <cell r="F1066" t="str">
            <v>parcial</v>
          </cell>
        </row>
        <row r="1067">
          <cell r="D1067" t="str">
            <v>30993339B</v>
          </cell>
          <cell r="E1067">
            <v>113443852</v>
          </cell>
          <cell r="F1067" t="str">
            <v>completo</v>
          </cell>
        </row>
        <row r="1068">
          <cell r="D1068" t="str">
            <v>30956306P</v>
          </cell>
          <cell r="E1068">
            <v>238886</v>
          </cell>
          <cell r="F1068" t="str">
            <v>completo</v>
          </cell>
        </row>
        <row r="1069">
          <cell r="D1069" t="str">
            <v>53254498E</v>
          </cell>
          <cell r="E1069">
            <v>235174</v>
          </cell>
          <cell r="F1069" t="str">
            <v>completo</v>
          </cell>
        </row>
        <row r="1070">
          <cell r="D1070" t="str">
            <v>30968591B</v>
          </cell>
          <cell r="E1070">
            <v>217546</v>
          </cell>
          <cell r="F1070" t="str">
            <v>completo</v>
          </cell>
        </row>
        <row r="1071">
          <cell r="D1071" t="str">
            <v>30829467Z</v>
          </cell>
          <cell r="E1071">
            <v>113447562</v>
          </cell>
          <cell r="F1071" t="str">
            <v>completo</v>
          </cell>
        </row>
        <row r="1072">
          <cell r="D1072">
            <v>58076112</v>
          </cell>
          <cell r="E1072">
            <v>113232652</v>
          </cell>
          <cell r="F1072" t="str">
            <v>completo</v>
          </cell>
        </row>
        <row r="1073">
          <cell r="D1073" t="str">
            <v>28906621Z</v>
          </cell>
          <cell r="E1073">
            <v>-256683</v>
          </cell>
          <cell r="F1073" t="str">
            <v>completo</v>
          </cell>
        </row>
        <row r="1074">
          <cell r="D1074" t="str">
            <v>74644771L</v>
          </cell>
          <cell r="E1074">
            <v>-113711552</v>
          </cell>
          <cell r="F1074" t="str">
            <v>completo</v>
          </cell>
        </row>
        <row r="1075">
          <cell r="D1075" t="str">
            <v>31002923G</v>
          </cell>
          <cell r="E1075">
            <v>113611722</v>
          </cell>
          <cell r="F1075" t="str">
            <v>completo</v>
          </cell>
        </row>
        <row r="1076">
          <cell r="D1076" t="str">
            <v>49062716J</v>
          </cell>
          <cell r="E1076">
            <v>-113588832</v>
          </cell>
          <cell r="F1076" t="str">
            <v>completo</v>
          </cell>
        </row>
        <row r="1077">
          <cell r="D1077" t="str">
            <v>30981793B</v>
          </cell>
          <cell r="E1077">
            <v>237958</v>
          </cell>
          <cell r="F1077" t="str">
            <v>completo</v>
          </cell>
        </row>
        <row r="1078">
          <cell r="D1078" t="str">
            <v>30976005L</v>
          </cell>
          <cell r="E1078">
            <v>-113584712</v>
          </cell>
          <cell r="F1078" t="str">
            <v>completo</v>
          </cell>
        </row>
        <row r="1079">
          <cell r="D1079" t="str">
            <v>17441277D</v>
          </cell>
          <cell r="E1079">
            <v>235306</v>
          </cell>
          <cell r="F1079" t="str">
            <v>parcial</v>
          </cell>
        </row>
        <row r="1080">
          <cell r="D1080" t="str">
            <v>30979153Q</v>
          </cell>
          <cell r="E1080">
            <v>-113375112</v>
          </cell>
          <cell r="F1080" t="str">
            <v>completo</v>
          </cell>
        </row>
        <row r="1081">
          <cell r="D1081" t="str">
            <v>30943307G</v>
          </cell>
          <cell r="E1081">
            <v>218210</v>
          </cell>
          <cell r="F1081" t="str">
            <v>completo</v>
          </cell>
        </row>
        <row r="1082">
          <cell r="D1082" t="str">
            <v>45736786K</v>
          </cell>
          <cell r="E1082">
            <v>-113526112</v>
          </cell>
          <cell r="F1082" t="str">
            <v>completo</v>
          </cell>
        </row>
        <row r="1083">
          <cell r="D1083" t="str">
            <v>26972202X</v>
          </cell>
          <cell r="E1083">
            <v>-255195</v>
          </cell>
          <cell r="F1083" t="str">
            <v>completo</v>
          </cell>
        </row>
        <row r="1084">
          <cell r="D1084" t="str">
            <v>38108698K</v>
          </cell>
          <cell r="E1084">
            <v>113003532</v>
          </cell>
          <cell r="F1084" t="str">
            <v>completo</v>
          </cell>
        </row>
        <row r="1085">
          <cell r="D1085" t="str">
            <v>48919932J</v>
          </cell>
          <cell r="E1085">
            <v>-113397832</v>
          </cell>
          <cell r="F1085" t="str">
            <v>completo</v>
          </cell>
        </row>
        <row r="1086">
          <cell r="D1086" t="str">
            <v>15513919M</v>
          </cell>
          <cell r="E1086">
            <v>113612432</v>
          </cell>
          <cell r="F1086" t="str">
            <v>completo</v>
          </cell>
        </row>
        <row r="1087">
          <cell r="D1087" t="str">
            <v>30198252B</v>
          </cell>
          <cell r="E1087">
            <v>113021552</v>
          </cell>
          <cell r="F1087" t="str">
            <v>completo</v>
          </cell>
        </row>
        <row r="1088">
          <cell r="D1088" t="str">
            <v>32058033N</v>
          </cell>
          <cell r="E1088">
            <v>212638</v>
          </cell>
          <cell r="F1088" t="str">
            <v>completo</v>
          </cell>
        </row>
        <row r="1089">
          <cell r="D1089" t="str">
            <v>F507497</v>
          </cell>
          <cell r="E1089">
            <v>256950</v>
          </cell>
          <cell r="F1089" t="str">
            <v>completo</v>
          </cell>
        </row>
        <row r="1090">
          <cell r="D1090" t="str">
            <v>05628608W</v>
          </cell>
          <cell r="E1090">
            <v>-257183</v>
          </cell>
          <cell r="F1090" t="str">
            <v>completo</v>
          </cell>
        </row>
        <row r="1091">
          <cell r="D1091" t="str">
            <v>03899957P</v>
          </cell>
          <cell r="E1091">
            <v>256790</v>
          </cell>
          <cell r="F1091" t="str">
            <v>completo</v>
          </cell>
        </row>
        <row r="1092">
          <cell r="D1092" t="str">
            <v>73573007D</v>
          </cell>
          <cell r="E1092">
            <v>-113182532</v>
          </cell>
          <cell r="F1092" t="str">
            <v>completo</v>
          </cell>
        </row>
        <row r="1093">
          <cell r="D1093" t="str">
            <v>43524427D</v>
          </cell>
          <cell r="E1093">
            <v>235282</v>
          </cell>
          <cell r="F1093" t="str">
            <v>completo</v>
          </cell>
        </row>
        <row r="1094">
          <cell r="D1094" t="str">
            <v>YA3510779</v>
          </cell>
          <cell r="E1094">
            <v>-113187652</v>
          </cell>
          <cell r="F1094" t="str">
            <v>completo</v>
          </cell>
        </row>
        <row r="1095">
          <cell r="D1095" t="str">
            <v>75016701Q</v>
          </cell>
          <cell r="E1095">
            <v>235310</v>
          </cell>
          <cell r="F1095" t="str">
            <v>completo</v>
          </cell>
        </row>
        <row r="1096">
          <cell r="D1096" t="str">
            <v>05638978E</v>
          </cell>
          <cell r="E1096">
            <v>113404022</v>
          </cell>
          <cell r="F1096" t="str">
            <v>completo</v>
          </cell>
        </row>
        <row r="1097">
          <cell r="D1097" t="str">
            <v>77576012W</v>
          </cell>
          <cell r="E1097">
            <v>113402432</v>
          </cell>
          <cell r="F1097" t="str">
            <v>completo</v>
          </cell>
        </row>
        <row r="1098">
          <cell r="D1098" t="str">
            <v>75727962W</v>
          </cell>
          <cell r="E1098">
            <v>-234199</v>
          </cell>
          <cell r="F1098" t="str">
            <v>completo</v>
          </cell>
        </row>
        <row r="1099">
          <cell r="D1099" t="str">
            <v>K27268589</v>
          </cell>
          <cell r="E1099">
            <v>214902</v>
          </cell>
          <cell r="F1099" t="str">
            <v>completo</v>
          </cell>
        </row>
        <row r="1100">
          <cell r="D1100" t="str">
            <v>28717823T</v>
          </cell>
          <cell r="E1100">
            <v>-238771</v>
          </cell>
          <cell r="F1100" t="str">
            <v>completo</v>
          </cell>
        </row>
        <row r="1101">
          <cell r="D1101" t="str">
            <v>44958294X</v>
          </cell>
          <cell r="E1101">
            <v>113802312</v>
          </cell>
          <cell r="F1101" t="str">
            <v>completo</v>
          </cell>
        </row>
        <row r="1102">
          <cell r="D1102" t="str">
            <v>48919622W</v>
          </cell>
          <cell r="E1102">
            <v>-255123</v>
          </cell>
          <cell r="F1102" t="str">
            <v>parcial</v>
          </cell>
        </row>
        <row r="1103">
          <cell r="D1103" t="str">
            <v>F970255</v>
          </cell>
          <cell r="E1103">
            <v>239722</v>
          </cell>
          <cell r="F1103" t="str">
            <v>completo</v>
          </cell>
        </row>
        <row r="1104">
          <cell r="D1104" t="str">
            <v>28756844J</v>
          </cell>
          <cell r="E1104">
            <v>-113581432</v>
          </cell>
          <cell r="F1104" t="str">
            <v>completo</v>
          </cell>
        </row>
        <row r="1105">
          <cell r="D1105" t="str">
            <v>28498130A</v>
          </cell>
          <cell r="E1105">
            <v>113423452</v>
          </cell>
          <cell r="F1105" t="str">
            <v>completo</v>
          </cell>
        </row>
        <row r="1106">
          <cell r="D1106" t="str">
            <v>05695829V</v>
          </cell>
          <cell r="E1106">
            <v>255118</v>
          </cell>
          <cell r="F1106" t="str">
            <v>parcial</v>
          </cell>
        </row>
        <row r="1107">
          <cell r="D1107" t="str">
            <v>05675005P</v>
          </cell>
          <cell r="E1107">
            <v>-113580432</v>
          </cell>
          <cell r="F1107" t="str">
            <v>completo</v>
          </cell>
        </row>
        <row r="1108">
          <cell r="D1108" t="str">
            <v>70647602C</v>
          </cell>
          <cell r="E1108">
            <v>-217499</v>
          </cell>
          <cell r="F1108" t="str">
            <v>parcial</v>
          </cell>
        </row>
        <row r="1109">
          <cell r="D1109" t="str">
            <v>70647603K</v>
          </cell>
          <cell r="E1109">
            <v>-113105712</v>
          </cell>
          <cell r="F1109" t="str">
            <v>parcial</v>
          </cell>
        </row>
        <row r="1110">
          <cell r="D1110" t="str">
            <v>01915829K</v>
          </cell>
          <cell r="E1110">
            <v>-218531</v>
          </cell>
          <cell r="F1110" t="str">
            <v>completo</v>
          </cell>
        </row>
        <row r="1111">
          <cell r="D1111" t="str">
            <v>46608604R</v>
          </cell>
          <cell r="E1111">
            <v>-113359812</v>
          </cell>
          <cell r="F1111" t="str">
            <v>completo</v>
          </cell>
        </row>
        <row r="1112">
          <cell r="D1112">
            <v>116765794</v>
          </cell>
          <cell r="E1112">
            <v>113482212</v>
          </cell>
          <cell r="F1112" t="str">
            <v>completo</v>
          </cell>
        </row>
        <row r="1113">
          <cell r="D1113">
            <v>23814028</v>
          </cell>
          <cell r="E1113">
            <v>256782</v>
          </cell>
          <cell r="F1113" t="str">
            <v>completo</v>
          </cell>
        </row>
        <row r="1114">
          <cell r="D1114">
            <v>58175378</v>
          </cell>
          <cell r="E1114">
            <v>113486652</v>
          </cell>
          <cell r="F1114" t="str">
            <v>completo</v>
          </cell>
        </row>
        <row r="1115">
          <cell r="D1115" t="str">
            <v>70580160Z</v>
          </cell>
          <cell r="E1115">
            <v>217486</v>
          </cell>
          <cell r="F1115" t="str">
            <v>parcial</v>
          </cell>
        </row>
        <row r="1116">
          <cell r="D1116" t="str">
            <v>50126466J</v>
          </cell>
          <cell r="E1116">
            <v>113480422</v>
          </cell>
          <cell r="F1116" t="str">
            <v>completo</v>
          </cell>
        </row>
        <row r="1117">
          <cell r="D1117" t="str">
            <v>70647529Q</v>
          </cell>
          <cell r="E1117">
            <v>235234</v>
          </cell>
          <cell r="F1117" t="str">
            <v>parcial</v>
          </cell>
        </row>
        <row r="1118">
          <cell r="D1118" t="str">
            <v>AP703152</v>
          </cell>
          <cell r="E1118">
            <v>113002552</v>
          </cell>
          <cell r="F1118" t="str">
            <v>completo</v>
          </cell>
        </row>
        <row r="1119">
          <cell r="D1119" t="str">
            <v>70646796L</v>
          </cell>
          <cell r="E1119">
            <v>-113394712</v>
          </cell>
          <cell r="F1119" t="str">
            <v>parcial</v>
          </cell>
        </row>
        <row r="1120">
          <cell r="D1120" t="str">
            <v>70646451L</v>
          </cell>
          <cell r="E1120">
            <v>-113794712</v>
          </cell>
          <cell r="F1120" t="str">
            <v>parcial</v>
          </cell>
        </row>
        <row r="1121">
          <cell r="D1121" t="str">
            <v>53571589N</v>
          </cell>
          <cell r="E1121">
            <v>-113505712</v>
          </cell>
          <cell r="F1121" t="str">
            <v>parcial</v>
          </cell>
        </row>
        <row r="1122">
          <cell r="D1122" t="str">
            <v>PA0328137</v>
          </cell>
          <cell r="E1122">
            <v>-233519</v>
          </cell>
          <cell r="F1122" t="str">
            <v>completo</v>
          </cell>
        </row>
        <row r="1123">
          <cell r="D1123" t="str">
            <v>G03119285</v>
          </cell>
          <cell r="E1123">
            <v>217902</v>
          </cell>
          <cell r="F1123" t="str">
            <v>completo</v>
          </cell>
        </row>
        <row r="1124">
          <cell r="D1124" t="str">
            <v>Y2968262B</v>
          </cell>
          <cell r="E1124">
            <v>-254803</v>
          </cell>
          <cell r="F1124" t="str">
            <v>completo</v>
          </cell>
        </row>
        <row r="1125">
          <cell r="D1125" t="str">
            <v>52687999J</v>
          </cell>
          <cell r="E1125">
            <v>-113567832</v>
          </cell>
          <cell r="F1125" t="str">
            <v>completo</v>
          </cell>
        </row>
        <row r="1126">
          <cell r="D1126" t="str">
            <v>AAA737605</v>
          </cell>
          <cell r="E1126">
            <v>113291552</v>
          </cell>
          <cell r="F1126" t="str">
            <v>completo</v>
          </cell>
        </row>
        <row r="1127">
          <cell r="D1127" t="str">
            <v>76647947X</v>
          </cell>
          <cell r="E1127">
            <v>234210</v>
          </cell>
          <cell r="F1127" t="str">
            <v>completo</v>
          </cell>
        </row>
        <row r="1128">
          <cell r="D1128" t="str">
            <v>49020030S</v>
          </cell>
          <cell r="E1128">
            <v>-234215</v>
          </cell>
          <cell r="F1128" t="str">
            <v>completo</v>
          </cell>
        </row>
        <row r="1129">
          <cell r="D1129" t="str">
            <v>70640630V</v>
          </cell>
          <cell r="E1129">
            <v>113488832</v>
          </cell>
          <cell r="F1129" t="str">
            <v>completo</v>
          </cell>
        </row>
        <row r="1130">
          <cell r="D1130" t="str">
            <v>C01415041</v>
          </cell>
          <cell r="E1130">
            <v>-113967832</v>
          </cell>
          <cell r="F1130" t="str">
            <v>completo</v>
          </cell>
        </row>
        <row r="1131">
          <cell r="D1131" t="str">
            <v>G24783063</v>
          </cell>
          <cell r="E1131">
            <v>-113922312</v>
          </cell>
          <cell r="F1131" t="str">
            <v>completo</v>
          </cell>
        </row>
        <row r="1132">
          <cell r="D1132">
            <v>113100206</v>
          </cell>
          <cell r="E1132">
            <v>215406</v>
          </cell>
          <cell r="F1132" t="str">
            <v>completo</v>
          </cell>
        </row>
        <row r="1133">
          <cell r="D1133" t="str">
            <v>G12639285</v>
          </cell>
          <cell r="E1133">
            <v>215402</v>
          </cell>
          <cell r="F1133" t="str">
            <v>completo</v>
          </cell>
        </row>
        <row r="1134">
          <cell r="D1134" t="str">
            <v>53351283T</v>
          </cell>
          <cell r="E1134">
            <v>-213207</v>
          </cell>
          <cell r="F1134" t="str">
            <v>completo</v>
          </cell>
        </row>
        <row r="1135">
          <cell r="D1135" t="str">
            <v>FL808313</v>
          </cell>
          <cell r="E1135">
            <v>113402312</v>
          </cell>
          <cell r="F1135" t="str">
            <v>completo</v>
          </cell>
        </row>
        <row r="1136">
          <cell r="D1136" t="str">
            <v>75167073Z</v>
          </cell>
          <cell r="E1136">
            <v>213206</v>
          </cell>
          <cell r="F1136" t="str">
            <v>completo</v>
          </cell>
        </row>
        <row r="1137">
          <cell r="D1137" t="str">
            <v>J975483</v>
          </cell>
          <cell r="E1137">
            <v>-213219</v>
          </cell>
          <cell r="F1137" t="str">
            <v>completo</v>
          </cell>
        </row>
        <row r="1138">
          <cell r="D1138" t="str">
            <v>E14022493</v>
          </cell>
          <cell r="E1138">
            <v>-214895</v>
          </cell>
          <cell r="F1138" t="str">
            <v>completo</v>
          </cell>
        </row>
        <row r="1139">
          <cell r="D1139" t="str">
            <v>G14815348</v>
          </cell>
          <cell r="E1139">
            <v>-113504512</v>
          </cell>
          <cell r="F1139" t="str">
            <v>completo</v>
          </cell>
        </row>
        <row r="1140">
          <cell r="D1140" t="str">
            <v>05431760B</v>
          </cell>
          <cell r="E1140">
            <v>217498</v>
          </cell>
          <cell r="F1140" t="str">
            <v>parcial</v>
          </cell>
        </row>
        <row r="1141">
          <cell r="D1141" t="str">
            <v>79265139D</v>
          </cell>
          <cell r="E1141">
            <v>-255167</v>
          </cell>
          <cell r="F1141" t="str">
            <v>parcial</v>
          </cell>
        </row>
        <row r="1142">
          <cell r="D1142" t="str">
            <v>48989901Q</v>
          </cell>
          <cell r="E1142">
            <v>-113504352</v>
          </cell>
          <cell r="F1142" t="str">
            <v>completo</v>
          </cell>
        </row>
        <row r="1143">
          <cell r="D1143" t="str">
            <v>18453760D</v>
          </cell>
          <cell r="E1143">
            <v>258274</v>
          </cell>
          <cell r="F1143" t="str">
            <v>completo</v>
          </cell>
        </row>
        <row r="1144">
          <cell r="D1144" t="str">
            <v>Y3681168D</v>
          </cell>
          <cell r="E1144">
            <v>-253227</v>
          </cell>
          <cell r="F1144" t="str">
            <v>completo</v>
          </cell>
        </row>
        <row r="1145">
          <cell r="D1145" t="str">
            <v>71934648D</v>
          </cell>
          <cell r="E1145">
            <v>113632532</v>
          </cell>
          <cell r="F1145" t="str">
            <v>completo</v>
          </cell>
        </row>
        <row r="1146">
          <cell r="D1146" t="str">
            <v>48857948Z</v>
          </cell>
          <cell r="E1146">
            <v>113442532</v>
          </cell>
          <cell r="F1146" t="str">
            <v>parcial</v>
          </cell>
        </row>
        <row r="1147">
          <cell r="D1147" t="str">
            <v>44596316Y</v>
          </cell>
          <cell r="E1147">
            <v>-235311</v>
          </cell>
          <cell r="F1147" t="str">
            <v>completo</v>
          </cell>
        </row>
        <row r="1148">
          <cell r="D1148" t="str">
            <v>77341696X</v>
          </cell>
          <cell r="E1148">
            <v>113213532</v>
          </cell>
          <cell r="F1148" t="str">
            <v>completo</v>
          </cell>
        </row>
        <row r="1149">
          <cell r="D1149" t="str">
            <v>AM535029</v>
          </cell>
          <cell r="E1149">
            <v>235702</v>
          </cell>
          <cell r="F1149" t="str">
            <v>completo</v>
          </cell>
        </row>
        <row r="1150">
          <cell r="D1150" t="str">
            <v>52352704N</v>
          </cell>
          <cell r="E1150">
            <v>-238763</v>
          </cell>
          <cell r="F1150" t="str">
            <v>completo</v>
          </cell>
        </row>
        <row r="1151">
          <cell r="D1151" t="str">
            <v>AAA792426</v>
          </cell>
          <cell r="E1151">
            <v>238914</v>
          </cell>
          <cell r="F1151" t="str">
            <v>completo</v>
          </cell>
        </row>
        <row r="1152">
          <cell r="D1152" t="str">
            <v>G17713324</v>
          </cell>
          <cell r="E1152">
            <v>-113316152</v>
          </cell>
          <cell r="F1152" t="str">
            <v>completo</v>
          </cell>
        </row>
        <row r="1153">
          <cell r="D1153" t="str">
            <v>AN339202</v>
          </cell>
          <cell r="E1153">
            <v>-113105152</v>
          </cell>
          <cell r="F1153" t="str">
            <v>completo</v>
          </cell>
        </row>
        <row r="1154">
          <cell r="D1154" t="str">
            <v>77413854V</v>
          </cell>
          <cell r="E1154">
            <v>113804352</v>
          </cell>
          <cell r="F1154" t="str">
            <v>completo</v>
          </cell>
        </row>
        <row r="1155">
          <cell r="D1155" t="str">
            <v>Y4291064Z</v>
          </cell>
          <cell r="E1155">
            <v>-113396752</v>
          </cell>
          <cell r="F1155" t="str">
            <v>completo</v>
          </cell>
        </row>
        <row r="1156">
          <cell r="D1156" t="str">
            <v>14306472N</v>
          </cell>
          <cell r="E1156">
            <v>113631552</v>
          </cell>
          <cell r="F1156" t="str">
            <v>parcial</v>
          </cell>
        </row>
        <row r="1157">
          <cell r="D1157" t="str">
            <v>76954526E</v>
          </cell>
          <cell r="E1157">
            <v>113271552</v>
          </cell>
          <cell r="F1157" t="str">
            <v>completo</v>
          </cell>
        </row>
        <row r="1158">
          <cell r="D1158" t="str">
            <v>Y4606623J</v>
          </cell>
          <cell r="E1158">
            <v>-113927552</v>
          </cell>
          <cell r="F1158" t="str">
            <v>completo</v>
          </cell>
        </row>
        <row r="1159">
          <cell r="D1159" t="str">
            <v>FO537165</v>
          </cell>
          <cell r="E1159">
            <v>-113986652</v>
          </cell>
          <cell r="F1159" t="str">
            <v>completo</v>
          </cell>
        </row>
        <row r="1160">
          <cell r="D1160" t="str">
            <v>Y387088</v>
          </cell>
          <cell r="E1160">
            <v>-258359</v>
          </cell>
          <cell r="F1160" t="str">
            <v>completo</v>
          </cell>
        </row>
        <row r="1161">
          <cell r="D1161" t="str">
            <v>Y4300723J</v>
          </cell>
          <cell r="E1161">
            <v>257694</v>
          </cell>
          <cell r="F1161" t="str">
            <v>completo</v>
          </cell>
        </row>
        <row r="1162">
          <cell r="D1162" t="str">
            <v>32857823T</v>
          </cell>
          <cell r="E1162">
            <v>113088752</v>
          </cell>
          <cell r="F1162" t="str">
            <v>completo</v>
          </cell>
        </row>
        <row r="1163">
          <cell r="D1163" t="str">
            <v>78691064Z</v>
          </cell>
          <cell r="E1163">
            <v>257982</v>
          </cell>
          <cell r="F1163" t="str">
            <v>parcial</v>
          </cell>
        </row>
        <row r="1164">
          <cell r="D1164" t="str">
            <v>G12351241</v>
          </cell>
          <cell r="E1164">
            <v>-113589752</v>
          </cell>
          <cell r="F1164" t="str">
            <v>completo</v>
          </cell>
        </row>
        <row r="1165">
          <cell r="D1165" t="str">
            <v>G16784443</v>
          </cell>
          <cell r="E1165">
            <v>113889752</v>
          </cell>
          <cell r="F1165" t="str">
            <v>completo</v>
          </cell>
        </row>
        <row r="1166">
          <cell r="D1166" t="str">
            <v>G16784431</v>
          </cell>
          <cell r="E1166">
            <v>-113989752</v>
          </cell>
          <cell r="F1166" t="str">
            <v>completo</v>
          </cell>
        </row>
        <row r="1167">
          <cell r="D1167" t="str">
            <v>48526740Y</v>
          </cell>
          <cell r="E1167">
            <v>258038</v>
          </cell>
          <cell r="F1167" t="str">
            <v>parcial</v>
          </cell>
        </row>
        <row r="1168">
          <cell r="D1168" t="str">
            <v>51640270A</v>
          </cell>
          <cell r="E1168">
            <v>-113312852</v>
          </cell>
          <cell r="F1168" t="str">
            <v>completo</v>
          </cell>
        </row>
        <row r="1169">
          <cell r="D1169" t="str">
            <v>27903580A</v>
          </cell>
          <cell r="E1169">
            <v>-258223</v>
          </cell>
          <cell r="F1169" t="str">
            <v>completo</v>
          </cell>
        </row>
        <row r="1170">
          <cell r="D1170" t="str">
            <v>AAB145684</v>
          </cell>
          <cell r="E1170">
            <v>-260695</v>
          </cell>
          <cell r="F1170" t="str">
            <v>completo</v>
          </cell>
        </row>
        <row r="1171">
          <cell r="D1171" t="str">
            <v>02196615T</v>
          </cell>
          <cell r="E1171">
            <v>-258327</v>
          </cell>
          <cell r="F1171" t="str">
            <v>completo</v>
          </cell>
        </row>
        <row r="1172">
          <cell r="D1172" t="str">
            <v>50756358G</v>
          </cell>
          <cell r="E1172">
            <v>113233852</v>
          </cell>
          <cell r="F1172" t="str">
            <v>completo</v>
          </cell>
        </row>
        <row r="1173">
          <cell r="D1173" t="str">
            <v>45421629X</v>
          </cell>
          <cell r="E1173">
            <v>-113333852</v>
          </cell>
          <cell r="F1173" t="str">
            <v>completo</v>
          </cell>
        </row>
        <row r="1174">
          <cell r="D1174" t="str">
            <v>25993705W</v>
          </cell>
          <cell r="E1174">
            <v>-258603</v>
          </cell>
          <cell r="F1174" t="str">
            <v>completo</v>
          </cell>
        </row>
        <row r="1175">
          <cell r="D1175" t="str">
            <v>80161653Y</v>
          </cell>
          <cell r="E1175">
            <v>257554</v>
          </cell>
          <cell r="F1175" t="str">
            <v>completo</v>
          </cell>
        </row>
        <row r="1176">
          <cell r="D1176" t="str">
            <v>45745557Y</v>
          </cell>
          <cell r="E1176">
            <v>233826</v>
          </cell>
          <cell r="F1176" t="str">
            <v>completo</v>
          </cell>
        </row>
        <row r="1177">
          <cell r="D1177" t="str">
            <v>31003877S</v>
          </cell>
          <cell r="E1177">
            <v>-113394432</v>
          </cell>
          <cell r="F1177" t="str">
            <v>completo</v>
          </cell>
        </row>
        <row r="1178">
          <cell r="D1178" t="str">
            <v>30973055J</v>
          </cell>
          <cell r="E1178">
            <v>-113758332</v>
          </cell>
          <cell r="F1178" t="str">
            <v>parcial</v>
          </cell>
        </row>
        <row r="1179">
          <cell r="D1179" t="str">
            <v>34026794L</v>
          </cell>
          <cell r="E1179">
            <v>113219452</v>
          </cell>
          <cell r="F1179" t="str">
            <v>completo</v>
          </cell>
        </row>
        <row r="1180">
          <cell r="D1180" t="str">
            <v>X0819868X</v>
          </cell>
          <cell r="E1180">
            <v>233834</v>
          </cell>
          <cell r="F1180" t="str">
            <v>completo</v>
          </cell>
        </row>
        <row r="1181">
          <cell r="D1181" t="str">
            <v>44359167X</v>
          </cell>
          <cell r="E1181">
            <v>233838</v>
          </cell>
          <cell r="F1181" t="str">
            <v>parcial</v>
          </cell>
        </row>
        <row r="1182">
          <cell r="D1182" t="str">
            <v>50616412J</v>
          </cell>
          <cell r="E1182">
            <v>113238452</v>
          </cell>
          <cell r="F1182" t="str">
            <v>completo</v>
          </cell>
        </row>
        <row r="1183">
          <cell r="D1183" t="str">
            <v>30814054B</v>
          </cell>
          <cell r="E1183">
            <v>113636452</v>
          </cell>
          <cell r="F1183" t="str">
            <v>completo</v>
          </cell>
        </row>
        <row r="1184">
          <cell r="D1184" t="str">
            <v>44355151L</v>
          </cell>
          <cell r="E1184">
            <v>254830</v>
          </cell>
          <cell r="F1184" t="str">
            <v>completo</v>
          </cell>
        </row>
        <row r="1185">
          <cell r="D1185" t="str">
            <v>30982325Z</v>
          </cell>
          <cell r="E1185">
            <v>-113719832</v>
          </cell>
          <cell r="F1185" t="str">
            <v>completo</v>
          </cell>
        </row>
        <row r="1186">
          <cell r="D1186" t="str">
            <v>75706668Y</v>
          </cell>
          <cell r="E1186">
            <v>238798</v>
          </cell>
          <cell r="F1186" t="str">
            <v>completo</v>
          </cell>
        </row>
        <row r="1187">
          <cell r="D1187" t="str">
            <v>30987414C</v>
          </cell>
          <cell r="E1187">
            <v>213178</v>
          </cell>
          <cell r="F1187" t="str">
            <v>completo</v>
          </cell>
        </row>
        <row r="1188">
          <cell r="D1188" t="str">
            <v>30833151H</v>
          </cell>
          <cell r="E1188">
            <v>-254627</v>
          </cell>
          <cell r="F1188" t="str">
            <v>completo</v>
          </cell>
        </row>
        <row r="1189">
          <cell r="D1189" t="str">
            <v>30830724Y</v>
          </cell>
          <cell r="E1189">
            <v>-113738332</v>
          </cell>
          <cell r="F1189" t="str">
            <v>parcial</v>
          </cell>
        </row>
        <row r="1190">
          <cell r="D1190" t="str">
            <v>26966957D</v>
          </cell>
          <cell r="E1190">
            <v>254882</v>
          </cell>
          <cell r="F1190" t="str">
            <v>parcial</v>
          </cell>
        </row>
        <row r="1191">
          <cell r="D1191" t="str">
            <v>44356184V</v>
          </cell>
          <cell r="E1191">
            <v>211878</v>
          </cell>
          <cell r="F1191" t="str">
            <v>parcial</v>
          </cell>
        </row>
        <row r="1192">
          <cell r="D1192" t="str">
            <v>26966232C</v>
          </cell>
          <cell r="E1192">
            <v>-213179</v>
          </cell>
          <cell r="F1192" t="str">
            <v>completo</v>
          </cell>
        </row>
        <row r="1193">
          <cell r="D1193" t="str">
            <v>30999709X</v>
          </cell>
          <cell r="E1193">
            <v>113615622</v>
          </cell>
          <cell r="F1193" t="str">
            <v>completo</v>
          </cell>
        </row>
        <row r="1194">
          <cell r="D1194" t="str">
            <v>30788273J</v>
          </cell>
          <cell r="E1194">
            <v>-113777432</v>
          </cell>
          <cell r="F1194" t="str">
            <v>parcial</v>
          </cell>
        </row>
        <row r="1195">
          <cell r="D1195" t="str">
            <v>80158903Q</v>
          </cell>
          <cell r="E1195">
            <v>-211747</v>
          </cell>
          <cell r="F1195" t="str">
            <v>parcial</v>
          </cell>
        </row>
        <row r="1196">
          <cell r="D1196" t="str">
            <v>26970657Y</v>
          </cell>
          <cell r="E1196">
            <v>-238795</v>
          </cell>
          <cell r="F1196" t="str">
            <v>completo</v>
          </cell>
        </row>
        <row r="1197">
          <cell r="D1197" t="str">
            <v>30991394K</v>
          </cell>
          <cell r="E1197">
            <v>-113901552</v>
          </cell>
          <cell r="F1197" t="str">
            <v>completo</v>
          </cell>
        </row>
        <row r="1198">
          <cell r="D1198" t="str">
            <v>30971369Y</v>
          </cell>
          <cell r="E1198">
            <v>-113129452</v>
          </cell>
          <cell r="F1198" t="str">
            <v>parcial</v>
          </cell>
        </row>
        <row r="1199">
          <cell r="D1199" t="str">
            <v>30830798B</v>
          </cell>
          <cell r="E1199">
            <v>254910</v>
          </cell>
          <cell r="F1199" t="str">
            <v>completo</v>
          </cell>
        </row>
        <row r="1200">
          <cell r="D1200" t="str">
            <v>74837380A</v>
          </cell>
          <cell r="E1200">
            <v>113296712</v>
          </cell>
          <cell r="F1200" t="str">
            <v>parcial</v>
          </cell>
        </row>
        <row r="1201">
          <cell r="D1201" t="str">
            <v>26966772P</v>
          </cell>
          <cell r="E1201">
            <v>113408832</v>
          </cell>
          <cell r="F1201" t="str">
            <v>parcial</v>
          </cell>
        </row>
        <row r="1202">
          <cell r="D1202" t="str">
            <v>30816320T</v>
          </cell>
          <cell r="E1202">
            <v>-113396712</v>
          </cell>
          <cell r="F1202" t="str">
            <v>completo</v>
          </cell>
        </row>
        <row r="1203">
          <cell r="D1203" t="str">
            <v>V9730366</v>
          </cell>
          <cell r="E1203">
            <v>257382</v>
          </cell>
          <cell r="F1203" t="str">
            <v>completo</v>
          </cell>
        </row>
        <row r="1204">
          <cell r="D1204" t="str">
            <v>30977102N</v>
          </cell>
          <cell r="E1204">
            <v>239382</v>
          </cell>
          <cell r="F1204" t="str">
            <v>completo</v>
          </cell>
        </row>
        <row r="1205">
          <cell r="D1205" t="str">
            <v>30977518Z</v>
          </cell>
          <cell r="E1205">
            <v>113671312</v>
          </cell>
          <cell r="F1205" t="str">
            <v>completo</v>
          </cell>
        </row>
        <row r="1206">
          <cell r="D1206" t="str">
            <v>45749856G</v>
          </cell>
          <cell r="E1206">
            <v>-113569412</v>
          </cell>
          <cell r="F1206" t="str">
            <v>completo</v>
          </cell>
        </row>
        <row r="1207">
          <cell r="D1207" t="str">
            <v>V4993136</v>
          </cell>
          <cell r="E1207">
            <v>113271752</v>
          </cell>
          <cell r="F1207" t="str">
            <v>completo</v>
          </cell>
        </row>
        <row r="1208">
          <cell r="D1208" t="str">
            <v>26966233K</v>
          </cell>
          <cell r="E1208">
            <v>-113926212</v>
          </cell>
          <cell r="F1208" t="str">
            <v>completo</v>
          </cell>
        </row>
        <row r="1209">
          <cell r="D1209" t="str">
            <v>30497763Q</v>
          </cell>
          <cell r="E1209">
            <v>-113339652</v>
          </cell>
          <cell r="F1209" t="str">
            <v>completo</v>
          </cell>
        </row>
        <row r="1210">
          <cell r="D1210" t="str">
            <v>44361715M</v>
          </cell>
          <cell r="E1210">
            <v>113026452</v>
          </cell>
          <cell r="F1210" t="str">
            <v>completo</v>
          </cell>
        </row>
        <row r="1211">
          <cell r="D1211">
            <v>84648880</v>
          </cell>
          <cell r="E1211">
            <v>-257671</v>
          </cell>
          <cell r="F1211" t="str">
            <v>completo</v>
          </cell>
        </row>
        <row r="1212">
          <cell r="D1212" t="str">
            <v>30950841V</v>
          </cell>
          <cell r="E1212">
            <v>-233827</v>
          </cell>
          <cell r="F1212" t="str">
            <v>completo</v>
          </cell>
        </row>
        <row r="1213">
          <cell r="D1213" t="str">
            <v>30973058Q</v>
          </cell>
          <cell r="E1213">
            <v>-213175</v>
          </cell>
          <cell r="F1213" t="str">
            <v>completo</v>
          </cell>
        </row>
        <row r="1214">
          <cell r="D1214" t="str">
            <v>30468952R</v>
          </cell>
          <cell r="E1214">
            <v>113008332</v>
          </cell>
          <cell r="F1214" t="str">
            <v>completo</v>
          </cell>
        </row>
        <row r="1215">
          <cell r="D1215" t="str">
            <v>30495984P</v>
          </cell>
          <cell r="E1215">
            <v>-217691</v>
          </cell>
          <cell r="F1215" t="str">
            <v>parcial</v>
          </cell>
        </row>
        <row r="1216">
          <cell r="D1216" t="str">
            <v>30981738W</v>
          </cell>
          <cell r="E1216">
            <v>113021612</v>
          </cell>
          <cell r="F1216" t="str">
            <v>completo</v>
          </cell>
        </row>
        <row r="1217">
          <cell r="D1217" t="str">
            <v>30965780Y</v>
          </cell>
          <cell r="E1217">
            <v>-257175</v>
          </cell>
          <cell r="F1217" t="str">
            <v>completo</v>
          </cell>
        </row>
        <row r="1218">
          <cell r="D1218" t="str">
            <v>45735835J</v>
          </cell>
          <cell r="E1218">
            <v>271362</v>
          </cell>
          <cell r="F1218" t="str">
            <v>completo</v>
          </cell>
        </row>
        <row r="1219">
          <cell r="D1219" t="str">
            <v>30797732L</v>
          </cell>
          <cell r="E1219">
            <v>217722</v>
          </cell>
          <cell r="F1219" t="str">
            <v>parcial</v>
          </cell>
        </row>
        <row r="1220">
          <cell r="D1220" t="str">
            <v>30997621S</v>
          </cell>
          <cell r="E1220">
            <v>-223491</v>
          </cell>
          <cell r="F1220" t="str">
            <v>completo</v>
          </cell>
        </row>
        <row r="1221">
          <cell r="D1221" t="str">
            <v>30975934V</v>
          </cell>
          <cell r="E1221">
            <v>254626</v>
          </cell>
          <cell r="F1221" t="str">
            <v>parcial</v>
          </cell>
        </row>
        <row r="1222">
          <cell r="D1222" t="str">
            <v>30823549F</v>
          </cell>
          <cell r="E1222">
            <v>113619452</v>
          </cell>
          <cell r="F1222" t="str">
            <v>completo</v>
          </cell>
        </row>
        <row r="1223">
          <cell r="D1223" t="str">
            <v>30942672J</v>
          </cell>
          <cell r="E1223">
            <v>-113188452</v>
          </cell>
          <cell r="F1223" t="str">
            <v>completo</v>
          </cell>
        </row>
        <row r="1224">
          <cell r="D1224" t="str">
            <v>34029113S</v>
          </cell>
          <cell r="E1224">
            <v>-254907</v>
          </cell>
          <cell r="F1224" t="str">
            <v>completo</v>
          </cell>
        </row>
        <row r="1225">
          <cell r="D1225" t="str">
            <v>30985646T</v>
          </cell>
          <cell r="E1225">
            <v>-113733352</v>
          </cell>
          <cell r="F1225" t="str">
            <v>completo</v>
          </cell>
        </row>
        <row r="1226">
          <cell r="D1226" t="str">
            <v>45745704S</v>
          </cell>
          <cell r="E1226">
            <v>113427712</v>
          </cell>
          <cell r="F1226" t="str">
            <v>completo</v>
          </cell>
        </row>
        <row r="1227">
          <cell r="D1227" t="str">
            <v>30971936K</v>
          </cell>
          <cell r="E1227">
            <v>113236452</v>
          </cell>
          <cell r="F1227" t="str">
            <v>completo</v>
          </cell>
        </row>
        <row r="1228">
          <cell r="D1228" t="str">
            <v>80132998D</v>
          </cell>
          <cell r="E1228">
            <v>254870</v>
          </cell>
          <cell r="F1228" t="str">
            <v>parcial</v>
          </cell>
        </row>
        <row r="1229">
          <cell r="D1229" t="str">
            <v>26243874T</v>
          </cell>
          <cell r="E1229">
            <v>-113908332</v>
          </cell>
          <cell r="F1229" t="str">
            <v>completo</v>
          </cell>
        </row>
        <row r="1230">
          <cell r="D1230" t="str">
            <v>EE1509494</v>
          </cell>
          <cell r="E1230">
            <v>211882</v>
          </cell>
          <cell r="F1230" t="str">
            <v>completo</v>
          </cell>
        </row>
        <row r="1231">
          <cell r="D1231" t="str">
            <v>30969868T</v>
          </cell>
          <cell r="E1231">
            <v>-113928332</v>
          </cell>
          <cell r="F1231" t="str">
            <v>completo</v>
          </cell>
        </row>
        <row r="1232">
          <cell r="D1232" t="str">
            <v>X4203957V</v>
          </cell>
          <cell r="E1232">
            <v>-254883</v>
          </cell>
          <cell r="F1232" t="str">
            <v>parcial</v>
          </cell>
        </row>
        <row r="1233">
          <cell r="D1233" t="str">
            <v>49833527W</v>
          </cell>
          <cell r="E1233">
            <v>-113719452</v>
          </cell>
          <cell r="F1233" t="str">
            <v>parcial</v>
          </cell>
        </row>
        <row r="1234">
          <cell r="D1234" t="str">
            <v>32088621X</v>
          </cell>
          <cell r="E1234">
            <v>-254831</v>
          </cell>
          <cell r="F1234" t="str">
            <v>completo</v>
          </cell>
        </row>
        <row r="1235">
          <cell r="D1235" t="str">
            <v>AY5115881</v>
          </cell>
          <cell r="E1235">
            <v>-113581752</v>
          </cell>
          <cell r="F1235" t="str">
            <v>completo</v>
          </cell>
        </row>
        <row r="1236">
          <cell r="D1236" t="str">
            <v>31007074S</v>
          </cell>
          <cell r="E1236">
            <v>-254055</v>
          </cell>
          <cell r="F1236" t="str">
            <v>completo</v>
          </cell>
        </row>
        <row r="1237">
          <cell r="D1237" t="str">
            <v>45944591K</v>
          </cell>
          <cell r="E1237">
            <v>-254887</v>
          </cell>
          <cell r="F1237" t="str">
            <v>completo</v>
          </cell>
        </row>
        <row r="1238">
          <cell r="D1238" t="str">
            <v>31007450T</v>
          </cell>
          <cell r="E1238">
            <v>-245639</v>
          </cell>
          <cell r="F1238" t="str">
            <v>completo</v>
          </cell>
        </row>
        <row r="1239">
          <cell r="D1239" t="str">
            <v>15454352P</v>
          </cell>
          <cell r="E1239">
            <v>-113371752</v>
          </cell>
          <cell r="F1239" t="str">
            <v>parcial</v>
          </cell>
        </row>
        <row r="1240">
          <cell r="D1240" t="str">
            <v>26967427L</v>
          </cell>
          <cell r="E1240">
            <v>-113968452</v>
          </cell>
          <cell r="F1240" t="str">
            <v>completo</v>
          </cell>
        </row>
        <row r="1241">
          <cell r="D1241" t="str">
            <v>X8266681K</v>
          </cell>
          <cell r="E1241">
            <v>113694432</v>
          </cell>
          <cell r="F1241" t="str">
            <v>completo</v>
          </cell>
        </row>
        <row r="1242">
          <cell r="D1242" t="str">
            <v>74863127J</v>
          </cell>
          <cell r="E1242">
            <v>113297712</v>
          </cell>
          <cell r="F1242" t="str">
            <v>completo</v>
          </cell>
        </row>
        <row r="1243">
          <cell r="D1243" t="str">
            <v>XD509306</v>
          </cell>
          <cell r="E1243">
            <v>113088112</v>
          </cell>
          <cell r="F1243" t="str">
            <v>completo</v>
          </cell>
        </row>
        <row r="1244">
          <cell r="D1244" t="str">
            <v>19844151G</v>
          </cell>
          <cell r="E1244">
            <v>113235812</v>
          </cell>
          <cell r="F1244" t="str">
            <v>completo</v>
          </cell>
        </row>
        <row r="1245">
          <cell r="D1245">
            <v>10913445</v>
          </cell>
          <cell r="E1245">
            <v>113029212</v>
          </cell>
          <cell r="F1245" t="str">
            <v>completo</v>
          </cell>
        </row>
        <row r="1246">
          <cell r="D1246" t="str">
            <v>X0628376Q</v>
          </cell>
          <cell r="E1246">
            <v>-113797832</v>
          </cell>
          <cell r="F1246" t="str">
            <v>completo</v>
          </cell>
        </row>
        <row r="1247">
          <cell r="D1247" t="str">
            <v>05675800K</v>
          </cell>
          <cell r="E1247">
            <v>254546</v>
          </cell>
          <cell r="F1247" t="str">
            <v>completo</v>
          </cell>
        </row>
        <row r="1248">
          <cell r="D1248" t="str">
            <v>48604593G</v>
          </cell>
          <cell r="E1248">
            <v>-113545452</v>
          </cell>
          <cell r="F1248" t="str">
            <v>completo</v>
          </cell>
        </row>
        <row r="1249">
          <cell r="D1249" t="str">
            <v>Y3571846Y</v>
          </cell>
          <cell r="E1249">
            <v>-239759</v>
          </cell>
          <cell r="F1249" t="str">
            <v>completo</v>
          </cell>
        </row>
        <row r="1250">
          <cell r="D1250" t="str">
            <v>AO4164868</v>
          </cell>
          <cell r="E1250">
            <v>113881312</v>
          </cell>
          <cell r="F1250" t="str">
            <v>completo</v>
          </cell>
        </row>
        <row r="1251">
          <cell r="D1251" t="str">
            <v>YB3400140</v>
          </cell>
          <cell r="E1251">
            <v>-113981312</v>
          </cell>
          <cell r="F1251" t="str">
            <v>completo</v>
          </cell>
        </row>
        <row r="1252">
          <cell r="D1252" t="str">
            <v>YA7614296</v>
          </cell>
          <cell r="E1252">
            <v>-217695</v>
          </cell>
          <cell r="F1252" t="str">
            <v>completo</v>
          </cell>
        </row>
        <row r="1253">
          <cell r="D1253">
            <v>93234528</v>
          </cell>
          <cell r="E1253">
            <v>-217811</v>
          </cell>
          <cell r="F1253" t="str">
            <v>completo</v>
          </cell>
        </row>
        <row r="1254">
          <cell r="D1254" t="str">
            <v>Y3731411C</v>
          </cell>
          <cell r="E1254">
            <v>113448452</v>
          </cell>
          <cell r="F1254" t="str">
            <v>completo</v>
          </cell>
        </row>
        <row r="1255">
          <cell r="D1255" t="str">
            <v>78037495J</v>
          </cell>
          <cell r="E1255">
            <v>257174</v>
          </cell>
          <cell r="F1255" t="str">
            <v>completo</v>
          </cell>
        </row>
        <row r="1256">
          <cell r="D1256" t="str">
            <v>Y2737237K</v>
          </cell>
          <cell r="E1256">
            <v>227606</v>
          </cell>
          <cell r="F1256" t="str">
            <v>completo</v>
          </cell>
        </row>
        <row r="1257">
          <cell r="D1257" t="str">
            <v>YB635878</v>
          </cell>
          <cell r="E1257">
            <v>113238332</v>
          </cell>
          <cell r="F1257" t="str">
            <v>completo</v>
          </cell>
        </row>
        <row r="1258">
          <cell r="D1258" t="str">
            <v>AX9937571</v>
          </cell>
          <cell r="E1258">
            <v>113067532</v>
          </cell>
          <cell r="F1258" t="str">
            <v>completo</v>
          </cell>
        </row>
        <row r="1259">
          <cell r="D1259" t="str">
            <v>M715181</v>
          </cell>
          <cell r="E1259">
            <v>-254827</v>
          </cell>
          <cell r="F1259" t="str">
            <v>completo</v>
          </cell>
        </row>
        <row r="1260">
          <cell r="D1260" t="str">
            <v>AT0438222</v>
          </cell>
          <cell r="E1260">
            <v>-254139</v>
          </cell>
          <cell r="F1260" t="str">
            <v>completo</v>
          </cell>
        </row>
        <row r="1261">
          <cell r="D1261" t="str">
            <v>G57973186</v>
          </cell>
          <cell r="E1261">
            <v>113424452</v>
          </cell>
          <cell r="F1261" t="str">
            <v>completo</v>
          </cell>
        </row>
        <row r="1262">
          <cell r="D1262" t="str">
            <v>Y3128489C</v>
          </cell>
          <cell r="E1262">
            <v>-113378452</v>
          </cell>
          <cell r="F1262" t="str">
            <v>completo</v>
          </cell>
        </row>
        <row r="1263">
          <cell r="D1263">
            <v>465499296</v>
          </cell>
          <cell r="E1263">
            <v>-113588452</v>
          </cell>
          <cell r="F1263" t="str">
            <v>parcial</v>
          </cell>
        </row>
        <row r="1264">
          <cell r="D1264" t="str">
            <v>50106743R</v>
          </cell>
          <cell r="E1264">
            <v>113429452</v>
          </cell>
          <cell r="F1264" t="str">
            <v>parcial</v>
          </cell>
        </row>
        <row r="1265">
          <cell r="D1265" t="str">
            <v>AT3292795</v>
          </cell>
          <cell r="E1265">
            <v>-113520552</v>
          </cell>
          <cell r="F1265" t="str">
            <v>completo</v>
          </cell>
        </row>
        <row r="1266">
          <cell r="D1266" t="str">
            <v>AN6952398</v>
          </cell>
          <cell r="E1266">
            <v>255026</v>
          </cell>
          <cell r="F1266" t="str">
            <v>completo</v>
          </cell>
        </row>
        <row r="1267">
          <cell r="D1267" t="str">
            <v>AU2676347</v>
          </cell>
          <cell r="E1267">
            <v>-113920552</v>
          </cell>
          <cell r="F1267" t="str">
            <v>completo</v>
          </cell>
        </row>
        <row r="1268">
          <cell r="D1268" t="str">
            <v>AO8163973</v>
          </cell>
          <cell r="E1268">
            <v>255046</v>
          </cell>
          <cell r="F1268" t="str">
            <v>completo</v>
          </cell>
        </row>
        <row r="1269">
          <cell r="D1269" t="str">
            <v>09AV42237</v>
          </cell>
          <cell r="E1269">
            <v>-255431</v>
          </cell>
          <cell r="F1269" t="str">
            <v>completo</v>
          </cell>
        </row>
        <row r="1270">
          <cell r="D1270" t="str">
            <v>3402907AA</v>
          </cell>
          <cell r="E1270">
            <v>113881752</v>
          </cell>
          <cell r="F1270" t="str">
            <v>completo</v>
          </cell>
        </row>
        <row r="1271">
          <cell r="D1271" t="str">
            <v>PLH5JGHC</v>
          </cell>
          <cell r="E1271">
            <v>-113750852</v>
          </cell>
          <cell r="F1271" t="str">
            <v>completo</v>
          </cell>
        </row>
        <row r="1272">
          <cell r="D1272" t="str">
            <v>P44814227</v>
          </cell>
          <cell r="E1272">
            <v>-113903852</v>
          </cell>
          <cell r="F1272" t="str">
            <v>completo</v>
          </cell>
        </row>
        <row r="1273">
          <cell r="D1273" t="str">
            <v>30950309Z</v>
          </cell>
          <cell r="E1273">
            <v>113271072</v>
          </cell>
          <cell r="F1273" t="str">
            <v>parcial</v>
          </cell>
        </row>
        <row r="1274">
          <cell r="D1274" t="str">
            <v>30212205A</v>
          </cell>
          <cell r="E1274">
            <v>-234907</v>
          </cell>
          <cell r="F1274" t="str">
            <v>completo</v>
          </cell>
        </row>
        <row r="1275">
          <cell r="D1275" t="str">
            <v>30941951M</v>
          </cell>
          <cell r="E1275">
            <v>-238715</v>
          </cell>
          <cell r="F1275" t="str">
            <v>completo</v>
          </cell>
        </row>
        <row r="1276">
          <cell r="D1276" t="str">
            <v>30980285K</v>
          </cell>
          <cell r="E1276">
            <v>214962</v>
          </cell>
          <cell r="F1276" t="str">
            <v>parcial</v>
          </cell>
        </row>
        <row r="1277">
          <cell r="D1277" t="str">
            <v>30991665Q</v>
          </cell>
          <cell r="E1277">
            <v>113068452</v>
          </cell>
          <cell r="F1277" t="str">
            <v>completo</v>
          </cell>
        </row>
        <row r="1278">
          <cell r="D1278" t="str">
            <v>31002880F</v>
          </cell>
          <cell r="E1278">
            <v>-113169412</v>
          </cell>
          <cell r="F1278" t="str">
            <v>completo</v>
          </cell>
        </row>
        <row r="1279">
          <cell r="D1279" t="str">
            <v>30978564W</v>
          </cell>
          <cell r="E1279">
            <v>113400552</v>
          </cell>
          <cell r="F1279" t="str">
            <v>completo</v>
          </cell>
        </row>
        <row r="1280">
          <cell r="D1280" t="str">
            <v>30530526G</v>
          </cell>
          <cell r="E1280">
            <v>-113737712</v>
          </cell>
          <cell r="F1280" t="str">
            <v>parcial</v>
          </cell>
        </row>
        <row r="1281">
          <cell r="D1281" t="str">
            <v>30807638N</v>
          </cell>
          <cell r="E1281">
            <v>113271312</v>
          </cell>
          <cell r="F1281" t="str">
            <v>completo</v>
          </cell>
        </row>
        <row r="1282">
          <cell r="D1282" t="str">
            <v>1352777AA</v>
          </cell>
          <cell r="E1282">
            <v>-113379452</v>
          </cell>
          <cell r="F1282" t="str">
            <v>completo</v>
          </cell>
        </row>
        <row r="1283">
          <cell r="D1283" t="str">
            <v>44356446A</v>
          </cell>
          <cell r="E1283">
            <v>-113924552</v>
          </cell>
          <cell r="F1283" t="str">
            <v>parcial</v>
          </cell>
        </row>
        <row r="1284">
          <cell r="D1284" t="str">
            <v>14621620Z</v>
          </cell>
          <cell r="E1284">
            <v>-113736552</v>
          </cell>
          <cell r="F1284" t="str">
            <v>parcial</v>
          </cell>
        </row>
        <row r="1285">
          <cell r="D1285" t="str">
            <v>31000167P</v>
          </cell>
          <cell r="E1285">
            <v>113080412</v>
          </cell>
          <cell r="F1285" t="str">
            <v>parcial</v>
          </cell>
        </row>
        <row r="1286">
          <cell r="D1286" t="str">
            <v>30512289Y</v>
          </cell>
          <cell r="E1286">
            <v>-113509432</v>
          </cell>
          <cell r="F1286" t="str">
            <v>parcial</v>
          </cell>
        </row>
        <row r="1287">
          <cell r="D1287" t="str">
            <v>30828937J</v>
          </cell>
          <cell r="E1287">
            <v>-211711</v>
          </cell>
          <cell r="F1287" t="str">
            <v>parcial</v>
          </cell>
        </row>
        <row r="1288">
          <cell r="D1288" t="str">
            <v>30512015P</v>
          </cell>
          <cell r="E1288">
            <v>113670552</v>
          </cell>
          <cell r="F1288" t="str">
            <v>completo</v>
          </cell>
        </row>
        <row r="1289">
          <cell r="D1289" t="str">
            <v>30999144C</v>
          </cell>
          <cell r="E1289">
            <v>-113542752</v>
          </cell>
          <cell r="F1289" t="str">
            <v>completo</v>
          </cell>
        </row>
        <row r="1290">
          <cell r="D1290" t="str">
            <v>53595758P</v>
          </cell>
          <cell r="E1290">
            <v>113659432</v>
          </cell>
          <cell r="F1290" t="str">
            <v>parcial</v>
          </cell>
        </row>
        <row r="1291">
          <cell r="D1291" t="str">
            <v>30821013R</v>
          </cell>
          <cell r="E1291">
            <v>214966</v>
          </cell>
          <cell r="F1291" t="str">
            <v>parcial</v>
          </cell>
        </row>
        <row r="1292">
          <cell r="D1292" t="str">
            <v>30530256X</v>
          </cell>
          <cell r="E1292">
            <v>113801552</v>
          </cell>
          <cell r="F1292" t="str">
            <v>completo</v>
          </cell>
        </row>
        <row r="1293">
          <cell r="D1293" t="str">
            <v>30470264W</v>
          </cell>
          <cell r="E1293">
            <v>-113529452</v>
          </cell>
          <cell r="F1293" t="str">
            <v>completo</v>
          </cell>
        </row>
        <row r="1294">
          <cell r="D1294" t="str">
            <v>30502435L</v>
          </cell>
          <cell r="E1294">
            <v>238734</v>
          </cell>
          <cell r="F1294" t="str">
            <v>completo</v>
          </cell>
        </row>
        <row r="1295">
          <cell r="D1295" t="str">
            <v>25937662X</v>
          </cell>
          <cell r="E1295">
            <v>113080552</v>
          </cell>
          <cell r="F1295" t="str">
            <v>completo</v>
          </cell>
        </row>
        <row r="1296">
          <cell r="D1296" t="str">
            <v>30826933X</v>
          </cell>
          <cell r="E1296">
            <v>-255071</v>
          </cell>
          <cell r="F1296" t="str">
            <v>completo</v>
          </cell>
        </row>
        <row r="1297">
          <cell r="D1297" t="str">
            <v>30069807K</v>
          </cell>
          <cell r="E1297">
            <v>255102</v>
          </cell>
          <cell r="F1297" t="str">
            <v>completo</v>
          </cell>
        </row>
        <row r="1298">
          <cell r="D1298" t="str">
            <v>30804351Z</v>
          </cell>
          <cell r="E1298">
            <v>-257207</v>
          </cell>
          <cell r="F1298" t="str">
            <v>parcial</v>
          </cell>
        </row>
        <row r="1299">
          <cell r="D1299" t="str">
            <v>30814961K</v>
          </cell>
          <cell r="E1299">
            <v>-113147552</v>
          </cell>
          <cell r="F1299" t="str">
            <v>completo</v>
          </cell>
        </row>
        <row r="1300">
          <cell r="D1300" t="str">
            <v>30998981H</v>
          </cell>
          <cell r="E1300">
            <v>-113376832</v>
          </cell>
          <cell r="F1300" t="str">
            <v>completo</v>
          </cell>
        </row>
        <row r="1301">
          <cell r="D1301" t="str">
            <v>26970006E</v>
          </cell>
          <cell r="E1301">
            <v>234978</v>
          </cell>
          <cell r="F1301" t="str">
            <v>parcial</v>
          </cell>
        </row>
        <row r="1302">
          <cell r="D1302" t="str">
            <v>80153206T</v>
          </cell>
          <cell r="E1302">
            <v>254962</v>
          </cell>
          <cell r="F1302" t="str">
            <v>completo</v>
          </cell>
        </row>
        <row r="1303">
          <cell r="D1303" t="str">
            <v>50606536G</v>
          </cell>
          <cell r="E1303">
            <v>113279432</v>
          </cell>
          <cell r="F1303" t="str">
            <v>completo</v>
          </cell>
        </row>
        <row r="1304">
          <cell r="D1304" t="str">
            <v>30984377L</v>
          </cell>
          <cell r="E1304">
            <v>-211599</v>
          </cell>
          <cell r="F1304" t="str">
            <v>completo</v>
          </cell>
        </row>
        <row r="1305">
          <cell r="D1305" t="str">
            <v>30824903G</v>
          </cell>
          <cell r="E1305">
            <v>217694</v>
          </cell>
          <cell r="F1305" t="str">
            <v>completo</v>
          </cell>
        </row>
        <row r="1306">
          <cell r="D1306" t="str">
            <v>45944242V</v>
          </cell>
          <cell r="E1306">
            <v>-113987832</v>
          </cell>
          <cell r="F1306" t="str">
            <v>completo</v>
          </cell>
        </row>
        <row r="1307">
          <cell r="D1307" t="str">
            <v>26977299R</v>
          </cell>
          <cell r="E1307">
            <v>-113587212</v>
          </cell>
          <cell r="F1307" t="str">
            <v>parcial</v>
          </cell>
        </row>
        <row r="1308">
          <cell r="D1308" t="str">
            <v>45740415Q</v>
          </cell>
          <cell r="E1308">
            <v>-113587832</v>
          </cell>
          <cell r="F1308" t="str">
            <v>completo</v>
          </cell>
        </row>
        <row r="1309">
          <cell r="D1309" t="str">
            <v>26974214K</v>
          </cell>
          <cell r="E1309">
            <v>-113502752</v>
          </cell>
          <cell r="F1309" t="str">
            <v>completo</v>
          </cell>
        </row>
        <row r="1310">
          <cell r="D1310" t="str">
            <v>30999822P</v>
          </cell>
          <cell r="E1310">
            <v>-113568452</v>
          </cell>
          <cell r="F1310" t="str">
            <v>completo</v>
          </cell>
        </row>
        <row r="1311">
          <cell r="D1311" t="str">
            <v>30808047F</v>
          </cell>
          <cell r="E1311">
            <v>-113356332</v>
          </cell>
          <cell r="F1311" t="str">
            <v>completo</v>
          </cell>
        </row>
        <row r="1312">
          <cell r="D1312" t="str">
            <v>30828132J</v>
          </cell>
          <cell r="E1312">
            <v>113487832</v>
          </cell>
          <cell r="F1312" t="str">
            <v>completo</v>
          </cell>
        </row>
        <row r="1313">
          <cell r="D1313" t="str">
            <v>26970132X</v>
          </cell>
          <cell r="E1313">
            <v>-113779452</v>
          </cell>
          <cell r="F1313" t="str">
            <v>completo</v>
          </cell>
        </row>
        <row r="1314">
          <cell r="D1314" t="str">
            <v>44367452S</v>
          </cell>
          <cell r="E1314">
            <v>113827832</v>
          </cell>
          <cell r="F1314" t="str">
            <v>parcial</v>
          </cell>
        </row>
        <row r="1315">
          <cell r="D1315" t="str">
            <v>45746106A</v>
          </cell>
          <cell r="E1315">
            <v>-214963</v>
          </cell>
          <cell r="F1315" t="str">
            <v>parcial</v>
          </cell>
        </row>
        <row r="1316">
          <cell r="D1316" t="str">
            <v>44351487N</v>
          </cell>
          <cell r="E1316">
            <v>-217743</v>
          </cell>
          <cell r="F1316" t="str">
            <v>completo</v>
          </cell>
        </row>
        <row r="1317">
          <cell r="D1317" t="str">
            <v>52353082E</v>
          </cell>
          <cell r="E1317">
            <v>113219432</v>
          </cell>
          <cell r="F1317" t="str">
            <v>parcial</v>
          </cell>
        </row>
        <row r="1318">
          <cell r="D1318" t="str">
            <v>30836128M</v>
          </cell>
          <cell r="E1318">
            <v>211710</v>
          </cell>
          <cell r="F1318" t="str">
            <v>completo</v>
          </cell>
        </row>
        <row r="1319">
          <cell r="D1319" t="str">
            <v>30944720Z</v>
          </cell>
          <cell r="E1319">
            <v>254926</v>
          </cell>
          <cell r="F1319" t="str">
            <v>completo</v>
          </cell>
        </row>
        <row r="1320">
          <cell r="D1320" t="str">
            <v>45747199S</v>
          </cell>
          <cell r="E1320">
            <v>-113108712</v>
          </cell>
          <cell r="F1320" t="str">
            <v>parcial</v>
          </cell>
        </row>
        <row r="1321">
          <cell r="D1321" t="str">
            <v>30549388Y</v>
          </cell>
          <cell r="E1321">
            <v>257214</v>
          </cell>
          <cell r="F1321" t="str">
            <v>completo</v>
          </cell>
        </row>
        <row r="1322">
          <cell r="D1322" t="str">
            <v>30981917C</v>
          </cell>
          <cell r="E1322">
            <v>-113902752</v>
          </cell>
          <cell r="F1322" t="str">
            <v>completo</v>
          </cell>
        </row>
        <row r="1323">
          <cell r="D1323" t="str">
            <v>80152681G</v>
          </cell>
          <cell r="E1323">
            <v>257226</v>
          </cell>
          <cell r="F1323" t="str">
            <v>completo</v>
          </cell>
        </row>
        <row r="1324">
          <cell r="D1324" t="str">
            <v>47181563F</v>
          </cell>
          <cell r="E1324">
            <v>-113547712</v>
          </cell>
          <cell r="F1324" t="str">
            <v>parcial</v>
          </cell>
        </row>
        <row r="1325">
          <cell r="D1325" t="str">
            <v>20224305Z</v>
          </cell>
          <cell r="E1325">
            <v>113802752</v>
          </cell>
          <cell r="F1325" t="str">
            <v>completo</v>
          </cell>
        </row>
        <row r="1326">
          <cell r="D1326" t="str">
            <v>31002484W</v>
          </cell>
          <cell r="E1326">
            <v>113468452</v>
          </cell>
          <cell r="F1326" t="str">
            <v>completo</v>
          </cell>
        </row>
        <row r="1327">
          <cell r="D1327" t="str">
            <v>B637439</v>
          </cell>
          <cell r="E1327">
            <v>-113312752</v>
          </cell>
          <cell r="F1327" t="str">
            <v>parcial</v>
          </cell>
        </row>
        <row r="1328">
          <cell r="D1328" t="str">
            <v>45743735R</v>
          </cell>
          <cell r="E1328">
            <v>254862</v>
          </cell>
          <cell r="F1328" t="str">
            <v>completo</v>
          </cell>
        </row>
        <row r="1329">
          <cell r="D1329" t="str">
            <v>75255960Y</v>
          </cell>
          <cell r="E1329">
            <v>-211611</v>
          </cell>
          <cell r="F1329" t="str">
            <v>completo</v>
          </cell>
        </row>
        <row r="1330">
          <cell r="D1330" t="str">
            <v>YB0320983</v>
          </cell>
          <cell r="E1330">
            <v>255074</v>
          </cell>
          <cell r="F1330" t="str">
            <v>completo</v>
          </cell>
        </row>
        <row r="1331">
          <cell r="D1331">
            <v>107710391</v>
          </cell>
          <cell r="E1331">
            <v>-113147712</v>
          </cell>
          <cell r="F1331" t="str">
            <v>completo</v>
          </cell>
        </row>
        <row r="1332">
          <cell r="D1332" t="str">
            <v>31004039Q</v>
          </cell>
          <cell r="E1332">
            <v>257206</v>
          </cell>
          <cell r="F1332" t="str">
            <v>completo</v>
          </cell>
        </row>
        <row r="1333">
          <cell r="D1333" t="str">
            <v>75889189E</v>
          </cell>
          <cell r="E1333">
            <v>113678712</v>
          </cell>
          <cell r="F1333" t="str">
            <v>completo</v>
          </cell>
        </row>
        <row r="1334">
          <cell r="D1334" t="str">
            <v>76434435F</v>
          </cell>
          <cell r="E1334">
            <v>217738</v>
          </cell>
          <cell r="F1334" t="str">
            <v>completo</v>
          </cell>
        </row>
        <row r="1335">
          <cell r="D1335" t="str">
            <v>45325924P</v>
          </cell>
          <cell r="E1335">
            <v>217798</v>
          </cell>
          <cell r="F1335" t="str">
            <v>parcial</v>
          </cell>
        </row>
        <row r="1336">
          <cell r="D1336" t="str">
            <v>78689936J</v>
          </cell>
          <cell r="E1336">
            <v>113001512</v>
          </cell>
          <cell r="F1336" t="str">
            <v>parcial</v>
          </cell>
        </row>
        <row r="1337">
          <cell r="D1337" t="str">
            <v>34865417Q</v>
          </cell>
          <cell r="E1337">
            <v>-257211</v>
          </cell>
          <cell r="F1337" t="str">
            <v>parcial</v>
          </cell>
        </row>
        <row r="1338">
          <cell r="D1338" t="str">
            <v>04621044E</v>
          </cell>
          <cell r="E1338">
            <v>-238787</v>
          </cell>
          <cell r="F1338" t="str">
            <v>completo</v>
          </cell>
        </row>
        <row r="1339">
          <cell r="D1339" t="str">
            <v>A11471416</v>
          </cell>
          <cell r="E1339">
            <v>210974</v>
          </cell>
          <cell r="F1339" t="str">
            <v>completo</v>
          </cell>
        </row>
        <row r="1340">
          <cell r="D1340" t="str">
            <v>30960412C</v>
          </cell>
          <cell r="E1340">
            <v>238782</v>
          </cell>
          <cell r="F1340" t="str">
            <v>completo</v>
          </cell>
        </row>
        <row r="1341">
          <cell r="D1341" t="str">
            <v>48866398T</v>
          </cell>
          <cell r="E1341">
            <v>-113981752</v>
          </cell>
          <cell r="F1341" t="str">
            <v>completo</v>
          </cell>
        </row>
        <row r="1342">
          <cell r="D1342" t="str">
            <v>26254960T</v>
          </cell>
          <cell r="E1342">
            <v>113258452</v>
          </cell>
          <cell r="F1342" t="str">
            <v>completo</v>
          </cell>
        </row>
        <row r="1343">
          <cell r="D1343" t="str">
            <v>78857432T</v>
          </cell>
          <cell r="E1343">
            <v>257210</v>
          </cell>
          <cell r="F1343" t="str">
            <v>completo</v>
          </cell>
        </row>
        <row r="1344">
          <cell r="D1344" t="str">
            <v>30438130E</v>
          </cell>
          <cell r="E1344">
            <v>-234971</v>
          </cell>
          <cell r="F1344" t="str">
            <v>completo</v>
          </cell>
        </row>
        <row r="1345">
          <cell r="D1345" t="str">
            <v>48458206N</v>
          </cell>
          <cell r="E1345">
            <v>-235355</v>
          </cell>
          <cell r="F1345" t="str">
            <v>completo</v>
          </cell>
        </row>
        <row r="1346">
          <cell r="D1346" t="str">
            <v>FF096620</v>
          </cell>
          <cell r="E1346">
            <v>113296832</v>
          </cell>
          <cell r="F1346" t="str">
            <v>completo</v>
          </cell>
        </row>
        <row r="1347">
          <cell r="D1347" t="str">
            <v>33275469N</v>
          </cell>
          <cell r="E1347">
            <v>254970</v>
          </cell>
          <cell r="F1347" t="str">
            <v>parcial</v>
          </cell>
        </row>
        <row r="1348">
          <cell r="D1348" t="str">
            <v>AU8933299</v>
          </cell>
          <cell r="E1348">
            <v>-113940552</v>
          </cell>
          <cell r="F1348" t="str">
            <v>completo</v>
          </cell>
        </row>
        <row r="1349">
          <cell r="D1349" t="str">
            <v>30465364R</v>
          </cell>
          <cell r="E1349">
            <v>-113390552</v>
          </cell>
          <cell r="F1349" t="str">
            <v>completo</v>
          </cell>
        </row>
        <row r="1350">
          <cell r="D1350" t="str">
            <v>31007370N</v>
          </cell>
          <cell r="E1350">
            <v>-212707</v>
          </cell>
          <cell r="F1350" t="str">
            <v>completo</v>
          </cell>
        </row>
        <row r="1351">
          <cell r="D1351" t="str">
            <v>30980681A</v>
          </cell>
          <cell r="E1351">
            <v>-113394752</v>
          </cell>
          <cell r="F1351" t="str">
            <v>completo</v>
          </cell>
        </row>
        <row r="1352">
          <cell r="D1352" t="str">
            <v>30986830B</v>
          </cell>
          <cell r="E1352">
            <v>212894</v>
          </cell>
          <cell r="F1352" t="str">
            <v>completo</v>
          </cell>
        </row>
        <row r="1353">
          <cell r="D1353" t="str">
            <v>15404645G</v>
          </cell>
          <cell r="E1353">
            <v>-113922432</v>
          </cell>
          <cell r="F1353" t="str">
            <v>completo</v>
          </cell>
        </row>
        <row r="1354">
          <cell r="D1354" t="str">
            <v>15451742C</v>
          </cell>
          <cell r="E1354">
            <v>-234227</v>
          </cell>
          <cell r="F1354" t="str">
            <v>completo</v>
          </cell>
        </row>
        <row r="1355">
          <cell r="D1355" t="str">
            <v>80094926W</v>
          </cell>
          <cell r="E1355">
            <v>212338</v>
          </cell>
          <cell r="F1355" t="str">
            <v>completo</v>
          </cell>
        </row>
        <row r="1356">
          <cell r="D1356" t="str">
            <v>31001765L</v>
          </cell>
          <cell r="E1356">
            <v>113407212</v>
          </cell>
          <cell r="F1356" t="str">
            <v>completo</v>
          </cell>
        </row>
        <row r="1357">
          <cell r="D1357" t="str">
            <v>30991064J</v>
          </cell>
          <cell r="E1357">
            <v>113881552</v>
          </cell>
          <cell r="F1357" t="str">
            <v>completo</v>
          </cell>
        </row>
        <row r="1358">
          <cell r="D1358" t="str">
            <v>30992153K</v>
          </cell>
          <cell r="E1358">
            <v>-255187</v>
          </cell>
          <cell r="F1358" t="str">
            <v>parcial</v>
          </cell>
        </row>
        <row r="1359">
          <cell r="D1359" t="str">
            <v>30975324M</v>
          </cell>
          <cell r="E1359">
            <v>213222</v>
          </cell>
          <cell r="F1359" t="str">
            <v>completo</v>
          </cell>
        </row>
        <row r="1360">
          <cell r="D1360" t="str">
            <v>80158987P</v>
          </cell>
          <cell r="E1360">
            <v>-212339</v>
          </cell>
          <cell r="F1360" t="str">
            <v>completo</v>
          </cell>
        </row>
        <row r="1361">
          <cell r="D1361" t="str">
            <v>30995595J</v>
          </cell>
          <cell r="E1361">
            <v>-113966832</v>
          </cell>
          <cell r="F1361" t="str">
            <v>completo</v>
          </cell>
        </row>
        <row r="1362">
          <cell r="D1362" t="str">
            <v>30951662X</v>
          </cell>
          <cell r="E1362">
            <v>113060552</v>
          </cell>
          <cell r="F1362" t="str">
            <v>completo</v>
          </cell>
        </row>
        <row r="1363">
          <cell r="D1363" t="str">
            <v>30789576M</v>
          </cell>
          <cell r="E1363">
            <v>257498</v>
          </cell>
          <cell r="F1363" t="str">
            <v>completo</v>
          </cell>
        </row>
        <row r="1364">
          <cell r="D1364" t="str">
            <v>30991928A</v>
          </cell>
          <cell r="E1364">
            <v>-113584212</v>
          </cell>
          <cell r="F1364" t="str">
            <v>completo</v>
          </cell>
        </row>
        <row r="1365">
          <cell r="D1365" t="str">
            <v>30994349D</v>
          </cell>
          <cell r="E1365">
            <v>-113507212</v>
          </cell>
          <cell r="F1365" t="str">
            <v>completo</v>
          </cell>
        </row>
        <row r="1366">
          <cell r="D1366" t="str">
            <v>52613095C</v>
          </cell>
          <cell r="E1366">
            <v>-113981552</v>
          </cell>
          <cell r="F1366" t="str">
            <v>completo</v>
          </cell>
        </row>
        <row r="1367">
          <cell r="D1367" t="str">
            <v>30993619S</v>
          </cell>
          <cell r="E1367">
            <v>113802622</v>
          </cell>
          <cell r="F1367" t="str">
            <v>completo</v>
          </cell>
        </row>
        <row r="1368">
          <cell r="D1368" t="str">
            <v>80158568A</v>
          </cell>
          <cell r="E1368">
            <v>212662</v>
          </cell>
          <cell r="F1368" t="str">
            <v>completo</v>
          </cell>
        </row>
        <row r="1369">
          <cell r="D1369" t="str">
            <v>78483499R</v>
          </cell>
          <cell r="E1369">
            <v>-255115</v>
          </cell>
          <cell r="F1369" t="str">
            <v>completo</v>
          </cell>
        </row>
        <row r="1370">
          <cell r="D1370" t="str">
            <v>45749758K</v>
          </cell>
          <cell r="E1370">
            <v>-213227</v>
          </cell>
          <cell r="F1370" t="str">
            <v>completo</v>
          </cell>
        </row>
        <row r="1371">
          <cell r="D1371" t="str">
            <v>77803572T</v>
          </cell>
          <cell r="E1371">
            <v>-257491</v>
          </cell>
          <cell r="F1371" t="str">
            <v>completo</v>
          </cell>
        </row>
        <row r="1372">
          <cell r="D1372" t="str">
            <v>45745028Y</v>
          </cell>
          <cell r="E1372">
            <v>-113794752</v>
          </cell>
          <cell r="F1372" t="str">
            <v>completo</v>
          </cell>
        </row>
        <row r="1373">
          <cell r="D1373" t="str">
            <v>31877298B</v>
          </cell>
          <cell r="E1373">
            <v>255186</v>
          </cell>
          <cell r="F1373" t="str">
            <v>completo</v>
          </cell>
        </row>
        <row r="1374">
          <cell r="D1374" t="str">
            <v>50616540A</v>
          </cell>
          <cell r="E1374">
            <v>-254999</v>
          </cell>
          <cell r="F1374" t="str">
            <v>completo</v>
          </cell>
        </row>
        <row r="1375">
          <cell r="D1375" t="str">
            <v>50615863Q</v>
          </cell>
          <cell r="E1375">
            <v>113679252</v>
          </cell>
          <cell r="F1375" t="str">
            <v>completo</v>
          </cell>
        </row>
        <row r="1376">
          <cell r="D1376" t="str">
            <v>15453359G</v>
          </cell>
          <cell r="E1376">
            <v>-255063</v>
          </cell>
          <cell r="F1376" t="str">
            <v>completo</v>
          </cell>
        </row>
        <row r="1377">
          <cell r="D1377" t="str">
            <v>20224677H</v>
          </cell>
          <cell r="E1377">
            <v>113000552</v>
          </cell>
          <cell r="F1377" t="str">
            <v>completo</v>
          </cell>
        </row>
        <row r="1378">
          <cell r="D1378" t="str">
            <v>50625776Q</v>
          </cell>
          <cell r="E1378">
            <v>-257599</v>
          </cell>
          <cell r="F1378" t="str">
            <v>parcial</v>
          </cell>
        </row>
        <row r="1379">
          <cell r="D1379" t="str">
            <v>31004379B</v>
          </cell>
          <cell r="E1379">
            <v>113460552</v>
          </cell>
          <cell r="F1379" t="str">
            <v>completo</v>
          </cell>
        </row>
        <row r="1380">
          <cell r="D1380" t="str">
            <v>45946974N</v>
          </cell>
          <cell r="E1380">
            <v>-113736542</v>
          </cell>
          <cell r="F1380" t="str">
            <v>completo</v>
          </cell>
        </row>
        <row r="1381">
          <cell r="D1381" t="str">
            <v>72999892P</v>
          </cell>
          <cell r="E1381">
            <v>113006752</v>
          </cell>
          <cell r="F1381" t="str">
            <v>completo</v>
          </cell>
        </row>
        <row r="1382">
          <cell r="D1382" t="str">
            <v>53594555R</v>
          </cell>
          <cell r="E1382">
            <v>-213231</v>
          </cell>
          <cell r="F1382" t="str">
            <v>completo</v>
          </cell>
        </row>
        <row r="1383">
          <cell r="D1383" t="str">
            <v>77369264R</v>
          </cell>
          <cell r="E1383">
            <v>212770</v>
          </cell>
          <cell r="F1383" t="str">
            <v>completo</v>
          </cell>
        </row>
        <row r="1384">
          <cell r="D1384">
            <v>13152616</v>
          </cell>
          <cell r="E1384">
            <v>113469252</v>
          </cell>
          <cell r="F1384" t="str">
            <v>completo</v>
          </cell>
        </row>
        <row r="1385">
          <cell r="D1385" t="str">
            <v>75709181N</v>
          </cell>
          <cell r="E1385">
            <v>-113100552</v>
          </cell>
          <cell r="F1385" t="str">
            <v>completo</v>
          </cell>
        </row>
        <row r="1386">
          <cell r="D1386" t="str">
            <v>A04128898</v>
          </cell>
          <cell r="E1386">
            <v>252974</v>
          </cell>
          <cell r="F1386" t="str">
            <v>completo</v>
          </cell>
        </row>
        <row r="1387">
          <cell r="D1387" t="str">
            <v>G22425588</v>
          </cell>
          <cell r="E1387">
            <v>-113712312</v>
          </cell>
          <cell r="F1387" t="str">
            <v>completo</v>
          </cell>
        </row>
        <row r="1388">
          <cell r="D1388" t="str">
            <v>E14626616</v>
          </cell>
          <cell r="E1388">
            <v>113424552</v>
          </cell>
          <cell r="F1388" t="str">
            <v>completo</v>
          </cell>
        </row>
        <row r="1389">
          <cell r="D1389" t="str">
            <v>BF6573942</v>
          </cell>
          <cell r="E1389">
            <v>113611552</v>
          </cell>
          <cell r="F1389" t="str">
            <v>completo</v>
          </cell>
        </row>
        <row r="1390">
          <cell r="D1390" t="str">
            <v>78750939C</v>
          </cell>
          <cell r="E1390">
            <v>-113106752</v>
          </cell>
          <cell r="F1390" t="str">
            <v>completo</v>
          </cell>
        </row>
        <row r="1391">
          <cell r="D1391" t="str">
            <v>12413392Q</v>
          </cell>
          <cell r="E1391">
            <v>257602</v>
          </cell>
          <cell r="F1391" t="str">
            <v>completo</v>
          </cell>
        </row>
        <row r="1392">
          <cell r="D1392" t="str">
            <v>30805430N</v>
          </cell>
          <cell r="E1392">
            <v>113005812</v>
          </cell>
          <cell r="F1392" t="str">
            <v>parcial</v>
          </cell>
        </row>
        <row r="1393">
          <cell r="D1393" t="str">
            <v>30831320G</v>
          </cell>
          <cell r="E1393">
            <v>113460452</v>
          </cell>
          <cell r="F1393" t="str">
            <v>parcial</v>
          </cell>
        </row>
        <row r="1394">
          <cell r="D1394" t="str">
            <v>78688238V</v>
          </cell>
          <cell r="E1394">
            <v>-238235</v>
          </cell>
          <cell r="F1394" t="str">
            <v>parcial</v>
          </cell>
        </row>
        <row r="1395">
          <cell r="D1395" t="str">
            <v>30989880W</v>
          </cell>
          <cell r="E1395">
            <v>238230</v>
          </cell>
          <cell r="F1395" t="str">
            <v>parcial</v>
          </cell>
        </row>
        <row r="1396">
          <cell r="D1396" t="str">
            <v>FJ494942</v>
          </cell>
          <cell r="E1396">
            <v>-113160552</v>
          </cell>
          <cell r="F1396" t="str">
            <v>parcial</v>
          </cell>
        </row>
        <row r="1397">
          <cell r="D1397" t="str">
            <v>30974941J</v>
          </cell>
          <cell r="E1397">
            <v>-217687</v>
          </cell>
          <cell r="F1397" t="str">
            <v>completo</v>
          </cell>
        </row>
        <row r="1398">
          <cell r="D1398" t="str">
            <v>30534205A</v>
          </cell>
          <cell r="E1398">
            <v>217678</v>
          </cell>
          <cell r="F1398" t="str">
            <v>completo</v>
          </cell>
        </row>
        <row r="1399">
          <cell r="D1399" t="str">
            <v>44363177H</v>
          </cell>
          <cell r="E1399">
            <v>255086</v>
          </cell>
          <cell r="F1399" t="str">
            <v>parcial</v>
          </cell>
        </row>
        <row r="1400">
          <cell r="D1400" t="str">
            <v>FV638833</v>
          </cell>
          <cell r="E1400">
            <v>113083552</v>
          </cell>
          <cell r="F1400" t="str">
            <v>completo</v>
          </cell>
        </row>
        <row r="1401">
          <cell r="D1401" t="str">
            <v>77324249C</v>
          </cell>
          <cell r="E1401">
            <v>-217663</v>
          </cell>
          <cell r="F1401" t="str">
            <v>completo</v>
          </cell>
        </row>
        <row r="1402">
          <cell r="D1402" t="str">
            <v>30943846Z</v>
          </cell>
          <cell r="E1402">
            <v>-217667</v>
          </cell>
          <cell r="F1402" t="str">
            <v>parcial</v>
          </cell>
        </row>
        <row r="1403">
          <cell r="D1403" t="str">
            <v>30991229V</v>
          </cell>
          <cell r="E1403">
            <v>113278432</v>
          </cell>
          <cell r="F1403" t="str">
            <v>completo</v>
          </cell>
        </row>
        <row r="1404">
          <cell r="D1404" t="str">
            <v>28774537L</v>
          </cell>
          <cell r="E1404">
            <v>255250</v>
          </cell>
          <cell r="F1404" t="str">
            <v>completo</v>
          </cell>
        </row>
        <row r="1405">
          <cell r="D1405">
            <v>109965847</v>
          </cell>
          <cell r="E1405">
            <v>-255351</v>
          </cell>
          <cell r="F1405" t="str">
            <v>completo</v>
          </cell>
        </row>
        <row r="1406">
          <cell r="D1406" t="str">
            <v>FE173663</v>
          </cell>
          <cell r="E1406">
            <v>113085552</v>
          </cell>
          <cell r="F1406" t="str">
            <v>completo</v>
          </cell>
        </row>
        <row r="1407">
          <cell r="D1407">
            <v>502295769</v>
          </cell>
          <cell r="E1407">
            <v>-113334552</v>
          </cell>
          <cell r="F1407" t="str">
            <v>completo</v>
          </cell>
        </row>
        <row r="1408">
          <cell r="D1408" t="str">
            <v>30549640M</v>
          </cell>
          <cell r="E1408">
            <v>-113107712</v>
          </cell>
          <cell r="F1408" t="str">
            <v>completo</v>
          </cell>
        </row>
        <row r="1409">
          <cell r="D1409" t="str">
            <v>14636497X</v>
          </cell>
          <cell r="E1409">
            <v>113466712</v>
          </cell>
          <cell r="F1409" t="str">
            <v>completo</v>
          </cell>
        </row>
        <row r="1410">
          <cell r="D1410" t="str">
            <v>70580454D</v>
          </cell>
          <cell r="E1410">
            <v>-255499</v>
          </cell>
          <cell r="F1410" t="str">
            <v>completo</v>
          </cell>
        </row>
        <row r="1411">
          <cell r="D1411" t="str">
            <v>30819268G</v>
          </cell>
          <cell r="E1411">
            <v>255066</v>
          </cell>
          <cell r="F1411" t="str">
            <v>completo</v>
          </cell>
        </row>
        <row r="1412">
          <cell r="D1412" t="str">
            <v>45741296T</v>
          </cell>
          <cell r="E1412">
            <v>113486712</v>
          </cell>
          <cell r="F1412" t="str">
            <v>completo</v>
          </cell>
        </row>
        <row r="1413">
          <cell r="D1413" t="str">
            <v>24170242W</v>
          </cell>
          <cell r="E1413">
            <v>238202</v>
          </cell>
          <cell r="F1413" t="str">
            <v>completo</v>
          </cell>
        </row>
        <row r="1414">
          <cell r="D1414">
            <v>116440709</v>
          </cell>
          <cell r="E1414">
            <v>234898</v>
          </cell>
          <cell r="F1414" t="str">
            <v>completo</v>
          </cell>
        </row>
        <row r="1415">
          <cell r="D1415" t="str">
            <v>FV901142</v>
          </cell>
          <cell r="E1415">
            <v>-113790552</v>
          </cell>
          <cell r="F1415" t="str">
            <v>completo</v>
          </cell>
        </row>
        <row r="1416">
          <cell r="D1416" t="str">
            <v>30978570P</v>
          </cell>
          <cell r="E1416">
            <v>-257591</v>
          </cell>
          <cell r="F1416" t="str">
            <v>completo</v>
          </cell>
        </row>
        <row r="1417">
          <cell r="D1417" t="str">
            <v>41494123F</v>
          </cell>
          <cell r="E1417">
            <v>-255435</v>
          </cell>
          <cell r="F1417" t="str">
            <v>completo</v>
          </cell>
        </row>
        <row r="1418">
          <cell r="D1418" t="str">
            <v>08894907W</v>
          </cell>
          <cell r="E1418">
            <v>-270643</v>
          </cell>
          <cell r="F1418" t="str">
            <v>completo</v>
          </cell>
        </row>
        <row r="1419">
          <cell r="D1419" t="str">
            <v>53595055H</v>
          </cell>
          <cell r="E1419">
            <v>255078</v>
          </cell>
          <cell r="F1419" t="str">
            <v>completo</v>
          </cell>
        </row>
        <row r="1420">
          <cell r="D1420" t="str">
            <v>77141503D</v>
          </cell>
          <cell r="E1420">
            <v>-255615</v>
          </cell>
          <cell r="F1420" t="str">
            <v>completo</v>
          </cell>
        </row>
        <row r="1421">
          <cell r="D1421" t="str">
            <v>39502792Q</v>
          </cell>
          <cell r="E1421">
            <v>113618432</v>
          </cell>
          <cell r="F1421" t="str">
            <v>completo</v>
          </cell>
        </row>
        <row r="1422">
          <cell r="D1422" t="str">
            <v>43529740D</v>
          </cell>
          <cell r="E1422">
            <v>113290532</v>
          </cell>
          <cell r="F1422" t="str">
            <v>completo</v>
          </cell>
        </row>
        <row r="1423">
          <cell r="D1423" t="str">
            <v>50869645Q</v>
          </cell>
          <cell r="E1423">
            <v>-113906752</v>
          </cell>
          <cell r="F1423" t="str">
            <v>completo</v>
          </cell>
        </row>
        <row r="1424">
          <cell r="D1424" t="str">
            <v>37342874M</v>
          </cell>
          <cell r="E1424">
            <v>-113734552</v>
          </cell>
          <cell r="F1424" t="str">
            <v>completo</v>
          </cell>
        </row>
        <row r="1425">
          <cell r="D1425" t="str">
            <v>50317613F</v>
          </cell>
          <cell r="E1425">
            <v>255438</v>
          </cell>
          <cell r="F1425" t="str">
            <v>completo</v>
          </cell>
        </row>
        <row r="1426">
          <cell r="D1426" t="str">
            <v>31891665A</v>
          </cell>
          <cell r="E1426">
            <v>113218432</v>
          </cell>
          <cell r="F1426" t="str">
            <v>completo</v>
          </cell>
        </row>
        <row r="1427">
          <cell r="D1427" t="str">
            <v>31007707G</v>
          </cell>
          <cell r="E1427">
            <v>-113580552</v>
          </cell>
          <cell r="F1427" t="str">
            <v>completo</v>
          </cell>
        </row>
        <row r="1428">
          <cell r="D1428" t="str">
            <v>P04110054</v>
          </cell>
          <cell r="E1428">
            <v>255382</v>
          </cell>
          <cell r="F1428" t="str">
            <v>completo</v>
          </cell>
        </row>
        <row r="1429">
          <cell r="D1429">
            <v>87284042</v>
          </cell>
          <cell r="E1429">
            <v>255334</v>
          </cell>
          <cell r="F1429" t="str">
            <v>parcial</v>
          </cell>
        </row>
        <row r="1430">
          <cell r="D1430">
            <v>12119283</v>
          </cell>
          <cell r="E1430">
            <v>-113735042</v>
          </cell>
          <cell r="F1430" t="str">
            <v>completo</v>
          </cell>
        </row>
        <row r="1431">
          <cell r="D1431" t="str">
            <v>F29823432</v>
          </cell>
          <cell r="E1431">
            <v>113044552</v>
          </cell>
          <cell r="F1431" t="str">
            <v>completo</v>
          </cell>
        </row>
        <row r="1432">
          <cell r="D1432">
            <v>603592858</v>
          </cell>
          <cell r="E1432">
            <v>-113109432</v>
          </cell>
          <cell r="F1432" t="str">
            <v>completo</v>
          </cell>
        </row>
        <row r="1433">
          <cell r="D1433" t="str">
            <v>09208145A</v>
          </cell>
          <cell r="E1433">
            <v>212622</v>
          </cell>
          <cell r="F1433" t="str">
            <v>completo</v>
          </cell>
        </row>
        <row r="1434">
          <cell r="D1434" t="str">
            <v>AAE532484</v>
          </cell>
          <cell r="E1434">
            <v>-234875</v>
          </cell>
          <cell r="F1434" t="str">
            <v>completo</v>
          </cell>
        </row>
        <row r="1435">
          <cell r="D1435">
            <v>1202582092</v>
          </cell>
          <cell r="E1435">
            <v>113042312</v>
          </cell>
          <cell r="F1435" t="str">
            <v>completo</v>
          </cell>
        </row>
        <row r="1436">
          <cell r="D1436" t="str">
            <v>G32256597</v>
          </cell>
          <cell r="E1436">
            <v>-213243</v>
          </cell>
          <cell r="F1436" t="str">
            <v>parcial</v>
          </cell>
        </row>
        <row r="1437">
          <cell r="D1437" t="str">
            <v>43446616F</v>
          </cell>
          <cell r="E1437">
            <v>257678</v>
          </cell>
          <cell r="F1437" t="str">
            <v>parcial</v>
          </cell>
        </row>
        <row r="1438">
          <cell r="D1438">
            <v>1707489801</v>
          </cell>
          <cell r="E1438">
            <v>-113968432</v>
          </cell>
          <cell r="F1438" t="str">
            <v>completo</v>
          </cell>
        </row>
        <row r="1439">
          <cell r="D1439" t="str">
            <v>A2931551</v>
          </cell>
          <cell r="E1439">
            <v>217690</v>
          </cell>
          <cell r="F1439" t="str">
            <v>completo</v>
          </cell>
        </row>
        <row r="1440">
          <cell r="D1440" t="str">
            <v>44996108N</v>
          </cell>
          <cell r="E1440">
            <v>-113718212</v>
          </cell>
          <cell r="F1440" t="str">
            <v>completo</v>
          </cell>
        </row>
        <row r="1441">
          <cell r="D1441">
            <v>8120051935</v>
          </cell>
          <cell r="E1441">
            <v>-113966712</v>
          </cell>
          <cell r="F1441" t="str">
            <v>completo</v>
          </cell>
        </row>
        <row r="1442">
          <cell r="D1442" t="str">
            <v>G02063077</v>
          </cell>
          <cell r="E1442">
            <v>-113392832</v>
          </cell>
          <cell r="F1442" t="str">
            <v>completo</v>
          </cell>
        </row>
        <row r="1443">
          <cell r="D1443">
            <v>1706704176</v>
          </cell>
          <cell r="E1443">
            <v>217674</v>
          </cell>
          <cell r="F1443" t="str">
            <v>parcial</v>
          </cell>
        </row>
        <row r="1444">
          <cell r="D1444">
            <v>1200791885</v>
          </cell>
          <cell r="E1444">
            <v>-213239</v>
          </cell>
          <cell r="F1444" t="str">
            <v>completo</v>
          </cell>
        </row>
        <row r="1445">
          <cell r="D1445">
            <v>201091410</v>
          </cell>
          <cell r="E1445">
            <v>-234887</v>
          </cell>
          <cell r="F1445" t="str">
            <v>completo</v>
          </cell>
        </row>
        <row r="1446">
          <cell r="D1446" t="str">
            <v>A2859100</v>
          </cell>
          <cell r="E1446">
            <v>-113586712</v>
          </cell>
          <cell r="F1446" t="str">
            <v>completo</v>
          </cell>
        </row>
        <row r="1447">
          <cell r="D1447">
            <v>913743688</v>
          </cell>
          <cell r="E1447">
            <v>-234895</v>
          </cell>
          <cell r="F1447" t="str">
            <v>completo</v>
          </cell>
        </row>
        <row r="1448">
          <cell r="D1448">
            <v>1203099740</v>
          </cell>
          <cell r="E1448">
            <v>234870</v>
          </cell>
          <cell r="F1448" t="str">
            <v>completo</v>
          </cell>
        </row>
        <row r="1449">
          <cell r="D1449" t="str">
            <v>N747683</v>
          </cell>
          <cell r="E1449">
            <v>-113161552</v>
          </cell>
          <cell r="F1449" t="str">
            <v>completo</v>
          </cell>
        </row>
        <row r="1450">
          <cell r="D1450">
            <v>1203042054</v>
          </cell>
          <cell r="E1450">
            <v>113634812</v>
          </cell>
          <cell r="F1450" t="str">
            <v>completo</v>
          </cell>
        </row>
        <row r="1451">
          <cell r="D1451">
            <v>1201466552</v>
          </cell>
          <cell r="E1451">
            <v>-113186712</v>
          </cell>
          <cell r="F1451" t="str">
            <v>parcial</v>
          </cell>
        </row>
        <row r="1452">
          <cell r="D1452" t="str">
            <v>31888080Y</v>
          </cell>
          <cell r="E1452">
            <v>-255035</v>
          </cell>
          <cell r="F1452" t="str">
            <v>completo</v>
          </cell>
        </row>
        <row r="1453">
          <cell r="D1453" t="str">
            <v>09031318T</v>
          </cell>
          <cell r="E1453">
            <v>113615312</v>
          </cell>
          <cell r="F1453" t="str">
            <v>completo</v>
          </cell>
        </row>
        <row r="1454">
          <cell r="D1454" t="str">
            <v>Y2705504M</v>
          </cell>
          <cell r="E1454">
            <v>113613452</v>
          </cell>
          <cell r="F1454" t="str">
            <v>completo</v>
          </cell>
        </row>
        <row r="1455">
          <cell r="D1455" t="str">
            <v>CT868316</v>
          </cell>
          <cell r="E1455">
            <v>-238483</v>
          </cell>
          <cell r="F1455" t="str">
            <v>completo</v>
          </cell>
        </row>
        <row r="1456">
          <cell r="D1456" t="str">
            <v>G07565007</v>
          </cell>
          <cell r="E1456">
            <v>217682</v>
          </cell>
          <cell r="F1456" t="str">
            <v>completo</v>
          </cell>
        </row>
        <row r="1457">
          <cell r="D1457">
            <v>158286254</v>
          </cell>
          <cell r="E1457">
            <v>238858</v>
          </cell>
          <cell r="F1457" t="str">
            <v>completo</v>
          </cell>
        </row>
        <row r="1458">
          <cell r="D1458" t="str">
            <v>49065519X</v>
          </cell>
          <cell r="E1458">
            <v>213574</v>
          </cell>
          <cell r="F1458" t="str">
            <v>completo</v>
          </cell>
        </row>
        <row r="1459">
          <cell r="D1459" t="str">
            <v>25733098P</v>
          </cell>
          <cell r="E1459">
            <v>113484712</v>
          </cell>
          <cell r="F1459" t="str">
            <v>parcial</v>
          </cell>
        </row>
        <row r="1460">
          <cell r="D1460" t="str">
            <v>44172163L</v>
          </cell>
          <cell r="E1460">
            <v>113846752</v>
          </cell>
          <cell r="F1460" t="str">
            <v>completo</v>
          </cell>
        </row>
        <row r="1461">
          <cell r="D1461" t="str">
            <v>31881513V</v>
          </cell>
          <cell r="E1461">
            <v>-113102832</v>
          </cell>
          <cell r="F1461" t="str">
            <v>parcial</v>
          </cell>
        </row>
        <row r="1462">
          <cell r="D1462" t="str">
            <v>FC215290</v>
          </cell>
          <cell r="E1462">
            <v>238290</v>
          </cell>
          <cell r="F1462" t="str">
            <v>completo</v>
          </cell>
        </row>
        <row r="1463">
          <cell r="D1463" t="str">
            <v>70418167X</v>
          </cell>
          <cell r="E1463">
            <v>-238431</v>
          </cell>
          <cell r="F1463" t="str">
            <v>completo</v>
          </cell>
        </row>
        <row r="1464">
          <cell r="D1464" t="str">
            <v>AM596346</v>
          </cell>
          <cell r="E1464">
            <v>113483802</v>
          </cell>
          <cell r="F1464" t="str">
            <v>completo</v>
          </cell>
        </row>
        <row r="1465">
          <cell r="D1465" t="str">
            <v>46875164Z</v>
          </cell>
          <cell r="E1465">
            <v>213226</v>
          </cell>
          <cell r="F1465" t="str">
            <v>completo</v>
          </cell>
        </row>
        <row r="1466">
          <cell r="D1466" t="str">
            <v>70238698X</v>
          </cell>
          <cell r="E1466">
            <v>213242</v>
          </cell>
          <cell r="F1466" t="str">
            <v>completo</v>
          </cell>
        </row>
        <row r="1467">
          <cell r="D1467" t="str">
            <v>X5737279K</v>
          </cell>
          <cell r="E1467">
            <v>213246</v>
          </cell>
          <cell r="F1467" t="str">
            <v>parcial</v>
          </cell>
        </row>
        <row r="1468">
          <cell r="D1468" t="str">
            <v>28833448G</v>
          </cell>
          <cell r="E1468">
            <v>-213279</v>
          </cell>
          <cell r="F1468" t="str">
            <v>completo</v>
          </cell>
        </row>
        <row r="1469">
          <cell r="D1469" t="str">
            <v>P08440087</v>
          </cell>
          <cell r="E1469">
            <v>-238579</v>
          </cell>
          <cell r="F1469" t="str">
            <v>parcial</v>
          </cell>
        </row>
        <row r="1470">
          <cell r="D1470">
            <v>111821119</v>
          </cell>
          <cell r="E1470">
            <v>-113985832</v>
          </cell>
          <cell r="F1470" t="str">
            <v>completo</v>
          </cell>
        </row>
        <row r="1471">
          <cell r="D1471">
            <v>1204432239</v>
          </cell>
          <cell r="E1471">
            <v>-113166712</v>
          </cell>
          <cell r="F1471" t="str">
            <v>parcial</v>
          </cell>
        </row>
        <row r="1472">
          <cell r="D1472" t="str">
            <v>FM345562</v>
          </cell>
          <cell r="E1472">
            <v>218442</v>
          </cell>
          <cell r="F1472" t="str">
            <v>completo</v>
          </cell>
        </row>
        <row r="1473">
          <cell r="D1473" t="str">
            <v>Y3773160R</v>
          </cell>
          <cell r="E1473">
            <v>-256575</v>
          </cell>
          <cell r="F1473" t="str">
            <v>completo</v>
          </cell>
        </row>
        <row r="1474">
          <cell r="D1474" t="str">
            <v>FV445414</v>
          </cell>
          <cell r="E1474">
            <v>257642</v>
          </cell>
          <cell r="F1474" t="str">
            <v>parcial</v>
          </cell>
        </row>
        <row r="1475">
          <cell r="D1475" t="str">
            <v>G31065255</v>
          </cell>
          <cell r="E1475">
            <v>113001552</v>
          </cell>
          <cell r="F1475" t="str">
            <v>completo</v>
          </cell>
        </row>
        <row r="1476">
          <cell r="D1476" t="str">
            <v>FF373477</v>
          </cell>
          <cell r="E1476">
            <v>234714</v>
          </cell>
          <cell r="F1476" t="str">
            <v>completo</v>
          </cell>
        </row>
        <row r="1477">
          <cell r="D1477" t="str">
            <v>G15184807</v>
          </cell>
          <cell r="E1477">
            <v>-234819</v>
          </cell>
          <cell r="F1477" t="str">
            <v>completo</v>
          </cell>
        </row>
        <row r="1478">
          <cell r="D1478" t="str">
            <v>71431047Q</v>
          </cell>
          <cell r="E1478">
            <v>-234843</v>
          </cell>
          <cell r="F1478" t="str">
            <v>completo</v>
          </cell>
        </row>
        <row r="1479">
          <cell r="D1479">
            <v>1993923</v>
          </cell>
          <cell r="E1479">
            <v>113658432</v>
          </cell>
          <cell r="F1479" t="str">
            <v>completo</v>
          </cell>
        </row>
        <row r="1480">
          <cell r="D1480" t="str">
            <v>AN761528</v>
          </cell>
          <cell r="E1480">
            <v>238262</v>
          </cell>
          <cell r="F1480" t="str">
            <v>completo</v>
          </cell>
        </row>
        <row r="1481">
          <cell r="D1481" t="str">
            <v>FF728004</v>
          </cell>
          <cell r="E1481">
            <v>113884832</v>
          </cell>
          <cell r="F1481" t="str">
            <v>parcial</v>
          </cell>
        </row>
        <row r="1482">
          <cell r="D1482" t="str">
            <v>Y4637201R</v>
          </cell>
          <cell r="E1482">
            <v>255106</v>
          </cell>
          <cell r="F1482" t="str">
            <v>completo</v>
          </cell>
        </row>
        <row r="1483">
          <cell r="D1483" t="str">
            <v>03141062K</v>
          </cell>
          <cell r="E1483">
            <v>255082</v>
          </cell>
          <cell r="F1483" t="str">
            <v>completo</v>
          </cell>
        </row>
        <row r="1484">
          <cell r="D1484" t="str">
            <v>08863652G</v>
          </cell>
          <cell r="E1484">
            <v>-113565652</v>
          </cell>
          <cell r="F1484" t="str">
            <v>completo</v>
          </cell>
        </row>
        <row r="1485">
          <cell r="D1485" t="str">
            <v>30952698B</v>
          </cell>
          <cell r="E1485">
            <v>-113560432</v>
          </cell>
        </row>
        <row r="1486">
          <cell r="D1486" t="str">
            <v>30990444Z</v>
          </cell>
          <cell r="E1486">
            <v>113825432</v>
          </cell>
        </row>
        <row r="1487">
          <cell r="D1487" t="str">
            <v>14635321F</v>
          </cell>
          <cell r="E1487">
            <v>-234163</v>
          </cell>
        </row>
        <row r="1488">
          <cell r="D1488" t="str">
            <v>30965212J</v>
          </cell>
          <cell r="E1488">
            <v>228798</v>
          </cell>
        </row>
        <row r="1489">
          <cell r="D1489" t="str">
            <v>80144305T</v>
          </cell>
          <cell r="E1489">
            <v>-113949432</v>
          </cell>
        </row>
        <row r="1490">
          <cell r="D1490" t="str">
            <v>30968663Z</v>
          </cell>
          <cell r="E1490">
            <v>-229867</v>
          </cell>
        </row>
        <row r="1491">
          <cell r="D1491" t="str">
            <v>30473138R</v>
          </cell>
          <cell r="E1491">
            <v>-234439</v>
          </cell>
        </row>
        <row r="1492">
          <cell r="D1492" t="str">
            <v>24222144Q</v>
          </cell>
          <cell r="E1492">
            <v>113867322</v>
          </cell>
        </row>
        <row r="1493">
          <cell r="D1493" t="str">
            <v>30998832F</v>
          </cell>
          <cell r="E1493">
            <v>113024232</v>
          </cell>
        </row>
        <row r="1494">
          <cell r="D1494" t="str">
            <v>45738397E</v>
          </cell>
          <cell r="E1494">
            <v>-113373822</v>
          </cell>
        </row>
        <row r="1495">
          <cell r="D1495" t="str">
            <v>45742895N</v>
          </cell>
          <cell r="E1495">
            <v>234334</v>
          </cell>
        </row>
        <row r="1496">
          <cell r="D1496" t="str">
            <v>30808621Y</v>
          </cell>
          <cell r="E1496">
            <v>-234939</v>
          </cell>
        </row>
        <row r="1497">
          <cell r="D1497" t="str">
            <v>30791421X</v>
          </cell>
          <cell r="E1497">
            <v>-113753232</v>
          </cell>
        </row>
        <row r="1498">
          <cell r="D1498" t="str">
            <v>30533330W</v>
          </cell>
          <cell r="E1498">
            <v>-135035</v>
          </cell>
        </row>
        <row r="1499">
          <cell r="D1499" t="str">
            <v>44362376E</v>
          </cell>
          <cell r="E1499">
            <v>230898</v>
          </cell>
        </row>
        <row r="1500">
          <cell r="D1500" t="str">
            <v>46816775E</v>
          </cell>
          <cell r="E1500">
            <v>-113187332</v>
          </cell>
        </row>
        <row r="1501">
          <cell r="D1501" t="str">
            <v>30945861M</v>
          </cell>
          <cell r="E1501">
            <v>113611432</v>
          </cell>
        </row>
        <row r="1502">
          <cell r="D1502" t="str">
            <v>30954838N</v>
          </cell>
          <cell r="E1502">
            <v>-113184232</v>
          </cell>
        </row>
        <row r="1503">
          <cell r="D1503" t="str">
            <v>30830712V</v>
          </cell>
          <cell r="E1503">
            <v>-113359432</v>
          </cell>
        </row>
        <row r="1504">
          <cell r="D1504" t="str">
            <v>30973905N</v>
          </cell>
          <cell r="E1504">
            <v>113619232</v>
          </cell>
        </row>
        <row r="1505">
          <cell r="D1505" t="str">
            <v>30952773V</v>
          </cell>
          <cell r="E1505">
            <v>-113141432</v>
          </cell>
        </row>
        <row r="1506">
          <cell r="D1506" t="str">
            <v>30816463M</v>
          </cell>
          <cell r="E1506">
            <v>113004432</v>
          </cell>
        </row>
        <row r="1507">
          <cell r="D1507" t="str">
            <v>30949477X</v>
          </cell>
          <cell r="E1507">
            <v>233966</v>
          </cell>
        </row>
        <row r="1508">
          <cell r="D1508" t="str">
            <v>30981676D</v>
          </cell>
          <cell r="E1508">
            <v>-113944832</v>
          </cell>
        </row>
        <row r="1509">
          <cell r="D1509" t="str">
            <v>30993212E</v>
          </cell>
          <cell r="E1509">
            <v>113885432</v>
          </cell>
        </row>
        <row r="1510">
          <cell r="D1510" t="str">
            <v>48871229R</v>
          </cell>
          <cell r="E1510">
            <v>113698432</v>
          </cell>
        </row>
        <row r="1511">
          <cell r="D1511" t="str">
            <v>30993314D</v>
          </cell>
          <cell r="E1511">
            <v>113276232</v>
          </cell>
        </row>
        <row r="1512">
          <cell r="D1512" t="str">
            <v>08835196E</v>
          </cell>
          <cell r="E1512">
            <v>113276132</v>
          </cell>
        </row>
        <row r="1513">
          <cell r="D1513" t="str">
            <v>80140764R</v>
          </cell>
          <cell r="E1513">
            <v>113007042</v>
          </cell>
        </row>
        <row r="1514">
          <cell r="D1514" t="str">
            <v>30989419R</v>
          </cell>
          <cell r="E1514">
            <v>-113774222</v>
          </cell>
        </row>
        <row r="1515">
          <cell r="D1515" t="str">
            <v>30404782R</v>
          </cell>
          <cell r="E1515">
            <v>240478</v>
          </cell>
        </row>
        <row r="1516">
          <cell r="D1516" t="str">
            <v>31833141Z</v>
          </cell>
          <cell r="E1516">
            <v>-234531</v>
          </cell>
        </row>
        <row r="1517">
          <cell r="D1517" t="str">
            <v>30794717V</v>
          </cell>
          <cell r="E1517">
            <v>-113586351</v>
          </cell>
        </row>
        <row r="1518">
          <cell r="D1518" t="str">
            <v>PB003271</v>
          </cell>
          <cell r="E1518">
            <v>235106</v>
          </cell>
        </row>
        <row r="1519">
          <cell r="D1519" t="str">
            <v>44374084T</v>
          </cell>
          <cell r="E1519">
            <v>-113506432</v>
          </cell>
        </row>
        <row r="1520">
          <cell r="D1520" t="str">
            <v>30538804W</v>
          </cell>
          <cell r="E1520">
            <v>232654</v>
          </cell>
        </row>
        <row r="1521">
          <cell r="D1521" t="str">
            <v>30965794C</v>
          </cell>
          <cell r="E1521">
            <v>113469332</v>
          </cell>
        </row>
        <row r="1522">
          <cell r="D1522" t="str">
            <v>30983100F</v>
          </cell>
          <cell r="E1522">
            <v>-113569332</v>
          </cell>
        </row>
        <row r="1523">
          <cell r="D1523" t="str">
            <v>30967987M</v>
          </cell>
          <cell r="E1523">
            <v>-113143042</v>
          </cell>
        </row>
        <row r="1524">
          <cell r="D1524" t="str">
            <v>44357691Y</v>
          </cell>
          <cell r="E1524">
            <v>-234603</v>
          </cell>
        </row>
        <row r="1525">
          <cell r="D1525" t="str">
            <v>30816739M</v>
          </cell>
          <cell r="E1525">
            <v>113612322</v>
          </cell>
        </row>
        <row r="1526">
          <cell r="D1526" t="str">
            <v>30833869T</v>
          </cell>
          <cell r="E1526">
            <v>234822</v>
          </cell>
        </row>
        <row r="1527">
          <cell r="D1527" t="str">
            <v>09203132G</v>
          </cell>
          <cell r="E1527">
            <v>-240395</v>
          </cell>
        </row>
        <row r="1528">
          <cell r="D1528" t="str">
            <v>44374567T</v>
          </cell>
          <cell r="E1528">
            <v>113253432</v>
          </cell>
        </row>
        <row r="1529">
          <cell r="D1529" t="str">
            <v>30988448L</v>
          </cell>
          <cell r="E1529">
            <v>-240411</v>
          </cell>
        </row>
        <row r="1530">
          <cell r="D1530" t="str">
            <v>80159550L</v>
          </cell>
          <cell r="E1530">
            <v>233654</v>
          </cell>
        </row>
        <row r="1531">
          <cell r="D1531" t="str">
            <v>47203555B</v>
          </cell>
          <cell r="E1531">
            <v>254934</v>
          </cell>
        </row>
        <row r="1532">
          <cell r="D1532" t="str">
            <v>52489214V</v>
          </cell>
          <cell r="E1532">
            <v>113004732</v>
          </cell>
        </row>
        <row r="1533">
          <cell r="D1533" t="str">
            <v>26046098R</v>
          </cell>
          <cell r="E1533">
            <v>-232499</v>
          </cell>
        </row>
        <row r="1534">
          <cell r="D1534" t="str">
            <v>30972289Y</v>
          </cell>
          <cell r="E1534">
            <v>-113753432</v>
          </cell>
        </row>
        <row r="1535">
          <cell r="D1535" t="str">
            <v>80151729H</v>
          </cell>
          <cell r="E1535">
            <v>-113739432</v>
          </cell>
        </row>
        <row r="1536">
          <cell r="D1536" t="str">
            <v>30956718Y</v>
          </cell>
          <cell r="E1536">
            <v>-113169432</v>
          </cell>
        </row>
        <row r="1537">
          <cell r="D1537" t="str">
            <v>30481940V</v>
          </cell>
          <cell r="E1537">
            <v>-113569832</v>
          </cell>
        </row>
        <row r="1538">
          <cell r="D1538" t="str">
            <v>48955787B</v>
          </cell>
          <cell r="E1538">
            <v>-233943</v>
          </cell>
        </row>
        <row r="1539">
          <cell r="D1539" t="str">
            <v>44350357D</v>
          </cell>
          <cell r="E1539">
            <v>-231403</v>
          </cell>
        </row>
        <row r="1540">
          <cell r="D1540" t="str">
            <v>44368683G</v>
          </cell>
          <cell r="E1540">
            <v>-234167</v>
          </cell>
        </row>
        <row r="1541">
          <cell r="D1541" t="str">
            <v>30791586Z</v>
          </cell>
          <cell r="E1541">
            <v>236994</v>
          </cell>
        </row>
        <row r="1542">
          <cell r="D1542" t="str">
            <v>80155092T</v>
          </cell>
          <cell r="E1542">
            <v>-153515</v>
          </cell>
        </row>
        <row r="1543">
          <cell r="D1543" t="str">
            <v>26025880T</v>
          </cell>
          <cell r="E1543">
            <v>113234432</v>
          </cell>
        </row>
        <row r="1544">
          <cell r="D1544" t="str">
            <v>52559494D</v>
          </cell>
          <cell r="E1544">
            <v>113426232</v>
          </cell>
        </row>
        <row r="1545">
          <cell r="D1545" t="str">
            <v>75818176X</v>
          </cell>
          <cell r="E1545">
            <v>234442</v>
          </cell>
        </row>
        <row r="1546">
          <cell r="D1546" t="str">
            <v>30537882T</v>
          </cell>
          <cell r="E1546">
            <v>-233395</v>
          </cell>
        </row>
        <row r="1547">
          <cell r="D1547" t="str">
            <v>30524142Z</v>
          </cell>
          <cell r="E1547">
            <v>-113966042</v>
          </cell>
        </row>
        <row r="1548">
          <cell r="D1548" t="str">
            <v>30831742N</v>
          </cell>
          <cell r="E1548">
            <v>-235319</v>
          </cell>
        </row>
        <row r="1549">
          <cell r="D1549" t="str">
            <v>Y0453057V</v>
          </cell>
          <cell r="E1549">
            <v>113211532</v>
          </cell>
        </row>
        <row r="1550">
          <cell r="D1550" t="str">
            <v>30988407R</v>
          </cell>
          <cell r="E1550">
            <v>234906</v>
          </cell>
        </row>
        <row r="1551">
          <cell r="D1551" t="str">
            <v>30526241C</v>
          </cell>
          <cell r="E1551">
            <v>-113795432</v>
          </cell>
        </row>
        <row r="1552">
          <cell r="D1552" t="str">
            <v>15452248C</v>
          </cell>
          <cell r="E1552">
            <v>113695432</v>
          </cell>
        </row>
        <row r="1553">
          <cell r="D1553" t="str">
            <v>30795555G</v>
          </cell>
          <cell r="E1553">
            <v>239434</v>
          </cell>
        </row>
        <row r="1554">
          <cell r="D1554" t="str">
            <v>30975913L</v>
          </cell>
          <cell r="E1554">
            <v>-234811</v>
          </cell>
        </row>
        <row r="1555">
          <cell r="D1555" t="str">
            <v>49029809L</v>
          </cell>
          <cell r="E1555">
            <v>-233975</v>
          </cell>
        </row>
        <row r="1556">
          <cell r="D1556" t="str">
            <v>44363582D</v>
          </cell>
          <cell r="E1556">
            <v>113653232</v>
          </cell>
        </row>
        <row r="1557">
          <cell r="D1557" t="str">
            <v>30524799G</v>
          </cell>
          <cell r="E1557">
            <v>113276042</v>
          </cell>
        </row>
        <row r="1558">
          <cell r="D1558" t="str">
            <v>15452742P</v>
          </cell>
          <cell r="E1558">
            <v>-240127</v>
          </cell>
        </row>
        <row r="1559">
          <cell r="D1559" t="str">
            <v>30987625R</v>
          </cell>
          <cell r="E1559">
            <v>113003832</v>
          </cell>
        </row>
        <row r="1560">
          <cell r="D1560" t="str">
            <v>30980239K</v>
          </cell>
          <cell r="E1560">
            <v>113652432</v>
          </cell>
        </row>
        <row r="1561">
          <cell r="D1561" t="str">
            <v>53592570V</v>
          </cell>
          <cell r="E1561">
            <v>234018</v>
          </cell>
        </row>
        <row r="1562">
          <cell r="D1562" t="str">
            <v>15450068W</v>
          </cell>
          <cell r="E1562">
            <v>-113909432</v>
          </cell>
        </row>
        <row r="1563">
          <cell r="D1563" t="str">
            <v>51826087A</v>
          </cell>
          <cell r="E1563">
            <v>-113901532</v>
          </cell>
        </row>
        <row r="1564">
          <cell r="D1564" t="str">
            <v>30967938W</v>
          </cell>
          <cell r="E1564">
            <v>234874</v>
          </cell>
        </row>
        <row r="1565">
          <cell r="D1565" t="str">
            <v>30994104V</v>
          </cell>
          <cell r="E1565">
            <v>-235267</v>
          </cell>
        </row>
        <row r="1566">
          <cell r="D1566" t="str">
            <v>30978467C</v>
          </cell>
          <cell r="E1566">
            <v>-113523732</v>
          </cell>
        </row>
        <row r="1567">
          <cell r="D1567" t="str">
            <v>45748411P</v>
          </cell>
          <cell r="E1567">
            <v>113865432</v>
          </cell>
        </row>
        <row r="1568">
          <cell r="D1568" t="str">
            <v>30979480K</v>
          </cell>
          <cell r="E1568">
            <v>113404232</v>
          </cell>
        </row>
        <row r="1569">
          <cell r="D1569" t="str">
            <v>30980707Y</v>
          </cell>
          <cell r="E1569">
            <v>-113941932</v>
          </cell>
        </row>
        <row r="1570">
          <cell r="D1570" t="str">
            <v>45748491L</v>
          </cell>
          <cell r="E1570">
            <v>-233799</v>
          </cell>
        </row>
        <row r="1571">
          <cell r="D1571" t="str">
            <v>44369646R</v>
          </cell>
          <cell r="E1571">
            <v>240298</v>
          </cell>
        </row>
        <row r="1572">
          <cell r="D1572" t="str">
            <v>30969223E</v>
          </cell>
          <cell r="E1572">
            <v>235314</v>
          </cell>
        </row>
        <row r="1573">
          <cell r="D1573" t="str">
            <v>30818055X</v>
          </cell>
          <cell r="E1573">
            <v>-240515</v>
          </cell>
        </row>
        <row r="1574">
          <cell r="D1574" t="str">
            <v>30498089C</v>
          </cell>
          <cell r="E1574">
            <v>-113370932</v>
          </cell>
        </row>
        <row r="1575">
          <cell r="D1575" t="str">
            <v>30819457D</v>
          </cell>
          <cell r="E1575">
            <v>-113948332</v>
          </cell>
        </row>
        <row r="1576">
          <cell r="D1576" t="str">
            <v>30969623P</v>
          </cell>
          <cell r="E1576">
            <v>113083432</v>
          </cell>
        </row>
        <row r="1577">
          <cell r="D1577" t="str">
            <v>26210945F</v>
          </cell>
          <cell r="E1577">
            <v>208154</v>
          </cell>
        </row>
        <row r="1578">
          <cell r="D1578" t="str">
            <v>30806744S</v>
          </cell>
          <cell r="E1578">
            <v>235326</v>
          </cell>
        </row>
        <row r="1579">
          <cell r="D1579" t="str">
            <v>30993648K</v>
          </cell>
          <cell r="E1579">
            <v>113250232</v>
          </cell>
        </row>
        <row r="1580">
          <cell r="D1580" t="str">
            <v>76114649J</v>
          </cell>
          <cell r="E1580">
            <v>-232343</v>
          </cell>
        </row>
        <row r="1581">
          <cell r="D1581" t="str">
            <v>30967852P</v>
          </cell>
          <cell r="E1581">
            <v>-240255</v>
          </cell>
        </row>
        <row r="1582">
          <cell r="D1582" t="str">
            <v>80141901B</v>
          </cell>
          <cell r="E1582">
            <v>208180</v>
          </cell>
        </row>
        <row r="1583">
          <cell r="D1583" t="str">
            <v>30459266K</v>
          </cell>
          <cell r="E1583">
            <v>234438</v>
          </cell>
        </row>
        <row r="1584">
          <cell r="D1584" t="str">
            <v>44363060Q</v>
          </cell>
          <cell r="E1584">
            <v>-233871</v>
          </cell>
        </row>
        <row r="1585">
          <cell r="D1585" t="str">
            <v>54097795R</v>
          </cell>
          <cell r="E1585">
            <v>232874</v>
          </cell>
        </row>
        <row r="1586">
          <cell r="D1586" t="str">
            <v>44356668H</v>
          </cell>
          <cell r="E1586">
            <v>113690532</v>
          </cell>
        </row>
        <row r="1587">
          <cell r="D1587" t="str">
            <v>30982850X</v>
          </cell>
          <cell r="E1587">
            <v>113619032</v>
          </cell>
        </row>
        <row r="1588">
          <cell r="D1588" t="str">
            <v>30467100N</v>
          </cell>
          <cell r="E1588">
            <v>113636332</v>
          </cell>
        </row>
        <row r="1589">
          <cell r="D1589" t="str">
            <v>X5171193B</v>
          </cell>
          <cell r="E1589">
            <v>240710</v>
          </cell>
        </row>
        <row r="1590">
          <cell r="D1590" t="str">
            <v>30828467A</v>
          </cell>
          <cell r="E1590">
            <v>-239967</v>
          </cell>
        </row>
        <row r="1591">
          <cell r="D1591" t="str">
            <v>30832986Z</v>
          </cell>
          <cell r="E1591">
            <v>-234135</v>
          </cell>
        </row>
        <row r="1592">
          <cell r="D1592" t="str">
            <v>45327349F</v>
          </cell>
          <cell r="E1592">
            <v>-234783</v>
          </cell>
        </row>
        <row r="1593">
          <cell r="D1593" t="str">
            <v>74916878J</v>
          </cell>
          <cell r="E1593">
            <v>233650</v>
          </cell>
        </row>
        <row r="1594">
          <cell r="D1594" t="str">
            <v>30958798Q</v>
          </cell>
          <cell r="E1594">
            <v>234586</v>
          </cell>
        </row>
        <row r="1595">
          <cell r="D1595" t="str">
            <v>44353384T</v>
          </cell>
          <cell r="E1595">
            <v>113673042</v>
          </cell>
        </row>
        <row r="1596">
          <cell r="D1596" t="str">
            <v>26978469K</v>
          </cell>
          <cell r="E1596">
            <v>-113108032</v>
          </cell>
        </row>
        <row r="1597">
          <cell r="D1597" t="str">
            <v>80139156A</v>
          </cell>
          <cell r="E1597">
            <v>239966</v>
          </cell>
        </row>
        <row r="1598">
          <cell r="D1598" t="str">
            <v>75692840R</v>
          </cell>
          <cell r="E1598">
            <v>-234291</v>
          </cell>
        </row>
        <row r="1599">
          <cell r="D1599" t="str">
            <v>51182735F</v>
          </cell>
          <cell r="E1599">
            <v>-233139</v>
          </cell>
        </row>
        <row r="1600">
          <cell r="D1600" t="str">
            <v>30491421E</v>
          </cell>
          <cell r="E1600">
            <v>-239851</v>
          </cell>
        </row>
        <row r="1601">
          <cell r="D1601" t="str">
            <v>30479587X</v>
          </cell>
          <cell r="E1601">
            <v>230946</v>
          </cell>
        </row>
        <row r="1602">
          <cell r="D1602" t="str">
            <v>15450395F</v>
          </cell>
          <cell r="E1602">
            <v>113650452</v>
          </cell>
        </row>
        <row r="1603">
          <cell r="D1603" t="str">
            <v>30955380W</v>
          </cell>
          <cell r="E1603">
            <v>-113124432</v>
          </cell>
        </row>
        <row r="1604">
          <cell r="D1604" t="str">
            <v>N700629</v>
          </cell>
          <cell r="E1604">
            <v>-113160432</v>
          </cell>
        </row>
        <row r="1605">
          <cell r="D1605" t="str">
            <v>30808741B</v>
          </cell>
          <cell r="E1605">
            <v>113484042</v>
          </cell>
        </row>
        <row r="1606">
          <cell r="D1606" t="str">
            <v>30972974R</v>
          </cell>
          <cell r="E1606">
            <v>237318</v>
          </cell>
        </row>
        <row r="1607">
          <cell r="D1607" t="str">
            <v>30818784A</v>
          </cell>
          <cell r="E1607">
            <v>229154</v>
          </cell>
        </row>
        <row r="1608">
          <cell r="D1608" t="str">
            <v>30961921B</v>
          </cell>
          <cell r="E1608">
            <v>-232903</v>
          </cell>
        </row>
        <row r="1609">
          <cell r="D1609" t="str">
            <v>75381834R</v>
          </cell>
          <cell r="E1609">
            <v>-240427</v>
          </cell>
        </row>
        <row r="1610">
          <cell r="D1610" t="str">
            <v>34022310C</v>
          </cell>
          <cell r="E1610">
            <v>-232859</v>
          </cell>
        </row>
        <row r="1611">
          <cell r="D1611" t="str">
            <v>53590629P</v>
          </cell>
          <cell r="E1611">
            <v>-233971</v>
          </cell>
        </row>
        <row r="1612">
          <cell r="D1612" t="str">
            <v>30975190D</v>
          </cell>
          <cell r="E1612">
            <v>113424432</v>
          </cell>
        </row>
        <row r="1613">
          <cell r="D1613" t="str">
            <v>30485206V</v>
          </cell>
          <cell r="E1613">
            <v>232910</v>
          </cell>
        </row>
        <row r="1614">
          <cell r="D1614" t="str">
            <v>30993162H</v>
          </cell>
          <cell r="E1614">
            <v>-113736332</v>
          </cell>
        </row>
        <row r="1615">
          <cell r="D1615" t="str">
            <v>80151844H</v>
          </cell>
          <cell r="E1615">
            <v>113233432</v>
          </cell>
        </row>
        <row r="1616">
          <cell r="D1616" t="str">
            <v>30492917T</v>
          </cell>
          <cell r="E1616">
            <v>-113524042</v>
          </cell>
        </row>
        <row r="1617">
          <cell r="D1617" t="str">
            <v>07860422B</v>
          </cell>
          <cell r="E1617">
            <v>237002</v>
          </cell>
        </row>
        <row r="1618">
          <cell r="D1618" t="str">
            <v>30834350K</v>
          </cell>
          <cell r="E1618">
            <v>231094</v>
          </cell>
        </row>
        <row r="1619">
          <cell r="D1619" t="str">
            <v>30954374P</v>
          </cell>
          <cell r="E1619">
            <v>113290732</v>
          </cell>
        </row>
        <row r="1620">
          <cell r="D1620" t="str">
            <v>45737993D</v>
          </cell>
          <cell r="E1620">
            <v>-113378432</v>
          </cell>
        </row>
        <row r="1621">
          <cell r="D1621" t="str">
            <v>30827095B</v>
          </cell>
          <cell r="E1621">
            <v>113041632</v>
          </cell>
        </row>
        <row r="1622">
          <cell r="D1622" t="str">
            <v>53695211D</v>
          </cell>
          <cell r="E1622">
            <v>229330</v>
          </cell>
        </row>
        <row r="1623">
          <cell r="D1623" t="str">
            <v>30834266Y</v>
          </cell>
          <cell r="E1623">
            <v>237402</v>
          </cell>
        </row>
        <row r="1624">
          <cell r="D1624" t="str">
            <v>30980203P</v>
          </cell>
          <cell r="E1624">
            <v>-113713732</v>
          </cell>
        </row>
        <row r="1625">
          <cell r="D1625" t="str">
            <v>80154380R</v>
          </cell>
          <cell r="E1625">
            <v>233518</v>
          </cell>
        </row>
        <row r="1626">
          <cell r="D1626" t="str">
            <v>30537644S</v>
          </cell>
          <cell r="E1626">
            <v>239526</v>
          </cell>
        </row>
        <row r="1627">
          <cell r="D1627" t="str">
            <v>30946954V</v>
          </cell>
          <cell r="E1627">
            <v>113808432</v>
          </cell>
        </row>
        <row r="1628">
          <cell r="D1628" t="str">
            <v>30519930B</v>
          </cell>
          <cell r="E1628">
            <v>232658</v>
          </cell>
        </row>
        <row r="1629">
          <cell r="D1629" t="str">
            <v>45743685C</v>
          </cell>
          <cell r="E1629">
            <v>-113146042</v>
          </cell>
        </row>
        <row r="1630">
          <cell r="D1630" t="str">
            <v>50611764B</v>
          </cell>
          <cell r="E1630">
            <v>232494</v>
          </cell>
        </row>
        <row r="1631">
          <cell r="D1631" t="str">
            <v>45740059M</v>
          </cell>
          <cell r="E1631">
            <v>-229223</v>
          </cell>
        </row>
        <row r="1632">
          <cell r="D1632" t="str">
            <v>30943201J</v>
          </cell>
          <cell r="E1632">
            <v>-234823</v>
          </cell>
        </row>
        <row r="1633">
          <cell r="D1633" t="str">
            <v>30825483D</v>
          </cell>
          <cell r="E1633">
            <v>234554</v>
          </cell>
        </row>
        <row r="1634">
          <cell r="D1634" t="str">
            <v>30981529T</v>
          </cell>
          <cell r="E1634">
            <v>-234951</v>
          </cell>
        </row>
        <row r="1635">
          <cell r="D1635" t="str">
            <v>30444954S</v>
          </cell>
          <cell r="E1635">
            <v>230906</v>
          </cell>
        </row>
        <row r="1636">
          <cell r="D1636" t="str">
            <v>30952308N</v>
          </cell>
          <cell r="E1636">
            <v>113278332</v>
          </cell>
        </row>
        <row r="1637">
          <cell r="D1637" t="str">
            <v>45735741B</v>
          </cell>
          <cell r="E1637">
            <v>113447332</v>
          </cell>
        </row>
        <row r="1638">
          <cell r="D1638" t="str">
            <v>77326670A</v>
          </cell>
          <cell r="E1638">
            <v>113481432</v>
          </cell>
        </row>
        <row r="1639">
          <cell r="D1639" t="str">
            <v>30534732R</v>
          </cell>
          <cell r="E1639">
            <v>-113734432</v>
          </cell>
        </row>
        <row r="1640">
          <cell r="D1640" t="str">
            <v>44374699V</v>
          </cell>
          <cell r="E1640">
            <v>-233371</v>
          </cell>
        </row>
        <row r="1641">
          <cell r="D1641" t="str">
            <v>30972628T</v>
          </cell>
          <cell r="E1641">
            <v>233922</v>
          </cell>
        </row>
        <row r="1642">
          <cell r="D1642" t="str">
            <v>30966487T</v>
          </cell>
          <cell r="E1642">
            <v>231090</v>
          </cell>
        </row>
        <row r="1643">
          <cell r="D1643" t="str">
            <v>30803511W</v>
          </cell>
          <cell r="E1643">
            <v>234910</v>
          </cell>
        </row>
        <row r="1644">
          <cell r="D1644" t="str">
            <v>30420860W</v>
          </cell>
          <cell r="E1644">
            <v>113442432</v>
          </cell>
        </row>
        <row r="1645">
          <cell r="D1645" t="str">
            <v>30973959C</v>
          </cell>
          <cell r="E1645">
            <v>235078</v>
          </cell>
        </row>
        <row r="1646">
          <cell r="D1646" t="str">
            <v>15410718M</v>
          </cell>
          <cell r="E1646">
            <v>-113128432</v>
          </cell>
        </row>
        <row r="1647">
          <cell r="D1647" t="str">
            <v>45741545L</v>
          </cell>
          <cell r="E1647">
            <v>-234599</v>
          </cell>
        </row>
        <row r="1648">
          <cell r="D1648" t="str">
            <v>28785265Y</v>
          </cell>
          <cell r="E1648">
            <v>-113392061</v>
          </cell>
        </row>
        <row r="1649">
          <cell r="D1649" t="str">
            <v>74669206M</v>
          </cell>
          <cell r="E1649">
            <v>113408332</v>
          </cell>
        </row>
        <row r="1650">
          <cell r="D1650" t="str">
            <v>44593304F</v>
          </cell>
          <cell r="E1650">
            <v>-240679</v>
          </cell>
        </row>
        <row r="1651">
          <cell r="D1651" t="str">
            <v>75709040D</v>
          </cell>
          <cell r="E1651">
            <v>113671042</v>
          </cell>
        </row>
        <row r="1652">
          <cell r="D1652" t="str">
            <v>AAA189282</v>
          </cell>
          <cell r="E1652">
            <v>113061032</v>
          </cell>
        </row>
        <row r="1653">
          <cell r="D1653" t="str">
            <v>71515047C</v>
          </cell>
          <cell r="E1653">
            <v>113066332</v>
          </cell>
        </row>
        <row r="1654">
          <cell r="D1654">
            <v>1102833496</v>
          </cell>
          <cell r="E1654">
            <v>113424332</v>
          </cell>
        </row>
        <row r="1655">
          <cell r="D1655" t="str">
            <v>52337541Y</v>
          </cell>
          <cell r="E1655">
            <v>234946</v>
          </cell>
        </row>
        <row r="1656">
          <cell r="D1656" t="str">
            <v>G05723438</v>
          </cell>
          <cell r="E1656">
            <v>-234435</v>
          </cell>
        </row>
        <row r="1657">
          <cell r="D1657" t="str">
            <v>52548585W</v>
          </cell>
          <cell r="E1657">
            <v>113049032</v>
          </cell>
        </row>
        <row r="1658">
          <cell r="D1658" t="str">
            <v>46588435A</v>
          </cell>
          <cell r="E1658">
            <v>-229167</v>
          </cell>
        </row>
        <row r="1659">
          <cell r="D1659" t="str">
            <v>30484386W</v>
          </cell>
          <cell r="E1659">
            <v>233874</v>
          </cell>
        </row>
        <row r="1660">
          <cell r="D1660" t="str">
            <v>07212879X</v>
          </cell>
          <cell r="E1660">
            <v>113232432</v>
          </cell>
        </row>
        <row r="1661">
          <cell r="D1661" t="str">
            <v>50192686Q</v>
          </cell>
          <cell r="E1661">
            <v>113635432</v>
          </cell>
        </row>
        <row r="1662">
          <cell r="D1662" t="str">
            <v>30058868F</v>
          </cell>
          <cell r="E1662">
            <v>-234787</v>
          </cell>
        </row>
        <row r="1663">
          <cell r="D1663" t="str">
            <v>77332008M</v>
          </cell>
          <cell r="E1663">
            <v>237390</v>
          </cell>
        </row>
        <row r="1664">
          <cell r="D1664" t="str">
            <v>C01830255</v>
          </cell>
          <cell r="E1664">
            <v>-113793232</v>
          </cell>
        </row>
        <row r="1665">
          <cell r="D1665">
            <v>1715511778</v>
          </cell>
          <cell r="E1665">
            <v>113088042</v>
          </cell>
        </row>
        <row r="1666">
          <cell r="D1666" t="str">
            <v>53544151J</v>
          </cell>
          <cell r="E1666">
            <v>113445432</v>
          </cell>
        </row>
        <row r="1667">
          <cell r="D1667" t="str">
            <v>31892056A</v>
          </cell>
          <cell r="E1667">
            <v>-234807</v>
          </cell>
        </row>
        <row r="1668">
          <cell r="D1668" t="str">
            <v>FK692120</v>
          </cell>
          <cell r="E1668">
            <v>239934</v>
          </cell>
        </row>
        <row r="1669">
          <cell r="D1669" t="str">
            <v>28633532G</v>
          </cell>
          <cell r="E1669">
            <v>-113909732</v>
          </cell>
        </row>
        <row r="1670">
          <cell r="D1670">
            <v>117874833</v>
          </cell>
          <cell r="E1670">
            <v>239838</v>
          </cell>
        </row>
        <row r="1671">
          <cell r="D1671">
            <v>499769904</v>
          </cell>
          <cell r="E1671">
            <v>113043532</v>
          </cell>
        </row>
        <row r="1672">
          <cell r="D1672" t="str">
            <v>P06457276</v>
          </cell>
          <cell r="E1672">
            <v>-240659</v>
          </cell>
        </row>
        <row r="1673">
          <cell r="D1673" t="str">
            <v>80050081F</v>
          </cell>
          <cell r="E1673">
            <v>113069432</v>
          </cell>
        </row>
        <row r="1674">
          <cell r="D1674" t="str">
            <v>52195478Z</v>
          </cell>
          <cell r="E1674">
            <v>-113125332</v>
          </cell>
        </row>
        <row r="1675">
          <cell r="D1675" t="str">
            <v>50302640F</v>
          </cell>
          <cell r="E1675">
            <v>-113968332</v>
          </cell>
        </row>
        <row r="1676">
          <cell r="D1676" t="str">
            <v>30523610B</v>
          </cell>
          <cell r="E1676">
            <v>113253232</v>
          </cell>
        </row>
        <row r="1677">
          <cell r="D1677" t="str">
            <v>47073062C</v>
          </cell>
          <cell r="E1677">
            <v>-234947</v>
          </cell>
        </row>
        <row r="1678">
          <cell r="D1678" t="str">
            <v>Y1616750W</v>
          </cell>
          <cell r="E1678">
            <v>113868452</v>
          </cell>
        </row>
        <row r="1679">
          <cell r="D1679" t="str">
            <v>G07112716</v>
          </cell>
          <cell r="E1679">
            <v>113402832</v>
          </cell>
        </row>
        <row r="1680">
          <cell r="D1680" t="str">
            <v>75721537V</v>
          </cell>
          <cell r="E1680">
            <v>-113124332</v>
          </cell>
        </row>
        <row r="1681">
          <cell r="D1681" t="str">
            <v>25993516C</v>
          </cell>
          <cell r="E1681">
            <v>240382</v>
          </cell>
        </row>
        <row r="1682">
          <cell r="D1682" t="str">
            <v>44782370J</v>
          </cell>
          <cell r="E1682">
            <v>234534</v>
          </cell>
        </row>
        <row r="1683">
          <cell r="D1683" t="str">
            <v>78886155L</v>
          </cell>
          <cell r="E1683">
            <v>113029452</v>
          </cell>
        </row>
        <row r="1684">
          <cell r="D1684" t="str">
            <v>26244491L</v>
          </cell>
          <cell r="E1684">
            <v>113409232</v>
          </cell>
        </row>
        <row r="1685">
          <cell r="D1685" t="str">
            <v>AV1290949</v>
          </cell>
          <cell r="E1685">
            <v>113250042</v>
          </cell>
        </row>
        <row r="1686">
          <cell r="D1686" t="str">
            <v>77357622C</v>
          </cell>
          <cell r="E1686">
            <v>-234543</v>
          </cell>
        </row>
        <row r="1687">
          <cell r="D1687" t="str">
            <v>WD1415480</v>
          </cell>
          <cell r="E1687">
            <v>-113144432</v>
          </cell>
        </row>
        <row r="1688">
          <cell r="D1688" t="str">
            <v>22965187D</v>
          </cell>
          <cell r="E1688">
            <v>237398</v>
          </cell>
        </row>
        <row r="1689">
          <cell r="D1689">
            <v>914144928</v>
          </cell>
          <cell r="E1689">
            <v>-235567</v>
          </cell>
        </row>
        <row r="1690">
          <cell r="D1690" t="str">
            <v>28722475Y</v>
          </cell>
          <cell r="E1690">
            <v>232342</v>
          </cell>
        </row>
        <row r="1691">
          <cell r="D1691" t="str">
            <v>10862856W</v>
          </cell>
          <cell r="E1691">
            <v>-113949332</v>
          </cell>
        </row>
        <row r="1692">
          <cell r="D1692" t="str">
            <v>Y1797384V</v>
          </cell>
          <cell r="E1692">
            <v>-234243</v>
          </cell>
        </row>
        <row r="1693">
          <cell r="D1693" t="str">
            <v>U05671230</v>
          </cell>
          <cell r="E1693">
            <v>-240051</v>
          </cell>
        </row>
        <row r="1694">
          <cell r="D1694" t="str">
            <v>FP881120</v>
          </cell>
          <cell r="E1694">
            <v>113420922</v>
          </cell>
        </row>
        <row r="1695">
          <cell r="D1695" t="str">
            <v>AAC039789</v>
          </cell>
          <cell r="E1695">
            <v>113889432</v>
          </cell>
        </row>
        <row r="1696">
          <cell r="D1696" t="str">
            <v>78153847P</v>
          </cell>
          <cell r="E1696">
            <v>234434</v>
          </cell>
        </row>
        <row r="1697">
          <cell r="D1697">
            <v>601013709</v>
          </cell>
          <cell r="E1697">
            <v>113802042</v>
          </cell>
        </row>
        <row r="1698">
          <cell r="D1698" t="str">
            <v>74725694M</v>
          </cell>
          <cell r="E1698">
            <v>-113311532</v>
          </cell>
        </row>
        <row r="1699">
          <cell r="D1699" t="str">
            <v>74891837L</v>
          </cell>
          <cell r="E1699">
            <v>-234563</v>
          </cell>
        </row>
        <row r="1700">
          <cell r="D1700" t="str">
            <v>78978784G</v>
          </cell>
          <cell r="E1700">
            <v>-113501532</v>
          </cell>
        </row>
        <row r="1701">
          <cell r="D1701" t="str">
            <v>25711460J</v>
          </cell>
          <cell r="E1701">
            <v>230798</v>
          </cell>
        </row>
        <row r="1702">
          <cell r="D1702" t="str">
            <v>G14819164</v>
          </cell>
          <cell r="E1702">
            <v>-113310732</v>
          </cell>
        </row>
        <row r="1703">
          <cell r="D1703" t="str">
            <v>Y0941540A</v>
          </cell>
          <cell r="E1703">
            <v>232438</v>
          </cell>
        </row>
        <row r="1704">
          <cell r="D1704" t="str">
            <v>YA4097792</v>
          </cell>
          <cell r="E1704">
            <v>233798</v>
          </cell>
        </row>
        <row r="1705">
          <cell r="D1705" t="str">
            <v>06249336Y</v>
          </cell>
          <cell r="E1705">
            <v>240058</v>
          </cell>
        </row>
        <row r="1706">
          <cell r="D1706" t="str">
            <v>77617767N</v>
          </cell>
          <cell r="E1706">
            <v>-233751</v>
          </cell>
        </row>
        <row r="1707">
          <cell r="D1707" t="str">
            <v>50586882S</v>
          </cell>
          <cell r="E1707">
            <v>233646</v>
          </cell>
        </row>
        <row r="1708">
          <cell r="D1708" t="str">
            <v>01928512P</v>
          </cell>
          <cell r="E1708">
            <v>113883332</v>
          </cell>
        </row>
        <row r="1709">
          <cell r="D1709" t="str">
            <v>77363949E</v>
          </cell>
          <cell r="E1709">
            <v>113236232</v>
          </cell>
        </row>
        <row r="1710">
          <cell r="D1710" t="str">
            <v>76041594Y</v>
          </cell>
          <cell r="E1710">
            <v>233854</v>
          </cell>
        </row>
        <row r="1711">
          <cell r="D1711" t="str">
            <v>P04980226</v>
          </cell>
          <cell r="E1711">
            <v>-234123</v>
          </cell>
        </row>
        <row r="1712">
          <cell r="D1712" t="str">
            <v>AS2698234</v>
          </cell>
          <cell r="E1712">
            <v>113864042</v>
          </cell>
        </row>
        <row r="1713">
          <cell r="D1713" t="str">
            <v>AY4492524</v>
          </cell>
          <cell r="E1713">
            <v>272610</v>
          </cell>
        </row>
        <row r="1714">
          <cell r="D1714" t="str">
            <v>30987178Z</v>
          </cell>
          <cell r="E1714">
            <v>212322</v>
          </cell>
          <cell r="F1714" t="str">
            <v>completo</v>
          </cell>
        </row>
        <row r="1715">
          <cell r="D1715" t="str">
            <v>30955975E</v>
          </cell>
          <cell r="E1715">
            <v>113469712</v>
          </cell>
          <cell r="F1715" t="str">
            <v>completo</v>
          </cell>
        </row>
        <row r="1716">
          <cell r="D1716" t="str">
            <v>77336695T</v>
          </cell>
          <cell r="E1716">
            <v>113042752</v>
          </cell>
          <cell r="F1716" t="str">
            <v>completo</v>
          </cell>
        </row>
        <row r="1717">
          <cell r="D1717" t="str">
            <v>79218577E</v>
          </cell>
          <cell r="E1717">
            <v>113659452</v>
          </cell>
          <cell r="F1717" t="str">
            <v>parcial</v>
          </cell>
        </row>
        <row r="1718">
          <cell r="D1718" t="str">
            <v>80162007S</v>
          </cell>
          <cell r="E1718">
            <v>113238962</v>
          </cell>
          <cell r="F1718" t="str">
            <v>completo</v>
          </cell>
        </row>
        <row r="1719">
          <cell r="D1719" t="str">
            <v>75097758K</v>
          </cell>
          <cell r="E1719">
            <v>-234627</v>
          </cell>
          <cell r="F1719" t="str">
            <v>completo</v>
          </cell>
        </row>
        <row r="1720">
          <cell r="D1720" t="str">
            <v>G922063</v>
          </cell>
          <cell r="E1720">
            <v>256254</v>
          </cell>
          <cell r="F1720" t="str">
            <v>completo</v>
          </cell>
        </row>
        <row r="1721">
          <cell r="D1721" t="str">
            <v>54051854Z</v>
          </cell>
          <cell r="E1721">
            <v>256966</v>
          </cell>
          <cell r="F1721" t="str">
            <v>completo</v>
          </cell>
        </row>
        <row r="1722">
          <cell r="D1722" t="str">
            <v>44650355H</v>
          </cell>
          <cell r="E1722">
            <v>235122</v>
          </cell>
          <cell r="F1722" t="str">
            <v>parcial</v>
          </cell>
        </row>
        <row r="1723">
          <cell r="D1723" t="str">
            <v>14631374Q</v>
          </cell>
          <cell r="E1723">
            <v>270170</v>
          </cell>
          <cell r="F1723" t="str">
            <v>completo</v>
          </cell>
        </row>
        <row r="1724">
          <cell r="D1724" t="str">
            <v>45746244A</v>
          </cell>
          <cell r="E1724">
            <v>-256403</v>
          </cell>
          <cell r="F1724" t="str">
            <v>completo</v>
          </cell>
        </row>
        <row r="1725">
          <cell r="D1725" t="str">
            <v>77342731X</v>
          </cell>
          <cell r="E1725">
            <v>-217483</v>
          </cell>
          <cell r="F1725" t="str">
            <v>completo</v>
          </cell>
        </row>
        <row r="1726">
          <cell r="D1726" t="str">
            <v>30963517C</v>
          </cell>
          <cell r="E1726">
            <v>217562</v>
          </cell>
          <cell r="F1726" t="str">
            <v>completo</v>
          </cell>
        </row>
        <row r="1727">
          <cell r="D1727" t="str">
            <v>30974984X</v>
          </cell>
          <cell r="E1727">
            <v>234690</v>
          </cell>
          <cell r="F1727" t="str">
            <v>completo</v>
          </cell>
        </row>
        <row r="1728">
          <cell r="D1728" t="str">
            <v>47001833E</v>
          </cell>
          <cell r="E1728">
            <v>113040552</v>
          </cell>
          <cell r="F1728" t="str">
            <v>parcial</v>
          </cell>
        </row>
        <row r="1729">
          <cell r="D1729" t="str">
            <v>45739527W</v>
          </cell>
          <cell r="E1729">
            <v>-254931</v>
          </cell>
          <cell r="F1729" t="str">
            <v>completo</v>
          </cell>
        </row>
        <row r="1730">
          <cell r="D1730" t="str">
            <v>44361959L</v>
          </cell>
          <cell r="E1730">
            <v>-257303</v>
          </cell>
          <cell r="F1730" t="str">
            <v>completo</v>
          </cell>
        </row>
        <row r="1731">
          <cell r="D1731" t="str">
            <v>45887824H</v>
          </cell>
          <cell r="E1731">
            <v>-257371</v>
          </cell>
          <cell r="F1731" t="str">
            <v>completo</v>
          </cell>
        </row>
        <row r="1732">
          <cell r="D1732" t="str">
            <v>07235928J</v>
          </cell>
          <cell r="E1732">
            <v>113211552</v>
          </cell>
          <cell r="F1732" t="str">
            <v>completo</v>
          </cell>
        </row>
        <row r="1733">
          <cell r="D1733" t="str">
            <v>45739730K</v>
          </cell>
          <cell r="E1733">
            <v>-269843</v>
          </cell>
          <cell r="F1733" t="str">
            <v>completo</v>
          </cell>
        </row>
        <row r="1734">
          <cell r="D1734" t="str">
            <v>26000950W</v>
          </cell>
          <cell r="E1734">
            <v>-113730552</v>
          </cell>
          <cell r="F1734" t="str">
            <v>parcial</v>
          </cell>
        </row>
        <row r="1735">
          <cell r="D1735" t="str">
            <v>30967927Z</v>
          </cell>
          <cell r="E1735">
            <v>113060532</v>
          </cell>
          <cell r="F1735" t="str">
            <v>completo</v>
          </cell>
        </row>
        <row r="1736">
          <cell r="D1736" t="str">
            <v>76429841J</v>
          </cell>
          <cell r="E1736">
            <v>-235119</v>
          </cell>
          <cell r="F1736" t="str">
            <v>completo</v>
          </cell>
        </row>
        <row r="1737">
          <cell r="D1737" t="str">
            <v>74941869A</v>
          </cell>
          <cell r="E1737">
            <v>-254951</v>
          </cell>
          <cell r="F1737" t="str">
            <v>completo</v>
          </cell>
        </row>
        <row r="1738">
          <cell r="D1738" t="str">
            <v>30979356N</v>
          </cell>
          <cell r="E1738">
            <v>-113319522</v>
          </cell>
          <cell r="F1738" t="str">
            <v>completo</v>
          </cell>
        </row>
        <row r="1739">
          <cell r="D1739" t="str">
            <v>30965026B</v>
          </cell>
          <cell r="E1739">
            <v>-113560552</v>
          </cell>
          <cell r="F1739" t="str">
            <v>completo</v>
          </cell>
        </row>
        <row r="1740">
          <cell r="D1740" t="str">
            <v>30493726G</v>
          </cell>
          <cell r="E1740">
            <v>113089752</v>
          </cell>
          <cell r="F1740" t="str">
            <v>parcial</v>
          </cell>
        </row>
        <row r="1741">
          <cell r="D1741" t="str">
            <v>80089329V</v>
          </cell>
          <cell r="E1741">
            <v>-113506132</v>
          </cell>
          <cell r="F1741" t="str">
            <v>completo</v>
          </cell>
        </row>
        <row r="1742">
          <cell r="D1742" t="str">
            <v>70248297H</v>
          </cell>
          <cell r="E1742">
            <v>113066712</v>
          </cell>
          <cell r="F1742" t="str">
            <v>parcial</v>
          </cell>
        </row>
        <row r="1743">
          <cell r="D1743" t="str">
            <v>30999674K</v>
          </cell>
          <cell r="E1743">
            <v>113021532</v>
          </cell>
          <cell r="F1743" t="str">
            <v>completo</v>
          </cell>
        </row>
        <row r="1744">
          <cell r="D1744" t="str">
            <v>30992639R</v>
          </cell>
          <cell r="E1744">
            <v>254814</v>
          </cell>
          <cell r="F1744" t="str">
            <v>completo</v>
          </cell>
        </row>
        <row r="1745">
          <cell r="D1745" t="str">
            <v>30989686S</v>
          </cell>
          <cell r="E1745">
            <v>234602</v>
          </cell>
          <cell r="F1745" t="str">
            <v>completo</v>
          </cell>
        </row>
        <row r="1746">
          <cell r="D1746" t="str">
            <v>32072329W</v>
          </cell>
          <cell r="E1746">
            <v>-113582852</v>
          </cell>
          <cell r="F1746" t="str">
            <v>completo</v>
          </cell>
        </row>
        <row r="1747">
          <cell r="D1747" t="str">
            <v>25063530Q</v>
          </cell>
          <cell r="E1747">
            <v>113630552</v>
          </cell>
          <cell r="F1747" t="str">
            <v>parcial</v>
          </cell>
        </row>
        <row r="1748">
          <cell r="D1748" t="str">
            <v>45736272J</v>
          </cell>
          <cell r="E1748">
            <v>-254979</v>
          </cell>
          <cell r="F1748" t="str">
            <v>completo</v>
          </cell>
        </row>
        <row r="1749">
          <cell r="D1749" t="str">
            <v>44650348B</v>
          </cell>
          <cell r="E1749">
            <v>269838</v>
          </cell>
          <cell r="F1749" t="str">
            <v>completo</v>
          </cell>
        </row>
        <row r="1750">
          <cell r="D1750" t="str">
            <v>71225919W</v>
          </cell>
          <cell r="E1750">
            <v>113086212</v>
          </cell>
          <cell r="F1750" t="str">
            <v>completo</v>
          </cell>
        </row>
        <row r="1751">
          <cell r="D1751" t="str">
            <v>30990810N</v>
          </cell>
          <cell r="E1751">
            <v>-213047</v>
          </cell>
          <cell r="F1751" t="str">
            <v>completo</v>
          </cell>
        </row>
        <row r="1752">
          <cell r="D1752" t="str">
            <v>X0737414B</v>
          </cell>
          <cell r="E1752">
            <v>-113120552</v>
          </cell>
          <cell r="F1752" t="str">
            <v>completo</v>
          </cell>
        </row>
        <row r="1753">
          <cell r="D1753" t="str">
            <v>FT591350</v>
          </cell>
          <cell r="E1753">
            <v>-113546752</v>
          </cell>
          <cell r="F1753" t="str">
            <v>parcial</v>
          </cell>
        </row>
        <row r="1754">
          <cell r="D1754" t="str">
            <v>45747152Z</v>
          </cell>
          <cell r="E1754">
            <v>113863172</v>
          </cell>
          <cell r="F1754" t="str">
            <v>completo</v>
          </cell>
        </row>
        <row r="1755">
          <cell r="D1755" t="str">
            <v>30451649V</v>
          </cell>
          <cell r="E1755">
            <v>-255667</v>
          </cell>
          <cell r="F1755" t="str">
            <v>parcial</v>
          </cell>
        </row>
        <row r="1756">
          <cell r="D1756" t="str">
            <v>52484309B</v>
          </cell>
          <cell r="E1756">
            <v>235062</v>
          </cell>
          <cell r="F1756" t="str">
            <v>completo</v>
          </cell>
        </row>
        <row r="1757">
          <cell r="D1757" t="str">
            <v>45743584B</v>
          </cell>
          <cell r="E1757">
            <v>113611312</v>
          </cell>
          <cell r="F1757" t="str">
            <v>completo</v>
          </cell>
        </row>
        <row r="1758">
          <cell r="D1758" t="str">
            <v>30505414P</v>
          </cell>
          <cell r="E1758">
            <v>-113355712</v>
          </cell>
          <cell r="F1758" t="str">
            <v>parcial</v>
          </cell>
        </row>
        <row r="1759">
          <cell r="D1759" t="str">
            <v>45742748A</v>
          </cell>
          <cell r="E1759">
            <v>113448962</v>
          </cell>
          <cell r="F1759" t="str">
            <v>completo</v>
          </cell>
        </row>
        <row r="1760">
          <cell r="D1760" t="str">
            <v>49058044X</v>
          </cell>
          <cell r="E1760">
            <v>-113350532</v>
          </cell>
          <cell r="F1760" t="str">
            <v>completo</v>
          </cell>
        </row>
        <row r="1761">
          <cell r="D1761" t="str">
            <v>44359347Y</v>
          </cell>
          <cell r="E1761">
            <v>-113528962</v>
          </cell>
          <cell r="F1761" t="str">
            <v>completo</v>
          </cell>
        </row>
        <row r="1762">
          <cell r="D1762" t="str">
            <v>30794128A</v>
          </cell>
          <cell r="E1762">
            <v>113069552</v>
          </cell>
          <cell r="F1762" t="str">
            <v>completo</v>
          </cell>
        </row>
        <row r="1763">
          <cell r="D1763" t="str">
            <v>45736997W</v>
          </cell>
          <cell r="E1763">
            <v>254754</v>
          </cell>
          <cell r="F1763" t="str">
            <v>completo</v>
          </cell>
        </row>
        <row r="1764">
          <cell r="D1764" t="str">
            <v>77347842S</v>
          </cell>
          <cell r="E1764">
            <v>235210</v>
          </cell>
          <cell r="F1764" t="str">
            <v>parcial</v>
          </cell>
        </row>
        <row r="1765">
          <cell r="D1765">
            <v>13257614</v>
          </cell>
          <cell r="E1765">
            <v>-270163</v>
          </cell>
          <cell r="F1765" t="str">
            <v>completo</v>
          </cell>
        </row>
        <row r="1766">
          <cell r="D1766" t="str">
            <v>30834741K</v>
          </cell>
          <cell r="E1766">
            <v>217658</v>
          </cell>
          <cell r="F1766" t="str">
            <v>completo</v>
          </cell>
        </row>
        <row r="1767">
          <cell r="D1767" t="str">
            <v>31001828J</v>
          </cell>
          <cell r="E1767">
            <v>-113948962</v>
          </cell>
          <cell r="F1767" t="str">
            <v>completo</v>
          </cell>
        </row>
        <row r="1768">
          <cell r="D1768" t="str">
            <v>30811490T</v>
          </cell>
          <cell r="E1768">
            <v>113489732</v>
          </cell>
          <cell r="F1768" t="str">
            <v>parcial</v>
          </cell>
        </row>
        <row r="1769">
          <cell r="D1769" t="str">
            <v>30811147W</v>
          </cell>
          <cell r="E1769">
            <v>212982</v>
          </cell>
          <cell r="F1769" t="str">
            <v>parcial</v>
          </cell>
        </row>
        <row r="1770">
          <cell r="D1770" t="str">
            <v>44365205E</v>
          </cell>
          <cell r="E1770">
            <v>-113969832</v>
          </cell>
          <cell r="F1770" t="str">
            <v>completo</v>
          </cell>
        </row>
        <row r="1771">
          <cell r="D1771" t="str">
            <v>44966039G</v>
          </cell>
          <cell r="E1771">
            <v>113615932</v>
          </cell>
          <cell r="F1771" t="str">
            <v>parcial</v>
          </cell>
        </row>
        <row r="1772">
          <cell r="D1772" t="str">
            <v>30953209Q</v>
          </cell>
          <cell r="E1772">
            <v>-113140722</v>
          </cell>
          <cell r="F1772" t="str">
            <v>completo</v>
          </cell>
        </row>
        <row r="1773">
          <cell r="D1773" t="str">
            <v>30997374K</v>
          </cell>
          <cell r="E1773">
            <v>235090</v>
          </cell>
          <cell r="F1773" t="str">
            <v>completo</v>
          </cell>
        </row>
        <row r="1774">
          <cell r="D1774" t="str">
            <v>10593519H</v>
          </cell>
          <cell r="E1774">
            <v>113257752</v>
          </cell>
          <cell r="F1774" t="str">
            <v>completo</v>
          </cell>
        </row>
        <row r="1775">
          <cell r="D1775" t="str">
            <v>45748782B</v>
          </cell>
          <cell r="E1775">
            <v>212626</v>
          </cell>
          <cell r="F1775" t="str">
            <v>completo</v>
          </cell>
        </row>
        <row r="1776">
          <cell r="D1776" t="str">
            <v>74002894A</v>
          </cell>
          <cell r="E1776">
            <v>271366</v>
          </cell>
          <cell r="F1776" t="str">
            <v>completo</v>
          </cell>
        </row>
        <row r="1777">
          <cell r="D1777" t="str">
            <v>30976591F</v>
          </cell>
          <cell r="E1777">
            <v>-113540312</v>
          </cell>
          <cell r="F1777" t="str">
            <v>completo</v>
          </cell>
        </row>
        <row r="1778">
          <cell r="D1778" t="str">
            <v>30997883R</v>
          </cell>
          <cell r="E1778">
            <v>213046</v>
          </cell>
          <cell r="F1778" t="str">
            <v>completo</v>
          </cell>
        </row>
        <row r="1779">
          <cell r="D1779" t="str">
            <v>30993337D</v>
          </cell>
          <cell r="E1779">
            <v>267550</v>
          </cell>
          <cell r="F1779" t="str">
            <v>completo</v>
          </cell>
        </row>
        <row r="1780">
          <cell r="D1780" t="str">
            <v>45744795A</v>
          </cell>
          <cell r="E1780">
            <v>254758</v>
          </cell>
          <cell r="F1780" t="str">
            <v>parcial</v>
          </cell>
        </row>
        <row r="1781">
          <cell r="D1781" t="str">
            <v>45746577Z</v>
          </cell>
          <cell r="E1781">
            <v>212646</v>
          </cell>
          <cell r="F1781" t="str">
            <v>completo</v>
          </cell>
        </row>
        <row r="1782">
          <cell r="D1782" t="str">
            <v>44357832D</v>
          </cell>
          <cell r="E1782">
            <v>113880812</v>
          </cell>
          <cell r="F1782" t="str">
            <v>parcial</v>
          </cell>
        </row>
        <row r="1783">
          <cell r="D1783" t="str">
            <v>14290604N</v>
          </cell>
          <cell r="E1783">
            <v>113089452</v>
          </cell>
          <cell r="F1783" t="str">
            <v>completo</v>
          </cell>
        </row>
        <row r="1784">
          <cell r="D1784" t="str">
            <v>30983743Y</v>
          </cell>
          <cell r="E1784">
            <v>212314</v>
          </cell>
          <cell r="F1784" t="str">
            <v>parcial</v>
          </cell>
        </row>
        <row r="1785">
          <cell r="D1785" t="str">
            <v>44368241E</v>
          </cell>
          <cell r="E1785">
            <v>-273043</v>
          </cell>
          <cell r="F1785" t="str">
            <v>parcial</v>
          </cell>
        </row>
        <row r="1786">
          <cell r="D1786" t="str">
            <v>80162631H</v>
          </cell>
          <cell r="E1786">
            <v>-113711532</v>
          </cell>
          <cell r="F1786" t="str">
            <v>parcial</v>
          </cell>
        </row>
        <row r="1787">
          <cell r="D1787" t="str">
            <v>75709737Q</v>
          </cell>
          <cell r="E1787">
            <v>113613212</v>
          </cell>
          <cell r="F1787" t="str">
            <v>completo</v>
          </cell>
        </row>
        <row r="1788">
          <cell r="D1788" t="str">
            <v>30979101X</v>
          </cell>
          <cell r="E1788">
            <v>-271371</v>
          </cell>
          <cell r="F1788" t="str">
            <v>parcial</v>
          </cell>
        </row>
        <row r="1789">
          <cell r="D1789" t="str">
            <v>77803523C</v>
          </cell>
          <cell r="E1789">
            <v>-269835</v>
          </cell>
          <cell r="F1789" t="str">
            <v>completo</v>
          </cell>
        </row>
        <row r="1790">
          <cell r="D1790" t="str">
            <v>M358795</v>
          </cell>
          <cell r="E1790">
            <v>-255067</v>
          </cell>
          <cell r="F1790" t="str">
            <v>completo</v>
          </cell>
        </row>
        <row r="1791">
          <cell r="D1791" t="str">
            <v>30988467S</v>
          </cell>
          <cell r="E1791">
            <v>113673752</v>
          </cell>
          <cell r="F1791" t="str">
            <v>completo</v>
          </cell>
        </row>
        <row r="1792">
          <cell r="D1792" t="str">
            <v>30998795Q</v>
          </cell>
          <cell r="E1792">
            <v>212430</v>
          </cell>
          <cell r="F1792" t="str">
            <v>completo</v>
          </cell>
        </row>
        <row r="1793">
          <cell r="D1793">
            <v>12472452</v>
          </cell>
          <cell r="E1793">
            <v>213122</v>
          </cell>
          <cell r="F1793" t="str">
            <v>parcial</v>
          </cell>
        </row>
        <row r="1794">
          <cell r="D1794" t="str">
            <v>74939123V</v>
          </cell>
          <cell r="E1794">
            <v>-235211</v>
          </cell>
          <cell r="F1794" t="str">
            <v>completo</v>
          </cell>
        </row>
        <row r="1795">
          <cell r="D1795" t="str">
            <v>70588151R</v>
          </cell>
          <cell r="E1795">
            <v>113860532</v>
          </cell>
          <cell r="F1795" t="str">
            <v>completo</v>
          </cell>
        </row>
        <row r="1796">
          <cell r="D1796" t="str">
            <v>49057794J</v>
          </cell>
          <cell r="E1796">
            <v>-257515</v>
          </cell>
          <cell r="F1796" t="str">
            <v>parcial</v>
          </cell>
        </row>
        <row r="1797">
          <cell r="D1797" t="str">
            <v>15513803G</v>
          </cell>
          <cell r="E1797">
            <v>-113908452</v>
          </cell>
          <cell r="F1797" t="str">
            <v>completo</v>
          </cell>
        </row>
        <row r="1798">
          <cell r="D1798" t="str">
            <v>31000940E</v>
          </cell>
          <cell r="E1798">
            <v>113065752</v>
          </cell>
          <cell r="F1798" t="str">
            <v>completo</v>
          </cell>
        </row>
        <row r="1799">
          <cell r="D1799" t="str">
            <v>15456551E</v>
          </cell>
          <cell r="E1799">
            <v>254822</v>
          </cell>
          <cell r="F1799" t="str">
            <v>parcial</v>
          </cell>
        </row>
        <row r="1800">
          <cell r="D1800" t="str">
            <v>47005728F</v>
          </cell>
          <cell r="E1800">
            <v>-238015</v>
          </cell>
          <cell r="F1800" t="str">
            <v>parcial</v>
          </cell>
        </row>
        <row r="1801">
          <cell r="D1801" t="str">
            <v>45943410J</v>
          </cell>
          <cell r="E1801">
            <v>113028962</v>
          </cell>
          <cell r="F1801" t="str">
            <v>completo</v>
          </cell>
        </row>
        <row r="1802">
          <cell r="D1802" t="str">
            <v>AU5587087</v>
          </cell>
          <cell r="E1802">
            <v>-255143</v>
          </cell>
          <cell r="F1802" t="str">
            <v>completo</v>
          </cell>
        </row>
        <row r="1803">
          <cell r="D1803" t="str">
            <v>80159306M</v>
          </cell>
          <cell r="E1803">
            <v>269846</v>
          </cell>
          <cell r="F1803" t="str">
            <v>completo</v>
          </cell>
        </row>
        <row r="1804">
          <cell r="D1804" t="str">
            <v>50614839G</v>
          </cell>
          <cell r="E1804">
            <v>-254783</v>
          </cell>
          <cell r="F1804" t="str">
            <v>completo</v>
          </cell>
        </row>
        <row r="1805">
          <cell r="D1805" t="str">
            <v>45889271Q</v>
          </cell>
          <cell r="E1805">
            <v>113657452</v>
          </cell>
          <cell r="F1805" t="str">
            <v>completo</v>
          </cell>
        </row>
        <row r="1806">
          <cell r="D1806" t="str">
            <v>53596766G</v>
          </cell>
          <cell r="E1806">
            <v>246174</v>
          </cell>
          <cell r="F1806" t="str">
            <v>completo</v>
          </cell>
        </row>
        <row r="1807">
          <cell r="D1807" t="str">
            <v>53768144D</v>
          </cell>
          <cell r="E1807">
            <v>-113733172</v>
          </cell>
          <cell r="F1807" t="str">
            <v>completo</v>
          </cell>
        </row>
        <row r="1808">
          <cell r="D1808" t="str">
            <v>75258982S</v>
          </cell>
          <cell r="E1808">
            <v>257302</v>
          </cell>
          <cell r="F1808" t="str">
            <v>completo</v>
          </cell>
        </row>
        <row r="1809">
          <cell r="D1809" t="str">
            <v>76625224B</v>
          </cell>
          <cell r="E1809">
            <v>-113505562</v>
          </cell>
          <cell r="F1809" t="str">
            <v>completo</v>
          </cell>
        </row>
        <row r="1810">
          <cell r="D1810" t="str">
            <v>09040863T</v>
          </cell>
          <cell r="E1810">
            <v>-113589212</v>
          </cell>
          <cell r="F1810" t="str">
            <v>parcial</v>
          </cell>
        </row>
        <row r="1811">
          <cell r="D1811" t="str">
            <v>8705022K</v>
          </cell>
          <cell r="E1811">
            <v>-113561072</v>
          </cell>
          <cell r="F1811" t="str">
            <v>completo</v>
          </cell>
        </row>
        <row r="1812">
          <cell r="D1812" t="str">
            <v>7307939K</v>
          </cell>
          <cell r="E1812">
            <v>113210552</v>
          </cell>
          <cell r="F1812" t="str">
            <v>parcial</v>
          </cell>
        </row>
        <row r="1813">
          <cell r="D1813" t="str">
            <v>16292008G</v>
          </cell>
          <cell r="E1813">
            <v>-113143172</v>
          </cell>
          <cell r="F1813" t="str">
            <v>completo</v>
          </cell>
        </row>
        <row r="1814">
          <cell r="D1814" t="str">
            <v>31013767S</v>
          </cell>
          <cell r="E1814">
            <v>-270135</v>
          </cell>
          <cell r="F1814" t="str">
            <v>completo</v>
          </cell>
        </row>
        <row r="1815">
          <cell r="D1815" t="str">
            <v>26967970X</v>
          </cell>
          <cell r="E1815">
            <v>-113373172</v>
          </cell>
          <cell r="F1815" t="str">
            <v>completo</v>
          </cell>
        </row>
        <row r="1816">
          <cell r="D1816" t="str">
            <v>47091512R</v>
          </cell>
          <cell r="E1816">
            <v>113083812</v>
          </cell>
          <cell r="F1816" t="str">
            <v>completo</v>
          </cell>
        </row>
        <row r="1817">
          <cell r="D1817" t="str">
            <v>AR351397</v>
          </cell>
          <cell r="E1817">
            <v>113440072</v>
          </cell>
          <cell r="F1817" t="str">
            <v>completo</v>
          </cell>
        </row>
        <row r="1818">
          <cell r="D1818" t="str">
            <v>26255239A</v>
          </cell>
          <cell r="E1818">
            <v>-113508372</v>
          </cell>
          <cell r="F1818" t="str">
            <v>completo</v>
          </cell>
        </row>
        <row r="1819">
          <cell r="D1819" t="str">
            <v>48988257M</v>
          </cell>
          <cell r="E1819">
            <v>-113337732</v>
          </cell>
          <cell r="F1819" t="str">
            <v>completo</v>
          </cell>
        </row>
        <row r="1820">
          <cell r="D1820" t="str">
            <v>FO969657</v>
          </cell>
          <cell r="E1820">
            <v>113256962</v>
          </cell>
          <cell r="F1820" t="str">
            <v>completo</v>
          </cell>
        </row>
        <row r="1821">
          <cell r="D1821" t="str">
            <v>I607795</v>
          </cell>
          <cell r="E1821">
            <v>213070</v>
          </cell>
          <cell r="F1821" t="str">
            <v>completo</v>
          </cell>
        </row>
        <row r="1822">
          <cell r="D1822" t="str">
            <v>N1151616</v>
          </cell>
          <cell r="E1822">
            <v>113802532</v>
          </cell>
          <cell r="F1822" t="str">
            <v>completo</v>
          </cell>
        </row>
        <row r="1823">
          <cell r="D1823" t="str">
            <v>Y2242601T</v>
          </cell>
          <cell r="E1823">
            <v>-113986072</v>
          </cell>
          <cell r="F1823" t="str">
            <v>completo</v>
          </cell>
        </row>
        <row r="1824">
          <cell r="D1824" t="str">
            <v>X8746565X</v>
          </cell>
          <cell r="E1824">
            <v>113861072</v>
          </cell>
          <cell r="F1824" t="str">
            <v>completo</v>
          </cell>
        </row>
        <row r="1825">
          <cell r="D1825">
            <v>79855394</v>
          </cell>
          <cell r="E1825">
            <v>238066</v>
          </cell>
          <cell r="F1825" t="str">
            <v>completo</v>
          </cell>
        </row>
        <row r="1826">
          <cell r="D1826" t="str">
            <v>77541135Q</v>
          </cell>
          <cell r="E1826">
            <v>-113589732</v>
          </cell>
          <cell r="F1826" t="str">
            <v>parcial</v>
          </cell>
        </row>
        <row r="1827">
          <cell r="D1827">
            <v>19588203</v>
          </cell>
          <cell r="E1827">
            <v>273802</v>
          </cell>
          <cell r="F1827" t="str">
            <v>completo</v>
          </cell>
        </row>
        <row r="1828">
          <cell r="D1828">
            <v>6658933</v>
          </cell>
          <cell r="E1828">
            <v>-254955</v>
          </cell>
          <cell r="F1828" t="str">
            <v>parcial</v>
          </cell>
        </row>
        <row r="1829">
          <cell r="D1829" t="str">
            <v>D0542711</v>
          </cell>
          <cell r="E1829">
            <v>-257647</v>
          </cell>
          <cell r="F1829" t="str">
            <v>parcial</v>
          </cell>
        </row>
        <row r="1830">
          <cell r="D1830">
            <v>23814028</v>
          </cell>
          <cell r="E1830">
            <v>-273803</v>
          </cell>
          <cell r="F1830" t="str">
            <v>completo</v>
          </cell>
        </row>
        <row r="1831">
          <cell r="D1831">
            <v>7399253</v>
          </cell>
          <cell r="E1831">
            <v>113007062</v>
          </cell>
          <cell r="F1831" t="str">
            <v>completo</v>
          </cell>
        </row>
        <row r="1832">
          <cell r="D1832" t="str">
            <v>77343527R</v>
          </cell>
          <cell r="E1832">
            <v>113865712</v>
          </cell>
          <cell r="F1832" t="str">
            <v>completo</v>
          </cell>
        </row>
        <row r="1833">
          <cell r="D1833" t="str">
            <v>44717475R</v>
          </cell>
          <cell r="E1833">
            <v>113258352</v>
          </cell>
          <cell r="F1833" t="str">
            <v>completo</v>
          </cell>
        </row>
        <row r="1834">
          <cell r="D1834" t="str">
            <v>15408205E</v>
          </cell>
          <cell r="E1834">
            <v>217662</v>
          </cell>
          <cell r="F1834" t="str">
            <v>completo</v>
          </cell>
        </row>
        <row r="1835">
          <cell r="D1835" t="str">
            <v>FR872068</v>
          </cell>
          <cell r="E1835">
            <v>272142</v>
          </cell>
          <cell r="F1835" t="str">
            <v>completo</v>
          </cell>
        </row>
        <row r="1836">
          <cell r="D1836" t="str">
            <v>25695583Y</v>
          </cell>
          <cell r="E1836">
            <v>217966</v>
          </cell>
          <cell r="F1836" t="str">
            <v>parcial</v>
          </cell>
        </row>
        <row r="1837">
          <cell r="D1837" t="str">
            <v>G03349289</v>
          </cell>
          <cell r="E1837">
            <v>213110</v>
          </cell>
          <cell r="F1837" t="str">
            <v>parcial</v>
          </cell>
        </row>
        <row r="1838">
          <cell r="D1838" t="str">
            <v>G15732118</v>
          </cell>
          <cell r="E1838">
            <v>-213107</v>
          </cell>
          <cell r="F1838" t="str">
            <v>completo</v>
          </cell>
        </row>
        <row r="1839">
          <cell r="D1839" t="str">
            <v>49935982S</v>
          </cell>
          <cell r="E1839">
            <v>113638912</v>
          </cell>
          <cell r="F1839" t="str">
            <v>completo</v>
          </cell>
        </row>
        <row r="1840">
          <cell r="D1840">
            <v>4749864</v>
          </cell>
          <cell r="E1840">
            <v>218070</v>
          </cell>
          <cell r="F1840" t="str">
            <v>completo</v>
          </cell>
        </row>
        <row r="1841">
          <cell r="D1841" t="str">
            <v>AO525504</v>
          </cell>
          <cell r="E1841">
            <v>-254751</v>
          </cell>
          <cell r="F1841" t="str">
            <v>completo</v>
          </cell>
        </row>
        <row r="1842">
          <cell r="D1842" t="str">
            <v>04613904N</v>
          </cell>
          <cell r="E1842">
            <v>-257295</v>
          </cell>
          <cell r="F1842" t="str">
            <v>completo</v>
          </cell>
        </row>
        <row r="1843">
          <cell r="D1843" t="str">
            <v>AR912685</v>
          </cell>
          <cell r="E1843">
            <v>232294</v>
          </cell>
          <cell r="F1843" t="str">
            <v>completo</v>
          </cell>
        </row>
        <row r="1844">
          <cell r="D1844" t="str">
            <v>53623372E</v>
          </cell>
          <cell r="E1844">
            <v>-235035</v>
          </cell>
          <cell r="F1844" t="str">
            <v>completo</v>
          </cell>
        </row>
        <row r="1845">
          <cell r="D1845" t="str">
            <v>27344035W</v>
          </cell>
          <cell r="E1845">
            <v>113257452</v>
          </cell>
          <cell r="F1845" t="str">
            <v>parcial</v>
          </cell>
        </row>
        <row r="1846">
          <cell r="D1846" t="str">
            <v>RL2046480</v>
          </cell>
          <cell r="E1846">
            <v>-113372312</v>
          </cell>
          <cell r="F1846" t="str">
            <v>parcial</v>
          </cell>
        </row>
        <row r="1847">
          <cell r="D1847" t="str">
            <v>RL2593590</v>
          </cell>
          <cell r="E1847">
            <v>113082312</v>
          </cell>
          <cell r="F1847" t="str">
            <v>parcial</v>
          </cell>
        </row>
        <row r="1848">
          <cell r="D1848" t="str">
            <v>48925063S</v>
          </cell>
          <cell r="E1848">
            <v>217558</v>
          </cell>
          <cell r="F1848" t="str">
            <v>parcial</v>
          </cell>
        </row>
        <row r="1849">
          <cell r="D1849" t="str">
            <v>48958679M</v>
          </cell>
          <cell r="E1849">
            <v>-217575</v>
          </cell>
          <cell r="F1849" t="str">
            <v>completo</v>
          </cell>
        </row>
        <row r="1850">
          <cell r="D1850" t="str">
            <v>YC094408</v>
          </cell>
          <cell r="E1850">
            <v>113213552</v>
          </cell>
          <cell r="F1850" t="str">
            <v>completo</v>
          </cell>
        </row>
        <row r="1851">
          <cell r="D1851" t="str">
            <v>48950811A</v>
          </cell>
          <cell r="E1851">
            <v>113403752</v>
          </cell>
          <cell r="F1851" t="str">
            <v>completo</v>
          </cell>
        </row>
        <row r="1852">
          <cell r="D1852" t="str">
            <v>G06674045</v>
          </cell>
          <cell r="E1852">
            <v>-270171</v>
          </cell>
          <cell r="F1852" t="str">
            <v>completo</v>
          </cell>
        </row>
        <row r="1853">
          <cell r="D1853" t="str">
            <v>30406863N</v>
          </cell>
          <cell r="E1853">
            <v>-258331</v>
          </cell>
          <cell r="F1853" t="str">
            <v>completo</v>
          </cell>
        </row>
        <row r="1854">
          <cell r="D1854" t="str">
            <v>44212569Z</v>
          </cell>
          <cell r="E1854">
            <v>-234579</v>
          </cell>
          <cell r="F1854" t="str">
            <v>completo</v>
          </cell>
        </row>
        <row r="1855">
          <cell r="D1855" t="str">
            <v>N000241</v>
          </cell>
          <cell r="E1855">
            <v>235034</v>
          </cell>
          <cell r="F1855" t="str">
            <v>completo</v>
          </cell>
        </row>
        <row r="1856">
          <cell r="D1856" t="str">
            <v>FX483618</v>
          </cell>
          <cell r="E1856">
            <v>-113354352</v>
          </cell>
          <cell r="F1856" t="str">
            <v>completo</v>
          </cell>
        </row>
        <row r="1857">
          <cell r="D1857">
            <v>1803247244</v>
          </cell>
          <cell r="E1857">
            <v>-273807</v>
          </cell>
          <cell r="F1857" t="str">
            <v>completo</v>
          </cell>
        </row>
        <row r="1858">
          <cell r="D1858" t="str">
            <v>C616272</v>
          </cell>
          <cell r="E1858">
            <v>-269983</v>
          </cell>
          <cell r="F1858" t="str">
            <v>completo</v>
          </cell>
        </row>
        <row r="1859">
          <cell r="D1859" t="str">
            <v>Y3286490B</v>
          </cell>
          <cell r="E1859">
            <v>113271272</v>
          </cell>
          <cell r="F1859" t="str">
            <v>completo</v>
          </cell>
        </row>
        <row r="1860">
          <cell r="D1860">
            <v>1102404256</v>
          </cell>
          <cell r="E1860">
            <v>-272095</v>
          </cell>
          <cell r="F1860" t="str">
            <v>completo</v>
          </cell>
        </row>
        <row r="1861">
          <cell r="D1861" t="str">
            <v>21688432F</v>
          </cell>
          <cell r="E1861">
            <v>113408372</v>
          </cell>
          <cell r="F1861" t="str">
            <v>completo</v>
          </cell>
        </row>
        <row r="1862">
          <cell r="D1862">
            <v>1205549742</v>
          </cell>
          <cell r="E1862">
            <v>-271355</v>
          </cell>
          <cell r="F1862" t="str">
            <v>parcial</v>
          </cell>
        </row>
        <row r="1863">
          <cell r="D1863">
            <v>921044426</v>
          </cell>
          <cell r="E1863">
            <v>113653172</v>
          </cell>
          <cell r="F1863" t="str">
            <v>parcial</v>
          </cell>
        </row>
        <row r="1864">
          <cell r="D1864" t="str">
            <v>52339636P</v>
          </cell>
          <cell r="E1864">
            <v>113063172</v>
          </cell>
          <cell r="F1864" t="str">
            <v>completo</v>
          </cell>
        </row>
        <row r="1865">
          <cell r="D1865" t="str">
            <v>15512721A</v>
          </cell>
          <cell r="E1865">
            <v>254950</v>
          </cell>
          <cell r="F1865" t="str">
            <v>completo</v>
          </cell>
        </row>
        <row r="1866">
          <cell r="D1866" t="str">
            <v>FF683648</v>
          </cell>
          <cell r="E1866">
            <v>113800552</v>
          </cell>
          <cell r="F1866" t="str">
            <v>completo</v>
          </cell>
        </row>
        <row r="1867">
          <cell r="D1867" t="str">
            <v>YC091209</v>
          </cell>
          <cell r="E1867">
            <v>113020552</v>
          </cell>
          <cell r="F1867" t="str">
            <v>completo</v>
          </cell>
        </row>
        <row r="1868">
          <cell r="D1868" t="str">
            <v>34072324D</v>
          </cell>
          <cell r="E1868">
            <v>-255311</v>
          </cell>
          <cell r="F1868" t="str">
            <v>completo</v>
          </cell>
        </row>
        <row r="1869">
          <cell r="D1869">
            <v>33171088</v>
          </cell>
          <cell r="E1869">
            <v>113614272</v>
          </cell>
          <cell r="F1869" t="str">
            <v>completo</v>
          </cell>
        </row>
        <row r="1870">
          <cell r="D1870" t="str">
            <v>18022373N</v>
          </cell>
          <cell r="E1870">
            <v>-113714272</v>
          </cell>
          <cell r="F1870" t="str">
            <v>completo</v>
          </cell>
        </row>
        <row r="1871">
          <cell r="D1871" t="str">
            <v>J166829</v>
          </cell>
          <cell r="E1871">
            <v>-113124272</v>
          </cell>
          <cell r="F1871" t="str">
            <v>completo</v>
          </cell>
        </row>
        <row r="1872">
          <cell r="D1872">
            <v>77041610740</v>
          </cell>
          <cell r="E1872">
            <v>272414</v>
          </cell>
          <cell r="F1872" t="str">
            <v>completo</v>
          </cell>
        </row>
        <row r="1873">
          <cell r="D1873" t="str">
            <v>77340120K</v>
          </cell>
          <cell r="E1873">
            <v>-113712752</v>
          </cell>
          <cell r="F1873" t="str">
            <v>parcial</v>
          </cell>
        </row>
        <row r="1874">
          <cell r="D1874" t="str">
            <v>44235846S</v>
          </cell>
          <cell r="E1874">
            <v>258366</v>
          </cell>
          <cell r="F1874" t="str">
            <v>completo</v>
          </cell>
        </row>
        <row r="1875">
          <cell r="D1875" t="str">
            <v>52317540S</v>
          </cell>
          <cell r="E1875">
            <v>113429962</v>
          </cell>
          <cell r="F1875" t="str">
            <v>completo</v>
          </cell>
        </row>
        <row r="1876">
          <cell r="D1876" t="str">
            <v>46269065B</v>
          </cell>
          <cell r="E1876">
            <v>113828962</v>
          </cell>
          <cell r="F1876" t="str">
            <v>parcial</v>
          </cell>
        </row>
        <row r="1877">
          <cell r="D1877" t="str">
            <v>16108666H</v>
          </cell>
          <cell r="E1877">
            <v>-113148962</v>
          </cell>
          <cell r="F1877" t="str">
            <v>parcial</v>
          </cell>
        </row>
        <row r="1878">
          <cell r="D1878">
            <v>112440716</v>
          </cell>
          <cell r="E1878">
            <v>-113548962</v>
          </cell>
          <cell r="F1878" t="str">
            <v>completo</v>
          </cell>
        </row>
        <row r="1879">
          <cell r="D1879">
            <v>3371782</v>
          </cell>
          <cell r="E1879">
            <v>270210</v>
          </cell>
          <cell r="F1879" t="str">
            <v>completo</v>
          </cell>
        </row>
        <row r="1880">
          <cell r="D1880" t="str">
            <v>75421840X</v>
          </cell>
          <cell r="E1880">
            <v>-269847</v>
          </cell>
          <cell r="F1880" t="str">
            <v>completo</v>
          </cell>
        </row>
        <row r="1881">
          <cell r="D1881" t="str">
            <v>AN350321</v>
          </cell>
          <cell r="E1881">
            <v>269850</v>
          </cell>
          <cell r="F1881" t="str">
            <v>completo</v>
          </cell>
        </row>
        <row r="1882">
          <cell r="D1882">
            <v>1304305293</v>
          </cell>
          <cell r="E1882">
            <v>113258962</v>
          </cell>
          <cell r="F1882" t="str">
            <v>parcial</v>
          </cell>
        </row>
        <row r="1883">
          <cell r="D1883" t="str">
            <v>PJ6180348</v>
          </cell>
          <cell r="E1883">
            <v>-113778172</v>
          </cell>
          <cell r="F1883" t="str">
            <v>completo</v>
          </cell>
        </row>
        <row r="1884">
          <cell r="D1884" t="str">
            <v>ZE5803171</v>
          </cell>
          <cell r="E1884">
            <v>-271875</v>
          </cell>
          <cell r="F1884" t="str">
            <v>completo</v>
          </cell>
        </row>
        <row r="1885">
          <cell r="D1885" t="str">
            <v>J312357</v>
          </cell>
          <cell r="E1885">
            <v>113008372</v>
          </cell>
          <cell r="F1885" t="str">
            <v>completo</v>
          </cell>
        </row>
        <row r="1886">
          <cell r="D1886" t="str">
            <v>I447283</v>
          </cell>
          <cell r="E1886">
            <v>272090</v>
          </cell>
          <cell r="F1886" t="str">
            <v>completo</v>
          </cell>
        </row>
        <row r="1887">
          <cell r="D1887" t="str">
            <v>C0170884</v>
          </cell>
          <cell r="E1887">
            <v>113024272</v>
          </cell>
          <cell r="F1887" t="str">
            <v>completo</v>
          </cell>
        </row>
        <row r="1888">
          <cell r="D1888">
            <v>1308298247</v>
          </cell>
          <cell r="E1888">
            <v>-113332372</v>
          </cell>
          <cell r="F1888" t="str">
            <v>completo</v>
          </cell>
        </row>
        <row r="1889">
          <cell r="D1889">
            <v>1310828460</v>
          </cell>
          <cell r="E1889">
            <v>-113908372</v>
          </cell>
          <cell r="F1889" t="str">
            <v>completo</v>
          </cell>
        </row>
        <row r="1890">
          <cell r="D1890">
            <v>1712625019</v>
          </cell>
          <cell r="E1890">
            <v>-113330772</v>
          </cell>
          <cell r="F1890" t="str">
            <v>completo</v>
          </cell>
        </row>
        <row r="1891">
          <cell r="D1891">
            <v>1307570885</v>
          </cell>
          <cell r="E1891">
            <v>113423472</v>
          </cell>
          <cell r="F1891" t="str">
            <v>completo</v>
          </cell>
        </row>
        <row r="1892">
          <cell r="D1892" t="str">
            <v>30450677B</v>
          </cell>
          <cell r="E1892">
            <v>113825452</v>
          </cell>
          <cell r="F1892" t="str">
            <v>completo</v>
          </cell>
        </row>
        <row r="1893">
          <cell r="D1893" t="str">
            <v>45745300W</v>
          </cell>
          <cell r="E1893">
            <v>234110</v>
          </cell>
          <cell r="F1893" t="str">
            <v>completo</v>
          </cell>
        </row>
        <row r="1894">
          <cell r="D1894" t="str">
            <v>30956165M</v>
          </cell>
          <cell r="E1894">
            <v>113236752</v>
          </cell>
          <cell r="F1894" t="str">
            <v>parcial</v>
          </cell>
        </row>
        <row r="1895">
          <cell r="D1895" t="str">
            <v>31003621N</v>
          </cell>
          <cell r="E1895">
            <v>271266</v>
          </cell>
          <cell r="F1895" t="str">
            <v>completo</v>
          </cell>
        </row>
        <row r="1896">
          <cell r="D1896" t="str">
            <v>50609928S</v>
          </cell>
          <cell r="E1896">
            <v>-113799452</v>
          </cell>
          <cell r="F1896" t="str">
            <v>parcial</v>
          </cell>
        </row>
        <row r="1897">
          <cell r="D1897" t="str">
            <v>45748088F</v>
          </cell>
          <cell r="E1897">
            <v>-269475</v>
          </cell>
          <cell r="F1897" t="str">
            <v>completo</v>
          </cell>
        </row>
        <row r="1898">
          <cell r="D1898" t="str">
            <v>15450139G</v>
          </cell>
          <cell r="E1898">
            <v>113426832</v>
          </cell>
          <cell r="F1898" t="str">
            <v>parcial</v>
          </cell>
        </row>
        <row r="1899">
          <cell r="D1899" t="str">
            <v>14625976T</v>
          </cell>
          <cell r="E1899">
            <v>254986</v>
          </cell>
          <cell r="F1899" t="str">
            <v>completo</v>
          </cell>
        </row>
        <row r="1900">
          <cell r="D1900" t="str">
            <v>80154325S</v>
          </cell>
          <cell r="E1900">
            <v>234118</v>
          </cell>
          <cell r="F1900" t="str">
            <v>completo</v>
          </cell>
        </row>
        <row r="1901">
          <cell r="D1901" t="str">
            <v>25589580X</v>
          </cell>
          <cell r="E1901">
            <v>269822</v>
          </cell>
          <cell r="F1901" t="str">
            <v>parcial</v>
          </cell>
        </row>
        <row r="1902">
          <cell r="D1902" t="str">
            <v>30979708L</v>
          </cell>
          <cell r="E1902">
            <v>238626</v>
          </cell>
          <cell r="F1902" t="str">
            <v>parcial</v>
          </cell>
        </row>
        <row r="1903">
          <cell r="D1903" t="str">
            <v>30995098E</v>
          </cell>
          <cell r="E1903">
            <v>212742</v>
          </cell>
          <cell r="F1903" t="str">
            <v>completo</v>
          </cell>
        </row>
        <row r="1904">
          <cell r="D1904" t="str">
            <v>26974627C</v>
          </cell>
          <cell r="E1904">
            <v>-113311312</v>
          </cell>
          <cell r="F1904" t="str">
            <v>completo</v>
          </cell>
        </row>
        <row r="1905">
          <cell r="D1905" t="str">
            <v>31001276J</v>
          </cell>
          <cell r="E1905">
            <v>-113526212</v>
          </cell>
          <cell r="F1905" t="str">
            <v>completo</v>
          </cell>
        </row>
        <row r="1906">
          <cell r="D1906" t="str">
            <v>30981500V</v>
          </cell>
          <cell r="E1906">
            <v>-257639</v>
          </cell>
          <cell r="F1906" t="str">
            <v>completo</v>
          </cell>
        </row>
        <row r="1907">
          <cell r="D1907" t="str">
            <v>05695300V</v>
          </cell>
          <cell r="E1907">
            <v>-234159</v>
          </cell>
          <cell r="F1907" t="str">
            <v>parcial</v>
          </cell>
        </row>
        <row r="1908">
          <cell r="D1908">
            <v>112050946</v>
          </cell>
          <cell r="E1908">
            <v>271030</v>
          </cell>
          <cell r="F1908" t="str">
            <v>completo</v>
          </cell>
        </row>
        <row r="1909">
          <cell r="D1909" t="str">
            <v>30943113V</v>
          </cell>
          <cell r="E1909">
            <v>-255203</v>
          </cell>
          <cell r="F1909" t="str">
            <v>completo</v>
          </cell>
        </row>
        <row r="1910">
          <cell r="D1910" t="str">
            <v>30788284R</v>
          </cell>
          <cell r="E1910">
            <v>-271027</v>
          </cell>
          <cell r="F1910" t="str">
            <v>parcial</v>
          </cell>
        </row>
        <row r="1911">
          <cell r="D1911" t="str">
            <v>30989554K</v>
          </cell>
          <cell r="E1911">
            <v>-113126832</v>
          </cell>
          <cell r="F1911" t="str">
            <v>completo</v>
          </cell>
        </row>
        <row r="1912">
          <cell r="D1912" t="str">
            <v>53385386V</v>
          </cell>
          <cell r="E1912">
            <v>214078</v>
          </cell>
          <cell r="F1912" t="str">
            <v>parcial</v>
          </cell>
        </row>
        <row r="1913">
          <cell r="D1913" t="str">
            <v>30966007A</v>
          </cell>
          <cell r="E1913">
            <v>-269839</v>
          </cell>
          <cell r="F1913" t="str">
            <v>completo</v>
          </cell>
        </row>
        <row r="1914">
          <cell r="D1914" t="str">
            <v>45888319F</v>
          </cell>
          <cell r="E1914">
            <v>-269919</v>
          </cell>
          <cell r="F1914" t="str">
            <v>parcial</v>
          </cell>
        </row>
        <row r="1915">
          <cell r="D1915" t="str">
            <v>30495165V</v>
          </cell>
          <cell r="E1915">
            <v>238630</v>
          </cell>
          <cell r="F1915" t="str">
            <v>completo</v>
          </cell>
        </row>
        <row r="1916">
          <cell r="D1916" t="str">
            <v>31000025G</v>
          </cell>
          <cell r="E1916">
            <v>257630</v>
          </cell>
          <cell r="F1916" t="str">
            <v>completo</v>
          </cell>
        </row>
        <row r="1917">
          <cell r="D1917" t="str">
            <v>45749011X</v>
          </cell>
          <cell r="E1917">
            <v>113211432</v>
          </cell>
          <cell r="F1917" t="str">
            <v>completo</v>
          </cell>
        </row>
        <row r="1918">
          <cell r="D1918" t="str">
            <v>30988582S</v>
          </cell>
          <cell r="E1918">
            <v>113235452</v>
          </cell>
          <cell r="F1918" t="str">
            <v>completo</v>
          </cell>
        </row>
        <row r="1919">
          <cell r="D1919" t="str">
            <v>30990806P</v>
          </cell>
          <cell r="E1919">
            <v>113253452</v>
          </cell>
          <cell r="F1919" t="str">
            <v>completo</v>
          </cell>
        </row>
        <row r="1920">
          <cell r="D1920" t="str">
            <v>30992146Z</v>
          </cell>
          <cell r="E1920">
            <v>-217747</v>
          </cell>
          <cell r="F1920" t="str">
            <v>parcial</v>
          </cell>
        </row>
        <row r="1921">
          <cell r="D1921" t="str">
            <v>30993636D</v>
          </cell>
          <cell r="E1921">
            <v>-238623</v>
          </cell>
          <cell r="F1921" t="str">
            <v>completo</v>
          </cell>
        </row>
        <row r="1922">
          <cell r="D1922" t="str">
            <v>45746783J</v>
          </cell>
          <cell r="E1922">
            <v>113236832</v>
          </cell>
          <cell r="F1922" t="str">
            <v>parcial</v>
          </cell>
        </row>
        <row r="1923">
          <cell r="D1923" t="str">
            <v>77338862M</v>
          </cell>
          <cell r="E1923">
            <v>270002</v>
          </cell>
          <cell r="F1923" t="str">
            <v>completo</v>
          </cell>
        </row>
        <row r="1924">
          <cell r="D1924" t="str">
            <v>30958558Y</v>
          </cell>
          <cell r="E1924">
            <v>-113925452</v>
          </cell>
          <cell r="F1924" t="str">
            <v>parcial</v>
          </cell>
        </row>
        <row r="1925">
          <cell r="D1925" t="str">
            <v>30959835H</v>
          </cell>
          <cell r="E1925">
            <v>-271255</v>
          </cell>
          <cell r="F1925" t="str">
            <v>completo</v>
          </cell>
        </row>
        <row r="1926">
          <cell r="D1926" t="str">
            <v>30953152M</v>
          </cell>
          <cell r="E1926">
            <v>-238619</v>
          </cell>
          <cell r="F1926" t="str">
            <v>parcial</v>
          </cell>
        </row>
        <row r="1927">
          <cell r="D1927" t="str">
            <v>45885977B</v>
          </cell>
          <cell r="E1927">
            <v>113636752</v>
          </cell>
          <cell r="F1927" t="str">
            <v>completo</v>
          </cell>
        </row>
        <row r="1928">
          <cell r="D1928" t="str">
            <v>30421685E</v>
          </cell>
          <cell r="E1928">
            <v>-257635</v>
          </cell>
          <cell r="F1928" t="str">
            <v>completo</v>
          </cell>
        </row>
        <row r="1929">
          <cell r="D1929" t="str">
            <v>31001367N</v>
          </cell>
          <cell r="E1929">
            <v>-113716832</v>
          </cell>
          <cell r="F1929" t="str">
            <v>parcial</v>
          </cell>
        </row>
        <row r="1930">
          <cell r="D1930" t="str">
            <v>53592061Z</v>
          </cell>
          <cell r="E1930">
            <v>271262</v>
          </cell>
          <cell r="F1930" t="str">
            <v>parcial</v>
          </cell>
        </row>
        <row r="1931">
          <cell r="D1931" t="str">
            <v>77321091J</v>
          </cell>
          <cell r="E1931">
            <v>-113526832</v>
          </cell>
          <cell r="F1931" t="str">
            <v>completo</v>
          </cell>
        </row>
        <row r="1932">
          <cell r="D1932" t="str">
            <v>30798725T</v>
          </cell>
          <cell r="E1932">
            <v>113482312</v>
          </cell>
          <cell r="F1932" t="str">
            <v>parcial</v>
          </cell>
        </row>
        <row r="1933">
          <cell r="D1933" t="str">
            <v>30824393T</v>
          </cell>
          <cell r="E1933">
            <v>-272355</v>
          </cell>
          <cell r="F1933" t="str">
            <v>parcial</v>
          </cell>
        </row>
        <row r="1934">
          <cell r="D1934" t="str">
            <v>30963437D</v>
          </cell>
          <cell r="E1934">
            <v>239774</v>
          </cell>
          <cell r="F1934" t="str">
            <v>parcial</v>
          </cell>
        </row>
        <row r="1935">
          <cell r="D1935" t="str">
            <v>24216182B</v>
          </cell>
          <cell r="E1935">
            <v>113674272</v>
          </cell>
          <cell r="F1935" t="str">
            <v>completo</v>
          </cell>
        </row>
        <row r="1936">
          <cell r="D1936" t="str">
            <v>30993239A</v>
          </cell>
          <cell r="E1936">
            <v>234162</v>
          </cell>
          <cell r="F1936" t="str">
            <v>completo</v>
          </cell>
        </row>
        <row r="1937">
          <cell r="D1937" t="str">
            <v>45744531S</v>
          </cell>
          <cell r="E1937">
            <v>-113121552</v>
          </cell>
          <cell r="F1937" t="str">
            <v>completo</v>
          </cell>
        </row>
        <row r="1938">
          <cell r="D1938" t="str">
            <v>80152876S</v>
          </cell>
          <cell r="E1938">
            <v>113826752</v>
          </cell>
          <cell r="F1938" t="str">
            <v>completo</v>
          </cell>
        </row>
        <row r="1939">
          <cell r="D1939" t="str">
            <v>44354983N</v>
          </cell>
          <cell r="E1939">
            <v>-113182312</v>
          </cell>
          <cell r="F1939" t="str">
            <v>completo</v>
          </cell>
        </row>
        <row r="1940">
          <cell r="D1940" t="str">
            <v>30994282B</v>
          </cell>
          <cell r="E1940">
            <v>269818</v>
          </cell>
          <cell r="F1940" t="str">
            <v>completo</v>
          </cell>
        </row>
        <row r="1941">
          <cell r="D1941" t="str">
            <v>08888238A</v>
          </cell>
          <cell r="E1941">
            <v>254526</v>
          </cell>
          <cell r="F1941" t="str">
            <v>completo</v>
          </cell>
        </row>
        <row r="1942">
          <cell r="D1942" t="str">
            <v>44365187G</v>
          </cell>
          <cell r="E1942">
            <v>-217735</v>
          </cell>
          <cell r="F1942" t="str">
            <v>parcial</v>
          </cell>
        </row>
        <row r="1943">
          <cell r="D1943" t="str">
            <v>30991333Y</v>
          </cell>
          <cell r="E1943">
            <v>-113521432</v>
          </cell>
          <cell r="F1943" t="str">
            <v>parcial</v>
          </cell>
        </row>
        <row r="1944">
          <cell r="D1944" t="str">
            <v>45740084F</v>
          </cell>
          <cell r="E1944">
            <v>-113185412</v>
          </cell>
          <cell r="F1944" t="str">
            <v>completo</v>
          </cell>
        </row>
        <row r="1945">
          <cell r="D1945" t="str">
            <v>44350927G</v>
          </cell>
          <cell r="E1945">
            <v>255206</v>
          </cell>
          <cell r="F1945" t="str">
            <v>completo</v>
          </cell>
        </row>
        <row r="1946">
          <cell r="D1946" t="str">
            <v>30460185C</v>
          </cell>
          <cell r="E1946">
            <v>-212767</v>
          </cell>
          <cell r="F1946" t="str">
            <v>completo</v>
          </cell>
        </row>
        <row r="1947">
          <cell r="D1947" t="str">
            <v>45886374V</v>
          </cell>
          <cell r="E1947">
            <v>-113541432</v>
          </cell>
          <cell r="F1947" t="str">
            <v>parcial</v>
          </cell>
        </row>
        <row r="1948">
          <cell r="D1948" t="str">
            <v>30965874P</v>
          </cell>
          <cell r="E1948">
            <v>-113928962</v>
          </cell>
          <cell r="F1948" t="str">
            <v>completo</v>
          </cell>
        </row>
        <row r="1949">
          <cell r="D1949" t="str">
            <v>30989767G</v>
          </cell>
          <cell r="E1949">
            <v>-113162172</v>
          </cell>
          <cell r="F1949" t="str">
            <v>completo</v>
          </cell>
        </row>
        <row r="1950">
          <cell r="D1950" t="str">
            <v>30803639S</v>
          </cell>
          <cell r="E1950">
            <v>113802552</v>
          </cell>
          <cell r="F1950" t="str">
            <v>parcial</v>
          </cell>
        </row>
        <row r="1951">
          <cell r="D1951" t="str">
            <v>30973059V</v>
          </cell>
          <cell r="E1951">
            <v>113637712</v>
          </cell>
          <cell r="F1951" t="str">
            <v>completo</v>
          </cell>
        </row>
        <row r="1952">
          <cell r="D1952" t="str">
            <v>30980192C</v>
          </cell>
          <cell r="E1952">
            <v>217742</v>
          </cell>
          <cell r="F1952" t="str">
            <v>parcial</v>
          </cell>
        </row>
        <row r="1953">
          <cell r="D1953" t="str">
            <v>26974628K</v>
          </cell>
          <cell r="E1953">
            <v>-238627</v>
          </cell>
          <cell r="F1953" t="str">
            <v>completo</v>
          </cell>
        </row>
        <row r="1954">
          <cell r="D1954" t="str">
            <v>30996151V</v>
          </cell>
          <cell r="E1954">
            <v>-270811</v>
          </cell>
          <cell r="F1954" t="str">
            <v>completo</v>
          </cell>
        </row>
        <row r="1955">
          <cell r="D1955" t="str">
            <v>50616330T</v>
          </cell>
          <cell r="E1955">
            <v>257638</v>
          </cell>
          <cell r="F1955" t="str">
            <v>completo</v>
          </cell>
        </row>
        <row r="1956">
          <cell r="D1956" t="str">
            <v>30441711S</v>
          </cell>
          <cell r="E1956">
            <v>-234175</v>
          </cell>
          <cell r="F1956" t="str">
            <v>completo</v>
          </cell>
        </row>
        <row r="1957">
          <cell r="D1957" t="str">
            <v>30818674P</v>
          </cell>
          <cell r="E1957">
            <v>113061432</v>
          </cell>
          <cell r="F1957" t="str">
            <v>completo</v>
          </cell>
        </row>
        <row r="1958">
          <cell r="D1958" t="str">
            <v>30825733Y</v>
          </cell>
          <cell r="E1958">
            <v>234122</v>
          </cell>
          <cell r="F1958" t="str">
            <v>completo</v>
          </cell>
        </row>
        <row r="1959">
          <cell r="D1959" t="str">
            <v>30984011K</v>
          </cell>
          <cell r="E1959">
            <v>-254531</v>
          </cell>
          <cell r="F1959" t="str">
            <v>completo</v>
          </cell>
        </row>
        <row r="1960">
          <cell r="D1960" t="str">
            <v>44374914W</v>
          </cell>
          <cell r="E1960">
            <v>-235351</v>
          </cell>
          <cell r="F1960" t="str">
            <v>completo</v>
          </cell>
        </row>
        <row r="1961">
          <cell r="D1961" t="str">
            <v>30811732N</v>
          </cell>
          <cell r="E1961">
            <v>-113923312</v>
          </cell>
          <cell r="F1961" t="str">
            <v>parcial</v>
          </cell>
        </row>
        <row r="1962">
          <cell r="D1962" t="str">
            <v>44366433P</v>
          </cell>
          <cell r="E1962">
            <v>238618</v>
          </cell>
          <cell r="F1962" t="str">
            <v>parcial</v>
          </cell>
        </row>
        <row r="1963">
          <cell r="D1963" t="str">
            <v>18428762N</v>
          </cell>
          <cell r="E1963">
            <v>-113902552</v>
          </cell>
          <cell r="F1963" t="str">
            <v>completo</v>
          </cell>
        </row>
        <row r="1964">
          <cell r="D1964" t="str">
            <v>45735061K</v>
          </cell>
          <cell r="E1964">
            <v>271034</v>
          </cell>
          <cell r="F1964" t="str">
            <v>completo</v>
          </cell>
        </row>
        <row r="1965">
          <cell r="D1965" t="str">
            <v>03519869H</v>
          </cell>
          <cell r="E1965">
            <v>-271251</v>
          </cell>
          <cell r="F1965" t="str">
            <v>completo</v>
          </cell>
        </row>
        <row r="1966">
          <cell r="D1966" t="str">
            <v>26977607X</v>
          </cell>
          <cell r="E1966">
            <v>113866552</v>
          </cell>
          <cell r="F1966" t="str">
            <v>completo</v>
          </cell>
        </row>
        <row r="1967">
          <cell r="D1967" t="str">
            <v>30804035C</v>
          </cell>
          <cell r="E1967">
            <v>255202</v>
          </cell>
          <cell r="F1967" t="str">
            <v>parcial</v>
          </cell>
        </row>
        <row r="1968">
          <cell r="D1968" t="str">
            <v>31005084A</v>
          </cell>
          <cell r="E1968">
            <v>-113336832</v>
          </cell>
          <cell r="F1968" t="str">
            <v>completo</v>
          </cell>
        </row>
        <row r="1969">
          <cell r="D1969" t="str">
            <v>45741911V</v>
          </cell>
          <cell r="E1969">
            <v>113046752</v>
          </cell>
          <cell r="F1969" t="str">
            <v>parcial</v>
          </cell>
        </row>
        <row r="1970">
          <cell r="D1970" t="str">
            <v>30947993K</v>
          </cell>
          <cell r="E1970">
            <v>113085412</v>
          </cell>
          <cell r="F1970" t="str">
            <v>completo</v>
          </cell>
        </row>
        <row r="1971">
          <cell r="D1971" t="str">
            <v>30815496G</v>
          </cell>
          <cell r="E1971">
            <v>-113589172</v>
          </cell>
          <cell r="F1971" t="str">
            <v>completo</v>
          </cell>
        </row>
        <row r="1972">
          <cell r="D1972" t="str">
            <v>30797460T</v>
          </cell>
          <cell r="E1972">
            <v>113699452</v>
          </cell>
          <cell r="F1972" t="str">
            <v>parcial</v>
          </cell>
        </row>
        <row r="1973">
          <cell r="D1973" t="str">
            <v>30994549W</v>
          </cell>
          <cell r="E1973">
            <v>-113752172</v>
          </cell>
          <cell r="F1973" t="str">
            <v>completo</v>
          </cell>
        </row>
        <row r="1974">
          <cell r="D1974" t="str">
            <v>45744185Z</v>
          </cell>
          <cell r="E1974">
            <v>214358</v>
          </cell>
          <cell r="F1974" t="str">
            <v>completo</v>
          </cell>
        </row>
        <row r="1975">
          <cell r="D1975" t="str">
            <v>30989393K</v>
          </cell>
          <cell r="E1975">
            <v>-217803</v>
          </cell>
          <cell r="F1975" t="str">
            <v>parcial</v>
          </cell>
        </row>
        <row r="1976">
          <cell r="D1976" t="str">
            <v>30999942J</v>
          </cell>
          <cell r="E1976">
            <v>-113525452</v>
          </cell>
          <cell r="F1976" t="str">
            <v>completo</v>
          </cell>
        </row>
        <row r="1977">
          <cell r="D1977" t="str">
            <v>44357858N</v>
          </cell>
          <cell r="E1977">
            <v>113252172</v>
          </cell>
          <cell r="F1977" t="str">
            <v>parcial</v>
          </cell>
        </row>
        <row r="1978">
          <cell r="D1978" t="str">
            <v>44368394Z</v>
          </cell>
          <cell r="E1978">
            <v>214582</v>
          </cell>
          <cell r="F1978" t="str">
            <v>completo</v>
          </cell>
        </row>
        <row r="1979">
          <cell r="D1979" t="str">
            <v>30442347F</v>
          </cell>
          <cell r="E1979">
            <v>217730</v>
          </cell>
          <cell r="F1979" t="str">
            <v>completo</v>
          </cell>
        </row>
        <row r="1980">
          <cell r="D1980" t="str">
            <v>30990478W</v>
          </cell>
          <cell r="E1980">
            <v>-113589452</v>
          </cell>
          <cell r="F1980" t="str">
            <v>completo</v>
          </cell>
        </row>
        <row r="1981">
          <cell r="D1981" t="str">
            <v>30984587E</v>
          </cell>
          <cell r="E1981">
            <v>-113947712</v>
          </cell>
          <cell r="F1981" t="str">
            <v>completo</v>
          </cell>
        </row>
        <row r="1982">
          <cell r="D1982" t="str">
            <v>31000930N</v>
          </cell>
          <cell r="E1982">
            <v>-113736752</v>
          </cell>
          <cell r="F1982" t="str">
            <v>completo</v>
          </cell>
        </row>
        <row r="1983">
          <cell r="D1983" t="str">
            <v>16013091P</v>
          </cell>
          <cell r="E1983">
            <v>274794</v>
          </cell>
          <cell r="F1983" t="str">
            <v>completo</v>
          </cell>
        </row>
        <row r="1984">
          <cell r="D1984" t="str">
            <v>77809994M</v>
          </cell>
          <cell r="E1984">
            <v>-254991</v>
          </cell>
          <cell r="F1984" t="str">
            <v>completo</v>
          </cell>
        </row>
        <row r="1985">
          <cell r="D1985" t="str">
            <v>74919930Y</v>
          </cell>
          <cell r="E1985">
            <v>113251432</v>
          </cell>
          <cell r="F1985" t="str">
            <v>completo</v>
          </cell>
        </row>
        <row r="1986">
          <cell r="D1986" t="str">
            <v>14625977R</v>
          </cell>
          <cell r="E1986">
            <v>-254987</v>
          </cell>
          <cell r="F1986" t="str">
            <v>completo</v>
          </cell>
        </row>
        <row r="1987">
          <cell r="D1987" t="str">
            <v>31731561W</v>
          </cell>
          <cell r="E1987">
            <v>-113772312</v>
          </cell>
          <cell r="F1987" t="str">
            <v>parcial</v>
          </cell>
        </row>
        <row r="1988">
          <cell r="D1988" t="str">
            <v>45943189E</v>
          </cell>
          <cell r="E1988">
            <v>-113546542</v>
          </cell>
          <cell r="F1988" t="str">
            <v>completo</v>
          </cell>
        </row>
        <row r="1989">
          <cell r="D1989" t="str">
            <v>31008784T</v>
          </cell>
          <cell r="E1989">
            <v>-234147</v>
          </cell>
          <cell r="F1989" t="str">
            <v>parcial</v>
          </cell>
        </row>
        <row r="1990">
          <cell r="D1990" t="str">
            <v>30998859B</v>
          </cell>
          <cell r="E1990">
            <v>-113774272</v>
          </cell>
          <cell r="F1990" t="str">
            <v>completo</v>
          </cell>
        </row>
        <row r="1991">
          <cell r="D1991" t="str">
            <v>30997988Z</v>
          </cell>
          <cell r="E1991">
            <v>113695172</v>
          </cell>
          <cell r="F1991" t="str">
            <v>completo</v>
          </cell>
        </row>
        <row r="1992">
          <cell r="D1992" t="str">
            <v>45888181F</v>
          </cell>
          <cell r="E1992">
            <v>113425452</v>
          </cell>
          <cell r="F1992" t="str">
            <v>completo</v>
          </cell>
        </row>
        <row r="1993">
          <cell r="D1993" t="str">
            <v>31006042H</v>
          </cell>
          <cell r="E1993">
            <v>-254351</v>
          </cell>
          <cell r="F1993" t="str">
            <v>completo</v>
          </cell>
        </row>
        <row r="1994">
          <cell r="D1994" t="str">
            <v>31002200V</v>
          </cell>
          <cell r="E1994">
            <v>268622</v>
          </cell>
          <cell r="F1994" t="str">
            <v>completo</v>
          </cell>
        </row>
        <row r="1995">
          <cell r="D1995" t="str">
            <v>53596552C</v>
          </cell>
          <cell r="E1995">
            <v>-269819</v>
          </cell>
          <cell r="F1995" t="str">
            <v>completo</v>
          </cell>
        </row>
        <row r="1996">
          <cell r="D1996" t="str">
            <v>15512922C</v>
          </cell>
          <cell r="E1996">
            <v>113443352</v>
          </cell>
          <cell r="F1996" t="str">
            <v>completo</v>
          </cell>
        </row>
        <row r="1997">
          <cell r="D1997" t="str">
            <v>26252816H</v>
          </cell>
          <cell r="E1997">
            <v>113846542</v>
          </cell>
          <cell r="F1997" t="str">
            <v>completo</v>
          </cell>
        </row>
        <row r="1998">
          <cell r="D1998" t="str">
            <v>31873558C</v>
          </cell>
          <cell r="E1998">
            <v>254530</v>
          </cell>
          <cell r="F1998" t="str">
            <v>completo</v>
          </cell>
        </row>
        <row r="1999">
          <cell r="D1999" t="str">
            <v>29073307L</v>
          </cell>
          <cell r="E1999">
            <v>-254527</v>
          </cell>
          <cell r="F1999" t="str">
            <v>completo</v>
          </cell>
        </row>
        <row r="2000">
          <cell r="D2000" t="str">
            <v>52873453H</v>
          </cell>
          <cell r="E2000">
            <v>113213412</v>
          </cell>
          <cell r="F2000" t="str">
            <v>parcial</v>
          </cell>
        </row>
        <row r="2001">
          <cell r="D2001" t="str">
            <v>75112185G</v>
          </cell>
          <cell r="E2001">
            <v>-113770412</v>
          </cell>
          <cell r="F2001" t="str">
            <v>parcial</v>
          </cell>
        </row>
        <row r="2002">
          <cell r="D2002" t="str">
            <v>46269161S</v>
          </cell>
          <cell r="E2002">
            <v>-113526752</v>
          </cell>
          <cell r="F2002" t="str">
            <v>completo</v>
          </cell>
        </row>
        <row r="2003">
          <cell r="D2003" t="str">
            <v>46286952G</v>
          </cell>
          <cell r="E2003">
            <v>113467752</v>
          </cell>
          <cell r="F2003" t="str">
            <v>completo</v>
          </cell>
        </row>
        <row r="2004">
          <cell r="D2004" t="str">
            <v>31005666X</v>
          </cell>
          <cell r="E2004">
            <v>269750</v>
          </cell>
          <cell r="F2004" t="str">
            <v>completo</v>
          </cell>
        </row>
        <row r="2005">
          <cell r="D2005" t="str">
            <v>31011073N</v>
          </cell>
          <cell r="E2005">
            <v>113048962</v>
          </cell>
          <cell r="F2005" t="str">
            <v>completo</v>
          </cell>
        </row>
        <row r="2006">
          <cell r="D2006" t="str">
            <v>30990268E</v>
          </cell>
          <cell r="E2006">
            <v>-271259</v>
          </cell>
          <cell r="F2006" t="str">
            <v>completo</v>
          </cell>
        </row>
        <row r="2007">
          <cell r="D2007" t="str">
            <v>80167708N</v>
          </cell>
          <cell r="E2007">
            <v>269826</v>
          </cell>
          <cell r="F2007" t="str">
            <v>completo</v>
          </cell>
        </row>
        <row r="2008">
          <cell r="D2008" t="str">
            <v>45714309S</v>
          </cell>
          <cell r="E2008">
            <v>217790</v>
          </cell>
          <cell r="F2008" t="str">
            <v>parcial</v>
          </cell>
        </row>
        <row r="2009">
          <cell r="D2009" t="str">
            <v>26244789H</v>
          </cell>
          <cell r="E2009">
            <v>113237712</v>
          </cell>
          <cell r="F2009" t="str">
            <v>parcial</v>
          </cell>
        </row>
        <row r="2010">
          <cell r="D2010" t="str">
            <v>45380037W</v>
          </cell>
          <cell r="E2010">
            <v>113066962</v>
          </cell>
          <cell r="F2010" t="str">
            <v>completo</v>
          </cell>
        </row>
        <row r="2011">
          <cell r="D2011" t="str">
            <v>53910279G</v>
          </cell>
          <cell r="E2011">
            <v>-271263</v>
          </cell>
          <cell r="F2011" t="str">
            <v>completo</v>
          </cell>
        </row>
        <row r="2012">
          <cell r="D2012" t="str">
            <v>47508842L</v>
          </cell>
          <cell r="E2012">
            <v>113062172</v>
          </cell>
          <cell r="F2012" t="str">
            <v>completo</v>
          </cell>
        </row>
        <row r="2013">
          <cell r="D2013" t="str">
            <v>Y2541815F</v>
          </cell>
          <cell r="E2013">
            <v>113008712</v>
          </cell>
          <cell r="F2013" t="str">
            <v>completo</v>
          </cell>
        </row>
        <row r="2014">
          <cell r="D2014" t="str">
            <v>55090444Q</v>
          </cell>
          <cell r="E2014">
            <v>-254995</v>
          </cell>
          <cell r="F2014" t="str">
            <v>completo</v>
          </cell>
        </row>
        <row r="2015">
          <cell r="D2015" t="str">
            <v>25729503R</v>
          </cell>
          <cell r="E2015">
            <v>113697712</v>
          </cell>
          <cell r="F2015" t="str">
            <v>completo</v>
          </cell>
        </row>
        <row r="2016">
          <cell r="D2016" t="str">
            <v>06270686N</v>
          </cell>
          <cell r="E2016">
            <v>113270762</v>
          </cell>
          <cell r="F2016" t="str">
            <v>completo</v>
          </cell>
        </row>
        <row r="2017">
          <cell r="D2017" t="str">
            <v>31886708Z</v>
          </cell>
          <cell r="E2017">
            <v>217786</v>
          </cell>
          <cell r="F2017" t="str">
            <v>completo</v>
          </cell>
        </row>
        <row r="2018">
          <cell r="D2018" t="str">
            <v>48953774E</v>
          </cell>
          <cell r="E2018">
            <v>-113989452</v>
          </cell>
          <cell r="F2018" t="str">
            <v>completo</v>
          </cell>
        </row>
        <row r="2019">
          <cell r="D2019" t="str">
            <v>30234309G</v>
          </cell>
          <cell r="E2019">
            <v>113447712</v>
          </cell>
          <cell r="F2019" t="str">
            <v>completo</v>
          </cell>
        </row>
        <row r="2020">
          <cell r="D2020">
            <v>3990020</v>
          </cell>
          <cell r="E2020">
            <v>213054</v>
          </cell>
          <cell r="F2020" t="str">
            <v>completo</v>
          </cell>
        </row>
        <row r="2021">
          <cell r="D2021" t="str">
            <v>53553564L</v>
          </cell>
          <cell r="E2021">
            <v>-113926832</v>
          </cell>
          <cell r="F2021" t="str">
            <v>completo</v>
          </cell>
        </row>
        <row r="2022">
          <cell r="D2022" t="str">
            <v>54096866S</v>
          </cell>
          <cell r="E2022">
            <v>254858</v>
          </cell>
          <cell r="F2022" t="str">
            <v>completo</v>
          </cell>
        </row>
        <row r="2023">
          <cell r="D2023" t="str">
            <v>45716108C</v>
          </cell>
          <cell r="E2023">
            <v>234158</v>
          </cell>
          <cell r="F2023" t="str">
            <v>completo</v>
          </cell>
        </row>
        <row r="2024">
          <cell r="D2024" t="str">
            <v>54091171R</v>
          </cell>
          <cell r="E2024">
            <v>-113121432</v>
          </cell>
          <cell r="F2024" t="str">
            <v>completo</v>
          </cell>
        </row>
        <row r="2025">
          <cell r="D2025" t="str">
            <v>Y3175284X</v>
          </cell>
          <cell r="E2025">
            <v>113619332</v>
          </cell>
          <cell r="F2025" t="str">
            <v>completo</v>
          </cell>
        </row>
        <row r="2026">
          <cell r="D2026" t="str">
            <v>14639720J</v>
          </cell>
          <cell r="E2026">
            <v>-113771432</v>
          </cell>
          <cell r="F2026" t="str">
            <v>completo</v>
          </cell>
        </row>
        <row r="2027">
          <cell r="D2027" t="str">
            <v>77344576S</v>
          </cell>
          <cell r="E2027">
            <v>113676832</v>
          </cell>
          <cell r="F2027" t="str">
            <v>parcial</v>
          </cell>
        </row>
        <row r="2028">
          <cell r="D2028" t="str">
            <v>70893980E</v>
          </cell>
          <cell r="E2028">
            <v>254998</v>
          </cell>
          <cell r="F2028" t="str">
            <v>parcial</v>
          </cell>
        </row>
        <row r="2029">
          <cell r="D2029">
            <v>117219537</v>
          </cell>
          <cell r="E2029">
            <v>234138</v>
          </cell>
          <cell r="F2029" t="str">
            <v>completo</v>
          </cell>
        </row>
        <row r="2030">
          <cell r="D2030" t="str">
            <v>25595763Y</v>
          </cell>
          <cell r="E2030">
            <v>-113500412</v>
          </cell>
          <cell r="F2030" t="str">
            <v>parcial</v>
          </cell>
        </row>
        <row r="2031">
          <cell r="D2031" t="str">
            <v>75115723T</v>
          </cell>
          <cell r="E2031">
            <v>217810</v>
          </cell>
          <cell r="F2031" t="str">
            <v>parcial</v>
          </cell>
        </row>
        <row r="2032">
          <cell r="D2032" t="str">
            <v>74676572B</v>
          </cell>
          <cell r="E2032">
            <v>113670412</v>
          </cell>
          <cell r="F2032" t="str">
            <v>completo</v>
          </cell>
        </row>
        <row r="2033">
          <cell r="D2033" t="str">
            <v>47038145V</v>
          </cell>
          <cell r="E2033">
            <v>-213275</v>
          </cell>
          <cell r="F2033" t="str">
            <v>completo</v>
          </cell>
        </row>
        <row r="2034">
          <cell r="D2034" t="str">
            <v>05705677K</v>
          </cell>
          <cell r="E2034">
            <v>-217727</v>
          </cell>
          <cell r="F2034" t="str">
            <v>completo</v>
          </cell>
        </row>
        <row r="2035">
          <cell r="D2035" t="str">
            <v>75267111W</v>
          </cell>
          <cell r="E2035">
            <v>-220095</v>
          </cell>
          <cell r="F2035" t="str">
            <v>completo</v>
          </cell>
        </row>
        <row r="2036">
          <cell r="D2036" t="str">
            <v>08879914M</v>
          </cell>
          <cell r="E2036">
            <v>269830</v>
          </cell>
          <cell r="F2036" t="str">
            <v>completo</v>
          </cell>
        </row>
        <row r="2037">
          <cell r="D2037" t="str">
            <v>77365120C</v>
          </cell>
          <cell r="E2037">
            <v>-257627</v>
          </cell>
          <cell r="F2037" t="str">
            <v>completo</v>
          </cell>
        </row>
        <row r="2038">
          <cell r="D2038" t="str">
            <v>77362337C</v>
          </cell>
          <cell r="E2038">
            <v>113652172</v>
          </cell>
          <cell r="F2038" t="str">
            <v>parcial</v>
          </cell>
        </row>
        <row r="2039">
          <cell r="D2039" t="str">
            <v>48988922A</v>
          </cell>
          <cell r="E2039">
            <v>-226923</v>
          </cell>
          <cell r="F2039" t="str">
            <v>completo</v>
          </cell>
        </row>
        <row r="2040">
          <cell r="D2040" t="str">
            <v>75140215C</v>
          </cell>
          <cell r="E2040">
            <v>254994</v>
          </cell>
          <cell r="F2040" t="str">
            <v>completo</v>
          </cell>
        </row>
        <row r="2041">
          <cell r="D2041" t="str">
            <v>Y3461131J</v>
          </cell>
          <cell r="E2041">
            <v>-234111</v>
          </cell>
          <cell r="F2041" t="str">
            <v>completo</v>
          </cell>
        </row>
        <row r="2042">
          <cell r="D2042" t="str">
            <v>80079691Q</v>
          </cell>
          <cell r="E2042">
            <v>113230172</v>
          </cell>
          <cell r="F2042" t="str">
            <v>completo</v>
          </cell>
        </row>
        <row r="2043">
          <cell r="D2043" t="str">
            <v>08899412E</v>
          </cell>
          <cell r="E2043">
            <v>-113562172</v>
          </cell>
          <cell r="F2043" t="str">
            <v>parcial</v>
          </cell>
        </row>
        <row r="2044">
          <cell r="D2044" t="str">
            <v>32055681Y</v>
          </cell>
          <cell r="E2044">
            <v>113848452</v>
          </cell>
          <cell r="F2044" t="str">
            <v>completo</v>
          </cell>
        </row>
        <row r="2045">
          <cell r="D2045" t="str">
            <v>78688186B</v>
          </cell>
          <cell r="E2045">
            <v>257622</v>
          </cell>
          <cell r="F2045" t="str">
            <v>completo</v>
          </cell>
        </row>
        <row r="2046">
          <cell r="D2046" t="str">
            <v>45840603Q</v>
          </cell>
          <cell r="E2046">
            <v>113462172</v>
          </cell>
          <cell r="F2046" t="str">
            <v>completo</v>
          </cell>
        </row>
        <row r="2047">
          <cell r="D2047" t="str">
            <v>74906187V</v>
          </cell>
          <cell r="E2047">
            <v>-113128962</v>
          </cell>
          <cell r="F2047" t="str">
            <v>completo</v>
          </cell>
        </row>
        <row r="2048">
          <cell r="D2048" t="str">
            <v>71502215E</v>
          </cell>
          <cell r="E2048">
            <v>271254</v>
          </cell>
          <cell r="F2048" t="str">
            <v>parcial</v>
          </cell>
        </row>
        <row r="2049">
          <cell r="D2049" t="str">
            <v>26247475J</v>
          </cell>
          <cell r="E2049">
            <v>271886</v>
          </cell>
          <cell r="F2049" t="str">
            <v>completo</v>
          </cell>
        </row>
        <row r="2050">
          <cell r="D2050" t="str">
            <v>30526698V</v>
          </cell>
          <cell r="E2050">
            <v>-217571</v>
          </cell>
          <cell r="F2050" t="str">
            <v>parcial</v>
          </cell>
        </row>
        <row r="2051">
          <cell r="D2051" t="str">
            <v>30978356R</v>
          </cell>
          <cell r="E2051">
            <v>256586</v>
          </cell>
          <cell r="F2051" t="str">
            <v>parcial</v>
          </cell>
        </row>
        <row r="2052">
          <cell r="D2052" t="str">
            <v>45742691S</v>
          </cell>
          <cell r="E2052">
            <v>269922</v>
          </cell>
          <cell r="F2052" t="str">
            <v>completo</v>
          </cell>
        </row>
        <row r="2053">
          <cell r="D2053" t="str">
            <v>26970099T</v>
          </cell>
          <cell r="E2053">
            <v>235542</v>
          </cell>
          <cell r="F2053" t="str">
            <v>parcial</v>
          </cell>
        </row>
        <row r="2054">
          <cell r="D2054">
            <v>145116120</v>
          </cell>
          <cell r="E2054">
            <v>218774</v>
          </cell>
          <cell r="F2054" t="str">
            <v>completo</v>
          </cell>
        </row>
        <row r="2055">
          <cell r="D2055" t="str">
            <v>47211834X</v>
          </cell>
          <cell r="E2055">
            <v>238474</v>
          </cell>
          <cell r="F2055" t="str">
            <v>completo</v>
          </cell>
        </row>
        <row r="2056">
          <cell r="D2056" t="str">
            <v>30545208N</v>
          </cell>
          <cell r="E2056">
            <v>113297452</v>
          </cell>
          <cell r="F2056" t="str">
            <v>completo</v>
          </cell>
        </row>
        <row r="2057">
          <cell r="D2057" t="str">
            <v>44370283V</v>
          </cell>
          <cell r="E2057">
            <v>-113712272</v>
          </cell>
          <cell r="F2057" t="str">
            <v>parcial</v>
          </cell>
        </row>
        <row r="2058">
          <cell r="D2058" t="str">
            <v>31002213F</v>
          </cell>
          <cell r="E2058">
            <v>-272475</v>
          </cell>
          <cell r="F2058" t="str">
            <v>completo</v>
          </cell>
        </row>
        <row r="2059">
          <cell r="D2059" t="str">
            <v>30962794X</v>
          </cell>
          <cell r="E2059">
            <v>238882</v>
          </cell>
          <cell r="F2059" t="str">
            <v>parcial</v>
          </cell>
        </row>
        <row r="2060">
          <cell r="D2060" t="str">
            <v>30991208L</v>
          </cell>
          <cell r="E2060">
            <v>-113148452</v>
          </cell>
          <cell r="F2060" t="str">
            <v>completo</v>
          </cell>
        </row>
        <row r="2061">
          <cell r="D2061" t="str">
            <v>30972649K</v>
          </cell>
          <cell r="E2061">
            <v>-113101072</v>
          </cell>
          <cell r="F2061" t="str">
            <v>completo</v>
          </cell>
        </row>
        <row r="2062">
          <cell r="D2062" t="str">
            <v>30830896V</v>
          </cell>
          <cell r="E2062">
            <v>-113129962</v>
          </cell>
          <cell r="F2062" t="str">
            <v>parcial</v>
          </cell>
        </row>
        <row r="2063">
          <cell r="D2063" t="str">
            <v>45887251C</v>
          </cell>
          <cell r="E2063">
            <v>269918</v>
          </cell>
          <cell r="F2063" t="str">
            <v>parcial</v>
          </cell>
        </row>
        <row r="2064">
          <cell r="D2064" t="str">
            <v>44356592B</v>
          </cell>
          <cell r="E2064">
            <v>-113755712</v>
          </cell>
          <cell r="F2064" t="str">
            <v>parcial</v>
          </cell>
        </row>
        <row r="2065">
          <cell r="D2065" t="str">
            <v>30529308M</v>
          </cell>
          <cell r="E2065">
            <v>-113317752</v>
          </cell>
          <cell r="F2065" t="str">
            <v>completo</v>
          </cell>
        </row>
        <row r="2066">
          <cell r="D2066" t="str">
            <v>30824247S</v>
          </cell>
          <cell r="E2066">
            <v>113400072</v>
          </cell>
          <cell r="F2066" t="str">
            <v>completo</v>
          </cell>
        </row>
        <row r="2067">
          <cell r="D2067" t="str">
            <v>30995263A</v>
          </cell>
          <cell r="E2067">
            <v>217554</v>
          </cell>
          <cell r="F2067" t="str">
            <v>parcial</v>
          </cell>
        </row>
        <row r="2068">
          <cell r="D2068" t="str">
            <v>80062431Y</v>
          </cell>
          <cell r="E2068">
            <v>235286</v>
          </cell>
          <cell r="F2068" t="str">
            <v>completo</v>
          </cell>
        </row>
        <row r="2069">
          <cell r="D2069" t="str">
            <v>30942872Y</v>
          </cell>
          <cell r="E2069">
            <v>235410</v>
          </cell>
          <cell r="F2069" t="str">
            <v>completo</v>
          </cell>
        </row>
        <row r="2070">
          <cell r="D2070" t="str">
            <v>30523858Y</v>
          </cell>
          <cell r="E2070">
            <v>-254787</v>
          </cell>
          <cell r="F2070" t="str">
            <v>completo</v>
          </cell>
        </row>
        <row r="2071">
          <cell r="D2071">
            <v>60540020</v>
          </cell>
          <cell r="E2071">
            <v>-218767</v>
          </cell>
          <cell r="F2071" t="str">
            <v>completo</v>
          </cell>
        </row>
        <row r="2072">
          <cell r="D2072" t="str">
            <v>45742844F</v>
          </cell>
          <cell r="E2072">
            <v>113635752</v>
          </cell>
          <cell r="F2072" t="str">
            <v>completo</v>
          </cell>
        </row>
        <row r="2073">
          <cell r="D2073" t="str">
            <v>34028698Z</v>
          </cell>
          <cell r="E2073">
            <v>271298</v>
          </cell>
          <cell r="F2073" t="str">
            <v>completo</v>
          </cell>
        </row>
        <row r="2074">
          <cell r="D2074" t="str">
            <v>78689671R</v>
          </cell>
          <cell r="E2074">
            <v>113697452</v>
          </cell>
          <cell r="F2074" t="str">
            <v>completo</v>
          </cell>
        </row>
        <row r="2075">
          <cell r="D2075" t="str">
            <v>45744087P</v>
          </cell>
          <cell r="E2075">
            <v>217634</v>
          </cell>
          <cell r="F2075" t="str">
            <v>completo</v>
          </cell>
        </row>
        <row r="2076">
          <cell r="D2076" t="str">
            <v>30464920V</v>
          </cell>
          <cell r="E2076">
            <v>-113500072</v>
          </cell>
          <cell r="F2076" t="str">
            <v>parcial</v>
          </cell>
        </row>
        <row r="2077">
          <cell r="D2077" t="str">
            <v>P14533973</v>
          </cell>
          <cell r="E2077">
            <v>-113167812</v>
          </cell>
          <cell r="F2077" t="str">
            <v>completo</v>
          </cell>
        </row>
        <row r="2078">
          <cell r="D2078" t="str">
            <v>30518095Q</v>
          </cell>
          <cell r="E2078">
            <v>-257403</v>
          </cell>
          <cell r="F2078" t="str">
            <v>completo</v>
          </cell>
        </row>
        <row r="2079">
          <cell r="D2079" t="str">
            <v>45740914D</v>
          </cell>
          <cell r="E2079">
            <v>269998</v>
          </cell>
          <cell r="F2079" t="str">
            <v>parcial</v>
          </cell>
        </row>
        <row r="2080">
          <cell r="D2080" t="str">
            <v>30500103X</v>
          </cell>
          <cell r="E2080">
            <v>-217547</v>
          </cell>
          <cell r="F2080" t="str">
            <v>completo</v>
          </cell>
        </row>
        <row r="2081">
          <cell r="D2081" t="str">
            <v>30948677S</v>
          </cell>
          <cell r="E2081">
            <v>269938</v>
          </cell>
          <cell r="F2081" t="str">
            <v>completo</v>
          </cell>
        </row>
        <row r="2082">
          <cell r="D2082" t="str">
            <v>30437123G</v>
          </cell>
          <cell r="E2082">
            <v>113443552</v>
          </cell>
          <cell r="F2082" t="str">
            <v>completo</v>
          </cell>
        </row>
        <row r="2083">
          <cell r="D2083" t="str">
            <v>30964897C</v>
          </cell>
          <cell r="E2083">
            <v>-257527</v>
          </cell>
          <cell r="F2083" t="str">
            <v>completo</v>
          </cell>
        </row>
        <row r="2084">
          <cell r="D2084" t="str">
            <v>30799957J</v>
          </cell>
          <cell r="E2084">
            <v>-254915</v>
          </cell>
          <cell r="F2084" t="str">
            <v>parcial</v>
          </cell>
        </row>
        <row r="2085">
          <cell r="D2085" t="str">
            <v>50616486H</v>
          </cell>
          <cell r="E2085">
            <v>113693532</v>
          </cell>
          <cell r="F2085" t="str">
            <v>completo</v>
          </cell>
        </row>
        <row r="2086">
          <cell r="D2086" t="str">
            <v>44363702Z</v>
          </cell>
          <cell r="E2086">
            <v>217566</v>
          </cell>
          <cell r="F2086" t="str">
            <v>completo</v>
          </cell>
        </row>
        <row r="2087">
          <cell r="D2087" t="str">
            <v>44366389X</v>
          </cell>
          <cell r="E2087">
            <v>217542</v>
          </cell>
          <cell r="F2087" t="str">
            <v>completo</v>
          </cell>
        </row>
        <row r="2088">
          <cell r="D2088" t="str">
            <v>34027424M</v>
          </cell>
          <cell r="E2088">
            <v>-113398452</v>
          </cell>
          <cell r="F2088" t="str">
            <v>completo</v>
          </cell>
        </row>
        <row r="2089">
          <cell r="D2089" t="str">
            <v>30796554Z</v>
          </cell>
          <cell r="E2089">
            <v>-269967</v>
          </cell>
          <cell r="F2089" t="str">
            <v>completo</v>
          </cell>
        </row>
        <row r="2090">
          <cell r="D2090" t="str">
            <v>30978081W</v>
          </cell>
          <cell r="E2090">
            <v>113808832</v>
          </cell>
          <cell r="F2090" t="str">
            <v>parcial</v>
          </cell>
        </row>
        <row r="2091">
          <cell r="D2091" t="str">
            <v>80150841G</v>
          </cell>
          <cell r="E2091">
            <v>-238807</v>
          </cell>
          <cell r="F2091" t="str">
            <v>parcial</v>
          </cell>
        </row>
        <row r="2092">
          <cell r="D2092" t="str">
            <v>32034925L</v>
          </cell>
          <cell r="E2092">
            <v>113446752</v>
          </cell>
          <cell r="F2092" t="str">
            <v>completo</v>
          </cell>
        </row>
        <row r="2093">
          <cell r="D2093" t="str">
            <v>30799446P</v>
          </cell>
          <cell r="E2093">
            <v>-272063</v>
          </cell>
          <cell r="F2093" t="str">
            <v>completo</v>
          </cell>
        </row>
        <row r="2094">
          <cell r="D2094" t="str">
            <v>80158731M</v>
          </cell>
          <cell r="E2094">
            <v>-238475</v>
          </cell>
          <cell r="F2094" t="str">
            <v>completo</v>
          </cell>
        </row>
        <row r="2095">
          <cell r="D2095" t="str">
            <v>45748034E</v>
          </cell>
          <cell r="E2095">
            <v>-238427</v>
          </cell>
          <cell r="F2095" t="str">
            <v>parcial</v>
          </cell>
        </row>
        <row r="2096">
          <cell r="D2096" t="str">
            <v>30470852S</v>
          </cell>
          <cell r="E2096">
            <v>257646</v>
          </cell>
          <cell r="F2096" t="str">
            <v>completo</v>
          </cell>
        </row>
        <row r="2097">
          <cell r="D2097" t="str">
            <v>44359170J</v>
          </cell>
          <cell r="E2097">
            <v>217574</v>
          </cell>
          <cell r="F2097" t="str">
            <v>parcial</v>
          </cell>
        </row>
        <row r="2098">
          <cell r="D2098" t="str">
            <v>45736915N</v>
          </cell>
          <cell r="E2098">
            <v>255550</v>
          </cell>
          <cell r="F2098" t="str">
            <v>completo</v>
          </cell>
        </row>
        <row r="2099">
          <cell r="D2099" t="str">
            <v>45741978S</v>
          </cell>
          <cell r="E2099">
            <v>113612272</v>
          </cell>
          <cell r="F2099" t="str">
            <v>parcial</v>
          </cell>
        </row>
        <row r="2100">
          <cell r="D2100" t="str">
            <v>52005845Q</v>
          </cell>
          <cell r="E2100">
            <v>-217555</v>
          </cell>
          <cell r="F2100" t="str">
            <v>completo</v>
          </cell>
        </row>
        <row r="2101">
          <cell r="D2101" t="str">
            <v>45885150N</v>
          </cell>
          <cell r="E2101">
            <v>113403652</v>
          </cell>
          <cell r="F2101" t="str">
            <v>completo</v>
          </cell>
        </row>
        <row r="2102">
          <cell r="D2102" t="str">
            <v>44362627C</v>
          </cell>
          <cell r="E2102">
            <v>271710</v>
          </cell>
          <cell r="F2102" t="str">
            <v>completo</v>
          </cell>
        </row>
        <row r="2103">
          <cell r="D2103" t="str">
            <v>44371917H</v>
          </cell>
          <cell r="E2103">
            <v>-254839</v>
          </cell>
          <cell r="F2103" t="str">
            <v>completo</v>
          </cell>
        </row>
        <row r="2104">
          <cell r="D2104" t="str">
            <v>45749199Z</v>
          </cell>
          <cell r="E2104">
            <v>-113106352</v>
          </cell>
          <cell r="F2104" t="str">
            <v>completo</v>
          </cell>
        </row>
        <row r="2105">
          <cell r="D2105" t="str">
            <v>30537187H</v>
          </cell>
          <cell r="E2105">
            <v>-255171</v>
          </cell>
          <cell r="F2105" t="str">
            <v>parcial</v>
          </cell>
        </row>
        <row r="2106">
          <cell r="D2106" t="str">
            <v>79307113P</v>
          </cell>
          <cell r="E2106">
            <v>113825752</v>
          </cell>
          <cell r="F2106" t="str">
            <v>completo</v>
          </cell>
        </row>
        <row r="2107">
          <cell r="D2107" t="str">
            <v>30519448N</v>
          </cell>
          <cell r="E2107">
            <v>113234832</v>
          </cell>
          <cell r="F2107" t="str">
            <v>completo</v>
          </cell>
        </row>
        <row r="2108">
          <cell r="D2108" t="str">
            <v>45738721R</v>
          </cell>
          <cell r="E2108">
            <v>270014</v>
          </cell>
          <cell r="F2108" t="str">
            <v>completo</v>
          </cell>
        </row>
        <row r="2109">
          <cell r="D2109" t="str">
            <v>50608433S</v>
          </cell>
          <cell r="E2109">
            <v>113882532</v>
          </cell>
          <cell r="F2109" t="str">
            <v>completo</v>
          </cell>
        </row>
        <row r="2110">
          <cell r="D2110" t="str">
            <v>44352425F</v>
          </cell>
          <cell r="E2110">
            <v>-113316712</v>
          </cell>
          <cell r="F2110" t="str">
            <v>parcial</v>
          </cell>
        </row>
        <row r="2111">
          <cell r="D2111" t="str">
            <v>80158597D</v>
          </cell>
          <cell r="E2111">
            <v>-213203</v>
          </cell>
          <cell r="F2111" t="str">
            <v>completo</v>
          </cell>
        </row>
        <row r="2112">
          <cell r="D2112" t="str">
            <v>30837366R</v>
          </cell>
          <cell r="E2112">
            <v>-257531</v>
          </cell>
          <cell r="F2112" t="str">
            <v>parcial</v>
          </cell>
        </row>
        <row r="2113">
          <cell r="D2113" t="str">
            <v>34029491W</v>
          </cell>
          <cell r="E2113">
            <v>-113399962</v>
          </cell>
          <cell r="F2113" t="str">
            <v>parcial</v>
          </cell>
        </row>
        <row r="2114">
          <cell r="D2114" t="str">
            <v>30502468Y</v>
          </cell>
          <cell r="E2114">
            <v>-113108832</v>
          </cell>
          <cell r="F2114" t="str">
            <v>completo</v>
          </cell>
        </row>
        <row r="2115">
          <cell r="D2115" t="str">
            <v>30971567C</v>
          </cell>
          <cell r="E2115">
            <v>-269903</v>
          </cell>
          <cell r="F2115" t="str">
            <v>completo</v>
          </cell>
        </row>
        <row r="2116">
          <cell r="D2116" t="str">
            <v>75701674A</v>
          </cell>
          <cell r="E2116">
            <v>213238</v>
          </cell>
          <cell r="F2116" t="str">
            <v>parcial</v>
          </cell>
        </row>
        <row r="2117">
          <cell r="D2117" t="str">
            <v>45746253N</v>
          </cell>
          <cell r="E2117">
            <v>-254795</v>
          </cell>
          <cell r="F2117" t="str">
            <v>parcial</v>
          </cell>
        </row>
        <row r="2118">
          <cell r="D2118" t="str">
            <v>30808930Q</v>
          </cell>
          <cell r="E2118">
            <v>255142</v>
          </cell>
          <cell r="F2118" t="str">
            <v>completo</v>
          </cell>
        </row>
        <row r="2119">
          <cell r="D2119" t="str">
            <v>30480386G</v>
          </cell>
          <cell r="E2119">
            <v>255486</v>
          </cell>
          <cell r="F2119" t="str">
            <v>completo</v>
          </cell>
        </row>
        <row r="2120">
          <cell r="D2120" t="str">
            <v>30540779E</v>
          </cell>
          <cell r="E2120">
            <v>-269923</v>
          </cell>
          <cell r="F2120" t="str">
            <v>completo</v>
          </cell>
        </row>
        <row r="2121">
          <cell r="D2121" t="str">
            <v>30986390P</v>
          </cell>
          <cell r="E2121">
            <v>-113339962</v>
          </cell>
          <cell r="F2121" t="str">
            <v>completo</v>
          </cell>
        </row>
        <row r="2122">
          <cell r="D2122" t="str">
            <v>30974855L</v>
          </cell>
          <cell r="E2122">
            <v>-113549962</v>
          </cell>
          <cell r="F2122" t="str">
            <v>completo</v>
          </cell>
        </row>
        <row r="2123">
          <cell r="D2123" t="str">
            <v>30809660X</v>
          </cell>
          <cell r="E2123">
            <v>113022312</v>
          </cell>
          <cell r="F2123" t="str">
            <v>completo</v>
          </cell>
        </row>
        <row r="2124">
          <cell r="D2124" t="str">
            <v>26214978S</v>
          </cell>
          <cell r="E2124">
            <v>113804532</v>
          </cell>
          <cell r="F2124" t="str">
            <v>parcial</v>
          </cell>
        </row>
        <row r="2125">
          <cell r="D2125" t="str">
            <v>30470655W</v>
          </cell>
          <cell r="E2125">
            <v>113803652</v>
          </cell>
          <cell r="F2125" t="str">
            <v>completo</v>
          </cell>
        </row>
        <row r="2126">
          <cell r="D2126" t="str">
            <v>30976110D</v>
          </cell>
          <cell r="E2126">
            <v>-238783</v>
          </cell>
          <cell r="F2126" t="str">
            <v>parcial</v>
          </cell>
        </row>
        <row r="2127">
          <cell r="D2127" t="str">
            <v>44371043H</v>
          </cell>
          <cell r="E2127">
            <v>-113903652</v>
          </cell>
          <cell r="F2127" t="str">
            <v>completo</v>
          </cell>
        </row>
        <row r="2128">
          <cell r="D2128" t="str">
            <v>30531005T</v>
          </cell>
          <cell r="E2128">
            <v>113650512</v>
          </cell>
          <cell r="F2128" t="str">
            <v>completo</v>
          </cell>
        </row>
        <row r="2129">
          <cell r="D2129" t="str">
            <v>44364670Q</v>
          </cell>
          <cell r="E2129">
            <v>113673552</v>
          </cell>
          <cell r="F2129" t="str">
            <v>completo</v>
          </cell>
        </row>
        <row r="2130">
          <cell r="D2130">
            <v>92247813</v>
          </cell>
          <cell r="E2130">
            <v>-113927812</v>
          </cell>
          <cell r="F2130" t="str">
            <v>completo</v>
          </cell>
        </row>
        <row r="2131">
          <cell r="D2131" t="str">
            <v>45742905E</v>
          </cell>
          <cell r="E2131">
            <v>113234552</v>
          </cell>
          <cell r="F2131" t="str">
            <v>parcial</v>
          </cell>
        </row>
        <row r="2132">
          <cell r="D2132" t="str">
            <v>30515054B</v>
          </cell>
          <cell r="E2132">
            <v>-257539</v>
          </cell>
          <cell r="F2132" t="str">
            <v>completo</v>
          </cell>
        </row>
        <row r="2133">
          <cell r="D2133" t="str">
            <v>45740158N</v>
          </cell>
          <cell r="E2133">
            <v>-113925752</v>
          </cell>
          <cell r="F2133" t="str">
            <v>parcial</v>
          </cell>
        </row>
        <row r="2134">
          <cell r="D2134" t="str">
            <v>30435554E</v>
          </cell>
          <cell r="E2134">
            <v>-113982532</v>
          </cell>
          <cell r="F2134" t="str">
            <v>completo</v>
          </cell>
        </row>
        <row r="2135">
          <cell r="D2135" t="str">
            <v>50602780C</v>
          </cell>
          <cell r="E2135">
            <v>-113735532</v>
          </cell>
          <cell r="F2135" t="str">
            <v>parcial</v>
          </cell>
        </row>
        <row r="2136">
          <cell r="D2136" t="str">
            <v>30542544Q</v>
          </cell>
          <cell r="E2136">
            <v>-235531</v>
          </cell>
          <cell r="F2136" t="str">
            <v>parcial</v>
          </cell>
        </row>
        <row r="2137">
          <cell r="D2137" t="str">
            <v>30520962P</v>
          </cell>
          <cell r="E2137">
            <v>113469962</v>
          </cell>
          <cell r="F2137" t="str">
            <v>completo</v>
          </cell>
        </row>
        <row r="2138">
          <cell r="D2138" t="str">
            <v>30794719L</v>
          </cell>
          <cell r="E2138">
            <v>-212671</v>
          </cell>
          <cell r="F2138" t="str">
            <v>parcial</v>
          </cell>
        </row>
        <row r="2139">
          <cell r="D2139" t="str">
            <v>15450945M</v>
          </cell>
          <cell r="E2139">
            <v>-271291</v>
          </cell>
          <cell r="F2139" t="str">
            <v>completo</v>
          </cell>
        </row>
        <row r="2140">
          <cell r="D2140" t="str">
            <v>30955320B</v>
          </cell>
          <cell r="E2140">
            <v>113004532</v>
          </cell>
          <cell r="F2140" t="str">
            <v>completo</v>
          </cell>
        </row>
        <row r="2141">
          <cell r="D2141" t="str">
            <v>30986995S</v>
          </cell>
          <cell r="E2141">
            <v>113083532</v>
          </cell>
          <cell r="F2141" t="str">
            <v>completo</v>
          </cell>
        </row>
        <row r="2142">
          <cell r="D2142" t="str">
            <v>30978080R</v>
          </cell>
          <cell r="E2142">
            <v>113614832</v>
          </cell>
          <cell r="F2142" t="str">
            <v>completo</v>
          </cell>
        </row>
        <row r="2143">
          <cell r="D2143" t="str">
            <v>30837459W</v>
          </cell>
          <cell r="E2143">
            <v>-113529962</v>
          </cell>
          <cell r="F2143" t="str">
            <v>parcial</v>
          </cell>
        </row>
        <row r="2144">
          <cell r="D2144" t="str">
            <v>12746640V</v>
          </cell>
          <cell r="E2144">
            <v>-213211</v>
          </cell>
          <cell r="F2144" t="str">
            <v>parcial</v>
          </cell>
        </row>
        <row r="2145">
          <cell r="D2145" t="str">
            <v>30835598G</v>
          </cell>
          <cell r="E2145">
            <v>113022272</v>
          </cell>
          <cell r="F2145" t="str">
            <v>completo</v>
          </cell>
        </row>
        <row r="2146">
          <cell r="D2146" t="str">
            <v>24255256P</v>
          </cell>
          <cell r="E2146">
            <v>-256303</v>
          </cell>
          <cell r="F2146" t="str">
            <v>completo</v>
          </cell>
        </row>
        <row r="2147">
          <cell r="D2147" t="str">
            <v>30982144V</v>
          </cell>
          <cell r="E2147">
            <v>113882652</v>
          </cell>
          <cell r="F2147" t="str">
            <v>parcial</v>
          </cell>
        </row>
        <row r="2148">
          <cell r="D2148" t="str">
            <v>44363265Z</v>
          </cell>
          <cell r="E2148">
            <v>113298452</v>
          </cell>
          <cell r="F2148" t="str">
            <v>parcial</v>
          </cell>
        </row>
        <row r="2149">
          <cell r="D2149" t="str">
            <v>44368577J</v>
          </cell>
          <cell r="E2149">
            <v>-113922272</v>
          </cell>
          <cell r="F2149" t="str">
            <v>parcial</v>
          </cell>
        </row>
        <row r="2150">
          <cell r="D2150" t="str">
            <v>30788402G</v>
          </cell>
          <cell r="E2150">
            <v>270018</v>
          </cell>
          <cell r="F2150" t="str">
            <v>completo</v>
          </cell>
        </row>
        <row r="2151">
          <cell r="D2151" t="str">
            <v>15450131L</v>
          </cell>
          <cell r="E2151">
            <v>-255423</v>
          </cell>
          <cell r="F2151" t="str">
            <v>completo</v>
          </cell>
        </row>
        <row r="2152">
          <cell r="D2152" t="str">
            <v>30450200V</v>
          </cell>
          <cell r="E2152">
            <v>-113963552</v>
          </cell>
          <cell r="F2152" t="str">
            <v>completo</v>
          </cell>
        </row>
        <row r="2153">
          <cell r="D2153" t="str">
            <v>46125656F</v>
          </cell>
          <cell r="E2153">
            <v>218522</v>
          </cell>
          <cell r="F2153" t="str">
            <v>parcial</v>
          </cell>
        </row>
        <row r="2154">
          <cell r="D2154" t="str">
            <v>26976479D</v>
          </cell>
          <cell r="E2154">
            <v>-271303</v>
          </cell>
          <cell r="F2154" t="str">
            <v>completo</v>
          </cell>
        </row>
        <row r="2155">
          <cell r="D2155" t="str">
            <v>30959042F</v>
          </cell>
          <cell r="E2155">
            <v>-113988452</v>
          </cell>
          <cell r="F2155" t="str">
            <v>parcial</v>
          </cell>
        </row>
        <row r="2156">
          <cell r="D2156" t="str">
            <v>30804621P</v>
          </cell>
          <cell r="E2156">
            <v>113047752</v>
          </cell>
          <cell r="F2156" t="str">
            <v>completo</v>
          </cell>
        </row>
        <row r="2157">
          <cell r="D2157" t="str">
            <v>44351554X</v>
          </cell>
          <cell r="E2157">
            <v>-113738452</v>
          </cell>
          <cell r="F2157" t="str">
            <v>completo</v>
          </cell>
        </row>
        <row r="2158">
          <cell r="D2158" t="str">
            <v>30985548V</v>
          </cell>
          <cell r="E2158">
            <v>113006712</v>
          </cell>
          <cell r="F2158" t="str">
            <v>parcial</v>
          </cell>
        </row>
        <row r="2159">
          <cell r="D2159" t="str">
            <v>30972135J</v>
          </cell>
          <cell r="E2159">
            <v>270162</v>
          </cell>
          <cell r="F2159" t="str">
            <v>parcial</v>
          </cell>
        </row>
        <row r="2160">
          <cell r="D2160" t="str">
            <v>30948844K</v>
          </cell>
          <cell r="E2160">
            <v>-272227</v>
          </cell>
          <cell r="F2160" t="str">
            <v>completo</v>
          </cell>
        </row>
        <row r="2161">
          <cell r="D2161" t="str">
            <v>50608249S</v>
          </cell>
          <cell r="E2161">
            <v>-113359962</v>
          </cell>
          <cell r="F2161" t="str">
            <v>parcial</v>
          </cell>
        </row>
        <row r="2162">
          <cell r="D2162" t="str">
            <v>30818144F</v>
          </cell>
          <cell r="E2162">
            <v>113679962</v>
          </cell>
          <cell r="F2162" t="str">
            <v>completo</v>
          </cell>
        </row>
        <row r="2163">
          <cell r="D2163" t="str">
            <v>G18658240</v>
          </cell>
          <cell r="E2163">
            <v>-113392532</v>
          </cell>
          <cell r="F2163" t="str">
            <v>completo</v>
          </cell>
        </row>
        <row r="2164">
          <cell r="D2164" t="str">
            <v>15402575G</v>
          </cell>
          <cell r="E2164">
            <v>113293832</v>
          </cell>
          <cell r="F2164" t="str">
            <v>completo</v>
          </cell>
        </row>
        <row r="2165">
          <cell r="D2165" t="str">
            <v>30946428C</v>
          </cell>
          <cell r="E2165">
            <v>-113909962</v>
          </cell>
          <cell r="F2165" t="str">
            <v>completo</v>
          </cell>
        </row>
        <row r="2166">
          <cell r="D2166" t="str">
            <v>30511095P</v>
          </cell>
          <cell r="E2166">
            <v>-257643</v>
          </cell>
          <cell r="F2166" t="str">
            <v>completo</v>
          </cell>
        </row>
        <row r="2167">
          <cell r="D2167" t="str">
            <v>20223853E</v>
          </cell>
          <cell r="E2167">
            <v>269962</v>
          </cell>
          <cell r="F2167" t="str">
            <v>parcial</v>
          </cell>
        </row>
        <row r="2168">
          <cell r="D2168" t="str">
            <v>30800068D</v>
          </cell>
          <cell r="E2168">
            <v>-113149962</v>
          </cell>
          <cell r="F2168" t="str">
            <v>parcial</v>
          </cell>
        </row>
        <row r="2169">
          <cell r="D2169" t="str">
            <v>44355629Z</v>
          </cell>
          <cell r="E2169">
            <v>254890</v>
          </cell>
          <cell r="F2169" t="str">
            <v>parcial</v>
          </cell>
        </row>
        <row r="2170">
          <cell r="D2170" t="str">
            <v>48874465V</v>
          </cell>
          <cell r="E2170">
            <v>254834</v>
          </cell>
          <cell r="F2170" t="str">
            <v>parcial</v>
          </cell>
        </row>
        <row r="2171">
          <cell r="D2171" t="str">
            <v>80141094D</v>
          </cell>
          <cell r="E2171">
            <v>113292652</v>
          </cell>
          <cell r="F2171" t="str">
            <v>parcial</v>
          </cell>
        </row>
        <row r="2172">
          <cell r="D2172" t="str">
            <v>30480745H</v>
          </cell>
          <cell r="E2172">
            <v>-113797452</v>
          </cell>
          <cell r="F2172" t="str">
            <v>completo</v>
          </cell>
        </row>
        <row r="2173">
          <cell r="D2173" t="str">
            <v>52484570L</v>
          </cell>
          <cell r="E2173">
            <v>-270003</v>
          </cell>
          <cell r="F2173" t="str">
            <v>completo</v>
          </cell>
        </row>
        <row r="2174">
          <cell r="D2174" t="str">
            <v>45887536Y</v>
          </cell>
          <cell r="E2174">
            <v>-113589962</v>
          </cell>
          <cell r="F2174" t="str">
            <v>completo</v>
          </cell>
        </row>
        <row r="2175">
          <cell r="D2175" t="str">
            <v>45869188N</v>
          </cell>
          <cell r="E2175">
            <v>-113565712</v>
          </cell>
          <cell r="F2175" t="str">
            <v>completo</v>
          </cell>
        </row>
        <row r="2176">
          <cell r="D2176" t="str">
            <v>30969868T</v>
          </cell>
          <cell r="E2176">
            <v>-272775</v>
          </cell>
          <cell r="F2176" t="str">
            <v>completo</v>
          </cell>
        </row>
        <row r="2177">
          <cell r="D2177" t="str">
            <v>45749516D</v>
          </cell>
          <cell r="E2177">
            <v>-257535</v>
          </cell>
          <cell r="F2177" t="str">
            <v>completo</v>
          </cell>
        </row>
        <row r="2178">
          <cell r="D2178" t="str">
            <v>30999283K</v>
          </cell>
          <cell r="E2178">
            <v>-113580562</v>
          </cell>
          <cell r="F2178" t="str">
            <v>completo</v>
          </cell>
        </row>
        <row r="2179">
          <cell r="D2179">
            <v>918710807</v>
          </cell>
          <cell r="E2179">
            <v>255422</v>
          </cell>
          <cell r="F2179" t="str">
            <v>completo</v>
          </cell>
        </row>
        <row r="2180">
          <cell r="D2180" t="str">
            <v>31005104T</v>
          </cell>
          <cell r="E2180">
            <v>257526</v>
          </cell>
          <cell r="F2180" t="str">
            <v>parcial</v>
          </cell>
        </row>
        <row r="2181">
          <cell r="D2181" t="str">
            <v>31005885E</v>
          </cell>
          <cell r="E2181">
            <v>113403172</v>
          </cell>
          <cell r="F2181" t="str">
            <v>completo</v>
          </cell>
        </row>
        <row r="2182">
          <cell r="D2182" t="str">
            <v>25660642W</v>
          </cell>
          <cell r="E2182">
            <v>-113906712</v>
          </cell>
          <cell r="F2182" t="str">
            <v>parcial</v>
          </cell>
        </row>
        <row r="2183">
          <cell r="D2183" t="str">
            <v>26968565F</v>
          </cell>
          <cell r="E2183">
            <v>113809962</v>
          </cell>
          <cell r="F2183" t="str">
            <v>parcial</v>
          </cell>
        </row>
        <row r="2184">
          <cell r="D2184" t="str">
            <v>31011222T</v>
          </cell>
          <cell r="E2184">
            <v>-269943</v>
          </cell>
          <cell r="F2184" t="str">
            <v>parcial</v>
          </cell>
        </row>
        <row r="2185">
          <cell r="D2185" t="str">
            <v>30974020N</v>
          </cell>
          <cell r="E2185">
            <v>113444752</v>
          </cell>
          <cell r="F2185" t="str">
            <v>completo</v>
          </cell>
        </row>
        <row r="2186">
          <cell r="D2186" t="str">
            <v>80164318A</v>
          </cell>
          <cell r="E2186">
            <v>113638452</v>
          </cell>
          <cell r="F2186" t="str">
            <v>completo</v>
          </cell>
        </row>
        <row r="2187">
          <cell r="D2187" t="str">
            <v>75756401J</v>
          </cell>
          <cell r="E2187">
            <v>257538</v>
          </cell>
          <cell r="F2187" t="str">
            <v>completo</v>
          </cell>
        </row>
        <row r="2188">
          <cell r="D2188" t="str">
            <v>45942202R</v>
          </cell>
          <cell r="E2188">
            <v>-113103172</v>
          </cell>
          <cell r="F2188" t="str">
            <v>completo</v>
          </cell>
        </row>
        <row r="2189">
          <cell r="D2189" t="str">
            <v>45887304G</v>
          </cell>
          <cell r="E2189">
            <v>113404532</v>
          </cell>
          <cell r="F2189" t="str">
            <v>parcial</v>
          </cell>
        </row>
        <row r="2190">
          <cell r="D2190" t="str">
            <v>26968307W</v>
          </cell>
          <cell r="E2190">
            <v>-269955</v>
          </cell>
          <cell r="F2190" t="str">
            <v>parcial</v>
          </cell>
        </row>
        <row r="2191">
          <cell r="D2191" t="str">
            <v>15453181X</v>
          </cell>
          <cell r="E2191">
            <v>-272231</v>
          </cell>
          <cell r="F2191" t="str">
            <v>completo</v>
          </cell>
        </row>
        <row r="2192">
          <cell r="D2192">
            <v>13521066</v>
          </cell>
          <cell r="E2192">
            <v>113805272</v>
          </cell>
          <cell r="F2192" t="str">
            <v>completo</v>
          </cell>
        </row>
        <row r="2193">
          <cell r="D2193" t="str">
            <v>45942526A</v>
          </cell>
          <cell r="E2193">
            <v>-271295</v>
          </cell>
          <cell r="F2193" t="str">
            <v>completo</v>
          </cell>
        </row>
        <row r="2194">
          <cell r="D2194" t="str">
            <v>30981846H</v>
          </cell>
          <cell r="E2194">
            <v>269270</v>
          </cell>
          <cell r="F2194" t="str">
            <v>completo</v>
          </cell>
        </row>
        <row r="2195">
          <cell r="D2195" t="str">
            <v>31009392X</v>
          </cell>
          <cell r="E2195">
            <v>269942</v>
          </cell>
          <cell r="F2195" t="str">
            <v>completo</v>
          </cell>
        </row>
        <row r="2196">
          <cell r="D2196" t="str">
            <v>31009589T</v>
          </cell>
          <cell r="E2196">
            <v>272238</v>
          </cell>
          <cell r="F2196" t="str">
            <v>completo</v>
          </cell>
        </row>
        <row r="2197">
          <cell r="D2197" t="str">
            <v>31009367P</v>
          </cell>
          <cell r="E2197">
            <v>270030</v>
          </cell>
          <cell r="F2197" t="str">
            <v>completo</v>
          </cell>
        </row>
        <row r="2198">
          <cell r="D2198" t="str">
            <v>05933170K</v>
          </cell>
          <cell r="E2198">
            <v>-217599</v>
          </cell>
          <cell r="F2198" t="str">
            <v>completo</v>
          </cell>
        </row>
        <row r="2199">
          <cell r="D2199" t="str">
            <v>Y2683738C</v>
          </cell>
          <cell r="E2199">
            <v>-113779962</v>
          </cell>
          <cell r="F2199" t="str">
            <v>completo</v>
          </cell>
        </row>
        <row r="2200">
          <cell r="D2200" t="str">
            <v>C8GN37MY2</v>
          </cell>
          <cell r="E2200">
            <v>-235403</v>
          </cell>
          <cell r="F2200" t="str">
            <v>completo</v>
          </cell>
        </row>
        <row r="2201">
          <cell r="D2201" t="str">
            <v>13794133K</v>
          </cell>
          <cell r="E2201">
            <v>213202</v>
          </cell>
          <cell r="F2201" t="str">
            <v>completo</v>
          </cell>
        </row>
        <row r="2202">
          <cell r="D2202" t="str">
            <v>77472110Z</v>
          </cell>
          <cell r="E2202">
            <v>113257962</v>
          </cell>
          <cell r="F2202" t="str">
            <v>completo</v>
          </cell>
        </row>
        <row r="2203">
          <cell r="D2203" t="str">
            <v>D0610570</v>
          </cell>
          <cell r="E2203">
            <v>-113946752</v>
          </cell>
          <cell r="F2203" t="str">
            <v>completo</v>
          </cell>
        </row>
        <row r="2204">
          <cell r="D2204">
            <v>37213077</v>
          </cell>
          <cell r="E2204">
            <v>258286</v>
          </cell>
          <cell r="F2204" t="str">
            <v>completo</v>
          </cell>
        </row>
        <row r="2205">
          <cell r="D2205" t="str">
            <v>48960825N</v>
          </cell>
          <cell r="E2205">
            <v>-113525752</v>
          </cell>
          <cell r="F2205" t="str">
            <v>parcial</v>
          </cell>
        </row>
        <row r="2206">
          <cell r="D2206" t="str">
            <v>X127800</v>
          </cell>
          <cell r="E2206">
            <v>212726</v>
          </cell>
          <cell r="F2206" t="str">
            <v>completo</v>
          </cell>
        </row>
        <row r="2207">
          <cell r="D2207" t="str">
            <v>30950984E</v>
          </cell>
          <cell r="E2207">
            <v>-113146752</v>
          </cell>
          <cell r="F2207" t="str">
            <v>parcial</v>
          </cell>
        </row>
        <row r="2208">
          <cell r="D2208" t="str">
            <v>52568249R</v>
          </cell>
          <cell r="E2208">
            <v>-257411</v>
          </cell>
          <cell r="F2208" t="str">
            <v>parcial</v>
          </cell>
        </row>
        <row r="2209">
          <cell r="D2209" t="str">
            <v>15473336V</v>
          </cell>
          <cell r="E2209">
            <v>-254791</v>
          </cell>
          <cell r="F2209" t="str">
            <v>completo</v>
          </cell>
        </row>
        <row r="2210">
          <cell r="D2210" t="str">
            <v>AQ946057</v>
          </cell>
          <cell r="E2210">
            <v>-252895</v>
          </cell>
          <cell r="F2210" t="str">
            <v>completo</v>
          </cell>
        </row>
        <row r="2211">
          <cell r="D2211" t="str">
            <v>05680312W</v>
          </cell>
          <cell r="E2211">
            <v>257534</v>
          </cell>
          <cell r="F2211" t="str">
            <v>parcial</v>
          </cell>
        </row>
        <row r="2212">
          <cell r="D2212" t="str">
            <v>49094161V</v>
          </cell>
          <cell r="E2212">
            <v>113423532</v>
          </cell>
          <cell r="F2212" t="str">
            <v>completo</v>
          </cell>
        </row>
        <row r="2213">
          <cell r="D2213" t="str">
            <v>75153673T</v>
          </cell>
          <cell r="E2213">
            <v>-213215</v>
          </cell>
          <cell r="F2213" t="str">
            <v>completo</v>
          </cell>
        </row>
        <row r="2214">
          <cell r="D2214" t="str">
            <v>29172658X</v>
          </cell>
          <cell r="E2214">
            <v>218494</v>
          </cell>
          <cell r="F2214" t="str">
            <v>parcial</v>
          </cell>
        </row>
        <row r="2215">
          <cell r="D2215" t="str">
            <v>F19683459</v>
          </cell>
          <cell r="E2215">
            <v>-218771</v>
          </cell>
          <cell r="F2215" t="str">
            <v>completo</v>
          </cell>
        </row>
        <row r="2216">
          <cell r="D2216" t="str">
            <v>P14728063</v>
          </cell>
          <cell r="E2216">
            <v>113677812</v>
          </cell>
          <cell r="F2216" t="str">
            <v>completo</v>
          </cell>
        </row>
        <row r="2217">
          <cell r="D2217" t="str">
            <v>EB7754978</v>
          </cell>
          <cell r="E2217">
            <v>-254835</v>
          </cell>
          <cell r="F2217" t="str">
            <v>completo</v>
          </cell>
        </row>
        <row r="2218">
          <cell r="D2218" t="str">
            <v>51066653Y</v>
          </cell>
          <cell r="E2218">
            <v>-218955</v>
          </cell>
          <cell r="F2218" t="str">
            <v>completo</v>
          </cell>
        </row>
        <row r="2219">
          <cell r="D2219" t="str">
            <v>30527787W</v>
          </cell>
          <cell r="E2219">
            <v>113230072</v>
          </cell>
          <cell r="F2219" t="str">
            <v>completo</v>
          </cell>
        </row>
        <row r="2220">
          <cell r="D2220" t="str">
            <v>49057231W</v>
          </cell>
          <cell r="E2220">
            <v>269986</v>
          </cell>
          <cell r="F2220" t="str">
            <v>completo</v>
          </cell>
        </row>
        <row r="2221">
          <cell r="D2221" t="str">
            <v>28766383F</v>
          </cell>
          <cell r="E2221">
            <v>-113145532</v>
          </cell>
          <cell r="F2221" t="str">
            <v>parcial</v>
          </cell>
        </row>
        <row r="2222">
          <cell r="D2222" t="str">
            <v>77336898L</v>
          </cell>
          <cell r="E2222">
            <v>-238423</v>
          </cell>
          <cell r="F2222" t="str">
            <v>completo</v>
          </cell>
        </row>
        <row r="2223">
          <cell r="D2223">
            <v>4735492</v>
          </cell>
          <cell r="E2223">
            <v>-113528832</v>
          </cell>
          <cell r="F2223" t="str">
            <v>parcial</v>
          </cell>
        </row>
        <row r="2224">
          <cell r="D2224" t="str">
            <v>44585592T</v>
          </cell>
          <cell r="E2224">
            <v>113446172</v>
          </cell>
          <cell r="F2224" t="str">
            <v>parcial</v>
          </cell>
        </row>
        <row r="2225">
          <cell r="D2225" t="str">
            <v>09031167X</v>
          </cell>
          <cell r="E2225">
            <v>-270031</v>
          </cell>
          <cell r="F2225" t="str">
            <v>completo</v>
          </cell>
        </row>
        <row r="2226">
          <cell r="D2226">
            <v>916345127</v>
          </cell>
          <cell r="E2226">
            <v>-113397452</v>
          </cell>
          <cell r="F2226" t="str">
            <v>completo</v>
          </cell>
        </row>
        <row r="2227">
          <cell r="D2227" t="str">
            <v>25084046Q</v>
          </cell>
          <cell r="E2227">
            <v>-113731552</v>
          </cell>
          <cell r="F2227" t="str">
            <v>completo</v>
          </cell>
        </row>
        <row r="2228">
          <cell r="D2228" t="str">
            <v>28836086C</v>
          </cell>
          <cell r="E2228">
            <v>-113945752</v>
          </cell>
          <cell r="F2228" t="str">
            <v>completo</v>
          </cell>
        </row>
        <row r="2229">
          <cell r="D2229" t="str">
            <v>28643051R</v>
          </cell>
          <cell r="E2229">
            <v>113845752</v>
          </cell>
          <cell r="F2229" t="str">
            <v>completo</v>
          </cell>
        </row>
        <row r="2230">
          <cell r="D2230" t="str">
            <v>14318399W</v>
          </cell>
          <cell r="E2230">
            <v>-257547</v>
          </cell>
          <cell r="F2230" t="str">
            <v>completo</v>
          </cell>
        </row>
        <row r="2231">
          <cell r="D2231" t="str">
            <v>28623076J</v>
          </cell>
          <cell r="E2231">
            <v>257546</v>
          </cell>
          <cell r="F2231" t="str">
            <v>completo</v>
          </cell>
        </row>
        <row r="2232">
          <cell r="D2232" t="str">
            <v>30222491P</v>
          </cell>
          <cell r="E2232">
            <v>-113545752</v>
          </cell>
          <cell r="F2232" t="str">
            <v>completo</v>
          </cell>
        </row>
        <row r="2233">
          <cell r="D2233" t="str">
            <v>P01551036</v>
          </cell>
          <cell r="E2233">
            <v>113276752</v>
          </cell>
          <cell r="F2233" t="str">
            <v>parcial</v>
          </cell>
        </row>
        <row r="2234">
          <cell r="D2234" t="str">
            <v>29125279B</v>
          </cell>
          <cell r="E2234">
            <v>113069962</v>
          </cell>
          <cell r="F2234" t="str">
            <v>parcial</v>
          </cell>
        </row>
        <row r="2235">
          <cell r="D2235" t="str">
            <v>Y803078</v>
          </cell>
          <cell r="E2235">
            <v>-113310072</v>
          </cell>
          <cell r="F2235" t="str">
            <v>completo</v>
          </cell>
        </row>
        <row r="2236">
          <cell r="D2236" t="str">
            <v>A01817497</v>
          </cell>
          <cell r="E2236">
            <v>269902</v>
          </cell>
          <cell r="F2236" t="str">
            <v>completo</v>
          </cell>
        </row>
        <row r="2237">
          <cell r="D2237" t="str">
            <v>A016472841</v>
          </cell>
          <cell r="E2237">
            <v>269906</v>
          </cell>
          <cell r="F2237" t="str">
            <v>completo</v>
          </cell>
        </row>
        <row r="2238">
          <cell r="D2238" t="str">
            <v>AR3165872</v>
          </cell>
          <cell r="E2238">
            <v>-269907</v>
          </cell>
          <cell r="F2238" t="str">
            <v>completo</v>
          </cell>
        </row>
        <row r="2239">
          <cell r="D2239">
            <v>102672516</v>
          </cell>
          <cell r="E2239">
            <v>269910</v>
          </cell>
          <cell r="F2239" t="str">
            <v>completo</v>
          </cell>
        </row>
        <row r="2240">
          <cell r="D2240" t="str">
            <v>X830468</v>
          </cell>
          <cell r="E2240">
            <v>-113319962</v>
          </cell>
          <cell r="F2240" t="str">
            <v>completo</v>
          </cell>
        </row>
        <row r="2241">
          <cell r="D2241">
            <v>1310233026</v>
          </cell>
          <cell r="E2241">
            <v>269914</v>
          </cell>
          <cell r="F2241" t="str">
            <v>completo</v>
          </cell>
        </row>
        <row r="2242">
          <cell r="D2242" t="str">
            <v>AU8380411</v>
          </cell>
          <cell r="E2242">
            <v>-269915</v>
          </cell>
          <cell r="F2242" t="str">
            <v>completo</v>
          </cell>
        </row>
        <row r="2243">
          <cell r="D2243" t="str">
            <v>14587744K</v>
          </cell>
          <cell r="E2243">
            <v>113239962</v>
          </cell>
          <cell r="F2243" t="str">
            <v>completo</v>
          </cell>
        </row>
        <row r="2244">
          <cell r="D2244" t="str">
            <v>B00538669</v>
          </cell>
          <cell r="E2244">
            <v>-113509962</v>
          </cell>
          <cell r="F2244" t="str">
            <v>completo</v>
          </cell>
        </row>
        <row r="2245">
          <cell r="D2245">
            <v>1304995069</v>
          </cell>
          <cell r="E2245">
            <v>113259962</v>
          </cell>
          <cell r="F2245" t="str">
            <v>completo</v>
          </cell>
        </row>
        <row r="2246">
          <cell r="D2246" t="str">
            <v>AT1274326</v>
          </cell>
          <cell r="E2246">
            <v>-269935</v>
          </cell>
          <cell r="F2246" t="str">
            <v>completo</v>
          </cell>
        </row>
        <row r="2247">
          <cell r="D2247" t="str">
            <v>80129397L</v>
          </cell>
          <cell r="E2247">
            <v>113639962</v>
          </cell>
          <cell r="F2247" t="str">
            <v>completo</v>
          </cell>
        </row>
        <row r="2248">
          <cell r="D2248">
            <v>1306676436</v>
          </cell>
          <cell r="E2248">
            <v>113049962</v>
          </cell>
          <cell r="F2248" t="str">
            <v>completo</v>
          </cell>
        </row>
        <row r="2249">
          <cell r="D2249" t="str">
            <v>A03020343</v>
          </cell>
          <cell r="E2249">
            <v>113449962</v>
          </cell>
          <cell r="F2249" t="str">
            <v>completo</v>
          </cell>
        </row>
        <row r="2250">
          <cell r="D2250" t="str">
            <v>AM73770</v>
          </cell>
          <cell r="E2250">
            <v>269946</v>
          </cell>
          <cell r="F2250" t="str">
            <v>completo</v>
          </cell>
        </row>
        <row r="2251">
          <cell r="D2251" t="str">
            <v>AB036799</v>
          </cell>
          <cell r="E2251">
            <v>113849962</v>
          </cell>
          <cell r="F2251" t="str">
            <v>completo</v>
          </cell>
        </row>
        <row r="2252">
          <cell r="D2252" t="str">
            <v>AE065347</v>
          </cell>
          <cell r="E2252">
            <v>113610072</v>
          </cell>
          <cell r="F2252" t="str">
            <v>completo</v>
          </cell>
        </row>
        <row r="2253">
          <cell r="D2253" t="str">
            <v>49114667F</v>
          </cell>
          <cell r="E2253">
            <v>113659962</v>
          </cell>
          <cell r="F2253" t="str">
            <v>completo</v>
          </cell>
        </row>
        <row r="2254">
          <cell r="D2254" t="str">
            <v>AM005157</v>
          </cell>
          <cell r="E2254">
            <v>-113759962</v>
          </cell>
          <cell r="F2254" t="str">
            <v>completo</v>
          </cell>
        </row>
        <row r="2255">
          <cell r="D2255" t="str">
            <v>AV5741414</v>
          </cell>
          <cell r="E2255">
            <v>269958</v>
          </cell>
          <cell r="F2255" t="str">
            <v>completo</v>
          </cell>
        </row>
        <row r="2256">
          <cell r="D2256" t="str">
            <v>79020344A</v>
          </cell>
          <cell r="E2256">
            <v>-269959</v>
          </cell>
          <cell r="F2256" t="str">
            <v>completo</v>
          </cell>
        </row>
        <row r="2257">
          <cell r="D2257" t="str">
            <v>AO1403896</v>
          </cell>
          <cell r="E2257">
            <v>-113569962</v>
          </cell>
          <cell r="F2257" t="str">
            <v>completo</v>
          </cell>
        </row>
        <row r="2258">
          <cell r="D2258" t="str">
            <v>A05345024</v>
          </cell>
          <cell r="E2258">
            <v>269966</v>
          </cell>
          <cell r="F2258" t="str">
            <v>completo</v>
          </cell>
        </row>
        <row r="2259">
          <cell r="D2259" t="str">
            <v>AM287717</v>
          </cell>
          <cell r="E2259">
            <v>113869962</v>
          </cell>
          <cell r="F2259" t="str">
            <v>completo</v>
          </cell>
        </row>
        <row r="2260">
          <cell r="D2260" t="str">
            <v>48401061E</v>
          </cell>
          <cell r="E2260">
            <v>-113969962</v>
          </cell>
          <cell r="F2260" t="str">
            <v>completo</v>
          </cell>
        </row>
        <row r="2261">
          <cell r="D2261" t="str">
            <v>AM347420</v>
          </cell>
          <cell r="E2261">
            <v>269970</v>
          </cell>
          <cell r="F2261" t="str">
            <v>completo</v>
          </cell>
        </row>
        <row r="2262">
          <cell r="D2262" t="str">
            <v>AE661561</v>
          </cell>
          <cell r="E2262">
            <v>-269971</v>
          </cell>
          <cell r="F2262" t="str">
            <v>completo</v>
          </cell>
        </row>
        <row r="2263">
          <cell r="D2263" t="str">
            <v>AZ461307</v>
          </cell>
          <cell r="E2263">
            <v>113279962</v>
          </cell>
          <cell r="F2263" t="str">
            <v>completo</v>
          </cell>
        </row>
        <row r="2264">
          <cell r="D2264" t="str">
            <v>AZ762446</v>
          </cell>
          <cell r="E2264">
            <v>-113379962</v>
          </cell>
          <cell r="F2264" t="str">
            <v>completo</v>
          </cell>
        </row>
        <row r="2265">
          <cell r="D2265" t="str">
            <v>AZ86790</v>
          </cell>
          <cell r="E2265">
            <v>269974</v>
          </cell>
          <cell r="F2265" t="str">
            <v>completo</v>
          </cell>
        </row>
        <row r="2266">
          <cell r="D2266" t="str">
            <v>AH360705</v>
          </cell>
          <cell r="E2266">
            <v>-269975</v>
          </cell>
          <cell r="F2266" t="str">
            <v>completo</v>
          </cell>
        </row>
        <row r="2267">
          <cell r="D2267" t="str">
            <v>26234567P</v>
          </cell>
          <cell r="E2267">
            <v>113889962</v>
          </cell>
          <cell r="F2267" t="str">
            <v>parcial</v>
          </cell>
        </row>
        <row r="2268">
          <cell r="D2268">
            <v>1309419610</v>
          </cell>
          <cell r="E2268">
            <v>269990</v>
          </cell>
          <cell r="F2268" t="str">
            <v>completo</v>
          </cell>
        </row>
        <row r="2269">
          <cell r="D2269">
            <v>1309386744</v>
          </cell>
          <cell r="E2269">
            <v>-269991</v>
          </cell>
          <cell r="F2269" t="str">
            <v>completo</v>
          </cell>
        </row>
        <row r="2270">
          <cell r="D2270">
            <v>103086492</v>
          </cell>
          <cell r="E2270">
            <v>113699962</v>
          </cell>
          <cell r="F2270" t="str">
            <v>completo</v>
          </cell>
        </row>
        <row r="2271">
          <cell r="D2271" t="str">
            <v>AX4130235</v>
          </cell>
          <cell r="E2271">
            <v>-269999</v>
          </cell>
          <cell r="F2271" t="str">
            <v>completo</v>
          </cell>
        </row>
        <row r="2272">
          <cell r="D2272">
            <v>1310973191</v>
          </cell>
          <cell r="E2272">
            <v>-113100072</v>
          </cell>
          <cell r="F2272" t="str">
            <v>parcial</v>
          </cell>
        </row>
        <row r="2273">
          <cell r="D2273" t="str">
            <v>AZ264492</v>
          </cell>
          <cell r="E2273">
            <v>269978</v>
          </cell>
          <cell r="F2273" t="str">
            <v>completo</v>
          </cell>
        </row>
        <row r="2274">
          <cell r="D2274" t="str">
            <v>AN2715029</v>
          </cell>
          <cell r="E2274">
            <v>-269979</v>
          </cell>
          <cell r="F2274" t="str">
            <v>completo</v>
          </cell>
        </row>
        <row r="2275">
          <cell r="D2275">
            <v>115521272</v>
          </cell>
          <cell r="E2275">
            <v>-113330072</v>
          </cell>
          <cell r="F2275" t="str">
            <v>completo</v>
          </cell>
        </row>
        <row r="2276">
          <cell r="D2276">
            <v>252991</v>
          </cell>
          <cell r="E2276">
            <v>-113189962</v>
          </cell>
          <cell r="F2276" t="str">
            <v>completo</v>
          </cell>
        </row>
        <row r="2277">
          <cell r="D2277" t="str">
            <v>AI963727</v>
          </cell>
          <cell r="E2277">
            <v>269982</v>
          </cell>
          <cell r="F2277" t="str">
            <v>completo</v>
          </cell>
        </row>
        <row r="2278">
          <cell r="D2278">
            <v>1309690632</v>
          </cell>
          <cell r="E2278">
            <v>113489962</v>
          </cell>
          <cell r="F2278" t="str">
            <v>completo</v>
          </cell>
        </row>
        <row r="2279">
          <cell r="D2279" t="str">
            <v>AK301012</v>
          </cell>
          <cell r="E2279">
            <v>-270035</v>
          </cell>
          <cell r="F2279" t="str">
            <v>completo</v>
          </cell>
        </row>
        <row r="2280">
          <cell r="D2280" t="str">
            <v>AS1375519</v>
          </cell>
          <cell r="E2280">
            <v>-269995</v>
          </cell>
          <cell r="F2280" t="str">
            <v>completo</v>
          </cell>
        </row>
        <row r="2281">
          <cell r="D2281" t="str">
            <v>AA087517</v>
          </cell>
          <cell r="E2281">
            <v>-269987</v>
          </cell>
          <cell r="F2281" t="str">
            <v>completo</v>
          </cell>
        </row>
        <row r="2282">
          <cell r="D2282" t="str">
            <v>AU4292636</v>
          </cell>
          <cell r="E2282">
            <v>-113799962</v>
          </cell>
          <cell r="F2282" t="str">
            <v>completo</v>
          </cell>
        </row>
        <row r="2283">
          <cell r="D2283" t="str">
            <v>A00553200</v>
          </cell>
          <cell r="E2283">
            <v>-113989962</v>
          </cell>
          <cell r="F2283" t="str">
            <v>completo</v>
          </cell>
        </row>
        <row r="2284">
          <cell r="D2284">
            <v>123899</v>
          </cell>
          <cell r="E2284">
            <v>113000072</v>
          </cell>
          <cell r="F2284" t="str">
            <v>parcial</v>
          </cell>
        </row>
        <row r="2285">
          <cell r="D2285">
            <v>1310476740</v>
          </cell>
          <cell r="E2285">
            <v>113299962</v>
          </cell>
          <cell r="F2285" t="str">
            <v>parcial</v>
          </cell>
        </row>
        <row r="2286">
          <cell r="D2286" t="str">
            <v>75251664B</v>
          </cell>
          <cell r="E2286">
            <v>-113502072</v>
          </cell>
          <cell r="F2286" t="str">
            <v>completo</v>
          </cell>
        </row>
        <row r="2287">
          <cell r="D2287">
            <v>1303885683</v>
          </cell>
          <cell r="E2287">
            <v>-113920272</v>
          </cell>
          <cell r="F2287" t="str">
            <v>completo</v>
          </cell>
        </row>
        <row r="2288">
          <cell r="D2288">
            <v>1308268828</v>
          </cell>
          <cell r="E2288">
            <v>-113330272</v>
          </cell>
          <cell r="F2288" t="str">
            <v>completo</v>
          </cell>
        </row>
        <row r="2289">
          <cell r="D2289" t="str">
            <v>AU2697161</v>
          </cell>
          <cell r="E2289">
            <v>-113730272</v>
          </cell>
          <cell r="F2289" t="str">
            <v>completo</v>
          </cell>
        </row>
        <row r="2290">
          <cell r="D2290">
            <v>1304657586</v>
          </cell>
          <cell r="E2290">
            <v>-113140272</v>
          </cell>
          <cell r="F2290" t="str">
            <v>completo</v>
          </cell>
        </row>
        <row r="2291">
          <cell r="D2291">
            <v>1308987625</v>
          </cell>
          <cell r="E2291">
            <v>113840272</v>
          </cell>
          <cell r="F2291" t="str">
            <v>completo</v>
          </cell>
        </row>
        <row r="2292">
          <cell r="D2292">
            <v>1305726935</v>
          </cell>
          <cell r="E2292">
            <v>-272051</v>
          </cell>
          <cell r="F2292" t="str">
            <v>completo</v>
          </cell>
        </row>
        <row r="2293">
          <cell r="D2293" t="str">
            <v>AR5108839</v>
          </cell>
          <cell r="E2293">
            <v>-113980272</v>
          </cell>
          <cell r="F2293" t="str">
            <v>completo</v>
          </cell>
        </row>
        <row r="2294">
          <cell r="D2294" t="str">
            <v>AR5125060</v>
          </cell>
          <cell r="E2294">
            <v>-113390272</v>
          </cell>
          <cell r="F2294" t="str">
            <v>completo</v>
          </cell>
        </row>
        <row r="2295">
          <cell r="D2295" t="str">
            <v>AR9553666</v>
          </cell>
          <cell r="E2295">
            <v>272094</v>
          </cell>
          <cell r="F2295" t="str">
            <v>completo</v>
          </cell>
        </row>
        <row r="2296">
          <cell r="D2296" t="str">
            <v>AR6414522</v>
          </cell>
          <cell r="E2296">
            <v>113690272</v>
          </cell>
          <cell r="F2296" t="str">
            <v>completo</v>
          </cell>
        </row>
        <row r="2297">
          <cell r="D2297" t="str">
            <v>AT0831846</v>
          </cell>
          <cell r="E2297">
            <v>272102</v>
          </cell>
          <cell r="F2297" t="str">
            <v>completo</v>
          </cell>
        </row>
        <row r="2298">
          <cell r="D2298" t="str">
            <v>AX6814419</v>
          </cell>
          <cell r="E2298">
            <v>113401272</v>
          </cell>
          <cell r="F2298" t="str">
            <v>completo</v>
          </cell>
        </row>
        <row r="2299">
          <cell r="D2299" t="str">
            <v>AR3716620</v>
          </cell>
          <cell r="E2299">
            <v>-272107</v>
          </cell>
          <cell r="F2299" t="str">
            <v>completo</v>
          </cell>
        </row>
        <row r="2300">
          <cell r="D2300" t="str">
            <v>AV0139177</v>
          </cell>
          <cell r="E2300">
            <v>113801272</v>
          </cell>
          <cell r="F2300" t="str">
            <v>completo</v>
          </cell>
        </row>
        <row r="2301">
          <cell r="D2301" t="str">
            <v>AV2387408</v>
          </cell>
          <cell r="E2301">
            <v>-113901272</v>
          </cell>
          <cell r="F2301" t="str">
            <v>completo</v>
          </cell>
        </row>
        <row r="2302">
          <cell r="D2302">
            <v>1309846291</v>
          </cell>
          <cell r="E2302">
            <v>-272143</v>
          </cell>
          <cell r="F2302" t="str">
            <v>completo</v>
          </cell>
        </row>
        <row r="2303">
          <cell r="D2303">
            <v>800433211</v>
          </cell>
          <cell r="E2303">
            <v>-113561272</v>
          </cell>
          <cell r="F2303" t="str">
            <v>completo</v>
          </cell>
        </row>
        <row r="2304">
          <cell r="D2304">
            <v>1306356377</v>
          </cell>
          <cell r="E2304">
            <v>-113791272</v>
          </cell>
          <cell r="F2304" t="str">
            <v>completo</v>
          </cell>
        </row>
        <row r="2305">
          <cell r="D2305">
            <v>1309454039</v>
          </cell>
          <cell r="E2305">
            <v>113402272</v>
          </cell>
          <cell r="F2305" t="str">
            <v>completo</v>
          </cell>
        </row>
        <row r="2306">
          <cell r="D2306" t="str">
            <v>YA7208400</v>
          </cell>
          <cell r="E2306">
            <v>272222</v>
          </cell>
          <cell r="F2306" t="str">
            <v>completo</v>
          </cell>
        </row>
        <row r="2307">
          <cell r="D2307" t="str">
            <v>74647621V</v>
          </cell>
          <cell r="E2307">
            <v>-272223</v>
          </cell>
          <cell r="F2307" t="str">
            <v>completo</v>
          </cell>
        </row>
        <row r="2308">
          <cell r="D2308">
            <v>1307842383</v>
          </cell>
          <cell r="E2308">
            <v>113422272</v>
          </cell>
          <cell r="F2308" t="str">
            <v>completo</v>
          </cell>
        </row>
        <row r="2309">
          <cell r="D2309">
            <v>1306355049</v>
          </cell>
          <cell r="E2309">
            <v>113442272</v>
          </cell>
          <cell r="F2309" t="str">
            <v>completo</v>
          </cell>
        </row>
        <row r="2310">
          <cell r="D2310" t="str">
            <v>M322088</v>
          </cell>
          <cell r="E2310">
            <v>272246</v>
          </cell>
          <cell r="F2310" t="str">
            <v>completo</v>
          </cell>
        </row>
        <row r="2311">
          <cell r="D2311">
            <v>1307147429</v>
          </cell>
          <cell r="E2311">
            <v>-113942272</v>
          </cell>
          <cell r="F2311" t="str">
            <v>completo</v>
          </cell>
        </row>
        <row r="2312">
          <cell r="D2312" t="str">
            <v>AT7189353</v>
          </cell>
          <cell r="E2312">
            <v>113633272</v>
          </cell>
          <cell r="F2312" t="str">
            <v>completo</v>
          </cell>
        </row>
        <row r="2313">
          <cell r="D2313" t="str">
            <v>AN9040343</v>
          </cell>
          <cell r="E2313">
            <v>-113733272</v>
          </cell>
          <cell r="F2313" t="str">
            <v>completo</v>
          </cell>
        </row>
        <row r="2314">
          <cell r="D2314" t="str">
            <v>AU2480934</v>
          </cell>
          <cell r="E2314">
            <v>-272339</v>
          </cell>
          <cell r="F2314" t="str">
            <v>completo</v>
          </cell>
        </row>
        <row r="2315">
          <cell r="D2315" t="str">
            <v>AS3548600</v>
          </cell>
          <cell r="E2315">
            <v>-113143272</v>
          </cell>
          <cell r="F2315" t="str">
            <v>completo</v>
          </cell>
        </row>
        <row r="2316">
          <cell r="D2316">
            <v>802120840</v>
          </cell>
          <cell r="E2316">
            <v>-113184272</v>
          </cell>
          <cell r="F2316" t="str">
            <v>completo</v>
          </cell>
        </row>
        <row r="2317">
          <cell r="D2317">
            <v>1310474414</v>
          </cell>
          <cell r="E2317">
            <v>272482</v>
          </cell>
          <cell r="F2317" t="str">
            <v>completo</v>
          </cell>
        </row>
        <row r="2318">
          <cell r="D2318">
            <v>1709952228</v>
          </cell>
          <cell r="E2318">
            <v>-113584272</v>
          </cell>
          <cell r="F2318" t="str">
            <v>completo</v>
          </cell>
        </row>
        <row r="2319">
          <cell r="D2319">
            <v>1306795087</v>
          </cell>
          <cell r="E2319">
            <v>272486</v>
          </cell>
          <cell r="F2319" t="str">
            <v>completo</v>
          </cell>
        </row>
        <row r="2320">
          <cell r="D2320">
            <v>1303937179</v>
          </cell>
          <cell r="E2320">
            <v>-272487</v>
          </cell>
          <cell r="F2320" t="str">
            <v>completo</v>
          </cell>
        </row>
        <row r="2321">
          <cell r="D2321">
            <v>1308671351</v>
          </cell>
          <cell r="E2321">
            <v>-113984272</v>
          </cell>
          <cell r="F2321" t="str">
            <v>completo</v>
          </cell>
        </row>
        <row r="2322">
          <cell r="D2322">
            <v>1309029815</v>
          </cell>
          <cell r="E2322">
            <v>272490</v>
          </cell>
          <cell r="F2322" t="str">
            <v>completo</v>
          </cell>
        </row>
        <row r="2323">
          <cell r="D2323">
            <v>1307057610</v>
          </cell>
          <cell r="E2323">
            <v>-272491</v>
          </cell>
          <cell r="F2323" t="str">
            <v>completo</v>
          </cell>
        </row>
        <row r="2324">
          <cell r="D2324">
            <v>1304306465</v>
          </cell>
          <cell r="E2324">
            <v>113825272</v>
          </cell>
          <cell r="F2324" t="str">
            <v>completo</v>
          </cell>
        </row>
        <row r="2325">
          <cell r="D2325">
            <v>914125430</v>
          </cell>
          <cell r="E2325">
            <v>-113925272</v>
          </cell>
          <cell r="F2325" t="str">
            <v>completo</v>
          </cell>
        </row>
        <row r="2326">
          <cell r="D2326">
            <v>1307750065</v>
          </cell>
          <cell r="E2326">
            <v>272530</v>
          </cell>
          <cell r="F2326" t="str">
            <v>completo</v>
          </cell>
        </row>
        <row r="2327">
          <cell r="D2327">
            <v>1305904797</v>
          </cell>
          <cell r="E2327">
            <v>113235272</v>
          </cell>
          <cell r="F2327" t="str">
            <v>completo</v>
          </cell>
        </row>
        <row r="2328">
          <cell r="D2328">
            <v>1304270943</v>
          </cell>
          <cell r="E2328">
            <v>113290472</v>
          </cell>
          <cell r="F2328" t="str">
            <v>completo</v>
          </cell>
        </row>
        <row r="2329">
          <cell r="D2329">
            <v>1309512901</v>
          </cell>
          <cell r="E2329">
            <v>-274091</v>
          </cell>
          <cell r="F2329" t="str">
            <v>completo</v>
          </cell>
        </row>
        <row r="2330">
          <cell r="D2330" t="str">
            <v>30985308F</v>
          </cell>
          <cell r="E2330">
            <v>-113184752</v>
          </cell>
          <cell r="F2330" t="str">
            <v>parcial</v>
          </cell>
        </row>
        <row r="2331">
          <cell r="D2331" t="str">
            <v>26971037H</v>
          </cell>
          <cell r="E2331">
            <v>-269603</v>
          </cell>
          <cell r="F2331" t="str">
            <v>completo</v>
          </cell>
        </row>
        <row r="2332">
          <cell r="D2332" t="str">
            <v>44358069Q</v>
          </cell>
          <cell r="E2332">
            <v>269606</v>
          </cell>
          <cell r="F2332" t="str">
            <v>parcial</v>
          </cell>
        </row>
        <row r="2333">
          <cell r="D2333" t="str">
            <v>G10147477</v>
          </cell>
          <cell r="E2333">
            <v>257606</v>
          </cell>
          <cell r="F2333" t="str">
            <v>parcial</v>
          </cell>
        </row>
        <row r="2334">
          <cell r="D2334" t="str">
            <v>30942027N</v>
          </cell>
          <cell r="E2334">
            <v>113080432</v>
          </cell>
          <cell r="F2334" t="str">
            <v>completo</v>
          </cell>
        </row>
        <row r="2335">
          <cell r="D2335" t="str">
            <v>14637534N</v>
          </cell>
          <cell r="E2335">
            <v>113670212</v>
          </cell>
          <cell r="F2335" t="str">
            <v>parcial</v>
          </cell>
        </row>
        <row r="2336">
          <cell r="D2336" t="str">
            <v>30537643Z</v>
          </cell>
          <cell r="E2336">
            <v>113421312</v>
          </cell>
          <cell r="F2336" t="str">
            <v>parcial</v>
          </cell>
        </row>
        <row r="2337">
          <cell r="D2337" t="str">
            <v>30200553N</v>
          </cell>
          <cell r="E2337">
            <v>113846652</v>
          </cell>
          <cell r="F2337" t="str">
            <v>completo</v>
          </cell>
        </row>
        <row r="2338">
          <cell r="D2338" t="str">
            <v>44350358X</v>
          </cell>
          <cell r="E2338">
            <v>213146</v>
          </cell>
          <cell r="F2338" t="str">
            <v>completo</v>
          </cell>
        </row>
        <row r="2339">
          <cell r="D2339">
            <v>5160026504</v>
          </cell>
          <cell r="E2339">
            <v>113860432</v>
          </cell>
          <cell r="F2339" t="str">
            <v>completo</v>
          </cell>
        </row>
        <row r="2340">
          <cell r="D2340" t="str">
            <v>30807028T</v>
          </cell>
          <cell r="E2340">
            <v>-238755</v>
          </cell>
          <cell r="F2340" t="str">
            <v>parcial</v>
          </cell>
        </row>
        <row r="2341">
          <cell r="D2341" t="str">
            <v>46803042C</v>
          </cell>
          <cell r="E2341">
            <v>-217387</v>
          </cell>
          <cell r="F2341" t="str">
            <v>parcial</v>
          </cell>
        </row>
        <row r="2342">
          <cell r="D2342" t="str">
            <v>44367057B</v>
          </cell>
          <cell r="E2342">
            <v>-269607</v>
          </cell>
          <cell r="F2342" t="str">
            <v>completo</v>
          </cell>
        </row>
        <row r="2343">
          <cell r="D2343" t="str">
            <v>30955385F</v>
          </cell>
          <cell r="E2343">
            <v>269610</v>
          </cell>
          <cell r="F2343" t="str">
            <v>parcial</v>
          </cell>
        </row>
        <row r="2344">
          <cell r="D2344" t="str">
            <v>30979501L</v>
          </cell>
          <cell r="E2344">
            <v>212102</v>
          </cell>
          <cell r="F2344" t="str">
            <v>completo</v>
          </cell>
        </row>
        <row r="2345">
          <cell r="D2345" t="str">
            <v>30837457T</v>
          </cell>
          <cell r="E2345">
            <v>-113733532</v>
          </cell>
          <cell r="F2345" t="str">
            <v>parcial</v>
          </cell>
        </row>
        <row r="2346">
          <cell r="D2346" t="str">
            <v>44369242B</v>
          </cell>
          <cell r="E2346">
            <v>238758</v>
          </cell>
          <cell r="F2346" t="str">
            <v>completo</v>
          </cell>
        </row>
        <row r="2347">
          <cell r="D2347" t="str">
            <v>30817081W</v>
          </cell>
          <cell r="E2347">
            <v>-113960432</v>
          </cell>
          <cell r="F2347" t="str">
            <v>parcial</v>
          </cell>
        </row>
        <row r="2348">
          <cell r="D2348" t="str">
            <v>30449098L</v>
          </cell>
          <cell r="E2348">
            <v>113442172</v>
          </cell>
          <cell r="F2348" t="str">
            <v>parcial</v>
          </cell>
        </row>
        <row r="2349">
          <cell r="D2349" t="str">
            <v>15451717H</v>
          </cell>
          <cell r="E2349">
            <v>234082</v>
          </cell>
          <cell r="F2349" t="str">
            <v>completo</v>
          </cell>
        </row>
        <row r="2350">
          <cell r="D2350" t="str">
            <v>30525976P</v>
          </cell>
          <cell r="E2350">
            <v>113807652</v>
          </cell>
          <cell r="F2350" t="str">
            <v>completo</v>
          </cell>
        </row>
        <row r="2351">
          <cell r="D2351" t="str">
            <v>30988871M</v>
          </cell>
          <cell r="E2351">
            <v>113406962</v>
          </cell>
          <cell r="F2351" t="str">
            <v>completo</v>
          </cell>
        </row>
        <row r="2352">
          <cell r="D2352" t="str">
            <v>45744870D</v>
          </cell>
          <cell r="E2352">
            <v>256758</v>
          </cell>
          <cell r="F2352" t="str">
            <v>completo</v>
          </cell>
        </row>
        <row r="2353">
          <cell r="D2353" t="str">
            <v>30981254R</v>
          </cell>
          <cell r="E2353">
            <v>-113106962</v>
          </cell>
          <cell r="F2353" t="str">
            <v>parcial</v>
          </cell>
        </row>
        <row r="2354">
          <cell r="D2354">
            <v>7160024030</v>
          </cell>
          <cell r="E2354">
            <v>256722</v>
          </cell>
          <cell r="F2354" t="str">
            <v>completo</v>
          </cell>
        </row>
        <row r="2355">
          <cell r="D2355" t="str">
            <v>30962383J</v>
          </cell>
          <cell r="E2355">
            <v>113009412</v>
          </cell>
          <cell r="F2355" t="str">
            <v>completo</v>
          </cell>
        </row>
        <row r="2356">
          <cell r="D2356" t="str">
            <v>30969554P</v>
          </cell>
          <cell r="E2356">
            <v>113805752</v>
          </cell>
          <cell r="F2356" t="str">
            <v>parcial</v>
          </cell>
        </row>
        <row r="2357">
          <cell r="D2357" t="str">
            <v>45749000E</v>
          </cell>
          <cell r="E2357">
            <v>-113542172</v>
          </cell>
          <cell r="F2357" t="str">
            <v>parcial</v>
          </cell>
        </row>
        <row r="2358">
          <cell r="D2358" t="str">
            <v>30813216R</v>
          </cell>
          <cell r="E2358">
            <v>-113396832</v>
          </cell>
          <cell r="F2358" t="str">
            <v>parcial</v>
          </cell>
        </row>
        <row r="2359">
          <cell r="D2359" t="str">
            <v>30943543X</v>
          </cell>
          <cell r="E2359">
            <v>-113185652</v>
          </cell>
          <cell r="F2359" t="str">
            <v>parcial</v>
          </cell>
        </row>
        <row r="2360">
          <cell r="D2360">
            <v>7160044778</v>
          </cell>
          <cell r="E2360">
            <v>113007652</v>
          </cell>
          <cell r="F2360" t="str">
            <v>parcial</v>
          </cell>
        </row>
        <row r="2361">
          <cell r="D2361" t="str">
            <v>30193588Q</v>
          </cell>
          <cell r="E2361">
            <v>256646</v>
          </cell>
          <cell r="F2361" t="str">
            <v>completo</v>
          </cell>
        </row>
        <row r="2362">
          <cell r="D2362">
            <v>8160005586</v>
          </cell>
          <cell r="E2362">
            <v>-256655</v>
          </cell>
          <cell r="F2362" t="str">
            <v>parcial</v>
          </cell>
        </row>
        <row r="2363">
          <cell r="D2363" t="str">
            <v>30812440F</v>
          </cell>
          <cell r="E2363">
            <v>-113506962</v>
          </cell>
          <cell r="F2363" t="str">
            <v>completo</v>
          </cell>
        </row>
        <row r="2364">
          <cell r="D2364" t="str">
            <v>31033462E</v>
          </cell>
          <cell r="E2364">
            <v>256774</v>
          </cell>
          <cell r="F2364" t="str">
            <v>completo</v>
          </cell>
        </row>
        <row r="2365">
          <cell r="D2365" t="str">
            <v>30807022V</v>
          </cell>
          <cell r="E2365">
            <v>-271247</v>
          </cell>
          <cell r="F2365" t="str">
            <v>completo</v>
          </cell>
        </row>
        <row r="2366">
          <cell r="D2366" t="str">
            <v>30962940H</v>
          </cell>
          <cell r="E2366">
            <v>113217652</v>
          </cell>
          <cell r="F2366" t="str">
            <v>parcial</v>
          </cell>
        </row>
        <row r="2367">
          <cell r="D2367" t="str">
            <v>44359814J</v>
          </cell>
          <cell r="E2367">
            <v>-113546652</v>
          </cell>
          <cell r="F2367" t="str">
            <v>completo</v>
          </cell>
        </row>
        <row r="2368">
          <cell r="D2368" t="str">
            <v>44360325H</v>
          </cell>
          <cell r="E2368">
            <v>113806962</v>
          </cell>
          <cell r="F2368" t="str">
            <v>completo</v>
          </cell>
        </row>
        <row r="2369">
          <cell r="D2369" t="str">
            <v>44366977T</v>
          </cell>
          <cell r="E2369">
            <v>212074</v>
          </cell>
          <cell r="F2369" t="str">
            <v>parcial</v>
          </cell>
        </row>
        <row r="2370">
          <cell r="D2370" t="str">
            <v>26215636Y</v>
          </cell>
          <cell r="E2370">
            <v>256954</v>
          </cell>
          <cell r="F2370" t="str">
            <v>completo</v>
          </cell>
        </row>
        <row r="2371">
          <cell r="D2371" t="str">
            <v>44260780V</v>
          </cell>
          <cell r="E2371">
            <v>-113904832</v>
          </cell>
          <cell r="F2371" t="str">
            <v>parcial</v>
          </cell>
        </row>
        <row r="2372">
          <cell r="D2372" t="str">
            <v>30813272B</v>
          </cell>
          <cell r="E2372">
            <v>256710</v>
          </cell>
          <cell r="F2372" t="str">
            <v>completo</v>
          </cell>
        </row>
        <row r="2373">
          <cell r="D2373" t="str">
            <v>45741746J</v>
          </cell>
          <cell r="E2373">
            <v>-257507</v>
          </cell>
          <cell r="F2373" t="str">
            <v>parcial</v>
          </cell>
        </row>
        <row r="2374">
          <cell r="D2374" t="str">
            <v>30993963Z</v>
          </cell>
          <cell r="E2374">
            <v>-212651</v>
          </cell>
          <cell r="F2374" t="str">
            <v>parcial</v>
          </cell>
        </row>
        <row r="2375">
          <cell r="D2375" t="str">
            <v>30816709K</v>
          </cell>
          <cell r="E2375">
            <v>113821312</v>
          </cell>
          <cell r="F2375" t="str">
            <v>parcial</v>
          </cell>
        </row>
        <row r="2376">
          <cell r="D2376" t="str">
            <v>45736110N</v>
          </cell>
          <cell r="E2376">
            <v>-113521312</v>
          </cell>
          <cell r="F2376" t="str">
            <v>completo</v>
          </cell>
        </row>
        <row r="2377">
          <cell r="D2377" t="str">
            <v>45740590F</v>
          </cell>
          <cell r="E2377">
            <v>-113770432</v>
          </cell>
          <cell r="F2377" t="str">
            <v>completo</v>
          </cell>
        </row>
        <row r="2378">
          <cell r="D2378" t="str">
            <v>74663708G</v>
          </cell>
          <cell r="E2378">
            <v>269602</v>
          </cell>
          <cell r="F2378" t="str">
            <v>completo</v>
          </cell>
        </row>
        <row r="2379">
          <cell r="D2379" t="str">
            <v>30817999T</v>
          </cell>
          <cell r="E2379">
            <v>-235223</v>
          </cell>
          <cell r="F2379" t="str">
            <v>parcial</v>
          </cell>
        </row>
        <row r="2380">
          <cell r="D2380" t="str">
            <v>G00282213</v>
          </cell>
          <cell r="E2380">
            <v>-113907652</v>
          </cell>
          <cell r="F2380" t="str">
            <v>completo</v>
          </cell>
        </row>
        <row r="2381">
          <cell r="D2381" t="str">
            <v>45887018V</v>
          </cell>
          <cell r="E2381">
            <v>239906</v>
          </cell>
          <cell r="F2381" t="str">
            <v>completo</v>
          </cell>
        </row>
        <row r="2382">
          <cell r="D2382" t="str">
            <v>45749666K</v>
          </cell>
          <cell r="E2382">
            <v>248290</v>
          </cell>
          <cell r="F2382" t="str">
            <v>completo</v>
          </cell>
        </row>
        <row r="2383">
          <cell r="D2383" t="str">
            <v>45887518B</v>
          </cell>
          <cell r="E2383">
            <v>234070</v>
          </cell>
          <cell r="F2383" t="str">
            <v>completo</v>
          </cell>
        </row>
        <row r="2384">
          <cell r="D2384" t="str">
            <v>80164212N</v>
          </cell>
          <cell r="E2384">
            <v>266582</v>
          </cell>
          <cell r="F2384" t="str">
            <v>completo</v>
          </cell>
        </row>
        <row r="2385">
          <cell r="D2385" t="str">
            <v>C559529</v>
          </cell>
          <cell r="E2385">
            <v>272330</v>
          </cell>
          <cell r="F2385" t="str">
            <v>completo</v>
          </cell>
        </row>
        <row r="2386">
          <cell r="D2386" t="str">
            <v>20226758Y</v>
          </cell>
          <cell r="E2386">
            <v>-113906962</v>
          </cell>
          <cell r="F2386" t="str">
            <v>completo</v>
          </cell>
        </row>
        <row r="2387">
          <cell r="D2387" t="str">
            <v>31011252F</v>
          </cell>
          <cell r="E2387">
            <v>113006962</v>
          </cell>
          <cell r="F2387" t="str">
            <v>completo</v>
          </cell>
        </row>
        <row r="2388">
          <cell r="D2388" t="str">
            <v>31210010E</v>
          </cell>
          <cell r="E2388">
            <v>-269871</v>
          </cell>
          <cell r="F2388" t="str">
            <v>parcial</v>
          </cell>
        </row>
        <row r="2389">
          <cell r="D2389" t="str">
            <v>48956962J</v>
          </cell>
          <cell r="E2389">
            <v>271242</v>
          </cell>
          <cell r="F2389" t="str">
            <v>parcial</v>
          </cell>
        </row>
        <row r="2390">
          <cell r="D2390" t="str">
            <v>G867599</v>
          </cell>
          <cell r="E2390">
            <v>-113351312</v>
          </cell>
          <cell r="F2390" t="str">
            <v>parcial</v>
          </cell>
        </row>
        <row r="2391">
          <cell r="D2391" t="str">
            <v>I780809</v>
          </cell>
          <cell r="E2391">
            <v>-113713912</v>
          </cell>
          <cell r="F2391" t="str">
            <v>completo</v>
          </cell>
        </row>
        <row r="2392">
          <cell r="D2392">
            <v>1102917661</v>
          </cell>
          <cell r="E2392">
            <v>-113332532</v>
          </cell>
          <cell r="F2392" t="str">
            <v>completo</v>
          </cell>
        </row>
        <row r="2393">
          <cell r="D2393" t="str">
            <v>45660713D</v>
          </cell>
          <cell r="E2393">
            <v>113446652</v>
          </cell>
          <cell r="F2393" t="str">
            <v>completo</v>
          </cell>
        </row>
        <row r="2394">
          <cell r="D2394">
            <v>1309609988</v>
          </cell>
          <cell r="E2394">
            <v>113278962</v>
          </cell>
          <cell r="F2394" t="str">
            <v>completo</v>
          </cell>
        </row>
        <row r="2395">
          <cell r="D2395" t="str">
            <v>N95852476</v>
          </cell>
          <cell r="E2395">
            <v>-113942172</v>
          </cell>
          <cell r="F2395" t="str">
            <v>completo</v>
          </cell>
        </row>
        <row r="2396">
          <cell r="D2396">
            <v>1305258715</v>
          </cell>
          <cell r="E2396">
            <v>113049172</v>
          </cell>
          <cell r="F2396" t="str">
            <v>completo</v>
          </cell>
        </row>
        <row r="2397">
          <cell r="D2397">
            <v>1307783082</v>
          </cell>
          <cell r="E2397">
            <v>-271943</v>
          </cell>
          <cell r="F2397" t="str">
            <v>completo</v>
          </cell>
        </row>
        <row r="2398">
          <cell r="D2398">
            <v>1308755238</v>
          </cell>
          <cell r="E2398">
            <v>-271947</v>
          </cell>
          <cell r="F2398" t="str">
            <v>completo</v>
          </cell>
        </row>
        <row r="2399">
          <cell r="D2399">
            <v>1308637790</v>
          </cell>
          <cell r="E2399">
            <v>271950</v>
          </cell>
          <cell r="F2399" t="str">
            <v>completo</v>
          </cell>
        </row>
        <row r="2400">
          <cell r="D2400">
            <v>602932808</v>
          </cell>
          <cell r="E2400">
            <v>-113359172</v>
          </cell>
          <cell r="F2400" t="str">
            <v>completo</v>
          </cell>
        </row>
        <row r="2401">
          <cell r="D2401">
            <v>1311943714</v>
          </cell>
          <cell r="E2401">
            <v>-271959</v>
          </cell>
          <cell r="F2401" t="str">
            <v>completo</v>
          </cell>
        </row>
        <row r="2402">
          <cell r="D2402">
            <v>1308593704</v>
          </cell>
          <cell r="E2402">
            <v>113481272</v>
          </cell>
          <cell r="F2402" t="str">
            <v>completo</v>
          </cell>
        </row>
        <row r="2403">
          <cell r="D2403">
            <v>1308765344</v>
          </cell>
          <cell r="E2403">
            <v>-113981272</v>
          </cell>
          <cell r="F2403" t="str">
            <v>completo</v>
          </cell>
        </row>
        <row r="2404">
          <cell r="D2404">
            <v>1307540722</v>
          </cell>
          <cell r="E2404">
            <v>272190</v>
          </cell>
          <cell r="F2404" t="str">
            <v>completo</v>
          </cell>
        </row>
        <row r="2405">
          <cell r="D2405">
            <v>1310072218</v>
          </cell>
          <cell r="E2405">
            <v>113274272</v>
          </cell>
          <cell r="F2405" t="str">
            <v>completo</v>
          </cell>
        </row>
        <row r="2406">
          <cell r="D2406" t="str">
            <v>78687659J</v>
          </cell>
          <cell r="E2406">
            <v>-271311</v>
          </cell>
          <cell r="F2406" t="str">
            <v>parcial</v>
          </cell>
        </row>
        <row r="2407">
          <cell r="D2407" t="str">
            <v>31006933N</v>
          </cell>
          <cell r="E2407">
            <v>269658</v>
          </cell>
          <cell r="F2407" t="str">
            <v>parcial</v>
          </cell>
        </row>
        <row r="2408">
          <cell r="D2408" t="str">
            <v>26972705F</v>
          </cell>
          <cell r="E2408">
            <v>-113528332</v>
          </cell>
          <cell r="F2408" t="str">
            <v>completo</v>
          </cell>
        </row>
        <row r="2409">
          <cell r="D2409" t="str">
            <v>79012327J</v>
          </cell>
          <cell r="E2409">
            <v>269666</v>
          </cell>
          <cell r="F2409" t="str">
            <v>completo</v>
          </cell>
        </row>
        <row r="2410">
          <cell r="D2410" t="str">
            <v>45743161W</v>
          </cell>
          <cell r="E2410">
            <v>113677532</v>
          </cell>
          <cell r="F2410" t="str">
            <v>completo</v>
          </cell>
        </row>
        <row r="2411">
          <cell r="D2411" t="str">
            <v>48898902M</v>
          </cell>
          <cell r="E2411">
            <v>-113394212</v>
          </cell>
          <cell r="F2411" t="str">
            <v>completo</v>
          </cell>
        </row>
        <row r="2412">
          <cell r="D2412" t="str">
            <v>77332115C</v>
          </cell>
          <cell r="E2412">
            <v>-113964022</v>
          </cell>
          <cell r="F2412" t="str">
            <v>completo</v>
          </cell>
        </row>
        <row r="2413">
          <cell r="D2413" t="str">
            <v>77816985G</v>
          </cell>
          <cell r="E2413">
            <v>-255111</v>
          </cell>
          <cell r="F2413" t="str">
            <v>parcial</v>
          </cell>
        </row>
        <row r="2414">
          <cell r="D2414" t="str">
            <v>45943830L</v>
          </cell>
          <cell r="E2414">
            <v>113213172</v>
          </cell>
          <cell r="F2414" t="str">
            <v>completo</v>
          </cell>
        </row>
        <row r="2415">
          <cell r="D2415" t="str">
            <v>30266375P</v>
          </cell>
          <cell r="E2415">
            <v>266598</v>
          </cell>
          <cell r="F2415" t="str">
            <v>completo</v>
          </cell>
        </row>
        <row r="2416">
          <cell r="D2416">
            <v>71262178</v>
          </cell>
          <cell r="E2416">
            <v>-269663</v>
          </cell>
          <cell r="F2416" t="str">
            <v>completo</v>
          </cell>
        </row>
        <row r="2417">
          <cell r="D2417" t="str">
            <v>45328015Y</v>
          </cell>
          <cell r="E2417">
            <v>-113756962</v>
          </cell>
          <cell r="F2417" t="str">
            <v>completo</v>
          </cell>
        </row>
        <row r="2418">
          <cell r="D2418" t="str">
            <v>26973408C</v>
          </cell>
          <cell r="E2418">
            <v>113406112</v>
          </cell>
          <cell r="F2418" t="str">
            <v>completo</v>
          </cell>
        </row>
        <row r="2419">
          <cell r="D2419" t="str">
            <v>45885632B</v>
          </cell>
          <cell r="E2419">
            <v>-113393352</v>
          </cell>
          <cell r="F2419" t="str">
            <v>completo</v>
          </cell>
        </row>
        <row r="2420">
          <cell r="D2420" t="str">
            <v>30997302H</v>
          </cell>
          <cell r="E2420">
            <v>-113522432</v>
          </cell>
          <cell r="F2420" t="str">
            <v>completo</v>
          </cell>
        </row>
        <row r="2421">
          <cell r="D2421" t="str">
            <v>30997130F</v>
          </cell>
          <cell r="E2421">
            <v>-113350722</v>
          </cell>
          <cell r="F2421" t="str">
            <v>completo</v>
          </cell>
        </row>
        <row r="2422">
          <cell r="D2422" t="str">
            <v>30988446V</v>
          </cell>
          <cell r="E2422">
            <v>-113502552</v>
          </cell>
          <cell r="F2422" t="str">
            <v>completo</v>
          </cell>
        </row>
        <row r="2423">
          <cell r="D2423">
            <v>80854870</v>
          </cell>
          <cell r="E2423">
            <v>-113732652</v>
          </cell>
          <cell r="F2423" t="str">
            <v>completo</v>
          </cell>
        </row>
        <row r="2424">
          <cell r="D2424" t="str">
            <v>28709883H</v>
          </cell>
          <cell r="E2424">
            <v>-113188832</v>
          </cell>
          <cell r="F2424" t="str">
            <v>completo</v>
          </cell>
        </row>
        <row r="2425">
          <cell r="D2425" t="str">
            <v>30955653E</v>
          </cell>
          <cell r="E2425">
            <v>269926</v>
          </cell>
          <cell r="F2425" t="str">
            <v>parcial</v>
          </cell>
        </row>
        <row r="2426">
          <cell r="D2426" t="str">
            <v>50609404C</v>
          </cell>
          <cell r="E2426">
            <v>269858</v>
          </cell>
          <cell r="F2426" t="str">
            <v>completo</v>
          </cell>
        </row>
        <row r="2427">
          <cell r="D2427">
            <v>142681048</v>
          </cell>
          <cell r="E2427">
            <v>-113181752</v>
          </cell>
          <cell r="F2427" t="str">
            <v>completo</v>
          </cell>
        </row>
        <row r="2428">
          <cell r="D2428">
            <v>54816685</v>
          </cell>
          <cell r="E2428">
            <v>113408652</v>
          </cell>
          <cell r="F2428" t="str">
            <v>completo</v>
          </cell>
        </row>
        <row r="2429">
          <cell r="D2429" t="str">
            <v>30994114G</v>
          </cell>
          <cell r="E2429">
            <v>-113168942</v>
          </cell>
          <cell r="F2429" t="str">
            <v>completo</v>
          </cell>
        </row>
        <row r="2430">
          <cell r="D2430" t="str">
            <v>50613102S</v>
          </cell>
          <cell r="E2430">
            <v>272138</v>
          </cell>
          <cell r="F2430" t="str">
            <v>completo</v>
          </cell>
        </row>
        <row r="2431">
          <cell r="D2431" t="str">
            <v>30804428E</v>
          </cell>
          <cell r="E2431">
            <v>-272103</v>
          </cell>
          <cell r="F2431" t="str">
            <v>completo</v>
          </cell>
        </row>
        <row r="2432">
          <cell r="D2432" t="str">
            <v>08789219E</v>
          </cell>
          <cell r="E2432">
            <v>-234187</v>
          </cell>
          <cell r="F2432" t="str">
            <v>parcial</v>
          </cell>
        </row>
        <row r="2433">
          <cell r="D2433" t="str">
            <v>30971604B</v>
          </cell>
          <cell r="E2433">
            <v>113426112</v>
          </cell>
          <cell r="F2433" t="str">
            <v>completo</v>
          </cell>
        </row>
        <row r="2434">
          <cell r="D2434" t="str">
            <v>44205730Y</v>
          </cell>
          <cell r="E2434">
            <v>235222</v>
          </cell>
          <cell r="F2434" t="str">
            <v>completo</v>
          </cell>
        </row>
        <row r="2435">
          <cell r="D2435" t="str">
            <v>50614191T</v>
          </cell>
          <cell r="E2435">
            <v>113290432</v>
          </cell>
          <cell r="F2435" t="str">
            <v>parcial</v>
          </cell>
        </row>
        <row r="2436">
          <cell r="D2436" t="str">
            <v>44362660F</v>
          </cell>
          <cell r="E2436">
            <v>-235335</v>
          </cell>
          <cell r="F2436" t="str">
            <v>completo</v>
          </cell>
        </row>
        <row r="2437">
          <cell r="D2437">
            <v>105923074</v>
          </cell>
          <cell r="E2437">
            <v>-113542652</v>
          </cell>
          <cell r="F2437" t="str">
            <v>completo</v>
          </cell>
        </row>
        <row r="2438">
          <cell r="D2438" t="str">
            <v>30807059P</v>
          </cell>
          <cell r="E2438">
            <v>256682</v>
          </cell>
          <cell r="F2438" t="str">
            <v>completo</v>
          </cell>
        </row>
        <row r="2439">
          <cell r="D2439" t="str">
            <v>30546919K</v>
          </cell>
          <cell r="E2439">
            <v>-269863</v>
          </cell>
          <cell r="F2439" t="str">
            <v>completo</v>
          </cell>
        </row>
        <row r="2440">
          <cell r="D2440" t="str">
            <v>31001646S</v>
          </cell>
          <cell r="E2440">
            <v>-211559</v>
          </cell>
          <cell r="F2440" t="str">
            <v>completo</v>
          </cell>
        </row>
        <row r="2441">
          <cell r="D2441" t="str">
            <v>30794235H</v>
          </cell>
          <cell r="E2441">
            <v>-113508652</v>
          </cell>
          <cell r="F2441" t="str">
            <v>parcial</v>
          </cell>
        </row>
        <row r="2442">
          <cell r="D2442" t="str">
            <v>79194658T</v>
          </cell>
          <cell r="E2442">
            <v>-234091</v>
          </cell>
          <cell r="F2442" t="str">
            <v>parcial</v>
          </cell>
        </row>
        <row r="2443">
          <cell r="D2443" t="str">
            <v>30995093V</v>
          </cell>
          <cell r="E2443">
            <v>113214352</v>
          </cell>
          <cell r="F2443" t="str">
            <v>completo</v>
          </cell>
        </row>
        <row r="2444">
          <cell r="D2444" t="str">
            <v>30196180D</v>
          </cell>
          <cell r="E2444">
            <v>113808652</v>
          </cell>
          <cell r="F2444" t="str">
            <v>completo</v>
          </cell>
        </row>
        <row r="2445">
          <cell r="D2445" t="str">
            <v>A739989</v>
          </cell>
          <cell r="E2445">
            <v>-113397652</v>
          </cell>
          <cell r="F2445" t="str">
            <v>completo</v>
          </cell>
        </row>
        <row r="2446">
          <cell r="D2446" t="str">
            <v>30521015S</v>
          </cell>
          <cell r="E2446">
            <v>257874</v>
          </cell>
          <cell r="F2446" t="str">
            <v>parcial</v>
          </cell>
        </row>
        <row r="2447">
          <cell r="D2447" t="str">
            <v>15452545H</v>
          </cell>
          <cell r="E2447">
            <v>113469752</v>
          </cell>
          <cell r="F2447" t="str">
            <v>completo</v>
          </cell>
        </row>
        <row r="2448">
          <cell r="D2448" t="str">
            <v>50615103S</v>
          </cell>
          <cell r="E2448">
            <v>-257979</v>
          </cell>
          <cell r="F2448" t="str">
            <v>completo</v>
          </cell>
        </row>
        <row r="2449">
          <cell r="D2449" t="str">
            <v>45745218N</v>
          </cell>
          <cell r="E2449">
            <v>-113502432</v>
          </cell>
          <cell r="F2449" t="str">
            <v>completo</v>
          </cell>
        </row>
        <row r="2450">
          <cell r="D2450" t="str">
            <v>80139970N</v>
          </cell>
          <cell r="E2450">
            <v>213214</v>
          </cell>
          <cell r="F2450" t="str">
            <v>parcial</v>
          </cell>
        </row>
        <row r="2451">
          <cell r="D2451" t="str">
            <v>45750000X</v>
          </cell>
          <cell r="E2451">
            <v>-270243</v>
          </cell>
          <cell r="F2451" t="str">
            <v>completo</v>
          </cell>
        </row>
        <row r="2452">
          <cell r="D2452" t="str">
            <v>45746518R</v>
          </cell>
          <cell r="E2452">
            <v>-211567</v>
          </cell>
          <cell r="F2452" t="str">
            <v>completo</v>
          </cell>
        </row>
        <row r="2453">
          <cell r="D2453" t="str">
            <v>45742129M</v>
          </cell>
          <cell r="E2453">
            <v>-211619</v>
          </cell>
          <cell r="F2453" t="str">
            <v>completo</v>
          </cell>
        </row>
        <row r="2454">
          <cell r="D2454" t="str">
            <v>01181749D</v>
          </cell>
          <cell r="E2454">
            <v>-217511</v>
          </cell>
          <cell r="F2454" t="str">
            <v>parcial</v>
          </cell>
        </row>
        <row r="2455">
          <cell r="D2455" t="str">
            <v>80159526H</v>
          </cell>
          <cell r="E2455">
            <v>-217543</v>
          </cell>
          <cell r="F2455" t="str">
            <v>completo</v>
          </cell>
        </row>
        <row r="2456">
          <cell r="D2456" t="str">
            <v>30995809C</v>
          </cell>
          <cell r="E2456">
            <v>211614</v>
          </cell>
          <cell r="F2456" t="str">
            <v>completo</v>
          </cell>
        </row>
        <row r="2457">
          <cell r="D2457" t="str">
            <v>30807709Z</v>
          </cell>
          <cell r="E2457">
            <v>234202</v>
          </cell>
          <cell r="F2457" t="str">
            <v>parcial</v>
          </cell>
        </row>
        <row r="2458">
          <cell r="D2458" t="str">
            <v>30794106G</v>
          </cell>
          <cell r="E2458">
            <v>-113797652</v>
          </cell>
          <cell r="F2458" t="str">
            <v>completo</v>
          </cell>
        </row>
        <row r="2459">
          <cell r="D2459" t="str">
            <v>14621072H</v>
          </cell>
          <cell r="E2459">
            <v>113802432</v>
          </cell>
          <cell r="F2459" t="str">
            <v>parcial</v>
          </cell>
        </row>
        <row r="2460">
          <cell r="D2460" t="str">
            <v>75708089R</v>
          </cell>
          <cell r="E2460">
            <v>-113962532</v>
          </cell>
          <cell r="F2460" t="str">
            <v>parcial</v>
          </cell>
        </row>
        <row r="2461">
          <cell r="D2461" t="str">
            <v>39701127E</v>
          </cell>
          <cell r="E2461">
            <v>-113391432</v>
          </cell>
          <cell r="F2461" t="str">
            <v>completo</v>
          </cell>
        </row>
        <row r="2462">
          <cell r="D2462" t="str">
            <v>30807935X</v>
          </cell>
          <cell r="E2462">
            <v>-113312552</v>
          </cell>
          <cell r="F2462" t="str">
            <v>parcial</v>
          </cell>
        </row>
        <row r="2463">
          <cell r="D2463" t="str">
            <v>52558954K</v>
          </cell>
          <cell r="E2463">
            <v>-235323</v>
          </cell>
          <cell r="F2463" t="str">
            <v>parcial</v>
          </cell>
        </row>
        <row r="2464">
          <cell r="D2464" t="str">
            <v>30957498G</v>
          </cell>
          <cell r="E2464">
            <v>-113122532</v>
          </cell>
          <cell r="F2464" t="str">
            <v>completo</v>
          </cell>
        </row>
        <row r="2465">
          <cell r="D2465" t="str">
            <v>31003591M</v>
          </cell>
          <cell r="E2465">
            <v>113880072</v>
          </cell>
          <cell r="F2465" t="str">
            <v>completo</v>
          </cell>
        </row>
        <row r="2466">
          <cell r="D2466" t="str">
            <v>80065338S</v>
          </cell>
          <cell r="E2466">
            <v>113449652</v>
          </cell>
          <cell r="F2466" t="str">
            <v>completo</v>
          </cell>
        </row>
        <row r="2467">
          <cell r="D2467" t="str">
            <v>31870064E</v>
          </cell>
          <cell r="E2467">
            <v>255122</v>
          </cell>
          <cell r="F2467" t="str">
            <v>parcial</v>
          </cell>
        </row>
        <row r="2468">
          <cell r="D2468" t="str">
            <v>52486822V</v>
          </cell>
          <cell r="E2468">
            <v>257186</v>
          </cell>
          <cell r="F2468" t="str">
            <v>completo</v>
          </cell>
        </row>
        <row r="2469">
          <cell r="D2469" t="str">
            <v>26977117A</v>
          </cell>
          <cell r="E2469">
            <v>-113314352</v>
          </cell>
          <cell r="F2469" t="str">
            <v>completo</v>
          </cell>
        </row>
        <row r="2470">
          <cell r="D2470" t="str">
            <v>45743511F</v>
          </cell>
          <cell r="E2470">
            <v>234090</v>
          </cell>
          <cell r="F2470" t="str">
            <v>completo</v>
          </cell>
        </row>
        <row r="2471">
          <cell r="D2471" t="str">
            <v>75559103D</v>
          </cell>
          <cell r="E2471">
            <v>-113921272</v>
          </cell>
          <cell r="F2471" t="str">
            <v>completo</v>
          </cell>
        </row>
        <row r="2472">
          <cell r="D2472" t="str">
            <v>30835506G</v>
          </cell>
          <cell r="E2472">
            <v>270246</v>
          </cell>
          <cell r="F2472" t="str">
            <v>completo</v>
          </cell>
        </row>
        <row r="2473">
          <cell r="D2473" t="str">
            <v>30954801K</v>
          </cell>
          <cell r="E2473">
            <v>-113312432</v>
          </cell>
          <cell r="F2473" t="str">
            <v>completo</v>
          </cell>
        </row>
        <row r="2474">
          <cell r="D2474" t="str">
            <v>50612379M</v>
          </cell>
          <cell r="E2474">
            <v>-254815</v>
          </cell>
          <cell r="F2474" t="str">
            <v>completo</v>
          </cell>
        </row>
        <row r="2475">
          <cell r="D2475">
            <v>63915332</v>
          </cell>
          <cell r="E2475">
            <v>113697652</v>
          </cell>
          <cell r="F2475" t="str">
            <v>completo</v>
          </cell>
        </row>
        <row r="2476">
          <cell r="D2476" t="str">
            <v>80157687L</v>
          </cell>
          <cell r="E2476">
            <v>-270595</v>
          </cell>
          <cell r="F2476" t="str">
            <v>completo</v>
          </cell>
        </row>
        <row r="2477">
          <cell r="D2477" t="str">
            <v>30996229A</v>
          </cell>
          <cell r="E2477">
            <v>113270532</v>
          </cell>
          <cell r="F2477" t="str">
            <v>parcial</v>
          </cell>
        </row>
        <row r="2478">
          <cell r="D2478" t="str">
            <v>08104746Y</v>
          </cell>
          <cell r="E2478">
            <v>-113905712</v>
          </cell>
          <cell r="F2478" t="str">
            <v>completo</v>
          </cell>
        </row>
        <row r="2479">
          <cell r="D2479" t="str">
            <v>75442804K</v>
          </cell>
          <cell r="E2479">
            <v>113806112</v>
          </cell>
          <cell r="F2479" t="str">
            <v>completo</v>
          </cell>
        </row>
        <row r="2480">
          <cell r="D2480" t="str">
            <v>30517341K</v>
          </cell>
          <cell r="E2480">
            <v>258918</v>
          </cell>
          <cell r="F2480" t="str">
            <v>completo</v>
          </cell>
        </row>
        <row r="2481">
          <cell r="D2481" t="str">
            <v>30528303N</v>
          </cell>
          <cell r="E2481">
            <v>113027712</v>
          </cell>
          <cell r="F2481" t="str">
            <v>completo</v>
          </cell>
        </row>
        <row r="2482">
          <cell r="D2482" t="str">
            <v>52489065Y</v>
          </cell>
          <cell r="E2482">
            <v>113880432</v>
          </cell>
          <cell r="F2482" t="str">
            <v>completo</v>
          </cell>
        </row>
        <row r="2483">
          <cell r="D2483">
            <v>113394668</v>
          </cell>
          <cell r="E2483">
            <v>-256247</v>
          </cell>
          <cell r="F2483" t="str">
            <v>completo</v>
          </cell>
        </row>
        <row r="2484">
          <cell r="D2484" t="str">
            <v>30541205B</v>
          </cell>
          <cell r="E2484">
            <v>113821272</v>
          </cell>
          <cell r="F2484" t="str">
            <v>completo</v>
          </cell>
        </row>
        <row r="2485">
          <cell r="D2485" t="str">
            <v>26977116W</v>
          </cell>
          <cell r="E2485">
            <v>-234207</v>
          </cell>
          <cell r="F2485" t="str">
            <v>completo</v>
          </cell>
        </row>
        <row r="2486">
          <cell r="D2486" t="str">
            <v>26976341D</v>
          </cell>
          <cell r="E2486">
            <v>-113331272</v>
          </cell>
          <cell r="F2486" t="str">
            <v>completo</v>
          </cell>
        </row>
        <row r="2487">
          <cell r="D2487" t="str">
            <v>30995412Z</v>
          </cell>
          <cell r="E2487">
            <v>234174</v>
          </cell>
          <cell r="F2487" t="str">
            <v>completo</v>
          </cell>
        </row>
        <row r="2488">
          <cell r="D2488" t="str">
            <v>31006438T</v>
          </cell>
          <cell r="E2488">
            <v>269866</v>
          </cell>
          <cell r="F2488" t="str">
            <v>completo</v>
          </cell>
        </row>
        <row r="2489">
          <cell r="D2489" t="str">
            <v>30952752L</v>
          </cell>
          <cell r="E2489">
            <v>113868962</v>
          </cell>
          <cell r="F2489" t="str">
            <v>parcial</v>
          </cell>
        </row>
        <row r="2490">
          <cell r="D2490">
            <v>103488168</v>
          </cell>
          <cell r="E2490">
            <v>256234</v>
          </cell>
          <cell r="F2490" t="str">
            <v>completo</v>
          </cell>
        </row>
        <row r="2491">
          <cell r="D2491" t="str">
            <v>30961320P</v>
          </cell>
          <cell r="E2491">
            <v>113488962</v>
          </cell>
          <cell r="F2491" t="str">
            <v>completo</v>
          </cell>
        </row>
        <row r="2492">
          <cell r="D2492" t="str">
            <v>30814226E</v>
          </cell>
          <cell r="E2492">
            <v>274114</v>
          </cell>
          <cell r="F2492" t="str">
            <v>parcial</v>
          </cell>
        </row>
        <row r="2493">
          <cell r="D2493" t="str">
            <v>08843559J</v>
          </cell>
          <cell r="E2493">
            <v>113481752</v>
          </cell>
          <cell r="F2493" t="str">
            <v>completo</v>
          </cell>
        </row>
        <row r="2494">
          <cell r="D2494" t="str">
            <v>30996968Y</v>
          </cell>
          <cell r="E2494">
            <v>-113712432</v>
          </cell>
          <cell r="F2494" t="str">
            <v>completo</v>
          </cell>
        </row>
        <row r="2495">
          <cell r="D2495" t="str">
            <v>77340790R</v>
          </cell>
          <cell r="E2495">
            <v>-269867</v>
          </cell>
          <cell r="F2495" t="str">
            <v>completo</v>
          </cell>
        </row>
        <row r="2496">
          <cell r="D2496" t="str">
            <v>30983173B</v>
          </cell>
          <cell r="E2496">
            <v>260694</v>
          </cell>
          <cell r="F2496" t="str">
            <v>completo</v>
          </cell>
        </row>
        <row r="2497">
          <cell r="D2497" t="str">
            <v>31004747B</v>
          </cell>
          <cell r="E2497">
            <v>113042132</v>
          </cell>
          <cell r="F2497" t="str">
            <v>completo</v>
          </cell>
        </row>
        <row r="2498">
          <cell r="D2498" t="str">
            <v>44358689S</v>
          </cell>
          <cell r="E2498">
            <v>234094</v>
          </cell>
          <cell r="F2498" t="str">
            <v>parcial</v>
          </cell>
        </row>
        <row r="2499">
          <cell r="D2499">
            <v>83812974</v>
          </cell>
          <cell r="E2499">
            <v>256806</v>
          </cell>
          <cell r="F2499" t="str">
            <v>completo</v>
          </cell>
        </row>
        <row r="2500">
          <cell r="D2500" t="str">
            <v>30965868W</v>
          </cell>
          <cell r="E2500">
            <v>-113501272</v>
          </cell>
          <cell r="F2500" t="str">
            <v>completo</v>
          </cell>
        </row>
        <row r="2501">
          <cell r="D2501">
            <v>97793212</v>
          </cell>
          <cell r="E2501">
            <v>257182</v>
          </cell>
          <cell r="F2501" t="str">
            <v>completo</v>
          </cell>
        </row>
        <row r="2502">
          <cell r="D2502" t="str">
            <v>34027556E</v>
          </cell>
          <cell r="E2502">
            <v>261078</v>
          </cell>
          <cell r="F2502" t="str">
            <v>completo</v>
          </cell>
        </row>
        <row r="2503">
          <cell r="D2503" t="str">
            <v>30944992X</v>
          </cell>
          <cell r="E2503">
            <v>238770</v>
          </cell>
          <cell r="F2503" t="str">
            <v>completo</v>
          </cell>
        </row>
        <row r="2504">
          <cell r="D2504" t="str">
            <v>30822660S</v>
          </cell>
          <cell r="E2504">
            <v>113403532</v>
          </cell>
          <cell r="F2504" t="str">
            <v>parcial</v>
          </cell>
        </row>
        <row r="2505">
          <cell r="D2505" t="str">
            <v>30993339B</v>
          </cell>
          <cell r="E2505">
            <v>113443852</v>
          </cell>
          <cell r="F2505" t="str">
            <v>completo</v>
          </cell>
        </row>
        <row r="2506">
          <cell r="D2506" t="str">
            <v>30810125S</v>
          </cell>
          <cell r="E2506">
            <v>-269875</v>
          </cell>
          <cell r="F2506" t="str">
            <v>parcial</v>
          </cell>
        </row>
        <row r="2507">
          <cell r="D2507" t="str">
            <v>30956306P</v>
          </cell>
          <cell r="E2507">
            <v>238886</v>
          </cell>
          <cell r="F2507" t="str">
            <v>completo</v>
          </cell>
        </row>
        <row r="2508">
          <cell r="D2508" t="str">
            <v>30984777M</v>
          </cell>
          <cell r="E2508">
            <v>-273843</v>
          </cell>
          <cell r="F2508" t="str">
            <v>parcial</v>
          </cell>
        </row>
        <row r="2509">
          <cell r="D2509" t="str">
            <v>53254498E</v>
          </cell>
          <cell r="E2509">
            <v>235174</v>
          </cell>
          <cell r="F2509" t="str">
            <v>completo</v>
          </cell>
        </row>
        <row r="2510">
          <cell r="D2510" t="str">
            <v>48981503J</v>
          </cell>
          <cell r="E2510">
            <v>-113739962</v>
          </cell>
          <cell r="F2510" t="str">
            <v>parcial</v>
          </cell>
        </row>
        <row r="2511">
          <cell r="D2511" t="str">
            <v>30968591B</v>
          </cell>
          <cell r="E2511">
            <v>217546</v>
          </cell>
          <cell r="F2511" t="str">
            <v>parcial</v>
          </cell>
        </row>
        <row r="2512">
          <cell r="D2512" t="str">
            <v>30829467Z</v>
          </cell>
          <cell r="E2512">
            <v>113447562</v>
          </cell>
          <cell r="F2512" t="str">
            <v>completo</v>
          </cell>
        </row>
        <row r="2513">
          <cell r="D2513">
            <v>58076112</v>
          </cell>
          <cell r="E2513">
            <v>113232652</v>
          </cell>
          <cell r="F2513" t="str">
            <v>completo</v>
          </cell>
        </row>
        <row r="2514">
          <cell r="D2514" t="str">
            <v>30812928N</v>
          </cell>
          <cell r="E2514">
            <v>-113188962</v>
          </cell>
          <cell r="F2514" t="str">
            <v>parcial</v>
          </cell>
        </row>
        <row r="2515">
          <cell r="D2515" t="str">
            <v>31002923G</v>
          </cell>
          <cell r="E2515">
            <v>113611722</v>
          </cell>
          <cell r="F2515" t="str">
            <v>completo</v>
          </cell>
        </row>
        <row r="2516">
          <cell r="D2516" t="str">
            <v>49062716J</v>
          </cell>
          <cell r="E2516">
            <v>-113588832</v>
          </cell>
          <cell r="F2516" t="str">
            <v>completo</v>
          </cell>
        </row>
        <row r="2517">
          <cell r="D2517" t="str">
            <v>30981793B</v>
          </cell>
          <cell r="E2517">
            <v>237958</v>
          </cell>
          <cell r="F2517" t="str">
            <v>completo</v>
          </cell>
        </row>
        <row r="2518">
          <cell r="D2518" t="str">
            <v>30799171D</v>
          </cell>
          <cell r="E2518">
            <v>-270247</v>
          </cell>
          <cell r="F2518" t="str">
            <v>completo</v>
          </cell>
        </row>
        <row r="2519">
          <cell r="D2519" t="str">
            <v>52486826K</v>
          </cell>
          <cell r="E2519">
            <v>-113588962</v>
          </cell>
          <cell r="F2519" t="str">
            <v>completo</v>
          </cell>
        </row>
        <row r="2520">
          <cell r="D2520" t="str">
            <v>30976005L</v>
          </cell>
          <cell r="E2520">
            <v>-113584712</v>
          </cell>
          <cell r="F2520" t="str">
            <v>completo</v>
          </cell>
        </row>
        <row r="2521">
          <cell r="D2521" t="str">
            <v>30957992S</v>
          </cell>
          <cell r="E2521">
            <v>-113921962</v>
          </cell>
          <cell r="F2521" t="str">
            <v>completo</v>
          </cell>
        </row>
        <row r="2522">
          <cell r="D2522" t="str">
            <v>17441277D</v>
          </cell>
          <cell r="E2522">
            <v>235306</v>
          </cell>
          <cell r="F2522" t="str">
            <v>parcial</v>
          </cell>
        </row>
        <row r="2523">
          <cell r="D2523" t="str">
            <v>30979153Q</v>
          </cell>
          <cell r="E2523">
            <v>-113375112</v>
          </cell>
          <cell r="F2523" t="str">
            <v>completo</v>
          </cell>
        </row>
        <row r="2524">
          <cell r="D2524" t="str">
            <v>44372418J</v>
          </cell>
          <cell r="E2524">
            <v>-272139</v>
          </cell>
          <cell r="F2524" t="str">
            <v>completo</v>
          </cell>
        </row>
        <row r="2525">
          <cell r="D2525" t="str">
            <v>75158536X</v>
          </cell>
          <cell r="E2525">
            <v>-113713862</v>
          </cell>
          <cell r="F2525" t="str">
            <v>completo</v>
          </cell>
        </row>
        <row r="2526">
          <cell r="D2526" t="str">
            <v>30943307G</v>
          </cell>
          <cell r="E2526">
            <v>218210</v>
          </cell>
          <cell r="F2526" t="str">
            <v>completo</v>
          </cell>
        </row>
        <row r="2527">
          <cell r="D2527" t="str">
            <v>30981913Q</v>
          </cell>
          <cell r="E2527">
            <v>-272111</v>
          </cell>
          <cell r="F2527" t="str">
            <v>completo</v>
          </cell>
        </row>
        <row r="2528">
          <cell r="D2528" t="str">
            <v>26972202X</v>
          </cell>
          <cell r="E2528">
            <v>-255195</v>
          </cell>
          <cell r="F2528" t="str">
            <v>completo</v>
          </cell>
        </row>
        <row r="2529">
          <cell r="D2529" t="str">
            <v>38108698K</v>
          </cell>
          <cell r="E2529">
            <v>113003532</v>
          </cell>
          <cell r="F2529" t="str">
            <v>completo</v>
          </cell>
        </row>
        <row r="2530">
          <cell r="D2530" t="str">
            <v>48919932J</v>
          </cell>
          <cell r="E2530">
            <v>-113397832</v>
          </cell>
          <cell r="F2530" t="str">
            <v>completo</v>
          </cell>
        </row>
        <row r="2531">
          <cell r="D2531" t="str">
            <v>15513919M</v>
          </cell>
          <cell r="E2531">
            <v>113612432</v>
          </cell>
          <cell r="F2531" t="str">
            <v>completo</v>
          </cell>
        </row>
        <row r="2532">
          <cell r="D2532" t="str">
            <v>30198252B</v>
          </cell>
          <cell r="E2532">
            <v>113021552</v>
          </cell>
          <cell r="F2532" t="str">
            <v>completo</v>
          </cell>
        </row>
        <row r="2533">
          <cell r="D2533" t="str">
            <v>32058033N</v>
          </cell>
          <cell r="E2533">
            <v>212638</v>
          </cell>
          <cell r="F2533" t="str">
            <v>completo</v>
          </cell>
        </row>
        <row r="2534">
          <cell r="D2534" t="str">
            <v>03899957P</v>
          </cell>
          <cell r="E2534">
            <v>256790</v>
          </cell>
          <cell r="F2534" t="str">
            <v>completo</v>
          </cell>
        </row>
        <row r="2535">
          <cell r="D2535" t="str">
            <v>43524427D</v>
          </cell>
          <cell r="E2535">
            <v>235282</v>
          </cell>
          <cell r="F2535" t="str">
            <v>completo</v>
          </cell>
        </row>
        <row r="2536">
          <cell r="D2536" t="str">
            <v>30983644E</v>
          </cell>
          <cell r="E2536">
            <v>269878</v>
          </cell>
          <cell r="F2536" t="str">
            <v>completo</v>
          </cell>
        </row>
        <row r="2537">
          <cell r="D2537" t="str">
            <v>30999601V</v>
          </cell>
          <cell r="E2537">
            <v>113613862</v>
          </cell>
          <cell r="F2537" t="str">
            <v>completo</v>
          </cell>
        </row>
        <row r="2538">
          <cell r="D2538" t="str">
            <v>45744517R</v>
          </cell>
          <cell r="E2538">
            <v>-113352072</v>
          </cell>
          <cell r="F2538" t="str">
            <v>completo</v>
          </cell>
        </row>
        <row r="2539">
          <cell r="D2539" t="str">
            <v>YA3510779</v>
          </cell>
          <cell r="E2539">
            <v>-113187652</v>
          </cell>
          <cell r="F2539" t="str">
            <v>completo</v>
          </cell>
        </row>
        <row r="2540">
          <cell r="D2540" t="str">
            <v>31005955T</v>
          </cell>
          <cell r="E2540">
            <v>-269887</v>
          </cell>
          <cell r="F2540" t="str">
            <v>completo</v>
          </cell>
        </row>
        <row r="2541">
          <cell r="D2541" t="str">
            <v>31006489M</v>
          </cell>
          <cell r="E2541">
            <v>270834</v>
          </cell>
          <cell r="F2541" t="str">
            <v>completo</v>
          </cell>
        </row>
        <row r="2542">
          <cell r="D2542" t="str">
            <v>05638978E</v>
          </cell>
          <cell r="E2542">
            <v>113404022</v>
          </cell>
          <cell r="F2542" t="str">
            <v>parcial</v>
          </cell>
        </row>
        <row r="2543">
          <cell r="D2543" t="str">
            <v>77576012W</v>
          </cell>
          <cell r="E2543">
            <v>113402432</v>
          </cell>
          <cell r="F2543" t="str">
            <v>completo</v>
          </cell>
        </row>
        <row r="2544">
          <cell r="D2544" t="str">
            <v>75727962W</v>
          </cell>
          <cell r="E2544">
            <v>-234199</v>
          </cell>
          <cell r="F2544" t="str">
            <v>parcial</v>
          </cell>
        </row>
        <row r="2545">
          <cell r="D2545" t="str">
            <v>K27268589</v>
          </cell>
          <cell r="E2545">
            <v>214902</v>
          </cell>
          <cell r="F2545" t="str">
            <v>completo</v>
          </cell>
        </row>
        <row r="2546">
          <cell r="D2546" t="str">
            <v>30207479S</v>
          </cell>
          <cell r="E2546">
            <v>272118</v>
          </cell>
          <cell r="F2546" t="str">
            <v>completo</v>
          </cell>
        </row>
        <row r="2547">
          <cell r="D2547" t="str">
            <v>28717823T</v>
          </cell>
          <cell r="E2547">
            <v>-238771</v>
          </cell>
          <cell r="F2547" t="str">
            <v>parcial</v>
          </cell>
        </row>
        <row r="2548">
          <cell r="D2548" t="str">
            <v>48919622W</v>
          </cell>
          <cell r="E2548">
            <v>-255123</v>
          </cell>
          <cell r="F2548" t="str">
            <v>parcial</v>
          </cell>
        </row>
        <row r="2549">
          <cell r="D2549" t="str">
            <v>17474054B</v>
          </cell>
          <cell r="E2549">
            <v>272130</v>
          </cell>
          <cell r="F2549" t="str">
            <v>completo</v>
          </cell>
        </row>
        <row r="2550">
          <cell r="D2550" t="str">
            <v>F970255</v>
          </cell>
          <cell r="E2550">
            <v>239722</v>
          </cell>
          <cell r="F2550" t="str">
            <v>completo</v>
          </cell>
        </row>
        <row r="2551">
          <cell r="D2551" t="str">
            <v>77353123Y</v>
          </cell>
          <cell r="E2551">
            <v>269882</v>
          </cell>
          <cell r="F2551" t="str">
            <v>completo</v>
          </cell>
        </row>
        <row r="2552">
          <cell r="D2552" t="str">
            <v>28498130A</v>
          </cell>
          <cell r="E2552">
            <v>113423452</v>
          </cell>
          <cell r="F2552" t="str">
            <v>completo</v>
          </cell>
        </row>
        <row r="2553">
          <cell r="D2553" t="str">
            <v>05695829V</v>
          </cell>
          <cell r="E2553">
            <v>255118</v>
          </cell>
          <cell r="F2553" t="str">
            <v>parcial</v>
          </cell>
        </row>
        <row r="2554">
          <cell r="D2554" t="str">
            <v>05675005P</v>
          </cell>
          <cell r="E2554">
            <v>-113580432</v>
          </cell>
          <cell r="F2554" t="str">
            <v>parcial</v>
          </cell>
        </row>
        <row r="2555">
          <cell r="D2555" t="str">
            <v>70647602C</v>
          </cell>
          <cell r="E2555">
            <v>-217499</v>
          </cell>
          <cell r="F2555" t="str">
            <v>parcial</v>
          </cell>
        </row>
        <row r="2556">
          <cell r="D2556" t="str">
            <v>70647603K</v>
          </cell>
          <cell r="E2556">
            <v>-113105712</v>
          </cell>
          <cell r="F2556" t="str">
            <v>parcial</v>
          </cell>
        </row>
        <row r="2557">
          <cell r="D2557" t="str">
            <v>46608604R</v>
          </cell>
          <cell r="E2557">
            <v>-113359812</v>
          </cell>
          <cell r="F2557" t="str">
            <v>completo</v>
          </cell>
        </row>
        <row r="2558">
          <cell r="D2558" t="str">
            <v>53573983Z</v>
          </cell>
          <cell r="E2558">
            <v>-113731272</v>
          </cell>
          <cell r="F2558" t="str">
            <v>parcial</v>
          </cell>
        </row>
        <row r="2559">
          <cell r="D2559">
            <v>116765794</v>
          </cell>
          <cell r="E2559">
            <v>113482212</v>
          </cell>
          <cell r="F2559" t="str">
            <v>completo</v>
          </cell>
        </row>
        <row r="2560">
          <cell r="D2560" t="str">
            <v>70580160Z</v>
          </cell>
          <cell r="E2560">
            <v>217486</v>
          </cell>
          <cell r="F2560" t="str">
            <v>parcial</v>
          </cell>
        </row>
        <row r="2561">
          <cell r="D2561" t="str">
            <v>50126466J</v>
          </cell>
          <cell r="E2561">
            <v>113480422</v>
          </cell>
          <cell r="F2561" t="str">
            <v>completo</v>
          </cell>
        </row>
        <row r="2562">
          <cell r="D2562" t="str">
            <v>AP703152</v>
          </cell>
          <cell r="E2562">
            <v>113002552</v>
          </cell>
          <cell r="F2562" t="str">
            <v>completo</v>
          </cell>
        </row>
        <row r="2563">
          <cell r="D2563" t="str">
            <v>70646796L</v>
          </cell>
          <cell r="E2563">
            <v>-113394712</v>
          </cell>
          <cell r="F2563" t="str">
            <v>parcial</v>
          </cell>
        </row>
        <row r="2564">
          <cell r="D2564" t="str">
            <v>70646451L</v>
          </cell>
          <cell r="E2564">
            <v>-113794712</v>
          </cell>
          <cell r="F2564" t="str">
            <v>parcial</v>
          </cell>
        </row>
        <row r="2565">
          <cell r="D2565" t="str">
            <v>PA0328137</v>
          </cell>
          <cell r="E2565">
            <v>-233519</v>
          </cell>
          <cell r="F2565" t="str">
            <v>completo</v>
          </cell>
        </row>
        <row r="2566">
          <cell r="D2566" t="str">
            <v>Y2968262B</v>
          </cell>
          <cell r="E2566">
            <v>-254803</v>
          </cell>
          <cell r="F2566" t="str">
            <v>completo</v>
          </cell>
        </row>
        <row r="2567">
          <cell r="D2567" t="str">
            <v>52687999J</v>
          </cell>
          <cell r="E2567">
            <v>-113567832</v>
          </cell>
          <cell r="F2567" t="str">
            <v>parcial</v>
          </cell>
        </row>
        <row r="2568">
          <cell r="D2568" t="str">
            <v>AAA737605</v>
          </cell>
          <cell r="E2568">
            <v>113291552</v>
          </cell>
          <cell r="F2568" t="str">
            <v>completo</v>
          </cell>
        </row>
        <row r="2569">
          <cell r="D2569" t="str">
            <v>76647947X</v>
          </cell>
          <cell r="E2569">
            <v>234210</v>
          </cell>
          <cell r="F2569" t="str">
            <v>completo</v>
          </cell>
        </row>
        <row r="2570">
          <cell r="D2570" t="str">
            <v>49020030S</v>
          </cell>
          <cell r="E2570">
            <v>-234215</v>
          </cell>
          <cell r="F2570" t="str">
            <v>completo</v>
          </cell>
        </row>
        <row r="2571">
          <cell r="D2571" t="str">
            <v>70640630V</v>
          </cell>
          <cell r="E2571">
            <v>113488832</v>
          </cell>
          <cell r="F2571" t="str">
            <v>parcial</v>
          </cell>
        </row>
        <row r="2572">
          <cell r="D2572" t="str">
            <v>C01415041</v>
          </cell>
          <cell r="E2572">
            <v>-113967832</v>
          </cell>
          <cell r="F2572" t="str">
            <v>completo</v>
          </cell>
        </row>
        <row r="2573">
          <cell r="D2573" t="str">
            <v>G24783063</v>
          </cell>
          <cell r="E2573">
            <v>-113922312</v>
          </cell>
          <cell r="F2573" t="str">
            <v>completo</v>
          </cell>
        </row>
        <row r="2574">
          <cell r="D2574">
            <v>113100206</v>
          </cell>
          <cell r="E2574">
            <v>215406</v>
          </cell>
          <cell r="F2574" t="str">
            <v>completo</v>
          </cell>
        </row>
        <row r="2575">
          <cell r="D2575" t="str">
            <v>G12639285</v>
          </cell>
          <cell r="E2575">
            <v>215402</v>
          </cell>
          <cell r="F2575" t="str">
            <v>completo</v>
          </cell>
        </row>
        <row r="2576">
          <cell r="D2576" t="str">
            <v>53351283T</v>
          </cell>
          <cell r="E2576">
            <v>-213207</v>
          </cell>
          <cell r="F2576" t="str">
            <v>completo</v>
          </cell>
        </row>
        <row r="2577">
          <cell r="D2577" t="str">
            <v>FL808313</v>
          </cell>
          <cell r="E2577">
            <v>113402312</v>
          </cell>
          <cell r="F2577" t="str">
            <v>parcial</v>
          </cell>
        </row>
        <row r="2578">
          <cell r="D2578" t="str">
            <v>75167073Z</v>
          </cell>
          <cell r="E2578">
            <v>213206</v>
          </cell>
          <cell r="F2578" t="str">
            <v>completo</v>
          </cell>
        </row>
        <row r="2579">
          <cell r="D2579" t="str">
            <v>E14022493</v>
          </cell>
          <cell r="E2579">
            <v>-214895</v>
          </cell>
          <cell r="F2579" t="str">
            <v>completo</v>
          </cell>
        </row>
        <row r="2580">
          <cell r="D2580" t="str">
            <v>G14815348</v>
          </cell>
          <cell r="E2580">
            <v>-113504512</v>
          </cell>
          <cell r="F2580" t="str">
            <v>completo</v>
          </cell>
        </row>
        <row r="2581">
          <cell r="D2581" t="str">
            <v>05431760B</v>
          </cell>
          <cell r="E2581">
            <v>217498</v>
          </cell>
          <cell r="F2581" t="str">
            <v>parcial</v>
          </cell>
        </row>
        <row r="2582">
          <cell r="D2582" t="str">
            <v>79265139D</v>
          </cell>
          <cell r="E2582">
            <v>-255167</v>
          </cell>
          <cell r="F2582" t="str">
            <v>parcial</v>
          </cell>
        </row>
        <row r="2583">
          <cell r="D2583" t="str">
            <v>48989901Q</v>
          </cell>
          <cell r="E2583">
            <v>-113504352</v>
          </cell>
          <cell r="F2583" t="str">
            <v>completo</v>
          </cell>
        </row>
        <row r="2584">
          <cell r="D2584" t="str">
            <v>18453760D</v>
          </cell>
          <cell r="E2584">
            <v>258274</v>
          </cell>
          <cell r="F2584" t="str">
            <v>completo</v>
          </cell>
        </row>
        <row r="2585">
          <cell r="D2585" t="str">
            <v>Y3681168D</v>
          </cell>
          <cell r="E2585">
            <v>-253227</v>
          </cell>
          <cell r="F2585" t="str">
            <v>completo</v>
          </cell>
        </row>
        <row r="2586">
          <cell r="D2586" t="str">
            <v>71934648D</v>
          </cell>
          <cell r="E2586">
            <v>113632532</v>
          </cell>
          <cell r="F2586" t="str">
            <v>completo</v>
          </cell>
        </row>
        <row r="2587">
          <cell r="D2587" t="str">
            <v>48857948Z</v>
          </cell>
          <cell r="E2587">
            <v>113442532</v>
          </cell>
          <cell r="F2587" t="str">
            <v>parcial</v>
          </cell>
        </row>
        <row r="2588">
          <cell r="D2588" t="str">
            <v>44596316Y</v>
          </cell>
          <cell r="E2588">
            <v>-235311</v>
          </cell>
          <cell r="F2588" t="str">
            <v>completo</v>
          </cell>
        </row>
        <row r="2589">
          <cell r="D2589" t="str">
            <v>AM535029</v>
          </cell>
          <cell r="E2589">
            <v>235702</v>
          </cell>
          <cell r="F2589" t="str">
            <v>completo</v>
          </cell>
        </row>
        <row r="2590">
          <cell r="D2590" t="str">
            <v>52352704N</v>
          </cell>
          <cell r="E2590">
            <v>-238763</v>
          </cell>
          <cell r="F2590" t="str">
            <v>completo</v>
          </cell>
        </row>
        <row r="2591">
          <cell r="D2591" t="str">
            <v>AAA792426</v>
          </cell>
          <cell r="E2591">
            <v>238914</v>
          </cell>
          <cell r="F2591" t="str">
            <v>completo</v>
          </cell>
        </row>
        <row r="2592">
          <cell r="D2592" t="str">
            <v>72064170H</v>
          </cell>
          <cell r="E2592">
            <v>113253172</v>
          </cell>
          <cell r="F2592" t="str">
            <v>completo</v>
          </cell>
        </row>
        <row r="2593">
          <cell r="D2593" t="str">
            <v>G17713324</v>
          </cell>
          <cell r="E2593">
            <v>-113316152</v>
          </cell>
          <cell r="F2593" t="str">
            <v>completo</v>
          </cell>
        </row>
        <row r="2594">
          <cell r="D2594" t="str">
            <v>AN339202</v>
          </cell>
          <cell r="E2594">
            <v>-113105152</v>
          </cell>
          <cell r="F2594" t="str">
            <v>completo</v>
          </cell>
        </row>
        <row r="2595">
          <cell r="D2595" t="str">
            <v>77413854V</v>
          </cell>
          <cell r="E2595">
            <v>113804352</v>
          </cell>
          <cell r="F2595" t="str">
            <v>completo</v>
          </cell>
        </row>
        <row r="2596">
          <cell r="D2596" t="str">
            <v>Y4291064Z</v>
          </cell>
          <cell r="E2596">
            <v>-113396752</v>
          </cell>
          <cell r="F2596" t="str">
            <v>completo</v>
          </cell>
        </row>
        <row r="2597">
          <cell r="D2597" t="str">
            <v>14306472N</v>
          </cell>
          <cell r="E2597">
            <v>113631552</v>
          </cell>
          <cell r="F2597" t="str">
            <v>parcial</v>
          </cell>
        </row>
        <row r="2598">
          <cell r="D2598" t="str">
            <v>76954526E</v>
          </cell>
          <cell r="E2598">
            <v>113271552</v>
          </cell>
          <cell r="F2598" t="str">
            <v>completo</v>
          </cell>
        </row>
        <row r="2599">
          <cell r="D2599">
            <v>145846341</v>
          </cell>
          <cell r="E2599">
            <v>-272419</v>
          </cell>
          <cell r="F2599" t="str">
            <v>completo</v>
          </cell>
        </row>
        <row r="2600">
          <cell r="D2600" t="str">
            <v>G19014242</v>
          </cell>
          <cell r="E2600">
            <v>272418</v>
          </cell>
          <cell r="F2600" t="str">
            <v>completo</v>
          </cell>
        </row>
        <row r="2601">
          <cell r="D2601" t="str">
            <v>AR541241</v>
          </cell>
          <cell r="E2601">
            <v>-272415</v>
          </cell>
          <cell r="F2601" t="str">
            <v>completo</v>
          </cell>
        </row>
        <row r="2602">
          <cell r="D2602" t="str">
            <v>Y4606623J</v>
          </cell>
          <cell r="E2602">
            <v>-113927552</v>
          </cell>
          <cell r="F2602" t="str">
            <v>completo</v>
          </cell>
        </row>
        <row r="2603">
          <cell r="D2603" t="str">
            <v>FO537165</v>
          </cell>
          <cell r="E2603">
            <v>-113986652</v>
          </cell>
          <cell r="F2603" t="str">
            <v>completo</v>
          </cell>
        </row>
        <row r="2604">
          <cell r="D2604" t="str">
            <v>Y387088</v>
          </cell>
          <cell r="E2604">
            <v>-258359</v>
          </cell>
          <cell r="F2604" t="str">
            <v>completo</v>
          </cell>
        </row>
        <row r="2605">
          <cell r="D2605" t="str">
            <v>32857823T</v>
          </cell>
          <cell r="E2605">
            <v>113088752</v>
          </cell>
          <cell r="F2605" t="str">
            <v>completo</v>
          </cell>
        </row>
        <row r="2606">
          <cell r="D2606" t="str">
            <v>78691064Z</v>
          </cell>
          <cell r="E2606">
            <v>257982</v>
          </cell>
          <cell r="F2606" t="str">
            <v>parcial</v>
          </cell>
        </row>
        <row r="2607">
          <cell r="D2607" t="str">
            <v>G12351241</v>
          </cell>
          <cell r="E2607">
            <v>-113589752</v>
          </cell>
          <cell r="F2607" t="str">
            <v>completo</v>
          </cell>
        </row>
        <row r="2608">
          <cell r="D2608" t="str">
            <v>48526740Y</v>
          </cell>
          <cell r="E2608">
            <v>258038</v>
          </cell>
          <cell r="F2608" t="str">
            <v>parcial</v>
          </cell>
        </row>
        <row r="2609">
          <cell r="D2609" t="str">
            <v>51640270A</v>
          </cell>
          <cell r="E2609">
            <v>-113312852</v>
          </cell>
          <cell r="F2609" t="str">
            <v>completo</v>
          </cell>
        </row>
        <row r="2610">
          <cell r="D2610" t="str">
            <v>27903580A</v>
          </cell>
          <cell r="E2610">
            <v>-258223</v>
          </cell>
          <cell r="F2610" t="str">
            <v>completo</v>
          </cell>
        </row>
        <row r="2611">
          <cell r="D2611" t="str">
            <v>AAB145684</v>
          </cell>
          <cell r="E2611">
            <v>-260695</v>
          </cell>
          <cell r="F2611" t="str">
            <v>completo</v>
          </cell>
        </row>
        <row r="2612">
          <cell r="D2612" t="str">
            <v>02196615T</v>
          </cell>
          <cell r="E2612">
            <v>-258327</v>
          </cell>
          <cell r="F2612" t="str">
            <v>completo</v>
          </cell>
        </row>
        <row r="2613">
          <cell r="D2613" t="str">
            <v>50756358G</v>
          </cell>
          <cell r="E2613">
            <v>113233852</v>
          </cell>
          <cell r="F2613" t="str">
            <v>completo</v>
          </cell>
        </row>
        <row r="2614">
          <cell r="D2614" t="str">
            <v>45421629X</v>
          </cell>
          <cell r="E2614">
            <v>-113333852</v>
          </cell>
          <cell r="F2614" t="str">
            <v>completo</v>
          </cell>
        </row>
        <row r="2615">
          <cell r="D2615" t="str">
            <v>25993705W</v>
          </cell>
          <cell r="E2615">
            <v>-258603</v>
          </cell>
          <cell r="F2615" t="str">
            <v>completo</v>
          </cell>
        </row>
        <row r="2616">
          <cell r="D2616" t="str">
            <v>Y5247305F</v>
          </cell>
          <cell r="E2616">
            <v>113442072</v>
          </cell>
          <cell r="F2616" t="str">
            <v>completo</v>
          </cell>
        </row>
        <row r="2617">
          <cell r="D2617" t="str">
            <v>Y4949385Y</v>
          </cell>
          <cell r="E2617">
            <v>-269927</v>
          </cell>
          <cell r="F2617" t="str">
            <v>completo</v>
          </cell>
        </row>
        <row r="2618">
          <cell r="D2618" t="str">
            <v>AU4296100</v>
          </cell>
          <cell r="E2618">
            <v>-113968962</v>
          </cell>
          <cell r="F2618" t="str">
            <v>completo</v>
          </cell>
        </row>
        <row r="2619">
          <cell r="D2619" t="str">
            <v>50409257L</v>
          </cell>
          <cell r="E2619">
            <v>113678962</v>
          </cell>
          <cell r="F2619" t="str">
            <v>completo</v>
          </cell>
        </row>
        <row r="2620">
          <cell r="D2620" t="str">
            <v>AV0548454</v>
          </cell>
          <cell r="E2620">
            <v>-113161272</v>
          </cell>
          <cell r="F2620" t="str">
            <v>completo</v>
          </cell>
        </row>
        <row r="2621">
          <cell r="D2621" t="str">
            <v>AU0382382</v>
          </cell>
          <cell r="E2621">
            <v>113841272</v>
          </cell>
          <cell r="F2621" t="str">
            <v>completo</v>
          </cell>
        </row>
        <row r="2622">
          <cell r="D2622" t="str">
            <v>YA2808469</v>
          </cell>
          <cell r="E2622">
            <v>-272123</v>
          </cell>
          <cell r="F2622" t="str">
            <v>completo</v>
          </cell>
        </row>
        <row r="2623">
          <cell r="D2623" t="str">
            <v>AQ075851</v>
          </cell>
          <cell r="E2623">
            <v>-272135</v>
          </cell>
          <cell r="F2623" t="str">
            <v>completo</v>
          </cell>
        </row>
        <row r="2624">
          <cell r="D2624" t="str">
            <v>80161653Y</v>
          </cell>
          <cell r="E2624">
            <v>257554</v>
          </cell>
          <cell r="F2624" t="str">
            <v>completo</v>
          </cell>
        </row>
        <row r="2625">
          <cell r="D2625" t="str">
            <v>45745557Y</v>
          </cell>
          <cell r="E2625">
            <v>233826</v>
          </cell>
          <cell r="F2625" t="str">
            <v>completo</v>
          </cell>
        </row>
        <row r="2626">
          <cell r="D2626" t="str">
            <v>31003877S</v>
          </cell>
          <cell r="E2626">
            <v>-113394432</v>
          </cell>
          <cell r="F2626" t="str">
            <v>parcial</v>
          </cell>
        </row>
        <row r="2627">
          <cell r="D2627" t="str">
            <v>34026794L</v>
          </cell>
          <cell r="E2627">
            <v>113219452</v>
          </cell>
          <cell r="F2627" t="str">
            <v>completo</v>
          </cell>
        </row>
        <row r="2628">
          <cell r="D2628" t="str">
            <v>X0819868X</v>
          </cell>
          <cell r="E2628">
            <v>233834</v>
          </cell>
          <cell r="F2628" t="str">
            <v>completo</v>
          </cell>
        </row>
        <row r="2629">
          <cell r="D2629" t="str">
            <v>44359167X</v>
          </cell>
          <cell r="E2629">
            <v>233838</v>
          </cell>
          <cell r="F2629" t="str">
            <v>parcial</v>
          </cell>
        </row>
        <row r="2630">
          <cell r="D2630" t="str">
            <v>50616412J</v>
          </cell>
          <cell r="E2630">
            <v>113238452</v>
          </cell>
          <cell r="F2630" t="str">
            <v>completo</v>
          </cell>
        </row>
        <row r="2631">
          <cell r="D2631" t="str">
            <v>30814054B</v>
          </cell>
          <cell r="E2631">
            <v>113636452</v>
          </cell>
          <cell r="F2631" t="str">
            <v>completo</v>
          </cell>
        </row>
        <row r="2632">
          <cell r="D2632" t="str">
            <v>30982325Z</v>
          </cell>
          <cell r="E2632">
            <v>-113719832</v>
          </cell>
          <cell r="F2632" t="str">
            <v>completo</v>
          </cell>
        </row>
        <row r="2633">
          <cell r="D2633" t="str">
            <v>75706668Y</v>
          </cell>
          <cell r="E2633">
            <v>238798</v>
          </cell>
          <cell r="F2633" t="str">
            <v>completo</v>
          </cell>
        </row>
        <row r="2634">
          <cell r="D2634" t="str">
            <v>30833151H</v>
          </cell>
          <cell r="E2634">
            <v>-254627</v>
          </cell>
          <cell r="F2634" t="str">
            <v>completo</v>
          </cell>
        </row>
        <row r="2635">
          <cell r="D2635" t="str">
            <v>30830724Y</v>
          </cell>
          <cell r="E2635">
            <v>-113738332</v>
          </cell>
          <cell r="F2635" t="str">
            <v>parcial</v>
          </cell>
        </row>
        <row r="2636">
          <cell r="D2636" t="str">
            <v>26966957D</v>
          </cell>
          <cell r="E2636">
            <v>254882</v>
          </cell>
          <cell r="F2636" t="str">
            <v>parcial</v>
          </cell>
        </row>
        <row r="2637">
          <cell r="D2637" t="str">
            <v>44356184V</v>
          </cell>
          <cell r="E2637">
            <v>211878</v>
          </cell>
          <cell r="F2637" t="str">
            <v>parcial</v>
          </cell>
        </row>
        <row r="2638">
          <cell r="D2638" t="str">
            <v>26966232C</v>
          </cell>
          <cell r="E2638">
            <v>-213179</v>
          </cell>
          <cell r="F2638" t="str">
            <v>completo</v>
          </cell>
        </row>
        <row r="2639">
          <cell r="D2639" t="str">
            <v>30445356A</v>
          </cell>
          <cell r="E2639">
            <v>113086962</v>
          </cell>
          <cell r="F2639" t="str">
            <v>parcial</v>
          </cell>
        </row>
        <row r="2640">
          <cell r="D2640" t="str">
            <v>26225200W</v>
          </cell>
          <cell r="E2640">
            <v>-113186962</v>
          </cell>
          <cell r="F2640" t="str">
            <v>parcial</v>
          </cell>
        </row>
        <row r="2641">
          <cell r="D2641" t="str">
            <v>30801234W</v>
          </cell>
          <cell r="E2641">
            <v>-269691</v>
          </cell>
          <cell r="F2641" t="str">
            <v>parcial</v>
          </cell>
        </row>
        <row r="2642">
          <cell r="D2642" t="str">
            <v>30999709X</v>
          </cell>
          <cell r="E2642">
            <v>113615622</v>
          </cell>
          <cell r="F2642" t="str">
            <v>completo</v>
          </cell>
        </row>
        <row r="2643">
          <cell r="D2643" t="str">
            <v>30970672E</v>
          </cell>
          <cell r="E2643">
            <v>-272171</v>
          </cell>
          <cell r="F2643" t="str">
            <v>completo</v>
          </cell>
        </row>
        <row r="2644">
          <cell r="D2644" t="str">
            <v>30979500H</v>
          </cell>
          <cell r="E2644">
            <v>113210072</v>
          </cell>
          <cell r="F2644" t="str">
            <v>parcial</v>
          </cell>
        </row>
        <row r="2645">
          <cell r="D2645" t="str">
            <v>30788273J</v>
          </cell>
          <cell r="E2645">
            <v>-113777432</v>
          </cell>
          <cell r="F2645" t="str">
            <v>parcial</v>
          </cell>
        </row>
        <row r="2646">
          <cell r="D2646" t="str">
            <v>80158903Q</v>
          </cell>
          <cell r="E2646">
            <v>-211747</v>
          </cell>
          <cell r="F2646" t="str">
            <v>parcial</v>
          </cell>
        </row>
        <row r="2647">
          <cell r="D2647" t="str">
            <v>26970657Y</v>
          </cell>
          <cell r="E2647">
            <v>-238795</v>
          </cell>
          <cell r="F2647" t="str">
            <v>completo</v>
          </cell>
        </row>
        <row r="2648">
          <cell r="D2648" t="str">
            <v>30971369Y</v>
          </cell>
          <cell r="E2648">
            <v>-113129452</v>
          </cell>
          <cell r="F2648" t="str">
            <v>parcial</v>
          </cell>
        </row>
        <row r="2649">
          <cell r="D2649" t="str">
            <v>30830798B</v>
          </cell>
          <cell r="E2649">
            <v>254910</v>
          </cell>
          <cell r="F2649" t="str">
            <v>completo</v>
          </cell>
        </row>
        <row r="2650">
          <cell r="D2650" t="str">
            <v>74837380A</v>
          </cell>
          <cell r="E2650">
            <v>113296712</v>
          </cell>
          <cell r="F2650" t="str">
            <v>parcial</v>
          </cell>
        </row>
        <row r="2651">
          <cell r="D2651" t="str">
            <v>26966772P</v>
          </cell>
          <cell r="E2651">
            <v>113408832</v>
          </cell>
          <cell r="F2651" t="str">
            <v>parcial</v>
          </cell>
        </row>
        <row r="2652">
          <cell r="D2652" t="str">
            <v>30816320T</v>
          </cell>
          <cell r="E2652">
            <v>-113396712</v>
          </cell>
          <cell r="F2652" t="str">
            <v>parcial</v>
          </cell>
        </row>
        <row r="2653">
          <cell r="D2653" t="str">
            <v>V9730366</v>
          </cell>
          <cell r="E2653">
            <v>257382</v>
          </cell>
          <cell r="F2653" t="str">
            <v>completo</v>
          </cell>
        </row>
        <row r="2654">
          <cell r="D2654" t="str">
            <v>50614097K</v>
          </cell>
          <cell r="E2654">
            <v>272178</v>
          </cell>
          <cell r="F2654" t="str">
            <v>completo</v>
          </cell>
        </row>
        <row r="2655">
          <cell r="D2655" t="str">
            <v>30977102N</v>
          </cell>
          <cell r="E2655">
            <v>239382</v>
          </cell>
          <cell r="F2655" t="str">
            <v>completo</v>
          </cell>
        </row>
        <row r="2656">
          <cell r="D2656" t="str">
            <v>30977518Z</v>
          </cell>
          <cell r="E2656">
            <v>113671312</v>
          </cell>
          <cell r="F2656" t="str">
            <v>completo</v>
          </cell>
        </row>
        <row r="2657">
          <cell r="D2657" t="str">
            <v>45749856G</v>
          </cell>
          <cell r="E2657">
            <v>-113569412</v>
          </cell>
          <cell r="F2657" t="str">
            <v>completo</v>
          </cell>
        </row>
        <row r="2658">
          <cell r="D2658" t="str">
            <v>V4993136</v>
          </cell>
          <cell r="E2658">
            <v>113271752</v>
          </cell>
          <cell r="F2658" t="str">
            <v>completo</v>
          </cell>
        </row>
        <row r="2659">
          <cell r="D2659" t="str">
            <v>26966233K</v>
          </cell>
          <cell r="E2659">
            <v>-113926212</v>
          </cell>
          <cell r="F2659" t="str">
            <v>completo</v>
          </cell>
        </row>
        <row r="2660">
          <cell r="D2660" t="str">
            <v>30497763Q</v>
          </cell>
          <cell r="E2660">
            <v>-113339652</v>
          </cell>
          <cell r="F2660" t="str">
            <v>completo</v>
          </cell>
        </row>
        <row r="2661">
          <cell r="D2661" t="str">
            <v>44361715M</v>
          </cell>
          <cell r="E2661">
            <v>113026452</v>
          </cell>
          <cell r="F2661" t="str">
            <v>completo</v>
          </cell>
        </row>
        <row r="2662">
          <cell r="D2662" t="str">
            <v>30950841V</v>
          </cell>
          <cell r="E2662">
            <v>-233827</v>
          </cell>
          <cell r="F2662" t="str">
            <v>completo</v>
          </cell>
        </row>
        <row r="2663">
          <cell r="D2663" t="str">
            <v>30960563X</v>
          </cell>
          <cell r="E2663">
            <v>270010</v>
          </cell>
          <cell r="F2663" t="str">
            <v>completo</v>
          </cell>
        </row>
        <row r="2664">
          <cell r="D2664" t="str">
            <v>30981738W</v>
          </cell>
          <cell r="E2664">
            <v>113021612</v>
          </cell>
          <cell r="F2664" t="str">
            <v>completo</v>
          </cell>
        </row>
        <row r="2665">
          <cell r="D2665" t="str">
            <v>30965780Y</v>
          </cell>
          <cell r="E2665">
            <v>-257175</v>
          </cell>
          <cell r="F2665" t="str">
            <v>completo</v>
          </cell>
        </row>
        <row r="2666">
          <cell r="D2666" t="str">
            <v>45735835J</v>
          </cell>
          <cell r="E2666">
            <v>271362</v>
          </cell>
          <cell r="F2666" t="str">
            <v>completo</v>
          </cell>
        </row>
        <row r="2667">
          <cell r="D2667" t="str">
            <v>30797732L</v>
          </cell>
          <cell r="E2667">
            <v>217722</v>
          </cell>
          <cell r="F2667" t="str">
            <v>parcial</v>
          </cell>
        </row>
        <row r="2668">
          <cell r="D2668" t="str">
            <v>30997621S</v>
          </cell>
          <cell r="E2668">
            <v>-223491</v>
          </cell>
          <cell r="F2668" t="str">
            <v>completo</v>
          </cell>
        </row>
        <row r="2669">
          <cell r="D2669" t="str">
            <v>30975934V</v>
          </cell>
          <cell r="E2669">
            <v>254626</v>
          </cell>
          <cell r="F2669" t="str">
            <v>parcial</v>
          </cell>
        </row>
        <row r="2670">
          <cell r="D2670" t="str">
            <v>30823549F</v>
          </cell>
          <cell r="E2670">
            <v>113619452</v>
          </cell>
          <cell r="F2670" t="str">
            <v>completo</v>
          </cell>
        </row>
        <row r="2671">
          <cell r="D2671" t="str">
            <v>30942672J</v>
          </cell>
          <cell r="E2671">
            <v>-113188452</v>
          </cell>
          <cell r="F2671" t="str">
            <v>parcial</v>
          </cell>
        </row>
        <row r="2672">
          <cell r="D2672" t="str">
            <v>34029113S</v>
          </cell>
          <cell r="E2672">
            <v>-254907</v>
          </cell>
          <cell r="F2672" t="str">
            <v>completo</v>
          </cell>
        </row>
        <row r="2673">
          <cell r="D2673" t="str">
            <v>30985646T</v>
          </cell>
          <cell r="E2673">
            <v>-113733352</v>
          </cell>
          <cell r="F2673" t="str">
            <v>completo</v>
          </cell>
        </row>
        <row r="2674">
          <cell r="D2674" t="str">
            <v>45745704S</v>
          </cell>
          <cell r="E2674">
            <v>113427712</v>
          </cell>
          <cell r="F2674" t="str">
            <v>completo</v>
          </cell>
        </row>
        <row r="2675">
          <cell r="D2675" t="str">
            <v>80132998D</v>
          </cell>
          <cell r="E2675">
            <v>254870</v>
          </cell>
          <cell r="F2675" t="str">
            <v>parcial</v>
          </cell>
        </row>
        <row r="2676">
          <cell r="D2676" t="str">
            <v>X4203957V</v>
          </cell>
          <cell r="E2676">
            <v>-254883</v>
          </cell>
          <cell r="F2676" t="str">
            <v>parcial</v>
          </cell>
        </row>
        <row r="2677">
          <cell r="D2677" t="str">
            <v>49833527W</v>
          </cell>
          <cell r="E2677">
            <v>-113719452</v>
          </cell>
          <cell r="F2677" t="str">
            <v>parcial</v>
          </cell>
        </row>
        <row r="2678">
          <cell r="D2678" t="str">
            <v>32088621X</v>
          </cell>
          <cell r="E2678">
            <v>-254831</v>
          </cell>
          <cell r="F2678" t="str">
            <v>completo</v>
          </cell>
        </row>
        <row r="2679">
          <cell r="D2679" t="str">
            <v>80158904V</v>
          </cell>
          <cell r="E2679">
            <v>-113900072</v>
          </cell>
          <cell r="F2679" t="str">
            <v>completo</v>
          </cell>
        </row>
        <row r="2680">
          <cell r="D2680" t="str">
            <v>45888525Y</v>
          </cell>
          <cell r="E2680">
            <v>113886962</v>
          </cell>
          <cell r="F2680" t="str">
            <v>completo</v>
          </cell>
        </row>
        <row r="2681">
          <cell r="D2681" t="str">
            <v>AY5115881</v>
          </cell>
          <cell r="E2681">
            <v>-113581752</v>
          </cell>
          <cell r="F2681" t="str">
            <v>completo</v>
          </cell>
        </row>
        <row r="2682">
          <cell r="D2682" t="str">
            <v>31007074S</v>
          </cell>
          <cell r="E2682">
            <v>-254055</v>
          </cell>
          <cell r="F2682" t="str">
            <v>completo</v>
          </cell>
        </row>
        <row r="2683">
          <cell r="D2683" t="str">
            <v>45944591K</v>
          </cell>
          <cell r="E2683">
            <v>-254887</v>
          </cell>
          <cell r="F2683" t="str">
            <v>completo</v>
          </cell>
        </row>
        <row r="2684">
          <cell r="D2684" t="str">
            <v>31007450T</v>
          </cell>
          <cell r="E2684">
            <v>-245639</v>
          </cell>
          <cell r="F2684" t="str">
            <v>completo</v>
          </cell>
        </row>
        <row r="2685">
          <cell r="D2685" t="str">
            <v>31003516E</v>
          </cell>
          <cell r="E2685">
            <v>272174</v>
          </cell>
          <cell r="F2685" t="str">
            <v>parcial</v>
          </cell>
        </row>
        <row r="2686">
          <cell r="D2686" t="str">
            <v>15454352P</v>
          </cell>
          <cell r="E2686">
            <v>-113371752</v>
          </cell>
          <cell r="F2686" t="str">
            <v>parcial</v>
          </cell>
        </row>
        <row r="2687">
          <cell r="D2687" t="str">
            <v>26967427L</v>
          </cell>
          <cell r="E2687">
            <v>-113968452</v>
          </cell>
          <cell r="F2687" t="str">
            <v>completo</v>
          </cell>
        </row>
        <row r="2688">
          <cell r="D2688" t="str">
            <v>X8266681K</v>
          </cell>
          <cell r="E2688">
            <v>113694432</v>
          </cell>
          <cell r="F2688" t="str">
            <v>completo</v>
          </cell>
        </row>
        <row r="2689">
          <cell r="D2689" t="str">
            <v>20226825G</v>
          </cell>
          <cell r="E2689">
            <v>-270011</v>
          </cell>
          <cell r="F2689" t="str">
            <v>completo</v>
          </cell>
        </row>
        <row r="2690">
          <cell r="D2690" t="str">
            <v>31012238G</v>
          </cell>
          <cell r="E2690">
            <v>-269687</v>
          </cell>
          <cell r="F2690" t="str">
            <v>completo</v>
          </cell>
        </row>
        <row r="2691">
          <cell r="D2691" t="str">
            <v>80166173H</v>
          </cell>
          <cell r="E2691">
            <v>271282</v>
          </cell>
          <cell r="F2691" t="str">
            <v>parcial</v>
          </cell>
        </row>
        <row r="2692">
          <cell r="D2692" t="str">
            <v>45749656B</v>
          </cell>
          <cell r="E2692">
            <v>-113792172</v>
          </cell>
          <cell r="F2692" t="str">
            <v>completo</v>
          </cell>
        </row>
        <row r="2693">
          <cell r="D2693" t="str">
            <v>31015911C</v>
          </cell>
          <cell r="E2693">
            <v>113805962</v>
          </cell>
          <cell r="F2693" t="str">
            <v>completo</v>
          </cell>
        </row>
        <row r="2694">
          <cell r="D2694" t="str">
            <v>X6238106T</v>
          </cell>
          <cell r="E2694">
            <v>269682</v>
          </cell>
          <cell r="F2694" t="str">
            <v>completo</v>
          </cell>
        </row>
        <row r="2695">
          <cell r="D2695" t="str">
            <v>XD509306</v>
          </cell>
          <cell r="E2695">
            <v>113088112</v>
          </cell>
          <cell r="F2695" t="str">
            <v>completo</v>
          </cell>
        </row>
        <row r="2696">
          <cell r="D2696" t="str">
            <v>19844151G</v>
          </cell>
          <cell r="E2696">
            <v>113235812</v>
          </cell>
          <cell r="F2696" t="str">
            <v>completo</v>
          </cell>
        </row>
        <row r="2697">
          <cell r="D2697">
            <v>10913445</v>
          </cell>
          <cell r="E2697">
            <v>113029212</v>
          </cell>
          <cell r="F2697" t="str">
            <v>completo</v>
          </cell>
        </row>
        <row r="2698">
          <cell r="D2698" t="str">
            <v>X0628376Q</v>
          </cell>
          <cell r="E2698">
            <v>-113797832</v>
          </cell>
          <cell r="F2698" t="str">
            <v>completo</v>
          </cell>
        </row>
        <row r="2699">
          <cell r="D2699" t="str">
            <v>05675800K</v>
          </cell>
          <cell r="E2699">
            <v>254546</v>
          </cell>
          <cell r="F2699" t="str">
            <v>completo</v>
          </cell>
        </row>
        <row r="2700">
          <cell r="D2700" t="str">
            <v>2776664AA</v>
          </cell>
          <cell r="E2700">
            <v>113864272</v>
          </cell>
          <cell r="F2700" t="str">
            <v>completo</v>
          </cell>
        </row>
        <row r="2701">
          <cell r="D2701" t="str">
            <v>Y3571846Y</v>
          </cell>
          <cell r="E2701">
            <v>-239759</v>
          </cell>
          <cell r="F2701" t="str">
            <v>completo</v>
          </cell>
        </row>
        <row r="2702">
          <cell r="D2702" t="str">
            <v>AO4164868</v>
          </cell>
          <cell r="E2702">
            <v>113881312</v>
          </cell>
          <cell r="F2702" t="str">
            <v>completo</v>
          </cell>
        </row>
        <row r="2703">
          <cell r="D2703" t="str">
            <v>YB3400140</v>
          </cell>
          <cell r="E2703">
            <v>-113981312</v>
          </cell>
          <cell r="F2703" t="str">
            <v>completo</v>
          </cell>
        </row>
        <row r="2704">
          <cell r="D2704" t="str">
            <v>YA7614296</v>
          </cell>
          <cell r="E2704">
            <v>-217695</v>
          </cell>
          <cell r="F2704" t="str">
            <v>completo</v>
          </cell>
        </row>
        <row r="2705">
          <cell r="D2705">
            <v>93234528</v>
          </cell>
          <cell r="E2705">
            <v>-217811</v>
          </cell>
          <cell r="F2705" t="str">
            <v>completo</v>
          </cell>
        </row>
        <row r="2706">
          <cell r="D2706" t="str">
            <v>Y3731411C</v>
          </cell>
          <cell r="E2706">
            <v>113448452</v>
          </cell>
          <cell r="F2706" t="str">
            <v>completo</v>
          </cell>
        </row>
        <row r="2707">
          <cell r="D2707" t="str">
            <v>78037495J</v>
          </cell>
          <cell r="E2707">
            <v>257174</v>
          </cell>
          <cell r="F2707" t="str">
            <v>completo</v>
          </cell>
        </row>
        <row r="2708">
          <cell r="D2708" t="str">
            <v>Y2737237K</v>
          </cell>
          <cell r="E2708">
            <v>227606</v>
          </cell>
          <cell r="F2708" t="str">
            <v>parcial</v>
          </cell>
        </row>
        <row r="2709">
          <cell r="D2709" t="str">
            <v>YB635878</v>
          </cell>
          <cell r="E2709">
            <v>113238332</v>
          </cell>
          <cell r="F2709" t="str">
            <v>completo</v>
          </cell>
        </row>
        <row r="2710">
          <cell r="D2710" t="str">
            <v>M715181</v>
          </cell>
          <cell r="E2710">
            <v>-254827</v>
          </cell>
          <cell r="F2710" t="str">
            <v>completo</v>
          </cell>
        </row>
        <row r="2711">
          <cell r="D2711" t="str">
            <v>48900564B</v>
          </cell>
          <cell r="E2711">
            <v>-113586962</v>
          </cell>
          <cell r="F2711" t="str">
            <v>completo</v>
          </cell>
        </row>
        <row r="2712">
          <cell r="D2712" t="str">
            <v>Y3128489C</v>
          </cell>
          <cell r="E2712">
            <v>-113378452</v>
          </cell>
          <cell r="F2712" t="str">
            <v>completo</v>
          </cell>
        </row>
        <row r="2713">
          <cell r="D2713">
            <v>465499296</v>
          </cell>
          <cell r="E2713">
            <v>-113588452</v>
          </cell>
          <cell r="F2713" t="str">
            <v>parcial</v>
          </cell>
        </row>
        <row r="2714">
          <cell r="D2714" t="str">
            <v>50106743R</v>
          </cell>
          <cell r="E2714">
            <v>113429452</v>
          </cell>
          <cell r="F2714" t="str">
            <v>parcial</v>
          </cell>
        </row>
        <row r="2715">
          <cell r="D2715" t="str">
            <v>AT3292795</v>
          </cell>
          <cell r="E2715">
            <v>-113520552</v>
          </cell>
          <cell r="F2715" t="str">
            <v>completo</v>
          </cell>
        </row>
        <row r="2716">
          <cell r="D2716" t="str">
            <v>AN6952398</v>
          </cell>
          <cell r="E2716">
            <v>255026</v>
          </cell>
          <cell r="F2716" t="str">
            <v>completo</v>
          </cell>
        </row>
        <row r="2717">
          <cell r="D2717" t="str">
            <v>AU2676347</v>
          </cell>
          <cell r="E2717">
            <v>-113920552</v>
          </cell>
          <cell r="F2717" t="str">
            <v>completo</v>
          </cell>
        </row>
        <row r="2718">
          <cell r="D2718" t="str">
            <v>AO8163973</v>
          </cell>
          <cell r="E2718">
            <v>255046</v>
          </cell>
          <cell r="F2718" t="str">
            <v>completo</v>
          </cell>
        </row>
        <row r="2719">
          <cell r="D2719" t="str">
            <v>09AV42237</v>
          </cell>
          <cell r="E2719">
            <v>-255431</v>
          </cell>
          <cell r="F2719" t="str">
            <v>completo</v>
          </cell>
        </row>
        <row r="2720">
          <cell r="D2720" t="str">
            <v>3402907AA</v>
          </cell>
          <cell r="E2720">
            <v>113881752</v>
          </cell>
          <cell r="F2720" t="str">
            <v>completo</v>
          </cell>
        </row>
        <row r="2721">
          <cell r="D2721" t="str">
            <v>PLH5JGHC</v>
          </cell>
          <cell r="E2721">
            <v>-113750852</v>
          </cell>
          <cell r="F2721" t="str">
            <v>completo</v>
          </cell>
        </row>
        <row r="2722">
          <cell r="D2722" t="str">
            <v>P44814227</v>
          </cell>
          <cell r="E2722">
            <v>-113903852</v>
          </cell>
          <cell r="F2722" t="str">
            <v>completo</v>
          </cell>
        </row>
        <row r="2723">
          <cell r="D2723" t="str">
            <v>77814162X</v>
          </cell>
          <cell r="E2723">
            <v>-113981862</v>
          </cell>
          <cell r="F2723" t="str">
            <v>completo</v>
          </cell>
        </row>
        <row r="2724">
          <cell r="D2724" t="str">
            <v>G06430813</v>
          </cell>
          <cell r="E2724">
            <v>-269539</v>
          </cell>
          <cell r="F2724" t="str">
            <v>completo</v>
          </cell>
        </row>
        <row r="2725">
          <cell r="D2725" t="str">
            <v>77187877S</v>
          </cell>
          <cell r="E2725">
            <v>-269683</v>
          </cell>
          <cell r="F2725" t="str">
            <v>completo</v>
          </cell>
        </row>
        <row r="2726">
          <cell r="D2726">
            <v>1305863415</v>
          </cell>
          <cell r="E2726">
            <v>269686</v>
          </cell>
          <cell r="F2726" t="str">
            <v>completo</v>
          </cell>
        </row>
        <row r="2727">
          <cell r="D2727" t="str">
            <v>35101452W</v>
          </cell>
          <cell r="E2727">
            <v>-113986962</v>
          </cell>
          <cell r="F2727" t="str">
            <v>completo</v>
          </cell>
        </row>
        <row r="2728">
          <cell r="D2728" t="str">
            <v>AU8299855</v>
          </cell>
          <cell r="E2728">
            <v>-269855</v>
          </cell>
          <cell r="F2728" t="str">
            <v>completo</v>
          </cell>
        </row>
        <row r="2729">
          <cell r="D2729" t="str">
            <v>AV6630477</v>
          </cell>
          <cell r="E2729">
            <v>-113568962</v>
          </cell>
          <cell r="F2729" t="str">
            <v>completo</v>
          </cell>
        </row>
        <row r="2730">
          <cell r="D2730">
            <v>1303982746</v>
          </cell>
          <cell r="E2730">
            <v>-113168962</v>
          </cell>
          <cell r="F2730" t="str">
            <v>completo</v>
          </cell>
        </row>
        <row r="2731">
          <cell r="D2731" t="str">
            <v>AT0847667</v>
          </cell>
          <cell r="E2731">
            <v>269862</v>
          </cell>
          <cell r="F2731" t="str">
            <v>completo</v>
          </cell>
        </row>
        <row r="2732">
          <cell r="D2732" t="str">
            <v>AT3336782</v>
          </cell>
          <cell r="E2732">
            <v>113468962</v>
          </cell>
          <cell r="F2732" t="str">
            <v>completo</v>
          </cell>
        </row>
        <row r="2733">
          <cell r="D2733" t="str">
            <v>AX1921265</v>
          </cell>
          <cell r="E2733">
            <v>-113758962</v>
          </cell>
          <cell r="F2733" t="str">
            <v>completo</v>
          </cell>
        </row>
        <row r="2734">
          <cell r="D2734" t="str">
            <v>EA1887420</v>
          </cell>
          <cell r="E2734">
            <v>-113182172</v>
          </cell>
          <cell r="F2734" t="str">
            <v>completo</v>
          </cell>
        </row>
        <row r="2735">
          <cell r="D2735" t="str">
            <v>76629415Q</v>
          </cell>
          <cell r="E2735">
            <v>-113582172</v>
          </cell>
          <cell r="F2735" t="str">
            <v>completo</v>
          </cell>
        </row>
        <row r="2736">
          <cell r="D2736" t="str">
            <v>26749945W</v>
          </cell>
          <cell r="E2736">
            <v>113048172</v>
          </cell>
          <cell r="F2736" t="str">
            <v>parcial</v>
          </cell>
        </row>
        <row r="2737">
          <cell r="D2737" t="str">
            <v>AO8074525</v>
          </cell>
          <cell r="E2737">
            <v>113861272</v>
          </cell>
          <cell r="F2737" t="str">
            <v>completo</v>
          </cell>
        </row>
        <row r="2738">
          <cell r="D2738" t="str">
            <v>AX1907401</v>
          </cell>
          <cell r="E2738">
            <v>-272183</v>
          </cell>
          <cell r="F2738" t="str">
            <v>completo</v>
          </cell>
        </row>
        <row r="2739">
          <cell r="D2739" t="str">
            <v>AX2131877</v>
          </cell>
          <cell r="E2739">
            <v>272186</v>
          </cell>
          <cell r="F2739" t="str">
            <v>completo</v>
          </cell>
        </row>
        <row r="2740">
          <cell r="D2740" t="str">
            <v>AT0827892</v>
          </cell>
          <cell r="E2740">
            <v>113881272</v>
          </cell>
          <cell r="F2740" t="str">
            <v>completo</v>
          </cell>
        </row>
        <row r="2741">
          <cell r="D2741" t="str">
            <v>AR3153930</v>
          </cell>
          <cell r="E2741">
            <v>-272323</v>
          </cell>
          <cell r="F2741" t="str">
            <v>completo</v>
          </cell>
        </row>
        <row r="2742">
          <cell r="D2742" t="str">
            <v>AO5366312</v>
          </cell>
          <cell r="E2742">
            <v>272334</v>
          </cell>
          <cell r="F2742" t="str">
            <v>completo</v>
          </cell>
        </row>
        <row r="2743">
          <cell r="D2743" t="str">
            <v>30212205A</v>
          </cell>
          <cell r="E2743">
            <v>-234907</v>
          </cell>
          <cell r="F2743" t="str">
            <v>completo</v>
          </cell>
        </row>
        <row r="2744">
          <cell r="D2744" t="str">
            <v>30941951M</v>
          </cell>
          <cell r="E2744">
            <v>-238715</v>
          </cell>
          <cell r="F2744" t="str">
            <v>completo</v>
          </cell>
        </row>
        <row r="2745">
          <cell r="D2745" t="str">
            <v>30980285K</v>
          </cell>
          <cell r="E2745">
            <v>214962</v>
          </cell>
          <cell r="F2745" t="str">
            <v>parcial</v>
          </cell>
        </row>
        <row r="2746">
          <cell r="D2746" t="str">
            <v>30499633T</v>
          </cell>
          <cell r="E2746">
            <v>271882</v>
          </cell>
          <cell r="F2746" t="str">
            <v>completo</v>
          </cell>
        </row>
        <row r="2747">
          <cell r="D2747" t="str">
            <v>30991665Q</v>
          </cell>
          <cell r="E2747">
            <v>113068452</v>
          </cell>
          <cell r="F2747" t="str">
            <v>completo</v>
          </cell>
        </row>
        <row r="2748">
          <cell r="D2748" t="str">
            <v>31002880F</v>
          </cell>
          <cell r="E2748">
            <v>-113169412</v>
          </cell>
          <cell r="F2748" t="str">
            <v>completo</v>
          </cell>
        </row>
        <row r="2749">
          <cell r="D2749" t="str">
            <v>30530526G</v>
          </cell>
          <cell r="E2749">
            <v>-113737712</v>
          </cell>
          <cell r="F2749" t="str">
            <v>parcial</v>
          </cell>
        </row>
        <row r="2750">
          <cell r="D2750" t="str">
            <v>30807638N</v>
          </cell>
          <cell r="E2750">
            <v>113271312</v>
          </cell>
          <cell r="F2750" t="str">
            <v>completo</v>
          </cell>
        </row>
        <row r="2751">
          <cell r="D2751" t="str">
            <v>1352777AA</v>
          </cell>
          <cell r="E2751">
            <v>-113379452</v>
          </cell>
          <cell r="F2751" t="str">
            <v>completo</v>
          </cell>
        </row>
        <row r="2752">
          <cell r="D2752" t="str">
            <v>44356446A</v>
          </cell>
          <cell r="E2752">
            <v>-113924552</v>
          </cell>
          <cell r="F2752" t="str">
            <v>parcial</v>
          </cell>
        </row>
        <row r="2753">
          <cell r="D2753" t="str">
            <v>14621620Z</v>
          </cell>
          <cell r="E2753">
            <v>-113736552</v>
          </cell>
          <cell r="F2753" t="str">
            <v>parcial</v>
          </cell>
        </row>
        <row r="2754">
          <cell r="D2754" t="str">
            <v>31000167P</v>
          </cell>
          <cell r="E2754">
            <v>113080412</v>
          </cell>
          <cell r="F2754" t="str">
            <v>parcial</v>
          </cell>
        </row>
        <row r="2755">
          <cell r="D2755" t="str">
            <v>30512289Y</v>
          </cell>
          <cell r="E2755">
            <v>-113509432</v>
          </cell>
          <cell r="F2755" t="str">
            <v>parcial</v>
          </cell>
        </row>
        <row r="2756">
          <cell r="D2756" t="str">
            <v>30828937J</v>
          </cell>
          <cell r="E2756">
            <v>-211711</v>
          </cell>
          <cell r="F2756" t="str">
            <v>parcial</v>
          </cell>
        </row>
        <row r="2757">
          <cell r="D2757" t="str">
            <v>30512015P</v>
          </cell>
          <cell r="E2757">
            <v>113670552</v>
          </cell>
          <cell r="F2757" t="str">
            <v>completo</v>
          </cell>
        </row>
        <row r="2758">
          <cell r="D2758" t="str">
            <v>30999144C</v>
          </cell>
          <cell r="E2758">
            <v>-113542752</v>
          </cell>
          <cell r="F2758" t="str">
            <v>completo</v>
          </cell>
        </row>
        <row r="2759">
          <cell r="D2759" t="str">
            <v>53595758P</v>
          </cell>
          <cell r="E2759">
            <v>113659432</v>
          </cell>
          <cell r="F2759" t="str">
            <v>parcial</v>
          </cell>
        </row>
        <row r="2760">
          <cell r="D2760" t="str">
            <v>30821013R</v>
          </cell>
          <cell r="E2760">
            <v>214966</v>
          </cell>
          <cell r="F2760" t="str">
            <v>parcial</v>
          </cell>
        </row>
        <row r="2761">
          <cell r="D2761" t="str">
            <v>30530256X</v>
          </cell>
          <cell r="E2761">
            <v>113801552</v>
          </cell>
          <cell r="F2761" t="str">
            <v>completo</v>
          </cell>
        </row>
        <row r="2762">
          <cell r="D2762" t="str">
            <v>30470264W</v>
          </cell>
          <cell r="E2762">
            <v>-113529452</v>
          </cell>
          <cell r="F2762" t="str">
            <v>completo</v>
          </cell>
        </row>
        <row r="2763">
          <cell r="D2763" t="str">
            <v>30815346S</v>
          </cell>
          <cell r="E2763">
            <v>269886</v>
          </cell>
          <cell r="F2763" t="str">
            <v>parcial</v>
          </cell>
        </row>
        <row r="2764">
          <cell r="D2764" t="str">
            <v>30502435L</v>
          </cell>
          <cell r="E2764">
            <v>238734</v>
          </cell>
          <cell r="F2764" t="str">
            <v>completo</v>
          </cell>
        </row>
        <row r="2765">
          <cell r="D2765" t="str">
            <v>25937662X</v>
          </cell>
          <cell r="E2765">
            <v>113080552</v>
          </cell>
          <cell r="F2765" t="str">
            <v>completo</v>
          </cell>
        </row>
        <row r="2766">
          <cell r="D2766" t="str">
            <v>30826933X</v>
          </cell>
          <cell r="E2766">
            <v>-255071</v>
          </cell>
          <cell r="F2766" t="str">
            <v>completo</v>
          </cell>
        </row>
        <row r="2767">
          <cell r="D2767" t="str">
            <v>30069807K</v>
          </cell>
          <cell r="E2767">
            <v>255102</v>
          </cell>
          <cell r="F2767" t="str">
            <v>completo</v>
          </cell>
        </row>
        <row r="2768">
          <cell r="D2768" t="str">
            <v>30983874E</v>
          </cell>
          <cell r="E2768">
            <v>-269895</v>
          </cell>
          <cell r="F2768" t="str">
            <v>completo</v>
          </cell>
        </row>
        <row r="2769">
          <cell r="D2769" t="str">
            <v>30804351Z</v>
          </cell>
          <cell r="E2769">
            <v>-257207</v>
          </cell>
          <cell r="F2769" t="str">
            <v>parcial</v>
          </cell>
        </row>
        <row r="2770">
          <cell r="D2770" t="str">
            <v>26970006E</v>
          </cell>
          <cell r="E2770">
            <v>234978</v>
          </cell>
          <cell r="F2770" t="str">
            <v>parcial</v>
          </cell>
        </row>
        <row r="2771">
          <cell r="D2771" t="str">
            <v>80153206T</v>
          </cell>
          <cell r="E2771">
            <v>254962</v>
          </cell>
          <cell r="F2771" t="str">
            <v>completo</v>
          </cell>
        </row>
        <row r="2772">
          <cell r="D2772" t="str">
            <v>50606536G</v>
          </cell>
          <cell r="E2772">
            <v>113279432</v>
          </cell>
          <cell r="F2772" t="str">
            <v>completo</v>
          </cell>
        </row>
        <row r="2773">
          <cell r="D2773" t="str">
            <v>30984377L</v>
          </cell>
          <cell r="E2773">
            <v>-211599</v>
          </cell>
          <cell r="F2773" t="str">
            <v>completo</v>
          </cell>
        </row>
        <row r="2774">
          <cell r="D2774" t="str">
            <v>30824903G</v>
          </cell>
          <cell r="E2774">
            <v>217694</v>
          </cell>
          <cell r="F2774" t="str">
            <v>parcial</v>
          </cell>
        </row>
        <row r="2775">
          <cell r="D2775" t="str">
            <v>26977299R</v>
          </cell>
          <cell r="E2775">
            <v>-113587212</v>
          </cell>
          <cell r="F2775" t="str">
            <v>parcial</v>
          </cell>
        </row>
        <row r="2776">
          <cell r="D2776" t="str">
            <v>80152364D</v>
          </cell>
          <cell r="E2776">
            <v>-113798962</v>
          </cell>
          <cell r="F2776" t="str">
            <v>completo</v>
          </cell>
        </row>
        <row r="2777">
          <cell r="D2777" t="str">
            <v>45740415Q</v>
          </cell>
          <cell r="E2777">
            <v>-113587832</v>
          </cell>
          <cell r="F2777" t="str">
            <v>completo</v>
          </cell>
        </row>
        <row r="2778">
          <cell r="D2778" t="str">
            <v>26974214K</v>
          </cell>
          <cell r="E2778">
            <v>-113502752</v>
          </cell>
          <cell r="F2778" t="str">
            <v>completo</v>
          </cell>
        </row>
        <row r="2779">
          <cell r="D2779" t="str">
            <v>30999822P</v>
          </cell>
          <cell r="E2779">
            <v>-113568452</v>
          </cell>
          <cell r="F2779" t="str">
            <v>completo</v>
          </cell>
        </row>
        <row r="2780">
          <cell r="D2780" t="str">
            <v>30808047F</v>
          </cell>
          <cell r="E2780">
            <v>-113356332</v>
          </cell>
          <cell r="F2780" t="str">
            <v>completo</v>
          </cell>
        </row>
        <row r="2781">
          <cell r="D2781" t="str">
            <v>26970132X</v>
          </cell>
          <cell r="E2781">
            <v>-113779452</v>
          </cell>
          <cell r="F2781" t="str">
            <v>completo</v>
          </cell>
        </row>
        <row r="2782">
          <cell r="D2782" t="str">
            <v>44367452S</v>
          </cell>
          <cell r="E2782">
            <v>113827832</v>
          </cell>
          <cell r="F2782" t="str">
            <v>parcial</v>
          </cell>
        </row>
        <row r="2783">
          <cell r="D2783" t="str">
            <v>45746106A</v>
          </cell>
          <cell r="E2783">
            <v>-214963</v>
          </cell>
          <cell r="F2783" t="str">
            <v>parcial</v>
          </cell>
        </row>
        <row r="2784">
          <cell r="D2784" t="str">
            <v>44351487N</v>
          </cell>
          <cell r="E2784">
            <v>-217743</v>
          </cell>
          <cell r="F2784" t="str">
            <v>completo</v>
          </cell>
        </row>
        <row r="2785">
          <cell r="D2785" t="str">
            <v>31004529T</v>
          </cell>
          <cell r="E2785">
            <v>113298962</v>
          </cell>
          <cell r="F2785" t="str">
            <v>completo</v>
          </cell>
        </row>
        <row r="2786">
          <cell r="D2786" t="str">
            <v>52353082E</v>
          </cell>
          <cell r="E2786">
            <v>113219432</v>
          </cell>
          <cell r="F2786" t="str">
            <v>parcial</v>
          </cell>
        </row>
        <row r="2787">
          <cell r="D2787" t="str">
            <v>30836128M</v>
          </cell>
          <cell r="E2787">
            <v>211710</v>
          </cell>
          <cell r="F2787" t="str">
            <v>completo</v>
          </cell>
        </row>
        <row r="2788">
          <cell r="D2788" t="str">
            <v>30944720Z</v>
          </cell>
          <cell r="E2788">
            <v>254926</v>
          </cell>
          <cell r="F2788" t="str">
            <v>completo</v>
          </cell>
        </row>
        <row r="2789">
          <cell r="D2789" t="str">
            <v>45747199S</v>
          </cell>
          <cell r="E2789">
            <v>-113108712</v>
          </cell>
          <cell r="F2789" t="str">
            <v>parcial</v>
          </cell>
        </row>
        <row r="2790">
          <cell r="D2790" t="str">
            <v>30549388Y</v>
          </cell>
          <cell r="E2790">
            <v>257214</v>
          </cell>
          <cell r="F2790" t="str">
            <v>completo</v>
          </cell>
        </row>
        <row r="2791">
          <cell r="D2791" t="str">
            <v>30981917C</v>
          </cell>
          <cell r="E2791">
            <v>-113902752</v>
          </cell>
          <cell r="F2791" t="str">
            <v>completo</v>
          </cell>
        </row>
        <row r="2792">
          <cell r="D2792" t="str">
            <v>80152681G</v>
          </cell>
          <cell r="E2792">
            <v>257226</v>
          </cell>
          <cell r="F2792" t="str">
            <v>completo</v>
          </cell>
        </row>
        <row r="2793">
          <cell r="D2793" t="str">
            <v>47181563F</v>
          </cell>
          <cell r="E2793">
            <v>-113547712</v>
          </cell>
          <cell r="F2793" t="str">
            <v>parcial</v>
          </cell>
        </row>
        <row r="2794">
          <cell r="D2794" t="str">
            <v>31008743M</v>
          </cell>
          <cell r="E2794">
            <v>271990</v>
          </cell>
          <cell r="F2794" t="str">
            <v>completo</v>
          </cell>
        </row>
        <row r="2795">
          <cell r="D2795" t="str">
            <v>20224305Z</v>
          </cell>
          <cell r="E2795">
            <v>113802752</v>
          </cell>
          <cell r="F2795" t="str">
            <v>completo</v>
          </cell>
        </row>
        <row r="2796">
          <cell r="D2796" t="str">
            <v>26048754N</v>
          </cell>
          <cell r="E2796">
            <v>270006</v>
          </cell>
          <cell r="F2796" t="str">
            <v>completo</v>
          </cell>
        </row>
        <row r="2797">
          <cell r="D2797" t="str">
            <v>31002484W</v>
          </cell>
          <cell r="E2797">
            <v>113468452</v>
          </cell>
          <cell r="F2797" t="str">
            <v>completo</v>
          </cell>
        </row>
        <row r="2798">
          <cell r="D2798" t="str">
            <v>B637439</v>
          </cell>
          <cell r="E2798">
            <v>-113312752</v>
          </cell>
          <cell r="F2798" t="str">
            <v>parcial</v>
          </cell>
        </row>
        <row r="2799">
          <cell r="D2799" t="str">
            <v>45743735R</v>
          </cell>
          <cell r="E2799">
            <v>254862</v>
          </cell>
          <cell r="F2799" t="str">
            <v>completo</v>
          </cell>
        </row>
        <row r="2800">
          <cell r="D2800" t="str">
            <v>45889044L</v>
          </cell>
          <cell r="E2800">
            <v>-269883</v>
          </cell>
          <cell r="F2800" t="str">
            <v>completo</v>
          </cell>
        </row>
        <row r="2801">
          <cell r="D2801" t="str">
            <v>75255960Y</v>
          </cell>
          <cell r="E2801">
            <v>-211611</v>
          </cell>
          <cell r="F2801" t="str">
            <v>completo</v>
          </cell>
        </row>
        <row r="2802">
          <cell r="D2802" t="str">
            <v>YB0320983</v>
          </cell>
          <cell r="E2802">
            <v>255074</v>
          </cell>
          <cell r="F2802" t="str">
            <v>completo</v>
          </cell>
        </row>
        <row r="2803">
          <cell r="D2803">
            <v>107710391</v>
          </cell>
          <cell r="E2803">
            <v>-113147712</v>
          </cell>
          <cell r="F2803" t="str">
            <v>completo</v>
          </cell>
        </row>
        <row r="2804">
          <cell r="D2804" t="str">
            <v>31004039Q</v>
          </cell>
          <cell r="E2804">
            <v>257206</v>
          </cell>
          <cell r="F2804" t="str">
            <v>completo</v>
          </cell>
        </row>
        <row r="2805">
          <cell r="D2805" t="str">
            <v>BR4340251</v>
          </cell>
          <cell r="E2805">
            <v>113672172</v>
          </cell>
          <cell r="F2805" t="str">
            <v>completo</v>
          </cell>
        </row>
        <row r="2806">
          <cell r="D2806" t="str">
            <v>75889189E</v>
          </cell>
          <cell r="E2806">
            <v>113678712</v>
          </cell>
          <cell r="F2806" t="str">
            <v>parcial</v>
          </cell>
        </row>
        <row r="2807">
          <cell r="D2807" t="str">
            <v>45325924P</v>
          </cell>
          <cell r="E2807">
            <v>217798</v>
          </cell>
          <cell r="F2807" t="str">
            <v>parcial</v>
          </cell>
        </row>
        <row r="2808">
          <cell r="D2808" t="str">
            <v>78689936J</v>
          </cell>
          <cell r="E2808">
            <v>113001512</v>
          </cell>
          <cell r="F2808" t="str">
            <v>parcial</v>
          </cell>
        </row>
        <row r="2809">
          <cell r="D2809" t="str">
            <v>JV1814850</v>
          </cell>
          <cell r="E2809">
            <v>-271283</v>
          </cell>
          <cell r="F2809" t="str">
            <v>completo</v>
          </cell>
        </row>
        <row r="2810">
          <cell r="D2810" t="str">
            <v>80060082A</v>
          </cell>
          <cell r="E2810">
            <v>-269951</v>
          </cell>
          <cell r="F2810" t="str">
            <v>completo</v>
          </cell>
        </row>
        <row r="2811">
          <cell r="D2811" t="str">
            <v>A11471416</v>
          </cell>
          <cell r="E2811">
            <v>210974</v>
          </cell>
          <cell r="F2811" t="str">
            <v>completo</v>
          </cell>
        </row>
        <row r="2812">
          <cell r="D2812" t="str">
            <v>30960412C</v>
          </cell>
          <cell r="E2812">
            <v>238782</v>
          </cell>
          <cell r="F2812" t="str">
            <v>completo</v>
          </cell>
        </row>
        <row r="2813">
          <cell r="D2813" t="str">
            <v>48866398T</v>
          </cell>
          <cell r="E2813">
            <v>-113981752</v>
          </cell>
          <cell r="F2813" t="str">
            <v>completo</v>
          </cell>
        </row>
        <row r="2814">
          <cell r="D2814" t="str">
            <v>26254960T</v>
          </cell>
          <cell r="E2814">
            <v>113258452</v>
          </cell>
          <cell r="F2814" t="str">
            <v>completo</v>
          </cell>
        </row>
        <row r="2815">
          <cell r="D2815" t="str">
            <v>78857432T</v>
          </cell>
          <cell r="E2815">
            <v>257210</v>
          </cell>
          <cell r="F2815" t="str">
            <v>completo</v>
          </cell>
        </row>
        <row r="2816">
          <cell r="D2816" t="str">
            <v>30438130E</v>
          </cell>
          <cell r="E2816">
            <v>-234971</v>
          </cell>
          <cell r="F2816" t="str">
            <v>completo</v>
          </cell>
        </row>
        <row r="2817">
          <cell r="D2817" t="str">
            <v>48458206N</v>
          </cell>
          <cell r="E2817">
            <v>-235355</v>
          </cell>
          <cell r="F2817" t="str">
            <v>parcial</v>
          </cell>
        </row>
        <row r="2818">
          <cell r="D2818" t="str">
            <v>FF096620</v>
          </cell>
          <cell r="E2818">
            <v>113296832</v>
          </cell>
          <cell r="F2818" t="str">
            <v>completo</v>
          </cell>
        </row>
        <row r="2819">
          <cell r="D2819" t="str">
            <v>49071482Q</v>
          </cell>
          <cell r="E2819">
            <v>113236172</v>
          </cell>
          <cell r="F2819" t="str">
            <v>completo</v>
          </cell>
        </row>
        <row r="2820">
          <cell r="D2820">
            <v>4000872</v>
          </cell>
          <cell r="E2820">
            <v>113082172</v>
          </cell>
          <cell r="F2820" t="str">
            <v>completo</v>
          </cell>
        </row>
        <row r="2821">
          <cell r="D2821" t="str">
            <v>49073058M</v>
          </cell>
          <cell r="E2821">
            <v>271278</v>
          </cell>
          <cell r="F2821" t="str">
            <v>completo</v>
          </cell>
        </row>
        <row r="2822">
          <cell r="D2822" t="str">
            <v>33275469N</v>
          </cell>
          <cell r="E2822">
            <v>254970</v>
          </cell>
          <cell r="F2822" t="str">
            <v>parcial</v>
          </cell>
        </row>
        <row r="2823">
          <cell r="D2823" t="str">
            <v>AU8933299</v>
          </cell>
          <cell r="E2823">
            <v>-113940552</v>
          </cell>
          <cell r="F2823" t="str">
            <v>completo</v>
          </cell>
        </row>
        <row r="2824">
          <cell r="D2824" t="str">
            <v>30465364R</v>
          </cell>
          <cell r="E2824">
            <v>-113390552</v>
          </cell>
          <cell r="F2824" t="str">
            <v>completo</v>
          </cell>
        </row>
        <row r="2825">
          <cell r="D2825" t="str">
            <v>YA9271106</v>
          </cell>
          <cell r="E2825">
            <v>113426772</v>
          </cell>
          <cell r="F2825" t="str">
            <v>completo</v>
          </cell>
        </row>
        <row r="2826">
          <cell r="D2826" t="str">
            <v>AT3320815</v>
          </cell>
          <cell r="E2826">
            <v>-269879</v>
          </cell>
          <cell r="F2826" t="str">
            <v>completo</v>
          </cell>
        </row>
        <row r="2827">
          <cell r="D2827" t="str">
            <v>24891547G</v>
          </cell>
          <cell r="E2827">
            <v>-113778962</v>
          </cell>
          <cell r="F2827" t="str">
            <v>completo</v>
          </cell>
        </row>
        <row r="2828">
          <cell r="D2828" t="str">
            <v>25580352M</v>
          </cell>
          <cell r="E2828">
            <v>113888962</v>
          </cell>
          <cell r="F2828" t="str">
            <v>parcial</v>
          </cell>
        </row>
        <row r="2829">
          <cell r="D2829" t="str">
            <v>08880661Q</v>
          </cell>
          <cell r="E2829">
            <v>-269891</v>
          </cell>
          <cell r="F2829" t="str">
            <v>completo</v>
          </cell>
        </row>
        <row r="2830">
          <cell r="D2830" t="str">
            <v>AV7071239</v>
          </cell>
          <cell r="E2830">
            <v>113698962</v>
          </cell>
          <cell r="F2830" t="str">
            <v>completo</v>
          </cell>
        </row>
        <row r="2831">
          <cell r="D2831" t="str">
            <v>53400890L</v>
          </cell>
          <cell r="E2831">
            <v>113650472</v>
          </cell>
          <cell r="F2831" t="str">
            <v>completo</v>
          </cell>
        </row>
        <row r="2832">
          <cell r="D2832" t="str">
            <v>AN9001016</v>
          </cell>
          <cell r="E2832">
            <v>-113772172</v>
          </cell>
          <cell r="F2832" t="str">
            <v>completo</v>
          </cell>
        </row>
        <row r="2833">
          <cell r="D2833" t="str">
            <v>AV7075646</v>
          </cell>
          <cell r="E2833">
            <v>-271991</v>
          </cell>
          <cell r="F2833" t="str">
            <v>completo</v>
          </cell>
        </row>
        <row r="2834">
          <cell r="D2834" t="str">
            <v>AV6918638</v>
          </cell>
          <cell r="E2834">
            <v>271994</v>
          </cell>
          <cell r="F2834" t="str">
            <v>completo</v>
          </cell>
        </row>
        <row r="2835">
          <cell r="D2835" t="str">
            <v>31007370N</v>
          </cell>
          <cell r="E2835">
            <v>-212707</v>
          </cell>
          <cell r="F2835" t="str">
            <v>completo</v>
          </cell>
        </row>
        <row r="2836">
          <cell r="D2836" t="str">
            <v>15404645G</v>
          </cell>
          <cell r="E2836">
            <v>-113922432</v>
          </cell>
          <cell r="F2836" t="str">
            <v>completo</v>
          </cell>
        </row>
        <row r="2837">
          <cell r="D2837" t="str">
            <v>44352524Z</v>
          </cell>
          <cell r="E2837">
            <v>-271307</v>
          </cell>
          <cell r="F2837" t="str">
            <v>parcial</v>
          </cell>
        </row>
        <row r="2838">
          <cell r="D2838" t="str">
            <v>15451742C</v>
          </cell>
          <cell r="E2838">
            <v>-234227</v>
          </cell>
          <cell r="F2838" t="str">
            <v>completo</v>
          </cell>
        </row>
        <row r="2839">
          <cell r="D2839" t="str">
            <v>31001765L</v>
          </cell>
          <cell r="E2839">
            <v>113407212</v>
          </cell>
          <cell r="F2839" t="str">
            <v>completo</v>
          </cell>
        </row>
        <row r="2840">
          <cell r="D2840" t="str">
            <v>30991064J</v>
          </cell>
          <cell r="E2840">
            <v>113881552</v>
          </cell>
          <cell r="F2840" t="str">
            <v>completo</v>
          </cell>
        </row>
        <row r="2841">
          <cell r="D2841" t="str">
            <v>30992153K</v>
          </cell>
          <cell r="E2841">
            <v>-255187</v>
          </cell>
          <cell r="F2841" t="str">
            <v>parcial</v>
          </cell>
        </row>
        <row r="2842">
          <cell r="D2842" t="str">
            <v>30975324M</v>
          </cell>
          <cell r="E2842">
            <v>213222</v>
          </cell>
          <cell r="F2842" t="str">
            <v>completo</v>
          </cell>
        </row>
        <row r="2843">
          <cell r="D2843" t="str">
            <v>80158987P</v>
          </cell>
          <cell r="E2843">
            <v>-212339</v>
          </cell>
          <cell r="F2843" t="str">
            <v>completo</v>
          </cell>
        </row>
        <row r="2844">
          <cell r="D2844" t="str">
            <v>30995595J</v>
          </cell>
          <cell r="E2844">
            <v>-113966832</v>
          </cell>
          <cell r="F2844" t="str">
            <v>completo</v>
          </cell>
        </row>
        <row r="2845">
          <cell r="D2845" t="str">
            <v>30951662X</v>
          </cell>
          <cell r="E2845">
            <v>113060552</v>
          </cell>
          <cell r="F2845" t="str">
            <v>parcial</v>
          </cell>
        </row>
        <row r="2846">
          <cell r="D2846" t="str">
            <v>30994349D</v>
          </cell>
          <cell r="E2846">
            <v>-113507212</v>
          </cell>
          <cell r="F2846" t="str">
            <v>completo</v>
          </cell>
        </row>
        <row r="2847">
          <cell r="D2847" t="str">
            <v>30993619S</v>
          </cell>
          <cell r="E2847">
            <v>113802622</v>
          </cell>
          <cell r="F2847" t="str">
            <v>completo</v>
          </cell>
        </row>
        <row r="2848">
          <cell r="D2848" t="str">
            <v>80158568A</v>
          </cell>
          <cell r="E2848">
            <v>212662</v>
          </cell>
          <cell r="F2848" t="str">
            <v>completo</v>
          </cell>
        </row>
        <row r="2849">
          <cell r="D2849" t="str">
            <v>78483499R</v>
          </cell>
          <cell r="E2849">
            <v>-255115</v>
          </cell>
          <cell r="F2849" t="str">
            <v>completo</v>
          </cell>
        </row>
        <row r="2850">
          <cell r="D2850" t="str">
            <v>45749758K</v>
          </cell>
          <cell r="E2850">
            <v>-213227</v>
          </cell>
          <cell r="F2850" t="str">
            <v>completo</v>
          </cell>
        </row>
        <row r="2851">
          <cell r="D2851" t="str">
            <v>31877298B</v>
          </cell>
          <cell r="E2851">
            <v>255186</v>
          </cell>
          <cell r="F2851" t="str">
            <v>completo</v>
          </cell>
        </row>
        <row r="2852">
          <cell r="D2852" t="str">
            <v>50616540A</v>
          </cell>
          <cell r="E2852">
            <v>-254999</v>
          </cell>
          <cell r="F2852" t="str">
            <v>completo</v>
          </cell>
        </row>
        <row r="2853">
          <cell r="D2853" t="str">
            <v>50615863Q</v>
          </cell>
          <cell r="E2853">
            <v>113679252</v>
          </cell>
          <cell r="F2853" t="str">
            <v>completo</v>
          </cell>
        </row>
        <row r="2854">
          <cell r="D2854" t="str">
            <v>15453359G</v>
          </cell>
          <cell r="E2854">
            <v>-255063</v>
          </cell>
          <cell r="F2854" t="str">
            <v>completo</v>
          </cell>
        </row>
        <row r="2855">
          <cell r="D2855" t="str">
            <v>20224677H</v>
          </cell>
          <cell r="E2855">
            <v>113000552</v>
          </cell>
          <cell r="F2855" t="str">
            <v>completo</v>
          </cell>
        </row>
        <row r="2856">
          <cell r="D2856" t="str">
            <v>26966752B</v>
          </cell>
          <cell r="E2856">
            <v>-113903172</v>
          </cell>
          <cell r="F2856" t="str">
            <v>completo</v>
          </cell>
        </row>
        <row r="2857">
          <cell r="D2857" t="str">
            <v>50625776Q</v>
          </cell>
          <cell r="E2857">
            <v>-257599</v>
          </cell>
          <cell r="F2857" t="str">
            <v>completo</v>
          </cell>
        </row>
        <row r="2858">
          <cell r="D2858" t="str">
            <v>31001627L</v>
          </cell>
          <cell r="E2858">
            <v>-113338072</v>
          </cell>
          <cell r="F2858" t="str">
            <v>completo</v>
          </cell>
        </row>
        <row r="2859">
          <cell r="D2859" t="str">
            <v>31004379B</v>
          </cell>
          <cell r="E2859">
            <v>113460552</v>
          </cell>
          <cell r="F2859" t="str">
            <v>completo</v>
          </cell>
        </row>
        <row r="2860">
          <cell r="D2860" t="str">
            <v>31010473X</v>
          </cell>
          <cell r="E2860">
            <v>113005562</v>
          </cell>
          <cell r="F2860" t="str">
            <v>completo</v>
          </cell>
        </row>
        <row r="2861">
          <cell r="D2861" t="str">
            <v>45946974N</v>
          </cell>
          <cell r="E2861">
            <v>-113736542</v>
          </cell>
          <cell r="F2861" t="str">
            <v>completo</v>
          </cell>
        </row>
        <row r="2862">
          <cell r="D2862" t="str">
            <v>45738587M</v>
          </cell>
          <cell r="E2862">
            <v>113803172</v>
          </cell>
          <cell r="F2862" t="str">
            <v>completo</v>
          </cell>
        </row>
        <row r="2863">
          <cell r="D2863" t="str">
            <v>31012088S</v>
          </cell>
          <cell r="E2863">
            <v>113409962</v>
          </cell>
          <cell r="F2863" t="str">
            <v>completo</v>
          </cell>
        </row>
        <row r="2864">
          <cell r="D2864" t="str">
            <v>72999892P</v>
          </cell>
          <cell r="E2864">
            <v>113006752</v>
          </cell>
          <cell r="F2864" t="str">
            <v>completo</v>
          </cell>
        </row>
        <row r="2865">
          <cell r="D2865" t="str">
            <v>E204450</v>
          </cell>
          <cell r="E2865">
            <v>-268171</v>
          </cell>
          <cell r="F2865" t="str">
            <v>completo</v>
          </cell>
        </row>
        <row r="2866">
          <cell r="D2866" t="str">
            <v>53594555R</v>
          </cell>
          <cell r="E2866">
            <v>-213231</v>
          </cell>
          <cell r="F2866" t="str">
            <v>completo</v>
          </cell>
        </row>
        <row r="2867">
          <cell r="D2867" t="str">
            <v>77369264R</v>
          </cell>
          <cell r="E2867">
            <v>212770</v>
          </cell>
          <cell r="F2867" t="str">
            <v>completo</v>
          </cell>
        </row>
        <row r="2868">
          <cell r="D2868" t="str">
            <v>A04128898</v>
          </cell>
          <cell r="E2868">
            <v>252974</v>
          </cell>
          <cell r="F2868" t="str">
            <v>completo</v>
          </cell>
        </row>
        <row r="2869">
          <cell r="D2869" t="str">
            <v>G22425588</v>
          </cell>
          <cell r="E2869">
            <v>-113712312</v>
          </cell>
          <cell r="F2869" t="str">
            <v>completo</v>
          </cell>
        </row>
        <row r="2870">
          <cell r="D2870" t="str">
            <v>Y3785573V</v>
          </cell>
          <cell r="E2870">
            <v>-113126962</v>
          </cell>
          <cell r="F2870" t="str">
            <v>completo</v>
          </cell>
        </row>
        <row r="2871">
          <cell r="D2871" t="str">
            <v>E14626616</v>
          </cell>
          <cell r="E2871">
            <v>113424552</v>
          </cell>
          <cell r="F2871" t="str">
            <v>completo</v>
          </cell>
        </row>
        <row r="2872">
          <cell r="D2872" t="str">
            <v>BF6573942</v>
          </cell>
          <cell r="E2872">
            <v>113611552</v>
          </cell>
          <cell r="F2872" t="str">
            <v>completo</v>
          </cell>
        </row>
        <row r="2873">
          <cell r="D2873" t="str">
            <v>AS499978</v>
          </cell>
          <cell r="E2873">
            <v>113424272</v>
          </cell>
          <cell r="F2873" t="str">
            <v>completo</v>
          </cell>
        </row>
        <row r="2874">
          <cell r="D2874" t="str">
            <v>12413392Q</v>
          </cell>
          <cell r="E2874">
            <v>257602</v>
          </cell>
          <cell r="F2874" t="str">
            <v>completo</v>
          </cell>
        </row>
        <row r="2875">
          <cell r="D2875" t="str">
            <v>YA3793701</v>
          </cell>
          <cell r="E2875">
            <v>269898</v>
          </cell>
          <cell r="F2875" t="str">
            <v>completo</v>
          </cell>
        </row>
        <row r="2876">
          <cell r="D2876" t="str">
            <v>YA9078310</v>
          </cell>
          <cell r="E2876">
            <v>113009962</v>
          </cell>
          <cell r="F2876" t="str">
            <v>completo</v>
          </cell>
        </row>
        <row r="2877">
          <cell r="D2877" t="str">
            <v>47552345Y</v>
          </cell>
          <cell r="E2877">
            <v>-113109962</v>
          </cell>
          <cell r="F2877" t="str">
            <v>completo</v>
          </cell>
        </row>
        <row r="2878">
          <cell r="D2878" t="str">
            <v>YB0099602</v>
          </cell>
          <cell r="E2878">
            <v>271310</v>
          </cell>
          <cell r="F2878" t="str">
            <v>completo</v>
          </cell>
        </row>
        <row r="2879">
          <cell r="D2879" t="str">
            <v>30805430N</v>
          </cell>
          <cell r="E2879">
            <v>113005812</v>
          </cell>
          <cell r="F2879" t="str">
            <v>parcial</v>
          </cell>
        </row>
        <row r="2880">
          <cell r="D2880" t="str">
            <v>30831320G</v>
          </cell>
          <cell r="E2880">
            <v>113460452</v>
          </cell>
          <cell r="F2880" t="str">
            <v>parcial</v>
          </cell>
        </row>
        <row r="2881">
          <cell r="D2881" t="str">
            <v>78688238V</v>
          </cell>
          <cell r="E2881">
            <v>-238235</v>
          </cell>
          <cell r="F2881" t="str">
            <v>parcial</v>
          </cell>
        </row>
        <row r="2882">
          <cell r="D2882" t="str">
            <v>FJ494942</v>
          </cell>
          <cell r="E2882">
            <v>-113160552</v>
          </cell>
          <cell r="F2882" t="str">
            <v>parcial</v>
          </cell>
        </row>
        <row r="2883">
          <cell r="D2883" t="str">
            <v>30534205A</v>
          </cell>
          <cell r="E2883">
            <v>217678</v>
          </cell>
          <cell r="F2883" t="str">
            <v>completo</v>
          </cell>
        </row>
        <row r="2884">
          <cell r="D2884" t="str">
            <v>14635885L</v>
          </cell>
          <cell r="E2884">
            <v>269662</v>
          </cell>
          <cell r="F2884" t="str">
            <v>completo</v>
          </cell>
        </row>
        <row r="2885">
          <cell r="D2885" t="str">
            <v>26496111L</v>
          </cell>
          <cell r="E2885">
            <v>113233172</v>
          </cell>
          <cell r="F2885" t="str">
            <v>completo</v>
          </cell>
        </row>
        <row r="2886">
          <cell r="D2886" t="str">
            <v>44363177H</v>
          </cell>
          <cell r="E2886">
            <v>255086</v>
          </cell>
          <cell r="F2886" t="str">
            <v>parcial</v>
          </cell>
        </row>
        <row r="2887">
          <cell r="D2887" t="str">
            <v>FV638833</v>
          </cell>
          <cell r="E2887">
            <v>113083552</v>
          </cell>
          <cell r="F2887" t="str">
            <v>completo</v>
          </cell>
        </row>
        <row r="2888">
          <cell r="D2888" t="str">
            <v>77324249C</v>
          </cell>
          <cell r="E2888">
            <v>-217663</v>
          </cell>
          <cell r="F2888" t="str">
            <v>parcial</v>
          </cell>
        </row>
        <row r="2889">
          <cell r="D2889" t="str">
            <v>30991229V</v>
          </cell>
          <cell r="E2889">
            <v>113278432</v>
          </cell>
          <cell r="F2889" t="str">
            <v>completo</v>
          </cell>
        </row>
        <row r="2890">
          <cell r="D2890" t="str">
            <v>28774537L</v>
          </cell>
          <cell r="E2890">
            <v>255250</v>
          </cell>
          <cell r="F2890" t="str">
            <v>completo</v>
          </cell>
        </row>
        <row r="2891">
          <cell r="D2891">
            <v>109965847</v>
          </cell>
          <cell r="E2891">
            <v>-255351</v>
          </cell>
          <cell r="F2891" t="str">
            <v>completo</v>
          </cell>
        </row>
        <row r="2892">
          <cell r="D2892" t="str">
            <v>FE173663</v>
          </cell>
          <cell r="E2892">
            <v>113085552</v>
          </cell>
          <cell r="F2892" t="str">
            <v>completo</v>
          </cell>
        </row>
        <row r="2893">
          <cell r="D2893" t="str">
            <v>30549640M</v>
          </cell>
          <cell r="E2893">
            <v>-113107712</v>
          </cell>
          <cell r="F2893" t="str">
            <v>completo</v>
          </cell>
        </row>
        <row r="2894">
          <cell r="D2894" t="str">
            <v>14636497X</v>
          </cell>
          <cell r="E2894">
            <v>113466712</v>
          </cell>
          <cell r="F2894" t="str">
            <v>completo</v>
          </cell>
        </row>
        <row r="2895">
          <cell r="D2895" t="str">
            <v>70580454D</v>
          </cell>
          <cell r="E2895">
            <v>-255499</v>
          </cell>
          <cell r="F2895" t="str">
            <v>completo</v>
          </cell>
        </row>
        <row r="2896">
          <cell r="D2896" t="str">
            <v>79203844D</v>
          </cell>
          <cell r="E2896">
            <v>113866962</v>
          </cell>
          <cell r="F2896" t="str">
            <v>completo</v>
          </cell>
        </row>
        <row r="2897">
          <cell r="D2897" t="str">
            <v>30819268G</v>
          </cell>
          <cell r="E2897">
            <v>255066</v>
          </cell>
          <cell r="F2897" t="str">
            <v>completo</v>
          </cell>
        </row>
        <row r="2898">
          <cell r="D2898" t="str">
            <v>80159441W</v>
          </cell>
          <cell r="E2898">
            <v>113466962</v>
          </cell>
          <cell r="F2898" t="str">
            <v>parcial</v>
          </cell>
        </row>
        <row r="2899">
          <cell r="D2899" t="str">
            <v>24170242W</v>
          </cell>
          <cell r="E2899">
            <v>238202</v>
          </cell>
          <cell r="F2899" t="str">
            <v>completo</v>
          </cell>
        </row>
        <row r="2900">
          <cell r="D2900">
            <v>116440709</v>
          </cell>
          <cell r="E2900">
            <v>234898</v>
          </cell>
          <cell r="F2900" t="str">
            <v>completo</v>
          </cell>
        </row>
        <row r="2901">
          <cell r="D2901" t="str">
            <v>30204407W</v>
          </cell>
          <cell r="E2901">
            <v>271322</v>
          </cell>
          <cell r="F2901" t="str">
            <v>completo</v>
          </cell>
        </row>
        <row r="2902">
          <cell r="D2902" t="str">
            <v>FV901142</v>
          </cell>
          <cell r="E2902">
            <v>-113790552</v>
          </cell>
          <cell r="F2902" t="str">
            <v>completo</v>
          </cell>
        </row>
        <row r="2903">
          <cell r="D2903" t="str">
            <v>X4803354B</v>
          </cell>
          <cell r="E2903">
            <v>113823172</v>
          </cell>
          <cell r="F2903" t="str">
            <v>completo</v>
          </cell>
        </row>
        <row r="2904">
          <cell r="D2904" t="str">
            <v>30978570P</v>
          </cell>
          <cell r="E2904">
            <v>-257591</v>
          </cell>
          <cell r="F2904" t="str">
            <v>completo</v>
          </cell>
        </row>
        <row r="2905">
          <cell r="D2905" t="str">
            <v>53595055H</v>
          </cell>
          <cell r="E2905">
            <v>255078</v>
          </cell>
          <cell r="F2905" t="str">
            <v>completo</v>
          </cell>
        </row>
        <row r="2906">
          <cell r="D2906" t="str">
            <v>77141503D</v>
          </cell>
          <cell r="E2906">
            <v>-255615</v>
          </cell>
          <cell r="F2906" t="str">
            <v>completo</v>
          </cell>
        </row>
        <row r="2907">
          <cell r="D2907" t="str">
            <v>39502792Q</v>
          </cell>
          <cell r="E2907">
            <v>113618432</v>
          </cell>
          <cell r="F2907" t="str">
            <v>completo</v>
          </cell>
        </row>
        <row r="2908">
          <cell r="D2908" t="str">
            <v>43529740D</v>
          </cell>
          <cell r="E2908">
            <v>113290532</v>
          </cell>
          <cell r="F2908" t="str">
            <v>completo</v>
          </cell>
        </row>
        <row r="2909">
          <cell r="D2909" t="str">
            <v>50869645Q</v>
          </cell>
          <cell r="E2909">
            <v>-113906752</v>
          </cell>
          <cell r="F2909" t="str">
            <v>completo</v>
          </cell>
        </row>
        <row r="2910">
          <cell r="D2910" t="str">
            <v>37342874M</v>
          </cell>
          <cell r="E2910">
            <v>-113734552</v>
          </cell>
          <cell r="F2910" t="str">
            <v>completo</v>
          </cell>
        </row>
        <row r="2911">
          <cell r="D2911" t="str">
            <v>50317613F</v>
          </cell>
          <cell r="E2911">
            <v>255438</v>
          </cell>
          <cell r="F2911" t="str">
            <v>completo</v>
          </cell>
        </row>
        <row r="2912">
          <cell r="D2912" t="str">
            <v>31891665A</v>
          </cell>
          <cell r="E2912">
            <v>113218432</v>
          </cell>
          <cell r="F2912" t="str">
            <v>completo</v>
          </cell>
        </row>
        <row r="2913">
          <cell r="D2913" t="str">
            <v>31007707G</v>
          </cell>
          <cell r="E2913">
            <v>-113580552</v>
          </cell>
          <cell r="F2913" t="str">
            <v>completo</v>
          </cell>
        </row>
        <row r="2914">
          <cell r="D2914" t="str">
            <v>P04110054</v>
          </cell>
          <cell r="E2914">
            <v>255382</v>
          </cell>
          <cell r="F2914" t="str">
            <v>completo</v>
          </cell>
        </row>
        <row r="2915">
          <cell r="D2915">
            <v>12119283</v>
          </cell>
          <cell r="E2915">
            <v>-113735042</v>
          </cell>
          <cell r="F2915" t="str">
            <v>completo</v>
          </cell>
        </row>
        <row r="2916">
          <cell r="D2916" t="str">
            <v>F29823432</v>
          </cell>
          <cell r="E2916">
            <v>113044552</v>
          </cell>
          <cell r="F2916" t="str">
            <v>completo</v>
          </cell>
        </row>
        <row r="2917">
          <cell r="D2917" t="str">
            <v>09208145A</v>
          </cell>
          <cell r="E2917">
            <v>212622</v>
          </cell>
          <cell r="F2917" t="str">
            <v>completo</v>
          </cell>
        </row>
        <row r="2918">
          <cell r="D2918" t="str">
            <v>AAE532484</v>
          </cell>
          <cell r="E2918">
            <v>-234875</v>
          </cell>
          <cell r="F2918" t="str">
            <v>completo</v>
          </cell>
        </row>
        <row r="2919">
          <cell r="D2919">
            <v>1202582092</v>
          </cell>
          <cell r="E2919">
            <v>113042312</v>
          </cell>
          <cell r="F2919" t="str">
            <v>completo</v>
          </cell>
        </row>
        <row r="2920">
          <cell r="D2920" t="str">
            <v>G32256597</v>
          </cell>
          <cell r="E2920">
            <v>-213243</v>
          </cell>
          <cell r="F2920" t="str">
            <v>parcial</v>
          </cell>
        </row>
        <row r="2921">
          <cell r="D2921">
            <v>1707489801</v>
          </cell>
          <cell r="E2921">
            <v>-113968432</v>
          </cell>
          <cell r="F2921" t="str">
            <v>completo</v>
          </cell>
        </row>
        <row r="2922">
          <cell r="D2922" t="str">
            <v>A2931551</v>
          </cell>
          <cell r="E2922">
            <v>217690</v>
          </cell>
          <cell r="F2922" t="str">
            <v>completo</v>
          </cell>
        </row>
        <row r="2923">
          <cell r="D2923" t="str">
            <v>44996108N</v>
          </cell>
          <cell r="E2923">
            <v>-113718212</v>
          </cell>
          <cell r="F2923" t="str">
            <v>completo</v>
          </cell>
        </row>
        <row r="2924">
          <cell r="D2924">
            <v>8120051935</v>
          </cell>
          <cell r="E2924">
            <v>-113966712</v>
          </cell>
          <cell r="F2924" t="str">
            <v>completo</v>
          </cell>
        </row>
        <row r="2925">
          <cell r="D2925" t="str">
            <v>G02063077</v>
          </cell>
          <cell r="E2925">
            <v>-113392832</v>
          </cell>
          <cell r="F2925" t="str">
            <v>completo</v>
          </cell>
        </row>
        <row r="2926">
          <cell r="D2926">
            <v>1706704176</v>
          </cell>
          <cell r="E2926">
            <v>217674</v>
          </cell>
          <cell r="F2926" t="str">
            <v>parcial</v>
          </cell>
        </row>
        <row r="2927">
          <cell r="D2927">
            <v>1200791885</v>
          </cell>
          <cell r="E2927">
            <v>-213239</v>
          </cell>
          <cell r="F2927" t="str">
            <v>completo</v>
          </cell>
        </row>
        <row r="2928">
          <cell r="D2928">
            <v>201091410</v>
          </cell>
          <cell r="E2928">
            <v>-234887</v>
          </cell>
          <cell r="F2928" t="str">
            <v>completo</v>
          </cell>
        </row>
        <row r="2929">
          <cell r="D2929" t="str">
            <v>A2859100</v>
          </cell>
          <cell r="E2929">
            <v>-113586712</v>
          </cell>
          <cell r="F2929" t="str">
            <v>completo</v>
          </cell>
        </row>
        <row r="2930">
          <cell r="D2930">
            <v>913743688</v>
          </cell>
          <cell r="E2930">
            <v>-234895</v>
          </cell>
          <cell r="F2930" t="str">
            <v>completo</v>
          </cell>
        </row>
        <row r="2931">
          <cell r="D2931">
            <v>1203099740</v>
          </cell>
          <cell r="E2931">
            <v>234870</v>
          </cell>
          <cell r="F2931" t="str">
            <v>completo</v>
          </cell>
        </row>
        <row r="2932">
          <cell r="D2932">
            <v>1201466552</v>
          </cell>
          <cell r="E2932">
            <v>-113186712</v>
          </cell>
          <cell r="F2932" t="str">
            <v>parcial</v>
          </cell>
        </row>
        <row r="2933">
          <cell r="D2933" t="str">
            <v>31888080Y</v>
          </cell>
          <cell r="E2933">
            <v>-255035</v>
          </cell>
          <cell r="F2933" t="str">
            <v>completo</v>
          </cell>
        </row>
        <row r="2934">
          <cell r="D2934" t="str">
            <v>Y2705504M</v>
          </cell>
          <cell r="E2934">
            <v>113613452</v>
          </cell>
          <cell r="F2934" t="str">
            <v>completo</v>
          </cell>
        </row>
        <row r="2935">
          <cell r="D2935" t="str">
            <v>CT868316</v>
          </cell>
          <cell r="E2935">
            <v>-238483</v>
          </cell>
          <cell r="F2935" t="str">
            <v>completo</v>
          </cell>
        </row>
        <row r="2936">
          <cell r="D2936" t="str">
            <v>G07565007</v>
          </cell>
          <cell r="E2936">
            <v>217682</v>
          </cell>
          <cell r="F2936" t="str">
            <v>completo</v>
          </cell>
        </row>
        <row r="2937">
          <cell r="D2937">
            <v>158286254</v>
          </cell>
          <cell r="E2937">
            <v>238858</v>
          </cell>
          <cell r="F2937" t="str">
            <v>completo</v>
          </cell>
        </row>
        <row r="2938">
          <cell r="D2938" t="str">
            <v>49065519X</v>
          </cell>
          <cell r="E2938">
            <v>213574</v>
          </cell>
          <cell r="F2938" t="str">
            <v>completo</v>
          </cell>
        </row>
        <row r="2939">
          <cell r="D2939" t="str">
            <v>44172163L</v>
          </cell>
          <cell r="E2939">
            <v>113846752</v>
          </cell>
          <cell r="F2939" t="str">
            <v>completo</v>
          </cell>
        </row>
        <row r="2940">
          <cell r="D2940" t="str">
            <v>31881513V</v>
          </cell>
          <cell r="E2940">
            <v>-113102832</v>
          </cell>
          <cell r="F2940" t="str">
            <v>parcial</v>
          </cell>
        </row>
        <row r="2941">
          <cell r="D2941" t="str">
            <v>FC215290</v>
          </cell>
          <cell r="E2941">
            <v>238290</v>
          </cell>
          <cell r="F2941" t="str">
            <v>completo</v>
          </cell>
        </row>
        <row r="2942">
          <cell r="D2942" t="str">
            <v>70418167X</v>
          </cell>
          <cell r="E2942">
            <v>-238431</v>
          </cell>
          <cell r="F2942" t="str">
            <v>completo</v>
          </cell>
        </row>
        <row r="2943">
          <cell r="D2943" t="str">
            <v>AM596346</v>
          </cell>
          <cell r="E2943">
            <v>113483802</v>
          </cell>
          <cell r="F2943" t="str">
            <v>completo</v>
          </cell>
        </row>
        <row r="2944">
          <cell r="D2944" t="str">
            <v>46875164Z</v>
          </cell>
          <cell r="E2944">
            <v>213226</v>
          </cell>
          <cell r="F2944" t="str">
            <v>completo</v>
          </cell>
        </row>
        <row r="2945">
          <cell r="D2945" t="str">
            <v>70238698X</v>
          </cell>
          <cell r="E2945">
            <v>213242</v>
          </cell>
          <cell r="F2945" t="str">
            <v>completo</v>
          </cell>
        </row>
        <row r="2946">
          <cell r="D2946" t="str">
            <v>X5737279K</v>
          </cell>
          <cell r="E2946">
            <v>213246</v>
          </cell>
          <cell r="F2946" t="str">
            <v>parcial</v>
          </cell>
        </row>
        <row r="2947">
          <cell r="D2947" t="str">
            <v>28833448G</v>
          </cell>
          <cell r="E2947">
            <v>-213279</v>
          </cell>
          <cell r="F2947" t="str">
            <v>completo</v>
          </cell>
        </row>
        <row r="2948">
          <cell r="D2948" t="str">
            <v>P08440087</v>
          </cell>
          <cell r="E2948">
            <v>-238579</v>
          </cell>
          <cell r="F2948" t="str">
            <v>parcial</v>
          </cell>
        </row>
        <row r="2949">
          <cell r="D2949">
            <v>111821119</v>
          </cell>
          <cell r="E2949">
            <v>-113985832</v>
          </cell>
          <cell r="F2949" t="str">
            <v>completo</v>
          </cell>
        </row>
        <row r="2950">
          <cell r="D2950">
            <v>1204432239</v>
          </cell>
          <cell r="E2950">
            <v>-113166712</v>
          </cell>
          <cell r="F2950" t="str">
            <v>parcial</v>
          </cell>
        </row>
        <row r="2951">
          <cell r="D2951" t="str">
            <v>FM345562</v>
          </cell>
          <cell r="E2951">
            <v>218442</v>
          </cell>
          <cell r="F2951" t="str">
            <v>completo</v>
          </cell>
        </row>
        <row r="2952">
          <cell r="D2952" t="str">
            <v>Y3773160R</v>
          </cell>
          <cell r="E2952">
            <v>-256575</v>
          </cell>
          <cell r="F2952" t="str">
            <v>completo</v>
          </cell>
        </row>
        <row r="2953">
          <cell r="D2953" t="str">
            <v>FV445414</v>
          </cell>
          <cell r="E2953">
            <v>257642</v>
          </cell>
          <cell r="F2953" t="str">
            <v>parcial</v>
          </cell>
        </row>
        <row r="2954">
          <cell r="D2954" t="str">
            <v>45560595X</v>
          </cell>
          <cell r="E2954">
            <v>-273879</v>
          </cell>
          <cell r="F2954" t="str">
            <v>parcial</v>
          </cell>
        </row>
        <row r="2955">
          <cell r="D2955" t="str">
            <v>G31065255</v>
          </cell>
          <cell r="E2955">
            <v>113001552</v>
          </cell>
          <cell r="F2955" t="str">
            <v>completo</v>
          </cell>
        </row>
        <row r="2956">
          <cell r="D2956" t="str">
            <v>FF373477</v>
          </cell>
          <cell r="E2956">
            <v>234714</v>
          </cell>
          <cell r="F2956" t="str">
            <v>completo</v>
          </cell>
        </row>
        <row r="2957">
          <cell r="D2957" t="str">
            <v>G15184807</v>
          </cell>
          <cell r="E2957">
            <v>-234819</v>
          </cell>
          <cell r="F2957" t="str">
            <v>completo</v>
          </cell>
        </row>
        <row r="2958">
          <cell r="D2958" t="str">
            <v>71431047Q</v>
          </cell>
          <cell r="E2958">
            <v>-234843</v>
          </cell>
          <cell r="F2958" t="str">
            <v>completo</v>
          </cell>
        </row>
        <row r="2959">
          <cell r="D2959">
            <v>1310744865</v>
          </cell>
          <cell r="E2959">
            <v>272298</v>
          </cell>
          <cell r="F2959" t="str">
            <v>completo</v>
          </cell>
        </row>
        <row r="2960">
          <cell r="D2960" t="str">
            <v>FF728004</v>
          </cell>
          <cell r="E2960">
            <v>113884832</v>
          </cell>
          <cell r="F2960" t="str">
            <v>parcial</v>
          </cell>
        </row>
        <row r="2961">
          <cell r="D2961" t="str">
            <v>Y4637201R</v>
          </cell>
          <cell r="E2961">
            <v>255106</v>
          </cell>
          <cell r="F2961" t="str">
            <v>completo</v>
          </cell>
        </row>
        <row r="2962">
          <cell r="D2962" t="str">
            <v>08863652G</v>
          </cell>
          <cell r="E2962">
            <v>-113565652</v>
          </cell>
          <cell r="F2962" t="str">
            <v>completo</v>
          </cell>
        </row>
        <row r="2963">
          <cell r="D2963" t="str">
            <v>71458618X</v>
          </cell>
          <cell r="E2963">
            <v>-269659</v>
          </cell>
          <cell r="F2963" t="str">
            <v>completo</v>
          </cell>
        </row>
        <row r="2964">
          <cell r="D2964" t="str">
            <v>FI588603</v>
          </cell>
          <cell r="E2964">
            <v>-113398962</v>
          </cell>
          <cell r="F2964" t="str">
            <v>completo</v>
          </cell>
        </row>
        <row r="2965">
          <cell r="D2965">
            <v>1309938163</v>
          </cell>
          <cell r="E2965">
            <v>-113712072</v>
          </cell>
          <cell r="F2965" t="str">
            <v>completo</v>
          </cell>
        </row>
        <row r="2966">
          <cell r="D2966" t="str">
            <v>72992459G</v>
          </cell>
          <cell r="E2966">
            <v>270218</v>
          </cell>
          <cell r="F2966" t="str">
            <v>completo</v>
          </cell>
        </row>
        <row r="2967">
          <cell r="D2967">
            <v>1310442890</v>
          </cell>
          <cell r="E2967">
            <v>-270219</v>
          </cell>
          <cell r="F2967" t="str">
            <v>parcial</v>
          </cell>
        </row>
        <row r="2968">
          <cell r="D2968" t="str">
            <v>FS204417</v>
          </cell>
          <cell r="E2968">
            <v>-271323</v>
          </cell>
          <cell r="F2968" t="str">
            <v>completo</v>
          </cell>
        </row>
        <row r="2969">
          <cell r="D2969">
            <v>1308398880</v>
          </cell>
          <cell r="E2969">
            <v>-113541272</v>
          </cell>
          <cell r="F2969" t="str">
            <v>completo</v>
          </cell>
        </row>
        <row r="2970">
          <cell r="D2970">
            <v>1309064713</v>
          </cell>
          <cell r="E2970">
            <v>-113526772</v>
          </cell>
          <cell r="F2970" t="str">
            <v>completo</v>
          </cell>
        </row>
        <row r="2971">
          <cell r="D2971">
            <v>1309488423</v>
          </cell>
          <cell r="E2971">
            <v>277626</v>
          </cell>
          <cell r="F2971" t="str">
            <v>completo</v>
          </cell>
        </row>
        <row r="2972">
          <cell r="D2972" t="str">
            <v>30987178Z</v>
          </cell>
          <cell r="E2972">
            <v>212322</v>
          </cell>
          <cell r="F2972" t="str">
            <v>completo</v>
          </cell>
        </row>
        <row r="2973">
          <cell r="D2973" t="str">
            <v>14634801Q</v>
          </cell>
          <cell r="E2973">
            <v>288834</v>
          </cell>
          <cell r="F2973" t="str">
            <v>completo</v>
          </cell>
        </row>
        <row r="2974">
          <cell r="D2974" t="str">
            <v>24222144Q</v>
          </cell>
          <cell r="E2974">
            <v>286838</v>
          </cell>
          <cell r="F2974" t="str">
            <v>completo</v>
          </cell>
        </row>
        <row r="2975">
          <cell r="D2975" t="str">
            <v>30793018C</v>
          </cell>
          <cell r="E2975">
            <v>-113718962</v>
          </cell>
          <cell r="F2975" t="str">
            <v>completo</v>
          </cell>
        </row>
        <row r="2976">
          <cell r="D2976" t="str">
            <v>31003560C</v>
          </cell>
          <cell r="E2976">
            <v>113029882</v>
          </cell>
          <cell r="F2976" t="str">
            <v>completo</v>
          </cell>
        </row>
        <row r="2977">
          <cell r="D2977" t="str">
            <v>30955975E</v>
          </cell>
          <cell r="E2977">
            <v>113469712</v>
          </cell>
          <cell r="F2977" t="str">
            <v>completo</v>
          </cell>
        </row>
        <row r="2978">
          <cell r="D2978" t="str">
            <v>79218577E</v>
          </cell>
          <cell r="E2978">
            <v>113659452</v>
          </cell>
          <cell r="F2978" t="str">
            <v>parcial</v>
          </cell>
        </row>
        <row r="2979">
          <cell r="D2979" t="str">
            <v>80162007S</v>
          </cell>
          <cell r="E2979">
            <v>113238962</v>
          </cell>
          <cell r="F2979" t="str">
            <v>completo</v>
          </cell>
        </row>
        <row r="2980">
          <cell r="D2980" t="str">
            <v>75097758K</v>
          </cell>
          <cell r="E2980">
            <v>-234627</v>
          </cell>
          <cell r="F2980" t="str">
            <v>completo</v>
          </cell>
        </row>
        <row r="2981">
          <cell r="D2981" t="str">
            <v>G922063</v>
          </cell>
          <cell r="E2981">
            <v>256254</v>
          </cell>
          <cell r="F2981" t="str">
            <v>completo</v>
          </cell>
        </row>
        <row r="2982">
          <cell r="D2982" t="str">
            <v>30830712V</v>
          </cell>
          <cell r="E2982">
            <v>113842782</v>
          </cell>
          <cell r="F2982" t="str">
            <v>parcial</v>
          </cell>
        </row>
        <row r="2983">
          <cell r="D2983" t="str">
            <v>30972984B</v>
          </cell>
          <cell r="E2983">
            <v>235110</v>
          </cell>
          <cell r="F2983" t="str">
            <v>parcial</v>
          </cell>
        </row>
        <row r="2984">
          <cell r="D2984" t="str">
            <v>54051854Z</v>
          </cell>
          <cell r="E2984">
            <v>256966</v>
          </cell>
          <cell r="F2984" t="str">
            <v>completo</v>
          </cell>
        </row>
        <row r="2985">
          <cell r="D2985" t="str">
            <v>45746244A</v>
          </cell>
          <cell r="E2985">
            <v>-256403</v>
          </cell>
          <cell r="F2985" t="str">
            <v>completo</v>
          </cell>
        </row>
        <row r="2986">
          <cell r="D2986" t="str">
            <v>44373271S</v>
          </cell>
          <cell r="E2986">
            <v>288918</v>
          </cell>
          <cell r="F2986" t="str">
            <v>parcial</v>
          </cell>
        </row>
        <row r="2987">
          <cell r="D2987" t="str">
            <v>77342731X</v>
          </cell>
          <cell r="E2987">
            <v>-217483</v>
          </cell>
          <cell r="F2987" t="str">
            <v>completo</v>
          </cell>
        </row>
        <row r="2988">
          <cell r="D2988" t="str">
            <v>30963517C</v>
          </cell>
          <cell r="E2988">
            <v>217562</v>
          </cell>
          <cell r="F2988" t="str">
            <v>completo</v>
          </cell>
        </row>
        <row r="2989">
          <cell r="D2989" t="str">
            <v>47001833E</v>
          </cell>
          <cell r="E2989">
            <v>113040552</v>
          </cell>
          <cell r="F2989" t="str">
            <v>parcial</v>
          </cell>
        </row>
        <row r="2990">
          <cell r="D2990" t="str">
            <v>45739527W</v>
          </cell>
          <cell r="E2990">
            <v>-254931</v>
          </cell>
          <cell r="F2990" t="str">
            <v>completo</v>
          </cell>
        </row>
        <row r="2991">
          <cell r="D2991" t="str">
            <v>44366705G</v>
          </cell>
          <cell r="E2991">
            <v>113270312</v>
          </cell>
          <cell r="F2991" t="str">
            <v>completo</v>
          </cell>
        </row>
        <row r="2992">
          <cell r="D2992" t="str">
            <v>44361959L</v>
          </cell>
          <cell r="E2992">
            <v>-257303</v>
          </cell>
          <cell r="F2992" t="str">
            <v>completo</v>
          </cell>
        </row>
        <row r="2993">
          <cell r="D2993" t="str">
            <v>45887824H</v>
          </cell>
          <cell r="E2993">
            <v>-257371</v>
          </cell>
          <cell r="F2993" t="str">
            <v>completo</v>
          </cell>
        </row>
        <row r="2994">
          <cell r="D2994" t="str">
            <v>07235928J</v>
          </cell>
          <cell r="E2994">
            <v>113211552</v>
          </cell>
          <cell r="F2994" t="str">
            <v>completo</v>
          </cell>
        </row>
        <row r="2995">
          <cell r="D2995" t="str">
            <v>45739730K</v>
          </cell>
          <cell r="E2995">
            <v>-269843</v>
          </cell>
          <cell r="F2995" t="str">
            <v>parcial</v>
          </cell>
        </row>
        <row r="2996">
          <cell r="D2996" t="str">
            <v>26000950W</v>
          </cell>
          <cell r="E2996">
            <v>-113730552</v>
          </cell>
          <cell r="F2996" t="str">
            <v>parcial</v>
          </cell>
        </row>
        <row r="2997">
          <cell r="D2997" t="str">
            <v>30967927Z</v>
          </cell>
          <cell r="E2997">
            <v>113060532</v>
          </cell>
          <cell r="F2997" t="str">
            <v>completo</v>
          </cell>
        </row>
        <row r="2998">
          <cell r="D2998" t="str">
            <v>74941869A</v>
          </cell>
          <cell r="E2998">
            <v>-254951</v>
          </cell>
          <cell r="F2998" t="str">
            <v>completo</v>
          </cell>
        </row>
        <row r="2999">
          <cell r="D2999" t="str">
            <v>30979356N</v>
          </cell>
          <cell r="E2999">
            <v>-113319522</v>
          </cell>
          <cell r="F2999" t="str">
            <v>completo</v>
          </cell>
        </row>
        <row r="3000">
          <cell r="D3000" t="str">
            <v>30965026B</v>
          </cell>
          <cell r="E3000">
            <v>-113560552</v>
          </cell>
          <cell r="F3000" t="str">
            <v>completo</v>
          </cell>
        </row>
        <row r="3001">
          <cell r="D3001" t="str">
            <v>30493726G</v>
          </cell>
          <cell r="E3001">
            <v>113089752</v>
          </cell>
          <cell r="F3001" t="str">
            <v>parcial</v>
          </cell>
        </row>
        <row r="3002">
          <cell r="D3002" t="str">
            <v>80089329V</v>
          </cell>
          <cell r="E3002">
            <v>-113506132</v>
          </cell>
          <cell r="F3002" t="str">
            <v>completo</v>
          </cell>
        </row>
        <row r="3003">
          <cell r="D3003" t="str">
            <v>45742896J</v>
          </cell>
          <cell r="E3003">
            <v>287162</v>
          </cell>
          <cell r="F3003" t="str">
            <v>completo</v>
          </cell>
        </row>
        <row r="3004">
          <cell r="D3004" t="str">
            <v>30964788A</v>
          </cell>
          <cell r="E3004">
            <v>-289031</v>
          </cell>
          <cell r="F3004" t="str">
            <v>completo</v>
          </cell>
        </row>
        <row r="3005">
          <cell r="D3005" t="str">
            <v>70248297H</v>
          </cell>
          <cell r="E3005">
            <v>113066712</v>
          </cell>
          <cell r="F3005" t="str">
            <v>parcial</v>
          </cell>
        </row>
        <row r="3006">
          <cell r="D3006" t="str">
            <v>30989889B</v>
          </cell>
          <cell r="E3006">
            <v>-113718882</v>
          </cell>
          <cell r="F3006" t="str">
            <v>completo</v>
          </cell>
        </row>
        <row r="3007">
          <cell r="D3007" t="str">
            <v>30999674K</v>
          </cell>
          <cell r="E3007">
            <v>113021532</v>
          </cell>
          <cell r="F3007" t="str">
            <v>completo</v>
          </cell>
        </row>
        <row r="3008">
          <cell r="D3008" t="str">
            <v>30992639R</v>
          </cell>
          <cell r="E3008">
            <v>254814</v>
          </cell>
          <cell r="F3008" t="str">
            <v>completo</v>
          </cell>
        </row>
        <row r="3009">
          <cell r="D3009" t="str">
            <v>30989686S</v>
          </cell>
          <cell r="E3009">
            <v>234602</v>
          </cell>
          <cell r="F3009" t="str">
            <v>completo</v>
          </cell>
        </row>
        <row r="3010">
          <cell r="D3010" t="str">
            <v>32072329W</v>
          </cell>
          <cell r="E3010">
            <v>-113582852</v>
          </cell>
          <cell r="F3010" t="str">
            <v>completo</v>
          </cell>
        </row>
        <row r="3011">
          <cell r="D3011" t="str">
            <v>25063530Q</v>
          </cell>
          <cell r="E3011">
            <v>113630552</v>
          </cell>
          <cell r="F3011" t="str">
            <v>parcial</v>
          </cell>
        </row>
        <row r="3012">
          <cell r="D3012" t="str">
            <v>44650348B</v>
          </cell>
          <cell r="E3012">
            <v>269838</v>
          </cell>
          <cell r="F3012" t="str">
            <v>parcial</v>
          </cell>
        </row>
        <row r="3013">
          <cell r="D3013" t="str">
            <v>71225919W</v>
          </cell>
          <cell r="E3013">
            <v>113086212</v>
          </cell>
          <cell r="F3013" t="str">
            <v>completo</v>
          </cell>
        </row>
        <row r="3014">
          <cell r="D3014" t="str">
            <v>30987625R</v>
          </cell>
          <cell r="E3014">
            <v>-287203</v>
          </cell>
          <cell r="F3014" t="str">
            <v>completo</v>
          </cell>
        </row>
        <row r="3015">
          <cell r="D3015" t="str">
            <v>30967938W</v>
          </cell>
          <cell r="E3015">
            <v>-113332782</v>
          </cell>
          <cell r="F3015" t="str">
            <v>completo</v>
          </cell>
        </row>
        <row r="3016">
          <cell r="D3016" t="str">
            <v>30990810N</v>
          </cell>
          <cell r="E3016">
            <v>-213047</v>
          </cell>
          <cell r="F3016" t="str">
            <v>completo</v>
          </cell>
        </row>
        <row r="3017">
          <cell r="D3017" t="str">
            <v>X0737414B</v>
          </cell>
          <cell r="E3017">
            <v>-113120552</v>
          </cell>
          <cell r="F3017" t="str">
            <v>completo</v>
          </cell>
        </row>
        <row r="3018">
          <cell r="D3018" t="str">
            <v>FT591350</v>
          </cell>
          <cell r="E3018">
            <v>-113546752</v>
          </cell>
          <cell r="F3018" t="str">
            <v>parcial</v>
          </cell>
        </row>
        <row r="3019">
          <cell r="D3019" t="str">
            <v>45747152Z</v>
          </cell>
          <cell r="E3019">
            <v>113863172</v>
          </cell>
          <cell r="F3019" t="str">
            <v>completo</v>
          </cell>
        </row>
        <row r="3020">
          <cell r="D3020" t="str">
            <v>30451649V</v>
          </cell>
          <cell r="E3020">
            <v>-255667</v>
          </cell>
          <cell r="F3020" t="str">
            <v>parcial</v>
          </cell>
        </row>
        <row r="3021">
          <cell r="D3021" t="str">
            <v>52484309B</v>
          </cell>
          <cell r="E3021">
            <v>235062</v>
          </cell>
          <cell r="F3021" t="str">
            <v>completo</v>
          </cell>
        </row>
        <row r="3022">
          <cell r="D3022" t="str">
            <v>45743584B</v>
          </cell>
          <cell r="E3022">
            <v>113611312</v>
          </cell>
          <cell r="F3022" t="str">
            <v>completo</v>
          </cell>
        </row>
        <row r="3023">
          <cell r="D3023" t="str">
            <v>44369646R</v>
          </cell>
          <cell r="E3023">
            <v>-113758682</v>
          </cell>
          <cell r="F3023" t="str">
            <v>completo</v>
          </cell>
        </row>
        <row r="3024">
          <cell r="D3024" t="str">
            <v>45742748A</v>
          </cell>
          <cell r="E3024">
            <v>113448962</v>
          </cell>
          <cell r="F3024" t="str">
            <v>completo</v>
          </cell>
        </row>
        <row r="3025">
          <cell r="D3025" t="str">
            <v>49058044X</v>
          </cell>
          <cell r="E3025">
            <v>-113350532</v>
          </cell>
          <cell r="F3025" t="str">
            <v>completo</v>
          </cell>
        </row>
        <row r="3026">
          <cell r="D3026" t="str">
            <v>44359347Y</v>
          </cell>
          <cell r="E3026">
            <v>-113528962</v>
          </cell>
          <cell r="F3026" t="str">
            <v>completo</v>
          </cell>
        </row>
        <row r="3027">
          <cell r="D3027" t="str">
            <v>30969623P</v>
          </cell>
          <cell r="E3027">
            <v>287166</v>
          </cell>
          <cell r="F3027" t="str">
            <v>completo</v>
          </cell>
        </row>
        <row r="3028">
          <cell r="D3028" t="str">
            <v>30794128A</v>
          </cell>
          <cell r="E3028">
            <v>113069552</v>
          </cell>
          <cell r="F3028" t="str">
            <v>completo</v>
          </cell>
        </row>
        <row r="3029">
          <cell r="D3029" t="str">
            <v>45736997W</v>
          </cell>
          <cell r="E3029">
            <v>254754</v>
          </cell>
          <cell r="F3029" t="str">
            <v>completo</v>
          </cell>
        </row>
        <row r="3030">
          <cell r="D3030" t="str">
            <v>77347842S</v>
          </cell>
          <cell r="E3030">
            <v>235210</v>
          </cell>
          <cell r="F3030" t="str">
            <v>parcial</v>
          </cell>
        </row>
        <row r="3031">
          <cell r="D3031">
            <v>13257614</v>
          </cell>
          <cell r="E3031">
            <v>-270163</v>
          </cell>
          <cell r="F3031" t="str">
            <v>completo</v>
          </cell>
        </row>
        <row r="3032">
          <cell r="D3032" t="str">
            <v>30834741K</v>
          </cell>
          <cell r="E3032">
            <v>217658</v>
          </cell>
          <cell r="F3032" t="str">
            <v>parcial</v>
          </cell>
        </row>
        <row r="3033">
          <cell r="D3033" t="str">
            <v>30967852P</v>
          </cell>
          <cell r="E3033">
            <v>113658682</v>
          </cell>
          <cell r="F3033" t="str">
            <v>completo</v>
          </cell>
        </row>
        <row r="3034">
          <cell r="D3034" t="str">
            <v>31001828J</v>
          </cell>
          <cell r="E3034">
            <v>-113948962</v>
          </cell>
          <cell r="F3034" t="str">
            <v>completo</v>
          </cell>
        </row>
        <row r="3035">
          <cell r="D3035" t="str">
            <v>30811490T</v>
          </cell>
          <cell r="E3035">
            <v>113489732</v>
          </cell>
          <cell r="F3035" t="str">
            <v>parcial</v>
          </cell>
        </row>
        <row r="3036">
          <cell r="D3036" t="str">
            <v>30811147W</v>
          </cell>
          <cell r="E3036">
            <v>212982</v>
          </cell>
          <cell r="F3036" t="str">
            <v>parcial</v>
          </cell>
        </row>
        <row r="3037">
          <cell r="D3037" t="str">
            <v>X5171193B</v>
          </cell>
          <cell r="E3037">
            <v>113632782</v>
          </cell>
          <cell r="F3037" t="str">
            <v>completo</v>
          </cell>
        </row>
        <row r="3038">
          <cell r="D3038" t="str">
            <v>44966039G</v>
          </cell>
          <cell r="E3038">
            <v>113615932</v>
          </cell>
          <cell r="F3038" t="str">
            <v>parcial</v>
          </cell>
        </row>
        <row r="3039">
          <cell r="D3039" t="str">
            <v>30953209Q</v>
          </cell>
          <cell r="E3039">
            <v>-113140722</v>
          </cell>
          <cell r="F3039" t="str">
            <v>completo</v>
          </cell>
        </row>
        <row r="3040">
          <cell r="D3040" t="str">
            <v>30997374K</v>
          </cell>
          <cell r="E3040">
            <v>235090</v>
          </cell>
          <cell r="F3040" t="str">
            <v>completo</v>
          </cell>
        </row>
        <row r="3041">
          <cell r="D3041" t="str">
            <v>10593519H</v>
          </cell>
          <cell r="E3041">
            <v>113257752</v>
          </cell>
          <cell r="F3041" t="str">
            <v>completo</v>
          </cell>
        </row>
        <row r="3042">
          <cell r="D3042" t="str">
            <v>45748782B</v>
          </cell>
          <cell r="E3042">
            <v>212626</v>
          </cell>
          <cell r="F3042" t="str">
            <v>completo</v>
          </cell>
        </row>
        <row r="3043">
          <cell r="D3043" t="str">
            <v>44365350Y</v>
          </cell>
          <cell r="E3043">
            <v>-287259</v>
          </cell>
          <cell r="F3043" t="str">
            <v>completo</v>
          </cell>
        </row>
        <row r="3044">
          <cell r="D3044" t="str">
            <v>74002894A</v>
          </cell>
          <cell r="E3044">
            <v>271366</v>
          </cell>
          <cell r="F3044" t="str">
            <v>completo</v>
          </cell>
        </row>
        <row r="3045">
          <cell r="D3045" t="str">
            <v>15452507A</v>
          </cell>
          <cell r="E3045">
            <v>-288915</v>
          </cell>
          <cell r="F3045" t="str">
            <v>completo</v>
          </cell>
        </row>
        <row r="3046">
          <cell r="D3046" t="str">
            <v>30997883R</v>
          </cell>
          <cell r="E3046">
            <v>213046</v>
          </cell>
          <cell r="F3046" t="str">
            <v>completo</v>
          </cell>
        </row>
        <row r="3047">
          <cell r="D3047" t="str">
            <v>45744795A</v>
          </cell>
          <cell r="E3047">
            <v>254758</v>
          </cell>
          <cell r="F3047" t="str">
            <v>parcial</v>
          </cell>
        </row>
        <row r="3048">
          <cell r="D3048" t="str">
            <v>45746577Z</v>
          </cell>
          <cell r="E3048">
            <v>212646</v>
          </cell>
          <cell r="F3048" t="str">
            <v>completo</v>
          </cell>
        </row>
        <row r="3049">
          <cell r="D3049" t="str">
            <v>44357832D</v>
          </cell>
          <cell r="E3049">
            <v>113880812</v>
          </cell>
          <cell r="F3049" t="str">
            <v>parcial</v>
          </cell>
        </row>
        <row r="3050">
          <cell r="D3050" t="str">
            <v>14290604N</v>
          </cell>
          <cell r="E3050">
            <v>113089452</v>
          </cell>
          <cell r="F3050" t="str">
            <v>completo</v>
          </cell>
        </row>
        <row r="3051">
          <cell r="D3051" t="str">
            <v>30983743Y</v>
          </cell>
          <cell r="E3051">
            <v>212314</v>
          </cell>
          <cell r="F3051" t="str">
            <v>parcial</v>
          </cell>
        </row>
        <row r="3052">
          <cell r="D3052" t="str">
            <v>44368241E</v>
          </cell>
          <cell r="E3052">
            <v>-273043</v>
          </cell>
          <cell r="F3052" t="str">
            <v>parcial</v>
          </cell>
        </row>
        <row r="3053">
          <cell r="D3053" t="str">
            <v>80162631H</v>
          </cell>
          <cell r="E3053">
            <v>-113711532</v>
          </cell>
          <cell r="F3053" t="str">
            <v>parcial</v>
          </cell>
        </row>
        <row r="3054">
          <cell r="D3054" t="str">
            <v>30979231W</v>
          </cell>
          <cell r="E3054">
            <v>-288827</v>
          </cell>
          <cell r="F3054" t="str">
            <v>completo</v>
          </cell>
        </row>
        <row r="3055">
          <cell r="D3055" t="str">
            <v>45737993D</v>
          </cell>
          <cell r="E3055">
            <v>287230</v>
          </cell>
          <cell r="F3055" t="str">
            <v>completo</v>
          </cell>
        </row>
        <row r="3056">
          <cell r="D3056" t="str">
            <v>30968943H</v>
          </cell>
          <cell r="E3056">
            <v>113822782</v>
          </cell>
          <cell r="F3056" t="str">
            <v>parcial</v>
          </cell>
        </row>
        <row r="3057">
          <cell r="D3057" t="str">
            <v>74636787Q</v>
          </cell>
          <cell r="E3057">
            <v>113271782</v>
          </cell>
          <cell r="F3057" t="str">
            <v>completo</v>
          </cell>
        </row>
        <row r="3058">
          <cell r="D3058" t="str">
            <v>75709737Q</v>
          </cell>
          <cell r="E3058">
            <v>113613212</v>
          </cell>
          <cell r="F3058" t="str">
            <v>completo</v>
          </cell>
        </row>
        <row r="3059">
          <cell r="D3059" t="str">
            <v>30979101X</v>
          </cell>
          <cell r="E3059">
            <v>-271371</v>
          </cell>
          <cell r="F3059" t="str">
            <v>parcial</v>
          </cell>
        </row>
        <row r="3060">
          <cell r="D3060" t="str">
            <v>50604207K</v>
          </cell>
          <cell r="E3060">
            <v>113638682</v>
          </cell>
          <cell r="F3060" t="str">
            <v>completo</v>
          </cell>
        </row>
        <row r="3061">
          <cell r="D3061" t="str">
            <v>77803523C</v>
          </cell>
          <cell r="E3061">
            <v>-269835</v>
          </cell>
          <cell r="F3061" t="str">
            <v>completo</v>
          </cell>
        </row>
        <row r="3062">
          <cell r="D3062" t="str">
            <v>M358795</v>
          </cell>
          <cell r="E3062">
            <v>-255067</v>
          </cell>
          <cell r="F3062" t="str">
            <v>completo</v>
          </cell>
        </row>
        <row r="3063">
          <cell r="D3063" t="str">
            <v>30988467S</v>
          </cell>
          <cell r="E3063">
            <v>113673752</v>
          </cell>
          <cell r="F3063" t="str">
            <v>completo</v>
          </cell>
        </row>
        <row r="3064">
          <cell r="D3064">
            <v>12472452</v>
          </cell>
          <cell r="E3064">
            <v>213122</v>
          </cell>
          <cell r="F3064" t="str">
            <v>parcial</v>
          </cell>
        </row>
        <row r="3065">
          <cell r="D3065" t="str">
            <v>15410718M</v>
          </cell>
          <cell r="E3065">
            <v>113232782</v>
          </cell>
          <cell r="F3065" t="str">
            <v>completo</v>
          </cell>
        </row>
        <row r="3066">
          <cell r="D3066" t="str">
            <v>74939123V</v>
          </cell>
          <cell r="E3066">
            <v>-235211</v>
          </cell>
          <cell r="F3066" t="str">
            <v>completo</v>
          </cell>
        </row>
        <row r="3067">
          <cell r="D3067" t="str">
            <v>70588151R</v>
          </cell>
          <cell r="E3067">
            <v>113860532</v>
          </cell>
          <cell r="F3067" t="str">
            <v>completo</v>
          </cell>
        </row>
        <row r="3068">
          <cell r="D3068" t="str">
            <v>49057794J</v>
          </cell>
          <cell r="E3068">
            <v>-257515</v>
          </cell>
          <cell r="F3068" t="str">
            <v>parcial</v>
          </cell>
        </row>
        <row r="3069">
          <cell r="D3069" t="str">
            <v>45741073F</v>
          </cell>
          <cell r="E3069">
            <v>-113330982</v>
          </cell>
          <cell r="F3069" t="str">
            <v>completo</v>
          </cell>
        </row>
        <row r="3070">
          <cell r="D3070" t="str">
            <v>49044978P</v>
          </cell>
          <cell r="E3070">
            <v>113630982</v>
          </cell>
          <cell r="F3070" t="str">
            <v>completo</v>
          </cell>
        </row>
        <row r="3071">
          <cell r="D3071" t="str">
            <v>31000940E</v>
          </cell>
          <cell r="E3071">
            <v>113065752</v>
          </cell>
          <cell r="F3071" t="str">
            <v>completo</v>
          </cell>
        </row>
        <row r="3072">
          <cell r="D3072" t="str">
            <v>15456551E</v>
          </cell>
          <cell r="E3072">
            <v>254822</v>
          </cell>
          <cell r="F3072" t="str">
            <v>parcial</v>
          </cell>
        </row>
        <row r="3073">
          <cell r="D3073" t="str">
            <v>47005728F</v>
          </cell>
          <cell r="E3073">
            <v>-238015</v>
          </cell>
          <cell r="F3073" t="str">
            <v>parcial</v>
          </cell>
        </row>
        <row r="3074">
          <cell r="D3074" t="str">
            <v>CC80096940</v>
          </cell>
          <cell r="E3074">
            <v>-270195</v>
          </cell>
          <cell r="F3074" t="str">
            <v>completo</v>
          </cell>
        </row>
        <row r="3075">
          <cell r="D3075" t="str">
            <v>45943410J</v>
          </cell>
          <cell r="E3075">
            <v>113028962</v>
          </cell>
          <cell r="F3075" t="str">
            <v>completo</v>
          </cell>
        </row>
        <row r="3076">
          <cell r="D3076" t="str">
            <v>AU5587087</v>
          </cell>
          <cell r="E3076">
            <v>-255143</v>
          </cell>
          <cell r="F3076" t="str">
            <v>parcial</v>
          </cell>
        </row>
        <row r="3077">
          <cell r="D3077" t="str">
            <v>80159306M</v>
          </cell>
          <cell r="E3077">
            <v>269846</v>
          </cell>
          <cell r="F3077" t="str">
            <v>completo</v>
          </cell>
        </row>
        <row r="3078">
          <cell r="D3078" t="str">
            <v>31014960N</v>
          </cell>
          <cell r="E3078">
            <v>-288775</v>
          </cell>
          <cell r="F3078" t="str">
            <v>completo</v>
          </cell>
        </row>
        <row r="3079">
          <cell r="D3079" t="str">
            <v>50614839G</v>
          </cell>
          <cell r="E3079">
            <v>-254783</v>
          </cell>
          <cell r="F3079" t="str">
            <v>completo</v>
          </cell>
        </row>
        <row r="3080">
          <cell r="D3080" t="str">
            <v>45889271Q</v>
          </cell>
          <cell r="E3080">
            <v>113657452</v>
          </cell>
          <cell r="F3080" t="str">
            <v>completo</v>
          </cell>
        </row>
        <row r="3081">
          <cell r="D3081" t="str">
            <v>53596766G</v>
          </cell>
          <cell r="E3081">
            <v>246174</v>
          </cell>
          <cell r="F3081" t="str">
            <v>completo</v>
          </cell>
        </row>
        <row r="3082">
          <cell r="D3082" t="str">
            <v>30999115Z</v>
          </cell>
          <cell r="E3082">
            <v>-113738682</v>
          </cell>
          <cell r="F3082" t="str">
            <v>completo</v>
          </cell>
        </row>
        <row r="3083">
          <cell r="D3083" t="str">
            <v>53768144D</v>
          </cell>
          <cell r="E3083">
            <v>-113733172</v>
          </cell>
          <cell r="F3083" t="str">
            <v>completo</v>
          </cell>
        </row>
        <row r="3084">
          <cell r="D3084" t="str">
            <v>75258982S</v>
          </cell>
          <cell r="E3084">
            <v>257302</v>
          </cell>
          <cell r="F3084" t="str">
            <v>completo</v>
          </cell>
        </row>
        <row r="3085">
          <cell r="D3085" t="str">
            <v>76625224B</v>
          </cell>
          <cell r="E3085">
            <v>-113505562</v>
          </cell>
          <cell r="F3085" t="str">
            <v>completo</v>
          </cell>
        </row>
        <row r="3086">
          <cell r="D3086" t="str">
            <v>09040863T</v>
          </cell>
          <cell r="E3086">
            <v>-113589212</v>
          </cell>
          <cell r="F3086" t="str">
            <v>parcial</v>
          </cell>
        </row>
        <row r="3087">
          <cell r="D3087" t="str">
            <v>26500219X</v>
          </cell>
          <cell r="E3087">
            <v>-113967882</v>
          </cell>
          <cell r="F3087" t="str">
            <v>completo</v>
          </cell>
        </row>
        <row r="3088">
          <cell r="D3088" t="str">
            <v>C02167428</v>
          </cell>
          <cell r="E3088">
            <v>113481682</v>
          </cell>
          <cell r="F3088" t="str">
            <v>completo</v>
          </cell>
        </row>
        <row r="3089">
          <cell r="D3089" t="str">
            <v>28633532G</v>
          </cell>
          <cell r="E3089">
            <v>113880782</v>
          </cell>
          <cell r="F3089" t="str">
            <v>parcial</v>
          </cell>
        </row>
        <row r="3090">
          <cell r="D3090" t="str">
            <v>8705022K</v>
          </cell>
          <cell r="E3090">
            <v>-113561072</v>
          </cell>
          <cell r="F3090" t="str">
            <v>completo</v>
          </cell>
        </row>
        <row r="3091">
          <cell r="D3091" t="str">
            <v>7307939K</v>
          </cell>
          <cell r="E3091">
            <v>113210552</v>
          </cell>
          <cell r="F3091" t="str">
            <v>parcial</v>
          </cell>
        </row>
        <row r="3092">
          <cell r="D3092" t="str">
            <v>80169449M</v>
          </cell>
          <cell r="E3092">
            <v>113671782</v>
          </cell>
          <cell r="F3092" t="str">
            <v>completo</v>
          </cell>
        </row>
        <row r="3093">
          <cell r="D3093" t="str">
            <v>31001958M</v>
          </cell>
          <cell r="E3093">
            <v>-288591</v>
          </cell>
          <cell r="F3093" t="str">
            <v>completo</v>
          </cell>
        </row>
        <row r="3094">
          <cell r="D3094" t="str">
            <v>80167070H</v>
          </cell>
          <cell r="E3094">
            <v>-113943482</v>
          </cell>
          <cell r="F3094" t="str">
            <v>completo</v>
          </cell>
        </row>
        <row r="3095">
          <cell r="D3095" t="str">
            <v>31013767S</v>
          </cell>
          <cell r="E3095">
            <v>-270135</v>
          </cell>
          <cell r="F3095" t="str">
            <v>completo</v>
          </cell>
        </row>
        <row r="3096">
          <cell r="D3096" t="str">
            <v>26967970X</v>
          </cell>
          <cell r="E3096">
            <v>-113373172</v>
          </cell>
          <cell r="F3096" t="str">
            <v>completo</v>
          </cell>
        </row>
        <row r="3097">
          <cell r="D3097" t="str">
            <v>47091512R</v>
          </cell>
          <cell r="E3097">
            <v>113083812</v>
          </cell>
          <cell r="F3097" t="str">
            <v>completo</v>
          </cell>
        </row>
        <row r="3098">
          <cell r="D3098" t="str">
            <v>17474762Y</v>
          </cell>
          <cell r="E3098">
            <v>113230982</v>
          </cell>
          <cell r="F3098" t="str">
            <v>completo</v>
          </cell>
        </row>
        <row r="3099">
          <cell r="D3099" t="str">
            <v>26504714C</v>
          </cell>
          <cell r="E3099">
            <v>-284351</v>
          </cell>
          <cell r="F3099" t="str">
            <v>completo</v>
          </cell>
        </row>
        <row r="3100">
          <cell r="D3100" t="str">
            <v>71228711B</v>
          </cell>
          <cell r="E3100">
            <v>-113710982</v>
          </cell>
          <cell r="F3100" t="str">
            <v>completo</v>
          </cell>
        </row>
        <row r="3101">
          <cell r="D3101" t="str">
            <v>30972822X</v>
          </cell>
          <cell r="E3101">
            <v>287258</v>
          </cell>
          <cell r="F3101" t="str">
            <v>completo</v>
          </cell>
        </row>
        <row r="3102">
          <cell r="D3102" t="str">
            <v>26255239A</v>
          </cell>
          <cell r="E3102">
            <v>-113508372</v>
          </cell>
          <cell r="F3102" t="str">
            <v>completo</v>
          </cell>
        </row>
        <row r="3103">
          <cell r="D3103" t="str">
            <v>48988257M</v>
          </cell>
          <cell r="E3103">
            <v>-113337732</v>
          </cell>
          <cell r="F3103" t="str">
            <v>completo</v>
          </cell>
        </row>
        <row r="3104">
          <cell r="D3104" t="str">
            <v>FO969657</v>
          </cell>
          <cell r="E3104">
            <v>113256962</v>
          </cell>
          <cell r="F3104" t="str">
            <v>completo</v>
          </cell>
        </row>
        <row r="3105">
          <cell r="D3105">
            <v>90955470</v>
          </cell>
          <cell r="E3105">
            <v>-289015</v>
          </cell>
          <cell r="F3105" t="str">
            <v>completo</v>
          </cell>
        </row>
        <row r="3106">
          <cell r="D3106" t="str">
            <v>I607795</v>
          </cell>
          <cell r="E3106">
            <v>213070</v>
          </cell>
          <cell r="F3106" t="str">
            <v>completo</v>
          </cell>
        </row>
        <row r="3107">
          <cell r="D3107" t="str">
            <v>N1151616</v>
          </cell>
          <cell r="E3107">
            <v>113802532</v>
          </cell>
          <cell r="F3107" t="str">
            <v>completo</v>
          </cell>
        </row>
        <row r="3108">
          <cell r="D3108">
            <v>79855394</v>
          </cell>
          <cell r="E3108">
            <v>238066</v>
          </cell>
          <cell r="F3108" t="str">
            <v>completo</v>
          </cell>
        </row>
        <row r="3109">
          <cell r="D3109" t="str">
            <v>77541135Q</v>
          </cell>
          <cell r="E3109">
            <v>-113589732</v>
          </cell>
          <cell r="F3109" t="str">
            <v>parcial</v>
          </cell>
        </row>
        <row r="3110">
          <cell r="D3110" t="str">
            <v>80168334V</v>
          </cell>
          <cell r="E3110">
            <v>-113162782</v>
          </cell>
          <cell r="F3110" t="str">
            <v>completo</v>
          </cell>
        </row>
        <row r="3111">
          <cell r="D3111" t="str">
            <v>32730168H</v>
          </cell>
          <cell r="E3111">
            <v>-284691</v>
          </cell>
          <cell r="F3111" t="str">
            <v>completo</v>
          </cell>
        </row>
        <row r="3112">
          <cell r="D3112" t="str">
            <v>31018801N</v>
          </cell>
          <cell r="E3112">
            <v>286834</v>
          </cell>
          <cell r="F3112" t="str">
            <v>completo</v>
          </cell>
        </row>
        <row r="3113">
          <cell r="D3113">
            <v>19588203</v>
          </cell>
          <cell r="E3113">
            <v>273802</v>
          </cell>
          <cell r="F3113" t="str">
            <v>completo</v>
          </cell>
        </row>
        <row r="3114">
          <cell r="D3114">
            <v>6658933</v>
          </cell>
          <cell r="E3114">
            <v>-254955</v>
          </cell>
          <cell r="F3114" t="str">
            <v>parcial</v>
          </cell>
        </row>
        <row r="3115">
          <cell r="D3115" t="str">
            <v>D0542711</v>
          </cell>
          <cell r="E3115">
            <v>-257647</v>
          </cell>
          <cell r="F3115" t="str">
            <v>parcial</v>
          </cell>
        </row>
        <row r="3116">
          <cell r="D3116" t="str">
            <v>46068774G</v>
          </cell>
          <cell r="E3116">
            <v>288774</v>
          </cell>
          <cell r="F3116" t="str">
            <v>completo</v>
          </cell>
        </row>
        <row r="3117">
          <cell r="D3117" t="str">
            <v>44591866H</v>
          </cell>
          <cell r="E3117">
            <v>-113580782</v>
          </cell>
          <cell r="F3117" t="str">
            <v>completo</v>
          </cell>
        </row>
        <row r="3118">
          <cell r="D3118" t="str">
            <v>77343527R</v>
          </cell>
          <cell r="E3118">
            <v>113865712</v>
          </cell>
          <cell r="F3118" t="str">
            <v>parcial</v>
          </cell>
        </row>
        <row r="3119">
          <cell r="D3119" t="str">
            <v>44717475R</v>
          </cell>
          <cell r="E3119">
            <v>113258352</v>
          </cell>
          <cell r="F3119" t="str">
            <v>completo</v>
          </cell>
        </row>
        <row r="3120">
          <cell r="D3120" t="str">
            <v>FR872068</v>
          </cell>
          <cell r="E3120">
            <v>272142</v>
          </cell>
          <cell r="F3120" t="str">
            <v>completo</v>
          </cell>
        </row>
        <row r="3121">
          <cell r="D3121" t="str">
            <v>78215351X</v>
          </cell>
          <cell r="E3121">
            <v>-287079</v>
          </cell>
          <cell r="F3121" t="str">
            <v>completo</v>
          </cell>
        </row>
        <row r="3122">
          <cell r="D3122" t="str">
            <v>G03349289</v>
          </cell>
          <cell r="E3122">
            <v>213110</v>
          </cell>
          <cell r="F3122" t="str">
            <v>parcial</v>
          </cell>
        </row>
        <row r="3123">
          <cell r="D3123" t="str">
            <v>G35991616</v>
          </cell>
          <cell r="E3123">
            <v>-113121312</v>
          </cell>
          <cell r="F3123" t="str">
            <v>completo</v>
          </cell>
        </row>
        <row r="3124">
          <cell r="D3124">
            <v>4749864</v>
          </cell>
          <cell r="E3124">
            <v>218070</v>
          </cell>
          <cell r="F3124" t="str">
            <v>completo</v>
          </cell>
        </row>
        <row r="3125">
          <cell r="D3125" t="str">
            <v>AO525504</v>
          </cell>
          <cell r="E3125">
            <v>-254751</v>
          </cell>
          <cell r="F3125" t="str">
            <v>completo</v>
          </cell>
        </row>
        <row r="3126">
          <cell r="D3126" t="str">
            <v>04613904N</v>
          </cell>
          <cell r="E3126">
            <v>-257295</v>
          </cell>
          <cell r="F3126" t="str">
            <v>completo</v>
          </cell>
        </row>
        <row r="3127">
          <cell r="D3127" t="str">
            <v>AR912685</v>
          </cell>
          <cell r="E3127">
            <v>232294</v>
          </cell>
          <cell r="F3127" t="str">
            <v>completo</v>
          </cell>
        </row>
        <row r="3128">
          <cell r="D3128" t="str">
            <v>53623372E</v>
          </cell>
          <cell r="E3128">
            <v>-235035</v>
          </cell>
          <cell r="F3128" t="str">
            <v>completo</v>
          </cell>
        </row>
        <row r="3129">
          <cell r="D3129" t="str">
            <v>16091561W</v>
          </cell>
          <cell r="E3129">
            <v>113273172</v>
          </cell>
          <cell r="F3129" t="str">
            <v>completo</v>
          </cell>
        </row>
        <row r="3130">
          <cell r="D3130" t="str">
            <v>27344035W</v>
          </cell>
          <cell r="E3130">
            <v>113257452</v>
          </cell>
          <cell r="F3130" t="str">
            <v>parcial</v>
          </cell>
        </row>
        <row r="3131">
          <cell r="D3131" t="str">
            <v>RL2046480</v>
          </cell>
          <cell r="E3131">
            <v>-113372312</v>
          </cell>
          <cell r="F3131" t="str">
            <v>parcial</v>
          </cell>
        </row>
        <row r="3132">
          <cell r="D3132" t="str">
            <v>RL2593590</v>
          </cell>
          <cell r="E3132">
            <v>113082312</v>
          </cell>
          <cell r="F3132" t="str">
            <v>parcial</v>
          </cell>
        </row>
        <row r="3133">
          <cell r="D3133" t="str">
            <v>48958679M</v>
          </cell>
          <cell r="E3133">
            <v>-217575</v>
          </cell>
          <cell r="F3133" t="str">
            <v>completo</v>
          </cell>
        </row>
        <row r="3134">
          <cell r="D3134" t="str">
            <v>YC094408</v>
          </cell>
          <cell r="E3134">
            <v>113213552</v>
          </cell>
          <cell r="F3134" t="str">
            <v>completo</v>
          </cell>
        </row>
        <row r="3135">
          <cell r="D3135" t="str">
            <v>G06674045</v>
          </cell>
          <cell r="E3135">
            <v>-270171</v>
          </cell>
          <cell r="F3135" t="str">
            <v>completo</v>
          </cell>
        </row>
        <row r="3136">
          <cell r="D3136" t="str">
            <v>30406863N</v>
          </cell>
          <cell r="E3136">
            <v>-258331</v>
          </cell>
          <cell r="F3136" t="str">
            <v>completo</v>
          </cell>
        </row>
        <row r="3137">
          <cell r="D3137" t="str">
            <v>44212569Z</v>
          </cell>
          <cell r="E3137">
            <v>-234579</v>
          </cell>
          <cell r="F3137" t="str">
            <v>completo</v>
          </cell>
        </row>
        <row r="3138">
          <cell r="D3138" t="str">
            <v>N000241</v>
          </cell>
          <cell r="E3138">
            <v>235034</v>
          </cell>
          <cell r="F3138" t="str">
            <v>completo</v>
          </cell>
        </row>
        <row r="3139">
          <cell r="D3139" t="str">
            <v>74687938S</v>
          </cell>
          <cell r="E3139">
            <v>-113777882</v>
          </cell>
          <cell r="F3139" t="str">
            <v>completo</v>
          </cell>
        </row>
        <row r="3140">
          <cell r="D3140" t="str">
            <v>FX483618</v>
          </cell>
          <cell r="E3140">
            <v>-113354352</v>
          </cell>
          <cell r="F3140" t="str">
            <v>completo</v>
          </cell>
        </row>
        <row r="3141">
          <cell r="D3141">
            <v>1803247244</v>
          </cell>
          <cell r="E3141">
            <v>-273807</v>
          </cell>
          <cell r="F3141" t="str">
            <v>completo</v>
          </cell>
        </row>
        <row r="3142">
          <cell r="D3142" t="str">
            <v>C616272</v>
          </cell>
          <cell r="E3142">
            <v>-269983</v>
          </cell>
          <cell r="F3142" t="str">
            <v>completo</v>
          </cell>
        </row>
        <row r="3143">
          <cell r="D3143" t="str">
            <v>Y3286490B</v>
          </cell>
          <cell r="E3143">
            <v>113271272</v>
          </cell>
          <cell r="F3143" t="str">
            <v>completo</v>
          </cell>
        </row>
        <row r="3144">
          <cell r="D3144">
            <v>1102404256</v>
          </cell>
          <cell r="E3144">
            <v>-272095</v>
          </cell>
          <cell r="F3144" t="str">
            <v>completo</v>
          </cell>
        </row>
        <row r="3145">
          <cell r="D3145">
            <v>1205549742</v>
          </cell>
          <cell r="E3145">
            <v>-271355</v>
          </cell>
          <cell r="F3145" t="str">
            <v>parcial</v>
          </cell>
        </row>
        <row r="3146">
          <cell r="D3146">
            <v>921044426</v>
          </cell>
          <cell r="E3146">
            <v>113653172</v>
          </cell>
          <cell r="F3146" t="str">
            <v>parcial</v>
          </cell>
        </row>
        <row r="3147">
          <cell r="D3147" t="str">
            <v>52339636P</v>
          </cell>
          <cell r="E3147">
            <v>113063172</v>
          </cell>
          <cell r="F3147" t="str">
            <v>completo</v>
          </cell>
        </row>
        <row r="3148">
          <cell r="D3148" t="str">
            <v>15512721A</v>
          </cell>
          <cell r="E3148">
            <v>254950</v>
          </cell>
          <cell r="F3148" t="str">
            <v>completo</v>
          </cell>
        </row>
        <row r="3149">
          <cell r="D3149" t="str">
            <v>FF683648</v>
          </cell>
          <cell r="E3149">
            <v>113800552</v>
          </cell>
          <cell r="F3149" t="str">
            <v>completo</v>
          </cell>
        </row>
        <row r="3150">
          <cell r="D3150" t="str">
            <v>YC091209</v>
          </cell>
          <cell r="E3150">
            <v>113020552</v>
          </cell>
          <cell r="F3150" t="str">
            <v>completo</v>
          </cell>
        </row>
        <row r="3151">
          <cell r="D3151" t="str">
            <v>34072324D</v>
          </cell>
          <cell r="E3151">
            <v>-255311</v>
          </cell>
          <cell r="F3151" t="str">
            <v>completo</v>
          </cell>
        </row>
        <row r="3152">
          <cell r="D3152">
            <v>33171088</v>
          </cell>
          <cell r="E3152">
            <v>113614272</v>
          </cell>
          <cell r="F3152" t="str">
            <v>completo</v>
          </cell>
        </row>
        <row r="3153">
          <cell r="D3153" t="str">
            <v>18022373N</v>
          </cell>
          <cell r="E3153">
            <v>-113714272</v>
          </cell>
          <cell r="F3153" t="str">
            <v>completo</v>
          </cell>
        </row>
        <row r="3154">
          <cell r="D3154" t="str">
            <v>J166829</v>
          </cell>
          <cell r="E3154">
            <v>-113124272</v>
          </cell>
          <cell r="F3154" t="str">
            <v>completo</v>
          </cell>
        </row>
        <row r="3155">
          <cell r="D3155">
            <v>77041610740</v>
          </cell>
          <cell r="E3155">
            <v>272414</v>
          </cell>
          <cell r="F3155" t="str">
            <v>completo</v>
          </cell>
        </row>
        <row r="3156">
          <cell r="D3156" t="str">
            <v>AR935045</v>
          </cell>
          <cell r="E3156">
            <v>113462782</v>
          </cell>
          <cell r="F3156" t="str">
            <v>completo</v>
          </cell>
        </row>
        <row r="3157">
          <cell r="D3157" t="str">
            <v>77340120K</v>
          </cell>
          <cell r="E3157">
            <v>-113712752</v>
          </cell>
          <cell r="F3157" t="str">
            <v>parcial</v>
          </cell>
        </row>
        <row r="3158">
          <cell r="D3158" t="str">
            <v>44235846S</v>
          </cell>
          <cell r="E3158">
            <v>258366</v>
          </cell>
          <cell r="F3158" t="str">
            <v>completo</v>
          </cell>
        </row>
        <row r="3159">
          <cell r="D3159" t="str">
            <v>52317540S</v>
          </cell>
          <cell r="E3159">
            <v>113429962</v>
          </cell>
          <cell r="F3159" t="str">
            <v>completo</v>
          </cell>
        </row>
        <row r="3160">
          <cell r="D3160" t="str">
            <v>46269065B</v>
          </cell>
          <cell r="E3160">
            <v>113828962</v>
          </cell>
          <cell r="F3160" t="str">
            <v>parcial</v>
          </cell>
        </row>
        <row r="3161">
          <cell r="D3161" t="str">
            <v>16108666H</v>
          </cell>
          <cell r="E3161">
            <v>-113148962</v>
          </cell>
          <cell r="F3161" t="str">
            <v>parcial</v>
          </cell>
        </row>
        <row r="3162">
          <cell r="D3162">
            <v>3371782</v>
          </cell>
          <cell r="E3162">
            <v>270210</v>
          </cell>
          <cell r="F3162" t="str">
            <v>completo</v>
          </cell>
        </row>
        <row r="3163">
          <cell r="D3163" t="str">
            <v>75421840X</v>
          </cell>
          <cell r="E3163">
            <v>-269847</v>
          </cell>
          <cell r="F3163" t="str">
            <v>parcial</v>
          </cell>
        </row>
        <row r="3164">
          <cell r="D3164" t="str">
            <v>AN350321</v>
          </cell>
          <cell r="E3164">
            <v>269850</v>
          </cell>
          <cell r="F3164" t="str">
            <v>completo</v>
          </cell>
        </row>
        <row r="3165">
          <cell r="D3165">
            <v>1304305293</v>
          </cell>
          <cell r="E3165">
            <v>113258962</v>
          </cell>
          <cell r="F3165" t="str">
            <v>parcial</v>
          </cell>
        </row>
        <row r="3166">
          <cell r="D3166" t="str">
            <v>PJ6180348</v>
          </cell>
          <cell r="E3166">
            <v>-113778172</v>
          </cell>
          <cell r="F3166" t="str">
            <v>completo</v>
          </cell>
        </row>
        <row r="3167">
          <cell r="D3167" t="str">
            <v>ZE5803171</v>
          </cell>
          <cell r="E3167">
            <v>-271875</v>
          </cell>
          <cell r="F3167" t="str">
            <v>completo</v>
          </cell>
        </row>
        <row r="3168">
          <cell r="D3168" t="str">
            <v>J312357</v>
          </cell>
          <cell r="E3168">
            <v>113008372</v>
          </cell>
          <cell r="F3168" t="str">
            <v>completo</v>
          </cell>
        </row>
        <row r="3169">
          <cell r="D3169" t="str">
            <v>I447283</v>
          </cell>
          <cell r="E3169">
            <v>272090</v>
          </cell>
          <cell r="F3169" t="str">
            <v>completo</v>
          </cell>
        </row>
        <row r="3170">
          <cell r="D3170">
            <v>1308298247</v>
          </cell>
          <cell r="E3170">
            <v>-113332372</v>
          </cell>
          <cell r="F3170" t="str">
            <v>completo</v>
          </cell>
        </row>
        <row r="3171">
          <cell r="D3171">
            <v>1310828460</v>
          </cell>
          <cell r="E3171">
            <v>-113908372</v>
          </cell>
          <cell r="F3171" t="str">
            <v>completo</v>
          </cell>
        </row>
        <row r="3172">
          <cell r="D3172">
            <v>1712625019</v>
          </cell>
          <cell r="E3172">
            <v>-113330772</v>
          </cell>
          <cell r="F3172" t="str">
            <v>completo</v>
          </cell>
        </row>
        <row r="3173">
          <cell r="D3173">
            <v>1307570885</v>
          </cell>
          <cell r="E3173">
            <v>113423472</v>
          </cell>
          <cell r="F3173" t="str">
            <v>completo</v>
          </cell>
        </row>
        <row r="3174">
          <cell r="D3174">
            <v>1310618069</v>
          </cell>
          <cell r="E3174">
            <v>-113529572</v>
          </cell>
          <cell r="F3174" t="str">
            <v>completo</v>
          </cell>
        </row>
        <row r="3175">
          <cell r="D3175" t="str">
            <v>U36030276</v>
          </cell>
          <cell r="E3175">
            <v>-284543</v>
          </cell>
          <cell r="F3175" t="str">
            <v>completo</v>
          </cell>
        </row>
        <row r="3176">
          <cell r="D3176" t="str">
            <v>10573265G</v>
          </cell>
          <cell r="E3176">
            <v>-113180782</v>
          </cell>
          <cell r="F3176" t="str">
            <v>completo</v>
          </cell>
        </row>
        <row r="3177">
          <cell r="D3177" t="str">
            <v>Y5403256H</v>
          </cell>
          <cell r="E3177">
            <v>287090</v>
          </cell>
          <cell r="F3177" t="str">
            <v>completo</v>
          </cell>
        </row>
        <row r="3178">
          <cell r="D3178">
            <v>1205174889</v>
          </cell>
          <cell r="E3178">
            <v>-287247</v>
          </cell>
          <cell r="F3178" t="str">
            <v>completo</v>
          </cell>
        </row>
        <row r="3179">
          <cell r="D3179" t="str">
            <v>Y3904887F</v>
          </cell>
          <cell r="E3179">
            <v>287250</v>
          </cell>
          <cell r="F3179" t="str">
            <v>completo</v>
          </cell>
        </row>
        <row r="3180">
          <cell r="D3180" t="str">
            <v>X525104</v>
          </cell>
          <cell r="E3180">
            <v>113004982</v>
          </cell>
          <cell r="F3180" t="str">
            <v>completo</v>
          </cell>
        </row>
        <row r="3181">
          <cell r="D3181" t="str">
            <v>29612062E</v>
          </cell>
          <cell r="E3181">
            <v>287470</v>
          </cell>
          <cell r="F3181" t="str">
            <v>parcial</v>
          </cell>
        </row>
        <row r="3182">
          <cell r="D3182" t="str">
            <v>02741855W</v>
          </cell>
          <cell r="E3182">
            <v>289034</v>
          </cell>
          <cell r="F3182" t="str">
            <v>completo</v>
          </cell>
        </row>
        <row r="3183">
          <cell r="D3183" t="str">
            <v>30450677B</v>
          </cell>
          <cell r="E3183">
            <v>113825452</v>
          </cell>
          <cell r="F3183" t="str">
            <v>completo</v>
          </cell>
        </row>
        <row r="3184">
          <cell r="D3184" t="str">
            <v>15452004Y</v>
          </cell>
          <cell r="E3184">
            <v>-113167882</v>
          </cell>
          <cell r="F3184" t="str">
            <v>completo</v>
          </cell>
        </row>
        <row r="3185">
          <cell r="D3185" t="str">
            <v>45742483Z</v>
          </cell>
          <cell r="E3185">
            <v>113487882</v>
          </cell>
          <cell r="F3185" t="str">
            <v>completo</v>
          </cell>
        </row>
        <row r="3186">
          <cell r="D3186" t="str">
            <v>30973187F</v>
          </cell>
          <cell r="E3186">
            <v>-286919</v>
          </cell>
          <cell r="F3186" t="str">
            <v>completo</v>
          </cell>
        </row>
        <row r="3187">
          <cell r="D3187" t="str">
            <v>45745300W</v>
          </cell>
          <cell r="E3187">
            <v>234110</v>
          </cell>
          <cell r="F3187" t="str">
            <v>completo</v>
          </cell>
        </row>
        <row r="3188">
          <cell r="D3188" t="str">
            <v>30956165M</v>
          </cell>
          <cell r="E3188">
            <v>113236752</v>
          </cell>
          <cell r="F3188" t="str">
            <v>parcial</v>
          </cell>
        </row>
        <row r="3189">
          <cell r="D3189" t="str">
            <v>30791421X</v>
          </cell>
          <cell r="E3189">
            <v>113618682</v>
          </cell>
          <cell r="F3189" t="str">
            <v>completo</v>
          </cell>
        </row>
        <row r="3190">
          <cell r="D3190" t="str">
            <v>31003621N</v>
          </cell>
          <cell r="E3190">
            <v>271266</v>
          </cell>
          <cell r="F3190" t="str">
            <v>parcial</v>
          </cell>
        </row>
        <row r="3191">
          <cell r="D3191" t="str">
            <v>50609928S</v>
          </cell>
          <cell r="E3191">
            <v>-113799452</v>
          </cell>
          <cell r="F3191" t="str">
            <v>parcial</v>
          </cell>
        </row>
        <row r="3192">
          <cell r="D3192" t="str">
            <v>72891741A</v>
          </cell>
          <cell r="E3192">
            <v>-287267</v>
          </cell>
          <cell r="F3192" t="str">
            <v>completo</v>
          </cell>
        </row>
        <row r="3193">
          <cell r="D3193" t="str">
            <v>14625976T</v>
          </cell>
          <cell r="E3193">
            <v>254986</v>
          </cell>
          <cell r="F3193" t="str">
            <v>completo</v>
          </cell>
        </row>
        <row r="3194">
          <cell r="D3194" t="str">
            <v>25589580X</v>
          </cell>
          <cell r="E3194">
            <v>269822</v>
          </cell>
          <cell r="F3194" t="str">
            <v>parcial</v>
          </cell>
        </row>
        <row r="3195">
          <cell r="D3195" t="str">
            <v>45886894P</v>
          </cell>
          <cell r="E3195">
            <v>286746</v>
          </cell>
          <cell r="F3195" t="str">
            <v>completo</v>
          </cell>
        </row>
        <row r="3196">
          <cell r="D3196" t="str">
            <v>30995098E</v>
          </cell>
          <cell r="E3196">
            <v>212742</v>
          </cell>
          <cell r="F3196" t="str">
            <v>completo</v>
          </cell>
        </row>
        <row r="3197">
          <cell r="D3197" t="str">
            <v>26974627C</v>
          </cell>
          <cell r="E3197">
            <v>-113311312</v>
          </cell>
          <cell r="F3197" t="str">
            <v>completo</v>
          </cell>
        </row>
        <row r="3198">
          <cell r="D3198" t="str">
            <v>31001276J</v>
          </cell>
          <cell r="E3198">
            <v>-113526212</v>
          </cell>
          <cell r="F3198" t="str">
            <v>completo</v>
          </cell>
        </row>
        <row r="3199">
          <cell r="D3199" t="str">
            <v>30981500V</v>
          </cell>
          <cell r="E3199">
            <v>-257639</v>
          </cell>
          <cell r="F3199" t="str">
            <v>completo</v>
          </cell>
        </row>
        <row r="3200">
          <cell r="D3200" t="str">
            <v>05695300V</v>
          </cell>
          <cell r="E3200">
            <v>-234159</v>
          </cell>
          <cell r="F3200" t="str">
            <v>parcial</v>
          </cell>
        </row>
        <row r="3201">
          <cell r="D3201">
            <v>112050946</v>
          </cell>
          <cell r="E3201">
            <v>271030</v>
          </cell>
          <cell r="F3201" t="str">
            <v>completo</v>
          </cell>
        </row>
        <row r="3202">
          <cell r="D3202" t="str">
            <v>80164077S</v>
          </cell>
          <cell r="E3202">
            <v>113619682</v>
          </cell>
          <cell r="F3202" t="str">
            <v>parcial</v>
          </cell>
        </row>
        <row r="3203">
          <cell r="D3203" t="str">
            <v>30943113V</v>
          </cell>
          <cell r="E3203">
            <v>-255203</v>
          </cell>
          <cell r="F3203" t="str">
            <v>completo</v>
          </cell>
        </row>
        <row r="3204">
          <cell r="D3204" t="str">
            <v>30829028N</v>
          </cell>
          <cell r="E3204">
            <v>-113797682</v>
          </cell>
          <cell r="F3204" t="str">
            <v>parcial</v>
          </cell>
        </row>
        <row r="3205">
          <cell r="D3205" t="str">
            <v>30788284R</v>
          </cell>
          <cell r="E3205">
            <v>-271027</v>
          </cell>
          <cell r="F3205" t="str">
            <v>parcial</v>
          </cell>
        </row>
        <row r="3206">
          <cell r="D3206" t="str">
            <v>30989554K</v>
          </cell>
          <cell r="E3206">
            <v>-113126832</v>
          </cell>
          <cell r="F3206" t="str">
            <v>completo</v>
          </cell>
        </row>
        <row r="3207">
          <cell r="D3207" t="str">
            <v>80153838B</v>
          </cell>
          <cell r="E3207">
            <v>288598</v>
          </cell>
          <cell r="F3207" t="str">
            <v>completo</v>
          </cell>
        </row>
        <row r="3208">
          <cell r="D3208" t="str">
            <v>53385386V</v>
          </cell>
          <cell r="E3208">
            <v>214078</v>
          </cell>
          <cell r="F3208" t="str">
            <v>parcial</v>
          </cell>
        </row>
        <row r="3209">
          <cell r="D3209" t="str">
            <v>30966007A</v>
          </cell>
          <cell r="E3209">
            <v>-269839</v>
          </cell>
          <cell r="F3209" t="str">
            <v>completo</v>
          </cell>
        </row>
        <row r="3210">
          <cell r="D3210" t="str">
            <v>45888319F</v>
          </cell>
          <cell r="E3210">
            <v>-269919</v>
          </cell>
          <cell r="F3210" t="str">
            <v>parcial</v>
          </cell>
        </row>
        <row r="3211">
          <cell r="D3211" t="str">
            <v>78684987D</v>
          </cell>
          <cell r="E3211">
            <v>113657682</v>
          </cell>
          <cell r="F3211" t="str">
            <v>completo</v>
          </cell>
        </row>
        <row r="3212">
          <cell r="D3212" t="str">
            <v>30495165V</v>
          </cell>
          <cell r="E3212">
            <v>238630</v>
          </cell>
          <cell r="F3212" t="str">
            <v>completo</v>
          </cell>
        </row>
        <row r="3213">
          <cell r="D3213" t="str">
            <v>31000025G</v>
          </cell>
          <cell r="E3213">
            <v>257630</v>
          </cell>
          <cell r="F3213" t="str">
            <v>completo</v>
          </cell>
        </row>
        <row r="3214">
          <cell r="D3214" t="str">
            <v>45749011X</v>
          </cell>
          <cell r="E3214">
            <v>113211432</v>
          </cell>
          <cell r="F3214" t="str">
            <v>completo</v>
          </cell>
        </row>
        <row r="3215">
          <cell r="D3215" t="str">
            <v>30988582S</v>
          </cell>
          <cell r="E3215">
            <v>113235452</v>
          </cell>
          <cell r="F3215" t="str">
            <v>completo</v>
          </cell>
        </row>
        <row r="3216">
          <cell r="D3216" t="str">
            <v>30990806P</v>
          </cell>
          <cell r="E3216">
            <v>113253452</v>
          </cell>
          <cell r="F3216" t="str">
            <v>completo</v>
          </cell>
        </row>
        <row r="3217">
          <cell r="D3217" t="str">
            <v>30992146Z</v>
          </cell>
          <cell r="E3217">
            <v>-217747</v>
          </cell>
          <cell r="F3217" t="str">
            <v>parcial</v>
          </cell>
        </row>
        <row r="3218">
          <cell r="D3218" t="str">
            <v>44373858G</v>
          </cell>
          <cell r="E3218">
            <v>-286851</v>
          </cell>
          <cell r="F3218" t="str">
            <v>parcial</v>
          </cell>
        </row>
        <row r="3219">
          <cell r="D3219" t="str">
            <v>30993636D</v>
          </cell>
          <cell r="E3219">
            <v>-238623</v>
          </cell>
          <cell r="F3219" t="str">
            <v>completo</v>
          </cell>
        </row>
        <row r="3220">
          <cell r="D3220" t="str">
            <v>45746783J</v>
          </cell>
          <cell r="E3220">
            <v>113236832</v>
          </cell>
          <cell r="F3220" t="str">
            <v>parcial</v>
          </cell>
        </row>
        <row r="3221">
          <cell r="D3221" t="str">
            <v>30958558Y</v>
          </cell>
          <cell r="E3221">
            <v>-113925452</v>
          </cell>
          <cell r="F3221" t="str">
            <v>parcial</v>
          </cell>
        </row>
        <row r="3222">
          <cell r="D3222" t="str">
            <v>30959835H</v>
          </cell>
          <cell r="E3222">
            <v>-271255</v>
          </cell>
          <cell r="F3222" t="str">
            <v>completo</v>
          </cell>
        </row>
        <row r="3223">
          <cell r="D3223" t="str">
            <v>45748645N</v>
          </cell>
          <cell r="E3223">
            <v>113677682</v>
          </cell>
          <cell r="F3223" t="str">
            <v>completo</v>
          </cell>
        </row>
        <row r="3224">
          <cell r="D3224" t="str">
            <v>30953152M</v>
          </cell>
          <cell r="E3224">
            <v>-238619</v>
          </cell>
          <cell r="F3224" t="str">
            <v>parcial</v>
          </cell>
        </row>
        <row r="3225">
          <cell r="D3225" t="str">
            <v>45885977B</v>
          </cell>
          <cell r="E3225">
            <v>113636752</v>
          </cell>
          <cell r="F3225" t="str">
            <v>completo</v>
          </cell>
        </row>
        <row r="3226">
          <cell r="D3226" t="str">
            <v>30421685E</v>
          </cell>
          <cell r="E3226">
            <v>-257635</v>
          </cell>
          <cell r="F3226" t="str">
            <v>completo</v>
          </cell>
        </row>
        <row r="3227">
          <cell r="D3227" t="str">
            <v>31001367N</v>
          </cell>
          <cell r="E3227">
            <v>-113716832</v>
          </cell>
          <cell r="F3227" t="str">
            <v>parcial</v>
          </cell>
        </row>
        <row r="3228">
          <cell r="D3228" t="str">
            <v>26028327D</v>
          </cell>
          <cell r="E3228">
            <v>-113962782</v>
          </cell>
          <cell r="F3228" t="str">
            <v>parcial</v>
          </cell>
        </row>
        <row r="3229">
          <cell r="D3229" t="str">
            <v>77321091J</v>
          </cell>
          <cell r="E3229">
            <v>-113526832</v>
          </cell>
          <cell r="F3229" t="str">
            <v>completo</v>
          </cell>
        </row>
        <row r="3230">
          <cell r="D3230" t="str">
            <v>30824393T</v>
          </cell>
          <cell r="E3230">
            <v>-272355</v>
          </cell>
          <cell r="F3230" t="str">
            <v>parcial</v>
          </cell>
        </row>
        <row r="3231">
          <cell r="D3231" t="str">
            <v>30963437D</v>
          </cell>
          <cell r="E3231">
            <v>239774</v>
          </cell>
          <cell r="F3231" t="str">
            <v>parcial</v>
          </cell>
        </row>
        <row r="3232">
          <cell r="D3232" t="str">
            <v>24216182B</v>
          </cell>
          <cell r="E3232">
            <v>113674272</v>
          </cell>
          <cell r="F3232" t="str">
            <v>completo</v>
          </cell>
        </row>
        <row r="3233">
          <cell r="D3233" t="str">
            <v>07560566Y</v>
          </cell>
          <cell r="E3233">
            <v>-288603</v>
          </cell>
          <cell r="F3233" t="str">
            <v>parcial</v>
          </cell>
        </row>
        <row r="3234">
          <cell r="D3234" t="str">
            <v>30973600Y</v>
          </cell>
          <cell r="E3234">
            <v>-113184782</v>
          </cell>
          <cell r="F3234" t="str">
            <v>completo</v>
          </cell>
        </row>
        <row r="3235">
          <cell r="D3235" t="str">
            <v>30996990M</v>
          </cell>
          <cell r="E3235">
            <v>-113318882</v>
          </cell>
          <cell r="F3235" t="str">
            <v>completo</v>
          </cell>
        </row>
        <row r="3236">
          <cell r="D3236" t="str">
            <v>30993239A</v>
          </cell>
          <cell r="E3236">
            <v>234162</v>
          </cell>
          <cell r="F3236" t="str">
            <v>completo</v>
          </cell>
        </row>
        <row r="3237">
          <cell r="D3237" t="str">
            <v>45744531S</v>
          </cell>
          <cell r="E3237">
            <v>-113121552</v>
          </cell>
          <cell r="F3237" t="str">
            <v>completo</v>
          </cell>
        </row>
        <row r="3238">
          <cell r="D3238" t="str">
            <v>80152876S</v>
          </cell>
          <cell r="E3238">
            <v>113826752</v>
          </cell>
          <cell r="F3238" t="str">
            <v>completo</v>
          </cell>
        </row>
        <row r="3239">
          <cell r="D3239" t="str">
            <v>52559494D</v>
          </cell>
          <cell r="E3239">
            <v>113087682</v>
          </cell>
          <cell r="F3239" t="str">
            <v>completo</v>
          </cell>
        </row>
        <row r="3240">
          <cell r="D3240" t="str">
            <v>75818176X</v>
          </cell>
          <cell r="E3240">
            <v>-287263</v>
          </cell>
          <cell r="F3240" t="str">
            <v>parcial</v>
          </cell>
        </row>
        <row r="3241">
          <cell r="D3241" t="str">
            <v>30994282B</v>
          </cell>
          <cell r="E3241">
            <v>269818</v>
          </cell>
          <cell r="F3241" t="str">
            <v>completo</v>
          </cell>
        </row>
        <row r="3242">
          <cell r="D3242" t="str">
            <v>30972853H</v>
          </cell>
          <cell r="E3242">
            <v>-113167682</v>
          </cell>
          <cell r="F3242" t="str">
            <v>completo</v>
          </cell>
        </row>
        <row r="3243">
          <cell r="D3243" t="str">
            <v>44365187G</v>
          </cell>
          <cell r="E3243">
            <v>-217735</v>
          </cell>
          <cell r="F3243" t="str">
            <v>parcial</v>
          </cell>
        </row>
        <row r="3244">
          <cell r="D3244" t="str">
            <v>30991333Y</v>
          </cell>
          <cell r="E3244">
            <v>-113521432</v>
          </cell>
          <cell r="F3244" t="str">
            <v>parcial</v>
          </cell>
        </row>
        <row r="3245">
          <cell r="D3245" t="str">
            <v>45740084F</v>
          </cell>
          <cell r="E3245">
            <v>-113185412</v>
          </cell>
          <cell r="F3245" t="str">
            <v>completo</v>
          </cell>
        </row>
        <row r="3246">
          <cell r="D3246" t="str">
            <v>30460185C</v>
          </cell>
          <cell r="E3246">
            <v>-212767</v>
          </cell>
          <cell r="F3246" t="str">
            <v>completo</v>
          </cell>
        </row>
        <row r="3247">
          <cell r="D3247" t="str">
            <v>45886374V</v>
          </cell>
          <cell r="E3247">
            <v>-113541432</v>
          </cell>
          <cell r="F3247" t="str">
            <v>parcial</v>
          </cell>
        </row>
        <row r="3248">
          <cell r="D3248" t="str">
            <v>30965874P</v>
          </cell>
          <cell r="E3248">
            <v>-113928962</v>
          </cell>
          <cell r="F3248" t="str">
            <v>completo</v>
          </cell>
        </row>
        <row r="3249">
          <cell r="D3249" t="str">
            <v>30989767G</v>
          </cell>
          <cell r="E3249">
            <v>-113162172</v>
          </cell>
          <cell r="F3249" t="str">
            <v>completo</v>
          </cell>
        </row>
        <row r="3250">
          <cell r="D3250" t="str">
            <v>30803639S</v>
          </cell>
          <cell r="E3250">
            <v>113802552</v>
          </cell>
          <cell r="F3250" t="str">
            <v>parcial</v>
          </cell>
        </row>
        <row r="3251">
          <cell r="D3251" t="str">
            <v>30973059V</v>
          </cell>
          <cell r="E3251">
            <v>113637712</v>
          </cell>
          <cell r="F3251" t="str">
            <v>completo</v>
          </cell>
        </row>
        <row r="3252">
          <cell r="D3252" t="str">
            <v>30980192C</v>
          </cell>
          <cell r="E3252">
            <v>217742</v>
          </cell>
          <cell r="F3252" t="str">
            <v>parcial</v>
          </cell>
        </row>
        <row r="3253">
          <cell r="D3253" t="str">
            <v>26974628K</v>
          </cell>
          <cell r="E3253">
            <v>-238627</v>
          </cell>
          <cell r="F3253" t="str">
            <v>completo</v>
          </cell>
        </row>
        <row r="3254">
          <cell r="D3254" t="str">
            <v>44358219M</v>
          </cell>
          <cell r="E3254">
            <v>-288767</v>
          </cell>
          <cell r="F3254" t="str">
            <v>completo</v>
          </cell>
        </row>
        <row r="3255">
          <cell r="D3255" t="str">
            <v>30996151V</v>
          </cell>
          <cell r="E3255">
            <v>-270811</v>
          </cell>
          <cell r="F3255" t="str">
            <v>completo</v>
          </cell>
        </row>
        <row r="3256">
          <cell r="D3256" t="str">
            <v>50616330T</v>
          </cell>
          <cell r="E3256">
            <v>257638</v>
          </cell>
          <cell r="F3256" t="str">
            <v>completo</v>
          </cell>
        </row>
        <row r="3257">
          <cell r="D3257" t="str">
            <v>77341286Z</v>
          </cell>
          <cell r="E3257">
            <v>-113778682</v>
          </cell>
          <cell r="F3257" t="str">
            <v>parcial</v>
          </cell>
        </row>
        <row r="3258">
          <cell r="D3258" t="str">
            <v>30441711S</v>
          </cell>
          <cell r="E3258">
            <v>-234175</v>
          </cell>
          <cell r="F3258" t="str">
            <v>completo</v>
          </cell>
        </row>
        <row r="3259">
          <cell r="D3259" t="str">
            <v>30994119D</v>
          </cell>
          <cell r="E3259">
            <v>113218882</v>
          </cell>
          <cell r="F3259" t="str">
            <v>completo</v>
          </cell>
        </row>
        <row r="3260">
          <cell r="D3260" t="str">
            <v>30818674P</v>
          </cell>
          <cell r="E3260">
            <v>113061432</v>
          </cell>
          <cell r="F3260" t="str">
            <v>completo</v>
          </cell>
        </row>
        <row r="3261">
          <cell r="D3261" t="str">
            <v>30825733Y</v>
          </cell>
          <cell r="E3261">
            <v>234122</v>
          </cell>
          <cell r="F3261" t="str">
            <v>completo</v>
          </cell>
        </row>
        <row r="3262">
          <cell r="D3262" t="str">
            <v>30984011K</v>
          </cell>
          <cell r="E3262">
            <v>-254531</v>
          </cell>
          <cell r="F3262" t="str">
            <v>completo</v>
          </cell>
        </row>
        <row r="3263">
          <cell r="D3263" t="str">
            <v>44374914W</v>
          </cell>
          <cell r="E3263">
            <v>-235351</v>
          </cell>
          <cell r="F3263" t="str">
            <v>completo</v>
          </cell>
        </row>
        <row r="3264">
          <cell r="D3264" t="str">
            <v>30811732N</v>
          </cell>
          <cell r="E3264">
            <v>-113923312</v>
          </cell>
          <cell r="F3264" t="str">
            <v>parcial</v>
          </cell>
        </row>
        <row r="3265">
          <cell r="D3265" t="str">
            <v>80139156A</v>
          </cell>
          <cell r="E3265">
            <v>-113396682</v>
          </cell>
          <cell r="F3265" t="str">
            <v>completo</v>
          </cell>
        </row>
        <row r="3266">
          <cell r="D3266" t="str">
            <v>45886833Q</v>
          </cell>
          <cell r="E3266">
            <v>288762</v>
          </cell>
          <cell r="F3266" t="str">
            <v>completo</v>
          </cell>
        </row>
        <row r="3267">
          <cell r="D3267" t="str">
            <v>77345268V</v>
          </cell>
          <cell r="E3267">
            <v>-113719682</v>
          </cell>
          <cell r="F3267" t="str">
            <v>completo</v>
          </cell>
        </row>
        <row r="3268">
          <cell r="D3268" t="str">
            <v>44366433P</v>
          </cell>
          <cell r="E3268">
            <v>238618</v>
          </cell>
          <cell r="F3268" t="str">
            <v>parcial</v>
          </cell>
        </row>
        <row r="3269">
          <cell r="D3269" t="str">
            <v>45735061K</v>
          </cell>
          <cell r="E3269">
            <v>271034</v>
          </cell>
          <cell r="F3269" t="str">
            <v>completo</v>
          </cell>
        </row>
        <row r="3270">
          <cell r="D3270" t="str">
            <v>26977607X</v>
          </cell>
          <cell r="E3270">
            <v>113866552</v>
          </cell>
          <cell r="F3270" t="str">
            <v>completo</v>
          </cell>
        </row>
        <row r="3271">
          <cell r="D3271" t="str">
            <v>30804035C</v>
          </cell>
          <cell r="E3271">
            <v>255202</v>
          </cell>
          <cell r="F3271" t="str">
            <v>parcial</v>
          </cell>
        </row>
        <row r="3272">
          <cell r="D3272" t="str">
            <v>31005084A</v>
          </cell>
          <cell r="E3272">
            <v>-113336832</v>
          </cell>
          <cell r="F3272" t="str">
            <v>completo</v>
          </cell>
        </row>
        <row r="3273">
          <cell r="D3273" t="str">
            <v>45748667B</v>
          </cell>
          <cell r="E3273">
            <v>286762</v>
          </cell>
          <cell r="F3273" t="str">
            <v>completo</v>
          </cell>
        </row>
        <row r="3274">
          <cell r="D3274" t="str">
            <v>45741911V</v>
          </cell>
          <cell r="E3274">
            <v>113046752</v>
          </cell>
          <cell r="F3274" t="str">
            <v>parcial</v>
          </cell>
        </row>
        <row r="3275">
          <cell r="D3275" t="str">
            <v>30975190D</v>
          </cell>
          <cell r="E3275">
            <v>286794</v>
          </cell>
          <cell r="F3275" t="str">
            <v>completo</v>
          </cell>
        </row>
        <row r="3276">
          <cell r="D3276" t="str">
            <v>30947993K</v>
          </cell>
          <cell r="E3276">
            <v>113085412</v>
          </cell>
          <cell r="F3276" t="str">
            <v>completo</v>
          </cell>
        </row>
        <row r="3277">
          <cell r="D3277" t="str">
            <v>30815496G</v>
          </cell>
          <cell r="E3277">
            <v>-113589172</v>
          </cell>
          <cell r="F3277" t="str">
            <v>completo</v>
          </cell>
        </row>
        <row r="3278">
          <cell r="D3278" t="str">
            <v>30797460T</v>
          </cell>
          <cell r="E3278">
            <v>113699452</v>
          </cell>
          <cell r="F3278" t="str">
            <v>parcial</v>
          </cell>
        </row>
        <row r="3279">
          <cell r="D3279" t="str">
            <v>30994549W</v>
          </cell>
          <cell r="E3279">
            <v>-113752172</v>
          </cell>
          <cell r="F3279" t="str">
            <v>completo</v>
          </cell>
        </row>
        <row r="3280">
          <cell r="D3280" t="str">
            <v>45744185Z</v>
          </cell>
          <cell r="E3280">
            <v>214358</v>
          </cell>
          <cell r="F3280" t="str">
            <v>completo</v>
          </cell>
        </row>
        <row r="3281">
          <cell r="D3281" t="str">
            <v>30989393K</v>
          </cell>
          <cell r="E3281">
            <v>-217803</v>
          </cell>
          <cell r="F3281" t="str">
            <v>parcial</v>
          </cell>
        </row>
        <row r="3282">
          <cell r="D3282" t="str">
            <v>30948231Y</v>
          </cell>
          <cell r="E3282">
            <v>113296682</v>
          </cell>
          <cell r="F3282" t="str">
            <v>completo</v>
          </cell>
        </row>
        <row r="3283">
          <cell r="D3283" t="str">
            <v>30982191H</v>
          </cell>
          <cell r="E3283">
            <v>113087882</v>
          </cell>
          <cell r="F3283" t="str">
            <v>parcial</v>
          </cell>
        </row>
        <row r="3284">
          <cell r="D3284" t="str">
            <v>30976851Z</v>
          </cell>
          <cell r="E3284">
            <v>-286763</v>
          </cell>
          <cell r="F3284" t="str">
            <v>parcial</v>
          </cell>
        </row>
        <row r="3285">
          <cell r="D3285" t="str">
            <v>30999942J</v>
          </cell>
          <cell r="E3285">
            <v>-113525452</v>
          </cell>
          <cell r="F3285" t="str">
            <v>completo</v>
          </cell>
        </row>
        <row r="3286">
          <cell r="D3286" t="str">
            <v>44358892B</v>
          </cell>
          <cell r="E3286">
            <v>-113718682</v>
          </cell>
          <cell r="F3286" t="str">
            <v>completo</v>
          </cell>
        </row>
        <row r="3287">
          <cell r="D3287" t="str">
            <v>53695211D</v>
          </cell>
          <cell r="E3287">
            <v>-113147682</v>
          </cell>
          <cell r="F3287" t="str">
            <v>completo</v>
          </cell>
        </row>
        <row r="3288">
          <cell r="D3288" t="str">
            <v>44357858N</v>
          </cell>
          <cell r="E3288">
            <v>113252172</v>
          </cell>
          <cell r="F3288" t="str">
            <v>parcial</v>
          </cell>
        </row>
        <row r="3289">
          <cell r="D3289" t="str">
            <v>30946954V</v>
          </cell>
          <cell r="E3289">
            <v>286818</v>
          </cell>
          <cell r="F3289" t="str">
            <v>completo</v>
          </cell>
        </row>
        <row r="3290">
          <cell r="D3290" t="str">
            <v>30442347F</v>
          </cell>
          <cell r="E3290">
            <v>217730</v>
          </cell>
          <cell r="F3290" t="str">
            <v>completo</v>
          </cell>
        </row>
        <row r="3291">
          <cell r="D3291" t="str">
            <v>30990478W</v>
          </cell>
          <cell r="E3291">
            <v>-113589452</v>
          </cell>
          <cell r="F3291" t="str">
            <v>completo</v>
          </cell>
        </row>
        <row r="3292">
          <cell r="D3292" t="str">
            <v>30984587E</v>
          </cell>
          <cell r="E3292">
            <v>-113947712</v>
          </cell>
          <cell r="F3292" t="str">
            <v>parcial</v>
          </cell>
        </row>
        <row r="3293">
          <cell r="D3293" t="str">
            <v>31000930N</v>
          </cell>
          <cell r="E3293">
            <v>-113736752</v>
          </cell>
          <cell r="F3293" t="str">
            <v>completo</v>
          </cell>
        </row>
        <row r="3294">
          <cell r="D3294" t="str">
            <v>26967677Q</v>
          </cell>
          <cell r="E3294">
            <v>-113547882</v>
          </cell>
          <cell r="F3294" t="str">
            <v>parcial</v>
          </cell>
        </row>
        <row r="3295">
          <cell r="D3295" t="str">
            <v>16013091P</v>
          </cell>
          <cell r="E3295">
            <v>274794</v>
          </cell>
          <cell r="F3295" t="str">
            <v>completo</v>
          </cell>
        </row>
        <row r="3296">
          <cell r="D3296" t="str">
            <v>77809994M</v>
          </cell>
          <cell r="E3296">
            <v>-254991</v>
          </cell>
          <cell r="F3296" t="str">
            <v>completo</v>
          </cell>
        </row>
        <row r="3297">
          <cell r="D3297" t="str">
            <v>74919930Y</v>
          </cell>
          <cell r="E3297">
            <v>113251432</v>
          </cell>
          <cell r="F3297" t="str">
            <v>completo</v>
          </cell>
        </row>
        <row r="3298">
          <cell r="D3298" t="str">
            <v>44593304F</v>
          </cell>
          <cell r="E3298">
            <v>-113188682</v>
          </cell>
          <cell r="F3298" t="str">
            <v>completo</v>
          </cell>
        </row>
        <row r="3299">
          <cell r="D3299" t="str">
            <v>75709040D</v>
          </cell>
          <cell r="E3299">
            <v>286742</v>
          </cell>
          <cell r="F3299" t="str">
            <v>completo</v>
          </cell>
        </row>
        <row r="3300">
          <cell r="D3300" t="str">
            <v>14625977R</v>
          </cell>
          <cell r="E3300">
            <v>-254987</v>
          </cell>
          <cell r="F3300" t="str">
            <v>parcial</v>
          </cell>
        </row>
        <row r="3301">
          <cell r="D3301" t="str">
            <v>45943189E</v>
          </cell>
          <cell r="E3301">
            <v>-113546542</v>
          </cell>
          <cell r="F3301" t="str">
            <v>completo</v>
          </cell>
        </row>
        <row r="3302">
          <cell r="D3302" t="str">
            <v>31008784T</v>
          </cell>
          <cell r="E3302">
            <v>-234147</v>
          </cell>
          <cell r="F3302" t="str">
            <v>parcial</v>
          </cell>
        </row>
        <row r="3303">
          <cell r="D3303" t="str">
            <v>48927866N</v>
          </cell>
          <cell r="E3303">
            <v>286802</v>
          </cell>
          <cell r="F3303" t="str">
            <v>completo</v>
          </cell>
        </row>
        <row r="3304">
          <cell r="D3304" t="str">
            <v>71515047C</v>
          </cell>
          <cell r="E3304">
            <v>-286751</v>
          </cell>
          <cell r="F3304" t="str">
            <v>completo</v>
          </cell>
        </row>
        <row r="3305">
          <cell r="D3305" t="str">
            <v>30998859B</v>
          </cell>
          <cell r="E3305">
            <v>-113774272</v>
          </cell>
          <cell r="F3305" t="str">
            <v>completo</v>
          </cell>
        </row>
        <row r="3306">
          <cell r="D3306" t="str">
            <v>30997988Z</v>
          </cell>
          <cell r="E3306">
            <v>113695172</v>
          </cell>
          <cell r="F3306" t="str">
            <v>completo</v>
          </cell>
        </row>
        <row r="3307">
          <cell r="D3307" t="str">
            <v>45888181F</v>
          </cell>
          <cell r="E3307">
            <v>113425452</v>
          </cell>
          <cell r="F3307" t="str">
            <v>completo</v>
          </cell>
        </row>
        <row r="3308">
          <cell r="D3308" t="str">
            <v>31006042H</v>
          </cell>
          <cell r="E3308">
            <v>-254351</v>
          </cell>
          <cell r="F3308" t="str">
            <v>completo</v>
          </cell>
        </row>
        <row r="3309">
          <cell r="D3309" t="str">
            <v>30999213C</v>
          </cell>
          <cell r="E3309">
            <v>113047882</v>
          </cell>
          <cell r="F3309" t="str">
            <v>completo</v>
          </cell>
        </row>
        <row r="3310">
          <cell r="D3310" t="str">
            <v>31008732V</v>
          </cell>
          <cell r="E3310">
            <v>113637882</v>
          </cell>
          <cell r="F3310" t="str">
            <v>parcial</v>
          </cell>
        </row>
        <row r="3311">
          <cell r="D3311" t="str">
            <v>45944021A</v>
          </cell>
          <cell r="E3311">
            <v>288734</v>
          </cell>
          <cell r="F3311" t="str">
            <v>completo</v>
          </cell>
        </row>
        <row r="3312">
          <cell r="D3312" t="str">
            <v>31002200V</v>
          </cell>
          <cell r="E3312">
            <v>268622</v>
          </cell>
          <cell r="F3312" t="str">
            <v>completo</v>
          </cell>
        </row>
        <row r="3313">
          <cell r="D3313" t="str">
            <v>46068835L</v>
          </cell>
          <cell r="E3313">
            <v>-288759</v>
          </cell>
          <cell r="F3313" t="str">
            <v>completo</v>
          </cell>
        </row>
        <row r="3314">
          <cell r="D3314" t="str">
            <v>53596552C</v>
          </cell>
          <cell r="E3314">
            <v>-269819</v>
          </cell>
          <cell r="F3314" t="str">
            <v>completo</v>
          </cell>
        </row>
        <row r="3315">
          <cell r="D3315" t="str">
            <v>15512922C</v>
          </cell>
          <cell r="E3315">
            <v>113443352</v>
          </cell>
          <cell r="F3315" t="str">
            <v>completo</v>
          </cell>
        </row>
        <row r="3316">
          <cell r="D3316" t="str">
            <v>26252816H</v>
          </cell>
          <cell r="E3316">
            <v>113846542</v>
          </cell>
          <cell r="F3316" t="str">
            <v>completo</v>
          </cell>
        </row>
        <row r="3317">
          <cell r="D3317" t="str">
            <v>31873558C</v>
          </cell>
          <cell r="E3317">
            <v>254530</v>
          </cell>
          <cell r="F3317" t="str">
            <v>completo</v>
          </cell>
        </row>
        <row r="3318">
          <cell r="D3318" t="str">
            <v>29073307L</v>
          </cell>
          <cell r="E3318">
            <v>-254527</v>
          </cell>
          <cell r="F3318" t="str">
            <v>completo</v>
          </cell>
        </row>
        <row r="3319">
          <cell r="D3319" t="str">
            <v>52873453H</v>
          </cell>
          <cell r="E3319">
            <v>113213412</v>
          </cell>
          <cell r="F3319" t="str">
            <v>parcial</v>
          </cell>
        </row>
        <row r="3320">
          <cell r="D3320" t="str">
            <v>75112185G</v>
          </cell>
          <cell r="E3320">
            <v>-113770412</v>
          </cell>
          <cell r="F3320" t="str">
            <v>parcial</v>
          </cell>
        </row>
        <row r="3321">
          <cell r="D3321" t="str">
            <v>20223930F</v>
          </cell>
          <cell r="E3321">
            <v>113467882</v>
          </cell>
          <cell r="F3321" t="str">
            <v>parcial</v>
          </cell>
        </row>
        <row r="3322">
          <cell r="D3322" t="str">
            <v>46269161S</v>
          </cell>
          <cell r="E3322">
            <v>-113526752</v>
          </cell>
          <cell r="F3322" t="str">
            <v>completo</v>
          </cell>
        </row>
        <row r="3323">
          <cell r="D3323" t="str">
            <v>25997134G</v>
          </cell>
          <cell r="E3323">
            <v>-113108682</v>
          </cell>
          <cell r="F3323" t="str">
            <v>completo</v>
          </cell>
        </row>
        <row r="3324">
          <cell r="D3324" t="str">
            <v>30995287G</v>
          </cell>
          <cell r="E3324">
            <v>113047682</v>
          </cell>
          <cell r="F3324" t="str">
            <v>completo</v>
          </cell>
        </row>
        <row r="3325">
          <cell r="D3325" t="str">
            <v>31011073N</v>
          </cell>
          <cell r="E3325">
            <v>113048962</v>
          </cell>
          <cell r="F3325" t="str">
            <v>completo</v>
          </cell>
        </row>
        <row r="3326">
          <cell r="D3326" t="str">
            <v>45889101F</v>
          </cell>
          <cell r="E3326">
            <v>113448382</v>
          </cell>
          <cell r="F3326" t="str">
            <v>completo</v>
          </cell>
        </row>
        <row r="3327">
          <cell r="D3327" t="str">
            <v>45946904B</v>
          </cell>
          <cell r="E3327">
            <v>113847682</v>
          </cell>
          <cell r="F3327" t="str">
            <v>completo</v>
          </cell>
        </row>
        <row r="3328">
          <cell r="D3328" t="str">
            <v>30990268E</v>
          </cell>
          <cell r="E3328">
            <v>-271259</v>
          </cell>
          <cell r="F3328" t="str">
            <v>completo</v>
          </cell>
        </row>
        <row r="3329">
          <cell r="D3329" t="str">
            <v>80167708N</v>
          </cell>
          <cell r="E3329">
            <v>269826</v>
          </cell>
          <cell r="F3329" t="str">
            <v>completo</v>
          </cell>
        </row>
        <row r="3330">
          <cell r="D3330" t="str">
            <v>45714309S</v>
          </cell>
          <cell r="E3330">
            <v>217790</v>
          </cell>
          <cell r="F3330" t="str">
            <v>parcial</v>
          </cell>
        </row>
        <row r="3331">
          <cell r="D3331" t="str">
            <v>45380037W</v>
          </cell>
          <cell r="E3331">
            <v>113066962</v>
          </cell>
          <cell r="F3331" t="str">
            <v>completo</v>
          </cell>
        </row>
        <row r="3332">
          <cell r="D3332" t="str">
            <v>53910279G</v>
          </cell>
          <cell r="E3332">
            <v>-271263</v>
          </cell>
          <cell r="F3332" t="str">
            <v>completo</v>
          </cell>
        </row>
        <row r="3333">
          <cell r="D3333" t="str">
            <v>15401869B</v>
          </cell>
          <cell r="E3333">
            <v>288814</v>
          </cell>
          <cell r="F3333" t="str">
            <v>completo</v>
          </cell>
        </row>
        <row r="3334">
          <cell r="D3334" t="str">
            <v>47508842L</v>
          </cell>
          <cell r="E3334">
            <v>113062172</v>
          </cell>
          <cell r="F3334" t="str">
            <v>completo</v>
          </cell>
        </row>
        <row r="3335">
          <cell r="D3335" t="str">
            <v>Y2541815F</v>
          </cell>
          <cell r="E3335">
            <v>113008712</v>
          </cell>
          <cell r="F3335" t="str">
            <v>parcial</v>
          </cell>
        </row>
        <row r="3336">
          <cell r="D3336" t="str">
            <v>55090444Q</v>
          </cell>
          <cell r="E3336">
            <v>-254995</v>
          </cell>
          <cell r="F3336" t="str">
            <v>completo</v>
          </cell>
        </row>
        <row r="3337">
          <cell r="D3337" t="str">
            <v>14638465T</v>
          </cell>
          <cell r="E3337">
            <v>286778</v>
          </cell>
          <cell r="F3337" t="str">
            <v>parcial</v>
          </cell>
        </row>
        <row r="3338">
          <cell r="D3338" t="str">
            <v>25729503R</v>
          </cell>
          <cell r="E3338">
            <v>113697712</v>
          </cell>
          <cell r="F3338" t="str">
            <v>completo</v>
          </cell>
        </row>
        <row r="3339">
          <cell r="D3339" t="str">
            <v>45736776B</v>
          </cell>
          <cell r="E3339">
            <v>113290382</v>
          </cell>
          <cell r="F3339" t="str">
            <v>completo</v>
          </cell>
        </row>
        <row r="3340">
          <cell r="D3340" t="str">
            <v>31005197R</v>
          </cell>
          <cell r="E3340">
            <v>113488482</v>
          </cell>
          <cell r="F3340" t="str">
            <v>completo</v>
          </cell>
        </row>
        <row r="3341">
          <cell r="D3341" t="str">
            <v>31886708Z</v>
          </cell>
          <cell r="E3341">
            <v>217786</v>
          </cell>
          <cell r="F3341" t="str">
            <v>completo</v>
          </cell>
        </row>
        <row r="3342">
          <cell r="D3342" t="str">
            <v>48953774E</v>
          </cell>
          <cell r="E3342">
            <v>-113989452</v>
          </cell>
          <cell r="F3342" t="str">
            <v>completo</v>
          </cell>
        </row>
        <row r="3343">
          <cell r="D3343">
            <v>3990020</v>
          </cell>
          <cell r="E3343">
            <v>213054</v>
          </cell>
          <cell r="F3343" t="str">
            <v>completo</v>
          </cell>
        </row>
        <row r="3344">
          <cell r="D3344" t="str">
            <v>53553564L</v>
          </cell>
          <cell r="E3344">
            <v>-113926832</v>
          </cell>
          <cell r="F3344" t="str">
            <v>completo</v>
          </cell>
        </row>
        <row r="3345">
          <cell r="D3345" t="str">
            <v>54096866S</v>
          </cell>
          <cell r="E3345">
            <v>254858</v>
          </cell>
          <cell r="F3345" t="str">
            <v>completo</v>
          </cell>
        </row>
        <row r="3346">
          <cell r="D3346" t="str">
            <v>45716108C</v>
          </cell>
          <cell r="E3346">
            <v>234158</v>
          </cell>
          <cell r="F3346" t="str">
            <v>completo</v>
          </cell>
        </row>
        <row r="3347">
          <cell r="D3347" t="str">
            <v>Y3175284X</v>
          </cell>
          <cell r="E3347">
            <v>113619332</v>
          </cell>
          <cell r="F3347" t="str">
            <v>completo</v>
          </cell>
        </row>
        <row r="3348">
          <cell r="D3348" t="str">
            <v>76041594Y</v>
          </cell>
          <cell r="E3348">
            <v>-113357682</v>
          </cell>
          <cell r="F3348" t="str">
            <v>completo</v>
          </cell>
        </row>
        <row r="3349">
          <cell r="D3349" t="str">
            <v>46883733G</v>
          </cell>
          <cell r="E3349">
            <v>-286791</v>
          </cell>
          <cell r="F3349" t="str">
            <v>completo</v>
          </cell>
        </row>
        <row r="3350">
          <cell r="D3350" t="str">
            <v>14639720J</v>
          </cell>
          <cell r="E3350">
            <v>-113771432</v>
          </cell>
          <cell r="F3350" t="str">
            <v>completo</v>
          </cell>
        </row>
        <row r="3351">
          <cell r="D3351" t="str">
            <v>77344576S</v>
          </cell>
          <cell r="E3351">
            <v>113676832</v>
          </cell>
          <cell r="F3351" t="str">
            <v>parcial</v>
          </cell>
        </row>
        <row r="3352">
          <cell r="D3352" t="str">
            <v>32060373Y</v>
          </cell>
          <cell r="E3352">
            <v>-113338682</v>
          </cell>
          <cell r="F3352" t="str">
            <v>completo</v>
          </cell>
        </row>
        <row r="3353">
          <cell r="D3353" t="str">
            <v>70893980E</v>
          </cell>
          <cell r="E3353">
            <v>254998</v>
          </cell>
          <cell r="F3353" t="str">
            <v>parcial</v>
          </cell>
        </row>
        <row r="3354">
          <cell r="D3354">
            <v>117219537</v>
          </cell>
          <cell r="E3354">
            <v>234138</v>
          </cell>
          <cell r="F3354" t="str">
            <v>completo</v>
          </cell>
        </row>
        <row r="3355">
          <cell r="D3355" t="str">
            <v>28784189B</v>
          </cell>
          <cell r="E3355">
            <v>286690</v>
          </cell>
          <cell r="F3355" t="str">
            <v>completo</v>
          </cell>
        </row>
        <row r="3356">
          <cell r="D3356" t="str">
            <v>75115723T</v>
          </cell>
          <cell r="E3356">
            <v>217810</v>
          </cell>
          <cell r="F3356" t="str">
            <v>parcial</v>
          </cell>
        </row>
        <row r="3357">
          <cell r="D3357" t="str">
            <v>05705677K</v>
          </cell>
          <cell r="E3357">
            <v>-217727</v>
          </cell>
          <cell r="F3357" t="str">
            <v>completo</v>
          </cell>
        </row>
        <row r="3358">
          <cell r="D3358" t="str">
            <v>75267111W</v>
          </cell>
          <cell r="E3358">
            <v>-220095</v>
          </cell>
          <cell r="F3358" t="str">
            <v>completo</v>
          </cell>
        </row>
        <row r="3359">
          <cell r="D3359" t="str">
            <v>08879914M</v>
          </cell>
          <cell r="E3359">
            <v>269830</v>
          </cell>
          <cell r="F3359" t="str">
            <v>completo</v>
          </cell>
        </row>
        <row r="3360">
          <cell r="D3360" t="str">
            <v>77365120C</v>
          </cell>
          <cell r="E3360">
            <v>-257627</v>
          </cell>
          <cell r="F3360" t="str">
            <v>completo</v>
          </cell>
        </row>
        <row r="3361">
          <cell r="D3361" t="str">
            <v>77362337C</v>
          </cell>
          <cell r="E3361">
            <v>113652172</v>
          </cell>
          <cell r="F3361" t="str">
            <v>parcial</v>
          </cell>
        </row>
        <row r="3362">
          <cell r="D3362" t="str">
            <v>48988922A</v>
          </cell>
          <cell r="E3362">
            <v>-226923</v>
          </cell>
          <cell r="F3362" t="str">
            <v>completo</v>
          </cell>
        </row>
        <row r="3363">
          <cell r="D3363" t="str">
            <v>75140215C</v>
          </cell>
          <cell r="E3363">
            <v>254994</v>
          </cell>
          <cell r="F3363" t="str">
            <v>completo</v>
          </cell>
        </row>
        <row r="3364">
          <cell r="D3364" t="str">
            <v>80079691Q</v>
          </cell>
          <cell r="E3364">
            <v>113230172</v>
          </cell>
          <cell r="F3364" t="str">
            <v>completo</v>
          </cell>
        </row>
        <row r="3365">
          <cell r="D3365" t="str">
            <v>08899412E</v>
          </cell>
          <cell r="E3365">
            <v>-113562172</v>
          </cell>
          <cell r="F3365" t="str">
            <v>parcial</v>
          </cell>
        </row>
        <row r="3366">
          <cell r="D3366" t="str">
            <v>32055681Y</v>
          </cell>
          <cell r="E3366">
            <v>113848452</v>
          </cell>
          <cell r="F3366" t="str">
            <v>completo</v>
          </cell>
        </row>
        <row r="3367">
          <cell r="D3367" t="str">
            <v>78688186B</v>
          </cell>
          <cell r="E3367">
            <v>257622</v>
          </cell>
          <cell r="F3367" t="str">
            <v>completo</v>
          </cell>
        </row>
        <row r="3368">
          <cell r="D3368" t="str">
            <v>44046313W</v>
          </cell>
          <cell r="E3368">
            <v>-286915</v>
          </cell>
          <cell r="F3368" t="str">
            <v>parcial</v>
          </cell>
        </row>
        <row r="3369">
          <cell r="D3369" t="str">
            <v>77858662M</v>
          </cell>
          <cell r="E3369">
            <v>-113128682</v>
          </cell>
          <cell r="F3369" t="str">
            <v>completo</v>
          </cell>
        </row>
        <row r="3370">
          <cell r="D3370" t="str">
            <v>45840603Q</v>
          </cell>
          <cell r="E3370">
            <v>113462172</v>
          </cell>
          <cell r="F3370" t="str">
            <v>completo</v>
          </cell>
        </row>
        <row r="3371">
          <cell r="D3371" t="str">
            <v>74906187V</v>
          </cell>
          <cell r="E3371">
            <v>-113128962</v>
          </cell>
          <cell r="F3371" t="str">
            <v>completo</v>
          </cell>
        </row>
        <row r="3372">
          <cell r="D3372" t="str">
            <v>71502215E</v>
          </cell>
          <cell r="E3372">
            <v>271254</v>
          </cell>
          <cell r="F3372" t="str">
            <v>parcial</v>
          </cell>
        </row>
        <row r="3373">
          <cell r="D3373" t="str">
            <v>26247475J</v>
          </cell>
          <cell r="E3373">
            <v>271886</v>
          </cell>
          <cell r="F3373" t="str">
            <v>completo</v>
          </cell>
        </row>
        <row r="3374">
          <cell r="D3374" t="str">
            <v>47391479W</v>
          </cell>
          <cell r="E3374">
            <v>286758</v>
          </cell>
          <cell r="F3374" t="str">
            <v>parcial</v>
          </cell>
        </row>
        <row r="3375">
          <cell r="D3375" t="str">
            <v>32077634V</v>
          </cell>
          <cell r="E3375">
            <v>286790</v>
          </cell>
          <cell r="F3375" t="str">
            <v>parcial</v>
          </cell>
        </row>
        <row r="3376">
          <cell r="D3376" t="str">
            <v>15404152V</v>
          </cell>
          <cell r="E3376">
            <v>113062782</v>
          </cell>
          <cell r="F3376" t="str">
            <v>parcial</v>
          </cell>
        </row>
        <row r="3377">
          <cell r="D3377" t="str">
            <v>Y5017982V</v>
          </cell>
          <cell r="E3377">
            <v>-287343</v>
          </cell>
          <cell r="F3377" t="str">
            <v>completo</v>
          </cell>
        </row>
        <row r="3378">
          <cell r="D3378" t="str">
            <v>YB1037063</v>
          </cell>
          <cell r="E3378">
            <v>-113106882</v>
          </cell>
          <cell r="F3378" t="str">
            <v>completo</v>
          </cell>
        </row>
        <row r="3379">
          <cell r="D3379" t="str">
            <v>YA8010107</v>
          </cell>
          <cell r="E3379">
            <v>113006882</v>
          </cell>
          <cell r="F3379" t="str">
            <v>completo</v>
          </cell>
        </row>
        <row r="3380">
          <cell r="D3380" t="str">
            <v>20082485N</v>
          </cell>
          <cell r="E3380">
            <v>288678</v>
          </cell>
          <cell r="F3380" t="str">
            <v>completo</v>
          </cell>
        </row>
        <row r="3381">
          <cell r="D3381" t="str">
            <v>73009406T</v>
          </cell>
          <cell r="E3381">
            <v>-288659</v>
          </cell>
          <cell r="F3381" t="str">
            <v>parcial</v>
          </cell>
        </row>
        <row r="3382">
          <cell r="D3382" t="str">
            <v>YB2062552</v>
          </cell>
          <cell r="E3382">
            <v>288742</v>
          </cell>
          <cell r="F3382" t="str">
            <v>completo</v>
          </cell>
        </row>
        <row r="3383">
          <cell r="D3383" t="str">
            <v>76440107K</v>
          </cell>
          <cell r="E3383">
            <v>-288743</v>
          </cell>
          <cell r="F3383" t="str">
            <v>completo</v>
          </cell>
        </row>
        <row r="3384">
          <cell r="D3384" t="str">
            <v>Y3163404K</v>
          </cell>
          <cell r="E3384">
            <v>288746</v>
          </cell>
          <cell r="F3384" t="str">
            <v>completo</v>
          </cell>
        </row>
        <row r="3385">
          <cell r="D3385">
            <v>1306923853</v>
          </cell>
          <cell r="E3385">
            <v>288866</v>
          </cell>
          <cell r="F3385" t="str">
            <v>completo</v>
          </cell>
        </row>
        <row r="3386">
          <cell r="D3386" t="str">
            <v>30526698V</v>
          </cell>
          <cell r="E3386">
            <v>-217571</v>
          </cell>
          <cell r="F3386" t="str">
            <v>parcial</v>
          </cell>
        </row>
        <row r="3387">
          <cell r="D3387" t="str">
            <v>45742691S</v>
          </cell>
          <cell r="E3387">
            <v>269922</v>
          </cell>
          <cell r="F3387" t="str">
            <v>completo</v>
          </cell>
        </row>
        <row r="3388">
          <cell r="D3388" t="str">
            <v>26970099T</v>
          </cell>
          <cell r="E3388">
            <v>235542</v>
          </cell>
          <cell r="F3388" t="str">
            <v>parcial</v>
          </cell>
        </row>
        <row r="3389">
          <cell r="D3389">
            <v>145116120</v>
          </cell>
          <cell r="E3389">
            <v>218774</v>
          </cell>
          <cell r="F3389" t="str">
            <v>completo</v>
          </cell>
        </row>
        <row r="3390">
          <cell r="D3390" t="str">
            <v>47211834X</v>
          </cell>
          <cell r="E3390">
            <v>238474</v>
          </cell>
          <cell r="F3390" t="str">
            <v>completo</v>
          </cell>
        </row>
        <row r="3391">
          <cell r="D3391" t="str">
            <v>44370283V</v>
          </cell>
          <cell r="E3391">
            <v>-113712272</v>
          </cell>
          <cell r="F3391" t="str">
            <v>parcial</v>
          </cell>
        </row>
        <row r="3392">
          <cell r="D3392" t="str">
            <v>31002213F</v>
          </cell>
          <cell r="E3392">
            <v>-272475</v>
          </cell>
          <cell r="F3392" t="str">
            <v>completo</v>
          </cell>
        </row>
        <row r="3393">
          <cell r="D3393" t="str">
            <v>30808621Y</v>
          </cell>
          <cell r="E3393">
            <v>289746</v>
          </cell>
          <cell r="F3393" t="str">
            <v>completo</v>
          </cell>
        </row>
        <row r="3394">
          <cell r="D3394" t="str">
            <v>45738944V</v>
          </cell>
          <cell r="E3394">
            <v>288882</v>
          </cell>
          <cell r="F3394" t="str">
            <v>completo</v>
          </cell>
        </row>
        <row r="3395">
          <cell r="D3395" t="str">
            <v>30972649K</v>
          </cell>
          <cell r="E3395">
            <v>-113101072</v>
          </cell>
          <cell r="F3395" t="str">
            <v>completo</v>
          </cell>
        </row>
        <row r="3396">
          <cell r="D3396" t="str">
            <v>44362376E</v>
          </cell>
          <cell r="E3396">
            <v>-113589682</v>
          </cell>
          <cell r="F3396" t="str">
            <v>completo</v>
          </cell>
        </row>
        <row r="3397">
          <cell r="D3397" t="str">
            <v>30830896V</v>
          </cell>
          <cell r="E3397">
            <v>-113129962</v>
          </cell>
          <cell r="F3397" t="str">
            <v>parcial</v>
          </cell>
        </row>
        <row r="3398">
          <cell r="D3398" t="str">
            <v>45887251C</v>
          </cell>
          <cell r="E3398">
            <v>269918</v>
          </cell>
          <cell r="F3398" t="str">
            <v>parcial</v>
          </cell>
        </row>
        <row r="3399">
          <cell r="D3399" t="str">
            <v>44356592B</v>
          </cell>
          <cell r="E3399">
            <v>-113755712</v>
          </cell>
          <cell r="F3399" t="str">
            <v>parcial</v>
          </cell>
        </row>
        <row r="3400">
          <cell r="D3400" t="str">
            <v>30529308M</v>
          </cell>
          <cell r="E3400">
            <v>-113317752</v>
          </cell>
          <cell r="F3400" t="str">
            <v>completo</v>
          </cell>
        </row>
        <row r="3401">
          <cell r="D3401" t="str">
            <v>30824247S</v>
          </cell>
          <cell r="E3401">
            <v>113400072</v>
          </cell>
          <cell r="F3401" t="str">
            <v>completo</v>
          </cell>
        </row>
        <row r="3402">
          <cell r="D3402" t="str">
            <v>30995263A</v>
          </cell>
          <cell r="E3402">
            <v>217554</v>
          </cell>
          <cell r="F3402" t="str">
            <v>parcial</v>
          </cell>
        </row>
        <row r="3403">
          <cell r="D3403" t="str">
            <v>30942872Y</v>
          </cell>
          <cell r="E3403">
            <v>235410</v>
          </cell>
          <cell r="F3403" t="str">
            <v>completo</v>
          </cell>
        </row>
        <row r="3404">
          <cell r="D3404" t="str">
            <v>30981676D</v>
          </cell>
          <cell r="E3404">
            <v>287122</v>
          </cell>
          <cell r="F3404" t="str">
            <v>parcial</v>
          </cell>
        </row>
        <row r="3405">
          <cell r="D3405" t="str">
            <v>30523858Y</v>
          </cell>
          <cell r="E3405">
            <v>-254787</v>
          </cell>
          <cell r="F3405" t="str">
            <v>completo</v>
          </cell>
        </row>
        <row r="3406">
          <cell r="D3406" t="str">
            <v>26971289V</v>
          </cell>
          <cell r="E3406">
            <v>-288903</v>
          </cell>
          <cell r="F3406" t="str">
            <v>parcial</v>
          </cell>
        </row>
        <row r="3407">
          <cell r="D3407">
            <v>60540020</v>
          </cell>
          <cell r="E3407">
            <v>-218767</v>
          </cell>
          <cell r="F3407" t="str">
            <v>completo</v>
          </cell>
        </row>
        <row r="3408">
          <cell r="D3408" t="str">
            <v>45742844F</v>
          </cell>
          <cell r="E3408">
            <v>113635752</v>
          </cell>
          <cell r="F3408" t="str">
            <v>completo</v>
          </cell>
        </row>
        <row r="3409">
          <cell r="D3409" t="str">
            <v>34028698Z</v>
          </cell>
          <cell r="E3409">
            <v>271298</v>
          </cell>
          <cell r="F3409" t="str">
            <v>completo</v>
          </cell>
        </row>
        <row r="3410">
          <cell r="D3410" t="str">
            <v>30982858H</v>
          </cell>
          <cell r="E3410">
            <v>-113920782</v>
          </cell>
          <cell r="F3410" t="str">
            <v>completo</v>
          </cell>
        </row>
        <row r="3411">
          <cell r="D3411" t="str">
            <v>78689671R</v>
          </cell>
          <cell r="E3411">
            <v>113697452</v>
          </cell>
          <cell r="F3411" t="str">
            <v>completo</v>
          </cell>
        </row>
        <row r="3412">
          <cell r="D3412" t="str">
            <v>45744087P</v>
          </cell>
          <cell r="E3412">
            <v>217634</v>
          </cell>
          <cell r="F3412" t="str">
            <v>completo</v>
          </cell>
        </row>
        <row r="3413">
          <cell r="D3413" t="str">
            <v>30464920V</v>
          </cell>
          <cell r="E3413">
            <v>-113500072</v>
          </cell>
          <cell r="F3413" t="str">
            <v>parcial</v>
          </cell>
        </row>
        <row r="3414">
          <cell r="D3414" t="str">
            <v>P14533973</v>
          </cell>
          <cell r="E3414">
            <v>-113167812</v>
          </cell>
          <cell r="F3414" t="str">
            <v>completo</v>
          </cell>
        </row>
        <row r="3415">
          <cell r="D3415" t="str">
            <v>30518095Q</v>
          </cell>
          <cell r="E3415">
            <v>-257403</v>
          </cell>
          <cell r="F3415" t="str">
            <v>completo</v>
          </cell>
        </row>
        <row r="3416">
          <cell r="D3416" t="str">
            <v>45740914D</v>
          </cell>
          <cell r="E3416">
            <v>269998</v>
          </cell>
          <cell r="F3416" t="str">
            <v>parcial</v>
          </cell>
        </row>
        <row r="3417">
          <cell r="D3417" t="str">
            <v>30948677S</v>
          </cell>
          <cell r="E3417">
            <v>269938</v>
          </cell>
          <cell r="F3417" t="str">
            <v>completo</v>
          </cell>
        </row>
        <row r="3418">
          <cell r="D3418" t="str">
            <v>30437123G</v>
          </cell>
          <cell r="E3418">
            <v>113443552</v>
          </cell>
          <cell r="F3418" t="str">
            <v>completo</v>
          </cell>
        </row>
        <row r="3419">
          <cell r="D3419" t="str">
            <v>30994579D</v>
          </cell>
          <cell r="E3419">
            <v>-287043</v>
          </cell>
          <cell r="F3419" t="str">
            <v>completo</v>
          </cell>
        </row>
        <row r="3420">
          <cell r="D3420" t="str">
            <v>45746326Q</v>
          </cell>
          <cell r="E3420">
            <v>-113370782</v>
          </cell>
          <cell r="F3420" t="str">
            <v>completo</v>
          </cell>
        </row>
        <row r="3421">
          <cell r="D3421" t="str">
            <v>30964897C</v>
          </cell>
          <cell r="E3421">
            <v>-257527</v>
          </cell>
          <cell r="F3421" t="str">
            <v>completo</v>
          </cell>
        </row>
        <row r="3422">
          <cell r="D3422" t="str">
            <v>30799957J</v>
          </cell>
          <cell r="E3422">
            <v>-254915</v>
          </cell>
          <cell r="F3422" t="str">
            <v>parcial</v>
          </cell>
        </row>
        <row r="3423">
          <cell r="D3423" t="str">
            <v>50616486H</v>
          </cell>
          <cell r="E3423">
            <v>113693532</v>
          </cell>
          <cell r="F3423" t="str">
            <v>completo</v>
          </cell>
        </row>
        <row r="3424">
          <cell r="D3424" t="str">
            <v>09203132G</v>
          </cell>
          <cell r="E3424">
            <v>113040782</v>
          </cell>
          <cell r="F3424" t="str">
            <v>completo</v>
          </cell>
        </row>
        <row r="3425">
          <cell r="D3425" t="str">
            <v>44374567T</v>
          </cell>
          <cell r="E3425">
            <v>287042</v>
          </cell>
          <cell r="F3425" t="str">
            <v>completo</v>
          </cell>
        </row>
        <row r="3426">
          <cell r="D3426" t="str">
            <v>34027424M</v>
          </cell>
          <cell r="E3426">
            <v>-113398452</v>
          </cell>
          <cell r="F3426" t="str">
            <v>completo</v>
          </cell>
        </row>
        <row r="3427">
          <cell r="D3427" t="str">
            <v>30796554Z</v>
          </cell>
          <cell r="E3427">
            <v>-269967</v>
          </cell>
          <cell r="F3427" t="str">
            <v>completo</v>
          </cell>
        </row>
        <row r="3428">
          <cell r="D3428" t="str">
            <v>44350357D</v>
          </cell>
          <cell r="E3428">
            <v>287118</v>
          </cell>
          <cell r="F3428" t="str">
            <v>parcial</v>
          </cell>
        </row>
        <row r="3429">
          <cell r="D3429" t="str">
            <v>30978081W</v>
          </cell>
          <cell r="E3429">
            <v>113808832</v>
          </cell>
          <cell r="F3429" t="str">
            <v>parcial</v>
          </cell>
        </row>
        <row r="3430">
          <cell r="D3430" t="str">
            <v>80150841G</v>
          </cell>
          <cell r="E3430">
            <v>-238807</v>
          </cell>
          <cell r="F3430" t="str">
            <v>parcial</v>
          </cell>
        </row>
        <row r="3431">
          <cell r="D3431" t="str">
            <v>32034925L</v>
          </cell>
          <cell r="E3431">
            <v>113446752</v>
          </cell>
          <cell r="F3431" t="str">
            <v>completo</v>
          </cell>
        </row>
        <row r="3432">
          <cell r="D3432" t="str">
            <v>44368683G</v>
          </cell>
          <cell r="E3432">
            <v>-287123</v>
          </cell>
          <cell r="F3432" t="str">
            <v>completo</v>
          </cell>
        </row>
        <row r="3433">
          <cell r="D3433" t="str">
            <v>30799446P</v>
          </cell>
          <cell r="E3433">
            <v>-272063</v>
          </cell>
          <cell r="F3433" t="str">
            <v>parcial</v>
          </cell>
        </row>
        <row r="3434">
          <cell r="D3434" t="str">
            <v>44354555K</v>
          </cell>
          <cell r="E3434">
            <v>-288883</v>
          </cell>
          <cell r="F3434" t="str">
            <v>parcial</v>
          </cell>
        </row>
        <row r="3435">
          <cell r="D3435" t="str">
            <v>80158731M</v>
          </cell>
          <cell r="E3435">
            <v>-238475</v>
          </cell>
          <cell r="F3435" t="str">
            <v>completo</v>
          </cell>
        </row>
        <row r="3436">
          <cell r="D3436" t="str">
            <v>45748034E</v>
          </cell>
          <cell r="E3436">
            <v>-238427</v>
          </cell>
          <cell r="F3436" t="str">
            <v>parcial</v>
          </cell>
        </row>
        <row r="3437">
          <cell r="D3437" t="str">
            <v>30470852S</v>
          </cell>
          <cell r="E3437">
            <v>257646</v>
          </cell>
          <cell r="F3437" t="str">
            <v>completo</v>
          </cell>
        </row>
        <row r="3438">
          <cell r="D3438" t="str">
            <v>30985617V</v>
          </cell>
          <cell r="E3438">
            <v>113803982</v>
          </cell>
          <cell r="F3438" t="str">
            <v>completo</v>
          </cell>
        </row>
        <row r="3439">
          <cell r="D3439" t="str">
            <v>45736915N</v>
          </cell>
          <cell r="E3439">
            <v>255550</v>
          </cell>
          <cell r="F3439" t="str">
            <v>completo</v>
          </cell>
        </row>
        <row r="3440">
          <cell r="D3440" t="str">
            <v>45741978S</v>
          </cell>
          <cell r="E3440">
            <v>113612272</v>
          </cell>
          <cell r="F3440" t="str">
            <v>parcial</v>
          </cell>
        </row>
        <row r="3441">
          <cell r="D3441" t="str">
            <v>52005845Q</v>
          </cell>
          <cell r="E3441">
            <v>-217555</v>
          </cell>
          <cell r="F3441" t="str">
            <v>completo</v>
          </cell>
        </row>
        <row r="3442">
          <cell r="D3442" t="str">
            <v>30808469S</v>
          </cell>
          <cell r="E3442">
            <v>287490</v>
          </cell>
          <cell r="F3442" t="str">
            <v>parcial</v>
          </cell>
        </row>
        <row r="3443">
          <cell r="D3443" t="str">
            <v>45885364L</v>
          </cell>
          <cell r="E3443">
            <v>-113330782</v>
          </cell>
          <cell r="F3443" t="str">
            <v>completo</v>
          </cell>
        </row>
        <row r="3444">
          <cell r="D3444" t="str">
            <v>44362627C</v>
          </cell>
          <cell r="E3444">
            <v>271710</v>
          </cell>
          <cell r="F3444" t="str">
            <v>completo</v>
          </cell>
        </row>
        <row r="3445">
          <cell r="D3445" t="str">
            <v>30524799G</v>
          </cell>
          <cell r="E3445">
            <v>-113790092</v>
          </cell>
          <cell r="F3445" t="str">
            <v>completo</v>
          </cell>
        </row>
        <row r="3446">
          <cell r="D3446" t="str">
            <v>45749199Z</v>
          </cell>
          <cell r="E3446">
            <v>-113106352</v>
          </cell>
          <cell r="F3446" t="str">
            <v>completo</v>
          </cell>
        </row>
        <row r="3447">
          <cell r="D3447" t="str">
            <v>30537187H</v>
          </cell>
          <cell r="E3447">
            <v>-255171</v>
          </cell>
          <cell r="F3447" t="str">
            <v>parcial</v>
          </cell>
        </row>
        <row r="3448">
          <cell r="D3448" t="str">
            <v>79307113P</v>
          </cell>
          <cell r="E3448">
            <v>113825752</v>
          </cell>
          <cell r="F3448" t="str">
            <v>completo</v>
          </cell>
        </row>
        <row r="3449">
          <cell r="D3449" t="str">
            <v>15450068W</v>
          </cell>
          <cell r="E3449">
            <v>-286987</v>
          </cell>
          <cell r="F3449" t="str">
            <v>completo</v>
          </cell>
        </row>
        <row r="3450">
          <cell r="D3450" t="str">
            <v>30519448N</v>
          </cell>
          <cell r="E3450">
            <v>113234832</v>
          </cell>
          <cell r="F3450" t="str">
            <v>completo</v>
          </cell>
        </row>
        <row r="3451">
          <cell r="D3451" t="str">
            <v>30994104V</v>
          </cell>
          <cell r="E3451">
            <v>287062</v>
          </cell>
          <cell r="F3451" t="str">
            <v>completo</v>
          </cell>
        </row>
        <row r="3452">
          <cell r="D3452" t="str">
            <v>44361626P</v>
          </cell>
          <cell r="E3452">
            <v>288890</v>
          </cell>
          <cell r="F3452" t="str">
            <v>parcial</v>
          </cell>
        </row>
        <row r="3453">
          <cell r="D3453" t="str">
            <v>30512079A</v>
          </cell>
          <cell r="E3453">
            <v>113652782</v>
          </cell>
          <cell r="F3453" t="str">
            <v>completo</v>
          </cell>
        </row>
        <row r="3454">
          <cell r="D3454" t="str">
            <v>45738721R</v>
          </cell>
          <cell r="E3454">
            <v>270014</v>
          </cell>
          <cell r="F3454" t="str">
            <v>completo</v>
          </cell>
        </row>
        <row r="3455">
          <cell r="D3455" t="str">
            <v>30501346B</v>
          </cell>
          <cell r="E3455">
            <v>-286959</v>
          </cell>
          <cell r="F3455" t="str">
            <v>completo</v>
          </cell>
        </row>
        <row r="3456">
          <cell r="D3456" t="str">
            <v>50608433S</v>
          </cell>
          <cell r="E3456">
            <v>113882532</v>
          </cell>
          <cell r="F3456" t="str">
            <v>completo</v>
          </cell>
        </row>
        <row r="3457">
          <cell r="D3457" t="str">
            <v>44352425F</v>
          </cell>
          <cell r="E3457">
            <v>-113316712</v>
          </cell>
          <cell r="F3457" t="str">
            <v>parcial</v>
          </cell>
        </row>
        <row r="3458">
          <cell r="D3458" t="str">
            <v>80158597D</v>
          </cell>
          <cell r="E3458">
            <v>-213203</v>
          </cell>
          <cell r="F3458" t="str">
            <v>completo</v>
          </cell>
        </row>
        <row r="3459">
          <cell r="D3459" t="str">
            <v>30837366R</v>
          </cell>
          <cell r="E3459">
            <v>-257531</v>
          </cell>
          <cell r="F3459" t="str">
            <v>parcial</v>
          </cell>
        </row>
        <row r="3460">
          <cell r="D3460" t="str">
            <v>34029491W</v>
          </cell>
          <cell r="E3460">
            <v>-113399962</v>
          </cell>
          <cell r="F3460" t="str">
            <v>parcial</v>
          </cell>
        </row>
        <row r="3461">
          <cell r="D3461" t="str">
            <v>30502468Y</v>
          </cell>
          <cell r="E3461">
            <v>-113108832</v>
          </cell>
          <cell r="F3461" t="str">
            <v>completo</v>
          </cell>
        </row>
        <row r="3462">
          <cell r="D3462" t="str">
            <v>30971567C</v>
          </cell>
          <cell r="E3462">
            <v>-269903</v>
          </cell>
          <cell r="F3462" t="str">
            <v>completo</v>
          </cell>
        </row>
        <row r="3463">
          <cell r="D3463" t="str">
            <v>75701674A</v>
          </cell>
          <cell r="E3463">
            <v>213238</v>
          </cell>
          <cell r="F3463" t="str">
            <v>parcial</v>
          </cell>
        </row>
        <row r="3464">
          <cell r="D3464" t="str">
            <v>45746253N</v>
          </cell>
          <cell r="E3464">
            <v>-254795</v>
          </cell>
          <cell r="F3464" t="str">
            <v>parcial</v>
          </cell>
        </row>
        <row r="3465">
          <cell r="D3465" t="str">
            <v>30808930Q</v>
          </cell>
          <cell r="E3465">
            <v>255142</v>
          </cell>
          <cell r="F3465" t="str">
            <v>completo</v>
          </cell>
        </row>
        <row r="3466">
          <cell r="D3466" t="str">
            <v>30480386G</v>
          </cell>
          <cell r="E3466">
            <v>255486</v>
          </cell>
          <cell r="F3466" t="str">
            <v>completo</v>
          </cell>
        </row>
        <row r="3467">
          <cell r="D3467" t="str">
            <v>30540779E</v>
          </cell>
          <cell r="E3467">
            <v>-269923</v>
          </cell>
          <cell r="F3467" t="str">
            <v>completo</v>
          </cell>
        </row>
        <row r="3468">
          <cell r="D3468" t="str">
            <v>52572901F</v>
          </cell>
          <cell r="E3468">
            <v>-287051</v>
          </cell>
          <cell r="F3468" t="str">
            <v>completo</v>
          </cell>
        </row>
        <row r="3469">
          <cell r="D3469" t="str">
            <v>31001995L</v>
          </cell>
          <cell r="E3469">
            <v>113048882</v>
          </cell>
          <cell r="F3469" t="str">
            <v>parcial</v>
          </cell>
        </row>
        <row r="3470">
          <cell r="D3470" t="str">
            <v>30986390P</v>
          </cell>
          <cell r="E3470">
            <v>-113339962</v>
          </cell>
          <cell r="F3470" t="str">
            <v>completo</v>
          </cell>
        </row>
        <row r="3471">
          <cell r="D3471" t="str">
            <v>30980684Y</v>
          </cell>
          <cell r="E3471">
            <v>113488882</v>
          </cell>
          <cell r="F3471" t="str">
            <v>parcial</v>
          </cell>
        </row>
        <row r="3472">
          <cell r="D3472" t="str">
            <v>50612480Z</v>
          </cell>
          <cell r="E3472">
            <v>113618882</v>
          </cell>
          <cell r="F3472" t="str">
            <v>completo</v>
          </cell>
        </row>
        <row r="3473">
          <cell r="D3473" t="str">
            <v>30974855L</v>
          </cell>
          <cell r="E3473">
            <v>-113549962</v>
          </cell>
          <cell r="F3473" t="str">
            <v>completo</v>
          </cell>
        </row>
        <row r="3474">
          <cell r="D3474" t="str">
            <v>53594028A</v>
          </cell>
          <cell r="E3474">
            <v>-113778882</v>
          </cell>
          <cell r="F3474" t="str">
            <v>parcial</v>
          </cell>
        </row>
        <row r="3475">
          <cell r="D3475" t="str">
            <v>30470655W</v>
          </cell>
          <cell r="E3475">
            <v>113803652</v>
          </cell>
          <cell r="F3475" t="str">
            <v>completo</v>
          </cell>
        </row>
        <row r="3476">
          <cell r="D3476" t="str">
            <v>30976110D</v>
          </cell>
          <cell r="E3476">
            <v>-238783</v>
          </cell>
          <cell r="F3476" t="str">
            <v>parcial</v>
          </cell>
        </row>
        <row r="3477">
          <cell r="D3477" t="str">
            <v>44371043H</v>
          </cell>
          <cell r="E3477">
            <v>-113903652</v>
          </cell>
          <cell r="F3477" t="str">
            <v>parcial</v>
          </cell>
        </row>
        <row r="3478">
          <cell r="D3478" t="str">
            <v>30531005T</v>
          </cell>
          <cell r="E3478">
            <v>113650512</v>
          </cell>
          <cell r="F3478" t="str">
            <v>completo</v>
          </cell>
        </row>
        <row r="3479">
          <cell r="D3479" t="str">
            <v>44364670Q</v>
          </cell>
          <cell r="E3479">
            <v>113673552</v>
          </cell>
          <cell r="F3479" t="str">
            <v>completo</v>
          </cell>
        </row>
        <row r="3480">
          <cell r="D3480">
            <v>92247813</v>
          </cell>
          <cell r="E3480">
            <v>-113927812</v>
          </cell>
          <cell r="F3480" t="str">
            <v>completo</v>
          </cell>
        </row>
        <row r="3481">
          <cell r="D3481" t="str">
            <v>26210945F</v>
          </cell>
          <cell r="E3481">
            <v>113060782</v>
          </cell>
          <cell r="F3481" t="str">
            <v>parcial</v>
          </cell>
        </row>
        <row r="3482">
          <cell r="D3482" t="str">
            <v>34026574Y</v>
          </cell>
          <cell r="E3482">
            <v>238482</v>
          </cell>
          <cell r="F3482" t="str">
            <v>completo</v>
          </cell>
        </row>
        <row r="3483">
          <cell r="D3483" t="str">
            <v>30515054B</v>
          </cell>
          <cell r="E3483">
            <v>-257539</v>
          </cell>
          <cell r="F3483" t="str">
            <v>completo</v>
          </cell>
        </row>
        <row r="3484">
          <cell r="D3484" t="str">
            <v>50602780C</v>
          </cell>
          <cell r="E3484">
            <v>-113735532</v>
          </cell>
          <cell r="F3484" t="str">
            <v>parcial</v>
          </cell>
        </row>
        <row r="3485">
          <cell r="D3485" t="str">
            <v>30542544Q</v>
          </cell>
          <cell r="E3485">
            <v>-235531</v>
          </cell>
          <cell r="F3485" t="str">
            <v>parcial</v>
          </cell>
        </row>
        <row r="3486">
          <cell r="D3486" t="str">
            <v>44356668H</v>
          </cell>
          <cell r="E3486">
            <v>113460782</v>
          </cell>
          <cell r="F3486" t="str">
            <v>completo</v>
          </cell>
        </row>
        <row r="3487">
          <cell r="D3487" t="str">
            <v>30963931C</v>
          </cell>
          <cell r="E3487">
            <v>-113719882</v>
          </cell>
          <cell r="F3487" t="str">
            <v>completo</v>
          </cell>
        </row>
        <row r="3488">
          <cell r="D3488" t="str">
            <v>30520962P</v>
          </cell>
          <cell r="E3488">
            <v>113469962</v>
          </cell>
          <cell r="F3488" t="str">
            <v>completo</v>
          </cell>
        </row>
        <row r="3489">
          <cell r="D3489" t="str">
            <v>30828467A</v>
          </cell>
          <cell r="E3489">
            <v>-113750982</v>
          </cell>
          <cell r="F3489" t="str">
            <v>completo</v>
          </cell>
        </row>
        <row r="3490">
          <cell r="D3490" t="str">
            <v>30832986Z</v>
          </cell>
          <cell r="E3490">
            <v>-113310782</v>
          </cell>
          <cell r="F3490" t="str">
            <v>completo</v>
          </cell>
        </row>
        <row r="3491">
          <cell r="D3491" t="str">
            <v>30986995S</v>
          </cell>
          <cell r="E3491">
            <v>113083532</v>
          </cell>
          <cell r="F3491" t="str">
            <v>completo</v>
          </cell>
        </row>
        <row r="3492">
          <cell r="D3492" t="str">
            <v>30978080R</v>
          </cell>
          <cell r="E3492">
            <v>113614832</v>
          </cell>
          <cell r="F3492" t="str">
            <v>completo</v>
          </cell>
        </row>
        <row r="3493">
          <cell r="D3493" t="str">
            <v>30837459W</v>
          </cell>
          <cell r="E3493">
            <v>-113529962</v>
          </cell>
          <cell r="F3493" t="str">
            <v>parcial</v>
          </cell>
        </row>
        <row r="3494">
          <cell r="D3494" t="str">
            <v>12746640V</v>
          </cell>
          <cell r="E3494">
            <v>-213211</v>
          </cell>
          <cell r="F3494" t="str">
            <v>parcial</v>
          </cell>
        </row>
        <row r="3495">
          <cell r="D3495" t="str">
            <v>51182735F</v>
          </cell>
          <cell r="E3495">
            <v>-113311782</v>
          </cell>
          <cell r="F3495" t="str">
            <v>completo</v>
          </cell>
        </row>
        <row r="3496">
          <cell r="D3496" t="str">
            <v>30835598G</v>
          </cell>
          <cell r="E3496">
            <v>113022272</v>
          </cell>
          <cell r="F3496" t="str">
            <v>completo</v>
          </cell>
        </row>
        <row r="3497">
          <cell r="D3497" t="str">
            <v>24255256P</v>
          </cell>
          <cell r="E3497">
            <v>-256303</v>
          </cell>
          <cell r="F3497" t="str">
            <v>completo</v>
          </cell>
        </row>
        <row r="3498">
          <cell r="D3498" t="str">
            <v>30955380W</v>
          </cell>
          <cell r="E3498">
            <v>-287039</v>
          </cell>
          <cell r="F3498" t="str">
            <v>completo</v>
          </cell>
        </row>
        <row r="3499">
          <cell r="D3499" t="str">
            <v>30982144V</v>
          </cell>
          <cell r="E3499">
            <v>113882652</v>
          </cell>
          <cell r="F3499" t="str">
            <v>parcial</v>
          </cell>
        </row>
        <row r="3500">
          <cell r="D3500" t="str">
            <v>44363265Z</v>
          </cell>
          <cell r="E3500">
            <v>113298452</v>
          </cell>
          <cell r="F3500" t="str">
            <v>parcial</v>
          </cell>
        </row>
        <row r="3501">
          <cell r="D3501" t="str">
            <v>44368577J</v>
          </cell>
          <cell r="E3501">
            <v>-113922272</v>
          </cell>
          <cell r="F3501" t="str">
            <v>parcial</v>
          </cell>
        </row>
        <row r="3502">
          <cell r="D3502" t="str">
            <v>30788402G</v>
          </cell>
          <cell r="E3502">
            <v>270018</v>
          </cell>
          <cell r="F3502" t="str">
            <v>completo</v>
          </cell>
        </row>
        <row r="3503">
          <cell r="D3503" t="str">
            <v>15450131L</v>
          </cell>
          <cell r="E3503">
            <v>-255423</v>
          </cell>
          <cell r="F3503" t="str">
            <v>completo</v>
          </cell>
        </row>
        <row r="3504">
          <cell r="D3504" t="str">
            <v>30450200V</v>
          </cell>
          <cell r="E3504">
            <v>-113963552</v>
          </cell>
          <cell r="F3504" t="str">
            <v>parcial</v>
          </cell>
        </row>
        <row r="3505">
          <cell r="D3505" t="str">
            <v>30485206V</v>
          </cell>
          <cell r="E3505">
            <v>113611782</v>
          </cell>
          <cell r="F3505" t="str">
            <v>parcial</v>
          </cell>
        </row>
        <row r="3506">
          <cell r="D3506" t="str">
            <v>80010017D</v>
          </cell>
          <cell r="E3506">
            <v>-113352782</v>
          </cell>
          <cell r="F3506" t="str">
            <v>completo</v>
          </cell>
        </row>
        <row r="3507">
          <cell r="D3507" t="str">
            <v>46125656F</v>
          </cell>
          <cell r="E3507">
            <v>218522</v>
          </cell>
          <cell r="F3507" t="str">
            <v>parcial</v>
          </cell>
        </row>
        <row r="3508">
          <cell r="D3508" t="str">
            <v>30804621P</v>
          </cell>
          <cell r="E3508">
            <v>113047752</v>
          </cell>
          <cell r="F3508" t="str">
            <v>completo</v>
          </cell>
        </row>
        <row r="3509">
          <cell r="D3509" t="str">
            <v>44351554X</v>
          </cell>
          <cell r="E3509">
            <v>-113738452</v>
          </cell>
          <cell r="F3509" t="str">
            <v>completo</v>
          </cell>
        </row>
        <row r="3510">
          <cell r="D3510" t="str">
            <v>30972135J</v>
          </cell>
          <cell r="E3510">
            <v>270162</v>
          </cell>
          <cell r="F3510" t="str">
            <v>parcial</v>
          </cell>
        </row>
        <row r="3511">
          <cell r="D3511" t="str">
            <v>30948844K</v>
          </cell>
          <cell r="E3511">
            <v>-272227</v>
          </cell>
          <cell r="F3511" t="str">
            <v>parcial</v>
          </cell>
        </row>
        <row r="3512">
          <cell r="D3512" t="str">
            <v>50608249S</v>
          </cell>
          <cell r="E3512">
            <v>-113359962</v>
          </cell>
          <cell r="F3512" t="str">
            <v>parcial</v>
          </cell>
        </row>
        <row r="3513">
          <cell r="D3513" t="str">
            <v>30540676B</v>
          </cell>
          <cell r="E3513">
            <v>-113169682</v>
          </cell>
          <cell r="F3513" t="str">
            <v>completo</v>
          </cell>
        </row>
        <row r="3514">
          <cell r="D3514" t="str">
            <v>30818144F</v>
          </cell>
          <cell r="E3514">
            <v>113679962</v>
          </cell>
          <cell r="F3514" t="str">
            <v>completo</v>
          </cell>
        </row>
        <row r="3515">
          <cell r="D3515" t="str">
            <v>15402575G</v>
          </cell>
          <cell r="E3515">
            <v>113293832</v>
          </cell>
          <cell r="F3515" t="str">
            <v>completo</v>
          </cell>
        </row>
        <row r="3516">
          <cell r="D3516" t="str">
            <v>30073448M</v>
          </cell>
          <cell r="E3516">
            <v>-255183</v>
          </cell>
          <cell r="F3516" t="str">
            <v>completo</v>
          </cell>
        </row>
        <row r="3517">
          <cell r="D3517" t="str">
            <v>30946428C</v>
          </cell>
          <cell r="E3517">
            <v>-113909962</v>
          </cell>
          <cell r="F3517" t="str">
            <v>completo</v>
          </cell>
        </row>
        <row r="3518">
          <cell r="D3518" t="str">
            <v>45745704S</v>
          </cell>
          <cell r="E3518">
            <v>113670782</v>
          </cell>
          <cell r="F3518" t="str">
            <v>completo</v>
          </cell>
        </row>
        <row r="3519">
          <cell r="D3519" t="str">
            <v>30511095P</v>
          </cell>
          <cell r="E3519">
            <v>-257643</v>
          </cell>
          <cell r="F3519" t="str">
            <v>completo</v>
          </cell>
        </row>
        <row r="3520">
          <cell r="D3520" t="str">
            <v>20223853E</v>
          </cell>
          <cell r="E3520">
            <v>269962</v>
          </cell>
          <cell r="F3520" t="str">
            <v>parcial</v>
          </cell>
        </row>
        <row r="3521">
          <cell r="D3521" t="str">
            <v>26977535F</v>
          </cell>
          <cell r="E3521">
            <v>-113350782</v>
          </cell>
          <cell r="F3521" t="str">
            <v>completo</v>
          </cell>
        </row>
        <row r="3522">
          <cell r="D3522" t="str">
            <v>30800068D</v>
          </cell>
          <cell r="E3522">
            <v>-113149962</v>
          </cell>
          <cell r="F3522" t="str">
            <v>parcial</v>
          </cell>
        </row>
        <row r="3523">
          <cell r="D3523" t="str">
            <v>44355629Z</v>
          </cell>
          <cell r="E3523">
            <v>254890</v>
          </cell>
          <cell r="F3523" t="str">
            <v>parcial</v>
          </cell>
        </row>
        <row r="3524">
          <cell r="D3524" t="str">
            <v>30966487T</v>
          </cell>
          <cell r="E3524">
            <v>287254</v>
          </cell>
          <cell r="F3524" t="str">
            <v>completo</v>
          </cell>
        </row>
        <row r="3525">
          <cell r="D3525" t="str">
            <v>48874465V</v>
          </cell>
          <cell r="E3525">
            <v>254834</v>
          </cell>
          <cell r="F3525" t="str">
            <v>parcial</v>
          </cell>
        </row>
        <row r="3526">
          <cell r="D3526" t="str">
            <v>80141094D</v>
          </cell>
          <cell r="E3526">
            <v>113292652</v>
          </cell>
          <cell r="F3526" t="str">
            <v>parcial</v>
          </cell>
        </row>
        <row r="3527">
          <cell r="D3527" t="str">
            <v>30480745H</v>
          </cell>
          <cell r="E3527">
            <v>-113797452</v>
          </cell>
          <cell r="F3527" t="str">
            <v>completo</v>
          </cell>
        </row>
        <row r="3528">
          <cell r="D3528" t="str">
            <v>52484570L</v>
          </cell>
          <cell r="E3528">
            <v>-270003</v>
          </cell>
          <cell r="F3528" t="str">
            <v>completo</v>
          </cell>
        </row>
        <row r="3529">
          <cell r="D3529" t="str">
            <v>45887536Y</v>
          </cell>
          <cell r="E3529">
            <v>-113589962</v>
          </cell>
          <cell r="F3529" t="str">
            <v>completo</v>
          </cell>
        </row>
        <row r="3530">
          <cell r="D3530" t="str">
            <v>30969868T</v>
          </cell>
          <cell r="E3530">
            <v>-272775</v>
          </cell>
          <cell r="F3530" t="str">
            <v>completo</v>
          </cell>
        </row>
        <row r="3531">
          <cell r="D3531" t="str">
            <v>45749516D</v>
          </cell>
          <cell r="E3531">
            <v>-257535</v>
          </cell>
          <cell r="F3531" t="str">
            <v>completo</v>
          </cell>
        </row>
        <row r="3532">
          <cell r="D3532" t="str">
            <v>31009709M</v>
          </cell>
          <cell r="E3532">
            <v>-113928882</v>
          </cell>
          <cell r="F3532" t="str">
            <v>completo</v>
          </cell>
        </row>
        <row r="3533">
          <cell r="D3533" t="str">
            <v>30999283K</v>
          </cell>
          <cell r="E3533">
            <v>-113580562</v>
          </cell>
          <cell r="F3533" t="str">
            <v>completo</v>
          </cell>
        </row>
        <row r="3534">
          <cell r="D3534" t="str">
            <v>30997435J</v>
          </cell>
          <cell r="E3534">
            <v>283610</v>
          </cell>
          <cell r="F3534" t="str">
            <v>completo</v>
          </cell>
        </row>
        <row r="3535">
          <cell r="D3535" t="str">
            <v>31005104T</v>
          </cell>
          <cell r="E3535">
            <v>257526</v>
          </cell>
          <cell r="F3535" t="str">
            <v>completo</v>
          </cell>
        </row>
        <row r="3536">
          <cell r="D3536" t="str">
            <v>05910146C</v>
          </cell>
          <cell r="E3536">
            <v>-113148882</v>
          </cell>
          <cell r="F3536" t="str">
            <v>completo</v>
          </cell>
        </row>
        <row r="3537">
          <cell r="D3537" t="str">
            <v>45944700S</v>
          </cell>
          <cell r="E3537">
            <v>-113960782</v>
          </cell>
          <cell r="F3537" t="str">
            <v>completo</v>
          </cell>
        </row>
        <row r="3538">
          <cell r="D3538" t="str">
            <v>31005885E</v>
          </cell>
          <cell r="E3538">
            <v>113403172</v>
          </cell>
          <cell r="F3538" t="str">
            <v>completo</v>
          </cell>
        </row>
        <row r="3539">
          <cell r="D3539" t="str">
            <v>46548712R</v>
          </cell>
          <cell r="E3539">
            <v>-113947752</v>
          </cell>
          <cell r="F3539" t="str">
            <v>completo</v>
          </cell>
        </row>
        <row r="3540">
          <cell r="D3540" t="str">
            <v>25660642W</v>
          </cell>
          <cell r="E3540">
            <v>-113906712</v>
          </cell>
          <cell r="F3540" t="str">
            <v>parcial</v>
          </cell>
        </row>
        <row r="3541">
          <cell r="D3541" t="str">
            <v>31010392K</v>
          </cell>
          <cell r="E3541">
            <v>284050</v>
          </cell>
          <cell r="F3541" t="str">
            <v>completo</v>
          </cell>
        </row>
        <row r="3542">
          <cell r="D3542" t="str">
            <v>26968565F</v>
          </cell>
          <cell r="E3542">
            <v>113809962</v>
          </cell>
          <cell r="F3542" t="str">
            <v>parcial</v>
          </cell>
        </row>
        <row r="3543">
          <cell r="D3543" t="str">
            <v>31011222T</v>
          </cell>
          <cell r="E3543">
            <v>-269943</v>
          </cell>
          <cell r="F3543" t="str">
            <v>parcial</v>
          </cell>
        </row>
        <row r="3544">
          <cell r="D3544" t="str">
            <v>30974020N</v>
          </cell>
          <cell r="E3544">
            <v>113444752</v>
          </cell>
          <cell r="F3544" t="str">
            <v>completo</v>
          </cell>
        </row>
        <row r="3545">
          <cell r="D3545" t="str">
            <v>31012395T</v>
          </cell>
          <cell r="E3545">
            <v>113088882</v>
          </cell>
          <cell r="F3545" t="str">
            <v>parcial</v>
          </cell>
        </row>
        <row r="3546">
          <cell r="D3546" t="str">
            <v>31004590S</v>
          </cell>
          <cell r="E3546">
            <v>113250782</v>
          </cell>
          <cell r="F3546" t="str">
            <v>parcial</v>
          </cell>
        </row>
        <row r="3547">
          <cell r="D3547" t="str">
            <v>80164318A</v>
          </cell>
          <cell r="E3547">
            <v>113638452</v>
          </cell>
          <cell r="F3547" t="str">
            <v>parcial</v>
          </cell>
        </row>
        <row r="3548">
          <cell r="D3548" t="str">
            <v>53597787J</v>
          </cell>
          <cell r="E3548">
            <v>286978</v>
          </cell>
          <cell r="F3548" t="str">
            <v>completo</v>
          </cell>
        </row>
        <row r="3549">
          <cell r="D3549" t="str">
            <v>75756401J</v>
          </cell>
          <cell r="E3549">
            <v>257538</v>
          </cell>
          <cell r="F3549" t="str">
            <v>completo</v>
          </cell>
        </row>
        <row r="3550">
          <cell r="D3550" t="str">
            <v>45887304G</v>
          </cell>
          <cell r="E3550">
            <v>113404532</v>
          </cell>
          <cell r="F3550" t="str">
            <v>parcial</v>
          </cell>
        </row>
        <row r="3551">
          <cell r="D3551" t="str">
            <v>26968307W</v>
          </cell>
          <cell r="E3551">
            <v>-269955</v>
          </cell>
          <cell r="F3551" t="str">
            <v>parcial</v>
          </cell>
        </row>
        <row r="3552">
          <cell r="D3552" t="str">
            <v>45946666A</v>
          </cell>
          <cell r="E3552">
            <v>-113319882</v>
          </cell>
          <cell r="F3552" t="str">
            <v>completo</v>
          </cell>
        </row>
        <row r="3553">
          <cell r="D3553" t="str">
            <v>31013772C</v>
          </cell>
          <cell r="E3553">
            <v>-113121782</v>
          </cell>
          <cell r="F3553" t="str">
            <v>parcial</v>
          </cell>
        </row>
        <row r="3554">
          <cell r="D3554" t="str">
            <v>30523610B</v>
          </cell>
          <cell r="E3554">
            <v>-286975</v>
          </cell>
          <cell r="F3554" t="str">
            <v>completo</v>
          </cell>
        </row>
        <row r="3555">
          <cell r="D3555" t="str">
            <v>45942172V</v>
          </cell>
          <cell r="E3555">
            <v>-286967</v>
          </cell>
          <cell r="F3555" t="str">
            <v>completo</v>
          </cell>
        </row>
        <row r="3556">
          <cell r="D3556" t="str">
            <v>45942526A</v>
          </cell>
          <cell r="E3556">
            <v>-271295</v>
          </cell>
          <cell r="F3556" t="str">
            <v>completo</v>
          </cell>
        </row>
        <row r="3557">
          <cell r="D3557" t="str">
            <v>73400506P</v>
          </cell>
          <cell r="E3557">
            <v>113089682</v>
          </cell>
          <cell r="F3557" t="str">
            <v>completo</v>
          </cell>
        </row>
        <row r="3558">
          <cell r="D3558" t="str">
            <v>30981846H</v>
          </cell>
          <cell r="E3558">
            <v>269270</v>
          </cell>
          <cell r="F3558" t="str">
            <v>parcial</v>
          </cell>
        </row>
        <row r="3559">
          <cell r="D3559" t="str">
            <v>31009392X</v>
          </cell>
          <cell r="E3559">
            <v>269942</v>
          </cell>
          <cell r="F3559" t="str">
            <v>completo</v>
          </cell>
        </row>
        <row r="3560">
          <cell r="D3560" t="str">
            <v>45945800B</v>
          </cell>
          <cell r="E3560">
            <v>287002</v>
          </cell>
          <cell r="F3560" t="str">
            <v>parcial</v>
          </cell>
        </row>
        <row r="3561">
          <cell r="D3561" t="str">
            <v>50626153W</v>
          </cell>
          <cell r="E3561">
            <v>-288819</v>
          </cell>
          <cell r="F3561" t="str">
            <v>completo</v>
          </cell>
        </row>
        <row r="3562">
          <cell r="D3562" t="str">
            <v>31010622K</v>
          </cell>
          <cell r="E3562">
            <v>-113189682</v>
          </cell>
          <cell r="F3562" t="str">
            <v>completo</v>
          </cell>
        </row>
        <row r="3563">
          <cell r="D3563" t="str">
            <v>31009367P</v>
          </cell>
          <cell r="E3563">
            <v>270030</v>
          </cell>
          <cell r="F3563" t="str">
            <v>completo</v>
          </cell>
        </row>
        <row r="3564">
          <cell r="D3564" t="str">
            <v>05933170K</v>
          </cell>
          <cell r="E3564">
            <v>-217599</v>
          </cell>
          <cell r="F3564" t="str">
            <v>completo</v>
          </cell>
        </row>
        <row r="3565">
          <cell r="D3565" t="str">
            <v>Y2683738C</v>
          </cell>
          <cell r="E3565">
            <v>-113779962</v>
          </cell>
          <cell r="F3565" t="str">
            <v>parcial</v>
          </cell>
        </row>
        <row r="3566">
          <cell r="D3566" t="str">
            <v>C8GN37MY2</v>
          </cell>
          <cell r="E3566">
            <v>-235403</v>
          </cell>
          <cell r="F3566" t="str">
            <v>completo</v>
          </cell>
        </row>
        <row r="3567">
          <cell r="D3567" t="str">
            <v>13794133K</v>
          </cell>
          <cell r="E3567">
            <v>213202</v>
          </cell>
          <cell r="F3567" t="str">
            <v>completo</v>
          </cell>
        </row>
        <row r="3568">
          <cell r="D3568" t="str">
            <v>77472110Z</v>
          </cell>
          <cell r="E3568">
            <v>113257962</v>
          </cell>
          <cell r="F3568" t="str">
            <v>completo</v>
          </cell>
        </row>
        <row r="3569">
          <cell r="D3569" t="str">
            <v>28722475Y</v>
          </cell>
          <cell r="E3569">
            <v>113069682</v>
          </cell>
          <cell r="F3569" t="str">
            <v>completo</v>
          </cell>
        </row>
        <row r="3570">
          <cell r="D3570">
            <v>12005082</v>
          </cell>
          <cell r="E3570">
            <v>-113711782</v>
          </cell>
          <cell r="F3570" t="str">
            <v>parcial</v>
          </cell>
        </row>
        <row r="3571">
          <cell r="D3571" t="str">
            <v>D0610570</v>
          </cell>
          <cell r="E3571">
            <v>-113946752</v>
          </cell>
          <cell r="F3571" t="str">
            <v>completo</v>
          </cell>
        </row>
        <row r="3572">
          <cell r="D3572" t="str">
            <v>31011273M</v>
          </cell>
          <cell r="E3572">
            <v>-113588882</v>
          </cell>
          <cell r="F3572" t="str">
            <v>completo</v>
          </cell>
        </row>
        <row r="3573">
          <cell r="D3573" t="str">
            <v>50626868G</v>
          </cell>
          <cell r="E3573">
            <v>113040482</v>
          </cell>
          <cell r="F3573" t="str">
            <v>completo</v>
          </cell>
        </row>
        <row r="3574">
          <cell r="D3574" t="str">
            <v>31009060T</v>
          </cell>
          <cell r="E3574">
            <v>288922</v>
          </cell>
          <cell r="F3574" t="str">
            <v>completo</v>
          </cell>
        </row>
        <row r="3575">
          <cell r="D3575" t="str">
            <v>80161700F</v>
          </cell>
          <cell r="E3575">
            <v>286970</v>
          </cell>
          <cell r="F3575" t="str">
            <v>completo</v>
          </cell>
        </row>
        <row r="3576">
          <cell r="D3576" t="str">
            <v>48960825N</v>
          </cell>
          <cell r="E3576">
            <v>-113525752</v>
          </cell>
          <cell r="F3576" t="str">
            <v>parcial</v>
          </cell>
        </row>
        <row r="3577">
          <cell r="D3577" t="str">
            <v>X127800</v>
          </cell>
          <cell r="E3577">
            <v>212726</v>
          </cell>
          <cell r="F3577" t="str">
            <v>completo</v>
          </cell>
        </row>
        <row r="3578">
          <cell r="D3578" t="str">
            <v>06249336Y</v>
          </cell>
          <cell r="E3578">
            <v>-286983</v>
          </cell>
          <cell r="F3578" t="str">
            <v>completo</v>
          </cell>
        </row>
        <row r="3579">
          <cell r="D3579" t="str">
            <v>AS2698234</v>
          </cell>
          <cell r="E3579">
            <v>-287047</v>
          </cell>
          <cell r="F3579" t="str">
            <v>completo</v>
          </cell>
        </row>
        <row r="3580">
          <cell r="D3580" t="str">
            <v>15473336V</v>
          </cell>
          <cell r="E3580">
            <v>-254791</v>
          </cell>
          <cell r="F3580" t="str">
            <v>completo</v>
          </cell>
        </row>
        <row r="3581">
          <cell r="D3581" t="str">
            <v>05680312W</v>
          </cell>
          <cell r="E3581">
            <v>257534</v>
          </cell>
          <cell r="F3581" t="str">
            <v>parcial</v>
          </cell>
        </row>
        <row r="3582">
          <cell r="D3582" t="str">
            <v>49094161V</v>
          </cell>
          <cell r="E3582">
            <v>113423532</v>
          </cell>
          <cell r="F3582" t="str">
            <v>completo</v>
          </cell>
        </row>
        <row r="3583">
          <cell r="D3583" t="str">
            <v>75153673T</v>
          </cell>
          <cell r="E3583">
            <v>-213215</v>
          </cell>
          <cell r="F3583" t="str">
            <v>completo</v>
          </cell>
        </row>
        <row r="3584">
          <cell r="D3584" t="str">
            <v>29172658X</v>
          </cell>
          <cell r="E3584">
            <v>218494</v>
          </cell>
          <cell r="F3584" t="str">
            <v>parcial</v>
          </cell>
        </row>
        <row r="3585">
          <cell r="D3585" t="str">
            <v>F19683459</v>
          </cell>
          <cell r="E3585">
            <v>-218771</v>
          </cell>
          <cell r="F3585" t="str">
            <v>completo</v>
          </cell>
        </row>
        <row r="3586">
          <cell r="D3586" t="str">
            <v>51066653Y</v>
          </cell>
          <cell r="E3586">
            <v>-218955</v>
          </cell>
          <cell r="F3586" t="str">
            <v>completo</v>
          </cell>
        </row>
        <row r="3587">
          <cell r="D3587" t="str">
            <v>30527787W</v>
          </cell>
          <cell r="E3587">
            <v>113230072</v>
          </cell>
          <cell r="F3587" t="str">
            <v>completo</v>
          </cell>
        </row>
        <row r="3588">
          <cell r="D3588" t="str">
            <v>49057231W</v>
          </cell>
          <cell r="E3588">
            <v>269986</v>
          </cell>
          <cell r="F3588" t="str">
            <v>parcial</v>
          </cell>
        </row>
        <row r="3589">
          <cell r="D3589" t="str">
            <v>28766383F</v>
          </cell>
          <cell r="E3589">
            <v>-113145532</v>
          </cell>
          <cell r="F3589" t="str">
            <v>parcial</v>
          </cell>
        </row>
        <row r="3590">
          <cell r="D3590" t="str">
            <v>77336898L</v>
          </cell>
          <cell r="E3590">
            <v>-238423</v>
          </cell>
          <cell r="F3590" t="str">
            <v>completo</v>
          </cell>
        </row>
        <row r="3591">
          <cell r="D3591" t="str">
            <v>44585592T</v>
          </cell>
          <cell r="E3591">
            <v>113446172</v>
          </cell>
          <cell r="F3591" t="str">
            <v>parcial</v>
          </cell>
        </row>
        <row r="3592">
          <cell r="D3592" t="str">
            <v>09031167X</v>
          </cell>
          <cell r="E3592">
            <v>-270031</v>
          </cell>
          <cell r="F3592" t="str">
            <v>completo</v>
          </cell>
        </row>
        <row r="3593">
          <cell r="D3593">
            <v>916345127</v>
          </cell>
          <cell r="E3593">
            <v>-113397452</v>
          </cell>
          <cell r="F3593" t="str">
            <v>completo</v>
          </cell>
        </row>
        <row r="3594">
          <cell r="D3594" t="str">
            <v>28623076J</v>
          </cell>
          <cell r="E3594">
            <v>257546</v>
          </cell>
          <cell r="F3594" t="str">
            <v>completo</v>
          </cell>
        </row>
        <row r="3595">
          <cell r="D3595" t="str">
            <v>30222491P</v>
          </cell>
          <cell r="E3595">
            <v>-113545752</v>
          </cell>
          <cell r="F3595" t="str">
            <v>completo</v>
          </cell>
        </row>
        <row r="3596">
          <cell r="D3596" t="str">
            <v>P01551036</v>
          </cell>
          <cell r="E3596">
            <v>113276752</v>
          </cell>
          <cell r="F3596" t="str">
            <v>parcial</v>
          </cell>
        </row>
        <row r="3597">
          <cell r="D3597" t="str">
            <v>29125279B</v>
          </cell>
          <cell r="E3597">
            <v>113069962</v>
          </cell>
          <cell r="F3597" t="str">
            <v>parcial</v>
          </cell>
        </row>
        <row r="3598">
          <cell r="D3598" t="str">
            <v>G18817088</v>
          </cell>
          <cell r="E3598">
            <v>113679682</v>
          </cell>
          <cell r="F3598" t="str">
            <v>completo</v>
          </cell>
        </row>
        <row r="3599">
          <cell r="D3599" t="str">
            <v>53282109X</v>
          </cell>
          <cell r="E3599">
            <v>-113589882</v>
          </cell>
          <cell r="F3599" t="str">
            <v>completo</v>
          </cell>
        </row>
        <row r="3600">
          <cell r="D3600" t="str">
            <v>Y803078</v>
          </cell>
          <cell r="E3600">
            <v>-113310072</v>
          </cell>
          <cell r="F3600" t="str">
            <v>completo</v>
          </cell>
        </row>
        <row r="3601">
          <cell r="D3601" t="str">
            <v>A01817497</v>
          </cell>
          <cell r="E3601">
            <v>269902</v>
          </cell>
          <cell r="F3601" t="str">
            <v>completo</v>
          </cell>
        </row>
        <row r="3602">
          <cell r="D3602" t="str">
            <v>AR3165872</v>
          </cell>
          <cell r="E3602">
            <v>-269907</v>
          </cell>
          <cell r="F3602" t="str">
            <v>completo</v>
          </cell>
        </row>
        <row r="3603">
          <cell r="D3603">
            <v>102672516</v>
          </cell>
          <cell r="E3603">
            <v>269910</v>
          </cell>
          <cell r="F3603" t="str">
            <v>completo</v>
          </cell>
        </row>
        <row r="3604">
          <cell r="D3604" t="str">
            <v>X830468</v>
          </cell>
          <cell r="E3604">
            <v>-113319962</v>
          </cell>
          <cell r="F3604" t="str">
            <v>completo</v>
          </cell>
        </row>
        <row r="3605">
          <cell r="D3605">
            <v>1310233026</v>
          </cell>
          <cell r="E3605">
            <v>269914</v>
          </cell>
          <cell r="F3605" t="str">
            <v>completo</v>
          </cell>
        </row>
        <row r="3606">
          <cell r="D3606" t="str">
            <v>14587744K</v>
          </cell>
          <cell r="E3606">
            <v>113239962</v>
          </cell>
          <cell r="F3606" t="str">
            <v>completo</v>
          </cell>
        </row>
        <row r="3607">
          <cell r="D3607" t="str">
            <v>B00538669</v>
          </cell>
          <cell r="E3607">
            <v>-113509962</v>
          </cell>
          <cell r="F3607" t="str">
            <v>completo</v>
          </cell>
        </row>
        <row r="3608">
          <cell r="D3608">
            <v>1304995069</v>
          </cell>
          <cell r="E3608">
            <v>113259962</v>
          </cell>
          <cell r="F3608" t="str">
            <v>completo</v>
          </cell>
        </row>
        <row r="3609">
          <cell r="D3609">
            <v>1303180705</v>
          </cell>
          <cell r="E3609">
            <v>289922</v>
          </cell>
          <cell r="F3609" t="str">
            <v>parcial</v>
          </cell>
        </row>
        <row r="3610">
          <cell r="D3610" t="str">
            <v>AT1274326</v>
          </cell>
          <cell r="E3610">
            <v>-269935</v>
          </cell>
          <cell r="F3610" t="str">
            <v>completo</v>
          </cell>
        </row>
        <row r="3611">
          <cell r="D3611" t="str">
            <v>80129397L</v>
          </cell>
          <cell r="E3611">
            <v>113639962</v>
          </cell>
          <cell r="F3611" t="str">
            <v>completo</v>
          </cell>
        </row>
        <row r="3612">
          <cell r="D3612">
            <v>1306676436</v>
          </cell>
          <cell r="E3612">
            <v>113049962</v>
          </cell>
          <cell r="F3612" t="str">
            <v>completo</v>
          </cell>
        </row>
        <row r="3613">
          <cell r="D3613" t="str">
            <v>A03020343</v>
          </cell>
          <cell r="E3613">
            <v>113449962</v>
          </cell>
          <cell r="F3613" t="str">
            <v>completo</v>
          </cell>
        </row>
        <row r="3614">
          <cell r="D3614" t="str">
            <v>AM73770</v>
          </cell>
          <cell r="E3614">
            <v>269946</v>
          </cell>
          <cell r="F3614" t="str">
            <v>completo</v>
          </cell>
        </row>
        <row r="3615">
          <cell r="D3615" t="str">
            <v>AB036799</v>
          </cell>
          <cell r="E3615">
            <v>113849962</v>
          </cell>
          <cell r="F3615" t="str">
            <v>completo</v>
          </cell>
        </row>
        <row r="3616">
          <cell r="D3616" t="str">
            <v>AE065347</v>
          </cell>
          <cell r="E3616">
            <v>113610072</v>
          </cell>
          <cell r="F3616" t="str">
            <v>completo</v>
          </cell>
        </row>
        <row r="3617">
          <cell r="D3617" t="str">
            <v>49114667F</v>
          </cell>
          <cell r="E3617">
            <v>113659962</v>
          </cell>
          <cell r="F3617" t="str">
            <v>completo</v>
          </cell>
        </row>
        <row r="3618">
          <cell r="D3618" t="str">
            <v>AM005157</v>
          </cell>
          <cell r="E3618">
            <v>-113759962</v>
          </cell>
          <cell r="F3618" t="str">
            <v>completo</v>
          </cell>
        </row>
        <row r="3619">
          <cell r="D3619" t="str">
            <v>AV5741414</v>
          </cell>
          <cell r="E3619">
            <v>269958</v>
          </cell>
          <cell r="F3619" t="str">
            <v>completo</v>
          </cell>
        </row>
        <row r="3620">
          <cell r="D3620" t="str">
            <v>79020344A</v>
          </cell>
          <cell r="E3620">
            <v>-269959</v>
          </cell>
          <cell r="F3620" t="str">
            <v>completo</v>
          </cell>
        </row>
        <row r="3621">
          <cell r="D3621" t="str">
            <v>AO1403896</v>
          </cell>
          <cell r="E3621">
            <v>-113569962</v>
          </cell>
          <cell r="F3621" t="str">
            <v>completo</v>
          </cell>
        </row>
        <row r="3622">
          <cell r="D3622" t="str">
            <v>A05345024</v>
          </cell>
          <cell r="E3622">
            <v>269966</v>
          </cell>
          <cell r="F3622" t="str">
            <v>completo</v>
          </cell>
        </row>
        <row r="3623">
          <cell r="D3623" t="str">
            <v>48401061E</v>
          </cell>
          <cell r="E3623">
            <v>-113969962</v>
          </cell>
          <cell r="F3623" t="str">
            <v>parcial</v>
          </cell>
        </row>
        <row r="3624">
          <cell r="D3624" t="str">
            <v>AM347420</v>
          </cell>
          <cell r="E3624">
            <v>269970</v>
          </cell>
          <cell r="F3624" t="str">
            <v>completo</v>
          </cell>
        </row>
        <row r="3625">
          <cell r="D3625" t="str">
            <v>AE661561</v>
          </cell>
          <cell r="E3625">
            <v>-269971</v>
          </cell>
          <cell r="F3625" t="str">
            <v>completo</v>
          </cell>
        </row>
        <row r="3626">
          <cell r="D3626" t="str">
            <v>AZ461307</v>
          </cell>
          <cell r="E3626">
            <v>113279962</v>
          </cell>
          <cell r="F3626" t="str">
            <v>completo</v>
          </cell>
        </row>
        <row r="3627">
          <cell r="D3627" t="str">
            <v>AZ762446</v>
          </cell>
          <cell r="E3627">
            <v>-113379962</v>
          </cell>
          <cell r="F3627" t="str">
            <v>completo</v>
          </cell>
        </row>
        <row r="3628">
          <cell r="D3628" t="str">
            <v>AZ86790</v>
          </cell>
          <cell r="E3628">
            <v>269974</v>
          </cell>
          <cell r="F3628" t="str">
            <v>completo</v>
          </cell>
        </row>
        <row r="3629">
          <cell r="D3629" t="str">
            <v>AH360705</v>
          </cell>
          <cell r="E3629">
            <v>-269975</v>
          </cell>
          <cell r="F3629" t="str">
            <v>completo</v>
          </cell>
        </row>
        <row r="3630">
          <cell r="D3630" t="str">
            <v>26234567P</v>
          </cell>
          <cell r="E3630">
            <v>113889962</v>
          </cell>
          <cell r="F3630" t="str">
            <v>parcial</v>
          </cell>
        </row>
        <row r="3631">
          <cell r="D3631">
            <v>1309419610</v>
          </cell>
          <cell r="E3631">
            <v>269990</v>
          </cell>
          <cell r="F3631" t="str">
            <v>completo</v>
          </cell>
        </row>
        <row r="3632">
          <cell r="D3632">
            <v>1309386744</v>
          </cell>
          <cell r="E3632">
            <v>-269991</v>
          </cell>
          <cell r="F3632" t="str">
            <v>completo</v>
          </cell>
        </row>
        <row r="3633">
          <cell r="D3633">
            <v>103086492</v>
          </cell>
          <cell r="E3633">
            <v>113699962</v>
          </cell>
          <cell r="F3633" t="str">
            <v>completo</v>
          </cell>
        </row>
        <row r="3634">
          <cell r="D3634" t="str">
            <v>AX4130235</v>
          </cell>
          <cell r="E3634">
            <v>-269999</v>
          </cell>
          <cell r="F3634" t="str">
            <v>completo</v>
          </cell>
        </row>
        <row r="3635">
          <cell r="D3635">
            <v>1310973191</v>
          </cell>
          <cell r="E3635">
            <v>-113100072</v>
          </cell>
          <cell r="F3635" t="str">
            <v>parcial</v>
          </cell>
        </row>
        <row r="3636">
          <cell r="D3636" t="str">
            <v>AZ264492</v>
          </cell>
          <cell r="E3636">
            <v>269978</v>
          </cell>
          <cell r="F3636" t="str">
            <v>completo</v>
          </cell>
        </row>
        <row r="3637">
          <cell r="D3637" t="str">
            <v>AN2715029</v>
          </cell>
          <cell r="E3637">
            <v>-269979</v>
          </cell>
          <cell r="F3637" t="str">
            <v>completo</v>
          </cell>
        </row>
        <row r="3638">
          <cell r="D3638">
            <v>115521272</v>
          </cell>
          <cell r="E3638">
            <v>-113330072</v>
          </cell>
          <cell r="F3638" t="str">
            <v>completo</v>
          </cell>
        </row>
        <row r="3639">
          <cell r="D3639">
            <v>252991</v>
          </cell>
          <cell r="E3639">
            <v>-113189962</v>
          </cell>
          <cell r="F3639" t="str">
            <v>completo</v>
          </cell>
        </row>
        <row r="3640">
          <cell r="D3640">
            <v>1309690632</v>
          </cell>
          <cell r="E3640">
            <v>113489962</v>
          </cell>
          <cell r="F3640" t="str">
            <v>completo</v>
          </cell>
        </row>
        <row r="3641">
          <cell r="D3641" t="str">
            <v>AK301012</v>
          </cell>
          <cell r="E3641">
            <v>-270035</v>
          </cell>
          <cell r="F3641" t="str">
            <v>completo</v>
          </cell>
        </row>
        <row r="3642">
          <cell r="D3642" t="str">
            <v>AS1375519</v>
          </cell>
          <cell r="E3642">
            <v>-269995</v>
          </cell>
          <cell r="F3642" t="str">
            <v>completo</v>
          </cell>
        </row>
        <row r="3643">
          <cell r="D3643" t="str">
            <v>AU4292636</v>
          </cell>
          <cell r="E3643">
            <v>-113799962</v>
          </cell>
          <cell r="F3643" t="str">
            <v>completo</v>
          </cell>
        </row>
        <row r="3644">
          <cell r="D3644" t="str">
            <v>75251664B</v>
          </cell>
          <cell r="E3644">
            <v>-113502072</v>
          </cell>
          <cell r="F3644" t="str">
            <v>completo</v>
          </cell>
        </row>
        <row r="3645">
          <cell r="D3645">
            <v>1303885683</v>
          </cell>
          <cell r="E3645">
            <v>-113920272</v>
          </cell>
          <cell r="F3645" t="str">
            <v>completo</v>
          </cell>
        </row>
        <row r="3646">
          <cell r="D3646">
            <v>1308268828</v>
          </cell>
          <cell r="E3646">
            <v>-113330272</v>
          </cell>
          <cell r="F3646" t="str">
            <v>completo</v>
          </cell>
        </row>
        <row r="3647">
          <cell r="D3647" t="str">
            <v>AU2697161</v>
          </cell>
          <cell r="E3647">
            <v>-113730272</v>
          </cell>
          <cell r="F3647" t="str">
            <v>completo</v>
          </cell>
        </row>
        <row r="3648">
          <cell r="D3648">
            <v>1304657586</v>
          </cell>
          <cell r="E3648">
            <v>-113140272</v>
          </cell>
          <cell r="F3648" t="str">
            <v>completo</v>
          </cell>
        </row>
        <row r="3649">
          <cell r="D3649">
            <v>1308987625</v>
          </cell>
          <cell r="E3649">
            <v>113840272</v>
          </cell>
          <cell r="F3649" t="str">
            <v>completo</v>
          </cell>
        </row>
        <row r="3650">
          <cell r="D3650">
            <v>1305726935</v>
          </cell>
          <cell r="E3650">
            <v>-272051</v>
          </cell>
          <cell r="F3650" t="str">
            <v>completo</v>
          </cell>
        </row>
        <row r="3651">
          <cell r="D3651" t="str">
            <v>AR5108839</v>
          </cell>
          <cell r="E3651">
            <v>-113980272</v>
          </cell>
          <cell r="F3651" t="str">
            <v>completo</v>
          </cell>
        </row>
        <row r="3652">
          <cell r="D3652" t="str">
            <v>AR5125060</v>
          </cell>
          <cell r="E3652">
            <v>-113390272</v>
          </cell>
          <cell r="F3652" t="str">
            <v>completo</v>
          </cell>
        </row>
        <row r="3653">
          <cell r="D3653" t="str">
            <v>AR9553666</v>
          </cell>
          <cell r="E3653">
            <v>272094</v>
          </cell>
          <cell r="F3653" t="str">
            <v>completo</v>
          </cell>
        </row>
        <row r="3654">
          <cell r="D3654" t="str">
            <v>AR6414522</v>
          </cell>
          <cell r="E3654">
            <v>113690272</v>
          </cell>
          <cell r="F3654" t="str">
            <v>completo</v>
          </cell>
        </row>
        <row r="3655">
          <cell r="D3655" t="str">
            <v>AT0831846</v>
          </cell>
          <cell r="E3655">
            <v>272102</v>
          </cell>
          <cell r="F3655" t="str">
            <v>completo</v>
          </cell>
        </row>
        <row r="3656">
          <cell r="D3656" t="str">
            <v>AX6814419</v>
          </cell>
          <cell r="E3656">
            <v>113401272</v>
          </cell>
          <cell r="F3656" t="str">
            <v>completo</v>
          </cell>
        </row>
        <row r="3657">
          <cell r="D3657" t="str">
            <v>AR3716620</v>
          </cell>
          <cell r="E3657">
            <v>-272107</v>
          </cell>
          <cell r="F3657" t="str">
            <v>completo</v>
          </cell>
        </row>
        <row r="3658">
          <cell r="D3658" t="str">
            <v>AV0139177</v>
          </cell>
          <cell r="E3658">
            <v>113801272</v>
          </cell>
          <cell r="F3658" t="str">
            <v>completo</v>
          </cell>
        </row>
        <row r="3659">
          <cell r="D3659" t="str">
            <v>AV2387408</v>
          </cell>
          <cell r="E3659">
            <v>-113901272</v>
          </cell>
          <cell r="F3659" t="str">
            <v>completo</v>
          </cell>
        </row>
        <row r="3660">
          <cell r="D3660">
            <v>1309846291</v>
          </cell>
          <cell r="E3660">
            <v>-272143</v>
          </cell>
          <cell r="F3660" t="str">
            <v>completo</v>
          </cell>
        </row>
        <row r="3661">
          <cell r="D3661">
            <v>800433211</v>
          </cell>
          <cell r="E3661">
            <v>-113561272</v>
          </cell>
          <cell r="F3661" t="str">
            <v>completo</v>
          </cell>
        </row>
        <row r="3662">
          <cell r="D3662">
            <v>1306356377</v>
          </cell>
          <cell r="E3662">
            <v>-113791272</v>
          </cell>
          <cell r="F3662" t="str">
            <v>completo</v>
          </cell>
        </row>
        <row r="3663">
          <cell r="D3663">
            <v>1309454039</v>
          </cell>
          <cell r="E3663">
            <v>113402272</v>
          </cell>
          <cell r="F3663" t="str">
            <v>completo</v>
          </cell>
        </row>
        <row r="3664">
          <cell r="D3664" t="str">
            <v>YA7208400</v>
          </cell>
          <cell r="E3664">
            <v>272222</v>
          </cell>
          <cell r="F3664" t="str">
            <v>completo</v>
          </cell>
        </row>
        <row r="3665">
          <cell r="D3665" t="str">
            <v>74647621V</v>
          </cell>
          <cell r="E3665">
            <v>-272223</v>
          </cell>
          <cell r="F3665" t="str">
            <v>completo</v>
          </cell>
        </row>
        <row r="3666">
          <cell r="D3666">
            <v>1307842383</v>
          </cell>
          <cell r="E3666">
            <v>113422272</v>
          </cell>
          <cell r="F3666" t="str">
            <v>completo</v>
          </cell>
        </row>
        <row r="3667">
          <cell r="D3667">
            <v>1306355049</v>
          </cell>
          <cell r="E3667">
            <v>113442272</v>
          </cell>
          <cell r="F3667" t="str">
            <v>completo</v>
          </cell>
        </row>
        <row r="3668">
          <cell r="D3668" t="str">
            <v>M322088</v>
          </cell>
          <cell r="E3668">
            <v>272246</v>
          </cell>
          <cell r="F3668" t="str">
            <v>completo</v>
          </cell>
        </row>
        <row r="3669">
          <cell r="D3669">
            <v>1307147429</v>
          </cell>
          <cell r="E3669">
            <v>-113942272</v>
          </cell>
          <cell r="F3669" t="str">
            <v>completo</v>
          </cell>
        </row>
        <row r="3670">
          <cell r="D3670" t="str">
            <v>AT7189353</v>
          </cell>
          <cell r="E3670">
            <v>113633272</v>
          </cell>
          <cell r="F3670" t="str">
            <v>completo</v>
          </cell>
        </row>
        <row r="3671">
          <cell r="D3671" t="str">
            <v>AN9040343</v>
          </cell>
          <cell r="E3671">
            <v>-113733272</v>
          </cell>
          <cell r="F3671" t="str">
            <v>completo</v>
          </cell>
        </row>
        <row r="3672">
          <cell r="D3672" t="str">
            <v>AU2480934</v>
          </cell>
          <cell r="E3672">
            <v>-272339</v>
          </cell>
          <cell r="F3672" t="str">
            <v>completo</v>
          </cell>
        </row>
        <row r="3673">
          <cell r="D3673" t="str">
            <v>AS3548600</v>
          </cell>
          <cell r="E3673">
            <v>-113143272</v>
          </cell>
          <cell r="F3673" t="str">
            <v>completo</v>
          </cell>
        </row>
        <row r="3674">
          <cell r="D3674">
            <v>802120840</v>
          </cell>
          <cell r="E3674">
            <v>-113184272</v>
          </cell>
          <cell r="F3674" t="str">
            <v>completo</v>
          </cell>
        </row>
        <row r="3675">
          <cell r="D3675">
            <v>1310474414</v>
          </cell>
          <cell r="E3675">
            <v>272482</v>
          </cell>
          <cell r="F3675" t="str">
            <v>completo</v>
          </cell>
        </row>
        <row r="3676">
          <cell r="D3676">
            <v>1709952228</v>
          </cell>
          <cell r="E3676">
            <v>-113584272</v>
          </cell>
          <cell r="F3676" t="str">
            <v>completo</v>
          </cell>
        </row>
        <row r="3677">
          <cell r="D3677">
            <v>1306795087</v>
          </cell>
          <cell r="E3677">
            <v>272486</v>
          </cell>
          <cell r="F3677" t="str">
            <v>completo</v>
          </cell>
        </row>
        <row r="3678">
          <cell r="D3678">
            <v>1303937179</v>
          </cell>
          <cell r="E3678">
            <v>-272487</v>
          </cell>
          <cell r="F3678" t="str">
            <v>completo</v>
          </cell>
        </row>
        <row r="3679">
          <cell r="D3679">
            <v>1308671351</v>
          </cell>
          <cell r="E3679">
            <v>-113984272</v>
          </cell>
          <cell r="F3679" t="str">
            <v>completo</v>
          </cell>
        </row>
        <row r="3680">
          <cell r="D3680">
            <v>1309029815</v>
          </cell>
          <cell r="E3680">
            <v>272490</v>
          </cell>
          <cell r="F3680" t="str">
            <v>completo</v>
          </cell>
        </row>
        <row r="3681">
          <cell r="D3681">
            <v>1307057610</v>
          </cell>
          <cell r="E3681">
            <v>-272491</v>
          </cell>
          <cell r="F3681" t="str">
            <v>completo</v>
          </cell>
        </row>
        <row r="3682">
          <cell r="D3682">
            <v>1304306465</v>
          </cell>
          <cell r="E3682">
            <v>113825272</v>
          </cell>
          <cell r="F3682" t="str">
            <v>completo</v>
          </cell>
        </row>
        <row r="3683">
          <cell r="D3683">
            <v>914125430</v>
          </cell>
          <cell r="E3683">
            <v>-113925272</v>
          </cell>
          <cell r="F3683" t="str">
            <v>completo</v>
          </cell>
        </row>
        <row r="3684">
          <cell r="D3684">
            <v>1307750065</v>
          </cell>
          <cell r="E3684">
            <v>272530</v>
          </cell>
          <cell r="F3684" t="str">
            <v>completo</v>
          </cell>
        </row>
        <row r="3685">
          <cell r="D3685">
            <v>1305904797</v>
          </cell>
          <cell r="E3685">
            <v>113235272</v>
          </cell>
          <cell r="F3685" t="str">
            <v>completo</v>
          </cell>
        </row>
        <row r="3686">
          <cell r="D3686">
            <v>1309064713</v>
          </cell>
          <cell r="E3686">
            <v>287006</v>
          </cell>
          <cell r="F3686" t="str">
            <v>completo</v>
          </cell>
        </row>
        <row r="3687">
          <cell r="D3687">
            <v>1304270943</v>
          </cell>
          <cell r="E3687">
            <v>113290472</v>
          </cell>
          <cell r="F3687" t="str">
            <v>completo</v>
          </cell>
        </row>
        <row r="3688">
          <cell r="D3688">
            <v>1309512901</v>
          </cell>
          <cell r="E3688">
            <v>-274091</v>
          </cell>
          <cell r="F3688" t="str">
            <v>completo</v>
          </cell>
        </row>
        <row r="3689">
          <cell r="D3689">
            <v>1309488086</v>
          </cell>
          <cell r="E3689">
            <v>289306</v>
          </cell>
          <cell r="F3689" t="str">
            <v>completo</v>
          </cell>
        </row>
        <row r="3690">
          <cell r="D3690">
            <v>1303385957</v>
          </cell>
          <cell r="E3690">
            <v>286974</v>
          </cell>
          <cell r="F3690" t="str">
            <v>parcial</v>
          </cell>
        </row>
        <row r="3691">
          <cell r="D3691">
            <v>1302102882</v>
          </cell>
          <cell r="E3691">
            <v>-113909882</v>
          </cell>
          <cell r="F3691" t="str">
            <v>completo</v>
          </cell>
        </row>
        <row r="3692">
          <cell r="D3692">
            <v>1307810372</v>
          </cell>
          <cell r="E3692">
            <v>-113188882</v>
          </cell>
          <cell r="F3692" t="str">
            <v>completo</v>
          </cell>
        </row>
        <row r="3693">
          <cell r="D3693">
            <v>1306932862</v>
          </cell>
          <cell r="E3693">
            <v>-113988882</v>
          </cell>
          <cell r="F3693" t="str">
            <v>completo</v>
          </cell>
        </row>
        <row r="3694">
          <cell r="D3694">
            <v>1308964798</v>
          </cell>
          <cell r="E3694">
            <v>-288875</v>
          </cell>
          <cell r="F3694" t="str">
            <v>completo</v>
          </cell>
        </row>
        <row r="3695">
          <cell r="D3695">
            <v>1304132317</v>
          </cell>
          <cell r="E3695">
            <v>288878</v>
          </cell>
          <cell r="F3695" t="str">
            <v>completo</v>
          </cell>
        </row>
        <row r="3696">
          <cell r="D3696">
            <v>1312139346</v>
          </cell>
          <cell r="E3696">
            <v>-288891</v>
          </cell>
          <cell r="F3696" t="str">
            <v>completo</v>
          </cell>
        </row>
        <row r="3697">
          <cell r="D3697">
            <v>1306132885</v>
          </cell>
          <cell r="E3697">
            <v>113868882</v>
          </cell>
          <cell r="F3697" t="str">
            <v>completo</v>
          </cell>
        </row>
        <row r="3698">
          <cell r="D3698">
            <v>908702277</v>
          </cell>
          <cell r="E3698">
            <v>-287071</v>
          </cell>
          <cell r="F3698" t="str">
            <v>completo</v>
          </cell>
        </row>
        <row r="3699">
          <cell r="D3699">
            <v>918736448</v>
          </cell>
          <cell r="E3699">
            <v>-287119</v>
          </cell>
          <cell r="F3699" t="str">
            <v>completo</v>
          </cell>
        </row>
        <row r="3700">
          <cell r="D3700">
            <v>915706097</v>
          </cell>
          <cell r="E3700">
            <v>-113942782</v>
          </cell>
          <cell r="F3700" t="str">
            <v>parcial</v>
          </cell>
        </row>
        <row r="3701">
          <cell r="D3701">
            <v>918133265</v>
          </cell>
          <cell r="E3701">
            <v>-287055</v>
          </cell>
          <cell r="F3701" t="str">
            <v>completo</v>
          </cell>
        </row>
        <row r="3702">
          <cell r="D3702" t="str">
            <v>AS3506625</v>
          </cell>
          <cell r="E3702">
            <v>-113759682</v>
          </cell>
          <cell r="F3702" t="str">
            <v>completo</v>
          </cell>
        </row>
        <row r="3703">
          <cell r="D3703">
            <v>106579172</v>
          </cell>
          <cell r="E3703">
            <v>-287115</v>
          </cell>
          <cell r="F3703" t="str">
            <v>completo</v>
          </cell>
        </row>
        <row r="3704">
          <cell r="D3704" t="str">
            <v>50946485J</v>
          </cell>
          <cell r="E3704">
            <v>113869682</v>
          </cell>
          <cell r="F3704" t="str">
            <v>completo</v>
          </cell>
        </row>
        <row r="3705">
          <cell r="D3705" t="str">
            <v>AV7065580</v>
          </cell>
          <cell r="E3705">
            <v>-113969682</v>
          </cell>
          <cell r="F3705" t="str">
            <v>completo</v>
          </cell>
        </row>
        <row r="3706">
          <cell r="D3706" t="str">
            <v>30491375E</v>
          </cell>
          <cell r="E3706">
            <v>-286971</v>
          </cell>
          <cell r="F3706" t="str">
            <v>completo</v>
          </cell>
        </row>
        <row r="3707">
          <cell r="D3707" t="str">
            <v>AV7385015</v>
          </cell>
          <cell r="E3707">
            <v>113279682</v>
          </cell>
          <cell r="F3707" t="str">
            <v>completo</v>
          </cell>
        </row>
        <row r="3708">
          <cell r="D3708" t="str">
            <v>AX3198111</v>
          </cell>
          <cell r="E3708">
            <v>-287003</v>
          </cell>
          <cell r="F3708" t="str">
            <v>completo</v>
          </cell>
        </row>
        <row r="3709">
          <cell r="D3709">
            <v>159454819</v>
          </cell>
          <cell r="E3709">
            <v>-286979</v>
          </cell>
          <cell r="F3709" t="str">
            <v>parcial</v>
          </cell>
        </row>
        <row r="3710">
          <cell r="D3710" t="str">
            <v>AT7182129</v>
          </cell>
          <cell r="E3710">
            <v>-287007</v>
          </cell>
          <cell r="F3710" t="str">
            <v>completo</v>
          </cell>
        </row>
        <row r="3711">
          <cell r="D3711" t="str">
            <v>YB0443294</v>
          </cell>
          <cell r="E3711">
            <v>113800782</v>
          </cell>
          <cell r="F3711" t="str">
            <v>completo</v>
          </cell>
        </row>
        <row r="3712">
          <cell r="D3712" t="str">
            <v>AV7390065</v>
          </cell>
          <cell r="E3712">
            <v>-113900782</v>
          </cell>
          <cell r="F3712" t="str">
            <v>completo</v>
          </cell>
        </row>
        <row r="3713">
          <cell r="D3713">
            <v>914928825</v>
          </cell>
          <cell r="E3713">
            <v>113489682</v>
          </cell>
          <cell r="F3713" t="str">
            <v>parcial</v>
          </cell>
        </row>
        <row r="3714">
          <cell r="D3714">
            <v>911180875</v>
          </cell>
          <cell r="E3714">
            <v>286986</v>
          </cell>
          <cell r="F3714" t="str">
            <v>completo</v>
          </cell>
        </row>
        <row r="3715">
          <cell r="D3715" t="str">
            <v>AU8906953</v>
          </cell>
          <cell r="E3715">
            <v>287010</v>
          </cell>
          <cell r="F3715" t="str">
            <v>completo</v>
          </cell>
        </row>
        <row r="3716">
          <cell r="D3716" t="str">
            <v>AU8968843</v>
          </cell>
          <cell r="E3716">
            <v>-287011</v>
          </cell>
          <cell r="F3716" t="str">
            <v>completo</v>
          </cell>
        </row>
        <row r="3717">
          <cell r="D3717" t="str">
            <v>AX6218778</v>
          </cell>
          <cell r="E3717">
            <v>113210782</v>
          </cell>
          <cell r="F3717" t="str">
            <v>completo</v>
          </cell>
        </row>
        <row r="3718">
          <cell r="D3718" t="str">
            <v>AV7070594</v>
          </cell>
          <cell r="E3718">
            <v>113820782</v>
          </cell>
          <cell r="F3718" t="str">
            <v>completo</v>
          </cell>
        </row>
        <row r="3719">
          <cell r="D3719" t="str">
            <v>AU4281961</v>
          </cell>
          <cell r="E3719">
            <v>287034</v>
          </cell>
          <cell r="F3719" t="str">
            <v>completo</v>
          </cell>
        </row>
        <row r="3720">
          <cell r="D3720" t="str">
            <v>AT0846379</v>
          </cell>
          <cell r="E3720">
            <v>113630782</v>
          </cell>
          <cell r="F3720" t="str">
            <v>completo</v>
          </cell>
        </row>
        <row r="3721">
          <cell r="D3721" t="str">
            <v>AY1708483</v>
          </cell>
          <cell r="E3721">
            <v>287046</v>
          </cell>
          <cell r="F3721" t="str">
            <v>completo</v>
          </cell>
        </row>
        <row r="3722">
          <cell r="D3722">
            <v>911204089</v>
          </cell>
          <cell r="E3722">
            <v>113840782</v>
          </cell>
          <cell r="F3722" t="str">
            <v>completo</v>
          </cell>
        </row>
        <row r="3723">
          <cell r="D3723" t="str">
            <v>AX0572922</v>
          </cell>
          <cell r="E3723">
            <v>-113750782</v>
          </cell>
          <cell r="F3723" t="str">
            <v>completo</v>
          </cell>
        </row>
        <row r="3724">
          <cell r="D3724" t="str">
            <v>AU8929728</v>
          </cell>
          <cell r="E3724">
            <v>-287059</v>
          </cell>
          <cell r="F3724" t="str">
            <v>completo</v>
          </cell>
        </row>
        <row r="3725">
          <cell r="D3725">
            <v>921993531</v>
          </cell>
          <cell r="E3725">
            <v>-287063</v>
          </cell>
          <cell r="F3725" t="str">
            <v>parcial</v>
          </cell>
        </row>
        <row r="3726">
          <cell r="D3726" t="str">
            <v>76741816Q</v>
          </cell>
          <cell r="E3726">
            <v>113860782</v>
          </cell>
          <cell r="F3726" t="str">
            <v>completo</v>
          </cell>
        </row>
        <row r="3727">
          <cell r="D3727" t="str">
            <v>AR3735462</v>
          </cell>
          <cell r="E3727">
            <v>113678882</v>
          </cell>
          <cell r="F3727" t="str">
            <v>completo</v>
          </cell>
        </row>
        <row r="3728">
          <cell r="D3728" t="str">
            <v>AT2974898</v>
          </cell>
          <cell r="E3728">
            <v>288870</v>
          </cell>
          <cell r="F3728" t="str">
            <v>completo</v>
          </cell>
        </row>
        <row r="3729">
          <cell r="D3729">
            <v>1305234286</v>
          </cell>
          <cell r="E3729">
            <v>-288987</v>
          </cell>
          <cell r="F3729" t="str">
            <v>completo</v>
          </cell>
        </row>
        <row r="3730">
          <cell r="D3730" t="str">
            <v>RD5275474</v>
          </cell>
          <cell r="E3730">
            <v>-289011</v>
          </cell>
          <cell r="F3730" t="str">
            <v>completo</v>
          </cell>
        </row>
        <row r="3731">
          <cell r="D3731" t="str">
            <v>77849407L</v>
          </cell>
          <cell r="E3731">
            <v>288874</v>
          </cell>
          <cell r="F3731" t="str">
            <v>completo</v>
          </cell>
        </row>
        <row r="3732">
          <cell r="D3732" t="str">
            <v>52569004C</v>
          </cell>
          <cell r="E3732">
            <v>-288871</v>
          </cell>
          <cell r="F3732" t="str">
            <v>parcial</v>
          </cell>
        </row>
        <row r="3733">
          <cell r="D3733" t="str">
            <v>AP415485</v>
          </cell>
          <cell r="E3733">
            <v>-113378882</v>
          </cell>
          <cell r="F3733" t="str">
            <v>completo</v>
          </cell>
        </row>
        <row r="3734">
          <cell r="D3734" t="str">
            <v>F15397299</v>
          </cell>
          <cell r="E3734">
            <v>-288887</v>
          </cell>
          <cell r="F3734" t="str">
            <v>completo</v>
          </cell>
        </row>
        <row r="3735">
          <cell r="D3735">
            <v>918054891</v>
          </cell>
          <cell r="E3735">
            <v>-113509882</v>
          </cell>
          <cell r="F3735" t="str">
            <v>parcial</v>
          </cell>
        </row>
        <row r="3736">
          <cell r="D3736" t="str">
            <v>N183563</v>
          </cell>
          <cell r="E3736">
            <v>-288919</v>
          </cell>
          <cell r="F3736" t="str">
            <v>completo</v>
          </cell>
        </row>
        <row r="3737">
          <cell r="D3737" t="str">
            <v>30985308F</v>
          </cell>
          <cell r="E3737">
            <v>-113184752</v>
          </cell>
          <cell r="F3737" t="str">
            <v>parcial</v>
          </cell>
        </row>
        <row r="3738">
          <cell r="D3738" t="str">
            <v>26971037H</v>
          </cell>
          <cell r="E3738">
            <v>-269603</v>
          </cell>
          <cell r="F3738" t="str">
            <v>completo</v>
          </cell>
        </row>
        <row r="3739">
          <cell r="D3739" t="str">
            <v>44358069Q</v>
          </cell>
          <cell r="E3739">
            <v>269606</v>
          </cell>
          <cell r="F3739" t="str">
            <v>parcial</v>
          </cell>
        </row>
        <row r="3740">
          <cell r="D3740" t="str">
            <v>80134036N</v>
          </cell>
          <cell r="E3740">
            <v>-285583</v>
          </cell>
          <cell r="F3740" t="str">
            <v>completo</v>
          </cell>
        </row>
        <row r="3741">
          <cell r="D3741" t="str">
            <v>G10147477</v>
          </cell>
          <cell r="E3741">
            <v>257606</v>
          </cell>
          <cell r="F3741" t="str">
            <v>parcial</v>
          </cell>
        </row>
        <row r="3742">
          <cell r="D3742" t="str">
            <v>30942027N</v>
          </cell>
          <cell r="E3742">
            <v>113080432</v>
          </cell>
          <cell r="F3742" t="str">
            <v>completo</v>
          </cell>
        </row>
        <row r="3743">
          <cell r="D3743" t="str">
            <v>14637534N</v>
          </cell>
          <cell r="E3743">
            <v>113670212</v>
          </cell>
          <cell r="F3743" t="str">
            <v>parcial</v>
          </cell>
        </row>
        <row r="3744">
          <cell r="D3744" t="str">
            <v>30537643Z</v>
          </cell>
          <cell r="E3744">
            <v>113421312</v>
          </cell>
          <cell r="F3744" t="str">
            <v>parcial</v>
          </cell>
        </row>
        <row r="3745">
          <cell r="D3745" t="str">
            <v>30200553N</v>
          </cell>
          <cell r="E3745">
            <v>113846652</v>
          </cell>
          <cell r="F3745" t="str">
            <v>parcial</v>
          </cell>
        </row>
        <row r="3746">
          <cell r="D3746" t="str">
            <v>44350358X</v>
          </cell>
          <cell r="E3746">
            <v>213146</v>
          </cell>
          <cell r="F3746" t="str">
            <v>completo</v>
          </cell>
        </row>
        <row r="3747">
          <cell r="D3747">
            <v>8160008929</v>
          </cell>
          <cell r="E3747">
            <v>113676882</v>
          </cell>
          <cell r="F3747" t="str">
            <v>completo</v>
          </cell>
        </row>
        <row r="3748">
          <cell r="D3748">
            <v>5160026504</v>
          </cell>
          <cell r="E3748">
            <v>113860432</v>
          </cell>
          <cell r="F3748" t="str">
            <v>completo</v>
          </cell>
        </row>
        <row r="3749">
          <cell r="D3749" t="str">
            <v>30807028T</v>
          </cell>
          <cell r="E3749">
            <v>-238755</v>
          </cell>
          <cell r="F3749" t="str">
            <v>parcial</v>
          </cell>
        </row>
        <row r="3750">
          <cell r="D3750" t="str">
            <v>46803042C</v>
          </cell>
          <cell r="E3750">
            <v>-217387</v>
          </cell>
          <cell r="F3750" t="str">
            <v>parcial</v>
          </cell>
        </row>
        <row r="3751">
          <cell r="D3751" t="str">
            <v>44367057B</v>
          </cell>
          <cell r="E3751">
            <v>-269607</v>
          </cell>
          <cell r="F3751" t="str">
            <v>completo</v>
          </cell>
        </row>
        <row r="3752">
          <cell r="D3752" t="str">
            <v>45746019P</v>
          </cell>
          <cell r="E3752">
            <v>-113546882</v>
          </cell>
          <cell r="F3752" t="str">
            <v>completo</v>
          </cell>
        </row>
        <row r="3753">
          <cell r="D3753" t="str">
            <v>30955385F</v>
          </cell>
          <cell r="E3753">
            <v>269610</v>
          </cell>
          <cell r="F3753" t="str">
            <v>parcial</v>
          </cell>
        </row>
        <row r="3754">
          <cell r="D3754" t="str">
            <v>80150002Q</v>
          </cell>
          <cell r="E3754">
            <v>113400782</v>
          </cell>
          <cell r="F3754" t="str">
            <v>completo</v>
          </cell>
        </row>
        <row r="3755">
          <cell r="D3755" t="str">
            <v>30979501L</v>
          </cell>
          <cell r="E3755">
            <v>212102</v>
          </cell>
          <cell r="F3755" t="str">
            <v>completo</v>
          </cell>
        </row>
        <row r="3756">
          <cell r="D3756" t="str">
            <v>30837457T</v>
          </cell>
          <cell r="E3756">
            <v>-113733532</v>
          </cell>
          <cell r="F3756" t="str">
            <v>parcial</v>
          </cell>
        </row>
        <row r="3757">
          <cell r="D3757" t="str">
            <v>30833869T</v>
          </cell>
          <cell r="E3757">
            <v>-113144982</v>
          </cell>
          <cell r="F3757" t="str">
            <v>completo</v>
          </cell>
        </row>
        <row r="3758">
          <cell r="D3758" t="str">
            <v>44369242B</v>
          </cell>
          <cell r="E3758">
            <v>238758</v>
          </cell>
          <cell r="F3758" t="str">
            <v>completo</v>
          </cell>
        </row>
        <row r="3759">
          <cell r="D3759" t="str">
            <v>30817081W</v>
          </cell>
          <cell r="E3759">
            <v>-113960432</v>
          </cell>
          <cell r="F3759" t="str">
            <v>parcial</v>
          </cell>
        </row>
        <row r="3760">
          <cell r="D3760" t="str">
            <v>30449098L</v>
          </cell>
          <cell r="E3760">
            <v>113442172</v>
          </cell>
          <cell r="F3760" t="str">
            <v>parcial</v>
          </cell>
        </row>
        <row r="3761">
          <cell r="D3761" t="str">
            <v>15451717H</v>
          </cell>
          <cell r="E3761">
            <v>234082</v>
          </cell>
          <cell r="F3761" t="str">
            <v>completo</v>
          </cell>
        </row>
        <row r="3762">
          <cell r="D3762" t="str">
            <v>30988871M</v>
          </cell>
          <cell r="E3762">
            <v>113406962</v>
          </cell>
          <cell r="F3762" t="str">
            <v>completo</v>
          </cell>
        </row>
        <row r="3763">
          <cell r="D3763" t="str">
            <v>48874113X</v>
          </cell>
          <cell r="E3763">
            <v>286962</v>
          </cell>
          <cell r="F3763" t="str">
            <v>parcial</v>
          </cell>
        </row>
        <row r="3764">
          <cell r="D3764" t="str">
            <v>30981254R</v>
          </cell>
          <cell r="E3764">
            <v>-113106962</v>
          </cell>
          <cell r="F3764" t="str">
            <v>parcial</v>
          </cell>
        </row>
        <row r="3765">
          <cell r="D3765">
            <v>7160024030</v>
          </cell>
          <cell r="E3765">
            <v>256722</v>
          </cell>
          <cell r="F3765" t="str">
            <v>completo</v>
          </cell>
        </row>
        <row r="3766">
          <cell r="D3766" t="str">
            <v>30981709L</v>
          </cell>
          <cell r="E3766">
            <v>-287031</v>
          </cell>
          <cell r="F3766" t="str">
            <v>completo</v>
          </cell>
        </row>
        <row r="3767">
          <cell r="D3767" t="str">
            <v>30962383J</v>
          </cell>
          <cell r="E3767">
            <v>113009412</v>
          </cell>
          <cell r="F3767" t="str">
            <v>completo</v>
          </cell>
        </row>
        <row r="3768">
          <cell r="D3768" t="str">
            <v>30969554P</v>
          </cell>
          <cell r="E3768">
            <v>113805752</v>
          </cell>
          <cell r="F3768" t="str">
            <v>parcial</v>
          </cell>
        </row>
        <row r="3769">
          <cell r="D3769" t="str">
            <v>45749000E</v>
          </cell>
          <cell r="E3769">
            <v>-113542172</v>
          </cell>
          <cell r="F3769" t="str">
            <v>parcial</v>
          </cell>
        </row>
        <row r="3770">
          <cell r="D3770" t="str">
            <v>30813216R</v>
          </cell>
          <cell r="E3770">
            <v>-113396832</v>
          </cell>
          <cell r="F3770" t="str">
            <v>parcial</v>
          </cell>
        </row>
        <row r="3771">
          <cell r="D3771" t="str">
            <v>30943543X</v>
          </cell>
          <cell r="E3771">
            <v>-113185652</v>
          </cell>
          <cell r="F3771" t="str">
            <v>parcial</v>
          </cell>
        </row>
        <row r="3772">
          <cell r="D3772">
            <v>7160044778</v>
          </cell>
          <cell r="E3772">
            <v>113007652</v>
          </cell>
          <cell r="F3772" t="str">
            <v>parcial</v>
          </cell>
        </row>
        <row r="3773">
          <cell r="D3773" t="str">
            <v>30193588Q</v>
          </cell>
          <cell r="E3773">
            <v>256646</v>
          </cell>
          <cell r="F3773" t="str">
            <v>completo</v>
          </cell>
        </row>
        <row r="3774">
          <cell r="D3774" t="str">
            <v>34027229V</v>
          </cell>
          <cell r="E3774">
            <v>-113569682</v>
          </cell>
          <cell r="F3774" t="str">
            <v>completo</v>
          </cell>
        </row>
        <row r="3775">
          <cell r="D3775">
            <v>8160005586</v>
          </cell>
          <cell r="E3775">
            <v>-256655</v>
          </cell>
          <cell r="F3775" t="str">
            <v>parcial</v>
          </cell>
        </row>
        <row r="3776">
          <cell r="D3776" t="str">
            <v>30812440F</v>
          </cell>
          <cell r="E3776">
            <v>-113506962</v>
          </cell>
          <cell r="F3776" t="str">
            <v>completo</v>
          </cell>
        </row>
        <row r="3777">
          <cell r="D3777" t="str">
            <v>31033462E</v>
          </cell>
          <cell r="E3777">
            <v>256774</v>
          </cell>
          <cell r="F3777" t="str">
            <v>completo</v>
          </cell>
        </row>
        <row r="3778">
          <cell r="D3778" t="str">
            <v>30814274R</v>
          </cell>
          <cell r="E3778">
            <v>-113146882</v>
          </cell>
          <cell r="F3778" t="str">
            <v>parcial</v>
          </cell>
        </row>
        <row r="3779">
          <cell r="D3779" t="str">
            <v>30962940H</v>
          </cell>
          <cell r="E3779">
            <v>113217652</v>
          </cell>
          <cell r="F3779" t="str">
            <v>parcial</v>
          </cell>
        </row>
        <row r="3780">
          <cell r="D3780" t="str">
            <v>44359814J</v>
          </cell>
          <cell r="E3780">
            <v>-113546652</v>
          </cell>
          <cell r="F3780" t="str">
            <v>completo</v>
          </cell>
        </row>
        <row r="3781">
          <cell r="D3781" t="str">
            <v>44360325H</v>
          </cell>
          <cell r="E3781">
            <v>113806962</v>
          </cell>
          <cell r="F3781" t="str">
            <v>completo</v>
          </cell>
        </row>
        <row r="3782">
          <cell r="D3782" t="str">
            <v>44366977T</v>
          </cell>
          <cell r="E3782">
            <v>212074</v>
          </cell>
          <cell r="F3782" t="str">
            <v>parcial</v>
          </cell>
        </row>
        <row r="3783">
          <cell r="D3783" t="str">
            <v>44260780V</v>
          </cell>
          <cell r="E3783">
            <v>-113904832</v>
          </cell>
          <cell r="F3783" t="str">
            <v>parcial</v>
          </cell>
        </row>
        <row r="3784">
          <cell r="D3784" t="str">
            <v>30813272B</v>
          </cell>
          <cell r="E3784">
            <v>256710</v>
          </cell>
          <cell r="F3784" t="str">
            <v>completo</v>
          </cell>
        </row>
        <row r="3785">
          <cell r="D3785" t="str">
            <v>45741746J</v>
          </cell>
          <cell r="E3785">
            <v>-257507</v>
          </cell>
          <cell r="F3785" t="str">
            <v>parcial</v>
          </cell>
        </row>
        <row r="3786">
          <cell r="D3786" t="str">
            <v>30993963Z</v>
          </cell>
          <cell r="E3786">
            <v>-212651</v>
          </cell>
          <cell r="F3786" t="str">
            <v>parcial</v>
          </cell>
        </row>
        <row r="3787">
          <cell r="D3787" t="str">
            <v>30947030R</v>
          </cell>
          <cell r="E3787">
            <v>-289191</v>
          </cell>
          <cell r="F3787" t="str">
            <v>completo</v>
          </cell>
        </row>
        <row r="3788">
          <cell r="D3788" t="str">
            <v>25600941D</v>
          </cell>
          <cell r="E3788">
            <v>-286963</v>
          </cell>
          <cell r="F3788" t="str">
            <v>completo</v>
          </cell>
        </row>
        <row r="3789">
          <cell r="D3789" t="str">
            <v>45740590F</v>
          </cell>
          <cell r="E3789">
            <v>-113770432</v>
          </cell>
          <cell r="F3789" t="str">
            <v>completo</v>
          </cell>
        </row>
        <row r="3790">
          <cell r="D3790" t="str">
            <v>G00282213</v>
          </cell>
          <cell r="E3790">
            <v>-113907652</v>
          </cell>
          <cell r="F3790" t="str">
            <v>completo</v>
          </cell>
        </row>
        <row r="3791">
          <cell r="D3791" t="str">
            <v>45887018V</v>
          </cell>
          <cell r="E3791">
            <v>239906</v>
          </cell>
          <cell r="F3791" t="str">
            <v>completo</v>
          </cell>
        </row>
        <row r="3792">
          <cell r="D3792" t="str">
            <v>45749666K</v>
          </cell>
          <cell r="E3792">
            <v>248290</v>
          </cell>
          <cell r="F3792" t="str">
            <v>completo</v>
          </cell>
        </row>
        <row r="3793">
          <cell r="D3793" t="str">
            <v>45887518B</v>
          </cell>
          <cell r="E3793">
            <v>234070</v>
          </cell>
          <cell r="F3793" t="str">
            <v>completo</v>
          </cell>
        </row>
        <row r="3794">
          <cell r="D3794" t="str">
            <v>80158257Z</v>
          </cell>
          <cell r="E3794">
            <v>113066882</v>
          </cell>
          <cell r="F3794" t="str">
            <v>completo</v>
          </cell>
        </row>
        <row r="3795">
          <cell r="D3795" t="str">
            <v>80164212N</v>
          </cell>
          <cell r="E3795">
            <v>266582</v>
          </cell>
          <cell r="F3795" t="str">
            <v>completo</v>
          </cell>
        </row>
        <row r="3796">
          <cell r="D3796" t="str">
            <v>C559529</v>
          </cell>
          <cell r="E3796">
            <v>272330</v>
          </cell>
          <cell r="F3796" t="str">
            <v>completo</v>
          </cell>
        </row>
        <row r="3797">
          <cell r="D3797" t="str">
            <v>20226758Y</v>
          </cell>
          <cell r="E3797">
            <v>-113906962</v>
          </cell>
          <cell r="F3797" t="str">
            <v>completo</v>
          </cell>
        </row>
        <row r="3798">
          <cell r="D3798" t="str">
            <v>31011252F</v>
          </cell>
          <cell r="E3798">
            <v>113006962</v>
          </cell>
          <cell r="F3798" t="str">
            <v>parcial</v>
          </cell>
        </row>
        <row r="3799">
          <cell r="D3799" t="str">
            <v>30990206Y</v>
          </cell>
          <cell r="E3799">
            <v>113086882</v>
          </cell>
          <cell r="F3799" t="str">
            <v>completo</v>
          </cell>
        </row>
        <row r="3800">
          <cell r="D3800" t="str">
            <v>45886352H</v>
          </cell>
          <cell r="E3800">
            <v>113633382</v>
          </cell>
          <cell r="F3800" t="str">
            <v>completo</v>
          </cell>
        </row>
        <row r="3801">
          <cell r="D3801" t="str">
            <v>31210010E</v>
          </cell>
          <cell r="E3801">
            <v>-269871</v>
          </cell>
          <cell r="F3801" t="str">
            <v>parcial</v>
          </cell>
        </row>
        <row r="3802">
          <cell r="D3802" t="str">
            <v>48956962J</v>
          </cell>
          <cell r="E3802">
            <v>271242</v>
          </cell>
          <cell r="F3802" t="str">
            <v>parcial</v>
          </cell>
        </row>
        <row r="3803">
          <cell r="D3803" t="str">
            <v>G867599</v>
          </cell>
          <cell r="E3803">
            <v>-113351312</v>
          </cell>
          <cell r="F3803" t="str">
            <v>parcial</v>
          </cell>
        </row>
        <row r="3804">
          <cell r="D3804">
            <v>1309609988</v>
          </cell>
          <cell r="E3804">
            <v>113278962</v>
          </cell>
          <cell r="F3804" t="str">
            <v>completo</v>
          </cell>
        </row>
        <row r="3805">
          <cell r="D3805" t="str">
            <v>N95852476</v>
          </cell>
          <cell r="E3805">
            <v>-113942172</v>
          </cell>
          <cell r="F3805" t="str">
            <v>completo</v>
          </cell>
        </row>
        <row r="3806">
          <cell r="D3806">
            <v>1305258715</v>
          </cell>
          <cell r="E3806">
            <v>113049172</v>
          </cell>
          <cell r="F3806" t="str">
            <v>completo</v>
          </cell>
        </row>
        <row r="3807">
          <cell r="D3807">
            <v>1308755238</v>
          </cell>
          <cell r="E3807">
            <v>-271947</v>
          </cell>
          <cell r="F3807" t="str">
            <v>completo</v>
          </cell>
        </row>
        <row r="3808">
          <cell r="D3808">
            <v>1308637790</v>
          </cell>
          <cell r="E3808">
            <v>271950</v>
          </cell>
          <cell r="F3808" t="str">
            <v>completo</v>
          </cell>
        </row>
        <row r="3809">
          <cell r="D3809">
            <v>602932808</v>
          </cell>
          <cell r="E3809">
            <v>-113359172</v>
          </cell>
          <cell r="F3809" t="str">
            <v>completo</v>
          </cell>
        </row>
        <row r="3810">
          <cell r="D3810">
            <v>1311943714</v>
          </cell>
          <cell r="E3810">
            <v>-271959</v>
          </cell>
          <cell r="F3810" t="str">
            <v>completo</v>
          </cell>
        </row>
        <row r="3811">
          <cell r="D3811">
            <v>1309681896</v>
          </cell>
          <cell r="E3811">
            <v>-272187</v>
          </cell>
          <cell r="F3811" t="str">
            <v>completo</v>
          </cell>
        </row>
        <row r="3812">
          <cell r="D3812">
            <v>1308765344</v>
          </cell>
          <cell r="E3812">
            <v>-113981272</v>
          </cell>
          <cell r="F3812" t="str">
            <v>completo</v>
          </cell>
        </row>
        <row r="3813">
          <cell r="D3813">
            <v>1307540722</v>
          </cell>
          <cell r="E3813">
            <v>272190</v>
          </cell>
          <cell r="F3813" t="str">
            <v>completo</v>
          </cell>
        </row>
        <row r="3814">
          <cell r="D3814">
            <v>1310072218</v>
          </cell>
          <cell r="E3814">
            <v>113274272</v>
          </cell>
          <cell r="F3814" t="str">
            <v>completo</v>
          </cell>
        </row>
        <row r="3815">
          <cell r="D3815">
            <v>1309872255</v>
          </cell>
          <cell r="E3815">
            <v>113889682</v>
          </cell>
          <cell r="F3815" t="str">
            <v>completo</v>
          </cell>
        </row>
        <row r="3816">
          <cell r="D3816">
            <v>1309763645</v>
          </cell>
          <cell r="E3816">
            <v>-287023</v>
          </cell>
          <cell r="F3816" t="str">
            <v>parcial</v>
          </cell>
        </row>
        <row r="3817">
          <cell r="D3817">
            <v>1308721826</v>
          </cell>
          <cell r="E3817">
            <v>287106</v>
          </cell>
          <cell r="F3817" t="str">
            <v>completo</v>
          </cell>
        </row>
        <row r="3818">
          <cell r="D3818">
            <v>538614134</v>
          </cell>
          <cell r="E3818">
            <v>286966</v>
          </cell>
          <cell r="F3818" t="str">
            <v>completo</v>
          </cell>
        </row>
        <row r="3819">
          <cell r="D3819" t="str">
            <v>Y4894422J</v>
          </cell>
          <cell r="E3819">
            <v>-286947</v>
          </cell>
          <cell r="F3819" t="str">
            <v>parcial</v>
          </cell>
        </row>
        <row r="3820">
          <cell r="D3820" t="str">
            <v>13CL60041</v>
          </cell>
          <cell r="E3820">
            <v>113211782</v>
          </cell>
          <cell r="F3820" t="str">
            <v>completo</v>
          </cell>
        </row>
        <row r="3821">
          <cell r="D3821" t="str">
            <v>Y5503219T</v>
          </cell>
          <cell r="E3821">
            <v>113650782</v>
          </cell>
          <cell r="F3821" t="str">
            <v>completo</v>
          </cell>
        </row>
        <row r="3822">
          <cell r="D3822" t="str">
            <v>AN3626945</v>
          </cell>
          <cell r="E3822">
            <v>-287067</v>
          </cell>
          <cell r="F3822" t="str">
            <v>completo</v>
          </cell>
        </row>
        <row r="3823">
          <cell r="D3823" t="str">
            <v>I635083</v>
          </cell>
          <cell r="E3823">
            <v>287354</v>
          </cell>
          <cell r="F3823" t="str">
            <v>completo</v>
          </cell>
        </row>
        <row r="3824">
          <cell r="D3824" t="str">
            <v>U41672376</v>
          </cell>
          <cell r="E3824">
            <v>288594</v>
          </cell>
          <cell r="F3824" t="str">
            <v>completo</v>
          </cell>
        </row>
        <row r="3825">
          <cell r="D3825" t="str">
            <v>70061848F</v>
          </cell>
          <cell r="E3825">
            <v>-288655</v>
          </cell>
          <cell r="F3825" t="str">
            <v>completo</v>
          </cell>
        </row>
        <row r="3826">
          <cell r="D3826" t="str">
            <v>U41670060</v>
          </cell>
          <cell r="E3826">
            <v>288674</v>
          </cell>
          <cell r="F3826" t="str">
            <v>completo</v>
          </cell>
        </row>
        <row r="3827">
          <cell r="D3827">
            <v>560276091</v>
          </cell>
          <cell r="E3827">
            <v>-113776882</v>
          </cell>
          <cell r="F3827" t="str">
            <v>completo</v>
          </cell>
        </row>
        <row r="3828">
          <cell r="D3828" t="str">
            <v>78687659J</v>
          </cell>
          <cell r="E3828">
            <v>-271311</v>
          </cell>
          <cell r="F3828" t="str">
            <v>parcial</v>
          </cell>
        </row>
        <row r="3829">
          <cell r="D3829" t="str">
            <v>31006933N</v>
          </cell>
          <cell r="E3829">
            <v>269658</v>
          </cell>
          <cell r="F3829" t="str">
            <v>parcial</v>
          </cell>
        </row>
        <row r="3830">
          <cell r="D3830" t="str">
            <v>26972705F</v>
          </cell>
          <cell r="E3830">
            <v>-113528332</v>
          </cell>
          <cell r="F3830" t="str">
            <v>completo</v>
          </cell>
        </row>
        <row r="3831">
          <cell r="D3831" t="str">
            <v>79012327J</v>
          </cell>
          <cell r="E3831">
            <v>269666</v>
          </cell>
          <cell r="F3831" t="str">
            <v>completo</v>
          </cell>
        </row>
        <row r="3832">
          <cell r="D3832" t="str">
            <v>45743161W</v>
          </cell>
          <cell r="E3832">
            <v>113677532</v>
          </cell>
          <cell r="F3832" t="str">
            <v>completo</v>
          </cell>
        </row>
        <row r="3833">
          <cell r="D3833" t="str">
            <v>54097795R</v>
          </cell>
          <cell r="E3833">
            <v>-286383</v>
          </cell>
          <cell r="F3833" t="str">
            <v>completo</v>
          </cell>
        </row>
        <row r="3834">
          <cell r="D3834" t="str">
            <v>48898902M</v>
          </cell>
          <cell r="E3834">
            <v>-113394212</v>
          </cell>
          <cell r="F3834" t="str">
            <v>completo</v>
          </cell>
        </row>
        <row r="3835">
          <cell r="D3835" t="str">
            <v>74916878J</v>
          </cell>
          <cell r="E3835">
            <v>-286867</v>
          </cell>
          <cell r="F3835" t="str">
            <v>completo</v>
          </cell>
        </row>
        <row r="3836">
          <cell r="D3836" t="str">
            <v>77332115C</v>
          </cell>
          <cell r="E3836">
            <v>-113964022</v>
          </cell>
          <cell r="F3836" t="str">
            <v>completo</v>
          </cell>
        </row>
        <row r="3837">
          <cell r="D3837" t="str">
            <v>77816985G</v>
          </cell>
          <cell r="E3837">
            <v>-255111</v>
          </cell>
          <cell r="F3837" t="str">
            <v>parcial</v>
          </cell>
        </row>
        <row r="3838">
          <cell r="D3838" t="str">
            <v>74669206M</v>
          </cell>
          <cell r="E3838">
            <v>-113968682</v>
          </cell>
          <cell r="F3838" t="str">
            <v>completo</v>
          </cell>
        </row>
        <row r="3839">
          <cell r="D3839" t="str">
            <v>45943830L</v>
          </cell>
          <cell r="E3839">
            <v>113213172</v>
          </cell>
          <cell r="F3839" t="str">
            <v>completo</v>
          </cell>
        </row>
        <row r="3840">
          <cell r="D3840" t="str">
            <v>30266375P</v>
          </cell>
          <cell r="E3840">
            <v>266598</v>
          </cell>
          <cell r="F3840" t="str">
            <v>completo</v>
          </cell>
        </row>
        <row r="3841">
          <cell r="D3841" t="str">
            <v>76648222D</v>
          </cell>
          <cell r="E3841">
            <v>-286819</v>
          </cell>
          <cell r="F3841" t="str">
            <v>completo</v>
          </cell>
        </row>
        <row r="3842">
          <cell r="D3842">
            <v>71262178</v>
          </cell>
          <cell r="E3842">
            <v>-269663</v>
          </cell>
          <cell r="F3842" t="str">
            <v>completo</v>
          </cell>
        </row>
        <row r="3843">
          <cell r="D3843" t="str">
            <v>45885632B</v>
          </cell>
          <cell r="E3843">
            <v>-113393352</v>
          </cell>
          <cell r="F3843" t="str">
            <v>completo</v>
          </cell>
        </row>
        <row r="3844">
          <cell r="D3844" t="str">
            <v>20224635E</v>
          </cell>
          <cell r="E3844">
            <v>-288815</v>
          </cell>
          <cell r="F3844" t="str">
            <v>completo</v>
          </cell>
        </row>
        <row r="3845">
          <cell r="D3845" t="str">
            <v>78645862F</v>
          </cell>
          <cell r="E3845">
            <v>-286795</v>
          </cell>
          <cell r="F3845" t="str">
            <v>completo</v>
          </cell>
        </row>
        <row r="3846">
          <cell r="D3846" t="str">
            <v>30997130F</v>
          </cell>
          <cell r="E3846">
            <v>-113350722</v>
          </cell>
          <cell r="F3846" t="str">
            <v>completo</v>
          </cell>
        </row>
        <row r="3847">
          <cell r="D3847" t="str">
            <v>30988446V</v>
          </cell>
          <cell r="E3847">
            <v>-113502552</v>
          </cell>
          <cell r="F3847" t="str">
            <v>completo</v>
          </cell>
        </row>
        <row r="3848">
          <cell r="D3848">
            <v>80854870</v>
          </cell>
          <cell r="E3848">
            <v>-113732652</v>
          </cell>
          <cell r="F3848" t="str">
            <v>completo</v>
          </cell>
        </row>
        <row r="3849">
          <cell r="D3849" t="str">
            <v>28709883H</v>
          </cell>
          <cell r="E3849">
            <v>-113188832</v>
          </cell>
          <cell r="F3849" t="str">
            <v>completo</v>
          </cell>
        </row>
        <row r="3850">
          <cell r="D3850" t="str">
            <v>30955653E</v>
          </cell>
          <cell r="E3850">
            <v>269926</v>
          </cell>
          <cell r="F3850" t="str">
            <v>parcial</v>
          </cell>
        </row>
        <row r="3851">
          <cell r="D3851" t="str">
            <v>50609404C</v>
          </cell>
          <cell r="E3851">
            <v>269858</v>
          </cell>
          <cell r="F3851" t="str">
            <v>completo</v>
          </cell>
        </row>
        <row r="3852">
          <cell r="D3852">
            <v>142681048</v>
          </cell>
          <cell r="E3852">
            <v>-113181752</v>
          </cell>
          <cell r="F3852" t="str">
            <v>completo</v>
          </cell>
        </row>
        <row r="3853">
          <cell r="D3853">
            <v>54816685</v>
          </cell>
          <cell r="E3853">
            <v>113408652</v>
          </cell>
          <cell r="F3853" t="str">
            <v>completo</v>
          </cell>
        </row>
        <row r="3854">
          <cell r="D3854" t="str">
            <v>30994114G</v>
          </cell>
          <cell r="E3854">
            <v>-113168942</v>
          </cell>
          <cell r="F3854" t="str">
            <v>completo</v>
          </cell>
        </row>
        <row r="3855">
          <cell r="D3855" t="str">
            <v>50613102S</v>
          </cell>
          <cell r="E3855">
            <v>272138</v>
          </cell>
          <cell r="F3855" t="str">
            <v>completo</v>
          </cell>
        </row>
        <row r="3856">
          <cell r="D3856" t="str">
            <v>30804428E</v>
          </cell>
          <cell r="E3856">
            <v>-272103</v>
          </cell>
          <cell r="F3856" t="str">
            <v>completo</v>
          </cell>
        </row>
        <row r="3857">
          <cell r="D3857" t="str">
            <v>08789219E</v>
          </cell>
          <cell r="E3857">
            <v>-234187</v>
          </cell>
          <cell r="F3857" t="str">
            <v>parcial</v>
          </cell>
        </row>
        <row r="3858">
          <cell r="D3858" t="str">
            <v>50614191T</v>
          </cell>
          <cell r="E3858">
            <v>113290432</v>
          </cell>
          <cell r="F3858" t="str">
            <v>parcial</v>
          </cell>
        </row>
        <row r="3859">
          <cell r="D3859" t="str">
            <v>30962281A</v>
          </cell>
          <cell r="E3859">
            <v>-113901432</v>
          </cell>
          <cell r="F3859" t="str">
            <v>completo</v>
          </cell>
        </row>
        <row r="3860">
          <cell r="D3860" t="str">
            <v>44362660F</v>
          </cell>
          <cell r="E3860">
            <v>-235335</v>
          </cell>
          <cell r="F3860" t="str">
            <v>completo</v>
          </cell>
        </row>
        <row r="3861">
          <cell r="D3861">
            <v>105923074</v>
          </cell>
          <cell r="E3861">
            <v>-113542652</v>
          </cell>
          <cell r="F3861" t="str">
            <v>completo</v>
          </cell>
        </row>
        <row r="3862">
          <cell r="D3862" t="str">
            <v>30807059P</v>
          </cell>
          <cell r="E3862">
            <v>256682</v>
          </cell>
          <cell r="F3862" t="str">
            <v>completo</v>
          </cell>
        </row>
        <row r="3863">
          <cell r="D3863" t="str">
            <v>30546919K</v>
          </cell>
          <cell r="E3863">
            <v>-269863</v>
          </cell>
          <cell r="F3863" t="str">
            <v>completo</v>
          </cell>
        </row>
        <row r="3864">
          <cell r="D3864" t="str">
            <v>31001646S</v>
          </cell>
          <cell r="E3864">
            <v>-211559</v>
          </cell>
          <cell r="F3864" t="str">
            <v>completo</v>
          </cell>
        </row>
        <row r="3865">
          <cell r="D3865" t="str">
            <v>30794235H</v>
          </cell>
          <cell r="E3865">
            <v>-113508652</v>
          </cell>
          <cell r="F3865" t="str">
            <v>parcial</v>
          </cell>
        </row>
        <row r="3866">
          <cell r="D3866" t="str">
            <v>79194658T</v>
          </cell>
          <cell r="E3866">
            <v>-234091</v>
          </cell>
          <cell r="F3866" t="str">
            <v>parcial</v>
          </cell>
        </row>
        <row r="3867">
          <cell r="D3867" t="str">
            <v>30818414R</v>
          </cell>
          <cell r="E3867">
            <v>-113351782</v>
          </cell>
          <cell r="F3867" t="str">
            <v>completo</v>
          </cell>
        </row>
        <row r="3868">
          <cell r="D3868" t="str">
            <v>30995093V</v>
          </cell>
          <cell r="E3868">
            <v>113214352</v>
          </cell>
          <cell r="F3868" t="str">
            <v>completo</v>
          </cell>
        </row>
        <row r="3869">
          <cell r="D3869" t="str">
            <v>30196180D</v>
          </cell>
          <cell r="E3869">
            <v>113808652</v>
          </cell>
          <cell r="F3869" t="str">
            <v>completo</v>
          </cell>
        </row>
        <row r="3870">
          <cell r="D3870" t="str">
            <v>A739989</v>
          </cell>
          <cell r="E3870">
            <v>-113397652</v>
          </cell>
          <cell r="F3870" t="str">
            <v>completo</v>
          </cell>
        </row>
        <row r="3871">
          <cell r="D3871" t="str">
            <v>30521015S</v>
          </cell>
          <cell r="E3871">
            <v>257874</v>
          </cell>
          <cell r="F3871" t="str">
            <v>parcial</v>
          </cell>
        </row>
        <row r="3872">
          <cell r="D3872" t="str">
            <v>15452545H</v>
          </cell>
          <cell r="E3872">
            <v>113469752</v>
          </cell>
          <cell r="F3872" t="str">
            <v>completo</v>
          </cell>
        </row>
        <row r="3873">
          <cell r="D3873" t="str">
            <v>50615103S</v>
          </cell>
          <cell r="E3873">
            <v>-257979</v>
          </cell>
          <cell r="F3873" t="str">
            <v>parcial</v>
          </cell>
        </row>
        <row r="3874">
          <cell r="D3874" t="str">
            <v>80139970N</v>
          </cell>
          <cell r="E3874">
            <v>213214</v>
          </cell>
          <cell r="F3874" t="str">
            <v>parcial</v>
          </cell>
        </row>
        <row r="3875">
          <cell r="D3875" t="str">
            <v>45750000X</v>
          </cell>
          <cell r="E3875">
            <v>-270243</v>
          </cell>
          <cell r="F3875" t="str">
            <v>completo</v>
          </cell>
        </row>
        <row r="3876">
          <cell r="D3876" t="str">
            <v>45746518R</v>
          </cell>
          <cell r="E3876">
            <v>-211567</v>
          </cell>
          <cell r="F3876" t="str">
            <v>completo</v>
          </cell>
        </row>
        <row r="3877">
          <cell r="D3877" t="str">
            <v>80155339V</v>
          </cell>
          <cell r="E3877">
            <v>-287147</v>
          </cell>
          <cell r="F3877" t="str">
            <v>completo</v>
          </cell>
        </row>
        <row r="3878">
          <cell r="D3878" t="str">
            <v>01181749D</v>
          </cell>
          <cell r="E3878">
            <v>-217511</v>
          </cell>
          <cell r="F3878" t="str">
            <v>parcial</v>
          </cell>
        </row>
        <row r="3879">
          <cell r="D3879" t="str">
            <v>80159526H</v>
          </cell>
          <cell r="E3879">
            <v>-217543</v>
          </cell>
          <cell r="F3879" t="str">
            <v>completo</v>
          </cell>
        </row>
        <row r="3880">
          <cell r="D3880" t="str">
            <v>30995809C</v>
          </cell>
          <cell r="E3880">
            <v>211614</v>
          </cell>
          <cell r="F3880" t="str">
            <v>parcial</v>
          </cell>
        </row>
        <row r="3881">
          <cell r="D3881" t="str">
            <v>30807709Z</v>
          </cell>
          <cell r="E3881">
            <v>234202</v>
          </cell>
          <cell r="F3881" t="str">
            <v>parcial</v>
          </cell>
        </row>
        <row r="3882">
          <cell r="D3882" t="str">
            <v>30794106G</v>
          </cell>
          <cell r="E3882">
            <v>-113797652</v>
          </cell>
          <cell r="F3882" t="str">
            <v>completo</v>
          </cell>
        </row>
        <row r="3883">
          <cell r="D3883" t="str">
            <v>31003116J</v>
          </cell>
          <cell r="E3883">
            <v>-113941782</v>
          </cell>
          <cell r="F3883" t="str">
            <v>completo</v>
          </cell>
        </row>
        <row r="3884">
          <cell r="D3884" t="str">
            <v>14621072H</v>
          </cell>
          <cell r="E3884">
            <v>113802432</v>
          </cell>
          <cell r="F3884" t="str">
            <v>parcial</v>
          </cell>
        </row>
        <row r="3885">
          <cell r="D3885" t="str">
            <v>50611365A</v>
          </cell>
          <cell r="E3885">
            <v>288838</v>
          </cell>
          <cell r="F3885" t="str">
            <v>completo</v>
          </cell>
        </row>
        <row r="3886">
          <cell r="D3886" t="str">
            <v>30956718Y</v>
          </cell>
          <cell r="E3886">
            <v>-113751782</v>
          </cell>
          <cell r="F3886" t="str">
            <v>parcial</v>
          </cell>
        </row>
        <row r="3887">
          <cell r="D3887" t="str">
            <v>39701127E</v>
          </cell>
          <cell r="E3887">
            <v>-113391432</v>
          </cell>
          <cell r="F3887" t="str">
            <v>completo</v>
          </cell>
        </row>
        <row r="3888">
          <cell r="D3888" t="str">
            <v>30807935X</v>
          </cell>
          <cell r="E3888">
            <v>-113312552</v>
          </cell>
          <cell r="F3888" t="str">
            <v>parcial</v>
          </cell>
        </row>
        <row r="3889">
          <cell r="D3889" t="str">
            <v>52558954K</v>
          </cell>
          <cell r="E3889">
            <v>-235323</v>
          </cell>
          <cell r="F3889" t="str">
            <v>parcial</v>
          </cell>
        </row>
        <row r="3890">
          <cell r="D3890" t="str">
            <v>30957498G</v>
          </cell>
          <cell r="E3890">
            <v>-113122532</v>
          </cell>
          <cell r="F3890" t="str">
            <v>parcial</v>
          </cell>
        </row>
        <row r="3891">
          <cell r="D3891" t="str">
            <v>31003591M</v>
          </cell>
          <cell r="E3891">
            <v>113880072</v>
          </cell>
          <cell r="F3891" t="str">
            <v>completo</v>
          </cell>
        </row>
        <row r="3892">
          <cell r="D3892" t="str">
            <v>80065338S</v>
          </cell>
          <cell r="E3892">
            <v>113449652</v>
          </cell>
          <cell r="F3892" t="str">
            <v>completo</v>
          </cell>
        </row>
        <row r="3893">
          <cell r="D3893" t="str">
            <v>31870064E</v>
          </cell>
          <cell r="E3893">
            <v>255122</v>
          </cell>
          <cell r="F3893" t="str">
            <v>parcial</v>
          </cell>
        </row>
        <row r="3894">
          <cell r="D3894" t="str">
            <v>52486822V</v>
          </cell>
          <cell r="E3894">
            <v>257186</v>
          </cell>
          <cell r="F3894" t="str">
            <v>completo</v>
          </cell>
        </row>
        <row r="3895">
          <cell r="D3895" t="str">
            <v>26977117A</v>
          </cell>
          <cell r="E3895">
            <v>-113314352</v>
          </cell>
          <cell r="F3895" t="str">
            <v>completo</v>
          </cell>
        </row>
        <row r="3896">
          <cell r="D3896" t="str">
            <v>45743511F</v>
          </cell>
          <cell r="E3896">
            <v>234090</v>
          </cell>
          <cell r="F3896" t="str">
            <v>completo</v>
          </cell>
        </row>
        <row r="3897">
          <cell r="D3897" t="str">
            <v>75559103D</v>
          </cell>
          <cell r="E3897">
            <v>-113921272</v>
          </cell>
          <cell r="F3897" t="str">
            <v>completo</v>
          </cell>
        </row>
        <row r="3898">
          <cell r="D3898" t="str">
            <v>30835506G</v>
          </cell>
          <cell r="E3898">
            <v>270246</v>
          </cell>
          <cell r="F3898" t="str">
            <v>completo</v>
          </cell>
        </row>
        <row r="3899">
          <cell r="D3899" t="str">
            <v>Y0453057V</v>
          </cell>
          <cell r="E3899">
            <v>-113964782</v>
          </cell>
          <cell r="F3899" t="str">
            <v>completo</v>
          </cell>
        </row>
        <row r="3900">
          <cell r="D3900" t="str">
            <v>30954801K</v>
          </cell>
          <cell r="E3900">
            <v>-113312432</v>
          </cell>
          <cell r="F3900" t="str">
            <v>completo</v>
          </cell>
        </row>
        <row r="3901">
          <cell r="D3901" t="str">
            <v>50612379M</v>
          </cell>
          <cell r="E3901">
            <v>-254815</v>
          </cell>
          <cell r="F3901" t="str">
            <v>completo</v>
          </cell>
        </row>
        <row r="3902">
          <cell r="D3902">
            <v>63915332</v>
          </cell>
          <cell r="E3902">
            <v>113697652</v>
          </cell>
          <cell r="F3902" t="str">
            <v>completo</v>
          </cell>
        </row>
        <row r="3903">
          <cell r="D3903" t="str">
            <v>80157687L</v>
          </cell>
          <cell r="E3903">
            <v>-270595</v>
          </cell>
          <cell r="F3903" t="str">
            <v>completo</v>
          </cell>
        </row>
        <row r="3904">
          <cell r="D3904" t="str">
            <v>30996229A</v>
          </cell>
          <cell r="E3904">
            <v>113270532</v>
          </cell>
          <cell r="F3904" t="str">
            <v>parcial</v>
          </cell>
        </row>
        <row r="3905">
          <cell r="D3905" t="str">
            <v>30517341K</v>
          </cell>
          <cell r="E3905">
            <v>258918</v>
          </cell>
          <cell r="F3905" t="str">
            <v>completo</v>
          </cell>
        </row>
        <row r="3906">
          <cell r="D3906" t="str">
            <v>75019750Y</v>
          </cell>
          <cell r="E3906">
            <v>113210982</v>
          </cell>
          <cell r="F3906" t="str">
            <v>completo</v>
          </cell>
        </row>
        <row r="3907">
          <cell r="D3907" t="str">
            <v>30528303N</v>
          </cell>
          <cell r="E3907">
            <v>113027712</v>
          </cell>
          <cell r="F3907" t="str">
            <v>completo</v>
          </cell>
        </row>
        <row r="3908">
          <cell r="D3908" t="str">
            <v>52489065Y</v>
          </cell>
          <cell r="E3908">
            <v>113880432</v>
          </cell>
          <cell r="F3908" t="str">
            <v>completo</v>
          </cell>
        </row>
        <row r="3909">
          <cell r="D3909" t="str">
            <v>15401729D</v>
          </cell>
          <cell r="E3909">
            <v>-287151</v>
          </cell>
          <cell r="F3909" t="str">
            <v>completo</v>
          </cell>
        </row>
        <row r="3910">
          <cell r="D3910" t="str">
            <v>45748411P</v>
          </cell>
          <cell r="E3910">
            <v>-113129882</v>
          </cell>
          <cell r="F3910" t="str">
            <v>parcial</v>
          </cell>
        </row>
        <row r="3911">
          <cell r="D3911">
            <v>113394668</v>
          </cell>
          <cell r="E3911">
            <v>-256247</v>
          </cell>
          <cell r="F3911" t="str">
            <v>completo</v>
          </cell>
        </row>
        <row r="3912">
          <cell r="D3912" t="str">
            <v>30541205B</v>
          </cell>
          <cell r="E3912">
            <v>113821272</v>
          </cell>
          <cell r="F3912" t="str">
            <v>completo</v>
          </cell>
        </row>
        <row r="3913">
          <cell r="D3913" t="str">
            <v>30506020Q</v>
          </cell>
          <cell r="E3913">
            <v>-289303</v>
          </cell>
          <cell r="F3913" t="str">
            <v>completo</v>
          </cell>
        </row>
        <row r="3914">
          <cell r="D3914" t="str">
            <v>26977116W</v>
          </cell>
          <cell r="E3914">
            <v>-234207</v>
          </cell>
          <cell r="F3914" t="str">
            <v>completo</v>
          </cell>
        </row>
        <row r="3915">
          <cell r="D3915" t="str">
            <v>44374267E</v>
          </cell>
          <cell r="E3915">
            <v>288898</v>
          </cell>
          <cell r="F3915" t="str">
            <v>completo</v>
          </cell>
        </row>
        <row r="3916">
          <cell r="D3916" t="str">
            <v>15454304Y</v>
          </cell>
          <cell r="E3916">
            <v>113841782</v>
          </cell>
          <cell r="F3916" t="str">
            <v>completo</v>
          </cell>
        </row>
        <row r="3917">
          <cell r="D3917" t="str">
            <v>26976341D</v>
          </cell>
          <cell r="E3917">
            <v>-113331272</v>
          </cell>
          <cell r="F3917" t="str">
            <v>completo</v>
          </cell>
        </row>
        <row r="3918">
          <cell r="D3918" t="str">
            <v>30995412Z</v>
          </cell>
          <cell r="E3918">
            <v>234174</v>
          </cell>
          <cell r="F3918" t="str">
            <v>completo</v>
          </cell>
        </row>
        <row r="3919">
          <cell r="D3919" t="str">
            <v>31006438T</v>
          </cell>
          <cell r="E3919">
            <v>269866</v>
          </cell>
          <cell r="F3919" t="str">
            <v>completo</v>
          </cell>
        </row>
        <row r="3920">
          <cell r="D3920" t="str">
            <v>44364398C</v>
          </cell>
          <cell r="E3920">
            <v>289014</v>
          </cell>
          <cell r="F3920" t="str">
            <v>completo</v>
          </cell>
        </row>
        <row r="3921">
          <cell r="D3921" t="str">
            <v>30952752L</v>
          </cell>
          <cell r="E3921">
            <v>113868962</v>
          </cell>
          <cell r="F3921" t="str">
            <v>parcial</v>
          </cell>
        </row>
        <row r="3922">
          <cell r="D3922">
            <v>103488168</v>
          </cell>
          <cell r="E3922">
            <v>256234</v>
          </cell>
          <cell r="F3922" t="str">
            <v>completo</v>
          </cell>
        </row>
        <row r="3923">
          <cell r="D3923" t="str">
            <v>30961320P</v>
          </cell>
          <cell r="E3923">
            <v>113488962</v>
          </cell>
          <cell r="F3923" t="str">
            <v>completo</v>
          </cell>
        </row>
        <row r="3924">
          <cell r="D3924" t="str">
            <v>30814226E</v>
          </cell>
          <cell r="E3924">
            <v>274114</v>
          </cell>
          <cell r="F3924" t="str">
            <v>parcial</v>
          </cell>
        </row>
        <row r="3925">
          <cell r="D3925" t="str">
            <v>08843559J</v>
          </cell>
          <cell r="E3925">
            <v>113481752</v>
          </cell>
          <cell r="F3925" t="str">
            <v>completo</v>
          </cell>
        </row>
        <row r="3926">
          <cell r="D3926" t="str">
            <v>30996968Y</v>
          </cell>
          <cell r="E3926">
            <v>-113712432</v>
          </cell>
          <cell r="F3926" t="str">
            <v>completo</v>
          </cell>
        </row>
        <row r="3927">
          <cell r="D3927" t="str">
            <v>77340790R</v>
          </cell>
          <cell r="E3927">
            <v>-269867</v>
          </cell>
          <cell r="F3927" t="str">
            <v>completo</v>
          </cell>
        </row>
        <row r="3928">
          <cell r="D3928" t="str">
            <v>30983173B</v>
          </cell>
          <cell r="E3928">
            <v>260694</v>
          </cell>
          <cell r="F3928" t="str">
            <v>completo</v>
          </cell>
        </row>
        <row r="3929">
          <cell r="D3929" t="str">
            <v>31004747B</v>
          </cell>
          <cell r="E3929">
            <v>113042132</v>
          </cell>
          <cell r="F3929" t="str">
            <v>parcial</v>
          </cell>
        </row>
        <row r="3930">
          <cell r="D3930" t="str">
            <v>44358689S</v>
          </cell>
          <cell r="E3930">
            <v>234094</v>
          </cell>
          <cell r="F3930" t="str">
            <v>parcial</v>
          </cell>
        </row>
        <row r="3931">
          <cell r="D3931" t="str">
            <v>30965868W</v>
          </cell>
          <cell r="E3931">
            <v>-113501272</v>
          </cell>
          <cell r="F3931" t="str">
            <v>parcial</v>
          </cell>
        </row>
        <row r="3932">
          <cell r="D3932">
            <v>97793212</v>
          </cell>
          <cell r="E3932">
            <v>257182</v>
          </cell>
          <cell r="F3932" t="str">
            <v>completo</v>
          </cell>
        </row>
        <row r="3933">
          <cell r="D3933" t="str">
            <v>72484562Q</v>
          </cell>
          <cell r="E3933">
            <v>113842062</v>
          </cell>
          <cell r="F3933" t="str">
            <v>completo</v>
          </cell>
        </row>
        <row r="3934">
          <cell r="D3934" t="str">
            <v>34027556E</v>
          </cell>
          <cell r="E3934">
            <v>261078</v>
          </cell>
          <cell r="F3934" t="str">
            <v>completo</v>
          </cell>
        </row>
        <row r="3935">
          <cell r="D3935" t="str">
            <v>30944992X</v>
          </cell>
          <cell r="E3935">
            <v>238770</v>
          </cell>
          <cell r="F3935" t="str">
            <v>completo</v>
          </cell>
        </row>
        <row r="3936">
          <cell r="D3936" t="str">
            <v>30822660S</v>
          </cell>
          <cell r="E3936">
            <v>113403532</v>
          </cell>
          <cell r="F3936" t="str">
            <v>parcial</v>
          </cell>
        </row>
        <row r="3937">
          <cell r="D3937" t="str">
            <v>30993339B</v>
          </cell>
          <cell r="E3937">
            <v>113443852</v>
          </cell>
          <cell r="F3937" t="str">
            <v>completo</v>
          </cell>
        </row>
        <row r="3938">
          <cell r="D3938" t="str">
            <v>30810125S</v>
          </cell>
          <cell r="E3938">
            <v>-269875</v>
          </cell>
          <cell r="F3938" t="str">
            <v>parcial</v>
          </cell>
        </row>
        <row r="3939">
          <cell r="D3939" t="str">
            <v>30956306P</v>
          </cell>
          <cell r="E3939">
            <v>238886</v>
          </cell>
          <cell r="F3939" t="str">
            <v>parcial</v>
          </cell>
        </row>
        <row r="3940">
          <cell r="D3940" t="str">
            <v>53254498E</v>
          </cell>
          <cell r="E3940">
            <v>235174</v>
          </cell>
          <cell r="F3940" t="str">
            <v>completo</v>
          </cell>
        </row>
        <row r="3941">
          <cell r="D3941" t="str">
            <v>48981503J</v>
          </cell>
          <cell r="E3941">
            <v>-113739962</v>
          </cell>
          <cell r="F3941" t="str">
            <v>parcial</v>
          </cell>
        </row>
        <row r="3942">
          <cell r="D3942" t="str">
            <v>30968591B</v>
          </cell>
          <cell r="E3942">
            <v>217546</v>
          </cell>
          <cell r="F3942" t="str">
            <v>parcial</v>
          </cell>
        </row>
        <row r="3943">
          <cell r="D3943" t="str">
            <v>30829467Z</v>
          </cell>
          <cell r="E3943">
            <v>113447562</v>
          </cell>
          <cell r="F3943" t="str">
            <v>completo</v>
          </cell>
        </row>
        <row r="3944">
          <cell r="D3944" t="str">
            <v>30812928N</v>
          </cell>
          <cell r="E3944">
            <v>-113188962</v>
          </cell>
          <cell r="F3944" t="str">
            <v>parcial</v>
          </cell>
        </row>
        <row r="3945">
          <cell r="D3945" t="str">
            <v>30788199P</v>
          </cell>
          <cell r="E3945">
            <v>113023782</v>
          </cell>
          <cell r="F3945" t="str">
            <v>completo</v>
          </cell>
        </row>
        <row r="3946">
          <cell r="D3946" t="str">
            <v>31002923G</v>
          </cell>
          <cell r="E3946">
            <v>113611722</v>
          </cell>
          <cell r="F3946" t="str">
            <v>completo</v>
          </cell>
        </row>
        <row r="3947">
          <cell r="D3947" t="str">
            <v>49062716J</v>
          </cell>
          <cell r="E3947">
            <v>-113588832</v>
          </cell>
          <cell r="F3947" t="str">
            <v>completo</v>
          </cell>
        </row>
        <row r="3948">
          <cell r="D3948" t="str">
            <v>30799171D</v>
          </cell>
          <cell r="E3948">
            <v>-270247</v>
          </cell>
          <cell r="F3948" t="str">
            <v>parcial</v>
          </cell>
        </row>
        <row r="3949">
          <cell r="D3949" t="str">
            <v>52486826K</v>
          </cell>
          <cell r="E3949">
            <v>-113588962</v>
          </cell>
          <cell r="F3949" t="str">
            <v>completo</v>
          </cell>
        </row>
        <row r="3950">
          <cell r="D3950" t="str">
            <v>30976005L</v>
          </cell>
          <cell r="E3950">
            <v>-113584712</v>
          </cell>
          <cell r="F3950" t="str">
            <v>completo</v>
          </cell>
        </row>
        <row r="3951">
          <cell r="D3951" t="str">
            <v>30957992S</v>
          </cell>
          <cell r="E3951">
            <v>-113921962</v>
          </cell>
          <cell r="F3951" t="str">
            <v>completo</v>
          </cell>
        </row>
        <row r="3952">
          <cell r="D3952" t="str">
            <v>17441277D</v>
          </cell>
          <cell r="E3952">
            <v>235306</v>
          </cell>
          <cell r="F3952" t="str">
            <v>parcial</v>
          </cell>
        </row>
        <row r="3953">
          <cell r="D3953" t="str">
            <v>44372418J</v>
          </cell>
          <cell r="E3953">
            <v>-272139</v>
          </cell>
          <cell r="F3953" t="str">
            <v>completo</v>
          </cell>
        </row>
        <row r="3954">
          <cell r="D3954" t="str">
            <v>75158536X</v>
          </cell>
          <cell r="E3954">
            <v>-113713862</v>
          </cell>
          <cell r="F3954" t="str">
            <v>completo</v>
          </cell>
        </row>
        <row r="3955">
          <cell r="D3955" t="str">
            <v>30981913Q</v>
          </cell>
          <cell r="E3955">
            <v>-272111</v>
          </cell>
          <cell r="F3955" t="str">
            <v>completo</v>
          </cell>
        </row>
        <row r="3956">
          <cell r="D3956" t="str">
            <v>38108698K</v>
          </cell>
          <cell r="E3956">
            <v>113003532</v>
          </cell>
          <cell r="F3956" t="str">
            <v>completo</v>
          </cell>
        </row>
        <row r="3957">
          <cell r="D3957" t="str">
            <v>48919932J</v>
          </cell>
          <cell r="E3957">
            <v>-113397832</v>
          </cell>
          <cell r="F3957" t="str">
            <v>completo</v>
          </cell>
        </row>
        <row r="3958">
          <cell r="D3958" t="str">
            <v>15513919M</v>
          </cell>
          <cell r="E3958">
            <v>113612432</v>
          </cell>
          <cell r="F3958" t="str">
            <v>completo</v>
          </cell>
        </row>
        <row r="3959">
          <cell r="D3959" t="str">
            <v>30198252B</v>
          </cell>
          <cell r="E3959">
            <v>113021552</v>
          </cell>
          <cell r="F3959" t="str">
            <v>completo</v>
          </cell>
        </row>
        <row r="3960">
          <cell r="D3960" t="str">
            <v>32058033N</v>
          </cell>
          <cell r="E3960">
            <v>212638</v>
          </cell>
          <cell r="F3960" t="str">
            <v>completo</v>
          </cell>
        </row>
        <row r="3961">
          <cell r="D3961" t="str">
            <v>72705267J</v>
          </cell>
          <cell r="E3961">
            <v>289030</v>
          </cell>
          <cell r="F3961" t="str">
            <v>parcial</v>
          </cell>
        </row>
        <row r="3962">
          <cell r="D3962" t="str">
            <v>03899957P</v>
          </cell>
          <cell r="E3962">
            <v>256790</v>
          </cell>
          <cell r="F3962" t="str">
            <v>completo</v>
          </cell>
        </row>
        <row r="3963">
          <cell r="D3963" t="str">
            <v>30983644E</v>
          </cell>
          <cell r="E3963">
            <v>269878</v>
          </cell>
          <cell r="F3963" t="str">
            <v>completo</v>
          </cell>
        </row>
        <row r="3964">
          <cell r="D3964" t="str">
            <v>30999601V</v>
          </cell>
          <cell r="E3964">
            <v>-113738882</v>
          </cell>
          <cell r="F3964" t="str">
            <v>completo</v>
          </cell>
        </row>
        <row r="3965">
          <cell r="D3965" t="str">
            <v>45744517R</v>
          </cell>
          <cell r="E3965">
            <v>-113352072</v>
          </cell>
          <cell r="F3965" t="str">
            <v>completo</v>
          </cell>
        </row>
        <row r="3966">
          <cell r="D3966" t="str">
            <v>31005955T</v>
          </cell>
          <cell r="E3966">
            <v>-269887</v>
          </cell>
          <cell r="F3966" t="str">
            <v>completo</v>
          </cell>
        </row>
        <row r="3967">
          <cell r="D3967" t="str">
            <v>31006489M</v>
          </cell>
          <cell r="E3967">
            <v>270834</v>
          </cell>
          <cell r="F3967" t="str">
            <v>completo</v>
          </cell>
        </row>
        <row r="3968">
          <cell r="D3968" t="str">
            <v>31012379F</v>
          </cell>
          <cell r="E3968">
            <v>113040582</v>
          </cell>
          <cell r="F3968" t="str">
            <v>completo</v>
          </cell>
        </row>
        <row r="3969">
          <cell r="D3969" t="str">
            <v>31013821T</v>
          </cell>
          <cell r="E3969">
            <v>-287483</v>
          </cell>
          <cell r="F3969" t="str">
            <v>completo</v>
          </cell>
        </row>
        <row r="3970">
          <cell r="D3970" t="str">
            <v>05638978E</v>
          </cell>
          <cell r="E3970">
            <v>113404022</v>
          </cell>
          <cell r="F3970" t="str">
            <v>parcial</v>
          </cell>
        </row>
        <row r="3971">
          <cell r="D3971" t="str">
            <v>77576012W</v>
          </cell>
          <cell r="E3971">
            <v>113402432</v>
          </cell>
          <cell r="F3971" t="str">
            <v>completo</v>
          </cell>
        </row>
        <row r="3972">
          <cell r="D3972" t="str">
            <v>K27268589</v>
          </cell>
          <cell r="E3972">
            <v>214902</v>
          </cell>
          <cell r="F3972" t="str">
            <v>completo</v>
          </cell>
        </row>
        <row r="3973">
          <cell r="D3973" t="str">
            <v>30207479S</v>
          </cell>
          <cell r="E3973">
            <v>272118</v>
          </cell>
          <cell r="F3973" t="str">
            <v>completo</v>
          </cell>
        </row>
        <row r="3974">
          <cell r="D3974" t="str">
            <v>28717823T</v>
          </cell>
          <cell r="E3974">
            <v>-238771</v>
          </cell>
          <cell r="F3974" t="str">
            <v>parcial</v>
          </cell>
        </row>
        <row r="3975">
          <cell r="D3975" t="str">
            <v>25698843T</v>
          </cell>
          <cell r="E3975">
            <v>-113712782</v>
          </cell>
          <cell r="F3975" t="str">
            <v>completo</v>
          </cell>
        </row>
        <row r="3976">
          <cell r="D3976" t="str">
            <v>52195478Z</v>
          </cell>
          <cell r="E3976">
            <v>-287331</v>
          </cell>
          <cell r="F3976" t="str">
            <v>completo</v>
          </cell>
        </row>
        <row r="3977">
          <cell r="D3977" t="str">
            <v>48919622W</v>
          </cell>
          <cell r="E3977">
            <v>-255123</v>
          </cell>
          <cell r="F3977" t="str">
            <v>parcial</v>
          </cell>
        </row>
        <row r="3978">
          <cell r="D3978" t="str">
            <v>20224320Y</v>
          </cell>
          <cell r="E3978">
            <v>113691782</v>
          </cell>
          <cell r="F3978" t="str">
            <v>completo</v>
          </cell>
        </row>
        <row r="3979">
          <cell r="D3979" t="str">
            <v>31016027K</v>
          </cell>
          <cell r="E3979">
            <v>113692982</v>
          </cell>
          <cell r="F3979" t="str">
            <v>completo</v>
          </cell>
        </row>
        <row r="3980">
          <cell r="D3980" t="str">
            <v>17474054B</v>
          </cell>
          <cell r="E3980">
            <v>272130</v>
          </cell>
          <cell r="F3980" t="str">
            <v>completo</v>
          </cell>
        </row>
        <row r="3981">
          <cell r="D3981" t="str">
            <v>F970255</v>
          </cell>
          <cell r="E3981">
            <v>239722</v>
          </cell>
          <cell r="F3981" t="str">
            <v>completo</v>
          </cell>
        </row>
        <row r="3982">
          <cell r="D3982" t="str">
            <v>77353123Y</v>
          </cell>
          <cell r="E3982">
            <v>269882</v>
          </cell>
          <cell r="F3982" t="str">
            <v>completo</v>
          </cell>
        </row>
        <row r="3983">
          <cell r="D3983" t="str">
            <v>28498130A</v>
          </cell>
          <cell r="E3983">
            <v>113423452</v>
          </cell>
          <cell r="F3983" t="str">
            <v>completo</v>
          </cell>
        </row>
        <row r="3984">
          <cell r="D3984" t="str">
            <v>G07112716</v>
          </cell>
          <cell r="E3984">
            <v>113251782</v>
          </cell>
          <cell r="F3984" t="str">
            <v>completo</v>
          </cell>
        </row>
        <row r="3985">
          <cell r="D3985" t="str">
            <v>05695829V</v>
          </cell>
          <cell r="E3985">
            <v>255118</v>
          </cell>
          <cell r="F3985" t="str">
            <v>parcial</v>
          </cell>
        </row>
        <row r="3986">
          <cell r="D3986" t="str">
            <v>70647603K</v>
          </cell>
          <cell r="E3986">
            <v>-113105712</v>
          </cell>
          <cell r="F3986" t="str">
            <v>parcial</v>
          </cell>
        </row>
        <row r="3987">
          <cell r="D3987" t="str">
            <v>46608604R</v>
          </cell>
          <cell r="E3987">
            <v>-113359812</v>
          </cell>
          <cell r="F3987" t="str">
            <v>completo</v>
          </cell>
        </row>
        <row r="3988">
          <cell r="D3988" t="str">
            <v>53573983Z</v>
          </cell>
          <cell r="E3988">
            <v>-113731272</v>
          </cell>
          <cell r="F3988" t="str">
            <v>parcial</v>
          </cell>
        </row>
        <row r="3989">
          <cell r="D3989" t="str">
            <v>U05671230</v>
          </cell>
          <cell r="E3989">
            <v>-113733982</v>
          </cell>
          <cell r="F3989" t="str">
            <v>completo</v>
          </cell>
        </row>
        <row r="3990">
          <cell r="D3990">
            <v>116765794</v>
          </cell>
          <cell r="E3990">
            <v>113482212</v>
          </cell>
          <cell r="F3990" t="str">
            <v>parcial</v>
          </cell>
        </row>
        <row r="3991">
          <cell r="D3991" t="str">
            <v>31018059Y</v>
          </cell>
          <cell r="E3991">
            <v>113484782</v>
          </cell>
          <cell r="F3991" t="str">
            <v>completo</v>
          </cell>
        </row>
        <row r="3992">
          <cell r="D3992" t="str">
            <v>78153847P</v>
          </cell>
          <cell r="E3992">
            <v>113274782</v>
          </cell>
          <cell r="F3992" t="str">
            <v>completo</v>
          </cell>
        </row>
        <row r="3993">
          <cell r="D3993" t="str">
            <v>70580160Z</v>
          </cell>
          <cell r="E3993">
            <v>217486</v>
          </cell>
          <cell r="F3993" t="str">
            <v>parcial</v>
          </cell>
        </row>
        <row r="3994">
          <cell r="D3994" t="str">
            <v>50126466J</v>
          </cell>
          <cell r="E3994">
            <v>113480422</v>
          </cell>
          <cell r="F3994" t="str">
            <v>completo</v>
          </cell>
        </row>
        <row r="3995">
          <cell r="D3995" t="str">
            <v>AP703152</v>
          </cell>
          <cell r="E3995">
            <v>113002552</v>
          </cell>
          <cell r="F3995" t="str">
            <v>completo</v>
          </cell>
        </row>
        <row r="3996">
          <cell r="D3996" t="str">
            <v>70646451L</v>
          </cell>
          <cell r="E3996">
            <v>-113794712</v>
          </cell>
          <cell r="F3996" t="str">
            <v>parcial</v>
          </cell>
        </row>
        <row r="3997">
          <cell r="D3997" t="str">
            <v>77617767N</v>
          </cell>
          <cell r="E3997">
            <v>-113543782</v>
          </cell>
          <cell r="F3997" t="str">
            <v>completo</v>
          </cell>
        </row>
        <row r="3998">
          <cell r="D3998" t="str">
            <v>Y2968262B</v>
          </cell>
          <cell r="E3998">
            <v>-254803</v>
          </cell>
          <cell r="F3998" t="str">
            <v>completo</v>
          </cell>
        </row>
        <row r="3999">
          <cell r="D3999" t="str">
            <v>52687999J</v>
          </cell>
          <cell r="E3999">
            <v>-113567832</v>
          </cell>
          <cell r="F3999" t="str">
            <v>parcial</v>
          </cell>
        </row>
        <row r="4000">
          <cell r="D4000" t="str">
            <v>AAA737605</v>
          </cell>
          <cell r="E4000">
            <v>113291552</v>
          </cell>
          <cell r="F4000" t="str">
            <v>completo</v>
          </cell>
        </row>
        <row r="4001">
          <cell r="D4001" t="str">
            <v>76647947X</v>
          </cell>
          <cell r="E4001">
            <v>234210</v>
          </cell>
          <cell r="F4001" t="str">
            <v>completo</v>
          </cell>
        </row>
        <row r="4002">
          <cell r="D4002" t="str">
            <v>49020030S</v>
          </cell>
          <cell r="E4002">
            <v>-234215</v>
          </cell>
          <cell r="F4002" t="str">
            <v>completo</v>
          </cell>
        </row>
        <row r="4003">
          <cell r="D4003" t="str">
            <v>70640630V</v>
          </cell>
          <cell r="E4003">
            <v>113488832</v>
          </cell>
          <cell r="F4003" t="str">
            <v>parcial</v>
          </cell>
        </row>
        <row r="4004">
          <cell r="D4004" t="str">
            <v>G24783063</v>
          </cell>
          <cell r="E4004">
            <v>-113922312</v>
          </cell>
          <cell r="F4004" t="str">
            <v>completo</v>
          </cell>
        </row>
        <row r="4005">
          <cell r="D4005">
            <v>113100206</v>
          </cell>
          <cell r="E4005">
            <v>215406</v>
          </cell>
          <cell r="F4005" t="str">
            <v>completo</v>
          </cell>
        </row>
        <row r="4006">
          <cell r="D4006" t="str">
            <v>G12639285</v>
          </cell>
          <cell r="E4006">
            <v>215402</v>
          </cell>
          <cell r="F4006" t="str">
            <v>completo</v>
          </cell>
        </row>
        <row r="4007">
          <cell r="D4007" t="str">
            <v>53351283T</v>
          </cell>
          <cell r="E4007">
            <v>-213207</v>
          </cell>
          <cell r="F4007" t="str">
            <v>completo</v>
          </cell>
        </row>
        <row r="4008">
          <cell r="D4008" t="str">
            <v>FL808313</v>
          </cell>
          <cell r="E4008">
            <v>113402312</v>
          </cell>
          <cell r="F4008" t="str">
            <v>parcial</v>
          </cell>
        </row>
        <row r="4009">
          <cell r="D4009" t="str">
            <v>75167073Z</v>
          </cell>
          <cell r="E4009">
            <v>213206</v>
          </cell>
          <cell r="F4009" t="str">
            <v>completo</v>
          </cell>
        </row>
        <row r="4010">
          <cell r="D4010" t="str">
            <v>E14022493</v>
          </cell>
          <cell r="E4010">
            <v>-214895</v>
          </cell>
          <cell r="F4010" t="str">
            <v>completo</v>
          </cell>
        </row>
        <row r="4011">
          <cell r="D4011" t="str">
            <v>05431760B</v>
          </cell>
          <cell r="E4011">
            <v>217498</v>
          </cell>
          <cell r="F4011" t="str">
            <v>parcial</v>
          </cell>
        </row>
        <row r="4012">
          <cell r="D4012" t="str">
            <v>79265139D</v>
          </cell>
          <cell r="E4012">
            <v>-255167</v>
          </cell>
          <cell r="F4012" t="str">
            <v>parcial</v>
          </cell>
        </row>
        <row r="4013">
          <cell r="D4013" t="str">
            <v>48989901Q</v>
          </cell>
          <cell r="E4013">
            <v>-113504352</v>
          </cell>
          <cell r="F4013" t="str">
            <v>completo</v>
          </cell>
        </row>
        <row r="4014">
          <cell r="D4014" t="str">
            <v>18453760D</v>
          </cell>
          <cell r="E4014">
            <v>258274</v>
          </cell>
          <cell r="F4014" t="str">
            <v>completo</v>
          </cell>
        </row>
        <row r="4015">
          <cell r="D4015" t="str">
            <v>Y3681168D</v>
          </cell>
          <cell r="E4015">
            <v>-253227</v>
          </cell>
          <cell r="F4015" t="str">
            <v>completo</v>
          </cell>
        </row>
        <row r="4016">
          <cell r="D4016" t="str">
            <v>71934648D</v>
          </cell>
          <cell r="E4016">
            <v>113632532</v>
          </cell>
          <cell r="F4016" t="str">
            <v>completo</v>
          </cell>
        </row>
        <row r="4017">
          <cell r="D4017" t="str">
            <v>44596316Y</v>
          </cell>
          <cell r="E4017">
            <v>-235311</v>
          </cell>
          <cell r="F4017" t="str">
            <v>completo</v>
          </cell>
        </row>
        <row r="4018">
          <cell r="D4018" t="str">
            <v>AM535029</v>
          </cell>
          <cell r="E4018">
            <v>235702</v>
          </cell>
          <cell r="F4018" t="str">
            <v>completo</v>
          </cell>
        </row>
        <row r="4019">
          <cell r="D4019" t="str">
            <v>Y6450674Q</v>
          </cell>
          <cell r="E4019">
            <v>-113543982</v>
          </cell>
          <cell r="F4019" t="str">
            <v>completo</v>
          </cell>
        </row>
        <row r="4020">
          <cell r="D4020" t="str">
            <v>52352704N</v>
          </cell>
          <cell r="E4020">
            <v>-238763</v>
          </cell>
          <cell r="F4020" t="str">
            <v>parcial</v>
          </cell>
        </row>
        <row r="4021">
          <cell r="D4021" t="str">
            <v>AAA792426</v>
          </cell>
          <cell r="E4021">
            <v>238914</v>
          </cell>
          <cell r="F4021" t="str">
            <v>completo</v>
          </cell>
        </row>
        <row r="4022">
          <cell r="D4022" t="str">
            <v>72064170H</v>
          </cell>
          <cell r="E4022">
            <v>113253172</v>
          </cell>
          <cell r="F4022" t="str">
            <v>parcial</v>
          </cell>
        </row>
        <row r="4023">
          <cell r="D4023" t="str">
            <v>G17713324</v>
          </cell>
          <cell r="E4023">
            <v>-113316152</v>
          </cell>
          <cell r="F4023" t="str">
            <v>completo</v>
          </cell>
        </row>
        <row r="4024">
          <cell r="D4024" t="str">
            <v>AN339202</v>
          </cell>
          <cell r="E4024">
            <v>-113105152</v>
          </cell>
          <cell r="F4024" t="str">
            <v>completo</v>
          </cell>
        </row>
        <row r="4025">
          <cell r="D4025" t="str">
            <v>77413854V</v>
          </cell>
          <cell r="E4025">
            <v>113804352</v>
          </cell>
          <cell r="F4025" t="str">
            <v>completo</v>
          </cell>
        </row>
        <row r="4026">
          <cell r="D4026" t="str">
            <v>Y4291064Z</v>
          </cell>
          <cell r="E4026">
            <v>-113396752</v>
          </cell>
          <cell r="F4026" t="str">
            <v>completo</v>
          </cell>
        </row>
        <row r="4027">
          <cell r="D4027" t="str">
            <v>14306472N</v>
          </cell>
          <cell r="E4027">
            <v>113631552</v>
          </cell>
          <cell r="F4027" t="str">
            <v>parcial</v>
          </cell>
        </row>
        <row r="4028">
          <cell r="D4028" t="str">
            <v>76954526E</v>
          </cell>
          <cell r="E4028">
            <v>113271552</v>
          </cell>
          <cell r="F4028" t="str">
            <v>completo</v>
          </cell>
        </row>
        <row r="4029">
          <cell r="D4029">
            <v>145846341</v>
          </cell>
          <cell r="E4029">
            <v>-272419</v>
          </cell>
          <cell r="F4029" t="str">
            <v>completo</v>
          </cell>
        </row>
        <row r="4030">
          <cell r="D4030" t="str">
            <v>G19014242</v>
          </cell>
          <cell r="E4030">
            <v>272418</v>
          </cell>
          <cell r="F4030" t="str">
            <v>completo</v>
          </cell>
        </row>
        <row r="4031">
          <cell r="D4031" t="str">
            <v>AR541241</v>
          </cell>
          <cell r="E4031">
            <v>-272415</v>
          </cell>
          <cell r="F4031" t="str">
            <v>completo</v>
          </cell>
        </row>
        <row r="4032">
          <cell r="D4032" t="str">
            <v>Y4606623J</v>
          </cell>
          <cell r="E4032">
            <v>-113927552</v>
          </cell>
          <cell r="F4032" t="str">
            <v>completo</v>
          </cell>
        </row>
        <row r="4033">
          <cell r="D4033" t="str">
            <v>FO537165</v>
          </cell>
          <cell r="E4033">
            <v>-113986652</v>
          </cell>
          <cell r="F4033" t="str">
            <v>completo</v>
          </cell>
        </row>
        <row r="4034">
          <cell r="D4034" t="str">
            <v>Y387088</v>
          </cell>
          <cell r="E4034">
            <v>-258359</v>
          </cell>
          <cell r="F4034" t="str">
            <v>completo</v>
          </cell>
        </row>
        <row r="4035">
          <cell r="D4035" t="str">
            <v>32857823T</v>
          </cell>
          <cell r="E4035">
            <v>113088752</v>
          </cell>
          <cell r="F4035" t="str">
            <v>completo</v>
          </cell>
        </row>
        <row r="4036">
          <cell r="D4036" t="str">
            <v>78691064Z</v>
          </cell>
          <cell r="E4036">
            <v>257982</v>
          </cell>
          <cell r="F4036" t="str">
            <v>parcial</v>
          </cell>
        </row>
        <row r="4037">
          <cell r="D4037" t="str">
            <v>G12351241</v>
          </cell>
          <cell r="E4037">
            <v>-113589752</v>
          </cell>
          <cell r="F4037" t="str">
            <v>completo</v>
          </cell>
        </row>
        <row r="4038">
          <cell r="D4038" t="str">
            <v>51640270A</v>
          </cell>
          <cell r="E4038">
            <v>-113312852</v>
          </cell>
          <cell r="F4038" t="str">
            <v>completo</v>
          </cell>
        </row>
        <row r="4039">
          <cell r="D4039" t="str">
            <v>27903580A</v>
          </cell>
          <cell r="E4039">
            <v>-258223</v>
          </cell>
          <cell r="F4039" t="str">
            <v>completo</v>
          </cell>
        </row>
        <row r="4040">
          <cell r="D4040" t="str">
            <v>AAB145684</v>
          </cell>
          <cell r="E4040">
            <v>-260695</v>
          </cell>
          <cell r="F4040" t="str">
            <v>completo</v>
          </cell>
        </row>
        <row r="4041">
          <cell r="D4041" t="str">
            <v>02196615T</v>
          </cell>
          <cell r="E4041">
            <v>-258327</v>
          </cell>
          <cell r="F4041" t="str">
            <v>completo</v>
          </cell>
        </row>
        <row r="4042">
          <cell r="D4042" t="str">
            <v>50756358G</v>
          </cell>
          <cell r="E4042">
            <v>113233852</v>
          </cell>
          <cell r="F4042" t="str">
            <v>completo</v>
          </cell>
        </row>
        <row r="4043">
          <cell r="D4043" t="str">
            <v>45421629X</v>
          </cell>
          <cell r="E4043">
            <v>-113333852</v>
          </cell>
          <cell r="F4043" t="str">
            <v>completo</v>
          </cell>
        </row>
        <row r="4044">
          <cell r="D4044" t="str">
            <v>25993705W</v>
          </cell>
          <cell r="E4044">
            <v>-258603</v>
          </cell>
          <cell r="F4044" t="str">
            <v>completo</v>
          </cell>
        </row>
        <row r="4045">
          <cell r="D4045" t="str">
            <v>Y5247305F</v>
          </cell>
          <cell r="E4045">
            <v>113442072</v>
          </cell>
          <cell r="F4045" t="str">
            <v>completo</v>
          </cell>
        </row>
        <row r="4046">
          <cell r="D4046" t="str">
            <v>Y4949385Y</v>
          </cell>
          <cell r="E4046">
            <v>-269927</v>
          </cell>
          <cell r="F4046" t="str">
            <v>completo</v>
          </cell>
        </row>
        <row r="4047">
          <cell r="D4047" t="str">
            <v>AU4296100</v>
          </cell>
          <cell r="E4047">
            <v>-113968962</v>
          </cell>
          <cell r="F4047" t="str">
            <v>completo</v>
          </cell>
        </row>
        <row r="4048">
          <cell r="D4048" t="str">
            <v>50409257L</v>
          </cell>
          <cell r="E4048">
            <v>113678962</v>
          </cell>
          <cell r="F4048" t="str">
            <v>completo</v>
          </cell>
        </row>
        <row r="4049">
          <cell r="D4049" t="str">
            <v>30441965Q</v>
          </cell>
          <cell r="E4049">
            <v>-113104982</v>
          </cell>
          <cell r="F4049" t="str">
            <v>parcial</v>
          </cell>
        </row>
        <row r="4050">
          <cell r="D4050" t="str">
            <v>AV0548454</v>
          </cell>
          <cell r="E4050">
            <v>-113161272</v>
          </cell>
          <cell r="F4050" t="str">
            <v>completo</v>
          </cell>
        </row>
        <row r="4051">
          <cell r="D4051" t="str">
            <v>AU0382382</v>
          </cell>
          <cell r="E4051">
            <v>113841272</v>
          </cell>
          <cell r="F4051" t="str">
            <v>completo</v>
          </cell>
        </row>
        <row r="4052">
          <cell r="D4052" t="str">
            <v>YA2808469</v>
          </cell>
          <cell r="E4052">
            <v>-272123</v>
          </cell>
          <cell r="F4052" t="str">
            <v>completo</v>
          </cell>
        </row>
        <row r="4053">
          <cell r="D4053" t="str">
            <v>AQ075851</v>
          </cell>
          <cell r="E4053">
            <v>-272135</v>
          </cell>
          <cell r="F4053" t="str">
            <v>completo</v>
          </cell>
        </row>
        <row r="4054">
          <cell r="D4054" t="str">
            <v>77363818Y</v>
          </cell>
          <cell r="E4054">
            <v>287174</v>
          </cell>
          <cell r="F4054" t="str">
            <v>completo</v>
          </cell>
        </row>
        <row r="4055">
          <cell r="D4055" t="str">
            <v>75618117M</v>
          </cell>
          <cell r="E4055">
            <v>287194</v>
          </cell>
          <cell r="F4055" t="str">
            <v>parcial</v>
          </cell>
        </row>
        <row r="4056">
          <cell r="D4056" t="str">
            <v>AU8919923</v>
          </cell>
          <cell r="E4056">
            <v>-287231</v>
          </cell>
          <cell r="F4056" t="str">
            <v>completo</v>
          </cell>
        </row>
        <row r="4057">
          <cell r="D4057" t="str">
            <v>AT2992273</v>
          </cell>
          <cell r="E4057">
            <v>-113732782</v>
          </cell>
          <cell r="F4057" t="str">
            <v>completo</v>
          </cell>
        </row>
        <row r="4058">
          <cell r="D4058" t="str">
            <v>RL3418046</v>
          </cell>
          <cell r="E4058">
            <v>-287467</v>
          </cell>
          <cell r="F4058" t="str">
            <v>completo</v>
          </cell>
        </row>
        <row r="4059">
          <cell r="D4059" t="str">
            <v>14634485E</v>
          </cell>
          <cell r="E4059">
            <v>-289367</v>
          </cell>
          <cell r="F4059" t="str">
            <v>completo</v>
          </cell>
        </row>
        <row r="4060">
          <cell r="D4060" t="str">
            <v>28543609B</v>
          </cell>
          <cell r="E4060">
            <v>113820982</v>
          </cell>
          <cell r="F4060" t="str">
            <v>parcial</v>
          </cell>
        </row>
        <row r="4061">
          <cell r="D4061" t="str">
            <v>AAA233620</v>
          </cell>
          <cell r="E4061">
            <v>113212982</v>
          </cell>
          <cell r="F4061" t="str">
            <v>completo</v>
          </cell>
        </row>
        <row r="4062">
          <cell r="D4062">
            <v>1002839247</v>
          </cell>
          <cell r="E4062">
            <v>113292982</v>
          </cell>
          <cell r="F4062" t="str">
            <v>parcial</v>
          </cell>
        </row>
        <row r="4063">
          <cell r="D4063" t="str">
            <v>26252940G</v>
          </cell>
          <cell r="E4063">
            <v>113232982</v>
          </cell>
          <cell r="F4063" t="str">
            <v>completo</v>
          </cell>
        </row>
        <row r="4064">
          <cell r="D4064">
            <v>1205808965</v>
          </cell>
          <cell r="E4064">
            <v>-289235</v>
          </cell>
          <cell r="F4064" t="str">
            <v>parcial</v>
          </cell>
        </row>
        <row r="4065">
          <cell r="D4065">
            <v>1002603049</v>
          </cell>
          <cell r="E4065">
            <v>289294</v>
          </cell>
          <cell r="F4065" t="str">
            <v>parcial</v>
          </cell>
        </row>
        <row r="4066">
          <cell r="D4066">
            <v>923014310</v>
          </cell>
          <cell r="E4066">
            <v>-289335</v>
          </cell>
          <cell r="F4066" t="str">
            <v>parcial</v>
          </cell>
        </row>
        <row r="4067">
          <cell r="D4067">
            <v>1205780362</v>
          </cell>
          <cell r="E4067">
            <v>-289339</v>
          </cell>
          <cell r="F4067" t="str">
            <v>parcial</v>
          </cell>
        </row>
        <row r="4068">
          <cell r="D4068" t="str">
            <v>Y6514160E</v>
          </cell>
          <cell r="E4068">
            <v>113843982</v>
          </cell>
          <cell r="F4068" t="str">
            <v>completo</v>
          </cell>
        </row>
        <row r="4069">
          <cell r="D4069" t="str">
            <v>Y4142894X</v>
          </cell>
          <cell r="E4069">
            <v>-113563982</v>
          </cell>
          <cell r="F4069" t="str">
            <v>completo</v>
          </cell>
        </row>
        <row r="4070">
          <cell r="D4070">
            <v>4029664</v>
          </cell>
          <cell r="E4070">
            <v>113863982</v>
          </cell>
          <cell r="F4070" t="str">
            <v>completo</v>
          </cell>
        </row>
        <row r="4071">
          <cell r="D4071" t="str">
            <v>Y3160909X</v>
          </cell>
          <cell r="E4071">
            <v>289390</v>
          </cell>
          <cell r="F4071" t="str">
            <v>parcial</v>
          </cell>
        </row>
        <row r="4072">
          <cell r="D4072" t="str">
            <v>FG449110</v>
          </cell>
          <cell r="E4072">
            <v>-289423</v>
          </cell>
          <cell r="F4072" t="str">
            <v>completo</v>
          </cell>
        </row>
        <row r="4073">
          <cell r="D4073" t="str">
            <v>49090306A</v>
          </cell>
          <cell r="E4073">
            <v>113616092</v>
          </cell>
          <cell r="F4073" t="str">
            <v>completo</v>
          </cell>
        </row>
        <row r="4074">
          <cell r="D4074" t="str">
            <v>YA9752790</v>
          </cell>
          <cell r="E4074">
            <v>-113790192</v>
          </cell>
          <cell r="F4074" t="str">
            <v>completo</v>
          </cell>
        </row>
        <row r="4075">
          <cell r="D4075" t="str">
            <v>45886028Q</v>
          </cell>
          <cell r="E4075">
            <v>113801782</v>
          </cell>
          <cell r="F4075" t="str">
            <v>completo</v>
          </cell>
        </row>
        <row r="4076">
          <cell r="D4076" t="str">
            <v>30968663Z</v>
          </cell>
          <cell r="E4076">
            <v>-286951</v>
          </cell>
          <cell r="F4076" t="str">
            <v>completo</v>
          </cell>
        </row>
        <row r="4077">
          <cell r="D4077" t="str">
            <v>30823552X</v>
          </cell>
          <cell r="E4077">
            <v>-113562382</v>
          </cell>
          <cell r="F4077" t="str">
            <v>completo</v>
          </cell>
        </row>
        <row r="4078">
          <cell r="D4078" t="str">
            <v>80161653Y</v>
          </cell>
          <cell r="E4078">
            <v>257554</v>
          </cell>
          <cell r="F4078" t="str">
            <v>parcial</v>
          </cell>
        </row>
        <row r="4079">
          <cell r="D4079" t="str">
            <v>45745557Y</v>
          </cell>
          <cell r="E4079">
            <v>233826</v>
          </cell>
          <cell r="F4079" t="str">
            <v>completo</v>
          </cell>
        </row>
        <row r="4080">
          <cell r="D4080" t="str">
            <v>45885929D</v>
          </cell>
          <cell r="E4080">
            <v>-113339682</v>
          </cell>
          <cell r="F4080" t="str">
            <v>completo</v>
          </cell>
        </row>
        <row r="4081">
          <cell r="D4081" t="str">
            <v>31003877S</v>
          </cell>
          <cell r="E4081">
            <v>-113394432</v>
          </cell>
          <cell r="F4081" t="str">
            <v>parcial</v>
          </cell>
        </row>
        <row r="4082">
          <cell r="D4082" t="str">
            <v>30976321J</v>
          </cell>
          <cell r="E4082">
            <v>113849682</v>
          </cell>
          <cell r="F4082" t="str">
            <v>parcial</v>
          </cell>
        </row>
        <row r="4083">
          <cell r="D4083" t="str">
            <v>34026794L</v>
          </cell>
          <cell r="E4083">
            <v>113219452</v>
          </cell>
          <cell r="F4083" t="str">
            <v>parcial</v>
          </cell>
        </row>
        <row r="4084">
          <cell r="D4084" t="str">
            <v>X0819868X</v>
          </cell>
          <cell r="E4084">
            <v>233834</v>
          </cell>
          <cell r="F4084" t="str">
            <v>completo</v>
          </cell>
        </row>
        <row r="4085">
          <cell r="D4085" t="str">
            <v>44359167X</v>
          </cell>
          <cell r="E4085">
            <v>233838</v>
          </cell>
          <cell r="F4085" t="str">
            <v>parcial</v>
          </cell>
        </row>
        <row r="4086">
          <cell r="D4086" t="str">
            <v>30814054B</v>
          </cell>
          <cell r="E4086">
            <v>113636452</v>
          </cell>
          <cell r="F4086" t="str">
            <v>completo</v>
          </cell>
        </row>
        <row r="4087">
          <cell r="D4087" t="str">
            <v>30982325Z</v>
          </cell>
          <cell r="E4087">
            <v>-113719832</v>
          </cell>
          <cell r="F4087" t="str">
            <v>completo</v>
          </cell>
        </row>
        <row r="4088">
          <cell r="D4088" t="str">
            <v>44369959S</v>
          </cell>
          <cell r="E4088">
            <v>286922</v>
          </cell>
          <cell r="F4088" t="str">
            <v>parcial</v>
          </cell>
        </row>
        <row r="4089">
          <cell r="D4089" t="str">
            <v>75706668Y</v>
          </cell>
          <cell r="E4089">
            <v>238798</v>
          </cell>
          <cell r="F4089" t="str">
            <v>completo</v>
          </cell>
        </row>
        <row r="4090">
          <cell r="D4090" t="str">
            <v>30833151H</v>
          </cell>
          <cell r="E4090">
            <v>-254627</v>
          </cell>
          <cell r="F4090" t="str">
            <v>completo</v>
          </cell>
        </row>
        <row r="4091">
          <cell r="D4091" t="str">
            <v>30830724Y</v>
          </cell>
          <cell r="E4091">
            <v>-113738332</v>
          </cell>
          <cell r="F4091" t="str">
            <v>parcial</v>
          </cell>
        </row>
        <row r="4092">
          <cell r="D4092" t="str">
            <v>26966232C</v>
          </cell>
          <cell r="E4092">
            <v>-213179</v>
          </cell>
          <cell r="F4092" t="str">
            <v>completo</v>
          </cell>
        </row>
        <row r="4093">
          <cell r="D4093" t="str">
            <v>30445356A</v>
          </cell>
          <cell r="E4093">
            <v>113086962</v>
          </cell>
          <cell r="F4093" t="str">
            <v>parcial</v>
          </cell>
        </row>
        <row r="4094">
          <cell r="D4094" t="str">
            <v>30481940V</v>
          </cell>
          <cell r="E4094">
            <v>113290782</v>
          </cell>
          <cell r="F4094" t="str">
            <v>completo</v>
          </cell>
        </row>
        <row r="4095">
          <cell r="D4095" t="str">
            <v>26225200W</v>
          </cell>
          <cell r="E4095">
            <v>-113186962</v>
          </cell>
          <cell r="F4095" t="str">
            <v>parcial</v>
          </cell>
        </row>
        <row r="4096">
          <cell r="D4096" t="str">
            <v>30801234W</v>
          </cell>
          <cell r="E4096">
            <v>-269691</v>
          </cell>
          <cell r="F4096" t="str">
            <v>parcial</v>
          </cell>
        </row>
        <row r="4097">
          <cell r="D4097" t="str">
            <v>30791586Z</v>
          </cell>
          <cell r="E4097">
            <v>-113902782</v>
          </cell>
          <cell r="F4097" t="str">
            <v>completo</v>
          </cell>
        </row>
        <row r="4098">
          <cell r="D4098" t="str">
            <v>30999709X</v>
          </cell>
          <cell r="E4098">
            <v>113615622</v>
          </cell>
          <cell r="F4098" t="str">
            <v>completo</v>
          </cell>
        </row>
        <row r="4099">
          <cell r="D4099" t="str">
            <v>30970672E</v>
          </cell>
          <cell r="E4099">
            <v>-272171</v>
          </cell>
          <cell r="F4099" t="str">
            <v>completo</v>
          </cell>
        </row>
        <row r="4100">
          <cell r="D4100" t="str">
            <v>26025880T</v>
          </cell>
          <cell r="E4100">
            <v>287666</v>
          </cell>
          <cell r="F4100" t="str">
            <v>parcial</v>
          </cell>
        </row>
        <row r="4101">
          <cell r="D4101" t="str">
            <v>30979500H</v>
          </cell>
          <cell r="E4101">
            <v>113210072</v>
          </cell>
          <cell r="F4101" t="str">
            <v>parcial</v>
          </cell>
        </row>
        <row r="4102">
          <cell r="D4102" t="str">
            <v>80158903Q</v>
          </cell>
          <cell r="E4102">
            <v>-211747</v>
          </cell>
          <cell r="F4102" t="str">
            <v>parcial</v>
          </cell>
        </row>
        <row r="4103">
          <cell r="D4103" t="str">
            <v>26970657Y</v>
          </cell>
          <cell r="E4103">
            <v>-238795</v>
          </cell>
          <cell r="F4103" t="str">
            <v>completo</v>
          </cell>
        </row>
        <row r="4104">
          <cell r="D4104" t="str">
            <v>30971369Y</v>
          </cell>
          <cell r="E4104">
            <v>-113129452</v>
          </cell>
          <cell r="F4104" t="str">
            <v>parcial</v>
          </cell>
        </row>
        <row r="4105">
          <cell r="D4105" t="str">
            <v>30964539F</v>
          </cell>
          <cell r="E4105">
            <v>288610</v>
          </cell>
          <cell r="F4105" t="str">
            <v>completo</v>
          </cell>
        </row>
        <row r="4106">
          <cell r="D4106" t="str">
            <v>26966772P</v>
          </cell>
          <cell r="E4106">
            <v>113408832</v>
          </cell>
          <cell r="F4106" t="str">
            <v>completo</v>
          </cell>
        </row>
        <row r="4107">
          <cell r="D4107" t="str">
            <v>30816320T</v>
          </cell>
          <cell r="E4107">
            <v>-113396712</v>
          </cell>
          <cell r="F4107" t="str">
            <v>parcial</v>
          </cell>
        </row>
        <row r="4108">
          <cell r="D4108" t="str">
            <v>44363060Q</v>
          </cell>
          <cell r="E4108">
            <v>-113739682</v>
          </cell>
          <cell r="F4108" t="str">
            <v>completo</v>
          </cell>
        </row>
        <row r="4109">
          <cell r="D4109" t="str">
            <v>V9730366</v>
          </cell>
          <cell r="E4109">
            <v>257382</v>
          </cell>
          <cell r="F4109" t="str">
            <v>completo</v>
          </cell>
        </row>
        <row r="4110">
          <cell r="D4110" t="str">
            <v>50614097K</v>
          </cell>
          <cell r="E4110">
            <v>272178</v>
          </cell>
          <cell r="F4110" t="str">
            <v>completo</v>
          </cell>
        </row>
        <row r="4111">
          <cell r="D4111" t="str">
            <v>30977518Z</v>
          </cell>
          <cell r="E4111">
            <v>113671312</v>
          </cell>
          <cell r="F4111" t="str">
            <v>completo</v>
          </cell>
        </row>
        <row r="4112">
          <cell r="D4112" t="str">
            <v>45749856G</v>
          </cell>
          <cell r="E4112">
            <v>-113569412</v>
          </cell>
          <cell r="F4112" t="str">
            <v>completo</v>
          </cell>
        </row>
        <row r="4113">
          <cell r="D4113" t="str">
            <v>55090902Z</v>
          </cell>
          <cell r="E4113">
            <v>-288615</v>
          </cell>
          <cell r="F4113" t="str">
            <v>completo</v>
          </cell>
        </row>
        <row r="4114">
          <cell r="D4114" t="str">
            <v>26966233K</v>
          </cell>
          <cell r="E4114">
            <v>-113926212</v>
          </cell>
          <cell r="F4114" t="str">
            <v>completo</v>
          </cell>
        </row>
        <row r="4115">
          <cell r="D4115" t="str">
            <v>30497763Q</v>
          </cell>
          <cell r="E4115">
            <v>-113339652</v>
          </cell>
          <cell r="F4115" t="str">
            <v>completo</v>
          </cell>
        </row>
        <row r="4116">
          <cell r="D4116" t="str">
            <v>44361715M</v>
          </cell>
          <cell r="E4116">
            <v>113026452</v>
          </cell>
          <cell r="F4116" t="str">
            <v>completo</v>
          </cell>
        </row>
        <row r="4117">
          <cell r="D4117" t="str">
            <v>30985270S</v>
          </cell>
          <cell r="E4117">
            <v>286942</v>
          </cell>
          <cell r="F4117" t="str">
            <v>completo</v>
          </cell>
        </row>
        <row r="4118">
          <cell r="D4118" t="str">
            <v>30950841V</v>
          </cell>
          <cell r="E4118">
            <v>-233827</v>
          </cell>
          <cell r="F4118" t="str">
            <v>completo</v>
          </cell>
        </row>
        <row r="4119">
          <cell r="D4119" t="str">
            <v>30960563X</v>
          </cell>
          <cell r="E4119">
            <v>270010</v>
          </cell>
          <cell r="F4119" t="str">
            <v>completo</v>
          </cell>
        </row>
        <row r="4120">
          <cell r="D4120" t="str">
            <v>45736583W</v>
          </cell>
          <cell r="E4120">
            <v>-113529682</v>
          </cell>
          <cell r="F4120" t="str">
            <v>completo</v>
          </cell>
        </row>
        <row r="4121">
          <cell r="D4121" t="str">
            <v>77474254L</v>
          </cell>
          <cell r="E4121">
            <v>-286955</v>
          </cell>
          <cell r="F4121" t="str">
            <v>parcial</v>
          </cell>
        </row>
        <row r="4122">
          <cell r="D4122" t="str">
            <v>30965780Y</v>
          </cell>
          <cell r="E4122">
            <v>-257175</v>
          </cell>
          <cell r="F4122" t="str">
            <v>completo</v>
          </cell>
        </row>
        <row r="4123">
          <cell r="D4123" t="str">
            <v>30834350K</v>
          </cell>
          <cell r="E4123">
            <v>286950</v>
          </cell>
          <cell r="F4123" t="str">
            <v>completo</v>
          </cell>
        </row>
        <row r="4124">
          <cell r="D4124" t="str">
            <v>30797732L</v>
          </cell>
          <cell r="E4124">
            <v>217722</v>
          </cell>
          <cell r="F4124" t="str">
            <v>parcial</v>
          </cell>
        </row>
        <row r="4125">
          <cell r="D4125" t="str">
            <v>30997621S</v>
          </cell>
          <cell r="E4125">
            <v>-223491</v>
          </cell>
          <cell r="F4125" t="str">
            <v>completo</v>
          </cell>
        </row>
        <row r="4126">
          <cell r="D4126" t="str">
            <v>30975934V</v>
          </cell>
          <cell r="E4126">
            <v>254626</v>
          </cell>
          <cell r="F4126" t="str">
            <v>parcial</v>
          </cell>
        </row>
        <row r="4127">
          <cell r="D4127" t="str">
            <v>30823549F</v>
          </cell>
          <cell r="E4127">
            <v>113619452</v>
          </cell>
          <cell r="F4127" t="str">
            <v>completo</v>
          </cell>
        </row>
        <row r="4128">
          <cell r="D4128" t="str">
            <v>30942672J</v>
          </cell>
          <cell r="E4128">
            <v>-113188452</v>
          </cell>
          <cell r="F4128" t="str">
            <v>parcial</v>
          </cell>
        </row>
        <row r="4129">
          <cell r="D4129" t="str">
            <v>34029113S</v>
          </cell>
          <cell r="E4129">
            <v>-254907</v>
          </cell>
          <cell r="F4129" t="str">
            <v>completo</v>
          </cell>
        </row>
        <row r="4130">
          <cell r="D4130" t="str">
            <v>30985646T</v>
          </cell>
          <cell r="E4130">
            <v>-113733352</v>
          </cell>
          <cell r="F4130" t="str">
            <v>completo</v>
          </cell>
        </row>
        <row r="4131">
          <cell r="D4131" t="str">
            <v>80132998D</v>
          </cell>
          <cell r="E4131">
            <v>254870</v>
          </cell>
          <cell r="F4131" t="str">
            <v>parcial</v>
          </cell>
        </row>
        <row r="4132">
          <cell r="D4132" t="str">
            <v>X4203957V</v>
          </cell>
          <cell r="E4132">
            <v>-254883</v>
          </cell>
          <cell r="F4132" t="str">
            <v>parcial</v>
          </cell>
        </row>
        <row r="4133">
          <cell r="D4133" t="str">
            <v>49833527W</v>
          </cell>
          <cell r="E4133">
            <v>-113719452</v>
          </cell>
          <cell r="F4133" t="str">
            <v>parcial</v>
          </cell>
        </row>
        <row r="4134">
          <cell r="D4134" t="str">
            <v>32088621X</v>
          </cell>
          <cell r="E4134">
            <v>-254831</v>
          </cell>
          <cell r="F4134" t="str">
            <v>completo</v>
          </cell>
        </row>
        <row r="4135">
          <cell r="D4135" t="str">
            <v>30990530P</v>
          </cell>
          <cell r="E4135">
            <v>-113359682</v>
          </cell>
          <cell r="F4135" t="str">
            <v>completo</v>
          </cell>
        </row>
        <row r="4136">
          <cell r="D4136" t="str">
            <v>80158904V</v>
          </cell>
          <cell r="E4136">
            <v>-113900072</v>
          </cell>
          <cell r="F4136" t="str">
            <v>parcial</v>
          </cell>
        </row>
        <row r="4137">
          <cell r="D4137" t="str">
            <v>45888525Y</v>
          </cell>
          <cell r="E4137">
            <v>113886962</v>
          </cell>
          <cell r="F4137" t="str">
            <v>completo</v>
          </cell>
        </row>
        <row r="4138">
          <cell r="D4138" t="str">
            <v>AY5115881</v>
          </cell>
          <cell r="E4138">
            <v>-113581752</v>
          </cell>
          <cell r="F4138" t="str">
            <v>completo</v>
          </cell>
        </row>
        <row r="4139">
          <cell r="D4139" t="str">
            <v>31007074S</v>
          </cell>
          <cell r="E4139">
            <v>-254055</v>
          </cell>
          <cell r="F4139" t="str">
            <v>completo</v>
          </cell>
        </row>
        <row r="4140">
          <cell r="D4140" t="str">
            <v>31007450T</v>
          </cell>
          <cell r="E4140">
            <v>-245639</v>
          </cell>
          <cell r="F4140" t="str">
            <v>completo</v>
          </cell>
        </row>
        <row r="4141">
          <cell r="D4141" t="str">
            <v>31003516E</v>
          </cell>
          <cell r="E4141">
            <v>272174</v>
          </cell>
          <cell r="F4141" t="str">
            <v>parcial</v>
          </cell>
        </row>
        <row r="4142">
          <cell r="D4142" t="str">
            <v>15454352P</v>
          </cell>
          <cell r="E4142">
            <v>-113371752</v>
          </cell>
          <cell r="F4142" t="str">
            <v>parcial</v>
          </cell>
        </row>
        <row r="4143">
          <cell r="D4143" t="str">
            <v>26967427L</v>
          </cell>
          <cell r="E4143">
            <v>-113968452</v>
          </cell>
          <cell r="F4143" t="str">
            <v>parcial</v>
          </cell>
        </row>
        <row r="4144">
          <cell r="D4144" t="str">
            <v>50625636Z</v>
          </cell>
          <cell r="E4144">
            <v>286938</v>
          </cell>
          <cell r="F4144" t="str">
            <v>completo</v>
          </cell>
        </row>
        <row r="4145">
          <cell r="D4145" t="str">
            <v>X8266681K</v>
          </cell>
          <cell r="E4145">
            <v>113694432</v>
          </cell>
          <cell r="F4145" t="str">
            <v>completo</v>
          </cell>
        </row>
        <row r="4146">
          <cell r="D4146" t="str">
            <v>29614417P</v>
          </cell>
          <cell r="E4146">
            <v>113259682</v>
          </cell>
          <cell r="F4146" t="str">
            <v>parcial</v>
          </cell>
        </row>
        <row r="4147">
          <cell r="D4147" t="str">
            <v>20226825G</v>
          </cell>
          <cell r="E4147">
            <v>-270011</v>
          </cell>
          <cell r="F4147" t="str">
            <v>completo</v>
          </cell>
        </row>
        <row r="4148">
          <cell r="D4148" t="str">
            <v>31012238G</v>
          </cell>
          <cell r="E4148">
            <v>-269687</v>
          </cell>
          <cell r="F4148" t="str">
            <v>completo</v>
          </cell>
        </row>
        <row r="4149">
          <cell r="D4149" t="str">
            <v>80166173H</v>
          </cell>
          <cell r="E4149">
            <v>271282</v>
          </cell>
          <cell r="F4149" t="str">
            <v>parcial</v>
          </cell>
        </row>
        <row r="4150">
          <cell r="D4150" t="str">
            <v>45749656B</v>
          </cell>
          <cell r="E4150">
            <v>-113792172</v>
          </cell>
          <cell r="F4150" t="str">
            <v>completo</v>
          </cell>
        </row>
        <row r="4151">
          <cell r="D4151" t="str">
            <v>31015911C</v>
          </cell>
          <cell r="E4151">
            <v>113805962</v>
          </cell>
          <cell r="F4151" t="str">
            <v>completo</v>
          </cell>
        </row>
        <row r="4152">
          <cell r="D4152" t="str">
            <v>53598780V</v>
          </cell>
          <cell r="E4152">
            <v>-286923</v>
          </cell>
          <cell r="F4152" t="str">
            <v>completo</v>
          </cell>
        </row>
        <row r="4153">
          <cell r="D4153" t="str">
            <v>30967392P</v>
          </cell>
          <cell r="E4153">
            <v>-288551</v>
          </cell>
          <cell r="F4153" t="str">
            <v>parcial</v>
          </cell>
        </row>
        <row r="4154">
          <cell r="D4154" t="str">
            <v>X6238106T</v>
          </cell>
          <cell r="E4154">
            <v>269682</v>
          </cell>
          <cell r="F4154" t="str">
            <v>completo</v>
          </cell>
        </row>
        <row r="4155">
          <cell r="D4155" t="str">
            <v>31012709S</v>
          </cell>
          <cell r="E4155">
            <v>-113777382</v>
          </cell>
          <cell r="F4155" t="str">
            <v>completo</v>
          </cell>
        </row>
        <row r="4156">
          <cell r="D4156" t="str">
            <v>46073049R</v>
          </cell>
          <cell r="E4156">
            <v>-113716882</v>
          </cell>
          <cell r="F4156" t="str">
            <v>completo</v>
          </cell>
        </row>
        <row r="4157">
          <cell r="D4157">
            <v>10913445</v>
          </cell>
          <cell r="E4157">
            <v>113029212</v>
          </cell>
          <cell r="F4157" t="str">
            <v>completo</v>
          </cell>
        </row>
        <row r="4158">
          <cell r="D4158" t="str">
            <v>X0628376Q</v>
          </cell>
          <cell r="E4158">
            <v>-113797832</v>
          </cell>
          <cell r="F4158" t="str">
            <v>completo</v>
          </cell>
        </row>
        <row r="4159">
          <cell r="D4159" t="str">
            <v>50586882S</v>
          </cell>
          <cell r="E4159">
            <v>287094</v>
          </cell>
          <cell r="F4159" t="str">
            <v>completo</v>
          </cell>
        </row>
        <row r="4160">
          <cell r="D4160" t="str">
            <v>05675800K</v>
          </cell>
          <cell r="E4160">
            <v>254546</v>
          </cell>
          <cell r="F4160" t="str">
            <v>completo</v>
          </cell>
        </row>
        <row r="4161">
          <cell r="D4161" t="str">
            <v>2776664AA</v>
          </cell>
          <cell r="E4161">
            <v>113864272</v>
          </cell>
          <cell r="F4161" t="str">
            <v>completo</v>
          </cell>
        </row>
        <row r="4162">
          <cell r="D4162" t="str">
            <v>Y3571846Y</v>
          </cell>
          <cell r="E4162">
            <v>-239759</v>
          </cell>
          <cell r="F4162" t="str">
            <v>completo</v>
          </cell>
        </row>
        <row r="4163">
          <cell r="D4163" t="str">
            <v>YB3400140</v>
          </cell>
          <cell r="E4163">
            <v>-113981312</v>
          </cell>
          <cell r="F4163" t="str">
            <v>completo</v>
          </cell>
        </row>
        <row r="4164">
          <cell r="D4164" t="str">
            <v>YA7614296</v>
          </cell>
          <cell r="E4164">
            <v>-217695</v>
          </cell>
          <cell r="F4164" t="str">
            <v>completo</v>
          </cell>
        </row>
        <row r="4165">
          <cell r="D4165">
            <v>93234528</v>
          </cell>
          <cell r="E4165">
            <v>-217811</v>
          </cell>
          <cell r="F4165" t="str">
            <v>completo</v>
          </cell>
        </row>
        <row r="4166">
          <cell r="D4166" t="str">
            <v>Y3731411C</v>
          </cell>
          <cell r="E4166">
            <v>113448452</v>
          </cell>
          <cell r="F4166" t="str">
            <v>completo</v>
          </cell>
        </row>
        <row r="4167">
          <cell r="D4167" t="str">
            <v>78037495J</v>
          </cell>
          <cell r="E4167">
            <v>257174</v>
          </cell>
          <cell r="F4167" t="str">
            <v>parcial</v>
          </cell>
        </row>
        <row r="4168">
          <cell r="D4168" t="str">
            <v>Y2737237K</v>
          </cell>
          <cell r="E4168">
            <v>227606</v>
          </cell>
          <cell r="F4168" t="str">
            <v>parcial</v>
          </cell>
        </row>
        <row r="4169">
          <cell r="D4169" t="str">
            <v>M715181</v>
          </cell>
          <cell r="E4169">
            <v>-254827</v>
          </cell>
          <cell r="F4169" t="str">
            <v>completo</v>
          </cell>
        </row>
        <row r="4170">
          <cell r="D4170" t="str">
            <v>Y3128489C</v>
          </cell>
          <cell r="E4170">
            <v>-113378452</v>
          </cell>
          <cell r="F4170" t="str">
            <v>completo</v>
          </cell>
        </row>
        <row r="4171">
          <cell r="D4171">
            <v>465499296</v>
          </cell>
          <cell r="E4171">
            <v>-113588452</v>
          </cell>
          <cell r="F4171" t="str">
            <v>parcial</v>
          </cell>
        </row>
        <row r="4172">
          <cell r="D4172" t="str">
            <v>50106743R</v>
          </cell>
          <cell r="E4172">
            <v>113429452</v>
          </cell>
          <cell r="F4172" t="str">
            <v>parcial</v>
          </cell>
        </row>
        <row r="4173">
          <cell r="D4173" t="str">
            <v>AT3292795</v>
          </cell>
          <cell r="E4173">
            <v>-113520552</v>
          </cell>
          <cell r="F4173" t="str">
            <v>completo</v>
          </cell>
        </row>
        <row r="4174">
          <cell r="D4174" t="str">
            <v>AN6952398</v>
          </cell>
          <cell r="E4174">
            <v>255026</v>
          </cell>
          <cell r="F4174" t="str">
            <v>completo</v>
          </cell>
        </row>
        <row r="4175">
          <cell r="D4175" t="str">
            <v>AU2676347</v>
          </cell>
          <cell r="E4175">
            <v>-113920552</v>
          </cell>
          <cell r="F4175" t="str">
            <v>completo</v>
          </cell>
        </row>
        <row r="4176">
          <cell r="D4176" t="str">
            <v>AO8163973</v>
          </cell>
          <cell r="E4176">
            <v>255046</v>
          </cell>
          <cell r="F4176" t="str">
            <v>completo</v>
          </cell>
        </row>
        <row r="4177">
          <cell r="D4177" t="str">
            <v>3402907AA</v>
          </cell>
          <cell r="E4177">
            <v>113881752</v>
          </cell>
          <cell r="F4177" t="str">
            <v>completo</v>
          </cell>
        </row>
        <row r="4178">
          <cell r="D4178" t="str">
            <v>PLH5JGHC</v>
          </cell>
          <cell r="E4178">
            <v>-113750852</v>
          </cell>
          <cell r="F4178" t="str">
            <v>completo</v>
          </cell>
        </row>
        <row r="4179">
          <cell r="D4179" t="str">
            <v>P44814227</v>
          </cell>
          <cell r="E4179">
            <v>-113903852</v>
          </cell>
          <cell r="F4179" t="str">
            <v>completo</v>
          </cell>
        </row>
        <row r="4180">
          <cell r="D4180" t="str">
            <v>VL0169745</v>
          </cell>
          <cell r="E4180">
            <v>-113906882</v>
          </cell>
          <cell r="F4180" t="str">
            <v>completo</v>
          </cell>
        </row>
        <row r="4181">
          <cell r="D4181" t="str">
            <v>Y4931311X</v>
          </cell>
          <cell r="E4181">
            <v>288670</v>
          </cell>
          <cell r="F4181" t="str">
            <v>completo</v>
          </cell>
        </row>
        <row r="4182">
          <cell r="D4182" t="str">
            <v>09329010A</v>
          </cell>
          <cell r="E4182">
            <v>-113397882</v>
          </cell>
          <cell r="F4182" t="str">
            <v>completo</v>
          </cell>
        </row>
        <row r="4183">
          <cell r="D4183" t="str">
            <v>77814162X</v>
          </cell>
          <cell r="E4183">
            <v>-113981862</v>
          </cell>
          <cell r="F4183" t="str">
            <v>completo</v>
          </cell>
        </row>
        <row r="4184">
          <cell r="D4184" t="str">
            <v>G06430813</v>
          </cell>
          <cell r="E4184">
            <v>-269539</v>
          </cell>
          <cell r="F4184" t="str">
            <v>completo</v>
          </cell>
        </row>
        <row r="4185">
          <cell r="D4185" t="str">
            <v>77187877S</v>
          </cell>
          <cell r="E4185">
            <v>-269683</v>
          </cell>
          <cell r="F4185" t="str">
            <v>completo</v>
          </cell>
        </row>
        <row r="4186">
          <cell r="D4186">
            <v>1305863415</v>
          </cell>
          <cell r="E4186">
            <v>269686</v>
          </cell>
          <cell r="F4186" t="str">
            <v>completo</v>
          </cell>
        </row>
        <row r="4187">
          <cell r="D4187" t="str">
            <v>35101452W</v>
          </cell>
          <cell r="E4187">
            <v>-113986962</v>
          </cell>
          <cell r="F4187" t="str">
            <v>completo</v>
          </cell>
        </row>
        <row r="4188">
          <cell r="D4188" t="str">
            <v>AV6630477</v>
          </cell>
          <cell r="E4188">
            <v>-113568962</v>
          </cell>
          <cell r="F4188" t="str">
            <v>completo</v>
          </cell>
        </row>
        <row r="4189">
          <cell r="D4189">
            <v>1303982746</v>
          </cell>
          <cell r="E4189">
            <v>-113168962</v>
          </cell>
          <cell r="F4189" t="str">
            <v>completo</v>
          </cell>
        </row>
        <row r="4190">
          <cell r="D4190" t="str">
            <v>AT0847667</v>
          </cell>
          <cell r="E4190">
            <v>269862</v>
          </cell>
          <cell r="F4190" t="str">
            <v>completo</v>
          </cell>
        </row>
        <row r="4191">
          <cell r="D4191" t="str">
            <v>AT3336782</v>
          </cell>
          <cell r="E4191">
            <v>113468962</v>
          </cell>
          <cell r="F4191" t="str">
            <v>completo</v>
          </cell>
        </row>
        <row r="4192">
          <cell r="D4192" t="str">
            <v>AX1921265</v>
          </cell>
          <cell r="E4192">
            <v>-113758962</v>
          </cell>
          <cell r="F4192" t="str">
            <v>completo</v>
          </cell>
        </row>
        <row r="4193">
          <cell r="D4193" t="str">
            <v>EA1887420</v>
          </cell>
          <cell r="E4193">
            <v>-113182172</v>
          </cell>
          <cell r="F4193" t="str">
            <v>completo</v>
          </cell>
        </row>
        <row r="4194">
          <cell r="D4194" t="str">
            <v>76629415Q</v>
          </cell>
          <cell r="E4194">
            <v>-113582172</v>
          </cell>
          <cell r="F4194" t="str">
            <v>completo</v>
          </cell>
        </row>
        <row r="4195">
          <cell r="D4195" t="str">
            <v>26749945W</v>
          </cell>
          <cell r="E4195">
            <v>113048172</v>
          </cell>
          <cell r="F4195" t="str">
            <v>parcial</v>
          </cell>
        </row>
        <row r="4196">
          <cell r="D4196" t="str">
            <v>AO8074525</v>
          </cell>
          <cell r="E4196">
            <v>113861272</v>
          </cell>
          <cell r="F4196" t="str">
            <v>completo</v>
          </cell>
        </row>
        <row r="4197">
          <cell r="D4197" t="str">
            <v>AX1907401</v>
          </cell>
          <cell r="E4197">
            <v>-272183</v>
          </cell>
          <cell r="F4197" t="str">
            <v>completo</v>
          </cell>
        </row>
        <row r="4198">
          <cell r="D4198" t="str">
            <v>AX2131877</v>
          </cell>
          <cell r="E4198">
            <v>272186</v>
          </cell>
          <cell r="F4198" t="str">
            <v>completo</v>
          </cell>
        </row>
        <row r="4199">
          <cell r="D4199" t="str">
            <v>AT0827892</v>
          </cell>
          <cell r="E4199">
            <v>113881272</v>
          </cell>
          <cell r="F4199" t="str">
            <v>completo</v>
          </cell>
        </row>
        <row r="4200">
          <cell r="D4200" t="str">
            <v>AR3153930</v>
          </cell>
          <cell r="E4200">
            <v>-272323</v>
          </cell>
          <cell r="F4200" t="str">
            <v>completo</v>
          </cell>
        </row>
        <row r="4201">
          <cell r="D4201" t="str">
            <v>AO5366312</v>
          </cell>
          <cell r="E4201">
            <v>272334</v>
          </cell>
          <cell r="F4201" t="str">
            <v>completo</v>
          </cell>
        </row>
        <row r="4202">
          <cell r="D4202" t="str">
            <v>AU2500467</v>
          </cell>
          <cell r="E4202">
            <v>-113129682</v>
          </cell>
          <cell r="F4202" t="str">
            <v>completo</v>
          </cell>
        </row>
        <row r="4203">
          <cell r="D4203" t="str">
            <v>AT3416371</v>
          </cell>
          <cell r="E4203">
            <v>286926</v>
          </cell>
          <cell r="F4203" t="str">
            <v>completo</v>
          </cell>
        </row>
        <row r="4204">
          <cell r="D4204" t="str">
            <v>AX1786549</v>
          </cell>
          <cell r="E4204">
            <v>-286927</v>
          </cell>
          <cell r="F4204" t="str">
            <v>completo</v>
          </cell>
        </row>
        <row r="4205">
          <cell r="D4205" t="str">
            <v>AR4125522</v>
          </cell>
          <cell r="E4205">
            <v>113829682</v>
          </cell>
          <cell r="F4205" t="str">
            <v>completo</v>
          </cell>
        </row>
        <row r="4206">
          <cell r="D4206" t="str">
            <v>AT4257309</v>
          </cell>
          <cell r="E4206">
            <v>-286931</v>
          </cell>
          <cell r="F4206" t="str">
            <v>completo</v>
          </cell>
        </row>
        <row r="4207">
          <cell r="D4207" t="str">
            <v>CA39959CJ</v>
          </cell>
          <cell r="E4207">
            <v>113639682</v>
          </cell>
          <cell r="F4207" t="str">
            <v>completo</v>
          </cell>
        </row>
        <row r="4208">
          <cell r="D4208" t="str">
            <v>AX1916502</v>
          </cell>
          <cell r="E4208">
            <v>113049682</v>
          </cell>
          <cell r="F4208" t="str">
            <v>completo</v>
          </cell>
        </row>
        <row r="4209">
          <cell r="D4209" t="str">
            <v>14CY19218 1</v>
          </cell>
          <cell r="E4209">
            <v>113446782</v>
          </cell>
          <cell r="F4209" t="str">
            <v>completo</v>
          </cell>
        </row>
        <row r="4210">
          <cell r="D4210" t="str">
            <v>AS3578258</v>
          </cell>
          <cell r="E4210">
            <v>113401782</v>
          </cell>
          <cell r="F4210" t="str">
            <v>completo</v>
          </cell>
        </row>
        <row r="4211">
          <cell r="D4211" t="str">
            <v>AT7183280</v>
          </cell>
          <cell r="E4211">
            <v>286954</v>
          </cell>
          <cell r="F4211" t="str">
            <v>completo</v>
          </cell>
        </row>
        <row r="4212">
          <cell r="D4212" t="str">
            <v>AU4284435</v>
          </cell>
          <cell r="E4212">
            <v>113659682</v>
          </cell>
          <cell r="F4212" t="str">
            <v>completo</v>
          </cell>
        </row>
        <row r="4213">
          <cell r="D4213" t="str">
            <v>AU218196</v>
          </cell>
          <cell r="E4213">
            <v>-113105782</v>
          </cell>
          <cell r="F4213" t="str">
            <v>completo</v>
          </cell>
        </row>
        <row r="4214">
          <cell r="D4214" t="str">
            <v>25681841H</v>
          </cell>
          <cell r="E4214">
            <v>-113506882</v>
          </cell>
          <cell r="F4214" t="str">
            <v>completo</v>
          </cell>
        </row>
        <row r="4215">
          <cell r="D4215" t="str">
            <v>Y6205716P</v>
          </cell>
          <cell r="E4215">
            <v>-288611</v>
          </cell>
          <cell r="F4215" t="str">
            <v>completo</v>
          </cell>
        </row>
        <row r="4216">
          <cell r="D4216">
            <v>90624300172</v>
          </cell>
          <cell r="E4216">
            <v>-113376882</v>
          </cell>
          <cell r="F4216" t="str">
            <v>completo</v>
          </cell>
        </row>
        <row r="4217">
          <cell r="D4217" t="str">
            <v>AR1855657</v>
          </cell>
          <cell r="E4217">
            <v>288618</v>
          </cell>
          <cell r="F4217" t="str">
            <v>completo</v>
          </cell>
        </row>
        <row r="4218">
          <cell r="D4218" t="str">
            <v>20170978R</v>
          </cell>
          <cell r="E4218">
            <v>-288867</v>
          </cell>
          <cell r="F4218" t="str">
            <v>parcial</v>
          </cell>
        </row>
        <row r="4219">
          <cell r="D4219" t="str">
            <v>X2741529K</v>
          </cell>
          <cell r="E4219">
            <v>289182</v>
          </cell>
          <cell r="F4219" t="str">
            <v>completo</v>
          </cell>
        </row>
        <row r="4220">
          <cell r="D4220" t="str">
            <v>30950309Z</v>
          </cell>
          <cell r="E4220">
            <v>113271072</v>
          </cell>
          <cell r="F4220" t="str">
            <v>parcial</v>
          </cell>
        </row>
        <row r="4221">
          <cell r="D4221" t="str">
            <v>44351555B</v>
          </cell>
          <cell r="E4221">
            <v>-113337882</v>
          </cell>
          <cell r="F4221" t="str">
            <v>completo</v>
          </cell>
        </row>
        <row r="4222">
          <cell r="D4222" t="str">
            <v>30980285K</v>
          </cell>
          <cell r="E4222">
            <v>214962</v>
          </cell>
          <cell r="F4222" t="str">
            <v>parcial</v>
          </cell>
        </row>
        <row r="4223">
          <cell r="D4223" t="str">
            <v>30499633T</v>
          </cell>
          <cell r="E4223">
            <v>271882</v>
          </cell>
          <cell r="F4223" t="str">
            <v>parcial</v>
          </cell>
        </row>
        <row r="4224">
          <cell r="D4224" t="str">
            <v>30991665Q</v>
          </cell>
          <cell r="E4224">
            <v>113068452</v>
          </cell>
          <cell r="F4224" t="str">
            <v>completo</v>
          </cell>
        </row>
        <row r="4225">
          <cell r="D4225" t="str">
            <v>31002880F</v>
          </cell>
          <cell r="E4225">
            <v>-113169412</v>
          </cell>
          <cell r="F4225" t="str">
            <v>completo</v>
          </cell>
        </row>
        <row r="4226">
          <cell r="D4226" t="str">
            <v>30530526G</v>
          </cell>
          <cell r="E4226">
            <v>-113737712</v>
          </cell>
          <cell r="F4226" t="str">
            <v>parcial</v>
          </cell>
        </row>
        <row r="4227">
          <cell r="D4227" t="str">
            <v>1352777AA</v>
          </cell>
          <cell r="E4227">
            <v>-113379452</v>
          </cell>
          <cell r="F4227" t="str">
            <v>completo</v>
          </cell>
        </row>
        <row r="4228">
          <cell r="D4228" t="str">
            <v>44356446A</v>
          </cell>
          <cell r="E4228">
            <v>-113924552</v>
          </cell>
          <cell r="F4228" t="str">
            <v>parcial</v>
          </cell>
        </row>
        <row r="4229">
          <cell r="D4229" t="str">
            <v>30485179J</v>
          </cell>
          <cell r="E4229">
            <v>-113947682</v>
          </cell>
          <cell r="F4229" t="str">
            <v>completo</v>
          </cell>
        </row>
        <row r="4230">
          <cell r="D4230" t="str">
            <v>14621620Z</v>
          </cell>
          <cell r="E4230">
            <v>-113736552</v>
          </cell>
          <cell r="F4230" t="str">
            <v>parcial</v>
          </cell>
        </row>
        <row r="4231">
          <cell r="D4231" t="str">
            <v>31000167P</v>
          </cell>
          <cell r="E4231">
            <v>113080412</v>
          </cell>
          <cell r="F4231" t="str">
            <v>parcial</v>
          </cell>
        </row>
        <row r="4232">
          <cell r="D4232" t="str">
            <v>30512289Y</v>
          </cell>
          <cell r="E4232">
            <v>-113509432</v>
          </cell>
          <cell r="F4232" t="str">
            <v>parcial</v>
          </cell>
        </row>
        <row r="4233">
          <cell r="D4233" t="str">
            <v>30828937J</v>
          </cell>
          <cell r="E4233">
            <v>-211711</v>
          </cell>
          <cell r="F4233" t="str">
            <v>parcial</v>
          </cell>
        </row>
        <row r="4234">
          <cell r="D4234" t="str">
            <v>45735569T</v>
          </cell>
          <cell r="E4234">
            <v>-271679</v>
          </cell>
          <cell r="F4234" t="str">
            <v>completo</v>
          </cell>
        </row>
        <row r="4235">
          <cell r="D4235" t="str">
            <v>30512015P</v>
          </cell>
          <cell r="E4235">
            <v>113670552</v>
          </cell>
          <cell r="F4235" t="str">
            <v>completo</v>
          </cell>
        </row>
        <row r="4236">
          <cell r="D4236" t="str">
            <v>30999144C</v>
          </cell>
          <cell r="E4236">
            <v>-113542752</v>
          </cell>
          <cell r="F4236" t="str">
            <v>completo</v>
          </cell>
        </row>
        <row r="4237">
          <cell r="D4237" t="str">
            <v>30821013R</v>
          </cell>
          <cell r="E4237">
            <v>214966</v>
          </cell>
          <cell r="F4237" t="str">
            <v>parcial</v>
          </cell>
        </row>
        <row r="4238">
          <cell r="D4238" t="str">
            <v>30431309D</v>
          </cell>
          <cell r="E4238">
            <v>-113528682</v>
          </cell>
          <cell r="F4238" t="str">
            <v>completo</v>
          </cell>
        </row>
        <row r="4239">
          <cell r="D4239" t="str">
            <v>30530256X</v>
          </cell>
          <cell r="E4239">
            <v>113801552</v>
          </cell>
          <cell r="F4239" t="str">
            <v>completo</v>
          </cell>
        </row>
        <row r="4240">
          <cell r="D4240" t="str">
            <v>30470264W</v>
          </cell>
          <cell r="E4240">
            <v>-113529452</v>
          </cell>
          <cell r="F4240" t="str">
            <v>completo</v>
          </cell>
        </row>
        <row r="4241">
          <cell r="D4241" t="str">
            <v>30815346S</v>
          </cell>
          <cell r="E4241">
            <v>269886</v>
          </cell>
          <cell r="F4241" t="str">
            <v>parcial</v>
          </cell>
        </row>
        <row r="4242">
          <cell r="D4242" t="str">
            <v>30502435L</v>
          </cell>
          <cell r="E4242">
            <v>238734</v>
          </cell>
          <cell r="F4242" t="str">
            <v>completo</v>
          </cell>
        </row>
        <row r="4243">
          <cell r="D4243" t="str">
            <v>30949663N</v>
          </cell>
          <cell r="E4243">
            <v>286882</v>
          </cell>
          <cell r="F4243" t="str">
            <v>completo</v>
          </cell>
        </row>
        <row r="4244">
          <cell r="D4244" t="str">
            <v>25937662X</v>
          </cell>
          <cell r="E4244">
            <v>113080552</v>
          </cell>
          <cell r="F4244" t="str">
            <v>completo</v>
          </cell>
        </row>
        <row r="4245">
          <cell r="D4245" t="str">
            <v>30826933X</v>
          </cell>
          <cell r="E4245">
            <v>-255071</v>
          </cell>
          <cell r="F4245" t="str">
            <v>completo</v>
          </cell>
        </row>
        <row r="4246">
          <cell r="D4246" t="str">
            <v>30069807K</v>
          </cell>
          <cell r="E4246">
            <v>255102</v>
          </cell>
          <cell r="F4246" t="str">
            <v>completo</v>
          </cell>
        </row>
        <row r="4247">
          <cell r="D4247" t="str">
            <v>30983874E</v>
          </cell>
          <cell r="E4247">
            <v>-269895</v>
          </cell>
          <cell r="F4247" t="str">
            <v>completo</v>
          </cell>
        </row>
        <row r="4248">
          <cell r="D4248" t="str">
            <v>51826087A</v>
          </cell>
          <cell r="E4248">
            <v>113449682</v>
          </cell>
          <cell r="F4248" t="str">
            <v>completo</v>
          </cell>
        </row>
        <row r="4249">
          <cell r="D4249" t="str">
            <v>80160154W</v>
          </cell>
          <cell r="E4249">
            <v>-286775</v>
          </cell>
          <cell r="F4249" t="str">
            <v>completo</v>
          </cell>
        </row>
        <row r="4250">
          <cell r="D4250" t="str">
            <v>30814961K</v>
          </cell>
          <cell r="E4250">
            <v>-113147552</v>
          </cell>
          <cell r="F4250" t="str">
            <v>completo</v>
          </cell>
        </row>
        <row r="4251">
          <cell r="D4251" t="str">
            <v>30818055X</v>
          </cell>
          <cell r="E4251">
            <v>-286835</v>
          </cell>
          <cell r="F4251" t="str">
            <v>completo</v>
          </cell>
        </row>
        <row r="4252">
          <cell r="D4252" t="str">
            <v>80153206T</v>
          </cell>
          <cell r="E4252">
            <v>254962</v>
          </cell>
          <cell r="F4252" t="str">
            <v>completo</v>
          </cell>
        </row>
        <row r="4253">
          <cell r="D4253" t="str">
            <v>50606536G</v>
          </cell>
          <cell r="E4253">
            <v>113279432</v>
          </cell>
          <cell r="F4253" t="str">
            <v>completo</v>
          </cell>
        </row>
        <row r="4254">
          <cell r="D4254" t="str">
            <v>30984377L</v>
          </cell>
          <cell r="E4254">
            <v>-211599</v>
          </cell>
          <cell r="F4254" t="str">
            <v>completo</v>
          </cell>
        </row>
        <row r="4255">
          <cell r="D4255" t="str">
            <v>30824903G</v>
          </cell>
          <cell r="E4255">
            <v>217694</v>
          </cell>
          <cell r="F4255" t="str">
            <v>parcial</v>
          </cell>
        </row>
        <row r="4256">
          <cell r="D4256" t="str">
            <v>30479587X</v>
          </cell>
          <cell r="E4256">
            <v>286870</v>
          </cell>
          <cell r="F4256" t="str">
            <v>completo</v>
          </cell>
        </row>
        <row r="4257">
          <cell r="D4257" t="str">
            <v>30485535R</v>
          </cell>
          <cell r="E4257">
            <v>-286859</v>
          </cell>
          <cell r="F4257" t="str">
            <v>completo</v>
          </cell>
        </row>
        <row r="4258">
          <cell r="D4258" t="str">
            <v>45885236Y</v>
          </cell>
          <cell r="E4258">
            <v>113697682</v>
          </cell>
          <cell r="F4258" t="str">
            <v>completo</v>
          </cell>
        </row>
        <row r="4259">
          <cell r="D4259" t="str">
            <v>45740415Q</v>
          </cell>
          <cell r="E4259">
            <v>-113587832</v>
          </cell>
          <cell r="F4259" t="str">
            <v>completo</v>
          </cell>
        </row>
        <row r="4260">
          <cell r="D4260" t="str">
            <v>30999822P</v>
          </cell>
          <cell r="E4260">
            <v>-113568452</v>
          </cell>
          <cell r="F4260" t="str">
            <v>completo</v>
          </cell>
        </row>
        <row r="4261">
          <cell r="D4261" t="str">
            <v>30808047F</v>
          </cell>
          <cell r="E4261">
            <v>-113356332</v>
          </cell>
          <cell r="F4261" t="str">
            <v>completo</v>
          </cell>
        </row>
        <row r="4262">
          <cell r="D4262" t="str">
            <v>30988756M</v>
          </cell>
          <cell r="E4262">
            <v>-287479</v>
          </cell>
          <cell r="F4262" t="str">
            <v>completo</v>
          </cell>
        </row>
        <row r="4263">
          <cell r="D4263" t="str">
            <v>26970132X</v>
          </cell>
          <cell r="E4263">
            <v>-113779452</v>
          </cell>
          <cell r="F4263" t="str">
            <v>completo</v>
          </cell>
        </row>
        <row r="4264">
          <cell r="D4264" t="str">
            <v>44367452S</v>
          </cell>
          <cell r="E4264">
            <v>113827832</v>
          </cell>
          <cell r="F4264" t="str">
            <v>parcial</v>
          </cell>
        </row>
        <row r="4265">
          <cell r="D4265" t="str">
            <v>52353082E</v>
          </cell>
          <cell r="E4265">
            <v>113219432</v>
          </cell>
          <cell r="F4265" t="str">
            <v>parcial</v>
          </cell>
        </row>
        <row r="4266">
          <cell r="D4266" t="str">
            <v>30836128M</v>
          </cell>
          <cell r="E4266">
            <v>211710</v>
          </cell>
          <cell r="F4266" t="str">
            <v>completo</v>
          </cell>
        </row>
        <row r="4267">
          <cell r="D4267" t="str">
            <v>30944720Z</v>
          </cell>
          <cell r="E4267">
            <v>254926</v>
          </cell>
          <cell r="F4267" t="str">
            <v>completo</v>
          </cell>
        </row>
        <row r="4268">
          <cell r="D4268" t="str">
            <v>45747199S</v>
          </cell>
          <cell r="E4268">
            <v>-113108712</v>
          </cell>
          <cell r="F4268" t="str">
            <v>parcial</v>
          </cell>
        </row>
        <row r="4269">
          <cell r="D4269" t="str">
            <v>30549388Y</v>
          </cell>
          <cell r="E4269">
            <v>257214</v>
          </cell>
          <cell r="F4269" t="str">
            <v>completo</v>
          </cell>
        </row>
        <row r="4270">
          <cell r="D4270" t="str">
            <v>30981917C</v>
          </cell>
          <cell r="E4270">
            <v>-113902752</v>
          </cell>
          <cell r="F4270" t="str">
            <v>completo</v>
          </cell>
        </row>
        <row r="4271">
          <cell r="D4271" t="str">
            <v>80152681G</v>
          </cell>
          <cell r="E4271">
            <v>257226</v>
          </cell>
          <cell r="F4271" t="str">
            <v>completo</v>
          </cell>
        </row>
        <row r="4272">
          <cell r="D4272" t="str">
            <v>78682767C</v>
          </cell>
          <cell r="E4272">
            <v>113238682</v>
          </cell>
          <cell r="F4272" t="str">
            <v>completo</v>
          </cell>
        </row>
        <row r="4273">
          <cell r="D4273" t="str">
            <v>47181563F</v>
          </cell>
          <cell r="E4273">
            <v>-113547712</v>
          </cell>
          <cell r="F4273" t="str">
            <v>parcial</v>
          </cell>
        </row>
        <row r="4274">
          <cell r="D4274" t="str">
            <v>31008743M</v>
          </cell>
          <cell r="E4274">
            <v>271990</v>
          </cell>
          <cell r="F4274" t="str">
            <v>completo</v>
          </cell>
        </row>
        <row r="4275">
          <cell r="D4275" t="str">
            <v>20224305Z</v>
          </cell>
          <cell r="E4275">
            <v>113802752</v>
          </cell>
          <cell r="F4275" t="str">
            <v>completo</v>
          </cell>
        </row>
        <row r="4276">
          <cell r="D4276" t="str">
            <v>31002484W</v>
          </cell>
          <cell r="E4276">
            <v>113468452</v>
          </cell>
          <cell r="F4276" t="str">
            <v>parcial</v>
          </cell>
        </row>
        <row r="4277">
          <cell r="D4277" t="str">
            <v>B637439</v>
          </cell>
          <cell r="E4277">
            <v>-113312752</v>
          </cell>
          <cell r="F4277" t="str">
            <v>parcial</v>
          </cell>
        </row>
        <row r="4278">
          <cell r="D4278" t="str">
            <v>80158255N</v>
          </cell>
          <cell r="E4278">
            <v>286774</v>
          </cell>
          <cell r="F4278" t="str">
            <v>completo</v>
          </cell>
        </row>
        <row r="4279">
          <cell r="D4279" t="str">
            <v>30484386W</v>
          </cell>
          <cell r="E4279">
            <v>-286823</v>
          </cell>
          <cell r="F4279" t="str">
            <v>parcial</v>
          </cell>
        </row>
        <row r="4280">
          <cell r="D4280" t="str">
            <v>45743735R</v>
          </cell>
          <cell r="E4280">
            <v>254862</v>
          </cell>
          <cell r="F4280" t="str">
            <v>completo</v>
          </cell>
        </row>
        <row r="4281">
          <cell r="D4281" t="str">
            <v>45889044L</v>
          </cell>
          <cell r="E4281">
            <v>-269883</v>
          </cell>
          <cell r="F4281" t="str">
            <v>completo</v>
          </cell>
        </row>
        <row r="4282">
          <cell r="D4282" t="str">
            <v>YB0320983</v>
          </cell>
          <cell r="E4282">
            <v>255074</v>
          </cell>
          <cell r="F4282" t="str">
            <v>completo</v>
          </cell>
        </row>
        <row r="4283">
          <cell r="D4283">
            <v>107710391</v>
          </cell>
          <cell r="E4283">
            <v>-113147712</v>
          </cell>
          <cell r="F4283" t="str">
            <v>completo</v>
          </cell>
        </row>
        <row r="4284">
          <cell r="D4284" t="str">
            <v>31004039Q</v>
          </cell>
          <cell r="E4284">
            <v>257206</v>
          </cell>
          <cell r="F4284" t="str">
            <v>completo</v>
          </cell>
        </row>
        <row r="4285">
          <cell r="D4285" t="str">
            <v>31011599D</v>
          </cell>
          <cell r="E4285">
            <v>283842</v>
          </cell>
          <cell r="F4285" t="str">
            <v>completo</v>
          </cell>
        </row>
        <row r="4286">
          <cell r="D4286" t="str">
            <v>BR4340251</v>
          </cell>
          <cell r="E4286">
            <v>113672172</v>
          </cell>
          <cell r="F4286" t="str">
            <v>completo</v>
          </cell>
        </row>
        <row r="4287">
          <cell r="D4287" t="str">
            <v>31015766J</v>
          </cell>
          <cell r="E4287">
            <v>-113986882</v>
          </cell>
          <cell r="F4287" t="str">
            <v>completo</v>
          </cell>
        </row>
        <row r="4288">
          <cell r="D4288" t="str">
            <v>78689936J</v>
          </cell>
          <cell r="E4288">
            <v>113001512</v>
          </cell>
          <cell r="F4288" t="str">
            <v>parcial</v>
          </cell>
        </row>
        <row r="4289">
          <cell r="D4289" t="str">
            <v>JV1814850</v>
          </cell>
          <cell r="E4289">
            <v>-271283</v>
          </cell>
          <cell r="F4289" t="str">
            <v>completo</v>
          </cell>
        </row>
        <row r="4290">
          <cell r="D4290" t="str">
            <v>A11471416</v>
          </cell>
          <cell r="E4290">
            <v>210974</v>
          </cell>
          <cell r="F4290" t="str">
            <v>completo</v>
          </cell>
        </row>
        <row r="4291">
          <cell r="D4291" t="str">
            <v>48866398T</v>
          </cell>
          <cell r="E4291">
            <v>-113981752</v>
          </cell>
          <cell r="F4291" t="str">
            <v>completo</v>
          </cell>
        </row>
        <row r="4292">
          <cell r="D4292" t="str">
            <v>26254960T</v>
          </cell>
          <cell r="E4292">
            <v>113258452</v>
          </cell>
          <cell r="F4292" t="str">
            <v>completo</v>
          </cell>
        </row>
        <row r="4293">
          <cell r="D4293" t="str">
            <v>05695384D</v>
          </cell>
          <cell r="E4293">
            <v>113868682</v>
          </cell>
          <cell r="F4293" t="str">
            <v>completo</v>
          </cell>
        </row>
        <row r="4294">
          <cell r="D4294" t="str">
            <v>78857432T</v>
          </cell>
          <cell r="E4294">
            <v>257210</v>
          </cell>
          <cell r="F4294" t="str">
            <v>completo</v>
          </cell>
        </row>
        <row r="4295">
          <cell r="D4295" t="str">
            <v>48458206N</v>
          </cell>
          <cell r="E4295">
            <v>-235355</v>
          </cell>
          <cell r="F4295" t="str">
            <v>parcial</v>
          </cell>
        </row>
        <row r="4296">
          <cell r="D4296" t="str">
            <v>FF096620</v>
          </cell>
          <cell r="E4296">
            <v>113296832</v>
          </cell>
          <cell r="F4296" t="str">
            <v>completo</v>
          </cell>
        </row>
        <row r="4297">
          <cell r="D4297" t="str">
            <v>49071482Q</v>
          </cell>
          <cell r="E4297">
            <v>113236172</v>
          </cell>
          <cell r="F4297" t="str">
            <v>completo</v>
          </cell>
        </row>
        <row r="4298">
          <cell r="D4298" t="str">
            <v>49073058M</v>
          </cell>
          <cell r="E4298">
            <v>271278</v>
          </cell>
          <cell r="F4298" t="str">
            <v>completo</v>
          </cell>
        </row>
        <row r="4299">
          <cell r="D4299" t="str">
            <v>33275469N</v>
          </cell>
          <cell r="E4299">
            <v>254970</v>
          </cell>
          <cell r="F4299" t="str">
            <v>parcial</v>
          </cell>
        </row>
        <row r="4300">
          <cell r="D4300" t="str">
            <v>AU8933299</v>
          </cell>
          <cell r="E4300">
            <v>-113940552</v>
          </cell>
          <cell r="F4300" t="str">
            <v>completo</v>
          </cell>
        </row>
        <row r="4301">
          <cell r="D4301" t="str">
            <v>44666124D</v>
          </cell>
          <cell r="E4301">
            <v>-286779</v>
          </cell>
          <cell r="F4301" t="str">
            <v>completo</v>
          </cell>
        </row>
        <row r="4302">
          <cell r="D4302" t="str">
            <v>YA9271106</v>
          </cell>
          <cell r="E4302">
            <v>113426772</v>
          </cell>
          <cell r="F4302" t="str">
            <v>completo</v>
          </cell>
        </row>
        <row r="4303">
          <cell r="D4303" t="str">
            <v>AT3320815</v>
          </cell>
          <cell r="E4303">
            <v>-269879</v>
          </cell>
          <cell r="F4303" t="str">
            <v>completo</v>
          </cell>
        </row>
        <row r="4304">
          <cell r="D4304" t="str">
            <v>24891547G</v>
          </cell>
          <cell r="E4304">
            <v>-113778962</v>
          </cell>
          <cell r="F4304" t="str">
            <v>parcial</v>
          </cell>
        </row>
        <row r="4305">
          <cell r="D4305" t="str">
            <v>25580352M</v>
          </cell>
          <cell r="E4305">
            <v>113888962</v>
          </cell>
          <cell r="F4305" t="str">
            <v>parcial</v>
          </cell>
        </row>
        <row r="4306">
          <cell r="D4306" t="str">
            <v>AV7071239</v>
          </cell>
          <cell r="E4306">
            <v>113698962</v>
          </cell>
          <cell r="F4306" t="str">
            <v>completo</v>
          </cell>
        </row>
        <row r="4307">
          <cell r="D4307" t="str">
            <v>53400890L</v>
          </cell>
          <cell r="E4307">
            <v>113650472</v>
          </cell>
          <cell r="F4307" t="str">
            <v>completo</v>
          </cell>
        </row>
        <row r="4308">
          <cell r="D4308" t="str">
            <v>AN9001016</v>
          </cell>
          <cell r="E4308">
            <v>-113772172</v>
          </cell>
          <cell r="F4308" t="str">
            <v>completo</v>
          </cell>
        </row>
        <row r="4309">
          <cell r="D4309" t="str">
            <v>AV7075646</v>
          </cell>
          <cell r="E4309">
            <v>-271991</v>
          </cell>
          <cell r="F4309" t="str">
            <v>completo</v>
          </cell>
        </row>
        <row r="4310">
          <cell r="D4310" t="str">
            <v>AV6918638</v>
          </cell>
          <cell r="E4310">
            <v>271994</v>
          </cell>
          <cell r="F4310" t="str">
            <v>completo</v>
          </cell>
        </row>
        <row r="4311">
          <cell r="D4311" t="str">
            <v>48812474B</v>
          </cell>
          <cell r="E4311">
            <v>286798</v>
          </cell>
          <cell r="F4311" t="str">
            <v>completo</v>
          </cell>
        </row>
        <row r="4312">
          <cell r="D4312" t="str">
            <v>Y1859995E</v>
          </cell>
          <cell r="E4312">
            <v>-286839</v>
          </cell>
          <cell r="F4312" t="str">
            <v>completo</v>
          </cell>
        </row>
        <row r="4313">
          <cell r="D4313" t="str">
            <v>74717097X</v>
          </cell>
          <cell r="E4313">
            <v>-286863</v>
          </cell>
          <cell r="F4313" t="str">
            <v>completo</v>
          </cell>
        </row>
        <row r="4314">
          <cell r="D4314" t="str">
            <v>AR9556804</v>
          </cell>
          <cell r="E4314">
            <v>286874</v>
          </cell>
          <cell r="F4314" t="str">
            <v>completo</v>
          </cell>
        </row>
        <row r="4315">
          <cell r="D4315" t="str">
            <v>AI0831484</v>
          </cell>
          <cell r="E4315">
            <v>-113791782</v>
          </cell>
          <cell r="F4315" t="str">
            <v>completo</v>
          </cell>
        </row>
        <row r="4316">
          <cell r="D4316" t="str">
            <v>26048727P</v>
          </cell>
          <cell r="E4316">
            <v>-113586882</v>
          </cell>
          <cell r="F4316" t="str">
            <v>completo</v>
          </cell>
        </row>
        <row r="4317">
          <cell r="D4317" t="str">
            <v>15404645G</v>
          </cell>
          <cell r="E4317">
            <v>-113922432</v>
          </cell>
          <cell r="F4317" t="str">
            <v>completo</v>
          </cell>
        </row>
        <row r="4318">
          <cell r="D4318" t="str">
            <v>44352524Z</v>
          </cell>
          <cell r="E4318">
            <v>-271307</v>
          </cell>
          <cell r="F4318" t="str">
            <v>parcial</v>
          </cell>
        </row>
        <row r="4319">
          <cell r="D4319" t="str">
            <v>15451742C</v>
          </cell>
          <cell r="E4319">
            <v>-234227</v>
          </cell>
          <cell r="F4319" t="str">
            <v>completo</v>
          </cell>
        </row>
        <row r="4320">
          <cell r="D4320" t="str">
            <v>30795456C</v>
          </cell>
          <cell r="E4320">
            <v>-289211</v>
          </cell>
          <cell r="F4320" t="str">
            <v>completo</v>
          </cell>
        </row>
        <row r="4321">
          <cell r="D4321" t="str">
            <v>53592570V</v>
          </cell>
          <cell r="E4321">
            <v>-113168682</v>
          </cell>
          <cell r="F4321" t="str">
            <v>completo</v>
          </cell>
        </row>
        <row r="4322">
          <cell r="D4322" t="str">
            <v>31001765L</v>
          </cell>
          <cell r="E4322">
            <v>113407212</v>
          </cell>
          <cell r="F4322" t="str">
            <v>completo</v>
          </cell>
        </row>
        <row r="4323">
          <cell r="D4323" t="str">
            <v>30991064J</v>
          </cell>
          <cell r="E4323">
            <v>113881552</v>
          </cell>
          <cell r="F4323" t="str">
            <v>completo</v>
          </cell>
        </row>
        <row r="4324">
          <cell r="D4324" t="str">
            <v>30992153K</v>
          </cell>
          <cell r="E4324">
            <v>-255187</v>
          </cell>
          <cell r="F4324" t="str">
            <v>parcial</v>
          </cell>
        </row>
        <row r="4325">
          <cell r="D4325" t="str">
            <v>30975324M</v>
          </cell>
          <cell r="E4325">
            <v>213222</v>
          </cell>
          <cell r="F4325" t="str">
            <v>completo</v>
          </cell>
        </row>
        <row r="4326">
          <cell r="D4326" t="str">
            <v>30995595J</v>
          </cell>
          <cell r="E4326">
            <v>-113966832</v>
          </cell>
          <cell r="F4326" t="str">
            <v>completo</v>
          </cell>
        </row>
        <row r="4327">
          <cell r="D4327" t="str">
            <v>30951662X</v>
          </cell>
          <cell r="E4327">
            <v>113060552</v>
          </cell>
          <cell r="F4327" t="str">
            <v>parcial</v>
          </cell>
        </row>
        <row r="4328">
          <cell r="D4328" t="str">
            <v>30994349D</v>
          </cell>
          <cell r="E4328">
            <v>-113507212</v>
          </cell>
          <cell r="F4328" t="str">
            <v>completo</v>
          </cell>
        </row>
        <row r="4329">
          <cell r="D4329" t="str">
            <v>30993619S</v>
          </cell>
          <cell r="E4329">
            <v>113802622</v>
          </cell>
          <cell r="F4329" t="str">
            <v>completo</v>
          </cell>
        </row>
        <row r="4330">
          <cell r="D4330" t="str">
            <v>80158568A</v>
          </cell>
          <cell r="E4330">
            <v>212662</v>
          </cell>
          <cell r="F4330" t="str">
            <v>completo</v>
          </cell>
        </row>
        <row r="4331">
          <cell r="D4331" t="str">
            <v>78483499R</v>
          </cell>
          <cell r="E4331">
            <v>-255115</v>
          </cell>
          <cell r="F4331" t="str">
            <v>completo</v>
          </cell>
        </row>
        <row r="4332">
          <cell r="D4332" t="str">
            <v>45749758K</v>
          </cell>
          <cell r="E4332">
            <v>-213227</v>
          </cell>
          <cell r="F4332" t="str">
            <v>completo</v>
          </cell>
        </row>
        <row r="4333">
          <cell r="D4333" t="str">
            <v>31877298B</v>
          </cell>
          <cell r="E4333">
            <v>255186</v>
          </cell>
          <cell r="F4333" t="str">
            <v>completo</v>
          </cell>
        </row>
        <row r="4334">
          <cell r="D4334" t="str">
            <v>50616540A</v>
          </cell>
          <cell r="E4334">
            <v>-254999</v>
          </cell>
          <cell r="F4334" t="str">
            <v>completo</v>
          </cell>
        </row>
        <row r="4335">
          <cell r="D4335" t="str">
            <v>50615863Q</v>
          </cell>
          <cell r="E4335">
            <v>113679252</v>
          </cell>
          <cell r="F4335" t="str">
            <v>completo</v>
          </cell>
        </row>
        <row r="4336">
          <cell r="D4336" t="str">
            <v>15453359G</v>
          </cell>
          <cell r="E4336">
            <v>-255063</v>
          </cell>
          <cell r="F4336" t="str">
            <v>completo</v>
          </cell>
        </row>
        <row r="4337">
          <cell r="D4337" t="str">
            <v>20224677H</v>
          </cell>
          <cell r="E4337">
            <v>113000552</v>
          </cell>
          <cell r="F4337" t="str">
            <v>completo</v>
          </cell>
        </row>
        <row r="4338">
          <cell r="D4338" t="str">
            <v>26966752B</v>
          </cell>
          <cell r="E4338">
            <v>-113903172</v>
          </cell>
          <cell r="F4338" t="str">
            <v>completo</v>
          </cell>
        </row>
        <row r="4339">
          <cell r="D4339" t="str">
            <v>50625776Q</v>
          </cell>
          <cell r="E4339">
            <v>-257599</v>
          </cell>
          <cell r="F4339" t="str">
            <v>completo</v>
          </cell>
        </row>
        <row r="4340">
          <cell r="D4340" t="str">
            <v>31001627L</v>
          </cell>
          <cell r="E4340">
            <v>-113338072</v>
          </cell>
          <cell r="F4340" t="str">
            <v>completo</v>
          </cell>
        </row>
        <row r="4341">
          <cell r="D4341" t="str">
            <v>80158319F</v>
          </cell>
          <cell r="E4341">
            <v>-113926382</v>
          </cell>
          <cell r="F4341" t="str">
            <v>completo</v>
          </cell>
        </row>
        <row r="4342">
          <cell r="D4342" t="str">
            <v>31006372A</v>
          </cell>
          <cell r="E4342">
            <v>113468682</v>
          </cell>
          <cell r="F4342" t="str">
            <v>parcial</v>
          </cell>
        </row>
        <row r="4343">
          <cell r="D4343" t="str">
            <v>31010473X</v>
          </cell>
          <cell r="E4343">
            <v>113005562</v>
          </cell>
          <cell r="F4343" t="str">
            <v>completo</v>
          </cell>
        </row>
        <row r="4344">
          <cell r="D4344" t="str">
            <v>31004668R</v>
          </cell>
          <cell r="E4344">
            <v>286982</v>
          </cell>
          <cell r="F4344" t="str">
            <v>completo</v>
          </cell>
        </row>
        <row r="4345">
          <cell r="D4345" t="str">
            <v>45946974N</v>
          </cell>
          <cell r="E4345">
            <v>-113736542</v>
          </cell>
          <cell r="F4345" t="str">
            <v>completo</v>
          </cell>
        </row>
        <row r="4346">
          <cell r="D4346" t="str">
            <v>45738587M</v>
          </cell>
          <cell r="E4346">
            <v>113803172</v>
          </cell>
          <cell r="F4346" t="str">
            <v>completo</v>
          </cell>
        </row>
        <row r="4347">
          <cell r="D4347" t="str">
            <v>26821566R</v>
          </cell>
          <cell r="E4347">
            <v>113029682</v>
          </cell>
          <cell r="F4347" t="str">
            <v>completo</v>
          </cell>
        </row>
        <row r="4348">
          <cell r="D4348" t="str">
            <v>31012088S</v>
          </cell>
          <cell r="E4348">
            <v>113409962</v>
          </cell>
          <cell r="F4348" t="str">
            <v>completo</v>
          </cell>
        </row>
        <row r="4349">
          <cell r="D4349" t="str">
            <v>72999892P</v>
          </cell>
          <cell r="E4349">
            <v>113006752</v>
          </cell>
          <cell r="F4349" t="str">
            <v>completo</v>
          </cell>
        </row>
        <row r="4350">
          <cell r="D4350" t="str">
            <v>E204450</v>
          </cell>
          <cell r="E4350">
            <v>-268171</v>
          </cell>
          <cell r="F4350" t="str">
            <v>completo</v>
          </cell>
        </row>
        <row r="4351">
          <cell r="D4351" t="str">
            <v>77369264R</v>
          </cell>
          <cell r="E4351">
            <v>212770</v>
          </cell>
          <cell r="F4351" t="str">
            <v>completo</v>
          </cell>
        </row>
        <row r="4352">
          <cell r="D4352" t="str">
            <v>G0361552</v>
          </cell>
          <cell r="E4352">
            <v>289210</v>
          </cell>
          <cell r="F4352" t="str">
            <v>completo</v>
          </cell>
        </row>
        <row r="4353">
          <cell r="D4353" t="str">
            <v>G22425588</v>
          </cell>
          <cell r="E4353">
            <v>-113712312</v>
          </cell>
          <cell r="F4353" t="str">
            <v>completo</v>
          </cell>
        </row>
        <row r="4354">
          <cell r="D4354" t="str">
            <v>Y3785573V</v>
          </cell>
          <cell r="E4354">
            <v>-113126962</v>
          </cell>
          <cell r="F4354" t="str">
            <v>completo</v>
          </cell>
        </row>
        <row r="4355">
          <cell r="D4355" t="str">
            <v>44638005L</v>
          </cell>
          <cell r="E4355">
            <v>286858</v>
          </cell>
          <cell r="F4355" t="str">
            <v>parcial</v>
          </cell>
        </row>
        <row r="4356">
          <cell r="D4356" t="str">
            <v>E14626616</v>
          </cell>
          <cell r="E4356">
            <v>113424552</v>
          </cell>
          <cell r="F4356" t="str">
            <v>completo</v>
          </cell>
        </row>
        <row r="4357">
          <cell r="D4357" t="str">
            <v>BF6573942</v>
          </cell>
          <cell r="E4357">
            <v>113611552</v>
          </cell>
          <cell r="F4357" t="str">
            <v>completo</v>
          </cell>
        </row>
        <row r="4358">
          <cell r="D4358" t="str">
            <v>AS499978</v>
          </cell>
          <cell r="E4358">
            <v>113424272</v>
          </cell>
          <cell r="F4358" t="str">
            <v>completo</v>
          </cell>
        </row>
        <row r="4359">
          <cell r="D4359" t="str">
            <v>78750939C</v>
          </cell>
          <cell r="E4359">
            <v>-113106752</v>
          </cell>
          <cell r="F4359" t="str">
            <v>completo</v>
          </cell>
        </row>
        <row r="4360">
          <cell r="D4360" t="str">
            <v>12413392Q</v>
          </cell>
          <cell r="E4360">
            <v>257602</v>
          </cell>
          <cell r="F4360" t="str">
            <v>completo</v>
          </cell>
        </row>
        <row r="4361">
          <cell r="D4361" t="str">
            <v>YA3793701</v>
          </cell>
          <cell r="E4361">
            <v>269898</v>
          </cell>
          <cell r="F4361" t="str">
            <v>completo</v>
          </cell>
        </row>
        <row r="4362">
          <cell r="D4362" t="str">
            <v>YA9078310</v>
          </cell>
          <cell r="E4362">
            <v>113009962</v>
          </cell>
          <cell r="F4362" t="str">
            <v>completo</v>
          </cell>
        </row>
        <row r="4363">
          <cell r="D4363" t="str">
            <v>47552345Y</v>
          </cell>
          <cell r="E4363">
            <v>-113109962</v>
          </cell>
          <cell r="F4363" t="str">
            <v>completo</v>
          </cell>
        </row>
        <row r="4364">
          <cell r="D4364" t="str">
            <v>YB0099602</v>
          </cell>
          <cell r="E4364">
            <v>271310</v>
          </cell>
          <cell r="F4364" t="str">
            <v>completo</v>
          </cell>
        </row>
        <row r="4365">
          <cell r="D4365" t="str">
            <v>48648809Z</v>
          </cell>
          <cell r="E4365">
            <v>-113989682</v>
          </cell>
          <cell r="F4365" t="str">
            <v>completo</v>
          </cell>
        </row>
        <row r="4366">
          <cell r="D4366" t="str">
            <v>YA2963963</v>
          </cell>
          <cell r="E4366">
            <v>113862782</v>
          </cell>
          <cell r="F4366" t="str">
            <v>completo</v>
          </cell>
        </row>
        <row r="4367">
          <cell r="D4367" t="str">
            <v>30990444Z</v>
          </cell>
          <cell r="E4367">
            <v>113678682</v>
          </cell>
          <cell r="F4367" t="str">
            <v>completo</v>
          </cell>
        </row>
        <row r="4368">
          <cell r="D4368" t="str">
            <v>15451931W</v>
          </cell>
          <cell r="E4368">
            <v>-286935</v>
          </cell>
          <cell r="F4368" t="str">
            <v>completo</v>
          </cell>
        </row>
        <row r="4369">
          <cell r="D4369" t="str">
            <v>30831320G</v>
          </cell>
          <cell r="E4369">
            <v>113460452</v>
          </cell>
          <cell r="F4369" t="str">
            <v>parcial</v>
          </cell>
        </row>
        <row r="4370">
          <cell r="D4370" t="str">
            <v>78688238V</v>
          </cell>
          <cell r="E4370">
            <v>-238235</v>
          </cell>
          <cell r="F4370" t="str">
            <v>parcial</v>
          </cell>
        </row>
        <row r="4371">
          <cell r="D4371" t="str">
            <v>FJ494942</v>
          </cell>
          <cell r="E4371">
            <v>-113160552</v>
          </cell>
          <cell r="F4371" t="str">
            <v>parcial</v>
          </cell>
        </row>
        <row r="4372">
          <cell r="D4372" t="str">
            <v>77536730G</v>
          </cell>
          <cell r="E4372">
            <v>-113181982</v>
          </cell>
          <cell r="F4372" t="str">
            <v>parcial</v>
          </cell>
        </row>
        <row r="4373">
          <cell r="D4373" t="str">
            <v>30534205A</v>
          </cell>
          <cell r="E4373">
            <v>217678</v>
          </cell>
          <cell r="F4373" t="str">
            <v>completo</v>
          </cell>
        </row>
        <row r="4374">
          <cell r="D4374" t="str">
            <v>14635885L</v>
          </cell>
          <cell r="E4374">
            <v>269662</v>
          </cell>
          <cell r="F4374" t="str">
            <v>completo</v>
          </cell>
        </row>
        <row r="4375">
          <cell r="D4375" t="str">
            <v>48955787B</v>
          </cell>
          <cell r="E4375">
            <v>287066</v>
          </cell>
          <cell r="F4375" t="str">
            <v>completo</v>
          </cell>
        </row>
        <row r="4376">
          <cell r="D4376" t="str">
            <v>26496111L</v>
          </cell>
          <cell r="E4376">
            <v>113233172</v>
          </cell>
          <cell r="F4376" t="str">
            <v>completo</v>
          </cell>
        </row>
        <row r="4377">
          <cell r="D4377" t="str">
            <v>44363177H</v>
          </cell>
          <cell r="E4377">
            <v>255086</v>
          </cell>
          <cell r="F4377" t="str">
            <v>parcial</v>
          </cell>
        </row>
        <row r="4378">
          <cell r="D4378" t="str">
            <v>FV638833</v>
          </cell>
          <cell r="E4378">
            <v>113083552</v>
          </cell>
          <cell r="F4378" t="str">
            <v>parcial</v>
          </cell>
        </row>
        <row r="4379">
          <cell r="D4379" t="str">
            <v>77324249C</v>
          </cell>
          <cell r="E4379">
            <v>-217663</v>
          </cell>
          <cell r="F4379" t="str">
            <v>parcial</v>
          </cell>
        </row>
        <row r="4380">
          <cell r="D4380" t="str">
            <v>30455953C</v>
          </cell>
          <cell r="E4380">
            <v>113884782</v>
          </cell>
          <cell r="F4380" t="str">
            <v>completo</v>
          </cell>
        </row>
        <row r="4381">
          <cell r="D4381" t="str">
            <v>30991229V</v>
          </cell>
          <cell r="E4381">
            <v>113278432</v>
          </cell>
          <cell r="F4381" t="str">
            <v>completo</v>
          </cell>
        </row>
        <row r="4382">
          <cell r="D4382" t="str">
            <v>28774537L</v>
          </cell>
          <cell r="E4382">
            <v>255250</v>
          </cell>
          <cell r="F4382" t="str">
            <v>completo</v>
          </cell>
        </row>
        <row r="4383">
          <cell r="D4383">
            <v>109965847</v>
          </cell>
          <cell r="E4383">
            <v>-255351</v>
          </cell>
          <cell r="F4383" t="str">
            <v>completo</v>
          </cell>
        </row>
        <row r="4384">
          <cell r="D4384" t="str">
            <v>FE173663</v>
          </cell>
          <cell r="E4384">
            <v>113085552</v>
          </cell>
          <cell r="F4384" t="str">
            <v>parcial</v>
          </cell>
        </row>
        <row r="4385">
          <cell r="D4385" t="str">
            <v>30549640M</v>
          </cell>
          <cell r="E4385">
            <v>-113107712</v>
          </cell>
          <cell r="F4385" t="str">
            <v>completo</v>
          </cell>
        </row>
        <row r="4386">
          <cell r="D4386" t="str">
            <v>14636497X</v>
          </cell>
          <cell r="E4386">
            <v>113466712</v>
          </cell>
          <cell r="F4386" t="str">
            <v>completo</v>
          </cell>
        </row>
        <row r="4387">
          <cell r="D4387" t="str">
            <v>70580454D</v>
          </cell>
          <cell r="E4387">
            <v>-255499</v>
          </cell>
          <cell r="F4387" t="str">
            <v>completo</v>
          </cell>
        </row>
        <row r="4388">
          <cell r="D4388" t="str">
            <v>N700629</v>
          </cell>
          <cell r="E4388">
            <v>-287311</v>
          </cell>
          <cell r="F4388" t="str">
            <v>completo</v>
          </cell>
        </row>
        <row r="4389">
          <cell r="D4389" t="str">
            <v>79203844D</v>
          </cell>
          <cell r="E4389">
            <v>113866962</v>
          </cell>
          <cell r="F4389" t="str">
            <v>completo</v>
          </cell>
        </row>
        <row r="4390">
          <cell r="D4390" t="str">
            <v>30819268G</v>
          </cell>
          <cell r="E4390">
            <v>255066</v>
          </cell>
          <cell r="F4390" t="str">
            <v>completo</v>
          </cell>
        </row>
        <row r="4391">
          <cell r="D4391" t="str">
            <v>30985649A</v>
          </cell>
          <cell r="E4391">
            <v>-113149682</v>
          </cell>
          <cell r="F4391" t="str">
            <v>completo</v>
          </cell>
        </row>
        <row r="4392">
          <cell r="D4392" t="str">
            <v>80159441W</v>
          </cell>
          <cell r="E4392">
            <v>113466962</v>
          </cell>
          <cell r="F4392" t="str">
            <v>parcial</v>
          </cell>
        </row>
        <row r="4393">
          <cell r="D4393" t="str">
            <v>24170242W</v>
          </cell>
          <cell r="E4393">
            <v>238202</v>
          </cell>
          <cell r="F4393" t="str">
            <v>completo</v>
          </cell>
        </row>
        <row r="4394">
          <cell r="D4394">
            <v>116440709</v>
          </cell>
          <cell r="E4394">
            <v>234898</v>
          </cell>
          <cell r="F4394" t="str">
            <v>completo</v>
          </cell>
        </row>
        <row r="4395">
          <cell r="D4395" t="str">
            <v>30825483D</v>
          </cell>
          <cell r="E4395">
            <v>113429682</v>
          </cell>
          <cell r="F4395" t="str">
            <v>completo</v>
          </cell>
        </row>
        <row r="4396">
          <cell r="D4396" t="str">
            <v>30204407W</v>
          </cell>
          <cell r="E4396">
            <v>271322</v>
          </cell>
          <cell r="F4396" t="str">
            <v>completo</v>
          </cell>
        </row>
        <row r="4397">
          <cell r="D4397" t="str">
            <v>FV901142</v>
          </cell>
          <cell r="E4397">
            <v>-113790552</v>
          </cell>
          <cell r="F4397" t="str">
            <v>parcial</v>
          </cell>
        </row>
        <row r="4398">
          <cell r="D4398" t="str">
            <v>X4803354B</v>
          </cell>
          <cell r="E4398">
            <v>113823172</v>
          </cell>
          <cell r="F4398" t="str">
            <v>completo</v>
          </cell>
        </row>
        <row r="4399">
          <cell r="D4399" t="str">
            <v>30978570P</v>
          </cell>
          <cell r="E4399">
            <v>-257591</v>
          </cell>
          <cell r="F4399" t="str">
            <v>completo</v>
          </cell>
        </row>
        <row r="4400">
          <cell r="D4400" t="str">
            <v>53595055H</v>
          </cell>
          <cell r="E4400">
            <v>255078</v>
          </cell>
          <cell r="F4400" t="str">
            <v>completo</v>
          </cell>
        </row>
        <row r="4401">
          <cell r="D4401" t="str">
            <v>39502792Q</v>
          </cell>
          <cell r="E4401">
            <v>113618432</v>
          </cell>
          <cell r="F4401" t="str">
            <v>completo</v>
          </cell>
        </row>
        <row r="4402">
          <cell r="D4402" t="str">
            <v>43529740D</v>
          </cell>
          <cell r="E4402">
            <v>113290532</v>
          </cell>
          <cell r="F4402" t="str">
            <v>completo</v>
          </cell>
        </row>
        <row r="4403">
          <cell r="D4403" t="str">
            <v>G05723438</v>
          </cell>
          <cell r="E4403">
            <v>-286939</v>
          </cell>
          <cell r="F4403" t="str">
            <v>completo</v>
          </cell>
        </row>
        <row r="4404">
          <cell r="D4404" t="str">
            <v>50869645Q</v>
          </cell>
          <cell r="E4404">
            <v>-113906752</v>
          </cell>
          <cell r="F4404" t="str">
            <v>completo</v>
          </cell>
        </row>
        <row r="4405">
          <cell r="D4405" t="str">
            <v>37342874M</v>
          </cell>
          <cell r="E4405">
            <v>-113734552</v>
          </cell>
          <cell r="F4405" t="str">
            <v>completo</v>
          </cell>
        </row>
        <row r="4406">
          <cell r="D4406" t="str">
            <v>50317613F</v>
          </cell>
          <cell r="E4406">
            <v>255438</v>
          </cell>
          <cell r="F4406" t="str">
            <v>completo</v>
          </cell>
        </row>
        <row r="4407">
          <cell r="D4407" t="str">
            <v>31891665A</v>
          </cell>
          <cell r="E4407">
            <v>113218432</v>
          </cell>
          <cell r="F4407" t="str">
            <v>parcial</v>
          </cell>
        </row>
        <row r="4408">
          <cell r="D4408">
            <v>68256003</v>
          </cell>
          <cell r="E4408">
            <v>-113548782</v>
          </cell>
          <cell r="F4408" t="str">
            <v>completo</v>
          </cell>
        </row>
        <row r="4409">
          <cell r="D4409">
            <v>12119283</v>
          </cell>
          <cell r="E4409">
            <v>-113735042</v>
          </cell>
          <cell r="F4409" t="str">
            <v>completo</v>
          </cell>
        </row>
        <row r="4410">
          <cell r="D4410" t="str">
            <v>F29823432</v>
          </cell>
          <cell r="E4410">
            <v>113044552</v>
          </cell>
          <cell r="F4410" t="str">
            <v>completo</v>
          </cell>
        </row>
        <row r="4411">
          <cell r="D4411">
            <v>603592858</v>
          </cell>
          <cell r="E4411">
            <v>-113109432</v>
          </cell>
          <cell r="F4411" t="str">
            <v>completo</v>
          </cell>
        </row>
        <row r="4412">
          <cell r="D4412" t="str">
            <v>09208145A</v>
          </cell>
          <cell r="E4412">
            <v>212622</v>
          </cell>
          <cell r="F4412" t="str">
            <v>completo</v>
          </cell>
        </row>
        <row r="4413">
          <cell r="D4413" t="str">
            <v>AAE532484</v>
          </cell>
          <cell r="E4413">
            <v>-234875</v>
          </cell>
          <cell r="F4413" t="str">
            <v>completo</v>
          </cell>
        </row>
        <row r="4414">
          <cell r="D4414">
            <v>80506635</v>
          </cell>
          <cell r="E4414">
            <v>-287495</v>
          </cell>
          <cell r="F4414" t="str">
            <v>completo</v>
          </cell>
        </row>
        <row r="4415">
          <cell r="D4415">
            <v>521202</v>
          </cell>
          <cell r="E4415">
            <v>113428832</v>
          </cell>
          <cell r="F4415" t="str">
            <v>completo</v>
          </cell>
        </row>
        <row r="4416">
          <cell r="D4416" t="str">
            <v>Y1616750W</v>
          </cell>
          <cell r="E4416">
            <v>-286943</v>
          </cell>
          <cell r="F4416" t="str">
            <v>completo</v>
          </cell>
        </row>
        <row r="4417">
          <cell r="D4417" t="str">
            <v>G32256597</v>
          </cell>
          <cell r="E4417">
            <v>-213243</v>
          </cell>
          <cell r="F4417" t="str">
            <v>parcial</v>
          </cell>
        </row>
        <row r="4418">
          <cell r="D4418">
            <v>1707489801</v>
          </cell>
          <cell r="E4418">
            <v>-113968432</v>
          </cell>
          <cell r="F4418" t="str">
            <v>completo</v>
          </cell>
        </row>
        <row r="4419">
          <cell r="D4419" t="str">
            <v>A2931551</v>
          </cell>
          <cell r="E4419">
            <v>217690</v>
          </cell>
          <cell r="F4419" t="str">
            <v>completo</v>
          </cell>
        </row>
        <row r="4420">
          <cell r="D4420" t="str">
            <v>44996108N</v>
          </cell>
          <cell r="E4420">
            <v>-113718212</v>
          </cell>
          <cell r="F4420" t="str">
            <v>completo</v>
          </cell>
        </row>
        <row r="4421">
          <cell r="D4421">
            <v>8120051935</v>
          </cell>
          <cell r="E4421">
            <v>-113966712</v>
          </cell>
          <cell r="F4421" t="str">
            <v>completo</v>
          </cell>
        </row>
        <row r="4422">
          <cell r="D4422" t="str">
            <v>G02063077</v>
          </cell>
          <cell r="E4422">
            <v>-113392832</v>
          </cell>
          <cell r="F4422" t="str">
            <v>completo</v>
          </cell>
        </row>
        <row r="4423">
          <cell r="D4423">
            <v>1706704176</v>
          </cell>
          <cell r="E4423">
            <v>217674</v>
          </cell>
          <cell r="F4423" t="str">
            <v>parcial</v>
          </cell>
        </row>
        <row r="4424">
          <cell r="D4424">
            <v>201091410</v>
          </cell>
          <cell r="E4424">
            <v>-234887</v>
          </cell>
          <cell r="F4424" t="str">
            <v>completo</v>
          </cell>
        </row>
        <row r="4425">
          <cell r="D4425" t="str">
            <v>78886155L</v>
          </cell>
          <cell r="E4425">
            <v>113278682</v>
          </cell>
          <cell r="F4425" t="str">
            <v>completo</v>
          </cell>
        </row>
        <row r="4426">
          <cell r="D4426" t="str">
            <v>A2859100</v>
          </cell>
          <cell r="E4426">
            <v>-113586712</v>
          </cell>
          <cell r="F4426" t="str">
            <v>completo</v>
          </cell>
        </row>
        <row r="4427">
          <cell r="D4427">
            <v>913743688</v>
          </cell>
          <cell r="E4427">
            <v>-234895</v>
          </cell>
          <cell r="F4427" t="str">
            <v>parcial</v>
          </cell>
        </row>
        <row r="4428">
          <cell r="D4428">
            <v>1201466552</v>
          </cell>
          <cell r="E4428">
            <v>-113186712</v>
          </cell>
          <cell r="F4428" t="str">
            <v>parcial</v>
          </cell>
        </row>
        <row r="4429">
          <cell r="D4429">
            <v>4882662</v>
          </cell>
          <cell r="E4429">
            <v>-113160782</v>
          </cell>
          <cell r="F4429" t="str">
            <v>completo</v>
          </cell>
        </row>
        <row r="4430">
          <cell r="D4430" t="str">
            <v>Y1797384V</v>
          </cell>
          <cell r="E4430">
            <v>287058</v>
          </cell>
          <cell r="F4430" t="str">
            <v>completo</v>
          </cell>
        </row>
        <row r="4431">
          <cell r="D4431" t="str">
            <v>31888080Y</v>
          </cell>
          <cell r="E4431">
            <v>-255035</v>
          </cell>
          <cell r="F4431" t="str">
            <v>completo</v>
          </cell>
        </row>
        <row r="4432">
          <cell r="D4432" t="str">
            <v>FP881120</v>
          </cell>
          <cell r="E4432">
            <v>-287487</v>
          </cell>
          <cell r="F4432" t="str">
            <v>completo</v>
          </cell>
        </row>
        <row r="4433">
          <cell r="D4433" t="str">
            <v>AAC039789</v>
          </cell>
          <cell r="E4433">
            <v>113000782</v>
          </cell>
          <cell r="F4433" t="str">
            <v>completo</v>
          </cell>
        </row>
        <row r="4434">
          <cell r="D4434" t="str">
            <v>Y2705504M</v>
          </cell>
          <cell r="E4434">
            <v>113613452</v>
          </cell>
          <cell r="F4434" t="str">
            <v>completo</v>
          </cell>
        </row>
        <row r="4435">
          <cell r="D4435" t="str">
            <v>CT868316</v>
          </cell>
          <cell r="E4435">
            <v>-238483</v>
          </cell>
          <cell r="F4435" t="str">
            <v>completo</v>
          </cell>
        </row>
        <row r="4436">
          <cell r="D4436" t="str">
            <v>Y0941540A</v>
          </cell>
          <cell r="E4436">
            <v>113462982</v>
          </cell>
          <cell r="F4436" t="str">
            <v>completo</v>
          </cell>
        </row>
        <row r="4437">
          <cell r="D4437" t="str">
            <v>49065519X</v>
          </cell>
          <cell r="E4437">
            <v>213574</v>
          </cell>
          <cell r="F4437" t="str">
            <v>completo</v>
          </cell>
        </row>
        <row r="4438">
          <cell r="D4438" t="str">
            <v>44172163L</v>
          </cell>
          <cell r="E4438">
            <v>113846752</v>
          </cell>
          <cell r="F4438" t="str">
            <v>completo</v>
          </cell>
        </row>
        <row r="4439">
          <cell r="D4439" t="str">
            <v>31881513V</v>
          </cell>
          <cell r="E4439">
            <v>-113102832</v>
          </cell>
          <cell r="F4439" t="str">
            <v>parcial</v>
          </cell>
        </row>
        <row r="4440">
          <cell r="D4440" t="str">
            <v>FC215290</v>
          </cell>
          <cell r="E4440">
            <v>238290</v>
          </cell>
          <cell r="F4440" t="str">
            <v>completo</v>
          </cell>
        </row>
        <row r="4441">
          <cell r="D4441" t="str">
            <v>70418167X</v>
          </cell>
          <cell r="E4441">
            <v>-238431</v>
          </cell>
          <cell r="F4441" t="str">
            <v>completo</v>
          </cell>
        </row>
        <row r="4442">
          <cell r="D4442" t="str">
            <v>AM596346</v>
          </cell>
          <cell r="E4442">
            <v>113483802</v>
          </cell>
          <cell r="F4442" t="str">
            <v>completo</v>
          </cell>
        </row>
        <row r="4443">
          <cell r="D4443" t="str">
            <v>46875164Z</v>
          </cell>
          <cell r="E4443">
            <v>213226</v>
          </cell>
          <cell r="F4443" t="str">
            <v>completo</v>
          </cell>
        </row>
        <row r="4444">
          <cell r="D4444" t="str">
            <v>70238698X</v>
          </cell>
          <cell r="E4444">
            <v>213242</v>
          </cell>
          <cell r="F4444" t="str">
            <v>completo</v>
          </cell>
        </row>
        <row r="4445">
          <cell r="D4445" t="str">
            <v>X5737279K</v>
          </cell>
          <cell r="E4445">
            <v>213246</v>
          </cell>
          <cell r="F4445" t="str">
            <v>parcial</v>
          </cell>
        </row>
        <row r="4446">
          <cell r="D4446" t="str">
            <v>28833448G</v>
          </cell>
          <cell r="E4446">
            <v>-213279</v>
          </cell>
          <cell r="F4446" t="str">
            <v>completo</v>
          </cell>
        </row>
        <row r="4447">
          <cell r="D4447" t="str">
            <v>P08440087</v>
          </cell>
          <cell r="E4447">
            <v>-238579</v>
          </cell>
          <cell r="F4447" t="str">
            <v>parcial</v>
          </cell>
        </row>
        <row r="4448">
          <cell r="D4448">
            <v>111821119</v>
          </cell>
          <cell r="E4448">
            <v>-113985832</v>
          </cell>
          <cell r="F4448" t="str">
            <v>parcial</v>
          </cell>
        </row>
        <row r="4449">
          <cell r="D4449">
            <v>1204432239</v>
          </cell>
          <cell r="E4449">
            <v>-113166712</v>
          </cell>
          <cell r="F4449" t="str">
            <v>parcial</v>
          </cell>
        </row>
        <row r="4450">
          <cell r="D4450" t="str">
            <v>FM345562</v>
          </cell>
          <cell r="E4450">
            <v>218442</v>
          </cell>
          <cell r="F4450" t="str">
            <v>completo</v>
          </cell>
        </row>
        <row r="4451">
          <cell r="D4451" t="str">
            <v>Y3773160R</v>
          </cell>
          <cell r="E4451">
            <v>-256575</v>
          </cell>
          <cell r="F4451" t="str">
            <v>completo</v>
          </cell>
        </row>
        <row r="4452">
          <cell r="D4452" t="str">
            <v>FV445414</v>
          </cell>
          <cell r="E4452">
            <v>257642</v>
          </cell>
          <cell r="F4452" t="str">
            <v>parcial</v>
          </cell>
        </row>
        <row r="4453">
          <cell r="D4453">
            <v>702118563</v>
          </cell>
          <cell r="E4453">
            <v>286958</v>
          </cell>
          <cell r="F4453" t="str">
            <v>parcial</v>
          </cell>
        </row>
        <row r="4454">
          <cell r="D4454" t="str">
            <v>45560595X</v>
          </cell>
          <cell r="E4454">
            <v>-273879</v>
          </cell>
          <cell r="F4454" t="str">
            <v>parcial</v>
          </cell>
        </row>
        <row r="4455">
          <cell r="D4455" t="str">
            <v>G31065255</v>
          </cell>
          <cell r="E4455">
            <v>113001552</v>
          </cell>
          <cell r="F4455" t="str">
            <v>completo</v>
          </cell>
        </row>
        <row r="4456">
          <cell r="D4456" t="str">
            <v>FF373477</v>
          </cell>
          <cell r="E4456">
            <v>234714</v>
          </cell>
          <cell r="F4456" t="str">
            <v>completo</v>
          </cell>
        </row>
        <row r="4457">
          <cell r="D4457" t="str">
            <v>G15184807</v>
          </cell>
          <cell r="E4457">
            <v>-234819</v>
          </cell>
          <cell r="F4457" t="str">
            <v>completo</v>
          </cell>
        </row>
        <row r="4458">
          <cell r="D4458">
            <v>1203129968</v>
          </cell>
          <cell r="E4458">
            <v>-286871</v>
          </cell>
          <cell r="F4458" t="str">
            <v>parcial</v>
          </cell>
        </row>
        <row r="4459">
          <cell r="D4459">
            <v>1310744865</v>
          </cell>
          <cell r="E4459">
            <v>272298</v>
          </cell>
          <cell r="F4459" t="str">
            <v>completo</v>
          </cell>
        </row>
        <row r="4460">
          <cell r="D4460" t="str">
            <v>FF728004</v>
          </cell>
          <cell r="E4460">
            <v>113884832</v>
          </cell>
          <cell r="F4460" t="str">
            <v>parcial</v>
          </cell>
        </row>
        <row r="4461">
          <cell r="D4461" t="str">
            <v>Y4637201R</v>
          </cell>
          <cell r="E4461">
            <v>255106</v>
          </cell>
          <cell r="F4461" t="str">
            <v>completo</v>
          </cell>
        </row>
        <row r="4462">
          <cell r="D4462" t="str">
            <v>08863652G</v>
          </cell>
          <cell r="E4462">
            <v>-113565652</v>
          </cell>
          <cell r="F4462" t="str">
            <v>completo</v>
          </cell>
        </row>
        <row r="4463">
          <cell r="D4463" t="str">
            <v>71458618X</v>
          </cell>
          <cell r="E4463">
            <v>-269659</v>
          </cell>
          <cell r="F4463" t="str">
            <v>parcial</v>
          </cell>
        </row>
        <row r="4464">
          <cell r="D4464">
            <v>1309938163</v>
          </cell>
          <cell r="E4464">
            <v>-113712072</v>
          </cell>
          <cell r="F4464" t="str">
            <v>completo</v>
          </cell>
        </row>
        <row r="4465">
          <cell r="D4465" t="str">
            <v>72992459G</v>
          </cell>
          <cell r="E4465">
            <v>270218</v>
          </cell>
          <cell r="F4465" t="str">
            <v>completo</v>
          </cell>
        </row>
        <row r="4466">
          <cell r="D4466">
            <v>1310442890</v>
          </cell>
          <cell r="E4466">
            <v>-270219</v>
          </cell>
          <cell r="F4466" t="str">
            <v>parcial</v>
          </cell>
        </row>
        <row r="4467">
          <cell r="D4467" t="str">
            <v>FS204417</v>
          </cell>
          <cell r="E4467">
            <v>-271323</v>
          </cell>
          <cell r="F4467" t="str">
            <v>completo</v>
          </cell>
        </row>
        <row r="4468">
          <cell r="D4468">
            <v>1308398880</v>
          </cell>
          <cell r="E4468">
            <v>-113541272</v>
          </cell>
          <cell r="F4468" t="str">
            <v>completo</v>
          </cell>
        </row>
        <row r="4469">
          <cell r="D4469">
            <v>1309488423</v>
          </cell>
          <cell r="E4469">
            <v>277626</v>
          </cell>
          <cell r="F4469" t="str">
            <v>completo</v>
          </cell>
        </row>
        <row r="4470">
          <cell r="D4470" t="str">
            <v>A7116918</v>
          </cell>
          <cell r="E4470">
            <v>290870</v>
          </cell>
          <cell r="F4470" t="str">
            <v>completo</v>
          </cell>
        </row>
        <row r="4471">
          <cell r="D4471" t="str">
            <v>47084481P</v>
          </cell>
          <cell r="E4471">
            <v>-113164782</v>
          </cell>
          <cell r="F4471" t="str">
            <v>completo</v>
          </cell>
        </row>
        <row r="4472">
          <cell r="D4472">
            <v>1802538056</v>
          </cell>
          <cell r="E4472">
            <v>113442782</v>
          </cell>
          <cell r="F4472" t="str">
            <v>completo</v>
          </cell>
        </row>
        <row r="4473">
          <cell r="D4473" t="str">
            <v>AQ782869</v>
          </cell>
          <cell r="E4473">
            <v>-113540782</v>
          </cell>
          <cell r="F4473" t="str">
            <v>completo</v>
          </cell>
        </row>
        <row r="4474">
          <cell r="D4474">
            <v>116315200</v>
          </cell>
          <cell r="E4474">
            <v>287054</v>
          </cell>
          <cell r="F4474" t="str">
            <v>completo</v>
          </cell>
        </row>
        <row r="4475">
          <cell r="D4475" t="str">
            <v>08AH56233</v>
          </cell>
          <cell r="E4475">
            <v>287078</v>
          </cell>
          <cell r="F4475" t="str">
            <v>completo</v>
          </cell>
        </row>
        <row r="4476">
          <cell r="D4476" t="str">
            <v>G15158658</v>
          </cell>
          <cell r="E4476">
            <v>-113504882</v>
          </cell>
          <cell r="F4476" t="str">
            <v>completo</v>
          </cell>
        </row>
        <row r="4477">
          <cell r="D4477">
            <v>1803461209</v>
          </cell>
          <cell r="E4477">
            <v>-287275</v>
          </cell>
          <cell r="F4477" t="str">
            <v>completo</v>
          </cell>
        </row>
        <row r="4478">
          <cell r="D4478">
            <v>1804156089</v>
          </cell>
          <cell r="E4478">
            <v>287574</v>
          </cell>
          <cell r="F4478" t="str">
            <v>completo</v>
          </cell>
        </row>
        <row r="4479">
          <cell r="D4479">
            <v>1711988855</v>
          </cell>
          <cell r="E4479">
            <v>-287491</v>
          </cell>
          <cell r="F4479" t="str">
            <v>completo</v>
          </cell>
        </row>
        <row r="4480">
          <cell r="D4480">
            <v>1803015484</v>
          </cell>
          <cell r="E4480">
            <v>113694782</v>
          </cell>
          <cell r="F4480" t="str">
            <v>completo</v>
          </cell>
        </row>
        <row r="4481">
          <cell r="D4481" t="str">
            <v>YA2877260</v>
          </cell>
          <cell r="E4481">
            <v>-113125782</v>
          </cell>
          <cell r="F4481" t="str">
            <v>completo</v>
          </cell>
        </row>
        <row r="4482">
          <cell r="D4482" t="str">
            <v>34862732E</v>
          </cell>
          <cell r="E4482">
            <v>-289179</v>
          </cell>
          <cell r="F4482" t="str">
            <v>completo</v>
          </cell>
        </row>
        <row r="4483">
          <cell r="D4483" t="str">
            <v>44593564Z</v>
          </cell>
          <cell r="E4483">
            <v>-113581982</v>
          </cell>
          <cell r="F4483" t="str">
            <v>completo</v>
          </cell>
        </row>
        <row r="4484">
          <cell r="D4484" t="str">
            <v>G26638926</v>
          </cell>
          <cell r="E4484">
            <v>289406</v>
          </cell>
          <cell r="F4484" t="str">
            <v>completo</v>
          </cell>
        </row>
        <row r="4485">
          <cell r="D4485" t="str">
            <v>N10851887</v>
          </cell>
          <cell r="E4485">
            <v>113443092</v>
          </cell>
          <cell r="F4485" t="str">
            <v>completo</v>
          </cell>
        </row>
        <row r="4486">
          <cell r="D4486" t="str">
            <v>QX3504814</v>
          </cell>
          <cell r="E4486">
            <v>113251982</v>
          </cell>
          <cell r="F4486" t="str">
            <v>completo</v>
          </cell>
        </row>
        <row r="4487">
          <cell r="D4487" t="str">
            <v>G1697368</v>
          </cell>
          <cell r="E4487">
            <v>290338</v>
          </cell>
          <cell r="F4487" t="str">
            <v>completo</v>
          </cell>
        </row>
        <row r="4488">
          <cell r="D4488" t="str">
            <v>FH018049</v>
          </cell>
          <cell r="E4488">
            <v>-290159</v>
          </cell>
          <cell r="F4488" t="str">
            <v>completo</v>
          </cell>
        </row>
        <row r="4489">
          <cell r="D4489" t="str">
            <v>AC3205132</v>
          </cell>
          <cell r="E4489">
            <v>-113143092</v>
          </cell>
          <cell r="F4489" t="str">
            <v>completo</v>
          </cell>
        </row>
        <row r="4490">
          <cell r="D4490" t="str">
            <v>14634801Q</v>
          </cell>
          <cell r="E4490">
            <v>288834</v>
          </cell>
          <cell r="F4490" t="str">
            <v>completo</v>
          </cell>
        </row>
        <row r="4491">
          <cell r="D4491" t="str">
            <v>24222144Q</v>
          </cell>
          <cell r="E4491">
            <v>286838</v>
          </cell>
          <cell r="F4491" t="str">
            <v>completo</v>
          </cell>
        </row>
        <row r="4492">
          <cell r="D4492" t="str">
            <v>31003560C</v>
          </cell>
          <cell r="E4492">
            <v>113029882</v>
          </cell>
          <cell r="F4492" t="str">
            <v>completo</v>
          </cell>
        </row>
        <row r="4493">
          <cell r="D4493" t="str">
            <v>79218577E</v>
          </cell>
          <cell r="E4493">
            <v>113659452</v>
          </cell>
          <cell r="F4493" t="str">
            <v>parcial</v>
          </cell>
        </row>
        <row r="4494">
          <cell r="D4494" t="str">
            <v>80162007S</v>
          </cell>
          <cell r="E4494">
            <v>113238962</v>
          </cell>
          <cell r="F4494" t="str">
            <v>completo</v>
          </cell>
        </row>
        <row r="4495">
          <cell r="D4495" t="str">
            <v>75097758K</v>
          </cell>
          <cell r="E4495">
            <v>-234627</v>
          </cell>
          <cell r="F4495" t="str">
            <v>completo</v>
          </cell>
        </row>
        <row r="4496">
          <cell r="D4496" t="str">
            <v>G922063</v>
          </cell>
          <cell r="E4496">
            <v>256254</v>
          </cell>
          <cell r="F4496" t="str">
            <v>completo</v>
          </cell>
        </row>
        <row r="4497">
          <cell r="D4497" t="str">
            <v>30830712V</v>
          </cell>
          <cell r="E4497">
            <v>113842782</v>
          </cell>
          <cell r="F4497" t="str">
            <v>parcial</v>
          </cell>
        </row>
        <row r="4498">
          <cell r="D4498" t="str">
            <v>30972984B</v>
          </cell>
          <cell r="E4498">
            <v>235110</v>
          </cell>
          <cell r="F4498" t="str">
            <v>parcial</v>
          </cell>
        </row>
        <row r="4499">
          <cell r="D4499" t="str">
            <v>30803179S</v>
          </cell>
          <cell r="E4499">
            <v>-301959</v>
          </cell>
          <cell r="F4499" t="str">
            <v>completo</v>
          </cell>
        </row>
        <row r="4500">
          <cell r="D4500" t="str">
            <v>45746244A</v>
          </cell>
          <cell r="E4500">
            <v>-256403</v>
          </cell>
          <cell r="F4500" t="str">
            <v>completo</v>
          </cell>
        </row>
        <row r="4501">
          <cell r="D4501" t="str">
            <v>44373271S</v>
          </cell>
          <cell r="E4501">
            <v>288918</v>
          </cell>
          <cell r="F4501" t="str">
            <v>parcial</v>
          </cell>
        </row>
        <row r="4502">
          <cell r="D4502" t="str">
            <v>30963517C</v>
          </cell>
          <cell r="E4502">
            <v>217562</v>
          </cell>
          <cell r="F4502" t="str">
            <v>completo</v>
          </cell>
        </row>
        <row r="4503">
          <cell r="D4503" t="str">
            <v>45739527W</v>
          </cell>
          <cell r="E4503">
            <v>-254931</v>
          </cell>
          <cell r="F4503" t="str">
            <v>completo</v>
          </cell>
        </row>
        <row r="4504">
          <cell r="D4504" t="str">
            <v>44366705G</v>
          </cell>
          <cell r="E4504">
            <v>113270312</v>
          </cell>
          <cell r="F4504" t="str">
            <v>completo</v>
          </cell>
        </row>
        <row r="4505">
          <cell r="D4505" t="str">
            <v>44361959L</v>
          </cell>
          <cell r="E4505">
            <v>-257303</v>
          </cell>
          <cell r="F4505" t="str">
            <v>completo</v>
          </cell>
        </row>
        <row r="4506">
          <cell r="D4506" t="str">
            <v>45887824H</v>
          </cell>
          <cell r="E4506">
            <v>-257371</v>
          </cell>
          <cell r="F4506" t="str">
            <v>completo</v>
          </cell>
        </row>
        <row r="4507">
          <cell r="D4507" t="str">
            <v>07235928J</v>
          </cell>
          <cell r="E4507">
            <v>113211552</v>
          </cell>
          <cell r="F4507" t="str">
            <v>completo</v>
          </cell>
        </row>
        <row r="4508">
          <cell r="D4508" t="str">
            <v>45739730K</v>
          </cell>
          <cell r="E4508">
            <v>-269843</v>
          </cell>
          <cell r="F4508" t="str">
            <v>parcial</v>
          </cell>
        </row>
        <row r="4509">
          <cell r="D4509" t="str">
            <v>26000950W</v>
          </cell>
          <cell r="E4509">
            <v>-113730552</v>
          </cell>
          <cell r="F4509" t="str">
            <v>parcial</v>
          </cell>
        </row>
        <row r="4510">
          <cell r="D4510" t="str">
            <v>70578821D</v>
          </cell>
          <cell r="E4510">
            <v>-303683</v>
          </cell>
          <cell r="F4510" t="str">
            <v>parcial</v>
          </cell>
        </row>
        <row r="4511">
          <cell r="D4511" t="str">
            <v>30979356N</v>
          </cell>
          <cell r="E4511">
            <v>-113319522</v>
          </cell>
          <cell r="F4511" t="str">
            <v>completo</v>
          </cell>
        </row>
        <row r="4512">
          <cell r="D4512" t="str">
            <v>30965026B</v>
          </cell>
          <cell r="E4512">
            <v>-113560552</v>
          </cell>
          <cell r="F4512" t="str">
            <v>parcial</v>
          </cell>
        </row>
        <row r="4513">
          <cell r="D4513" t="str">
            <v>30493726G</v>
          </cell>
          <cell r="E4513">
            <v>113089752</v>
          </cell>
          <cell r="F4513" t="str">
            <v>parcial</v>
          </cell>
        </row>
        <row r="4514">
          <cell r="D4514" t="str">
            <v>80089329V</v>
          </cell>
          <cell r="E4514">
            <v>-113506132</v>
          </cell>
          <cell r="F4514" t="str">
            <v>completo</v>
          </cell>
        </row>
        <row r="4515">
          <cell r="D4515" t="str">
            <v>45742896J</v>
          </cell>
          <cell r="E4515">
            <v>287162</v>
          </cell>
          <cell r="F4515" t="str">
            <v>completo</v>
          </cell>
        </row>
        <row r="4516">
          <cell r="D4516" t="str">
            <v>30964788A</v>
          </cell>
          <cell r="E4516">
            <v>-289031</v>
          </cell>
          <cell r="F4516" t="str">
            <v>completo</v>
          </cell>
        </row>
        <row r="4517">
          <cell r="D4517" t="str">
            <v>70248297H</v>
          </cell>
          <cell r="E4517">
            <v>113066712</v>
          </cell>
          <cell r="F4517" t="str">
            <v>parcial</v>
          </cell>
        </row>
        <row r="4518">
          <cell r="D4518" t="str">
            <v>30989889B</v>
          </cell>
          <cell r="E4518">
            <v>-113718882</v>
          </cell>
          <cell r="F4518" t="str">
            <v>completo</v>
          </cell>
        </row>
        <row r="4519">
          <cell r="D4519" t="str">
            <v>30999674K</v>
          </cell>
          <cell r="E4519">
            <v>113021532</v>
          </cell>
          <cell r="F4519" t="str">
            <v>completo</v>
          </cell>
        </row>
        <row r="4520">
          <cell r="D4520" t="str">
            <v>30992639R</v>
          </cell>
          <cell r="E4520">
            <v>254814</v>
          </cell>
          <cell r="F4520" t="str">
            <v>completo</v>
          </cell>
        </row>
        <row r="4521">
          <cell r="D4521" t="str">
            <v>30989686S</v>
          </cell>
          <cell r="E4521">
            <v>234602</v>
          </cell>
          <cell r="F4521" t="str">
            <v>completo</v>
          </cell>
        </row>
        <row r="4522">
          <cell r="D4522" t="str">
            <v>32072329W</v>
          </cell>
          <cell r="E4522">
            <v>-113582852</v>
          </cell>
          <cell r="F4522" t="str">
            <v>completo</v>
          </cell>
        </row>
        <row r="4523">
          <cell r="D4523" t="str">
            <v>25063530Q</v>
          </cell>
          <cell r="E4523">
            <v>113630552</v>
          </cell>
          <cell r="F4523" t="str">
            <v>parcial</v>
          </cell>
        </row>
        <row r="4524">
          <cell r="D4524" t="str">
            <v>44210976P</v>
          </cell>
          <cell r="E4524">
            <v>303666</v>
          </cell>
          <cell r="F4524" t="str">
            <v>parcial</v>
          </cell>
        </row>
        <row r="4525">
          <cell r="D4525" t="str">
            <v>44650348B</v>
          </cell>
          <cell r="E4525">
            <v>269838</v>
          </cell>
          <cell r="F4525" t="str">
            <v>parcial</v>
          </cell>
        </row>
        <row r="4526">
          <cell r="D4526" t="str">
            <v>30987625R</v>
          </cell>
          <cell r="E4526">
            <v>-287203</v>
          </cell>
          <cell r="F4526" t="str">
            <v>completo</v>
          </cell>
        </row>
        <row r="4527">
          <cell r="D4527" t="str">
            <v>28625935C</v>
          </cell>
          <cell r="E4527">
            <v>303642</v>
          </cell>
          <cell r="F4527" t="str">
            <v>parcial</v>
          </cell>
        </row>
        <row r="4528">
          <cell r="D4528" t="str">
            <v>X0737414B</v>
          </cell>
          <cell r="E4528">
            <v>-113120552</v>
          </cell>
          <cell r="F4528" t="str">
            <v>completo</v>
          </cell>
        </row>
        <row r="4529">
          <cell r="D4529" t="str">
            <v>FT591350</v>
          </cell>
          <cell r="E4529">
            <v>-113546752</v>
          </cell>
          <cell r="F4529" t="str">
            <v>parcial</v>
          </cell>
        </row>
        <row r="4530">
          <cell r="D4530" t="str">
            <v>45747152Z</v>
          </cell>
          <cell r="E4530">
            <v>113863172</v>
          </cell>
          <cell r="F4530" t="str">
            <v>completo</v>
          </cell>
        </row>
        <row r="4531">
          <cell r="D4531" t="str">
            <v>30451649V</v>
          </cell>
          <cell r="E4531">
            <v>-255667</v>
          </cell>
          <cell r="F4531" t="str">
            <v>parcial</v>
          </cell>
        </row>
        <row r="4532">
          <cell r="D4532" t="str">
            <v>52484309B</v>
          </cell>
          <cell r="E4532">
            <v>235062</v>
          </cell>
          <cell r="F4532" t="str">
            <v>completo</v>
          </cell>
        </row>
        <row r="4533">
          <cell r="D4533" t="str">
            <v>45743584B</v>
          </cell>
          <cell r="E4533">
            <v>113611312</v>
          </cell>
          <cell r="F4533" t="str">
            <v>completo</v>
          </cell>
        </row>
        <row r="4534">
          <cell r="D4534" t="str">
            <v>30505414P</v>
          </cell>
          <cell r="E4534">
            <v>-113355712</v>
          </cell>
          <cell r="F4534" t="str">
            <v>parcial</v>
          </cell>
        </row>
        <row r="4535">
          <cell r="D4535" t="str">
            <v>49058044X</v>
          </cell>
          <cell r="E4535">
            <v>-113350532</v>
          </cell>
          <cell r="F4535" t="str">
            <v>completo</v>
          </cell>
        </row>
        <row r="4536">
          <cell r="D4536" t="str">
            <v>44359347Y</v>
          </cell>
          <cell r="E4536">
            <v>-113528962</v>
          </cell>
          <cell r="F4536" t="str">
            <v>completo</v>
          </cell>
        </row>
        <row r="4537">
          <cell r="D4537" t="str">
            <v>30969623P</v>
          </cell>
          <cell r="E4537">
            <v>287166</v>
          </cell>
          <cell r="F4537" t="str">
            <v>completo</v>
          </cell>
        </row>
        <row r="4538">
          <cell r="D4538" t="str">
            <v>30794128A</v>
          </cell>
          <cell r="E4538">
            <v>113069552</v>
          </cell>
          <cell r="F4538" t="str">
            <v>completo</v>
          </cell>
        </row>
        <row r="4539">
          <cell r="D4539" t="str">
            <v>45736997W</v>
          </cell>
          <cell r="E4539">
            <v>254754</v>
          </cell>
          <cell r="F4539" t="str">
            <v>completo</v>
          </cell>
        </row>
        <row r="4540">
          <cell r="D4540" t="str">
            <v>77347842S</v>
          </cell>
          <cell r="E4540">
            <v>235210</v>
          </cell>
          <cell r="F4540" t="str">
            <v>parcial</v>
          </cell>
        </row>
        <row r="4541">
          <cell r="D4541">
            <v>13257614</v>
          </cell>
          <cell r="E4541">
            <v>-270163</v>
          </cell>
          <cell r="F4541" t="str">
            <v>completo</v>
          </cell>
        </row>
        <row r="4542">
          <cell r="D4542" t="str">
            <v>30967852P</v>
          </cell>
          <cell r="E4542">
            <v>113658682</v>
          </cell>
          <cell r="F4542" t="str">
            <v>completo</v>
          </cell>
        </row>
        <row r="4543">
          <cell r="D4543" t="str">
            <v>31001828J</v>
          </cell>
          <cell r="E4543">
            <v>-113948962</v>
          </cell>
          <cell r="F4543" t="str">
            <v>completo</v>
          </cell>
        </row>
        <row r="4544">
          <cell r="D4544" t="str">
            <v>30811490T</v>
          </cell>
          <cell r="E4544">
            <v>113489732</v>
          </cell>
          <cell r="F4544" t="str">
            <v>parcial</v>
          </cell>
        </row>
        <row r="4545">
          <cell r="D4545" t="str">
            <v>30811147W</v>
          </cell>
          <cell r="E4545">
            <v>212982</v>
          </cell>
          <cell r="F4545" t="str">
            <v>parcial</v>
          </cell>
        </row>
        <row r="4546">
          <cell r="D4546" t="str">
            <v>X5171193B</v>
          </cell>
          <cell r="E4546">
            <v>113632782</v>
          </cell>
          <cell r="F4546" t="str">
            <v>parcial</v>
          </cell>
        </row>
        <row r="4547">
          <cell r="D4547" t="str">
            <v>44966039G</v>
          </cell>
          <cell r="E4547">
            <v>113615932</v>
          </cell>
          <cell r="F4547" t="str">
            <v>parcial</v>
          </cell>
        </row>
        <row r="4548">
          <cell r="D4548" t="str">
            <v>30953209Q</v>
          </cell>
          <cell r="E4548">
            <v>-113140722</v>
          </cell>
          <cell r="F4548" t="str">
            <v>completo</v>
          </cell>
        </row>
        <row r="4549">
          <cell r="D4549" t="str">
            <v>10593519H</v>
          </cell>
          <cell r="E4549">
            <v>113257752</v>
          </cell>
          <cell r="F4549" t="str">
            <v>completo</v>
          </cell>
        </row>
        <row r="4550">
          <cell r="D4550" t="str">
            <v>44365350Y</v>
          </cell>
          <cell r="E4550">
            <v>-287259</v>
          </cell>
          <cell r="F4550" t="str">
            <v>completo</v>
          </cell>
        </row>
        <row r="4551">
          <cell r="D4551" t="str">
            <v>74002894A</v>
          </cell>
          <cell r="E4551">
            <v>271366</v>
          </cell>
          <cell r="F4551" t="str">
            <v>parcial</v>
          </cell>
        </row>
        <row r="4552">
          <cell r="D4552" t="str">
            <v>15452507A</v>
          </cell>
          <cell r="E4552">
            <v>-288915</v>
          </cell>
          <cell r="F4552" t="str">
            <v>completo</v>
          </cell>
        </row>
        <row r="4553">
          <cell r="D4553" t="str">
            <v>30997883R</v>
          </cell>
          <cell r="E4553">
            <v>213046</v>
          </cell>
          <cell r="F4553" t="str">
            <v>completo</v>
          </cell>
        </row>
        <row r="4554">
          <cell r="D4554" t="str">
            <v>45744795A</v>
          </cell>
          <cell r="E4554">
            <v>254758</v>
          </cell>
          <cell r="F4554" t="str">
            <v>parcial</v>
          </cell>
        </row>
        <row r="4555">
          <cell r="D4555" t="str">
            <v>45746577Z</v>
          </cell>
          <cell r="E4555">
            <v>212646</v>
          </cell>
          <cell r="F4555" t="str">
            <v>completo</v>
          </cell>
        </row>
        <row r="4556">
          <cell r="D4556" t="str">
            <v>44357832D</v>
          </cell>
          <cell r="E4556">
            <v>113880812</v>
          </cell>
          <cell r="F4556" t="str">
            <v>parcial</v>
          </cell>
        </row>
        <row r="4557">
          <cell r="D4557" t="str">
            <v>14290604N</v>
          </cell>
          <cell r="E4557">
            <v>113089452</v>
          </cell>
          <cell r="F4557" t="str">
            <v>completo</v>
          </cell>
        </row>
        <row r="4558">
          <cell r="D4558" t="str">
            <v>44368241E</v>
          </cell>
          <cell r="E4558">
            <v>-273043</v>
          </cell>
          <cell r="F4558" t="str">
            <v>parcial</v>
          </cell>
        </row>
        <row r="4559">
          <cell r="D4559" t="str">
            <v>80162631H</v>
          </cell>
          <cell r="E4559">
            <v>-113711532</v>
          </cell>
          <cell r="F4559" t="str">
            <v>parcial</v>
          </cell>
        </row>
        <row r="4560">
          <cell r="D4560" t="str">
            <v>30979231W</v>
          </cell>
          <cell r="E4560">
            <v>-288827</v>
          </cell>
          <cell r="F4560" t="str">
            <v>completo</v>
          </cell>
        </row>
        <row r="4561">
          <cell r="D4561" t="str">
            <v>45737993D</v>
          </cell>
          <cell r="E4561">
            <v>287230</v>
          </cell>
          <cell r="F4561" t="str">
            <v>completo</v>
          </cell>
        </row>
        <row r="4562">
          <cell r="D4562" t="str">
            <v>30968943H</v>
          </cell>
          <cell r="E4562">
            <v>113822782</v>
          </cell>
          <cell r="F4562" t="str">
            <v>parcial</v>
          </cell>
        </row>
        <row r="4563">
          <cell r="D4563" t="str">
            <v>75709737Q</v>
          </cell>
          <cell r="E4563">
            <v>113613212</v>
          </cell>
          <cell r="F4563" t="str">
            <v>completo</v>
          </cell>
        </row>
        <row r="4564">
          <cell r="D4564" t="str">
            <v>30979101X</v>
          </cell>
          <cell r="E4564">
            <v>-271371</v>
          </cell>
          <cell r="F4564" t="str">
            <v>parcial</v>
          </cell>
        </row>
        <row r="4565">
          <cell r="D4565" t="str">
            <v>50604207K</v>
          </cell>
          <cell r="E4565">
            <v>113638682</v>
          </cell>
          <cell r="F4565" t="str">
            <v>completo</v>
          </cell>
        </row>
        <row r="4566">
          <cell r="D4566" t="str">
            <v>M358795</v>
          </cell>
          <cell r="E4566">
            <v>-255067</v>
          </cell>
          <cell r="F4566" t="str">
            <v>completo</v>
          </cell>
        </row>
        <row r="4567">
          <cell r="D4567">
            <v>12472452</v>
          </cell>
          <cell r="E4567">
            <v>213122</v>
          </cell>
          <cell r="F4567" t="str">
            <v>parcial</v>
          </cell>
        </row>
        <row r="4568">
          <cell r="D4568" t="str">
            <v>15410718M</v>
          </cell>
          <cell r="E4568">
            <v>113232782</v>
          </cell>
          <cell r="F4568" t="str">
            <v>completo</v>
          </cell>
        </row>
        <row r="4569">
          <cell r="D4569" t="str">
            <v>74939123V</v>
          </cell>
          <cell r="E4569">
            <v>-235211</v>
          </cell>
          <cell r="F4569" t="str">
            <v>completo</v>
          </cell>
        </row>
        <row r="4570">
          <cell r="D4570" t="str">
            <v>49057794J</v>
          </cell>
          <cell r="E4570">
            <v>-257515</v>
          </cell>
          <cell r="F4570" t="str">
            <v>parcial</v>
          </cell>
        </row>
        <row r="4571">
          <cell r="D4571" t="str">
            <v>45741073F</v>
          </cell>
          <cell r="E4571">
            <v>-113330982</v>
          </cell>
          <cell r="F4571" t="str">
            <v>completo</v>
          </cell>
        </row>
        <row r="4572">
          <cell r="D4572" t="str">
            <v>49044978P</v>
          </cell>
          <cell r="E4572">
            <v>113630982</v>
          </cell>
          <cell r="F4572" t="str">
            <v>completo</v>
          </cell>
        </row>
        <row r="4573">
          <cell r="D4573" t="str">
            <v>30988695J</v>
          </cell>
          <cell r="E4573">
            <v>-303907</v>
          </cell>
          <cell r="F4573" t="str">
            <v>parcial</v>
          </cell>
        </row>
        <row r="4574">
          <cell r="D4574" t="str">
            <v>31000940E</v>
          </cell>
          <cell r="E4574">
            <v>113065752</v>
          </cell>
          <cell r="F4574" t="str">
            <v>completo</v>
          </cell>
        </row>
        <row r="4575">
          <cell r="D4575" t="str">
            <v>15456551E</v>
          </cell>
          <cell r="E4575">
            <v>254822</v>
          </cell>
          <cell r="F4575" t="str">
            <v>parcial</v>
          </cell>
        </row>
        <row r="4576">
          <cell r="D4576" t="str">
            <v>47005728F</v>
          </cell>
          <cell r="E4576">
            <v>-238015</v>
          </cell>
          <cell r="F4576" t="str">
            <v>parcial</v>
          </cell>
        </row>
        <row r="4577">
          <cell r="D4577" t="str">
            <v>CC80096940</v>
          </cell>
          <cell r="E4577">
            <v>-270195</v>
          </cell>
          <cell r="F4577" t="str">
            <v>completo</v>
          </cell>
        </row>
        <row r="4578">
          <cell r="D4578" t="str">
            <v>45748226F</v>
          </cell>
          <cell r="E4578">
            <v>-113500203</v>
          </cell>
          <cell r="F4578" t="str">
            <v>completo</v>
          </cell>
        </row>
        <row r="4579">
          <cell r="D4579" t="str">
            <v>45943410J</v>
          </cell>
          <cell r="E4579">
            <v>113028962</v>
          </cell>
          <cell r="F4579" t="str">
            <v>completo</v>
          </cell>
        </row>
        <row r="4580">
          <cell r="D4580" t="str">
            <v>AU5587087</v>
          </cell>
          <cell r="E4580">
            <v>-255143</v>
          </cell>
          <cell r="F4580" t="str">
            <v>parcial</v>
          </cell>
        </row>
        <row r="4581">
          <cell r="D4581" t="str">
            <v>31008811G</v>
          </cell>
          <cell r="E4581">
            <v>-113123203</v>
          </cell>
          <cell r="F4581" t="str">
            <v>completo</v>
          </cell>
        </row>
        <row r="4582">
          <cell r="D4582" t="str">
            <v>80159306M</v>
          </cell>
          <cell r="E4582">
            <v>269846</v>
          </cell>
          <cell r="F4582" t="str">
            <v>completo</v>
          </cell>
        </row>
        <row r="4583">
          <cell r="D4583" t="str">
            <v>31014960N</v>
          </cell>
          <cell r="E4583">
            <v>-288775</v>
          </cell>
          <cell r="F4583" t="str">
            <v>completo</v>
          </cell>
        </row>
        <row r="4584">
          <cell r="D4584" t="str">
            <v>50614839G</v>
          </cell>
          <cell r="E4584">
            <v>-254783</v>
          </cell>
          <cell r="F4584" t="str">
            <v>completo</v>
          </cell>
        </row>
        <row r="4585">
          <cell r="D4585" t="str">
            <v>50623779C</v>
          </cell>
          <cell r="E4585">
            <v>113403203</v>
          </cell>
          <cell r="F4585" t="str">
            <v>completo</v>
          </cell>
        </row>
        <row r="4586">
          <cell r="D4586" t="str">
            <v>80160531B</v>
          </cell>
          <cell r="E4586">
            <v>113293103</v>
          </cell>
          <cell r="F4586" t="str">
            <v>completo</v>
          </cell>
        </row>
        <row r="4587">
          <cell r="D4587" t="str">
            <v>45889271Q</v>
          </cell>
          <cell r="E4587">
            <v>113657452</v>
          </cell>
          <cell r="F4587" t="str">
            <v>completo</v>
          </cell>
        </row>
        <row r="4588">
          <cell r="D4588" t="str">
            <v>53596766G</v>
          </cell>
          <cell r="E4588">
            <v>246174</v>
          </cell>
          <cell r="F4588" t="str">
            <v>completo</v>
          </cell>
        </row>
        <row r="4589">
          <cell r="D4589" t="str">
            <v>30999115Z</v>
          </cell>
          <cell r="E4589">
            <v>-113738682</v>
          </cell>
          <cell r="F4589" t="str">
            <v>completo</v>
          </cell>
        </row>
        <row r="4590">
          <cell r="D4590" t="str">
            <v>53768144D</v>
          </cell>
          <cell r="E4590">
            <v>-113733172</v>
          </cell>
          <cell r="F4590" t="str">
            <v>parcial</v>
          </cell>
        </row>
        <row r="4591">
          <cell r="D4591" t="str">
            <v>75258982S</v>
          </cell>
          <cell r="E4591">
            <v>257302</v>
          </cell>
          <cell r="F4591" t="str">
            <v>completo</v>
          </cell>
        </row>
        <row r="4592">
          <cell r="D4592" t="str">
            <v>76625224B</v>
          </cell>
          <cell r="E4592">
            <v>-113505562</v>
          </cell>
          <cell r="F4592" t="str">
            <v>completo</v>
          </cell>
        </row>
        <row r="4593">
          <cell r="D4593" t="str">
            <v>26500219X</v>
          </cell>
          <cell r="E4593">
            <v>-113967882</v>
          </cell>
          <cell r="F4593" t="str">
            <v>completo</v>
          </cell>
        </row>
        <row r="4594">
          <cell r="D4594" t="str">
            <v>C02167428</v>
          </cell>
          <cell r="E4594">
            <v>113481682</v>
          </cell>
          <cell r="F4594" t="str">
            <v>completo</v>
          </cell>
        </row>
        <row r="4595">
          <cell r="D4595" t="str">
            <v>28633532G</v>
          </cell>
          <cell r="E4595">
            <v>113880782</v>
          </cell>
          <cell r="F4595" t="str">
            <v>parcial</v>
          </cell>
        </row>
        <row r="4596">
          <cell r="D4596" t="str">
            <v>7307939K</v>
          </cell>
          <cell r="E4596">
            <v>113210552</v>
          </cell>
          <cell r="F4596" t="str">
            <v>parcial</v>
          </cell>
        </row>
        <row r="4597">
          <cell r="D4597" t="str">
            <v>80169449M</v>
          </cell>
          <cell r="E4597">
            <v>113671782</v>
          </cell>
          <cell r="F4597" t="str">
            <v>completo</v>
          </cell>
        </row>
        <row r="4598">
          <cell r="D4598" t="str">
            <v>31001958M</v>
          </cell>
          <cell r="E4598">
            <v>-288591</v>
          </cell>
          <cell r="F4598" t="str">
            <v>completo</v>
          </cell>
        </row>
        <row r="4599">
          <cell r="D4599" t="str">
            <v>80167070H</v>
          </cell>
          <cell r="E4599">
            <v>-113943482</v>
          </cell>
          <cell r="F4599" t="str">
            <v>completo</v>
          </cell>
        </row>
        <row r="4600">
          <cell r="D4600" t="str">
            <v>31013767S</v>
          </cell>
          <cell r="E4600">
            <v>-270135</v>
          </cell>
          <cell r="F4600" t="str">
            <v>completo</v>
          </cell>
        </row>
        <row r="4601">
          <cell r="D4601" t="str">
            <v>26967970X</v>
          </cell>
          <cell r="E4601">
            <v>-113373172</v>
          </cell>
          <cell r="F4601" t="str">
            <v>parcial</v>
          </cell>
        </row>
        <row r="4602">
          <cell r="D4602" t="str">
            <v>47091512R</v>
          </cell>
          <cell r="E4602">
            <v>113083812</v>
          </cell>
          <cell r="F4602" t="str">
            <v>completo</v>
          </cell>
        </row>
        <row r="4603">
          <cell r="D4603" t="str">
            <v>17474762Y</v>
          </cell>
          <cell r="E4603">
            <v>113230982</v>
          </cell>
          <cell r="F4603" t="str">
            <v>completo</v>
          </cell>
        </row>
        <row r="4604">
          <cell r="D4604" t="str">
            <v>26504714C</v>
          </cell>
          <cell r="E4604">
            <v>-284351</v>
          </cell>
          <cell r="F4604" t="str">
            <v>completo</v>
          </cell>
        </row>
        <row r="4605">
          <cell r="D4605" t="str">
            <v>49093604N</v>
          </cell>
          <cell r="E4605">
            <v>113270203</v>
          </cell>
          <cell r="F4605" t="str">
            <v>completo</v>
          </cell>
        </row>
        <row r="4606">
          <cell r="D4606" t="str">
            <v>71228711B</v>
          </cell>
          <cell r="E4606">
            <v>-113710982</v>
          </cell>
          <cell r="F4606" t="str">
            <v>completo</v>
          </cell>
        </row>
        <row r="4607">
          <cell r="D4607" t="str">
            <v>30972822X</v>
          </cell>
          <cell r="E4607">
            <v>287258</v>
          </cell>
          <cell r="F4607" t="str">
            <v>completo</v>
          </cell>
        </row>
        <row r="4608">
          <cell r="D4608" t="str">
            <v>48988257M</v>
          </cell>
          <cell r="E4608">
            <v>-113337732</v>
          </cell>
          <cell r="F4608" t="str">
            <v>completo</v>
          </cell>
        </row>
        <row r="4609">
          <cell r="D4609" t="str">
            <v>FO969657</v>
          </cell>
          <cell r="E4609">
            <v>113256962</v>
          </cell>
          <cell r="F4609" t="str">
            <v>completo</v>
          </cell>
        </row>
        <row r="4610">
          <cell r="D4610">
            <v>90955470</v>
          </cell>
          <cell r="E4610">
            <v>-289015</v>
          </cell>
          <cell r="F4610" t="str">
            <v>completo</v>
          </cell>
        </row>
        <row r="4611">
          <cell r="D4611" t="str">
            <v>N1151616</v>
          </cell>
          <cell r="E4611">
            <v>113802532</v>
          </cell>
          <cell r="F4611" t="str">
            <v>parcial</v>
          </cell>
        </row>
        <row r="4612">
          <cell r="D4612">
            <v>79855394</v>
          </cell>
          <cell r="E4612">
            <v>238066</v>
          </cell>
          <cell r="F4612" t="str">
            <v>completo</v>
          </cell>
        </row>
        <row r="4613">
          <cell r="D4613" t="str">
            <v>77541135Q</v>
          </cell>
          <cell r="E4613">
            <v>-113589732</v>
          </cell>
          <cell r="F4613" t="str">
            <v>parcial</v>
          </cell>
        </row>
        <row r="4614">
          <cell r="D4614" t="str">
            <v>80168334V</v>
          </cell>
          <cell r="E4614">
            <v>-113162782</v>
          </cell>
          <cell r="F4614" t="str">
            <v>completo</v>
          </cell>
        </row>
        <row r="4615">
          <cell r="D4615" t="str">
            <v>46070645N</v>
          </cell>
          <cell r="E4615">
            <v>302002</v>
          </cell>
          <cell r="F4615" t="str">
            <v>completo</v>
          </cell>
        </row>
        <row r="4616">
          <cell r="D4616" t="str">
            <v>32730168H</v>
          </cell>
          <cell r="E4616">
            <v>-284691</v>
          </cell>
          <cell r="F4616" t="str">
            <v>completo</v>
          </cell>
        </row>
        <row r="4617">
          <cell r="D4617" t="str">
            <v>31013294W</v>
          </cell>
          <cell r="E4617">
            <v>303870</v>
          </cell>
          <cell r="F4617" t="str">
            <v>completo</v>
          </cell>
        </row>
        <row r="4618">
          <cell r="D4618" t="str">
            <v>32730148K</v>
          </cell>
          <cell r="E4618">
            <v>-113759103</v>
          </cell>
          <cell r="F4618" t="str">
            <v>completo</v>
          </cell>
        </row>
        <row r="4619">
          <cell r="D4619" t="str">
            <v>31018801N</v>
          </cell>
          <cell r="E4619">
            <v>286834</v>
          </cell>
          <cell r="F4619" t="str">
            <v>completo</v>
          </cell>
        </row>
        <row r="4620">
          <cell r="D4620" t="str">
            <v>31008273H</v>
          </cell>
          <cell r="E4620">
            <v>302302</v>
          </cell>
          <cell r="F4620" t="str">
            <v>completo</v>
          </cell>
        </row>
        <row r="4621">
          <cell r="D4621">
            <v>19588203</v>
          </cell>
          <cell r="E4621">
            <v>273802</v>
          </cell>
          <cell r="F4621" t="str">
            <v>completo</v>
          </cell>
        </row>
        <row r="4622">
          <cell r="D4622" t="str">
            <v>50640144D</v>
          </cell>
          <cell r="E4622">
            <v>113800203</v>
          </cell>
          <cell r="F4622" t="str">
            <v>completo</v>
          </cell>
        </row>
        <row r="4623">
          <cell r="D4623" t="str">
            <v>46068774G</v>
          </cell>
          <cell r="E4623">
            <v>288774</v>
          </cell>
          <cell r="F4623" t="str">
            <v>completo</v>
          </cell>
        </row>
        <row r="4624">
          <cell r="D4624" t="str">
            <v>44591866H</v>
          </cell>
          <cell r="E4624">
            <v>-113580782</v>
          </cell>
          <cell r="F4624" t="str">
            <v>completo</v>
          </cell>
        </row>
        <row r="4625">
          <cell r="D4625" t="str">
            <v>76435569Z</v>
          </cell>
          <cell r="E4625">
            <v>-302315</v>
          </cell>
          <cell r="F4625" t="str">
            <v>completo</v>
          </cell>
        </row>
        <row r="4626">
          <cell r="D4626" t="str">
            <v>44717475R</v>
          </cell>
          <cell r="E4626">
            <v>113258352</v>
          </cell>
          <cell r="F4626" t="str">
            <v>completo</v>
          </cell>
        </row>
        <row r="4627">
          <cell r="D4627" t="str">
            <v>FR872068</v>
          </cell>
          <cell r="E4627">
            <v>272142</v>
          </cell>
          <cell r="F4627" t="str">
            <v>completo</v>
          </cell>
        </row>
        <row r="4628">
          <cell r="D4628" t="str">
            <v>78215351X</v>
          </cell>
          <cell r="E4628">
            <v>-287079</v>
          </cell>
          <cell r="F4628" t="str">
            <v>completo</v>
          </cell>
        </row>
        <row r="4629">
          <cell r="D4629" t="str">
            <v>G03349289</v>
          </cell>
          <cell r="E4629">
            <v>213110</v>
          </cell>
          <cell r="F4629" t="str">
            <v>parcial</v>
          </cell>
        </row>
        <row r="4630">
          <cell r="D4630">
            <v>4749864</v>
          </cell>
          <cell r="E4630">
            <v>218070</v>
          </cell>
          <cell r="F4630" t="str">
            <v>completo</v>
          </cell>
        </row>
        <row r="4631">
          <cell r="D4631" t="str">
            <v>31015147S</v>
          </cell>
          <cell r="E4631">
            <v>301950</v>
          </cell>
          <cell r="F4631" t="str">
            <v>completo</v>
          </cell>
        </row>
        <row r="4632">
          <cell r="D4632" t="str">
            <v>31018500X</v>
          </cell>
          <cell r="E4632">
            <v>302318</v>
          </cell>
          <cell r="F4632" t="str">
            <v>completo</v>
          </cell>
        </row>
        <row r="4633">
          <cell r="D4633" t="str">
            <v>49120736G</v>
          </cell>
          <cell r="E4633">
            <v>-302319</v>
          </cell>
          <cell r="F4633" t="str">
            <v>completo</v>
          </cell>
        </row>
        <row r="4634">
          <cell r="D4634" t="str">
            <v>04613904N</v>
          </cell>
          <cell r="E4634">
            <v>-257295</v>
          </cell>
          <cell r="F4634" t="str">
            <v>completo</v>
          </cell>
        </row>
        <row r="4635">
          <cell r="D4635" t="str">
            <v>AR912685</v>
          </cell>
          <cell r="E4635">
            <v>232294</v>
          </cell>
          <cell r="F4635" t="str">
            <v>completo</v>
          </cell>
        </row>
        <row r="4636">
          <cell r="D4636" t="str">
            <v>53623372E</v>
          </cell>
          <cell r="E4636">
            <v>-235035</v>
          </cell>
          <cell r="F4636" t="str">
            <v>completo</v>
          </cell>
        </row>
        <row r="4637">
          <cell r="D4637" t="str">
            <v>26514500P</v>
          </cell>
          <cell r="E4637">
            <v>-113569103</v>
          </cell>
          <cell r="F4637" t="str">
            <v>completo</v>
          </cell>
        </row>
        <row r="4638">
          <cell r="D4638" t="str">
            <v>16091561W</v>
          </cell>
          <cell r="E4638">
            <v>113273172</v>
          </cell>
          <cell r="F4638" t="str">
            <v>completo</v>
          </cell>
        </row>
        <row r="4639">
          <cell r="D4639" t="str">
            <v>RL2046480</v>
          </cell>
          <cell r="E4639">
            <v>-113372312</v>
          </cell>
          <cell r="F4639" t="str">
            <v>parcial</v>
          </cell>
        </row>
        <row r="4640">
          <cell r="D4640" t="str">
            <v>RL2593590</v>
          </cell>
          <cell r="E4640">
            <v>113082312</v>
          </cell>
          <cell r="F4640" t="str">
            <v>parcial</v>
          </cell>
        </row>
        <row r="4641">
          <cell r="D4641" t="str">
            <v>YC094408</v>
          </cell>
          <cell r="E4641">
            <v>113213552</v>
          </cell>
          <cell r="F4641" t="str">
            <v>completo</v>
          </cell>
        </row>
        <row r="4642">
          <cell r="D4642" t="str">
            <v>G06674045</v>
          </cell>
          <cell r="E4642">
            <v>-270171</v>
          </cell>
          <cell r="F4642" t="str">
            <v>completo</v>
          </cell>
        </row>
        <row r="4643">
          <cell r="D4643" t="str">
            <v>07255424M</v>
          </cell>
          <cell r="E4643">
            <v>-302007</v>
          </cell>
          <cell r="F4643" t="str">
            <v>completo</v>
          </cell>
        </row>
        <row r="4644">
          <cell r="D4644" t="str">
            <v>30406863N</v>
          </cell>
          <cell r="E4644">
            <v>-258331</v>
          </cell>
          <cell r="F4644" t="str">
            <v>parcial</v>
          </cell>
        </row>
        <row r="4645">
          <cell r="D4645" t="str">
            <v>74687938S</v>
          </cell>
          <cell r="E4645">
            <v>-113777882</v>
          </cell>
          <cell r="F4645" t="str">
            <v>completo</v>
          </cell>
        </row>
        <row r="4646">
          <cell r="D4646" t="str">
            <v>FX483618</v>
          </cell>
          <cell r="E4646">
            <v>-113354352</v>
          </cell>
          <cell r="F4646" t="str">
            <v>completo</v>
          </cell>
        </row>
        <row r="4647">
          <cell r="D4647">
            <v>1803247244</v>
          </cell>
          <cell r="E4647">
            <v>-273807</v>
          </cell>
          <cell r="F4647" t="str">
            <v>completo</v>
          </cell>
        </row>
        <row r="4648">
          <cell r="D4648" t="str">
            <v>C616272</v>
          </cell>
          <cell r="E4648">
            <v>-269983</v>
          </cell>
          <cell r="F4648" t="str">
            <v>completo</v>
          </cell>
        </row>
        <row r="4649">
          <cell r="D4649" t="str">
            <v>Y3286490B</v>
          </cell>
          <cell r="E4649">
            <v>113271272</v>
          </cell>
          <cell r="F4649" t="str">
            <v>parcial</v>
          </cell>
        </row>
        <row r="4650">
          <cell r="D4650">
            <v>1102404256</v>
          </cell>
          <cell r="E4650">
            <v>-272095</v>
          </cell>
          <cell r="F4650" t="str">
            <v>completo</v>
          </cell>
        </row>
        <row r="4651">
          <cell r="D4651">
            <v>1205549742</v>
          </cell>
          <cell r="E4651">
            <v>-271355</v>
          </cell>
          <cell r="F4651" t="str">
            <v>parcial</v>
          </cell>
        </row>
        <row r="4652">
          <cell r="D4652" t="str">
            <v>48987625V</v>
          </cell>
          <cell r="E4652">
            <v>302394</v>
          </cell>
          <cell r="F4652" t="str">
            <v>parcial</v>
          </cell>
        </row>
        <row r="4653">
          <cell r="D4653">
            <v>921044426</v>
          </cell>
          <cell r="E4653">
            <v>113653172</v>
          </cell>
          <cell r="F4653" t="str">
            <v>parcial</v>
          </cell>
        </row>
        <row r="4654">
          <cell r="D4654" t="str">
            <v>52339636P</v>
          </cell>
          <cell r="E4654">
            <v>113063172</v>
          </cell>
          <cell r="F4654" t="str">
            <v>completo</v>
          </cell>
        </row>
        <row r="4655">
          <cell r="D4655" t="str">
            <v>15512721A</v>
          </cell>
          <cell r="E4655">
            <v>254950</v>
          </cell>
          <cell r="F4655" t="str">
            <v>completo</v>
          </cell>
        </row>
        <row r="4656">
          <cell r="D4656" t="str">
            <v>FF683648</v>
          </cell>
          <cell r="E4656">
            <v>113800552</v>
          </cell>
          <cell r="F4656" t="str">
            <v>parcial</v>
          </cell>
        </row>
        <row r="4657">
          <cell r="D4657" t="str">
            <v>YC091209</v>
          </cell>
          <cell r="E4657">
            <v>113020552</v>
          </cell>
          <cell r="F4657" t="str">
            <v>completo</v>
          </cell>
        </row>
        <row r="4658">
          <cell r="D4658">
            <v>33171088</v>
          </cell>
          <cell r="E4658">
            <v>113614272</v>
          </cell>
          <cell r="F4658" t="str">
            <v>completo</v>
          </cell>
        </row>
        <row r="4659">
          <cell r="D4659" t="str">
            <v>18022373N</v>
          </cell>
          <cell r="E4659">
            <v>-113714272</v>
          </cell>
          <cell r="F4659" t="str">
            <v>completo</v>
          </cell>
        </row>
        <row r="4660">
          <cell r="D4660" t="str">
            <v>J166829</v>
          </cell>
          <cell r="E4660">
            <v>-113124272</v>
          </cell>
          <cell r="F4660" t="str">
            <v>completo</v>
          </cell>
        </row>
        <row r="4661">
          <cell r="D4661">
            <v>77041610740</v>
          </cell>
          <cell r="E4661">
            <v>272414</v>
          </cell>
          <cell r="F4661" t="str">
            <v>completo</v>
          </cell>
        </row>
        <row r="4662">
          <cell r="D4662" t="str">
            <v>AR935045</v>
          </cell>
          <cell r="E4662">
            <v>113462782</v>
          </cell>
          <cell r="F4662" t="str">
            <v>completo</v>
          </cell>
        </row>
        <row r="4663">
          <cell r="D4663" t="str">
            <v>77340120K</v>
          </cell>
          <cell r="E4663">
            <v>-113712752</v>
          </cell>
          <cell r="F4663" t="str">
            <v>parcial</v>
          </cell>
        </row>
        <row r="4664">
          <cell r="D4664" t="str">
            <v>44235846S</v>
          </cell>
          <cell r="E4664">
            <v>258366</v>
          </cell>
          <cell r="F4664" t="str">
            <v>completo</v>
          </cell>
        </row>
        <row r="4665">
          <cell r="D4665" t="str">
            <v>Y5314465F</v>
          </cell>
          <cell r="E4665">
            <v>-113359103</v>
          </cell>
          <cell r="F4665" t="str">
            <v>completo</v>
          </cell>
        </row>
        <row r="4666">
          <cell r="D4666" t="str">
            <v>52317540S</v>
          </cell>
          <cell r="E4666">
            <v>113429962</v>
          </cell>
          <cell r="F4666" t="str">
            <v>completo</v>
          </cell>
        </row>
        <row r="4667">
          <cell r="D4667" t="str">
            <v>46269065B</v>
          </cell>
          <cell r="E4667">
            <v>113828962</v>
          </cell>
          <cell r="F4667" t="str">
            <v>parcial</v>
          </cell>
        </row>
        <row r="4668">
          <cell r="D4668" t="str">
            <v>16108666H</v>
          </cell>
          <cell r="E4668">
            <v>-113148962</v>
          </cell>
          <cell r="F4668" t="str">
            <v>parcial</v>
          </cell>
        </row>
        <row r="4669">
          <cell r="D4669" t="str">
            <v>AN350321</v>
          </cell>
          <cell r="E4669">
            <v>269850</v>
          </cell>
          <cell r="F4669" t="str">
            <v>completo</v>
          </cell>
        </row>
        <row r="4670">
          <cell r="D4670">
            <v>1304305293</v>
          </cell>
          <cell r="E4670">
            <v>113258962</v>
          </cell>
          <cell r="F4670" t="str">
            <v>parcial</v>
          </cell>
        </row>
        <row r="4671">
          <cell r="D4671" t="str">
            <v>PJ6180348</v>
          </cell>
          <cell r="E4671">
            <v>-113778172</v>
          </cell>
          <cell r="F4671" t="str">
            <v>completo</v>
          </cell>
        </row>
        <row r="4672">
          <cell r="D4672" t="str">
            <v>ZE5803171</v>
          </cell>
          <cell r="E4672">
            <v>-271875</v>
          </cell>
          <cell r="F4672" t="str">
            <v>completo</v>
          </cell>
        </row>
        <row r="4673">
          <cell r="D4673" t="str">
            <v>J312357</v>
          </cell>
          <cell r="E4673">
            <v>113008372</v>
          </cell>
          <cell r="F4673" t="str">
            <v>completo</v>
          </cell>
        </row>
        <row r="4674">
          <cell r="D4674">
            <v>1308298247</v>
          </cell>
          <cell r="E4674">
            <v>-113332372</v>
          </cell>
          <cell r="F4674" t="str">
            <v>parcial</v>
          </cell>
        </row>
        <row r="4675">
          <cell r="D4675">
            <v>1310828460</v>
          </cell>
          <cell r="E4675">
            <v>-113908372</v>
          </cell>
          <cell r="F4675" t="str">
            <v>completo</v>
          </cell>
        </row>
        <row r="4676">
          <cell r="D4676">
            <v>1712625019</v>
          </cell>
          <cell r="E4676">
            <v>-113330772</v>
          </cell>
          <cell r="F4676" t="str">
            <v>parcial</v>
          </cell>
        </row>
        <row r="4677">
          <cell r="D4677">
            <v>1307570885</v>
          </cell>
          <cell r="E4677">
            <v>113423472</v>
          </cell>
          <cell r="F4677" t="str">
            <v>parcial</v>
          </cell>
        </row>
        <row r="4678">
          <cell r="D4678">
            <v>1310618069</v>
          </cell>
          <cell r="E4678">
            <v>-113529572</v>
          </cell>
          <cell r="F4678" t="str">
            <v>completo</v>
          </cell>
        </row>
        <row r="4679">
          <cell r="D4679">
            <v>1309856951</v>
          </cell>
          <cell r="E4679">
            <v>-113357303</v>
          </cell>
          <cell r="F4679" t="str">
            <v>completo</v>
          </cell>
        </row>
        <row r="4680">
          <cell r="D4680">
            <v>1307774305</v>
          </cell>
          <cell r="E4680">
            <v>-113986303</v>
          </cell>
          <cell r="F4680" t="str">
            <v>completo</v>
          </cell>
        </row>
        <row r="4681">
          <cell r="D4681">
            <v>1309409744</v>
          </cell>
          <cell r="E4681">
            <v>-303675</v>
          </cell>
          <cell r="F4681" t="str">
            <v>completo</v>
          </cell>
        </row>
        <row r="4682">
          <cell r="D4682" t="str">
            <v>AO925189</v>
          </cell>
          <cell r="E4682">
            <v>303790</v>
          </cell>
          <cell r="F4682" t="str">
            <v>completo</v>
          </cell>
        </row>
        <row r="4683">
          <cell r="D4683" t="str">
            <v>U36030276</v>
          </cell>
          <cell r="E4683">
            <v>-284543</v>
          </cell>
          <cell r="F4683" t="str">
            <v>completo</v>
          </cell>
        </row>
        <row r="4684">
          <cell r="D4684" t="str">
            <v>10573265G</v>
          </cell>
          <cell r="E4684">
            <v>-113180782</v>
          </cell>
          <cell r="F4684" t="str">
            <v>completo</v>
          </cell>
        </row>
        <row r="4685">
          <cell r="D4685" t="str">
            <v>Y5403256H</v>
          </cell>
          <cell r="E4685">
            <v>287090</v>
          </cell>
          <cell r="F4685" t="str">
            <v>completo</v>
          </cell>
        </row>
        <row r="4686">
          <cell r="D4686">
            <v>1205174889</v>
          </cell>
          <cell r="E4686">
            <v>-287247</v>
          </cell>
          <cell r="F4686" t="str">
            <v>completo</v>
          </cell>
        </row>
        <row r="4687">
          <cell r="D4687" t="str">
            <v>Y3904887F</v>
          </cell>
          <cell r="E4687">
            <v>287250</v>
          </cell>
          <cell r="F4687" t="str">
            <v>completo</v>
          </cell>
        </row>
        <row r="4688">
          <cell r="D4688" t="str">
            <v>X525104</v>
          </cell>
          <cell r="E4688">
            <v>113004982</v>
          </cell>
          <cell r="F4688" t="str">
            <v>completo</v>
          </cell>
        </row>
        <row r="4689">
          <cell r="D4689" t="str">
            <v>29612062E</v>
          </cell>
          <cell r="E4689">
            <v>287470</v>
          </cell>
          <cell r="F4689" t="str">
            <v>parcial</v>
          </cell>
        </row>
        <row r="4690">
          <cell r="D4690" t="str">
            <v>72896211B</v>
          </cell>
          <cell r="E4690">
            <v>-301967</v>
          </cell>
          <cell r="F4690" t="str">
            <v>completo</v>
          </cell>
        </row>
        <row r="4691">
          <cell r="D4691" t="str">
            <v>02741855W</v>
          </cell>
          <cell r="E4691">
            <v>289034</v>
          </cell>
          <cell r="F4691" t="str">
            <v>completo</v>
          </cell>
        </row>
        <row r="4692">
          <cell r="D4692" t="str">
            <v>G20267957</v>
          </cell>
          <cell r="E4692">
            <v>113007303</v>
          </cell>
          <cell r="F4692" t="str">
            <v>completo</v>
          </cell>
        </row>
        <row r="4693">
          <cell r="D4693" t="str">
            <v>78979268M</v>
          </cell>
          <cell r="E4693">
            <v>-113900203</v>
          </cell>
          <cell r="F4693" t="str">
            <v>completo</v>
          </cell>
        </row>
        <row r="4694">
          <cell r="D4694" t="str">
            <v>Y1923160Y</v>
          </cell>
          <cell r="E4694">
            <v>113849103</v>
          </cell>
          <cell r="F4694" t="str">
            <v>parcial</v>
          </cell>
        </row>
        <row r="4695">
          <cell r="D4695" t="str">
            <v>77802307T</v>
          </cell>
          <cell r="E4695">
            <v>-301955</v>
          </cell>
          <cell r="F4695" t="str">
            <v>parcial</v>
          </cell>
        </row>
        <row r="4696">
          <cell r="D4696" t="str">
            <v>P19945531</v>
          </cell>
          <cell r="E4696">
            <v>-113567303</v>
          </cell>
          <cell r="F4696" t="str">
            <v>completo</v>
          </cell>
        </row>
        <row r="4697">
          <cell r="D4697" t="str">
            <v>48961869K</v>
          </cell>
          <cell r="E4697">
            <v>303534</v>
          </cell>
          <cell r="F4697" t="str">
            <v>parcial</v>
          </cell>
        </row>
        <row r="4698">
          <cell r="D4698" t="str">
            <v>15452004Y</v>
          </cell>
          <cell r="E4698">
            <v>-113167882</v>
          </cell>
          <cell r="F4698" t="str">
            <v>completo</v>
          </cell>
        </row>
        <row r="4699">
          <cell r="D4699" t="str">
            <v>45742483Z</v>
          </cell>
          <cell r="E4699">
            <v>113487882</v>
          </cell>
          <cell r="F4699" t="str">
            <v>completo</v>
          </cell>
        </row>
        <row r="4700">
          <cell r="D4700" t="str">
            <v>30973187F</v>
          </cell>
          <cell r="E4700">
            <v>-286919</v>
          </cell>
          <cell r="F4700" t="str">
            <v>completo</v>
          </cell>
        </row>
        <row r="4701">
          <cell r="D4701" t="str">
            <v>45745300W</v>
          </cell>
          <cell r="E4701">
            <v>234110</v>
          </cell>
          <cell r="F4701" t="str">
            <v>completo</v>
          </cell>
        </row>
        <row r="4702">
          <cell r="D4702" t="str">
            <v>30956165M</v>
          </cell>
          <cell r="E4702">
            <v>113236752</v>
          </cell>
          <cell r="F4702" t="str">
            <v>parcial</v>
          </cell>
        </row>
        <row r="4703">
          <cell r="D4703" t="str">
            <v>31003621N</v>
          </cell>
          <cell r="E4703">
            <v>271266</v>
          </cell>
          <cell r="F4703" t="str">
            <v>parcial</v>
          </cell>
        </row>
        <row r="4704">
          <cell r="D4704" t="str">
            <v>50609928S</v>
          </cell>
          <cell r="E4704">
            <v>-113799452</v>
          </cell>
          <cell r="F4704" t="str">
            <v>parcial</v>
          </cell>
        </row>
        <row r="4705">
          <cell r="D4705" t="str">
            <v>72891741A</v>
          </cell>
          <cell r="E4705">
            <v>-287267</v>
          </cell>
          <cell r="F4705" t="str">
            <v>completo</v>
          </cell>
        </row>
        <row r="4706">
          <cell r="D4706" t="str">
            <v>30969323F</v>
          </cell>
          <cell r="E4706">
            <v>301998</v>
          </cell>
          <cell r="F4706" t="str">
            <v>parcial</v>
          </cell>
        </row>
        <row r="4707">
          <cell r="D4707" t="str">
            <v>14625976T</v>
          </cell>
          <cell r="E4707">
            <v>254986</v>
          </cell>
          <cell r="F4707" t="str">
            <v>completo</v>
          </cell>
        </row>
        <row r="4708">
          <cell r="D4708" t="str">
            <v>25589580X</v>
          </cell>
          <cell r="E4708">
            <v>269822</v>
          </cell>
          <cell r="F4708" t="str">
            <v>parcial</v>
          </cell>
        </row>
        <row r="4709">
          <cell r="D4709" t="str">
            <v>45886894P</v>
          </cell>
          <cell r="E4709">
            <v>286746</v>
          </cell>
          <cell r="F4709" t="str">
            <v>completo</v>
          </cell>
        </row>
        <row r="4710">
          <cell r="D4710" t="str">
            <v>30469974B</v>
          </cell>
          <cell r="E4710">
            <v>-303699</v>
          </cell>
          <cell r="F4710" t="str">
            <v>completo</v>
          </cell>
        </row>
        <row r="4711">
          <cell r="D4711" t="str">
            <v>31001276J</v>
          </cell>
          <cell r="E4711">
            <v>-113526212</v>
          </cell>
          <cell r="F4711" t="str">
            <v>completo</v>
          </cell>
        </row>
        <row r="4712">
          <cell r="D4712" t="str">
            <v>30981500V</v>
          </cell>
          <cell r="E4712">
            <v>-257639</v>
          </cell>
          <cell r="F4712" t="str">
            <v>completo</v>
          </cell>
        </row>
        <row r="4713">
          <cell r="D4713" t="str">
            <v>05695300V</v>
          </cell>
          <cell r="E4713">
            <v>-234159</v>
          </cell>
          <cell r="F4713" t="str">
            <v>parcial</v>
          </cell>
        </row>
        <row r="4714">
          <cell r="D4714">
            <v>112050946</v>
          </cell>
          <cell r="E4714">
            <v>271030</v>
          </cell>
          <cell r="F4714" t="str">
            <v>completo</v>
          </cell>
        </row>
        <row r="4715">
          <cell r="D4715" t="str">
            <v>80164077S</v>
          </cell>
          <cell r="E4715">
            <v>113619682</v>
          </cell>
          <cell r="F4715" t="str">
            <v>parcial</v>
          </cell>
        </row>
        <row r="4716">
          <cell r="D4716" t="str">
            <v>30943113V</v>
          </cell>
          <cell r="E4716">
            <v>-255203</v>
          </cell>
          <cell r="F4716" t="str">
            <v>completo</v>
          </cell>
        </row>
        <row r="4717">
          <cell r="D4717" t="str">
            <v>30829028N</v>
          </cell>
          <cell r="E4717">
            <v>-113797682</v>
          </cell>
          <cell r="F4717" t="str">
            <v>parcial</v>
          </cell>
        </row>
        <row r="4718">
          <cell r="D4718" t="str">
            <v>30788284R</v>
          </cell>
          <cell r="E4718">
            <v>-271027</v>
          </cell>
          <cell r="F4718" t="str">
            <v>parcial</v>
          </cell>
        </row>
        <row r="4719">
          <cell r="D4719" t="str">
            <v>30989554K</v>
          </cell>
          <cell r="E4719">
            <v>-113126832</v>
          </cell>
          <cell r="F4719" t="str">
            <v>completo</v>
          </cell>
        </row>
        <row r="4720">
          <cell r="D4720" t="str">
            <v>53385386V</v>
          </cell>
          <cell r="E4720">
            <v>214078</v>
          </cell>
          <cell r="F4720" t="str">
            <v>parcial</v>
          </cell>
        </row>
        <row r="4721">
          <cell r="D4721" t="str">
            <v>30966007A</v>
          </cell>
          <cell r="E4721">
            <v>-269839</v>
          </cell>
          <cell r="F4721" t="str">
            <v>completo</v>
          </cell>
        </row>
        <row r="4722">
          <cell r="D4722" t="str">
            <v>45888319F</v>
          </cell>
          <cell r="E4722">
            <v>-269919</v>
          </cell>
          <cell r="F4722" t="str">
            <v>parcial</v>
          </cell>
        </row>
        <row r="4723">
          <cell r="D4723" t="str">
            <v>78684987D</v>
          </cell>
          <cell r="E4723">
            <v>113657682</v>
          </cell>
          <cell r="F4723" t="str">
            <v>completo</v>
          </cell>
        </row>
        <row r="4724">
          <cell r="D4724" t="str">
            <v>30495165V</v>
          </cell>
          <cell r="E4724">
            <v>238630</v>
          </cell>
          <cell r="F4724" t="str">
            <v>completo</v>
          </cell>
        </row>
        <row r="4725">
          <cell r="D4725" t="str">
            <v>31000025G</v>
          </cell>
          <cell r="E4725">
            <v>257630</v>
          </cell>
          <cell r="F4725" t="str">
            <v>completo</v>
          </cell>
        </row>
        <row r="4726">
          <cell r="D4726" t="str">
            <v>45749011X</v>
          </cell>
          <cell r="E4726">
            <v>113211432</v>
          </cell>
          <cell r="F4726" t="str">
            <v>completo</v>
          </cell>
        </row>
        <row r="4727">
          <cell r="D4727" t="str">
            <v>30990806P</v>
          </cell>
          <cell r="E4727">
            <v>113253452</v>
          </cell>
          <cell r="F4727" t="str">
            <v>completo</v>
          </cell>
        </row>
        <row r="4728">
          <cell r="D4728" t="str">
            <v>30992146Z</v>
          </cell>
          <cell r="E4728">
            <v>-217747</v>
          </cell>
          <cell r="F4728" t="str">
            <v>parcial</v>
          </cell>
        </row>
        <row r="4729">
          <cell r="D4729" t="str">
            <v>44373858G</v>
          </cell>
          <cell r="E4729">
            <v>-286851</v>
          </cell>
          <cell r="F4729" t="str">
            <v>parcial</v>
          </cell>
        </row>
        <row r="4730">
          <cell r="D4730" t="str">
            <v>45746783J</v>
          </cell>
          <cell r="E4730">
            <v>113236832</v>
          </cell>
          <cell r="F4730" t="str">
            <v>parcial</v>
          </cell>
        </row>
        <row r="4731">
          <cell r="D4731" t="str">
            <v>26970870N</v>
          </cell>
          <cell r="E4731">
            <v>-301995</v>
          </cell>
          <cell r="F4731" t="str">
            <v>parcial</v>
          </cell>
        </row>
        <row r="4732">
          <cell r="D4732" t="str">
            <v>30958558Y</v>
          </cell>
          <cell r="E4732">
            <v>-113925452</v>
          </cell>
          <cell r="F4732" t="str">
            <v>parcial</v>
          </cell>
        </row>
        <row r="4733">
          <cell r="D4733" t="str">
            <v>30959835H</v>
          </cell>
          <cell r="E4733">
            <v>-271255</v>
          </cell>
          <cell r="F4733" t="str">
            <v>completo</v>
          </cell>
        </row>
        <row r="4734">
          <cell r="D4734" t="str">
            <v>45748645N</v>
          </cell>
          <cell r="E4734">
            <v>113677682</v>
          </cell>
          <cell r="F4734" t="str">
            <v>completo</v>
          </cell>
        </row>
        <row r="4735">
          <cell r="D4735" t="str">
            <v>26967387W</v>
          </cell>
          <cell r="E4735">
            <v>-113779103</v>
          </cell>
          <cell r="F4735" t="str">
            <v>parcial</v>
          </cell>
        </row>
        <row r="4736">
          <cell r="D4736" t="str">
            <v>45885977B</v>
          </cell>
          <cell r="E4736">
            <v>113636752</v>
          </cell>
          <cell r="F4736" t="str">
            <v>completo</v>
          </cell>
        </row>
        <row r="4737">
          <cell r="D4737" t="str">
            <v>30421685E</v>
          </cell>
          <cell r="E4737">
            <v>-257635</v>
          </cell>
          <cell r="F4737" t="str">
            <v>completo</v>
          </cell>
        </row>
        <row r="4738">
          <cell r="D4738" t="str">
            <v>31001367N</v>
          </cell>
          <cell r="E4738">
            <v>-113716832</v>
          </cell>
          <cell r="F4738" t="str">
            <v>parcial</v>
          </cell>
        </row>
        <row r="4739">
          <cell r="D4739" t="str">
            <v>26028327D</v>
          </cell>
          <cell r="E4739">
            <v>-113962782</v>
          </cell>
          <cell r="F4739" t="str">
            <v>parcial</v>
          </cell>
        </row>
        <row r="4740">
          <cell r="D4740" t="str">
            <v>30824393T</v>
          </cell>
          <cell r="E4740">
            <v>-272355</v>
          </cell>
          <cell r="F4740" t="str">
            <v>parcial</v>
          </cell>
        </row>
        <row r="4741">
          <cell r="D4741" t="str">
            <v>30963437D</v>
          </cell>
          <cell r="E4741">
            <v>239774</v>
          </cell>
          <cell r="F4741" t="str">
            <v>parcial</v>
          </cell>
        </row>
        <row r="4742">
          <cell r="D4742" t="str">
            <v>80142832E</v>
          </cell>
          <cell r="E4742">
            <v>113486303</v>
          </cell>
          <cell r="F4742" t="str">
            <v>completo</v>
          </cell>
        </row>
        <row r="4743">
          <cell r="D4743" t="str">
            <v>07560566Y</v>
          </cell>
          <cell r="E4743">
            <v>-288603</v>
          </cell>
          <cell r="F4743" t="str">
            <v>parcial</v>
          </cell>
        </row>
        <row r="4744">
          <cell r="D4744" t="str">
            <v>30973600Y</v>
          </cell>
          <cell r="E4744">
            <v>-113184782</v>
          </cell>
          <cell r="F4744" t="str">
            <v>completo</v>
          </cell>
        </row>
        <row r="4745">
          <cell r="D4745" t="str">
            <v>30996990M</v>
          </cell>
          <cell r="E4745">
            <v>-113318882</v>
          </cell>
          <cell r="F4745" t="str">
            <v>completo</v>
          </cell>
        </row>
        <row r="4746">
          <cell r="D4746" t="str">
            <v>30993239A</v>
          </cell>
          <cell r="E4746">
            <v>234162</v>
          </cell>
          <cell r="F4746" t="str">
            <v>completo</v>
          </cell>
        </row>
        <row r="4747">
          <cell r="D4747" t="str">
            <v>80152876S</v>
          </cell>
          <cell r="E4747">
            <v>113826752</v>
          </cell>
          <cell r="F4747" t="str">
            <v>completo</v>
          </cell>
        </row>
        <row r="4748">
          <cell r="D4748" t="str">
            <v>52559494D</v>
          </cell>
          <cell r="E4748">
            <v>113087682</v>
          </cell>
          <cell r="F4748" t="str">
            <v>completo</v>
          </cell>
        </row>
        <row r="4749">
          <cell r="D4749" t="str">
            <v>75818176X</v>
          </cell>
          <cell r="E4749">
            <v>-287263</v>
          </cell>
          <cell r="F4749" t="str">
            <v>parcial</v>
          </cell>
        </row>
        <row r="4750">
          <cell r="D4750" t="str">
            <v>30994282B</v>
          </cell>
          <cell r="E4750">
            <v>269818</v>
          </cell>
          <cell r="F4750" t="str">
            <v>completo</v>
          </cell>
        </row>
        <row r="4751">
          <cell r="D4751" t="str">
            <v>30972853H</v>
          </cell>
          <cell r="E4751">
            <v>-113167682</v>
          </cell>
          <cell r="F4751" t="str">
            <v>completo</v>
          </cell>
        </row>
        <row r="4752">
          <cell r="D4752" t="str">
            <v>45740084F</v>
          </cell>
          <cell r="E4752">
            <v>-113185412</v>
          </cell>
          <cell r="F4752" t="str">
            <v>completo</v>
          </cell>
        </row>
        <row r="4753">
          <cell r="D4753" t="str">
            <v>45886374V</v>
          </cell>
          <cell r="E4753">
            <v>-113541432</v>
          </cell>
          <cell r="F4753" t="str">
            <v>parcial</v>
          </cell>
        </row>
        <row r="4754">
          <cell r="D4754" t="str">
            <v>30965874P</v>
          </cell>
          <cell r="E4754">
            <v>-113928962</v>
          </cell>
          <cell r="F4754" t="str">
            <v>parcial</v>
          </cell>
        </row>
        <row r="4755">
          <cell r="D4755" t="str">
            <v>30989767G</v>
          </cell>
          <cell r="E4755">
            <v>-113162172</v>
          </cell>
          <cell r="F4755" t="str">
            <v>completo</v>
          </cell>
        </row>
        <row r="4756">
          <cell r="D4756" t="str">
            <v>30803639S</v>
          </cell>
          <cell r="E4756">
            <v>113802552</v>
          </cell>
          <cell r="F4756" t="str">
            <v>parcial</v>
          </cell>
        </row>
        <row r="4757">
          <cell r="D4757" t="str">
            <v>50609196L</v>
          </cell>
          <cell r="E4757">
            <v>-113336303</v>
          </cell>
          <cell r="F4757" t="str">
            <v>completo</v>
          </cell>
        </row>
        <row r="4758">
          <cell r="D4758" t="str">
            <v>30980192C</v>
          </cell>
          <cell r="E4758">
            <v>217742</v>
          </cell>
          <cell r="F4758" t="str">
            <v>parcial</v>
          </cell>
        </row>
        <row r="4759">
          <cell r="D4759" t="str">
            <v>26974628K</v>
          </cell>
          <cell r="E4759">
            <v>-238627</v>
          </cell>
          <cell r="F4759" t="str">
            <v>completo</v>
          </cell>
        </row>
        <row r="4760">
          <cell r="D4760" t="str">
            <v>44358219M</v>
          </cell>
          <cell r="E4760">
            <v>-288767</v>
          </cell>
          <cell r="F4760" t="str">
            <v>parcial</v>
          </cell>
        </row>
        <row r="4761">
          <cell r="D4761" t="str">
            <v>30996151V</v>
          </cell>
          <cell r="E4761">
            <v>-270811</v>
          </cell>
          <cell r="F4761" t="str">
            <v>completo</v>
          </cell>
        </row>
        <row r="4762">
          <cell r="D4762" t="str">
            <v>50616330T</v>
          </cell>
          <cell r="E4762">
            <v>257638</v>
          </cell>
          <cell r="F4762" t="str">
            <v>completo</v>
          </cell>
        </row>
        <row r="4763">
          <cell r="D4763" t="str">
            <v>77341286Z</v>
          </cell>
          <cell r="E4763">
            <v>-113778682</v>
          </cell>
          <cell r="F4763" t="str">
            <v>parcial</v>
          </cell>
        </row>
        <row r="4764">
          <cell r="D4764" t="str">
            <v>30823118J</v>
          </cell>
          <cell r="E4764">
            <v>113069103</v>
          </cell>
          <cell r="F4764" t="str">
            <v>completo</v>
          </cell>
        </row>
        <row r="4765">
          <cell r="D4765" t="str">
            <v>30441711S</v>
          </cell>
          <cell r="E4765">
            <v>-234175</v>
          </cell>
          <cell r="F4765" t="str">
            <v>completo</v>
          </cell>
        </row>
        <row r="4766">
          <cell r="D4766" t="str">
            <v>30994119D</v>
          </cell>
          <cell r="E4766">
            <v>113218882</v>
          </cell>
          <cell r="F4766" t="str">
            <v>completo</v>
          </cell>
        </row>
        <row r="4767">
          <cell r="D4767" t="str">
            <v>30818674P</v>
          </cell>
          <cell r="E4767">
            <v>113061432</v>
          </cell>
          <cell r="F4767" t="str">
            <v>completo</v>
          </cell>
        </row>
        <row r="4768">
          <cell r="D4768" t="str">
            <v>30825733Y</v>
          </cell>
          <cell r="E4768">
            <v>234122</v>
          </cell>
          <cell r="F4768" t="str">
            <v>completo</v>
          </cell>
        </row>
        <row r="4769">
          <cell r="D4769" t="str">
            <v>30984011K</v>
          </cell>
          <cell r="E4769">
            <v>-254531</v>
          </cell>
          <cell r="F4769" t="str">
            <v>completo</v>
          </cell>
        </row>
        <row r="4770">
          <cell r="D4770" t="str">
            <v>31005919X</v>
          </cell>
          <cell r="E4770">
            <v>113400203</v>
          </cell>
          <cell r="F4770" t="str">
            <v>completo</v>
          </cell>
        </row>
        <row r="4771">
          <cell r="D4771" t="str">
            <v>30811732N</v>
          </cell>
          <cell r="E4771">
            <v>-113923312</v>
          </cell>
          <cell r="F4771" t="str">
            <v>parcial</v>
          </cell>
        </row>
        <row r="4772">
          <cell r="D4772" t="str">
            <v>44047389C</v>
          </cell>
          <cell r="E4772">
            <v>-301963</v>
          </cell>
          <cell r="F4772" t="str">
            <v>parcial</v>
          </cell>
        </row>
        <row r="4773">
          <cell r="D4773" t="str">
            <v>30976674K</v>
          </cell>
          <cell r="E4773">
            <v>113489103</v>
          </cell>
          <cell r="F4773" t="str">
            <v>completo</v>
          </cell>
        </row>
        <row r="4774">
          <cell r="D4774" t="str">
            <v>45886833Q</v>
          </cell>
          <cell r="E4774">
            <v>288762</v>
          </cell>
          <cell r="F4774" t="str">
            <v>completo</v>
          </cell>
        </row>
        <row r="4775">
          <cell r="D4775" t="str">
            <v>77345268V</v>
          </cell>
          <cell r="E4775">
            <v>-113719682</v>
          </cell>
          <cell r="F4775" t="str">
            <v>completo</v>
          </cell>
        </row>
        <row r="4776">
          <cell r="D4776" t="str">
            <v>44366433P</v>
          </cell>
          <cell r="E4776">
            <v>238618</v>
          </cell>
          <cell r="F4776" t="str">
            <v>parcial</v>
          </cell>
        </row>
        <row r="4777">
          <cell r="D4777" t="str">
            <v>50609901B</v>
          </cell>
          <cell r="E4777">
            <v>-302003</v>
          </cell>
          <cell r="F4777" t="str">
            <v>completo</v>
          </cell>
        </row>
        <row r="4778">
          <cell r="D4778" t="str">
            <v>26977607X</v>
          </cell>
          <cell r="E4778">
            <v>113866552</v>
          </cell>
          <cell r="F4778" t="str">
            <v>completo</v>
          </cell>
        </row>
        <row r="4779">
          <cell r="D4779" t="str">
            <v>30804035C</v>
          </cell>
          <cell r="E4779">
            <v>255202</v>
          </cell>
          <cell r="F4779" t="str">
            <v>parcial</v>
          </cell>
        </row>
        <row r="4780">
          <cell r="D4780" t="str">
            <v>31005084A</v>
          </cell>
          <cell r="E4780">
            <v>-113336832</v>
          </cell>
          <cell r="F4780" t="str">
            <v>completo</v>
          </cell>
        </row>
        <row r="4781">
          <cell r="D4781" t="str">
            <v>45748667B</v>
          </cell>
          <cell r="E4781">
            <v>286762</v>
          </cell>
          <cell r="F4781" t="str">
            <v>completo</v>
          </cell>
        </row>
        <row r="4782">
          <cell r="D4782" t="str">
            <v>45741911V</v>
          </cell>
          <cell r="E4782">
            <v>113046752</v>
          </cell>
          <cell r="F4782" t="str">
            <v>parcial</v>
          </cell>
        </row>
        <row r="4783">
          <cell r="D4783" t="str">
            <v>30975190D</v>
          </cell>
          <cell r="E4783">
            <v>286794</v>
          </cell>
          <cell r="F4783" t="str">
            <v>completo</v>
          </cell>
        </row>
        <row r="4784">
          <cell r="D4784" t="str">
            <v>30815496G</v>
          </cell>
          <cell r="E4784">
            <v>-113589172</v>
          </cell>
          <cell r="F4784" t="str">
            <v>completo</v>
          </cell>
        </row>
        <row r="4785">
          <cell r="D4785" t="str">
            <v>30797460T</v>
          </cell>
          <cell r="E4785">
            <v>113699452</v>
          </cell>
          <cell r="F4785" t="str">
            <v>parcial</v>
          </cell>
        </row>
        <row r="4786">
          <cell r="D4786" t="str">
            <v>30994549W</v>
          </cell>
          <cell r="E4786">
            <v>-113752172</v>
          </cell>
          <cell r="F4786" t="str">
            <v>completo</v>
          </cell>
        </row>
        <row r="4787">
          <cell r="D4787" t="str">
            <v>30989393K</v>
          </cell>
          <cell r="E4787">
            <v>-217803</v>
          </cell>
          <cell r="F4787" t="str">
            <v>parcial</v>
          </cell>
        </row>
        <row r="4788">
          <cell r="D4788" t="str">
            <v>30948231Y</v>
          </cell>
          <cell r="E4788">
            <v>113296682</v>
          </cell>
          <cell r="F4788" t="str">
            <v>completo</v>
          </cell>
        </row>
        <row r="4789">
          <cell r="D4789" t="str">
            <v>30982191H</v>
          </cell>
          <cell r="E4789">
            <v>113087882</v>
          </cell>
          <cell r="F4789" t="str">
            <v>parcial</v>
          </cell>
        </row>
        <row r="4790">
          <cell r="D4790" t="str">
            <v>30976851Z</v>
          </cell>
          <cell r="E4790">
            <v>-286763</v>
          </cell>
          <cell r="F4790" t="str">
            <v>parcial</v>
          </cell>
        </row>
        <row r="4791">
          <cell r="D4791" t="str">
            <v>30999942J</v>
          </cell>
          <cell r="E4791">
            <v>-113525452</v>
          </cell>
          <cell r="F4791" t="str">
            <v>completo</v>
          </cell>
        </row>
        <row r="4792">
          <cell r="D4792" t="str">
            <v>44358892B</v>
          </cell>
          <cell r="E4792">
            <v>-113718682</v>
          </cell>
          <cell r="F4792" t="str">
            <v>completo</v>
          </cell>
        </row>
        <row r="4793">
          <cell r="D4793" t="str">
            <v>53695211D</v>
          </cell>
          <cell r="E4793">
            <v>-113147682</v>
          </cell>
          <cell r="F4793" t="str">
            <v>completo</v>
          </cell>
        </row>
        <row r="4794">
          <cell r="D4794" t="str">
            <v>44357858N</v>
          </cell>
          <cell r="E4794">
            <v>113252172</v>
          </cell>
          <cell r="F4794" t="str">
            <v>parcial</v>
          </cell>
        </row>
        <row r="4795">
          <cell r="D4795" t="str">
            <v>30442347F</v>
          </cell>
          <cell r="E4795">
            <v>217730</v>
          </cell>
          <cell r="F4795" t="str">
            <v>completo</v>
          </cell>
        </row>
        <row r="4796">
          <cell r="D4796" t="str">
            <v>30831274G</v>
          </cell>
          <cell r="E4796">
            <v>113468303</v>
          </cell>
          <cell r="F4796" t="str">
            <v>completo</v>
          </cell>
        </row>
        <row r="4797">
          <cell r="D4797" t="str">
            <v>30990478W</v>
          </cell>
          <cell r="E4797">
            <v>-113589452</v>
          </cell>
          <cell r="F4797" t="str">
            <v>completo</v>
          </cell>
        </row>
        <row r="4798">
          <cell r="D4798" t="str">
            <v>30984587E</v>
          </cell>
          <cell r="E4798">
            <v>-113947712</v>
          </cell>
          <cell r="F4798" t="str">
            <v>parcial</v>
          </cell>
        </row>
        <row r="4799">
          <cell r="D4799" t="str">
            <v>31000930N</v>
          </cell>
          <cell r="E4799">
            <v>-113736752</v>
          </cell>
          <cell r="F4799" t="str">
            <v>completo</v>
          </cell>
        </row>
        <row r="4800">
          <cell r="D4800" t="str">
            <v>26967677Q</v>
          </cell>
          <cell r="E4800">
            <v>-113547882</v>
          </cell>
          <cell r="F4800" t="str">
            <v>parcial</v>
          </cell>
        </row>
        <row r="4801">
          <cell r="D4801" t="str">
            <v>45741953J</v>
          </cell>
          <cell r="E4801">
            <v>301974</v>
          </cell>
          <cell r="F4801" t="str">
            <v>completo</v>
          </cell>
        </row>
        <row r="4802">
          <cell r="D4802" t="str">
            <v>16013091P</v>
          </cell>
          <cell r="E4802">
            <v>274794</v>
          </cell>
          <cell r="F4802" t="str">
            <v>completo</v>
          </cell>
        </row>
        <row r="4803">
          <cell r="D4803" t="str">
            <v>77809994M</v>
          </cell>
          <cell r="E4803">
            <v>-254991</v>
          </cell>
          <cell r="F4803" t="str">
            <v>completo</v>
          </cell>
        </row>
        <row r="4804">
          <cell r="D4804" t="str">
            <v>25714789F</v>
          </cell>
          <cell r="E4804">
            <v>303682</v>
          </cell>
          <cell r="F4804" t="str">
            <v>completo</v>
          </cell>
        </row>
        <row r="4805">
          <cell r="D4805" t="str">
            <v>74919930Y</v>
          </cell>
          <cell r="E4805">
            <v>113251432</v>
          </cell>
          <cell r="F4805" t="str">
            <v>completo</v>
          </cell>
        </row>
        <row r="4806">
          <cell r="D4806" t="str">
            <v>75709040D</v>
          </cell>
          <cell r="E4806">
            <v>286742</v>
          </cell>
          <cell r="F4806" t="str">
            <v>completo</v>
          </cell>
        </row>
        <row r="4807">
          <cell r="D4807" t="str">
            <v>14625977R</v>
          </cell>
          <cell r="E4807">
            <v>-254987</v>
          </cell>
          <cell r="F4807" t="str">
            <v>parcial</v>
          </cell>
        </row>
        <row r="4808">
          <cell r="D4808" t="str">
            <v>45889065V</v>
          </cell>
          <cell r="E4808">
            <v>-301975</v>
          </cell>
          <cell r="F4808" t="str">
            <v>completo</v>
          </cell>
        </row>
        <row r="4809">
          <cell r="D4809" t="str">
            <v>45943189E</v>
          </cell>
          <cell r="E4809">
            <v>-113546542</v>
          </cell>
          <cell r="F4809" t="str">
            <v>completo</v>
          </cell>
        </row>
        <row r="4810">
          <cell r="D4810" t="str">
            <v>45889636J</v>
          </cell>
          <cell r="E4810">
            <v>113000203</v>
          </cell>
          <cell r="F4810" t="str">
            <v>completo</v>
          </cell>
        </row>
        <row r="4811">
          <cell r="D4811" t="str">
            <v>31008784T</v>
          </cell>
          <cell r="E4811">
            <v>-234147</v>
          </cell>
          <cell r="F4811" t="str">
            <v>parcial</v>
          </cell>
        </row>
        <row r="4812">
          <cell r="D4812" t="str">
            <v>45741747Z</v>
          </cell>
          <cell r="E4812">
            <v>301966</v>
          </cell>
          <cell r="F4812" t="str">
            <v>parcial</v>
          </cell>
        </row>
        <row r="4813">
          <cell r="D4813" t="str">
            <v>48927866N</v>
          </cell>
          <cell r="E4813">
            <v>286802</v>
          </cell>
          <cell r="F4813" t="str">
            <v>completo</v>
          </cell>
        </row>
        <row r="4814">
          <cell r="D4814" t="str">
            <v>30998859B</v>
          </cell>
          <cell r="E4814">
            <v>-113774272</v>
          </cell>
          <cell r="F4814" t="str">
            <v>completo</v>
          </cell>
        </row>
        <row r="4815">
          <cell r="D4815" t="str">
            <v>30997988Z</v>
          </cell>
          <cell r="E4815">
            <v>113695172</v>
          </cell>
          <cell r="F4815" t="str">
            <v>completo</v>
          </cell>
        </row>
        <row r="4816">
          <cell r="D4816" t="str">
            <v>31006042H</v>
          </cell>
          <cell r="E4816">
            <v>-254351</v>
          </cell>
          <cell r="F4816" t="str">
            <v>completo</v>
          </cell>
        </row>
        <row r="4817">
          <cell r="D4817" t="str">
            <v>30999213C</v>
          </cell>
          <cell r="E4817">
            <v>113047882</v>
          </cell>
          <cell r="F4817" t="str">
            <v>parcial</v>
          </cell>
        </row>
        <row r="4818">
          <cell r="D4818" t="str">
            <v>31008732V</v>
          </cell>
          <cell r="E4818">
            <v>113637882</v>
          </cell>
          <cell r="F4818" t="str">
            <v>parcial</v>
          </cell>
        </row>
        <row r="4819">
          <cell r="D4819" t="str">
            <v>45944021A</v>
          </cell>
          <cell r="E4819">
            <v>288734</v>
          </cell>
          <cell r="F4819" t="str">
            <v>completo</v>
          </cell>
        </row>
        <row r="4820">
          <cell r="D4820" t="str">
            <v>45943985J</v>
          </cell>
          <cell r="E4820">
            <v>301962</v>
          </cell>
          <cell r="F4820" t="str">
            <v>parcial</v>
          </cell>
        </row>
        <row r="4821">
          <cell r="D4821" t="str">
            <v>31003924Q</v>
          </cell>
          <cell r="E4821">
            <v>113659103</v>
          </cell>
          <cell r="F4821" t="str">
            <v>parcial</v>
          </cell>
        </row>
        <row r="4822">
          <cell r="D4822" t="str">
            <v>31002200V</v>
          </cell>
          <cell r="E4822">
            <v>268622</v>
          </cell>
          <cell r="F4822" t="str">
            <v>completo</v>
          </cell>
        </row>
        <row r="4823">
          <cell r="D4823" t="str">
            <v>31002197Z</v>
          </cell>
          <cell r="E4823">
            <v>301958</v>
          </cell>
          <cell r="F4823" t="str">
            <v>completo</v>
          </cell>
        </row>
        <row r="4824">
          <cell r="D4824" t="str">
            <v>46068835L</v>
          </cell>
          <cell r="E4824">
            <v>-288759</v>
          </cell>
          <cell r="F4824" t="str">
            <v>completo</v>
          </cell>
        </row>
        <row r="4825">
          <cell r="D4825" t="str">
            <v>53596552C</v>
          </cell>
          <cell r="E4825">
            <v>-269819</v>
          </cell>
          <cell r="F4825" t="str">
            <v>completo</v>
          </cell>
        </row>
        <row r="4826">
          <cell r="D4826" t="str">
            <v>15512922C</v>
          </cell>
          <cell r="E4826">
            <v>113443352</v>
          </cell>
          <cell r="F4826" t="str">
            <v>completo</v>
          </cell>
        </row>
        <row r="4827">
          <cell r="D4827" t="str">
            <v>26252816H</v>
          </cell>
          <cell r="E4827">
            <v>113846542</v>
          </cell>
          <cell r="F4827" t="str">
            <v>completo</v>
          </cell>
        </row>
        <row r="4828">
          <cell r="D4828" t="str">
            <v>31873558C</v>
          </cell>
          <cell r="E4828">
            <v>254530</v>
          </cell>
          <cell r="F4828" t="str">
            <v>parcial</v>
          </cell>
        </row>
        <row r="4829">
          <cell r="D4829" t="str">
            <v>29073307L</v>
          </cell>
          <cell r="E4829">
            <v>-254527</v>
          </cell>
          <cell r="F4829" t="str">
            <v>completo</v>
          </cell>
        </row>
        <row r="4830">
          <cell r="D4830" t="str">
            <v>75112185G</v>
          </cell>
          <cell r="E4830">
            <v>-113770412</v>
          </cell>
          <cell r="F4830" t="str">
            <v>parcial</v>
          </cell>
        </row>
        <row r="4831">
          <cell r="D4831" t="str">
            <v>20223930F</v>
          </cell>
          <cell r="E4831">
            <v>113467882</v>
          </cell>
          <cell r="F4831" t="str">
            <v>parcial</v>
          </cell>
        </row>
        <row r="4832">
          <cell r="D4832" t="str">
            <v>46269161S</v>
          </cell>
          <cell r="E4832">
            <v>-113526752</v>
          </cell>
          <cell r="F4832" t="str">
            <v>completo</v>
          </cell>
        </row>
        <row r="4833">
          <cell r="D4833" t="str">
            <v>25997134G</v>
          </cell>
          <cell r="E4833">
            <v>-113108682</v>
          </cell>
          <cell r="F4833" t="str">
            <v>completo</v>
          </cell>
        </row>
        <row r="4834">
          <cell r="D4834" t="str">
            <v>30995287G</v>
          </cell>
          <cell r="E4834">
            <v>113047682</v>
          </cell>
          <cell r="F4834" t="str">
            <v>completo</v>
          </cell>
        </row>
        <row r="4835">
          <cell r="D4835" t="str">
            <v>31011073N</v>
          </cell>
          <cell r="E4835">
            <v>113048962</v>
          </cell>
          <cell r="F4835" t="str">
            <v>completo</v>
          </cell>
        </row>
        <row r="4836">
          <cell r="D4836" t="str">
            <v>45889101F</v>
          </cell>
          <cell r="E4836">
            <v>113448382</v>
          </cell>
          <cell r="F4836" t="str">
            <v>completo</v>
          </cell>
        </row>
        <row r="4837">
          <cell r="D4837" t="str">
            <v>45946904B</v>
          </cell>
          <cell r="E4837">
            <v>113847682</v>
          </cell>
          <cell r="F4837" t="str">
            <v>completo</v>
          </cell>
        </row>
        <row r="4838">
          <cell r="D4838" t="str">
            <v>30990268E</v>
          </cell>
          <cell r="E4838">
            <v>-271259</v>
          </cell>
          <cell r="F4838" t="str">
            <v>completo</v>
          </cell>
        </row>
        <row r="4839">
          <cell r="D4839" t="str">
            <v>80167708N</v>
          </cell>
          <cell r="E4839">
            <v>269826</v>
          </cell>
          <cell r="F4839" t="str">
            <v>completo</v>
          </cell>
        </row>
        <row r="4840">
          <cell r="D4840" t="str">
            <v>45380037W</v>
          </cell>
          <cell r="E4840">
            <v>113066962</v>
          </cell>
          <cell r="F4840" t="str">
            <v>completo</v>
          </cell>
        </row>
        <row r="4841">
          <cell r="D4841" t="str">
            <v>53910279G</v>
          </cell>
          <cell r="E4841">
            <v>-271263</v>
          </cell>
          <cell r="F4841" t="str">
            <v>completo</v>
          </cell>
        </row>
        <row r="4842">
          <cell r="D4842" t="str">
            <v>15401869B</v>
          </cell>
          <cell r="E4842">
            <v>288814</v>
          </cell>
          <cell r="F4842" t="str">
            <v>completo</v>
          </cell>
        </row>
        <row r="4843">
          <cell r="D4843" t="str">
            <v>47508842L</v>
          </cell>
          <cell r="E4843">
            <v>113062172</v>
          </cell>
          <cell r="F4843" t="str">
            <v>completo</v>
          </cell>
        </row>
        <row r="4844">
          <cell r="D4844" t="str">
            <v>55090444Q</v>
          </cell>
          <cell r="E4844">
            <v>-254995</v>
          </cell>
          <cell r="F4844" t="str">
            <v>completo</v>
          </cell>
        </row>
        <row r="4845">
          <cell r="D4845" t="str">
            <v>14638465T</v>
          </cell>
          <cell r="E4845">
            <v>286778</v>
          </cell>
          <cell r="F4845" t="str">
            <v>parcial</v>
          </cell>
        </row>
        <row r="4846">
          <cell r="D4846" t="str">
            <v>45736776B</v>
          </cell>
          <cell r="E4846">
            <v>113290382</v>
          </cell>
          <cell r="F4846" t="str">
            <v>completo</v>
          </cell>
        </row>
        <row r="4847">
          <cell r="D4847" t="str">
            <v>31005197R</v>
          </cell>
          <cell r="E4847">
            <v>113488482</v>
          </cell>
          <cell r="F4847" t="str">
            <v>completo</v>
          </cell>
        </row>
        <row r="4848">
          <cell r="D4848" t="str">
            <v>45945123R</v>
          </cell>
          <cell r="E4848">
            <v>303654</v>
          </cell>
          <cell r="F4848" t="str">
            <v>completo</v>
          </cell>
        </row>
        <row r="4849">
          <cell r="D4849" t="str">
            <v>05694712G</v>
          </cell>
          <cell r="E4849">
            <v>-113100203</v>
          </cell>
          <cell r="F4849" t="str">
            <v>completo</v>
          </cell>
        </row>
        <row r="4850">
          <cell r="D4850" t="str">
            <v>31886708Z</v>
          </cell>
          <cell r="E4850">
            <v>217786</v>
          </cell>
          <cell r="F4850" t="str">
            <v>completo</v>
          </cell>
        </row>
        <row r="4851">
          <cell r="D4851" t="str">
            <v>48953774E</v>
          </cell>
          <cell r="E4851">
            <v>-113989452</v>
          </cell>
          <cell r="F4851" t="str">
            <v>completo</v>
          </cell>
        </row>
        <row r="4852">
          <cell r="D4852" t="str">
            <v>54096866S</v>
          </cell>
          <cell r="E4852">
            <v>254858</v>
          </cell>
          <cell r="F4852" t="str">
            <v>completo</v>
          </cell>
        </row>
        <row r="4853">
          <cell r="D4853" t="str">
            <v>71153205Z</v>
          </cell>
          <cell r="E4853">
            <v>-113799103</v>
          </cell>
          <cell r="F4853" t="str">
            <v>parcial</v>
          </cell>
        </row>
        <row r="4854">
          <cell r="D4854" t="str">
            <v>Y3175284X</v>
          </cell>
          <cell r="E4854">
            <v>113619332</v>
          </cell>
          <cell r="F4854" t="str">
            <v>completo</v>
          </cell>
        </row>
        <row r="4855">
          <cell r="D4855" t="str">
            <v>76041594Y</v>
          </cell>
          <cell r="E4855">
            <v>-113357682</v>
          </cell>
          <cell r="F4855" t="str">
            <v>completo</v>
          </cell>
        </row>
        <row r="4856">
          <cell r="D4856" t="str">
            <v>31016713V</v>
          </cell>
          <cell r="E4856">
            <v>113251203</v>
          </cell>
          <cell r="F4856" t="str">
            <v>completo</v>
          </cell>
        </row>
        <row r="4857">
          <cell r="D4857" t="str">
            <v>46073159L</v>
          </cell>
          <cell r="E4857">
            <v>-302151</v>
          </cell>
          <cell r="F4857" t="str">
            <v>completo</v>
          </cell>
        </row>
        <row r="4858">
          <cell r="D4858" t="str">
            <v>78588355T</v>
          </cell>
          <cell r="E4858">
            <v>-113926892</v>
          </cell>
          <cell r="F4858" t="str">
            <v>completo</v>
          </cell>
        </row>
        <row r="4859">
          <cell r="D4859" t="str">
            <v>46266081V</v>
          </cell>
          <cell r="E4859">
            <v>303646</v>
          </cell>
          <cell r="F4859" t="str">
            <v>completo</v>
          </cell>
        </row>
        <row r="4860">
          <cell r="D4860" t="str">
            <v>46883733G</v>
          </cell>
          <cell r="E4860">
            <v>-286791</v>
          </cell>
          <cell r="F4860" t="str">
            <v>completo</v>
          </cell>
        </row>
        <row r="4861">
          <cell r="D4861" t="str">
            <v>46070280S</v>
          </cell>
          <cell r="E4861">
            <v>-303767</v>
          </cell>
          <cell r="F4861" t="str">
            <v>completo</v>
          </cell>
        </row>
        <row r="4862">
          <cell r="D4862" t="str">
            <v>31019226T</v>
          </cell>
          <cell r="E4862">
            <v>-113379103</v>
          </cell>
          <cell r="F4862" t="str">
            <v>completo</v>
          </cell>
        </row>
        <row r="4863">
          <cell r="D4863" t="str">
            <v>31008745F</v>
          </cell>
          <cell r="E4863">
            <v>-113796303</v>
          </cell>
          <cell r="F4863" t="str">
            <v>parcial</v>
          </cell>
        </row>
        <row r="4864">
          <cell r="D4864" t="str">
            <v>18067354A</v>
          </cell>
          <cell r="E4864">
            <v>-113967303</v>
          </cell>
          <cell r="F4864" t="str">
            <v>parcial</v>
          </cell>
        </row>
        <row r="4865">
          <cell r="D4865" t="str">
            <v>14639720J</v>
          </cell>
          <cell r="E4865">
            <v>-113771432</v>
          </cell>
          <cell r="F4865" t="str">
            <v>completo</v>
          </cell>
        </row>
        <row r="4866">
          <cell r="D4866" t="str">
            <v>77344576S</v>
          </cell>
          <cell r="E4866">
            <v>113676832</v>
          </cell>
          <cell r="F4866" t="str">
            <v>parcial</v>
          </cell>
        </row>
        <row r="4867">
          <cell r="D4867" t="str">
            <v>32060373Y</v>
          </cell>
          <cell r="E4867">
            <v>-113338682</v>
          </cell>
          <cell r="F4867" t="str">
            <v>completo</v>
          </cell>
        </row>
        <row r="4868">
          <cell r="D4868" t="str">
            <v>70893980E</v>
          </cell>
          <cell r="E4868">
            <v>254998</v>
          </cell>
          <cell r="F4868" t="str">
            <v>parcial</v>
          </cell>
        </row>
        <row r="4869">
          <cell r="D4869">
            <v>117219537</v>
          </cell>
          <cell r="E4869">
            <v>234138</v>
          </cell>
          <cell r="F4869" t="str">
            <v>completo</v>
          </cell>
        </row>
        <row r="4870">
          <cell r="D4870" t="str">
            <v>28784189B</v>
          </cell>
          <cell r="E4870">
            <v>286690</v>
          </cell>
          <cell r="F4870" t="str">
            <v>completo</v>
          </cell>
        </row>
        <row r="4871">
          <cell r="D4871" t="str">
            <v>48192488J</v>
          </cell>
          <cell r="E4871">
            <v>-298627</v>
          </cell>
          <cell r="F4871" t="str">
            <v>completo</v>
          </cell>
        </row>
        <row r="4872">
          <cell r="D4872" t="str">
            <v>75115723T</v>
          </cell>
          <cell r="E4872">
            <v>217810</v>
          </cell>
          <cell r="F4872" t="str">
            <v>parcial</v>
          </cell>
        </row>
        <row r="4873">
          <cell r="D4873" t="str">
            <v>75267111W</v>
          </cell>
          <cell r="E4873">
            <v>-220095</v>
          </cell>
          <cell r="F4873" t="str">
            <v>completo</v>
          </cell>
        </row>
        <row r="4874">
          <cell r="D4874" t="str">
            <v>08879914M</v>
          </cell>
          <cell r="E4874">
            <v>269830</v>
          </cell>
          <cell r="F4874" t="str">
            <v>completo</v>
          </cell>
        </row>
        <row r="4875">
          <cell r="D4875" t="str">
            <v>77365120C</v>
          </cell>
          <cell r="E4875">
            <v>-257627</v>
          </cell>
          <cell r="F4875" t="str">
            <v>completo</v>
          </cell>
        </row>
        <row r="4876">
          <cell r="D4876" t="str">
            <v>77362337C</v>
          </cell>
          <cell r="E4876">
            <v>113652172</v>
          </cell>
          <cell r="F4876" t="str">
            <v>parcial</v>
          </cell>
        </row>
        <row r="4877">
          <cell r="D4877" t="str">
            <v>48988922A</v>
          </cell>
          <cell r="E4877">
            <v>-226923</v>
          </cell>
          <cell r="F4877" t="str">
            <v>completo</v>
          </cell>
        </row>
        <row r="4878">
          <cell r="D4878" t="str">
            <v>75140215C</v>
          </cell>
          <cell r="E4878">
            <v>254994</v>
          </cell>
          <cell r="F4878" t="str">
            <v>parcial</v>
          </cell>
        </row>
        <row r="4879">
          <cell r="D4879" t="str">
            <v>44260520X</v>
          </cell>
          <cell r="E4879">
            <v>302154</v>
          </cell>
          <cell r="F4879" t="str">
            <v>completo</v>
          </cell>
        </row>
        <row r="4880">
          <cell r="D4880" t="str">
            <v>76962473B</v>
          </cell>
          <cell r="E4880">
            <v>-301999</v>
          </cell>
          <cell r="F4880" t="str">
            <v>completo</v>
          </cell>
        </row>
        <row r="4881">
          <cell r="D4881" t="str">
            <v>80079691Q</v>
          </cell>
          <cell r="E4881">
            <v>113230172</v>
          </cell>
          <cell r="F4881" t="str">
            <v>completo</v>
          </cell>
        </row>
        <row r="4882">
          <cell r="D4882" t="str">
            <v>08899412E</v>
          </cell>
          <cell r="E4882">
            <v>-113562172</v>
          </cell>
          <cell r="F4882" t="str">
            <v>parcial</v>
          </cell>
        </row>
        <row r="4883">
          <cell r="D4883" t="str">
            <v>32055681Y</v>
          </cell>
          <cell r="E4883">
            <v>113848452</v>
          </cell>
          <cell r="F4883" t="str">
            <v>parcial</v>
          </cell>
        </row>
        <row r="4884">
          <cell r="D4884" t="str">
            <v>78688186B</v>
          </cell>
          <cell r="E4884">
            <v>257622</v>
          </cell>
          <cell r="F4884" t="str">
            <v>completo</v>
          </cell>
        </row>
        <row r="4885">
          <cell r="D4885" t="str">
            <v>44046313W</v>
          </cell>
          <cell r="E4885">
            <v>-286915</v>
          </cell>
          <cell r="F4885" t="str">
            <v>parcial</v>
          </cell>
        </row>
        <row r="4886">
          <cell r="D4886" t="str">
            <v>77858662M</v>
          </cell>
          <cell r="E4886">
            <v>-113128682</v>
          </cell>
          <cell r="F4886" t="str">
            <v>completo</v>
          </cell>
        </row>
        <row r="4887">
          <cell r="D4887" t="str">
            <v>45840603Q</v>
          </cell>
          <cell r="E4887">
            <v>113462172</v>
          </cell>
          <cell r="F4887" t="str">
            <v>completo</v>
          </cell>
        </row>
        <row r="4888">
          <cell r="D4888" t="str">
            <v>74906187V</v>
          </cell>
          <cell r="E4888">
            <v>-113128962</v>
          </cell>
          <cell r="F4888" t="str">
            <v>completo</v>
          </cell>
        </row>
        <row r="4889">
          <cell r="D4889" t="str">
            <v>71502215E</v>
          </cell>
          <cell r="E4889">
            <v>271254</v>
          </cell>
          <cell r="F4889" t="str">
            <v>parcial</v>
          </cell>
        </row>
        <row r="4890">
          <cell r="D4890" t="str">
            <v>26247475J</v>
          </cell>
          <cell r="E4890">
            <v>271886</v>
          </cell>
          <cell r="F4890" t="str">
            <v>parcial</v>
          </cell>
        </row>
        <row r="4891">
          <cell r="D4891" t="str">
            <v>05930233M</v>
          </cell>
          <cell r="E4891">
            <v>113259103</v>
          </cell>
          <cell r="F4891" t="str">
            <v>completo</v>
          </cell>
        </row>
        <row r="4892">
          <cell r="D4892" t="str">
            <v>77806510V</v>
          </cell>
          <cell r="E4892">
            <v>-303711</v>
          </cell>
          <cell r="F4892" t="str">
            <v>parcial</v>
          </cell>
        </row>
        <row r="4893">
          <cell r="D4893" t="str">
            <v>47391479W</v>
          </cell>
          <cell r="E4893">
            <v>286758</v>
          </cell>
          <cell r="F4893" t="str">
            <v>parcial</v>
          </cell>
        </row>
        <row r="4894">
          <cell r="D4894" t="str">
            <v>32077634V</v>
          </cell>
          <cell r="E4894">
            <v>286790</v>
          </cell>
          <cell r="F4894" t="str">
            <v>parcial</v>
          </cell>
        </row>
        <row r="4895">
          <cell r="D4895" t="str">
            <v>15404152V</v>
          </cell>
          <cell r="E4895">
            <v>113062782</v>
          </cell>
          <cell r="F4895" t="str">
            <v>parcial</v>
          </cell>
        </row>
        <row r="4896">
          <cell r="D4896" t="str">
            <v>Y5017982V</v>
          </cell>
          <cell r="E4896">
            <v>-287343</v>
          </cell>
          <cell r="F4896" t="str">
            <v>completo</v>
          </cell>
        </row>
        <row r="4897">
          <cell r="D4897" t="str">
            <v>YB1037063</v>
          </cell>
          <cell r="E4897">
            <v>-113106882</v>
          </cell>
          <cell r="F4897" t="str">
            <v>completo</v>
          </cell>
        </row>
        <row r="4898">
          <cell r="D4898" t="str">
            <v>YA8010107</v>
          </cell>
          <cell r="E4898">
            <v>113006882</v>
          </cell>
          <cell r="F4898" t="str">
            <v>completo</v>
          </cell>
        </row>
        <row r="4899">
          <cell r="D4899" t="str">
            <v>20082485N</v>
          </cell>
          <cell r="E4899">
            <v>288678</v>
          </cell>
          <cell r="F4899" t="str">
            <v>completo</v>
          </cell>
        </row>
        <row r="4900">
          <cell r="D4900" t="str">
            <v>73009406T</v>
          </cell>
          <cell r="E4900">
            <v>-288659</v>
          </cell>
          <cell r="F4900" t="str">
            <v>parcial</v>
          </cell>
        </row>
        <row r="4901">
          <cell r="D4901" t="str">
            <v>YB2062552</v>
          </cell>
          <cell r="E4901">
            <v>288742</v>
          </cell>
          <cell r="F4901" t="str">
            <v>completo</v>
          </cell>
        </row>
        <row r="4902">
          <cell r="D4902" t="str">
            <v>76440107K</v>
          </cell>
          <cell r="E4902">
            <v>-288743</v>
          </cell>
          <cell r="F4902" t="str">
            <v>completo</v>
          </cell>
        </row>
        <row r="4903">
          <cell r="D4903">
            <v>1306923853</v>
          </cell>
          <cell r="E4903">
            <v>288866</v>
          </cell>
          <cell r="F4903" t="str">
            <v>completo</v>
          </cell>
        </row>
        <row r="4904">
          <cell r="D4904" t="str">
            <v>74896929M</v>
          </cell>
          <cell r="E4904">
            <v>301954</v>
          </cell>
          <cell r="F4904" t="str">
            <v>completo</v>
          </cell>
        </row>
        <row r="4905">
          <cell r="D4905" t="str">
            <v>39462516J</v>
          </cell>
          <cell r="E4905">
            <v>-113589103</v>
          </cell>
          <cell r="F4905" t="str">
            <v>parcial</v>
          </cell>
        </row>
        <row r="4906">
          <cell r="D4906" t="str">
            <v>50761874T</v>
          </cell>
          <cell r="E4906">
            <v>302006</v>
          </cell>
          <cell r="F4906" t="str">
            <v>parcial</v>
          </cell>
        </row>
        <row r="4907">
          <cell r="D4907" t="str">
            <v>73655849M</v>
          </cell>
          <cell r="E4907">
            <v>113699103</v>
          </cell>
          <cell r="F4907" t="str">
            <v>completo</v>
          </cell>
        </row>
        <row r="4908">
          <cell r="D4908" t="str">
            <v>34087821G</v>
          </cell>
          <cell r="E4908">
            <v>-303647</v>
          </cell>
          <cell r="F4908" t="str">
            <v>completo</v>
          </cell>
        </row>
        <row r="4909">
          <cell r="D4909" t="str">
            <v>YB6109434</v>
          </cell>
          <cell r="E4909">
            <v>-113586303</v>
          </cell>
          <cell r="F4909" t="str">
            <v>completo</v>
          </cell>
        </row>
        <row r="4910">
          <cell r="D4910" t="str">
            <v>29495706T</v>
          </cell>
          <cell r="E4910">
            <v>-303691</v>
          </cell>
          <cell r="F4910" t="str">
            <v>completo</v>
          </cell>
        </row>
        <row r="4911">
          <cell r="D4911" t="str">
            <v>38874165W</v>
          </cell>
          <cell r="E4911">
            <v>-113377303</v>
          </cell>
          <cell r="F4911" t="str">
            <v>parcial</v>
          </cell>
        </row>
        <row r="4912">
          <cell r="D4912" t="str">
            <v>77157315C</v>
          </cell>
          <cell r="E4912">
            <v>303842</v>
          </cell>
          <cell r="F4912" t="str">
            <v>parcial</v>
          </cell>
        </row>
        <row r="4913">
          <cell r="D4913" t="str">
            <v>30526698V</v>
          </cell>
          <cell r="E4913">
            <v>-217571</v>
          </cell>
          <cell r="F4913" t="str">
            <v>parcial</v>
          </cell>
        </row>
        <row r="4914">
          <cell r="D4914" t="str">
            <v>45742691S</v>
          </cell>
          <cell r="E4914">
            <v>269922</v>
          </cell>
          <cell r="F4914" t="str">
            <v>completo</v>
          </cell>
        </row>
        <row r="4915">
          <cell r="D4915" t="str">
            <v>26970099T</v>
          </cell>
          <cell r="E4915">
            <v>235542</v>
          </cell>
          <cell r="F4915" t="str">
            <v>parcial</v>
          </cell>
        </row>
        <row r="4916">
          <cell r="D4916">
            <v>145116120</v>
          </cell>
          <cell r="E4916">
            <v>218774</v>
          </cell>
          <cell r="F4916" t="str">
            <v>completo</v>
          </cell>
        </row>
        <row r="4917">
          <cell r="D4917" t="str">
            <v>47211834X</v>
          </cell>
          <cell r="E4917">
            <v>238474</v>
          </cell>
          <cell r="F4917" t="str">
            <v>completo</v>
          </cell>
        </row>
        <row r="4918">
          <cell r="D4918" t="str">
            <v>44370283V</v>
          </cell>
          <cell r="E4918">
            <v>-113712272</v>
          </cell>
          <cell r="F4918" t="str">
            <v>parcial</v>
          </cell>
        </row>
        <row r="4919">
          <cell r="D4919" t="str">
            <v>30808621Y</v>
          </cell>
          <cell r="E4919">
            <v>289746</v>
          </cell>
          <cell r="F4919" t="str">
            <v>completo</v>
          </cell>
        </row>
        <row r="4920">
          <cell r="D4920" t="str">
            <v>30972649K</v>
          </cell>
          <cell r="E4920">
            <v>-113101072</v>
          </cell>
          <cell r="F4920" t="str">
            <v>parcial</v>
          </cell>
        </row>
        <row r="4921">
          <cell r="D4921" t="str">
            <v>44362376E</v>
          </cell>
          <cell r="E4921">
            <v>-113589682</v>
          </cell>
          <cell r="F4921" t="str">
            <v>completo</v>
          </cell>
        </row>
        <row r="4922">
          <cell r="D4922" t="str">
            <v>30835274W</v>
          </cell>
          <cell r="E4922">
            <v>-113543532</v>
          </cell>
          <cell r="F4922" t="str">
            <v>parcial</v>
          </cell>
        </row>
        <row r="4923">
          <cell r="D4923" t="str">
            <v>30830896V</v>
          </cell>
          <cell r="E4923">
            <v>-113129962</v>
          </cell>
          <cell r="F4923" t="str">
            <v>parcial</v>
          </cell>
        </row>
        <row r="4924">
          <cell r="D4924" t="str">
            <v>45887251C</v>
          </cell>
          <cell r="E4924">
            <v>269918</v>
          </cell>
          <cell r="F4924" t="str">
            <v>parcial</v>
          </cell>
        </row>
        <row r="4925">
          <cell r="D4925" t="str">
            <v>44356592B</v>
          </cell>
          <cell r="E4925">
            <v>-113755712</v>
          </cell>
          <cell r="F4925" t="str">
            <v>parcial</v>
          </cell>
        </row>
        <row r="4926">
          <cell r="D4926" t="str">
            <v>30529308M</v>
          </cell>
          <cell r="E4926">
            <v>-113317752</v>
          </cell>
          <cell r="F4926" t="str">
            <v>completo</v>
          </cell>
        </row>
        <row r="4927">
          <cell r="D4927" t="str">
            <v>30824247S</v>
          </cell>
          <cell r="E4927">
            <v>113400072</v>
          </cell>
          <cell r="F4927" t="str">
            <v>completo</v>
          </cell>
        </row>
        <row r="4928">
          <cell r="D4928" t="str">
            <v>30995263A</v>
          </cell>
          <cell r="E4928">
            <v>217554</v>
          </cell>
          <cell r="F4928" t="str">
            <v>parcial</v>
          </cell>
        </row>
        <row r="4929">
          <cell r="D4929" t="str">
            <v>44354265F</v>
          </cell>
          <cell r="E4929">
            <v>113041203</v>
          </cell>
          <cell r="F4929" t="str">
            <v>completo</v>
          </cell>
        </row>
        <row r="4930">
          <cell r="D4930" t="str">
            <v>30981676D</v>
          </cell>
          <cell r="E4930">
            <v>287122</v>
          </cell>
          <cell r="F4930" t="str">
            <v>parcial</v>
          </cell>
        </row>
        <row r="4931">
          <cell r="D4931" t="str">
            <v>30523858Y</v>
          </cell>
          <cell r="E4931">
            <v>-254787</v>
          </cell>
          <cell r="F4931" t="str">
            <v>completo</v>
          </cell>
        </row>
        <row r="4932">
          <cell r="D4932" t="str">
            <v>26971289V</v>
          </cell>
          <cell r="E4932">
            <v>-288903</v>
          </cell>
          <cell r="F4932" t="str">
            <v>parcial</v>
          </cell>
        </row>
        <row r="4933">
          <cell r="D4933">
            <v>60540020</v>
          </cell>
          <cell r="E4933">
            <v>-218767</v>
          </cell>
          <cell r="F4933" t="str">
            <v>completo</v>
          </cell>
        </row>
        <row r="4934">
          <cell r="D4934" t="str">
            <v>45742844F</v>
          </cell>
          <cell r="E4934">
            <v>113635752</v>
          </cell>
          <cell r="F4934" t="str">
            <v>completo</v>
          </cell>
        </row>
        <row r="4935">
          <cell r="D4935" t="str">
            <v>34028698Z</v>
          </cell>
          <cell r="E4935">
            <v>271298</v>
          </cell>
          <cell r="F4935" t="str">
            <v>completo</v>
          </cell>
        </row>
        <row r="4936">
          <cell r="D4936" t="str">
            <v>30982858H</v>
          </cell>
          <cell r="E4936">
            <v>-113920782</v>
          </cell>
          <cell r="F4936" t="str">
            <v>completo</v>
          </cell>
        </row>
        <row r="4937">
          <cell r="D4937" t="str">
            <v>78689671R</v>
          </cell>
          <cell r="E4937">
            <v>113697452</v>
          </cell>
          <cell r="F4937" t="str">
            <v>completo</v>
          </cell>
        </row>
        <row r="4938">
          <cell r="D4938" t="str">
            <v>45744087P</v>
          </cell>
          <cell r="E4938">
            <v>217634</v>
          </cell>
          <cell r="F4938" t="str">
            <v>completo</v>
          </cell>
        </row>
        <row r="4939">
          <cell r="D4939" t="str">
            <v>30464920V</v>
          </cell>
          <cell r="E4939">
            <v>-113500072</v>
          </cell>
          <cell r="F4939" t="str">
            <v>parcial</v>
          </cell>
        </row>
        <row r="4940">
          <cell r="D4940" t="str">
            <v>P14533973</v>
          </cell>
          <cell r="E4940">
            <v>-113167812</v>
          </cell>
          <cell r="F4940" t="str">
            <v>completo</v>
          </cell>
        </row>
        <row r="4941">
          <cell r="D4941" t="str">
            <v>30518095Q</v>
          </cell>
          <cell r="E4941">
            <v>-257403</v>
          </cell>
          <cell r="F4941" t="str">
            <v>completo</v>
          </cell>
        </row>
        <row r="4942">
          <cell r="D4942" t="str">
            <v>45740914D</v>
          </cell>
          <cell r="E4942">
            <v>269998</v>
          </cell>
          <cell r="F4942" t="str">
            <v>parcial</v>
          </cell>
        </row>
        <row r="4943">
          <cell r="D4943" t="str">
            <v>30948677S</v>
          </cell>
          <cell r="E4943">
            <v>269938</v>
          </cell>
          <cell r="F4943" t="str">
            <v>completo</v>
          </cell>
        </row>
        <row r="4944">
          <cell r="D4944" t="str">
            <v>30437123G</v>
          </cell>
          <cell r="E4944">
            <v>113443552</v>
          </cell>
          <cell r="F4944" t="str">
            <v>completo</v>
          </cell>
        </row>
        <row r="4945">
          <cell r="D4945" t="str">
            <v>30994579D</v>
          </cell>
          <cell r="E4945">
            <v>-287043</v>
          </cell>
          <cell r="F4945" t="str">
            <v>completo</v>
          </cell>
        </row>
        <row r="4946">
          <cell r="D4946" t="str">
            <v>45746326Q</v>
          </cell>
          <cell r="E4946">
            <v>-113370782</v>
          </cell>
          <cell r="F4946" t="str">
            <v>completo</v>
          </cell>
        </row>
        <row r="4947">
          <cell r="D4947" t="str">
            <v>30964897C</v>
          </cell>
          <cell r="E4947">
            <v>-257527</v>
          </cell>
          <cell r="F4947" t="str">
            <v>completo</v>
          </cell>
        </row>
        <row r="4948">
          <cell r="D4948" t="str">
            <v>30799957J</v>
          </cell>
          <cell r="E4948">
            <v>-254915</v>
          </cell>
          <cell r="F4948" t="str">
            <v>parcial</v>
          </cell>
        </row>
        <row r="4949">
          <cell r="D4949" t="str">
            <v>50616486H</v>
          </cell>
          <cell r="E4949">
            <v>113693532</v>
          </cell>
          <cell r="F4949" t="str">
            <v>completo</v>
          </cell>
        </row>
        <row r="4950">
          <cell r="D4950" t="str">
            <v>09203132G</v>
          </cell>
          <cell r="E4950">
            <v>113040782</v>
          </cell>
          <cell r="F4950" t="str">
            <v>completo</v>
          </cell>
        </row>
        <row r="4951">
          <cell r="D4951" t="str">
            <v>44374567T</v>
          </cell>
          <cell r="E4951">
            <v>287042</v>
          </cell>
          <cell r="F4951" t="str">
            <v>completo</v>
          </cell>
        </row>
        <row r="4952">
          <cell r="D4952" t="str">
            <v>34027424M</v>
          </cell>
          <cell r="E4952">
            <v>-113398452</v>
          </cell>
          <cell r="F4952" t="str">
            <v>completo</v>
          </cell>
        </row>
        <row r="4953">
          <cell r="D4953" t="str">
            <v>30973186Y</v>
          </cell>
          <cell r="E4953">
            <v>-302251</v>
          </cell>
          <cell r="F4953" t="str">
            <v>parcial</v>
          </cell>
        </row>
        <row r="4954">
          <cell r="D4954" t="str">
            <v>30988116D</v>
          </cell>
          <cell r="E4954">
            <v>302126</v>
          </cell>
          <cell r="F4954" t="str">
            <v>parcial</v>
          </cell>
        </row>
        <row r="4955">
          <cell r="D4955" t="str">
            <v>44350357D</v>
          </cell>
          <cell r="E4955">
            <v>287118</v>
          </cell>
          <cell r="F4955" t="str">
            <v>parcial</v>
          </cell>
        </row>
        <row r="4956">
          <cell r="D4956" t="str">
            <v>30978081W</v>
          </cell>
          <cell r="E4956">
            <v>113808832</v>
          </cell>
          <cell r="F4956" t="str">
            <v>parcial</v>
          </cell>
        </row>
        <row r="4957">
          <cell r="D4957" t="str">
            <v>80150841G</v>
          </cell>
          <cell r="E4957">
            <v>-238807</v>
          </cell>
          <cell r="F4957" t="str">
            <v>parcial</v>
          </cell>
        </row>
        <row r="4958">
          <cell r="D4958" t="str">
            <v>44368683G</v>
          </cell>
          <cell r="E4958">
            <v>-287123</v>
          </cell>
          <cell r="F4958" t="str">
            <v>completo</v>
          </cell>
        </row>
        <row r="4959">
          <cell r="D4959" t="str">
            <v>30799446P</v>
          </cell>
          <cell r="E4959">
            <v>-272063</v>
          </cell>
          <cell r="F4959" t="str">
            <v>parcial</v>
          </cell>
        </row>
        <row r="4960">
          <cell r="D4960" t="str">
            <v>44354555K</v>
          </cell>
          <cell r="E4960">
            <v>-288883</v>
          </cell>
          <cell r="F4960" t="str">
            <v>parcial</v>
          </cell>
        </row>
        <row r="4961">
          <cell r="D4961" t="str">
            <v>80158731M</v>
          </cell>
          <cell r="E4961">
            <v>-238475</v>
          </cell>
          <cell r="F4961" t="str">
            <v>completo</v>
          </cell>
        </row>
        <row r="4962">
          <cell r="D4962" t="str">
            <v>45736915N</v>
          </cell>
          <cell r="E4962">
            <v>255550</v>
          </cell>
          <cell r="F4962" t="str">
            <v>completo</v>
          </cell>
        </row>
        <row r="4963">
          <cell r="D4963" t="str">
            <v>45741978S</v>
          </cell>
          <cell r="E4963">
            <v>113612272</v>
          </cell>
          <cell r="F4963" t="str">
            <v>parcial</v>
          </cell>
        </row>
        <row r="4964">
          <cell r="D4964" t="str">
            <v>30808469S</v>
          </cell>
          <cell r="E4964">
            <v>287490</v>
          </cell>
          <cell r="F4964" t="str">
            <v>parcial</v>
          </cell>
        </row>
        <row r="4965">
          <cell r="D4965" t="str">
            <v>45885364L</v>
          </cell>
          <cell r="E4965">
            <v>-113330782</v>
          </cell>
          <cell r="F4965" t="str">
            <v>completo</v>
          </cell>
        </row>
        <row r="4966">
          <cell r="D4966" t="str">
            <v>44362627C</v>
          </cell>
          <cell r="E4966">
            <v>271710</v>
          </cell>
          <cell r="F4966" t="str">
            <v>completo</v>
          </cell>
        </row>
        <row r="4967">
          <cell r="D4967" t="str">
            <v>30524799G</v>
          </cell>
          <cell r="E4967">
            <v>-113790092</v>
          </cell>
          <cell r="F4967" t="str">
            <v>completo</v>
          </cell>
        </row>
        <row r="4968">
          <cell r="D4968" t="str">
            <v>45749199Z</v>
          </cell>
          <cell r="E4968">
            <v>-113106352</v>
          </cell>
          <cell r="F4968" t="str">
            <v>completo</v>
          </cell>
        </row>
        <row r="4969">
          <cell r="D4969" t="str">
            <v>30537187H</v>
          </cell>
          <cell r="E4969">
            <v>-255171</v>
          </cell>
          <cell r="F4969" t="str">
            <v>parcial</v>
          </cell>
        </row>
        <row r="4970">
          <cell r="D4970" t="str">
            <v>79307113P</v>
          </cell>
          <cell r="E4970">
            <v>113825752</v>
          </cell>
          <cell r="F4970" t="str">
            <v>parcial</v>
          </cell>
        </row>
        <row r="4971">
          <cell r="D4971" t="str">
            <v>30519448N</v>
          </cell>
          <cell r="E4971">
            <v>113234832</v>
          </cell>
          <cell r="F4971" t="str">
            <v>completo</v>
          </cell>
        </row>
        <row r="4972">
          <cell r="D4972" t="str">
            <v>44361626P</v>
          </cell>
          <cell r="E4972">
            <v>288890</v>
          </cell>
          <cell r="F4972" t="str">
            <v>parcial</v>
          </cell>
        </row>
        <row r="4973">
          <cell r="D4973" t="str">
            <v>45738721R</v>
          </cell>
          <cell r="E4973">
            <v>270014</v>
          </cell>
          <cell r="F4973" t="str">
            <v>completo</v>
          </cell>
        </row>
        <row r="4974">
          <cell r="D4974" t="str">
            <v>30501346B</v>
          </cell>
          <cell r="E4974">
            <v>-286959</v>
          </cell>
          <cell r="F4974" t="str">
            <v>parcial</v>
          </cell>
        </row>
        <row r="4975">
          <cell r="D4975" t="str">
            <v>50608433S</v>
          </cell>
          <cell r="E4975">
            <v>113882532</v>
          </cell>
          <cell r="F4975" t="str">
            <v>completo</v>
          </cell>
        </row>
        <row r="4976">
          <cell r="D4976" t="str">
            <v>44352425F</v>
          </cell>
          <cell r="E4976">
            <v>-113316712</v>
          </cell>
          <cell r="F4976" t="str">
            <v>parcial</v>
          </cell>
        </row>
        <row r="4977">
          <cell r="D4977" t="str">
            <v>80158597D</v>
          </cell>
          <cell r="E4977">
            <v>-213203</v>
          </cell>
          <cell r="F4977" t="str">
            <v>completo</v>
          </cell>
        </row>
        <row r="4978">
          <cell r="D4978" t="str">
            <v>30837366R</v>
          </cell>
          <cell r="E4978">
            <v>-257531</v>
          </cell>
          <cell r="F4978" t="str">
            <v>parcial</v>
          </cell>
        </row>
        <row r="4979">
          <cell r="D4979" t="str">
            <v>34029491W</v>
          </cell>
          <cell r="E4979">
            <v>-113399962</v>
          </cell>
          <cell r="F4979" t="str">
            <v>parcial</v>
          </cell>
        </row>
        <row r="4980">
          <cell r="D4980" t="str">
            <v>30502468Y</v>
          </cell>
          <cell r="E4980">
            <v>-113108832</v>
          </cell>
          <cell r="F4980" t="str">
            <v>completo</v>
          </cell>
        </row>
        <row r="4981">
          <cell r="D4981" t="str">
            <v>75701674A</v>
          </cell>
          <cell r="E4981">
            <v>213238</v>
          </cell>
          <cell r="F4981" t="str">
            <v>parcial</v>
          </cell>
        </row>
        <row r="4982">
          <cell r="D4982" t="str">
            <v>45746253N</v>
          </cell>
          <cell r="E4982">
            <v>-254795</v>
          </cell>
          <cell r="F4982" t="str">
            <v>parcial</v>
          </cell>
        </row>
        <row r="4983">
          <cell r="D4983" t="str">
            <v>30808930Q</v>
          </cell>
          <cell r="E4983">
            <v>255142</v>
          </cell>
          <cell r="F4983" t="str">
            <v>completo</v>
          </cell>
        </row>
        <row r="4984">
          <cell r="D4984" t="str">
            <v>30480386G</v>
          </cell>
          <cell r="E4984">
            <v>255486</v>
          </cell>
          <cell r="F4984" t="str">
            <v>completo</v>
          </cell>
        </row>
        <row r="4985">
          <cell r="D4985" t="str">
            <v>30540779E</v>
          </cell>
          <cell r="E4985">
            <v>-269923</v>
          </cell>
          <cell r="F4985" t="str">
            <v>completo</v>
          </cell>
        </row>
        <row r="4986">
          <cell r="D4986" t="str">
            <v>30810627B</v>
          </cell>
          <cell r="E4986">
            <v>113040403</v>
          </cell>
          <cell r="F4986" t="str">
            <v>completo</v>
          </cell>
        </row>
        <row r="4987">
          <cell r="D4987" t="str">
            <v>52572901F</v>
          </cell>
          <cell r="E4987">
            <v>-287051</v>
          </cell>
          <cell r="F4987" t="str">
            <v>completo</v>
          </cell>
        </row>
        <row r="4988">
          <cell r="D4988" t="str">
            <v>31001995L</v>
          </cell>
          <cell r="E4988">
            <v>113048882</v>
          </cell>
          <cell r="F4988" t="str">
            <v>parcial</v>
          </cell>
        </row>
        <row r="4989">
          <cell r="D4989" t="str">
            <v>30980684Y</v>
          </cell>
          <cell r="E4989">
            <v>113488882</v>
          </cell>
          <cell r="F4989" t="str">
            <v>parcial</v>
          </cell>
        </row>
        <row r="4990">
          <cell r="D4990" t="str">
            <v>50612480Z</v>
          </cell>
          <cell r="E4990">
            <v>113618882</v>
          </cell>
          <cell r="F4990" t="str">
            <v>completo</v>
          </cell>
        </row>
        <row r="4991">
          <cell r="D4991" t="str">
            <v>30974855L</v>
          </cell>
          <cell r="E4991">
            <v>-113549962</v>
          </cell>
          <cell r="F4991" t="str">
            <v>completo</v>
          </cell>
        </row>
        <row r="4992">
          <cell r="D4992" t="str">
            <v>30965423V</v>
          </cell>
          <cell r="E4992">
            <v>113021203</v>
          </cell>
          <cell r="F4992" t="str">
            <v>completo</v>
          </cell>
        </row>
        <row r="4993">
          <cell r="D4993" t="str">
            <v>53594028A</v>
          </cell>
          <cell r="E4993">
            <v>-113778882</v>
          </cell>
          <cell r="F4993" t="str">
            <v>parcial</v>
          </cell>
        </row>
        <row r="4994">
          <cell r="D4994" t="str">
            <v>30470655W</v>
          </cell>
          <cell r="E4994">
            <v>113803652</v>
          </cell>
          <cell r="F4994" t="str">
            <v>completo</v>
          </cell>
        </row>
        <row r="4995">
          <cell r="D4995" t="str">
            <v>31006162T</v>
          </cell>
          <cell r="E4995">
            <v>-302243</v>
          </cell>
          <cell r="F4995" t="str">
            <v>completo</v>
          </cell>
        </row>
        <row r="4996">
          <cell r="D4996" t="str">
            <v>30976110D</v>
          </cell>
          <cell r="E4996">
            <v>-238783</v>
          </cell>
          <cell r="F4996" t="str">
            <v>parcial</v>
          </cell>
        </row>
        <row r="4997">
          <cell r="D4997" t="str">
            <v>44371043H</v>
          </cell>
          <cell r="E4997">
            <v>-113903652</v>
          </cell>
          <cell r="F4997" t="str">
            <v>parcial</v>
          </cell>
        </row>
        <row r="4998">
          <cell r="D4998" t="str">
            <v>44364670Q</v>
          </cell>
          <cell r="E4998">
            <v>113673552</v>
          </cell>
          <cell r="F4998" t="str">
            <v>completo</v>
          </cell>
        </row>
        <row r="4999">
          <cell r="D4999">
            <v>92247813</v>
          </cell>
          <cell r="E4999">
            <v>-113927812</v>
          </cell>
          <cell r="F4999" t="str">
            <v>completo</v>
          </cell>
        </row>
        <row r="5000">
          <cell r="D5000" t="str">
            <v>26210945F</v>
          </cell>
          <cell r="E5000">
            <v>113060782</v>
          </cell>
          <cell r="F5000" t="str">
            <v>parcial</v>
          </cell>
        </row>
        <row r="5001">
          <cell r="D5001" t="str">
            <v>45742905E</v>
          </cell>
          <cell r="E5001">
            <v>113234552</v>
          </cell>
          <cell r="F5001" t="str">
            <v>parcial</v>
          </cell>
        </row>
        <row r="5002">
          <cell r="D5002" t="str">
            <v>30835302F</v>
          </cell>
          <cell r="E5002">
            <v>-113771203</v>
          </cell>
          <cell r="F5002" t="str">
            <v>completo</v>
          </cell>
        </row>
        <row r="5003">
          <cell r="D5003" t="str">
            <v>50602780C</v>
          </cell>
          <cell r="E5003">
            <v>-113735532</v>
          </cell>
          <cell r="F5003" t="str">
            <v>parcial</v>
          </cell>
        </row>
        <row r="5004">
          <cell r="D5004" t="str">
            <v>30542544Q</v>
          </cell>
          <cell r="E5004">
            <v>-235531</v>
          </cell>
          <cell r="F5004" t="str">
            <v>parcial</v>
          </cell>
        </row>
        <row r="5005">
          <cell r="D5005" t="str">
            <v>44356668H</v>
          </cell>
          <cell r="E5005">
            <v>113460782</v>
          </cell>
          <cell r="F5005" t="str">
            <v>completo</v>
          </cell>
        </row>
        <row r="5006">
          <cell r="D5006" t="str">
            <v>30516853Q</v>
          </cell>
          <cell r="E5006">
            <v>113421203</v>
          </cell>
          <cell r="F5006" t="str">
            <v>completo</v>
          </cell>
        </row>
        <row r="5007">
          <cell r="D5007" t="str">
            <v>30963931C</v>
          </cell>
          <cell r="E5007">
            <v>-113719882</v>
          </cell>
          <cell r="F5007" t="str">
            <v>parcial</v>
          </cell>
        </row>
        <row r="5008">
          <cell r="D5008" t="str">
            <v>30520962P</v>
          </cell>
          <cell r="E5008">
            <v>113469962</v>
          </cell>
          <cell r="F5008" t="str">
            <v>completo</v>
          </cell>
        </row>
        <row r="5009">
          <cell r="D5009" t="str">
            <v>30828467A</v>
          </cell>
          <cell r="E5009">
            <v>-113750982</v>
          </cell>
          <cell r="F5009" t="str">
            <v>completo</v>
          </cell>
        </row>
        <row r="5010">
          <cell r="D5010" t="str">
            <v>30832986Z</v>
          </cell>
          <cell r="E5010">
            <v>-113310782</v>
          </cell>
          <cell r="F5010" t="str">
            <v>completo</v>
          </cell>
        </row>
        <row r="5011">
          <cell r="D5011" t="str">
            <v>30837459W</v>
          </cell>
          <cell r="E5011">
            <v>-113529962</v>
          </cell>
          <cell r="F5011" t="str">
            <v>parcial</v>
          </cell>
        </row>
        <row r="5012">
          <cell r="D5012" t="str">
            <v>51182735F</v>
          </cell>
          <cell r="E5012">
            <v>-113311782</v>
          </cell>
          <cell r="F5012" t="str">
            <v>completo</v>
          </cell>
        </row>
        <row r="5013">
          <cell r="D5013" t="str">
            <v>30539870X</v>
          </cell>
          <cell r="E5013">
            <v>113066303</v>
          </cell>
          <cell r="F5013" t="str">
            <v>completo</v>
          </cell>
        </row>
        <row r="5014">
          <cell r="D5014" t="str">
            <v>30967854X</v>
          </cell>
          <cell r="E5014">
            <v>-113502203</v>
          </cell>
          <cell r="F5014" t="str">
            <v>completo</v>
          </cell>
        </row>
        <row r="5015">
          <cell r="D5015" t="str">
            <v>30982144V</v>
          </cell>
          <cell r="E5015">
            <v>113882652</v>
          </cell>
          <cell r="F5015" t="str">
            <v>parcial</v>
          </cell>
        </row>
        <row r="5016">
          <cell r="D5016" t="str">
            <v>30788402G</v>
          </cell>
          <cell r="E5016">
            <v>270018</v>
          </cell>
          <cell r="F5016" t="str">
            <v>completo</v>
          </cell>
        </row>
        <row r="5017">
          <cell r="D5017" t="str">
            <v>15450131L</v>
          </cell>
          <cell r="E5017">
            <v>-255423</v>
          </cell>
          <cell r="F5017" t="str">
            <v>completo</v>
          </cell>
        </row>
        <row r="5018">
          <cell r="D5018" t="str">
            <v>30450200V</v>
          </cell>
          <cell r="E5018">
            <v>-113963552</v>
          </cell>
          <cell r="F5018" t="str">
            <v>parcial</v>
          </cell>
        </row>
        <row r="5019">
          <cell r="D5019" t="str">
            <v>30485206V</v>
          </cell>
          <cell r="E5019">
            <v>113611782</v>
          </cell>
          <cell r="F5019" t="str">
            <v>parcial</v>
          </cell>
        </row>
        <row r="5020">
          <cell r="D5020" t="str">
            <v>30813064X</v>
          </cell>
          <cell r="E5020">
            <v>-113331203</v>
          </cell>
          <cell r="F5020" t="str">
            <v>completo</v>
          </cell>
        </row>
        <row r="5021">
          <cell r="D5021" t="str">
            <v>80010017D</v>
          </cell>
          <cell r="E5021">
            <v>-113352782</v>
          </cell>
          <cell r="F5021" t="str">
            <v>completo</v>
          </cell>
        </row>
        <row r="5022">
          <cell r="D5022" t="str">
            <v>30959042F</v>
          </cell>
          <cell r="E5022">
            <v>-113988452</v>
          </cell>
          <cell r="F5022" t="str">
            <v>parcial</v>
          </cell>
        </row>
        <row r="5023">
          <cell r="D5023" t="str">
            <v>30804621P</v>
          </cell>
          <cell r="E5023">
            <v>113047752</v>
          </cell>
          <cell r="F5023" t="str">
            <v>parcial</v>
          </cell>
        </row>
        <row r="5024">
          <cell r="D5024" t="str">
            <v>30979750S</v>
          </cell>
          <cell r="E5024">
            <v>113677303</v>
          </cell>
          <cell r="F5024" t="str">
            <v>completo</v>
          </cell>
        </row>
        <row r="5025">
          <cell r="D5025" t="str">
            <v>30948844K</v>
          </cell>
          <cell r="E5025">
            <v>-272227</v>
          </cell>
          <cell r="F5025" t="str">
            <v>parcial</v>
          </cell>
        </row>
        <row r="5026">
          <cell r="D5026" t="str">
            <v>50608249S</v>
          </cell>
          <cell r="E5026">
            <v>-113359962</v>
          </cell>
          <cell r="F5026" t="str">
            <v>parcial</v>
          </cell>
        </row>
        <row r="5027">
          <cell r="D5027" t="str">
            <v>30540676B</v>
          </cell>
          <cell r="E5027">
            <v>-113169682</v>
          </cell>
          <cell r="F5027" t="str">
            <v>completo</v>
          </cell>
        </row>
        <row r="5028">
          <cell r="D5028" t="str">
            <v>30818144F</v>
          </cell>
          <cell r="E5028">
            <v>113679962</v>
          </cell>
          <cell r="F5028" t="str">
            <v>completo</v>
          </cell>
        </row>
        <row r="5029">
          <cell r="D5029" t="str">
            <v>50605928V</v>
          </cell>
          <cell r="E5029">
            <v>304106</v>
          </cell>
          <cell r="F5029" t="str">
            <v>parcial</v>
          </cell>
        </row>
        <row r="5030">
          <cell r="D5030" t="str">
            <v>15402575G</v>
          </cell>
          <cell r="E5030">
            <v>113293832</v>
          </cell>
          <cell r="F5030" t="str">
            <v>completo</v>
          </cell>
        </row>
        <row r="5031">
          <cell r="D5031" t="str">
            <v>45745704S</v>
          </cell>
          <cell r="E5031">
            <v>113670782</v>
          </cell>
          <cell r="F5031" t="str">
            <v>completo</v>
          </cell>
        </row>
        <row r="5032">
          <cell r="D5032" t="str">
            <v>30980015G</v>
          </cell>
          <cell r="E5032">
            <v>-113128303</v>
          </cell>
          <cell r="F5032" t="str">
            <v>parcial</v>
          </cell>
        </row>
        <row r="5033">
          <cell r="D5033" t="str">
            <v>30511095P</v>
          </cell>
          <cell r="E5033">
            <v>-257643</v>
          </cell>
          <cell r="F5033" t="str">
            <v>completo</v>
          </cell>
        </row>
        <row r="5034">
          <cell r="D5034" t="str">
            <v>20223853E</v>
          </cell>
          <cell r="E5034">
            <v>269962</v>
          </cell>
          <cell r="F5034" t="str">
            <v>parcial</v>
          </cell>
        </row>
        <row r="5035">
          <cell r="D5035" t="str">
            <v>26977535F</v>
          </cell>
          <cell r="E5035">
            <v>-113350782</v>
          </cell>
          <cell r="F5035" t="str">
            <v>completo</v>
          </cell>
        </row>
        <row r="5036">
          <cell r="D5036" t="str">
            <v>30800068D</v>
          </cell>
          <cell r="E5036">
            <v>-113149962</v>
          </cell>
          <cell r="F5036" t="str">
            <v>parcial</v>
          </cell>
        </row>
        <row r="5037">
          <cell r="D5037" t="str">
            <v>44355629Z</v>
          </cell>
          <cell r="E5037">
            <v>254890</v>
          </cell>
          <cell r="F5037" t="str">
            <v>parcial</v>
          </cell>
        </row>
        <row r="5038">
          <cell r="D5038" t="str">
            <v>44359809P</v>
          </cell>
          <cell r="E5038">
            <v>-113777303</v>
          </cell>
          <cell r="F5038" t="str">
            <v>completo</v>
          </cell>
        </row>
        <row r="5039">
          <cell r="D5039" t="str">
            <v>30966487T</v>
          </cell>
          <cell r="E5039">
            <v>287254</v>
          </cell>
          <cell r="F5039" t="str">
            <v>completo</v>
          </cell>
        </row>
        <row r="5040">
          <cell r="D5040" t="str">
            <v>80141094D</v>
          </cell>
          <cell r="E5040">
            <v>113292652</v>
          </cell>
          <cell r="F5040" t="str">
            <v>parcial</v>
          </cell>
        </row>
        <row r="5041">
          <cell r="D5041" t="str">
            <v>30480745H</v>
          </cell>
          <cell r="E5041">
            <v>-113797452</v>
          </cell>
          <cell r="F5041" t="str">
            <v>completo</v>
          </cell>
        </row>
        <row r="5042">
          <cell r="D5042" t="str">
            <v>52484570L</v>
          </cell>
          <cell r="E5042">
            <v>-270003</v>
          </cell>
          <cell r="F5042" t="str">
            <v>completo</v>
          </cell>
        </row>
        <row r="5043">
          <cell r="D5043" t="str">
            <v>45887536Y</v>
          </cell>
          <cell r="E5043">
            <v>-113589962</v>
          </cell>
          <cell r="F5043" t="str">
            <v>completo</v>
          </cell>
        </row>
        <row r="5044">
          <cell r="D5044" t="str">
            <v>30969868T</v>
          </cell>
          <cell r="E5044">
            <v>-272775</v>
          </cell>
          <cell r="F5044" t="str">
            <v>parcial</v>
          </cell>
        </row>
        <row r="5045">
          <cell r="D5045" t="str">
            <v>45749516D</v>
          </cell>
          <cell r="E5045">
            <v>-257535</v>
          </cell>
          <cell r="F5045" t="str">
            <v>completo</v>
          </cell>
        </row>
        <row r="5046">
          <cell r="D5046" t="str">
            <v>52319629B</v>
          </cell>
          <cell r="E5046">
            <v>113881203</v>
          </cell>
          <cell r="F5046" t="str">
            <v>parcial</v>
          </cell>
        </row>
        <row r="5047">
          <cell r="D5047" t="str">
            <v>31009709M</v>
          </cell>
          <cell r="E5047">
            <v>-113928882</v>
          </cell>
          <cell r="F5047" t="str">
            <v>completo</v>
          </cell>
        </row>
        <row r="5048">
          <cell r="D5048" t="str">
            <v>30999283K</v>
          </cell>
          <cell r="E5048">
            <v>-113580562</v>
          </cell>
          <cell r="F5048" t="str">
            <v>completo</v>
          </cell>
        </row>
        <row r="5049">
          <cell r="D5049" t="str">
            <v>30997435J</v>
          </cell>
          <cell r="E5049">
            <v>283610</v>
          </cell>
          <cell r="F5049" t="str">
            <v>completo</v>
          </cell>
        </row>
        <row r="5050">
          <cell r="D5050" t="str">
            <v>31005104T</v>
          </cell>
          <cell r="E5050">
            <v>257526</v>
          </cell>
          <cell r="F5050" t="str">
            <v>completo</v>
          </cell>
        </row>
        <row r="5051">
          <cell r="D5051" t="str">
            <v>45944700S</v>
          </cell>
          <cell r="E5051">
            <v>-113960782</v>
          </cell>
          <cell r="F5051" t="str">
            <v>completo</v>
          </cell>
        </row>
        <row r="5052">
          <cell r="D5052" t="str">
            <v>31005885E</v>
          </cell>
          <cell r="E5052">
            <v>113403172</v>
          </cell>
          <cell r="F5052" t="str">
            <v>completo</v>
          </cell>
        </row>
        <row r="5053">
          <cell r="D5053" t="str">
            <v>46548712R</v>
          </cell>
          <cell r="E5053">
            <v>-113947752</v>
          </cell>
          <cell r="F5053" t="str">
            <v>completo</v>
          </cell>
        </row>
        <row r="5054">
          <cell r="D5054" t="str">
            <v>25660642W</v>
          </cell>
          <cell r="E5054">
            <v>-113906712</v>
          </cell>
          <cell r="F5054" t="str">
            <v>parcial</v>
          </cell>
        </row>
        <row r="5055">
          <cell r="D5055" t="str">
            <v>31010392K</v>
          </cell>
          <cell r="E5055">
            <v>284050</v>
          </cell>
          <cell r="F5055" t="str">
            <v>completo</v>
          </cell>
        </row>
        <row r="5056">
          <cell r="D5056" t="str">
            <v>26968565F</v>
          </cell>
          <cell r="E5056">
            <v>113809962</v>
          </cell>
          <cell r="F5056" t="str">
            <v>parcial</v>
          </cell>
        </row>
        <row r="5057">
          <cell r="D5057" t="str">
            <v>26968443T</v>
          </cell>
          <cell r="E5057">
            <v>303782</v>
          </cell>
          <cell r="F5057" t="str">
            <v>completo</v>
          </cell>
        </row>
        <row r="5058">
          <cell r="D5058" t="str">
            <v>31011222T</v>
          </cell>
          <cell r="E5058">
            <v>-269943</v>
          </cell>
          <cell r="F5058" t="str">
            <v>parcial</v>
          </cell>
        </row>
        <row r="5059">
          <cell r="D5059" t="str">
            <v>31012297V</v>
          </cell>
          <cell r="E5059">
            <v>302210</v>
          </cell>
          <cell r="F5059" t="str">
            <v>completo</v>
          </cell>
        </row>
        <row r="5060">
          <cell r="D5060" t="str">
            <v>30974020N</v>
          </cell>
          <cell r="E5060">
            <v>113444752</v>
          </cell>
          <cell r="F5060" t="str">
            <v>completo</v>
          </cell>
        </row>
        <row r="5061">
          <cell r="D5061" t="str">
            <v>31012395T</v>
          </cell>
          <cell r="E5061">
            <v>113088882</v>
          </cell>
          <cell r="F5061" t="str">
            <v>parcial</v>
          </cell>
        </row>
        <row r="5062">
          <cell r="D5062" t="str">
            <v>31004590S</v>
          </cell>
          <cell r="E5062">
            <v>113250782</v>
          </cell>
          <cell r="F5062" t="str">
            <v>parcial</v>
          </cell>
        </row>
        <row r="5063">
          <cell r="D5063" t="str">
            <v>45888809Z</v>
          </cell>
          <cell r="E5063">
            <v>-303679</v>
          </cell>
          <cell r="F5063" t="str">
            <v>parcial</v>
          </cell>
        </row>
        <row r="5064">
          <cell r="D5064" t="str">
            <v>53597787J</v>
          </cell>
          <cell r="E5064">
            <v>286978</v>
          </cell>
          <cell r="F5064" t="str">
            <v>completo</v>
          </cell>
        </row>
        <row r="5065">
          <cell r="D5065" t="str">
            <v>45942934C</v>
          </cell>
          <cell r="E5065">
            <v>-303783</v>
          </cell>
          <cell r="F5065" t="str">
            <v>completo</v>
          </cell>
        </row>
        <row r="5066">
          <cell r="D5066" t="str">
            <v>X8019227R</v>
          </cell>
          <cell r="E5066">
            <v>302222</v>
          </cell>
          <cell r="F5066" t="str">
            <v>completo</v>
          </cell>
        </row>
        <row r="5067">
          <cell r="D5067" t="str">
            <v>75756401J</v>
          </cell>
          <cell r="E5067">
            <v>257538</v>
          </cell>
          <cell r="F5067" t="str">
            <v>completo</v>
          </cell>
        </row>
        <row r="5068">
          <cell r="D5068" t="str">
            <v>45887304G</v>
          </cell>
          <cell r="E5068">
            <v>113404532</v>
          </cell>
          <cell r="F5068" t="str">
            <v>parcial</v>
          </cell>
        </row>
        <row r="5069">
          <cell r="D5069" t="str">
            <v>50610155N</v>
          </cell>
          <cell r="E5069">
            <v>-302123</v>
          </cell>
          <cell r="F5069" t="str">
            <v>completo</v>
          </cell>
        </row>
        <row r="5070">
          <cell r="D5070" t="str">
            <v>26968307W</v>
          </cell>
          <cell r="E5070">
            <v>-269955</v>
          </cell>
          <cell r="F5070" t="str">
            <v>parcial</v>
          </cell>
        </row>
        <row r="5071">
          <cell r="D5071" t="str">
            <v>45946666A</v>
          </cell>
          <cell r="E5071">
            <v>-113319882</v>
          </cell>
          <cell r="F5071" t="str">
            <v>parcial</v>
          </cell>
        </row>
        <row r="5072">
          <cell r="D5072" t="str">
            <v>30523610B</v>
          </cell>
          <cell r="E5072">
            <v>-286975</v>
          </cell>
          <cell r="F5072" t="str">
            <v>completo</v>
          </cell>
        </row>
        <row r="5073">
          <cell r="D5073" t="str">
            <v>44355738P</v>
          </cell>
          <cell r="E5073">
            <v>-302119</v>
          </cell>
          <cell r="F5073" t="str">
            <v>completo</v>
          </cell>
        </row>
        <row r="5074">
          <cell r="D5074" t="str">
            <v>73400506P</v>
          </cell>
          <cell r="E5074">
            <v>113089682</v>
          </cell>
          <cell r="F5074" t="str">
            <v>completo</v>
          </cell>
        </row>
        <row r="5075">
          <cell r="D5075" t="str">
            <v>30981846H</v>
          </cell>
          <cell r="E5075">
            <v>269270</v>
          </cell>
          <cell r="F5075" t="str">
            <v>parcial</v>
          </cell>
        </row>
        <row r="5076">
          <cell r="D5076" t="str">
            <v>31009392X</v>
          </cell>
          <cell r="E5076">
            <v>269942</v>
          </cell>
          <cell r="F5076" t="str">
            <v>parcial</v>
          </cell>
        </row>
        <row r="5077">
          <cell r="D5077" t="str">
            <v>50616219G</v>
          </cell>
          <cell r="E5077">
            <v>113290992</v>
          </cell>
          <cell r="F5077" t="str">
            <v>completo</v>
          </cell>
        </row>
        <row r="5078">
          <cell r="D5078" t="str">
            <v>50626153W</v>
          </cell>
          <cell r="E5078">
            <v>-288819</v>
          </cell>
          <cell r="F5078" t="str">
            <v>completo</v>
          </cell>
        </row>
        <row r="5079">
          <cell r="D5079" t="str">
            <v>31014726P</v>
          </cell>
          <cell r="E5079">
            <v>113236892</v>
          </cell>
          <cell r="F5079" t="str">
            <v>completo</v>
          </cell>
        </row>
        <row r="5080">
          <cell r="D5080" t="str">
            <v>31010622K</v>
          </cell>
          <cell r="E5080">
            <v>-113189682</v>
          </cell>
          <cell r="F5080" t="str">
            <v>completo</v>
          </cell>
        </row>
        <row r="5081">
          <cell r="D5081" t="str">
            <v>31009367P</v>
          </cell>
          <cell r="E5081">
            <v>270030</v>
          </cell>
          <cell r="F5081" t="str">
            <v>completo</v>
          </cell>
        </row>
        <row r="5082">
          <cell r="D5082" t="str">
            <v>45738894J</v>
          </cell>
          <cell r="E5082">
            <v>-302139</v>
          </cell>
          <cell r="F5082" t="str">
            <v>completo</v>
          </cell>
        </row>
        <row r="5083">
          <cell r="D5083" t="str">
            <v>Y6381080C</v>
          </cell>
          <cell r="E5083">
            <v>302174</v>
          </cell>
          <cell r="F5083" t="str">
            <v>parcial</v>
          </cell>
        </row>
        <row r="5084">
          <cell r="D5084" t="str">
            <v>Y2683738C</v>
          </cell>
          <cell r="E5084">
            <v>-113779962</v>
          </cell>
          <cell r="F5084" t="str">
            <v>parcial</v>
          </cell>
        </row>
        <row r="5085">
          <cell r="D5085" t="str">
            <v>13794133K</v>
          </cell>
          <cell r="E5085">
            <v>213202</v>
          </cell>
          <cell r="F5085" t="str">
            <v>completo</v>
          </cell>
        </row>
        <row r="5086">
          <cell r="D5086" t="str">
            <v>77472110Z</v>
          </cell>
          <cell r="E5086">
            <v>113257962</v>
          </cell>
          <cell r="F5086" t="str">
            <v>completo</v>
          </cell>
        </row>
        <row r="5087">
          <cell r="D5087" t="str">
            <v>28722475Y</v>
          </cell>
          <cell r="E5087">
            <v>113069682</v>
          </cell>
          <cell r="F5087" t="str">
            <v>completo</v>
          </cell>
        </row>
        <row r="5088">
          <cell r="D5088" t="str">
            <v>D0610570</v>
          </cell>
          <cell r="E5088">
            <v>-113946752</v>
          </cell>
          <cell r="F5088" t="str">
            <v>completo</v>
          </cell>
        </row>
        <row r="5089">
          <cell r="D5089" t="str">
            <v>45945570B</v>
          </cell>
          <cell r="E5089">
            <v>-302255</v>
          </cell>
          <cell r="F5089" t="str">
            <v>completo</v>
          </cell>
        </row>
        <row r="5090">
          <cell r="D5090" t="str">
            <v>31011273M</v>
          </cell>
          <cell r="E5090">
            <v>-113588882</v>
          </cell>
          <cell r="F5090" t="str">
            <v>completo</v>
          </cell>
        </row>
        <row r="5091">
          <cell r="D5091" t="str">
            <v>50626868G</v>
          </cell>
          <cell r="E5091">
            <v>113040482</v>
          </cell>
          <cell r="F5091" t="str">
            <v>completo</v>
          </cell>
        </row>
        <row r="5092">
          <cell r="D5092" t="str">
            <v>31009060T</v>
          </cell>
          <cell r="E5092">
            <v>288922</v>
          </cell>
          <cell r="F5092" t="str">
            <v>completo</v>
          </cell>
        </row>
        <row r="5093">
          <cell r="D5093" t="str">
            <v>80161700F</v>
          </cell>
          <cell r="E5093">
            <v>286970</v>
          </cell>
          <cell r="F5093" t="str">
            <v>parcial</v>
          </cell>
        </row>
        <row r="5094">
          <cell r="D5094" t="str">
            <v>50623053F</v>
          </cell>
          <cell r="E5094">
            <v>-302175</v>
          </cell>
          <cell r="F5094" t="str">
            <v>completo</v>
          </cell>
        </row>
        <row r="5095">
          <cell r="D5095" t="str">
            <v>48960825N</v>
          </cell>
          <cell r="E5095">
            <v>-113525752</v>
          </cell>
          <cell r="F5095" t="str">
            <v>parcial</v>
          </cell>
        </row>
        <row r="5096">
          <cell r="D5096" t="str">
            <v>X127800</v>
          </cell>
          <cell r="E5096">
            <v>212726</v>
          </cell>
          <cell r="F5096" t="str">
            <v>completo</v>
          </cell>
        </row>
        <row r="5097">
          <cell r="D5097" t="str">
            <v>06249336Y</v>
          </cell>
          <cell r="E5097">
            <v>-286983</v>
          </cell>
          <cell r="F5097" t="str">
            <v>completo</v>
          </cell>
        </row>
        <row r="5098">
          <cell r="D5098" t="str">
            <v>AS2698234</v>
          </cell>
          <cell r="E5098">
            <v>-287047</v>
          </cell>
          <cell r="F5098" t="str">
            <v>completo</v>
          </cell>
        </row>
        <row r="5099">
          <cell r="D5099" t="str">
            <v>31011555B</v>
          </cell>
          <cell r="E5099">
            <v>-113906892</v>
          </cell>
          <cell r="F5099" t="str">
            <v>completo</v>
          </cell>
        </row>
        <row r="5100">
          <cell r="D5100" t="str">
            <v>31008845S</v>
          </cell>
          <cell r="E5100">
            <v>303670</v>
          </cell>
          <cell r="F5100" t="str">
            <v>completo</v>
          </cell>
        </row>
        <row r="5101">
          <cell r="D5101" t="str">
            <v>80166533X</v>
          </cell>
          <cell r="E5101">
            <v>-113352203</v>
          </cell>
          <cell r="F5101" t="str">
            <v>completo</v>
          </cell>
        </row>
        <row r="5102">
          <cell r="D5102" t="str">
            <v>52568249R</v>
          </cell>
          <cell r="E5102">
            <v>-257411</v>
          </cell>
          <cell r="F5102" t="str">
            <v>parcial</v>
          </cell>
        </row>
        <row r="5103">
          <cell r="D5103" t="str">
            <v>15473336V</v>
          </cell>
          <cell r="E5103">
            <v>-254791</v>
          </cell>
          <cell r="F5103" t="str">
            <v>completo</v>
          </cell>
        </row>
        <row r="5104">
          <cell r="D5104" t="str">
            <v>05680312W</v>
          </cell>
          <cell r="E5104">
            <v>257534</v>
          </cell>
          <cell r="F5104" t="str">
            <v>parcial</v>
          </cell>
        </row>
        <row r="5105">
          <cell r="D5105" t="str">
            <v>75153673T</v>
          </cell>
          <cell r="E5105">
            <v>-213215</v>
          </cell>
          <cell r="F5105" t="str">
            <v>completo</v>
          </cell>
        </row>
        <row r="5106">
          <cell r="D5106" t="str">
            <v>29172658X</v>
          </cell>
          <cell r="E5106">
            <v>218494</v>
          </cell>
          <cell r="F5106" t="str">
            <v>parcial</v>
          </cell>
        </row>
        <row r="5107">
          <cell r="D5107" t="str">
            <v>F19683459</v>
          </cell>
          <cell r="E5107">
            <v>-218771</v>
          </cell>
          <cell r="F5107" t="str">
            <v>completo</v>
          </cell>
        </row>
        <row r="5108">
          <cell r="D5108" t="str">
            <v>30527787W</v>
          </cell>
          <cell r="E5108">
            <v>113230072</v>
          </cell>
          <cell r="F5108" t="str">
            <v>completo</v>
          </cell>
        </row>
        <row r="5109">
          <cell r="D5109" t="str">
            <v>49057231W</v>
          </cell>
          <cell r="E5109">
            <v>269986</v>
          </cell>
          <cell r="F5109" t="str">
            <v>parcial</v>
          </cell>
        </row>
        <row r="5110">
          <cell r="D5110" t="str">
            <v>44585592T</v>
          </cell>
          <cell r="E5110">
            <v>113446172</v>
          </cell>
          <cell r="F5110" t="str">
            <v>parcial</v>
          </cell>
        </row>
        <row r="5111">
          <cell r="D5111" t="str">
            <v>09031167X</v>
          </cell>
          <cell r="E5111">
            <v>-270031</v>
          </cell>
          <cell r="F5111" t="str">
            <v>parcial</v>
          </cell>
        </row>
        <row r="5112">
          <cell r="D5112">
            <v>916345127</v>
          </cell>
          <cell r="E5112">
            <v>-113397452</v>
          </cell>
          <cell r="F5112" t="str">
            <v>completo</v>
          </cell>
        </row>
        <row r="5113">
          <cell r="D5113" t="str">
            <v>30222491P</v>
          </cell>
          <cell r="E5113">
            <v>-113545752</v>
          </cell>
          <cell r="F5113" t="str">
            <v>completo</v>
          </cell>
        </row>
        <row r="5114">
          <cell r="D5114" t="str">
            <v>P01551036</v>
          </cell>
          <cell r="E5114">
            <v>113276752</v>
          </cell>
          <cell r="F5114" t="str">
            <v>parcial</v>
          </cell>
        </row>
        <row r="5115">
          <cell r="D5115" t="str">
            <v>29125279B</v>
          </cell>
          <cell r="E5115">
            <v>113069962</v>
          </cell>
          <cell r="F5115" t="str">
            <v>parcial</v>
          </cell>
        </row>
        <row r="5116">
          <cell r="D5116" t="str">
            <v>G18817088</v>
          </cell>
          <cell r="E5116">
            <v>113679682</v>
          </cell>
          <cell r="F5116" t="str">
            <v>completo</v>
          </cell>
        </row>
        <row r="5117">
          <cell r="D5117" t="str">
            <v>49109769P</v>
          </cell>
          <cell r="E5117">
            <v>-302199</v>
          </cell>
          <cell r="F5117" t="str">
            <v>completo</v>
          </cell>
        </row>
        <row r="5118">
          <cell r="D5118" t="str">
            <v>53282109X</v>
          </cell>
          <cell r="E5118">
            <v>-113589882</v>
          </cell>
          <cell r="F5118" t="str">
            <v>completo</v>
          </cell>
        </row>
        <row r="5119">
          <cell r="D5119" t="str">
            <v>25741389L</v>
          </cell>
          <cell r="E5119">
            <v>302122</v>
          </cell>
          <cell r="F5119" t="str">
            <v>completo</v>
          </cell>
        </row>
        <row r="5120">
          <cell r="D5120" t="str">
            <v>Y803078</v>
          </cell>
          <cell r="E5120">
            <v>-113310072</v>
          </cell>
          <cell r="F5120" t="str">
            <v>completo</v>
          </cell>
        </row>
        <row r="5121">
          <cell r="D5121" t="str">
            <v>A01817497</v>
          </cell>
          <cell r="E5121">
            <v>269902</v>
          </cell>
          <cell r="F5121" t="str">
            <v>completo</v>
          </cell>
        </row>
        <row r="5122">
          <cell r="D5122" t="str">
            <v>AR3165872</v>
          </cell>
          <cell r="E5122">
            <v>-269907</v>
          </cell>
          <cell r="F5122" t="str">
            <v>completo</v>
          </cell>
        </row>
        <row r="5123">
          <cell r="D5123">
            <v>102672516</v>
          </cell>
          <cell r="E5123">
            <v>269910</v>
          </cell>
          <cell r="F5123" t="str">
            <v>completo</v>
          </cell>
        </row>
        <row r="5124">
          <cell r="D5124" t="str">
            <v>X830468</v>
          </cell>
          <cell r="E5124">
            <v>-113319962</v>
          </cell>
          <cell r="F5124" t="str">
            <v>completo</v>
          </cell>
        </row>
        <row r="5125">
          <cell r="D5125">
            <v>1310233026</v>
          </cell>
          <cell r="E5125">
            <v>269914</v>
          </cell>
          <cell r="F5125" t="str">
            <v>completo</v>
          </cell>
        </row>
        <row r="5126">
          <cell r="D5126">
            <v>1304995069</v>
          </cell>
          <cell r="E5126">
            <v>113259962</v>
          </cell>
          <cell r="F5126" t="str">
            <v>completo</v>
          </cell>
        </row>
        <row r="5127">
          <cell r="D5127">
            <v>1303180705</v>
          </cell>
          <cell r="E5127">
            <v>289922</v>
          </cell>
          <cell r="F5127" t="str">
            <v>parcial</v>
          </cell>
        </row>
        <row r="5128">
          <cell r="D5128" t="str">
            <v>AT1274326</v>
          </cell>
          <cell r="E5128">
            <v>-269935</v>
          </cell>
          <cell r="F5128" t="str">
            <v>completo</v>
          </cell>
        </row>
        <row r="5129">
          <cell r="D5129" t="str">
            <v>80129397L</v>
          </cell>
          <cell r="E5129">
            <v>113639962</v>
          </cell>
          <cell r="F5129" t="str">
            <v>parcial</v>
          </cell>
        </row>
        <row r="5130">
          <cell r="D5130">
            <v>1306676436</v>
          </cell>
          <cell r="E5130">
            <v>113049962</v>
          </cell>
          <cell r="F5130" t="str">
            <v>parcial</v>
          </cell>
        </row>
        <row r="5131">
          <cell r="D5131" t="str">
            <v>A03020343</v>
          </cell>
          <cell r="E5131">
            <v>113449962</v>
          </cell>
          <cell r="F5131" t="str">
            <v>completo</v>
          </cell>
        </row>
        <row r="5132">
          <cell r="D5132" t="str">
            <v>AB036799</v>
          </cell>
          <cell r="E5132">
            <v>113849962</v>
          </cell>
          <cell r="F5132" t="str">
            <v>completo</v>
          </cell>
        </row>
        <row r="5133">
          <cell r="D5133" t="str">
            <v>AE065347</v>
          </cell>
          <cell r="E5133">
            <v>113610072</v>
          </cell>
          <cell r="F5133" t="str">
            <v>completo</v>
          </cell>
        </row>
        <row r="5134">
          <cell r="D5134" t="str">
            <v>49114667F</v>
          </cell>
          <cell r="E5134">
            <v>113659962</v>
          </cell>
          <cell r="F5134" t="str">
            <v>completo</v>
          </cell>
        </row>
        <row r="5135">
          <cell r="D5135" t="str">
            <v>AM005157</v>
          </cell>
          <cell r="E5135">
            <v>-113759962</v>
          </cell>
          <cell r="F5135" t="str">
            <v>completo</v>
          </cell>
        </row>
        <row r="5136">
          <cell r="D5136" t="str">
            <v>AV5741414</v>
          </cell>
          <cell r="E5136">
            <v>269958</v>
          </cell>
          <cell r="F5136" t="str">
            <v>completo</v>
          </cell>
        </row>
        <row r="5137">
          <cell r="D5137" t="str">
            <v>79020344A</v>
          </cell>
          <cell r="E5137">
            <v>-269959</v>
          </cell>
          <cell r="F5137" t="str">
            <v>completo</v>
          </cell>
        </row>
        <row r="5138">
          <cell r="D5138" t="str">
            <v>AO1403896</v>
          </cell>
          <cell r="E5138">
            <v>-113569962</v>
          </cell>
          <cell r="F5138" t="str">
            <v>completo</v>
          </cell>
        </row>
        <row r="5139">
          <cell r="D5139" t="str">
            <v>A05345024</v>
          </cell>
          <cell r="E5139">
            <v>269966</v>
          </cell>
          <cell r="F5139" t="str">
            <v>completo</v>
          </cell>
        </row>
        <row r="5140">
          <cell r="D5140" t="str">
            <v>48401061E</v>
          </cell>
          <cell r="E5140">
            <v>-113969962</v>
          </cell>
          <cell r="F5140" t="str">
            <v>parcial</v>
          </cell>
        </row>
        <row r="5141">
          <cell r="D5141" t="str">
            <v>AM347420</v>
          </cell>
          <cell r="E5141">
            <v>269970</v>
          </cell>
          <cell r="F5141" t="str">
            <v>completo</v>
          </cell>
        </row>
        <row r="5142">
          <cell r="D5142" t="str">
            <v>AE661561</v>
          </cell>
          <cell r="E5142">
            <v>-269971</v>
          </cell>
          <cell r="F5142" t="str">
            <v>completo</v>
          </cell>
        </row>
        <row r="5143">
          <cell r="D5143" t="str">
            <v>AZ461307</v>
          </cell>
          <cell r="E5143">
            <v>113279962</v>
          </cell>
          <cell r="F5143" t="str">
            <v>completo</v>
          </cell>
        </row>
        <row r="5144">
          <cell r="D5144" t="str">
            <v>AZ762446</v>
          </cell>
          <cell r="E5144">
            <v>-113379962</v>
          </cell>
          <cell r="F5144" t="str">
            <v>completo</v>
          </cell>
        </row>
        <row r="5145">
          <cell r="D5145" t="str">
            <v>AZ86790</v>
          </cell>
          <cell r="E5145">
            <v>269974</v>
          </cell>
          <cell r="F5145" t="str">
            <v>completo</v>
          </cell>
        </row>
        <row r="5146">
          <cell r="D5146" t="str">
            <v>AH360705</v>
          </cell>
          <cell r="E5146">
            <v>-269975</v>
          </cell>
          <cell r="F5146" t="str">
            <v>completo</v>
          </cell>
        </row>
        <row r="5147">
          <cell r="D5147">
            <v>1309419610</v>
          </cell>
          <cell r="E5147">
            <v>269990</v>
          </cell>
          <cell r="F5147" t="str">
            <v>parcial</v>
          </cell>
        </row>
        <row r="5148">
          <cell r="D5148">
            <v>1309386744</v>
          </cell>
          <cell r="E5148">
            <v>-269991</v>
          </cell>
          <cell r="F5148" t="str">
            <v>parcial</v>
          </cell>
        </row>
        <row r="5149">
          <cell r="D5149">
            <v>103086492</v>
          </cell>
          <cell r="E5149">
            <v>113699962</v>
          </cell>
          <cell r="F5149" t="str">
            <v>completo</v>
          </cell>
        </row>
        <row r="5150">
          <cell r="D5150" t="str">
            <v>AX4130235</v>
          </cell>
          <cell r="E5150">
            <v>-269999</v>
          </cell>
          <cell r="F5150" t="str">
            <v>completo</v>
          </cell>
        </row>
        <row r="5151">
          <cell r="D5151">
            <v>1310973191</v>
          </cell>
          <cell r="E5151">
            <v>-113100072</v>
          </cell>
          <cell r="F5151" t="str">
            <v>parcial</v>
          </cell>
        </row>
        <row r="5152">
          <cell r="D5152" t="str">
            <v>AZ264492</v>
          </cell>
          <cell r="E5152">
            <v>269978</v>
          </cell>
          <cell r="F5152" t="str">
            <v>completo</v>
          </cell>
        </row>
        <row r="5153">
          <cell r="D5153" t="str">
            <v>AN2715029</v>
          </cell>
          <cell r="E5153">
            <v>-269979</v>
          </cell>
          <cell r="F5153" t="str">
            <v>completo</v>
          </cell>
        </row>
        <row r="5154">
          <cell r="D5154">
            <v>252991</v>
          </cell>
          <cell r="E5154">
            <v>-113189962</v>
          </cell>
          <cell r="F5154" t="str">
            <v>completo</v>
          </cell>
        </row>
        <row r="5155">
          <cell r="D5155">
            <v>1309690632</v>
          </cell>
          <cell r="E5155">
            <v>113489962</v>
          </cell>
          <cell r="F5155" t="str">
            <v>completo</v>
          </cell>
        </row>
        <row r="5156">
          <cell r="D5156" t="str">
            <v>AK301012</v>
          </cell>
          <cell r="E5156">
            <v>-270035</v>
          </cell>
          <cell r="F5156" t="str">
            <v>completo</v>
          </cell>
        </row>
        <row r="5157">
          <cell r="D5157" t="str">
            <v>AS1375519</v>
          </cell>
          <cell r="E5157">
            <v>-269995</v>
          </cell>
          <cell r="F5157" t="str">
            <v>completo</v>
          </cell>
        </row>
        <row r="5158">
          <cell r="D5158" t="str">
            <v>AU4292636</v>
          </cell>
          <cell r="E5158">
            <v>-113799962</v>
          </cell>
          <cell r="F5158" t="str">
            <v>completo</v>
          </cell>
        </row>
        <row r="5159">
          <cell r="D5159">
            <v>1308268828</v>
          </cell>
          <cell r="E5159">
            <v>-113330272</v>
          </cell>
          <cell r="F5159" t="str">
            <v>completo</v>
          </cell>
        </row>
        <row r="5160">
          <cell r="D5160" t="str">
            <v>AU2697161</v>
          </cell>
          <cell r="E5160">
            <v>-113730272</v>
          </cell>
          <cell r="F5160" t="str">
            <v>completo</v>
          </cell>
        </row>
        <row r="5161">
          <cell r="D5161">
            <v>1304657586</v>
          </cell>
          <cell r="E5161">
            <v>-113140272</v>
          </cell>
          <cell r="F5161" t="str">
            <v>parcial</v>
          </cell>
        </row>
        <row r="5162">
          <cell r="D5162">
            <v>1308987625</v>
          </cell>
          <cell r="E5162">
            <v>113840272</v>
          </cell>
          <cell r="F5162" t="str">
            <v>parcial</v>
          </cell>
        </row>
        <row r="5163">
          <cell r="D5163">
            <v>1305726935</v>
          </cell>
          <cell r="E5163">
            <v>-272051</v>
          </cell>
          <cell r="F5163" t="str">
            <v>parcial</v>
          </cell>
        </row>
        <row r="5164">
          <cell r="D5164" t="str">
            <v>AR5108839</v>
          </cell>
          <cell r="E5164">
            <v>-113980272</v>
          </cell>
          <cell r="F5164" t="str">
            <v>completo</v>
          </cell>
        </row>
        <row r="5165">
          <cell r="D5165" t="str">
            <v>AR5125060</v>
          </cell>
          <cell r="E5165">
            <v>-113390272</v>
          </cell>
          <cell r="F5165" t="str">
            <v>completo</v>
          </cell>
        </row>
        <row r="5166">
          <cell r="D5166" t="str">
            <v>AR9553666</v>
          </cell>
          <cell r="E5166">
            <v>272094</v>
          </cell>
          <cell r="F5166" t="str">
            <v>completo</v>
          </cell>
        </row>
        <row r="5167">
          <cell r="D5167" t="str">
            <v>AR6414522</v>
          </cell>
          <cell r="E5167">
            <v>113690272</v>
          </cell>
          <cell r="F5167" t="str">
            <v>completo</v>
          </cell>
        </row>
        <row r="5168">
          <cell r="D5168" t="str">
            <v>AT0831846</v>
          </cell>
          <cell r="E5168">
            <v>272102</v>
          </cell>
          <cell r="F5168" t="str">
            <v>completo</v>
          </cell>
        </row>
        <row r="5169">
          <cell r="D5169" t="str">
            <v>AX6814419</v>
          </cell>
          <cell r="E5169">
            <v>113401272</v>
          </cell>
          <cell r="F5169" t="str">
            <v>completo</v>
          </cell>
        </row>
        <row r="5170">
          <cell r="D5170" t="str">
            <v>AR3716620</v>
          </cell>
          <cell r="E5170">
            <v>-272107</v>
          </cell>
          <cell r="F5170" t="str">
            <v>completo</v>
          </cell>
        </row>
        <row r="5171">
          <cell r="D5171" t="str">
            <v>AV0139177</v>
          </cell>
          <cell r="E5171">
            <v>113801272</v>
          </cell>
          <cell r="F5171" t="str">
            <v>completo</v>
          </cell>
        </row>
        <row r="5172">
          <cell r="D5172" t="str">
            <v>AV2387408</v>
          </cell>
          <cell r="E5172">
            <v>-113901272</v>
          </cell>
          <cell r="F5172" t="str">
            <v>completo</v>
          </cell>
        </row>
        <row r="5173">
          <cell r="D5173">
            <v>1309846291</v>
          </cell>
          <cell r="E5173">
            <v>-272143</v>
          </cell>
          <cell r="F5173" t="str">
            <v>parcial</v>
          </cell>
        </row>
        <row r="5174">
          <cell r="D5174">
            <v>800433211</v>
          </cell>
          <cell r="E5174">
            <v>-113561272</v>
          </cell>
          <cell r="F5174" t="str">
            <v>completo</v>
          </cell>
        </row>
        <row r="5175">
          <cell r="D5175">
            <v>1306356377</v>
          </cell>
          <cell r="E5175">
            <v>-113791272</v>
          </cell>
          <cell r="F5175" t="str">
            <v>completo</v>
          </cell>
        </row>
        <row r="5176">
          <cell r="D5176">
            <v>1309454039</v>
          </cell>
          <cell r="E5176">
            <v>113402272</v>
          </cell>
          <cell r="F5176" t="str">
            <v>parcial</v>
          </cell>
        </row>
        <row r="5177">
          <cell r="D5177" t="str">
            <v>YA7208400</v>
          </cell>
          <cell r="E5177">
            <v>272222</v>
          </cell>
          <cell r="F5177" t="str">
            <v>completo</v>
          </cell>
        </row>
        <row r="5178">
          <cell r="D5178" t="str">
            <v>74647621V</v>
          </cell>
          <cell r="E5178">
            <v>-272223</v>
          </cell>
          <cell r="F5178" t="str">
            <v>completo</v>
          </cell>
        </row>
        <row r="5179">
          <cell r="D5179">
            <v>1307842383</v>
          </cell>
          <cell r="E5179">
            <v>113422272</v>
          </cell>
          <cell r="F5179" t="str">
            <v>parcial</v>
          </cell>
        </row>
        <row r="5180">
          <cell r="D5180">
            <v>1306355049</v>
          </cell>
          <cell r="E5180">
            <v>113442272</v>
          </cell>
          <cell r="F5180" t="str">
            <v>parcial</v>
          </cell>
        </row>
        <row r="5181">
          <cell r="D5181" t="str">
            <v>M322088</v>
          </cell>
          <cell r="E5181">
            <v>272246</v>
          </cell>
          <cell r="F5181" t="str">
            <v>completo</v>
          </cell>
        </row>
        <row r="5182">
          <cell r="D5182">
            <v>1307147429</v>
          </cell>
          <cell r="E5182">
            <v>-113942272</v>
          </cell>
          <cell r="F5182" t="str">
            <v>parcial</v>
          </cell>
        </row>
        <row r="5183">
          <cell r="D5183" t="str">
            <v>AT7189353</v>
          </cell>
          <cell r="E5183">
            <v>113633272</v>
          </cell>
          <cell r="F5183" t="str">
            <v>completo</v>
          </cell>
        </row>
        <row r="5184">
          <cell r="D5184" t="str">
            <v>AN9040343</v>
          </cell>
          <cell r="E5184">
            <v>-113733272</v>
          </cell>
          <cell r="F5184" t="str">
            <v>completo</v>
          </cell>
        </row>
        <row r="5185">
          <cell r="D5185" t="str">
            <v>AU2480934</v>
          </cell>
          <cell r="E5185">
            <v>-272339</v>
          </cell>
          <cell r="F5185" t="str">
            <v>completo</v>
          </cell>
        </row>
        <row r="5186">
          <cell r="D5186" t="str">
            <v>AS3548600</v>
          </cell>
          <cell r="E5186">
            <v>-113143272</v>
          </cell>
          <cell r="F5186" t="str">
            <v>completo</v>
          </cell>
        </row>
        <row r="5187">
          <cell r="D5187">
            <v>802120840</v>
          </cell>
          <cell r="E5187">
            <v>-113184272</v>
          </cell>
          <cell r="F5187" t="str">
            <v>parcial</v>
          </cell>
        </row>
        <row r="5188">
          <cell r="D5188">
            <v>1310474414</v>
          </cell>
          <cell r="E5188">
            <v>272482</v>
          </cell>
          <cell r="F5188" t="str">
            <v>completo</v>
          </cell>
        </row>
        <row r="5189">
          <cell r="D5189">
            <v>1709952228</v>
          </cell>
          <cell r="E5189">
            <v>-113584272</v>
          </cell>
          <cell r="F5189" t="str">
            <v>completo</v>
          </cell>
        </row>
        <row r="5190">
          <cell r="D5190">
            <v>1306795087</v>
          </cell>
          <cell r="E5190">
            <v>272486</v>
          </cell>
          <cell r="F5190" t="str">
            <v>completo</v>
          </cell>
        </row>
        <row r="5191">
          <cell r="D5191">
            <v>1303937179</v>
          </cell>
          <cell r="E5191">
            <v>-272487</v>
          </cell>
          <cell r="F5191" t="str">
            <v>completo</v>
          </cell>
        </row>
        <row r="5192">
          <cell r="D5192">
            <v>1308671351</v>
          </cell>
          <cell r="E5192">
            <v>-113984272</v>
          </cell>
          <cell r="F5192" t="str">
            <v>completo</v>
          </cell>
        </row>
        <row r="5193">
          <cell r="D5193">
            <v>1309029815</v>
          </cell>
          <cell r="E5193">
            <v>272490</v>
          </cell>
          <cell r="F5193" t="str">
            <v>completo</v>
          </cell>
        </row>
        <row r="5194">
          <cell r="D5194">
            <v>1307057610</v>
          </cell>
          <cell r="E5194">
            <v>-272491</v>
          </cell>
          <cell r="F5194" t="str">
            <v>completo</v>
          </cell>
        </row>
        <row r="5195">
          <cell r="D5195">
            <v>1304306465</v>
          </cell>
          <cell r="E5195">
            <v>113825272</v>
          </cell>
          <cell r="F5195" t="str">
            <v>parcial</v>
          </cell>
        </row>
        <row r="5196">
          <cell r="D5196">
            <v>1307750065</v>
          </cell>
          <cell r="E5196">
            <v>272530</v>
          </cell>
          <cell r="F5196" t="str">
            <v>completo</v>
          </cell>
        </row>
        <row r="5197">
          <cell r="D5197">
            <v>1305904797</v>
          </cell>
          <cell r="E5197">
            <v>113235272</v>
          </cell>
          <cell r="F5197" t="str">
            <v>completo</v>
          </cell>
        </row>
        <row r="5198">
          <cell r="D5198">
            <v>1309512901</v>
          </cell>
          <cell r="E5198">
            <v>-274091</v>
          </cell>
          <cell r="F5198" t="str">
            <v>parcial</v>
          </cell>
        </row>
        <row r="5199">
          <cell r="D5199">
            <v>1309488086</v>
          </cell>
          <cell r="E5199">
            <v>289306</v>
          </cell>
          <cell r="F5199" t="str">
            <v>completo</v>
          </cell>
        </row>
        <row r="5200">
          <cell r="D5200">
            <v>1303385957</v>
          </cell>
          <cell r="E5200">
            <v>286974</v>
          </cell>
          <cell r="F5200" t="str">
            <v>parcial</v>
          </cell>
        </row>
        <row r="5201">
          <cell r="D5201">
            <v>1306346071</v>
          </cell>
          <cell r="E5201">
            <v>-302127</v>
          </cell>
          <cell r="F5201" t="str">
            <v>completo</v>
          </cell>
        </row>
        <row r="5202">
          <cell r="D5202">
            <v>1301183545</v>
          </cell>
          <cell r="E5202">
            <v>113231203</v>
          </cell>
          <cell r="F5202" t="str">
            <v>completo</v>
          </cell>
        </row>
        <row r="5203">
          <cell r="D5203">
            <v>1302102882</v>
          </cell>
          <cell r="E5203">
            <v>-113909882</v>
          </cell>
          <cell r="F5203" t="str">
            <v>completo</v>
          </cell>
        </row>
        <row r="5204">
          <cell r="D5204">
            <v>1303102915</v>
          </cell>
          <cell r="E5204">
            <v>302218</v>
          </cell>
          <cell r="F5204" t="str">
            <v>completo</v>
          </cell>
        </row>
        <row r="5205">
          <cell r="D5205">
            <v>1307810372</v>
          </cell>
          <cell r="E5205">
            <v>-113188882</v>
          </cell>
          <cell r="F5205" t="str">
            <v>completo</v>
          </cell>
        </row>
        <row r="5206">
          <cell r="D5206">
            <v>1306932862</v>
          </cell>
          <cell r="E5206">
            <v>-113988882</v>
          </cell>
          <cell r="F5206" t="str">
            <v>parcial</v>
          </cell>
        </row>
        <row r="5207">
          <cell r="D5207">
            <v>1308964798</v>
          </cell>
          <cell r="E5207">
            <v>-288875</v>
          </cell>
          <cell r="F5207" t="str">
            <v>parcial</v>
          </cell>
        </row>
        <row r="5208">
          <cell r="D5208">
            <v>1304132317</v>
          </cell>
          <cell r="E5208">
            <v>288878</v>
          </cell>
          <cell r="F5208" t="str">
            <v>parcial</v>
          </cell>
        </row>
        <row r="5209">
          <cell r="D5209">
            <v>1312139346</v>
          </cell>
          <cell r="E5209">
            <v>-288891</v>
          </cell>
          <cell r="F5209" t="str">
            <v>parcial</v>
          </cell>
        </row>
        <row r="5210">
          <cell r="D5210">
            <v>1306132885</v>
          </cell>
          <cell r="E5210">
            <v>113868882</v>
          </cell>
          <cell r="F5210" t="str">
            <v>parcial</v>
          </cell>
        </row>
        <row r="5211">
          <cell r="D5211">
            <v>908702277</v>
          </cell>
          <cell r="E5211">
            <v>-287071</v>
          </cell>
          <cell r="F5211" t="str">
            <v>completo</v>
          </cell>
        </row>
        <row r="5212">
          <cell r="D5212">
            <v>918736448</v>
          </cell>
          <cell r="E5212">
            <v>-287119</v>
          </cell>
          <cell r="F5212" t="str">
            <v>completo</v>
          </cell>
        </row>
        <row r="5213">
          <cell r="D5213">
            <v>201341732</v>
          </cell>
          <cell r="E5213">
            <v>113887303</v>
          </cell>
          <cell r="F5213" t="str">
            <v>parcial</v>
          </cell>
        </row>
        <row r="5214">
          <cell r="D5214">
            <v>915706097</v>
          </cell>
          <cell r="E5214">
            <v>-113942782</v>
          </cell>
          <cell r="F5214" t="str">
            <v>parcial</v>
          </cell>
        </row>
        <row r="5215">
          <cell r="D5215">
            <v>918133265</v>
          </cell>
          <cell r="E5215">
            <v>-287055</v>
          </cell>
          <cell r="F5215" t="str">
            <v>completo</v>
          </cell>
        </row>
        <row r="5216">
          <cell r="D5216" t="str">
            <v>F14898029</v>
          </cell>
          <cell r="E5216">
            <v>-113542203</v>
          </cell>
          <cell r="F5216" t="str">
            <v>completo</v>
          </cell>
        </row>
        <row r="5217">
          <cell r="D5217" t="str">
            <v>Y5188223N</v>
          </cell>
          <cell r="E5217">
            <v>-113166303</v>
          </cell>
          <cell r="F5217" t="str">
            <v>completo</v>
          </cell>
        </row>
        <row r="5218">
          <cell r="D5218" t="str">
            <v>Y5850225M</v>
          </cell>
          <cell r="E5218">
            <v>-303747</v>
          </cell>
          <cell r="F5218" t="str">
            <v>completo</v>
          </cell>
        </row>
        <row r="5219">
          <cell r="D5219">
            <v>1304366600</v>
          </cell>
          <cell r="E5219">
            <v>-303787</v>
          </cell>
          <cell r="F5219" t="str">
            <v>completo</v>
          </cell>
        </row>
        <row r="5220">
          <cell r="D5220">
            <v>1307723286</v>
          </cell>
          <cell r="E5220">
            <v>-113312203</v>
          </cell>
          <cell r="F5220" t="str">
            <v>parcial</v>
          </cell>
        </row>
        <row r="5221">
          <cell r="D5221">
            <v>1306118058</v>
          </cell>
          <cell r="E5221">
            <v>-113188303</v>
          </cell>
          <cell r="F5221" t="str">
            <v>parcial</v>
          </cell>
        </row>
        <row r="5222">
          <cell r="D5222" t="str">
            <v>AS3506625</v>
          </cell>
          <cell r="E5222">
            <v>-113759682</v>
          </cell>
          <cell r="F5222" t="str">
            <v>completo</v>
          </cell>
        </row>
        <row r="5223">
          <cell r="D5223">
            <v>106579172</v>
          </cell>
          <cell r="E5223">
            <v>-287115</v>
          </cell>
          <cell r="F5223" t="str">
            <v>completo</v>
          </cell>
        </row>
        <row r="5224">
          <cell r="D5224" t="str">
            <v>50946485J</v>
          </cell>
          <cell r="E5224">
            <v>113869682</v>
          </cell>
          <cell r="F5224" t="str">
            <v>completo</v>
          </cell>
        </row>
        <row r="5225">
          <cell r="D5225" t="str">
            <v>AV7065580</v>
          </cell>
          <cell r="E5225">
            <v>-113969682</v>
          </cell>
          <cell r="F5225" t="str">
            <v>completo</v>
          </cell>
        </row>
        <row r="5226">
          <cell r="D5226" t="str">
            <v>30491375E</v>
          </cell>
          <cell r="E5226">
            <v>-286971</v>
          </cell>
          <cell r="F5226" t="str">
            <v>completo</v>
          </cell>
        </row>
        <row r="5227">
          <cell r="D5227" t="str">
            <v>AV7385015</v>
          </cell>
          <cell r="E5227">
            <v>113279682</v>
          </cell>
          <cell r="F5227" t="str">
            <v>completo</v>
          </cell>
        </row>
        <row r="5228">
          <cell r="D5228" t="str">
            <v>AX3198111</v>
          </cell>
          <cell r="E5228">
            <v>-287003</v>
          </cell>
          <cell r="F5228" t="str">
            <v>completo</v>
          </cell>
        </row>
        <row r="5229">
          <cell r="D5229">
            <v>159454819</v>
          </cell>
          <cell r="E5229">
            <v>-286979</v>
          </cell>
          <cell r="F5229" t="str">
            <v>parcial</v>
          </cell>
        </row>
        <row r="5230">
          <cell r="D5230" t="str">
            <v>AT7182129</v>
          </cell>
          <cell r="E5230">
            <v>-287007</v>
          </cell>
          <cell r="F5230" t="str">
            <v>completo</v>
          </cell>
        </row>
        <row r="5231">
          <cell r="D5231" t="str">
            <v>YB0443294</v>
          </cell>
          <cell r="E5231">
            <v>113800782</v>
          </cell>
          <cell r="F5231" t="str">
            <v>completo</v>
          </cell>
        </row>
        <row r="5232">
          <cell r="D5232" t="str">
            <v>AV7390065</v>
          </cell>
          <cell r="E5232">
            <v>-113900782</v>
          </cell>
          <cell r="F5232" t="str">
            <v>completo</v>
          </cell>
        </row>
        <row r="5233">
          <cell r="D5233">
            <v>914928825</v>
          </cell>
          <cell r="E5233">
            <v>113489682</v>
          </cell>
          <cell r="F5233" t="str">
            <v>parcial</v>
          </cell>
        </row>
        <row r="5234">
          <cell r="D5234">
            <v>911180875</v>
          </cell>
          <cell r="E5234">
            <v>286986</v>
          </cell>
          <cell r="F5234" t="str">
            <v>completo</v>
          </cell>
        </row>
        <row r="5235">
          <cell r="D5235" t="str">
            <v>AU8906953</v>
          </cell>
          <cell r="E5235">
            <v>287010</v>
          </cell>
          <cell r="F5235" t="str">
            <v>completo</v>
          </cell>
        </row>
        <row r="5236">
          <cell r="D5236" t="str">
            <v>AU8968843</v>
          </cell>
          <cell r="E5236">
            <v>-287011</v>
          </cell>
          <cell r="F5236" t="str">
            <v>completo</v>
          </cell>
        </row>
        <row r="5237">
          <cell r="D5237" t="str">
            <v>AX6218778</v>
          </cell>
          <cell r="E5237">
            <v>113210782</v>
          </cell>
          <cell r="F5237" t="str">
            <v>completo</v>
          </cell>
        </row>
        <row r="5238">
          <cell r="D5238" t="str">
            <v>AV7070594</v>
          </cell>
          <cell r="E5238">
            <v>113820782</v>
          </cell>
          <cell r="F5238" t="str">
            <v>completo</v>
          </cell>
        </row>
        <row r="5239">
          <cell r="D5239" t="str">
            <v>AU4281961</v>
          </cell>
          <cell r="E5239">
            <v>287034</v>
          </cell>
          <cell r="F5239" t="str">
            <v>completo</v>
          </cell>
        </row>
        <row r="5240">
          <cell r="D5240" t="str">
            <v>AT0846379</v>
          </cell>
          <cell r="E5240">
            <v>113630782</v>
          </cell>
          <cell r="F5240" t="str">
            <v>completo</v>
          </cell>
        </row>
        <row r="5241">
          <cell r="D5241" t="str">
            <v>AY1708483</v>
          </cell>
          <cell r="E5241">
            <v>287046</v>
          </cell>
          <cell r="F5241" t="str">
            <v>completo</v>
          </cell>
        </row>
        <row r="5242">
          <cell r="D5242" t="str">
            <v>SC9560800</v>
          </cell>
          <cell r="E5242">
            <v>-113501203</v>
          </cell>
          <cell r="F5242" t="str">
            <v>completo</v>
          </cell>
        </row>
        <row r="5243">
          <cell r="D5243" t="str">
            <v>SC9149850</v>
          </cell>
          <cell r="E5243">
            <v>302110</v>
          </cell>
          <cell r="F5243" t="str">
            <v>completo</v>
          </cell>
        </row>
        <row r="5244">
          <cell r="D5244" t="str">
            <v>RD4957289</v>
          </cell>
          <cell r="E5244">
            <v>-302107</v>
          </cell>
          <cell r="F5244" t="str">
            <v>completo</v>
          </cell>
        </row>
        <row r="5245">
          <cell r="D5245" t="str">
            <v>YA3232173</v>
          </cell>
          <cell r="E5245">
            <v>-302111</v>
          </cell>
          <cell r="F5245" t="str">
            <v>completo</v>
          </cell>
        </row>
        <row r="5246">
          <cell r="D5246" t="str">
            <v>SC4489049</v>
          </cell>
          <cell r="E5246">
            <v>302114</v>
          </cell>
          <cell r="F5246" t="str">
            <v>completo</v>
          </cell>
        </row>
        <row r="5247">
          <cell r="D5247" t="str">
            <v>VM0696817</v>
          </cell>
          <cell r="E5247">
            <v>302106</v>
          </cell>
          <cell r="F5247" t="str">
            <v>completo</v>
          </cell>
        </row>
        <row r="5248">
          <cell r="D5248" t="str">
            <v>H450439</v>
          </cell>
          <cell r="E5248">
            <v>-302103</v>
          </cell>
          <cell r="F5248" t="str">
            <v>completo</v>
          </cell>
        </row>
        <row r="5249">
          <cell r="D5249" t="str">
            <v>SC1268621</v>
          </cell>
          <cell r="E5249">
            <v>-113901203</v>
          </cell>
          <cell r="F5249" t="str">
            <v>completo</v>
          </cell>
        </row>
        <row r="5250">
          <cell r="D5250" t="str">
            <v>SC1694158</v>
          </cell>
          <cell r="E5250">
            <v>113801203</v>
          </cell>
          <cell r="F5250" t="str">
            <v>completo</v>
          </cell>
        </row>
        <row r="5251">
          <cell r="D5251" t="str">
            <v>SR0205750</v>
          </cell>
          <cell r="E5251">
            <v>-113311203</v>
          </cell>
          <cell r="F5251" t="str">
            <v>completo</v>
          </cell>
        </row>
        <row r="5252">
          <cell r="D5252" t="str">
            <v>SE1463684</v>
          </cell>
          <cell r="E5252">
            <v>-303731</v>
          </cell>
          <cell r="F5252" t="str">
            <v>completo</v>
          </cell>
        </row>
        <row r="5253">
          <cell r="D5253" t="str">
            <v>SC5027903</v>
          </cell>
          <cell r="E5253">
            <v>-113101203</v>
          </cell>
          <cell r="F5253" t="str">
            <v>completo</v>
          </cell>
        </row>
        <row r="5254">
          <cell r="D5254">
            <v>911204089</v>
          </cell>
          <cell r="E5254">
            <v>113840782</v>
          </cell>
          <cell r="F5254" t="str">
            <v>completo</v>
          </cell>
        </row>
        <row r="5255">
          <cell r="D5255" t="str">
            <v>RD4577968</v>
          </cell>
          <cell r="E5255">
            <v>113401203</v>
          </cell>
          <cell r="F5255" t="str">
            <v>completo</v>
          </cell>
        </row>
        <row r="5256">
          <cell r="D5256" t="str">
            <v>RD3917707</v>
          </cell>
          <cell r="E5256">
            <v>-302115</v>
          </cell>
          <cell r="F5256" t="str">
            <v>completo</v>
          </cell>
        </row>
        <row r="5257">
          <cell r="D5257" t="str">
            <v>AX0572922</v>
          </cell>
          <cell r="E5257">
            <v>-113750782</v>
          </cell>
          <cell r="F5257" t="str">
            <v>completo</v>
          </cell>
        </row>
        <row r="5258">
          <cell r="D5258" t="str">
            <v>AU8929728</v>
          </cell>
          <cell r="E5258">
            <v>-287059</v>
          </cell>
          <cell r="F5258" t="str">
            <v>completo</v>
          </cell>
        </row>
        <row r="5259">
          <cell r="D5259">
            <v>921993531</v>
          </cell>
          <cell r="E5259">
            <v>-287063</v>
          </cell>
          <cell r="F5259" t="str">
            <v>parcial</v>
          </cell>
        </row>
        <row r="5260">
          <cell r="D5260" t="str">
            <v>76741816Q</v>
          </cell>
          <cell r="E5260">
            <v>113860782</v>
          </cell>
          <cell r="F5260" t="str">
            <v>completo</v>
          </cell>
        </row>
        <row r="5261">
          <cell r="D5261">
            <v>1310343742</v>
          </cell>
          <cell r="E5261">
            <v>-302235</v>
          </cell>
          <cell r="F5261" t="str">
            <v>completo</v>
          </cell>
        </row>
        <row r="5262">
          <cell r="D5262">
            <v>1308865243</v>
          </cell>
          <cell r="E5262">
            <v>302238</v>
          </cell>
          <cell r="F5262" t="str">
            <v>completo</v>
          </cell>
        </row>
        <row r="5263">
          <cell r="D5263">
            <v>1304240722</v>
          </cell>
          <cell r="E5263">
            <v>113671203</v>
          </cell>
          <cell r="F5263" t="str">
            <v>completo</v>
          </cell>
        </row>
        <row r="5264">
          <cell r="D5264">
            <v>1310562002</v>
          </cell>
          <cell r="E5264">
            <v>113060203</v>
          </cell>
          <cell r="F5264" t="str">
            <v>completo</v>
          </cell>
        </row>
        <row r="5265">
          <cell r="D5265" t="str">
            <v>AR3735462</v>
          </cell>
          <cell r="E5265">
            <v>113678882</v>
          </cell>
          <cell r="F5265" t="str">
            <v>completo</v>
          </cell>
        </row>
        <row r="5266">
          <cell r="D5266" t="str">
            <v>AT2974898</v>
          </cell>
          <cell r="E5266">
            <v>288870</v>
          </cell>
          <cell r="F5266" t="str">
            <v>completo</v>
          </cell>
        </row>
        <row r="5267">
          <cell r="D5267" t="str">
            <v>RD4513221</v>
          </cell>
          <cell r="E5267">
            <v>302102</v>
          </cell>
          <cell r="F5267" t="str">
            <v>completo</v>
          </cell>
        </row>
        <row r="5268">
          <cell r="D5268">
            <v>1305234286</v>
          </cell>
          <cell r="E5268">
            <v>-288987</v>
          </cell>
          <cell r="F5268" t="str">
            <v>parcial</v>
          </cell>
        </row>
        <row r="5269">
          <cell r="D5269" t="str">
            <v>RD5275474</v>
          </cell>
          <cell r="E5269">
            <v>-289011</v>
          </cell>
          <cell r="F5269" t="str">
            <v>completo</v>
          </cell>
        </row>
        <row r="5270">
          <cell r="D5270" t="str">
            <v>77849407L</v>
          </cell>
          <cell r="E5270">
            <v>288874</v>
          </cell>
          <cell r="F5270" t="str">
            <v>completo</v>
          </cell>
        </row>
        <row r="5271">
          <cell r="D5271" t="str">
            <v>52569004C</v>
          </cell>
          <cell r="E5271">
            <v>-288871</v>
          </cell>
          <cell r="F5271" t="str">
            <v>parcial</v>
          </cell>
        </row>
        <row r="5272">
          <cell r="D5272" t="str">
            <v>AP415485</v>
          </cell>
          <cell r="E5272">
            <v>-113378882</v>
          </cell>
          <cell r="F5272" t="str">
            <v>completo</v>
          </cell>
        </row>
        <row r="5273">
          <cell r="D5273" t="str">
            <v>F15397299</v>
          </cell>
          <cell r="E5273">
            <v>-288887</v>
          </cell>
          <cell r="F5273" t="str">
            <v>completo</v>
          </cell>
        </row>
        <row r="5274">
          <cell r="D5274">
            <v>918054891</v>
          </cell>
          <cell r="E5274">
            <v>-113509882</v>
          </cell>
          <cell r="F5274" t="str">
            <v>parcial</v>
          </cell>
        </row>
        <row r="5275">
          <cell r="D5275" t="str">
            <v>N183563</v>
          </cell>
          <cell r="E5275">
            <v>-288919</v>
          </cell>
          <cell r="F5275" t="str">
            <v>completo</v>
          </cell>
        </row>
        <row r="5276">
          <cell r="D5276" t="str">
            <v>53711101Y</v>
          </cell>
          <cell r="E5276">
            <v>303774</v>
          </cell>
          <cell r="F5276" t="str">
            <v>completo</v>
          </cell>
        </row>
        <row r="5277">
          <cell r="D5277" t="str">
            <v>53475240X</v>
          </cell>
          <cell r="E5277">
            <v>113272203</v>
          </cell>
          <cell r="F5277" t="str">
            <v>completo</v>
          </cell>
        </row>
        <row r="5278">
          <cell r="D5278">
            <v>10512705</v>
          </cell>
          <cell r="E5278">
            <v>-113180203</v>
          </cell>
          <cell r="F5278" t="str">
            <v>completo</v>
          </cell>
        </row>
        <row r="5279">
          <cell r="D5279">
            <v>30367327</v>
          </cell>
          <cell r="E5279">
            <v>113480203</v>
          </cell>
          <cell r="F5279" t="str">
            <v>completo</v>
          </cell>
        </row>
        <row r="5280">
          <cell r="D5280">
            <v>39622812</v>
          </cell>
          <cell r="E5280">
            <v>302082</v>
          </cell>
          <cell r="F5280" t="str">
            <v>completo</v>
          </cell>
        </row>
        <row r="5281">
          <cell r="D5281" t="str">
            <v>AM1989441</v>
          </cell>
          <cell r="E5281">
            <v>-113121203</v>
          </cell>
          <cell r="F5281" t="str">
            <v>completo</v>
          </cell>
        </row>
        <row r="5282">
          <cell r="D5282" t="str">
            <v>CA23686BG</v>
          </cell>
          <cell r="E5282">
            <v>-113521203</v>
          </cell>
          <cell r="F5282" t="str">
            <v>completo</v>
          </cell>
        </row>
        <row r="5283">
          <cell r="D5283" t="str">
            <v>AI618072</v>
          </cell>
          <cell r="E5283">
            <v>113821203</v>
          </cell>
          <cell r="F5283" t="str">
            <v>completo</v>
          </cell>
        </row>
        <row r="5284">
          <cell r="D5284" t="str">
            <v>53733422V</v>
          </cell>
          <cell r="E5284">
            <v>302134</v>
          </cell>
          <cell r="F5284" t="str">
            <v>parcial</v>
          </cell>
        </row>
        <row r="5285">
          <cell r="D5285">
            <v>32835356</v>
          </cell>
          <cell r="E5285">
            <v>113631203</v>
          </cell>
          <cell r="F5285" t="str">
            <v>completo</v>
          </cell>
        </row>
        <row r="5286">
          <cell r="D5286">
            <v>1801965896</v>
          </cell>
          <cell r="E5286">
            <v>-113141203</v>
          </cell>
          <cell r="F5286" t="str">
            <v>completo</v>
          </cell>
        </row>
        <row r="5287">
          <cell r="D5287" t="str">
            <v>YB1118808</v>
          </cell>
          <cell r="E5287">
            <v>302142</v>
          </cell>
          <cell r="F5287" t="str">
            <v>completo</v>
          </cell>
        </row>
        <row r="5288">
          <cell r="D5288">
            <v>32357655</v>
          </cell>
          <cell r="E5288">
            <v>113441203</v>
          </cell>
          <cell r="F5288" t="str">
            <v>completo</v>
          </cell>
        </row>
        <row r="5289">
          <cell r="D5289">
            <v>21148233</v>
          </cell>
          <cell r="E5289">
            <v>-302079</v>
          </cell>
          <cell r="F5289" t="str">
            <v>completo</v>
          </cell>
        </row>
        <row r="5290">
          <cell r="D5290" t="str">
            <v>CA72485BV</v>
          </cell>
          <cell r="E5290">
            <v>-302183</v>
          </cell>
          <cell r="F5290" t="str">
            <v>completo</v>
          </cell>
        </row>
        <row r="5291">
          <cell r="D5291" t="str">
            <v>AY8684305</v>
          </cell>
          <cell r="E5291">
            <v>113481203</v>
          </cell>
          <cell r="F5291" t="str">
            <v>completo</v>
          </cell>
        </row>
        <row r="5292">
          <cell r="D5292" t="str">
            <v>SC8267902</v>
          </cell>
          <cell r="E5292">
            <v>-113581203</v>
          </cell>
          <cell r="F5292" t="str">
            <v>completo</v>
          </cell>
        </row>
        <row r="5293">
          <cell r="D5293" t="str">
            <v>AU5035247</v>
          </cell>
          <cell r="E5293">
            <v>-302187</v>
          </cell>
          <cell r="F5293" t="str">
            <v>completo</v>
          </cell>
        </row>
        <row r="5294">
          <cell r="D5294" t="str">
            <v>AO3707853</v>
          </cell>
          <cell r="E5294">
            <v>-113981203</v>
          </cell>
          <cell r="F5294" t="str">
            <v>completo</v>
          </cell>
        </row>
        <row r="5295">
          <cell r="D5295" t="str">
            <v>52576707H</v>
          </cell>
          <cell r="E5295">
            <v>302198</v>
          </cell>
          <cell r="F5295" t="str">
            <v>parcial</v>
          </cell>
        </row>
        <row r="5296">
          <cell r="D5296" t="str">
            <v>AU0370534</v>
          </cell>
          <cell r="E5296">
            <v>-302207</v>
          </cell>
          <cell r="F5296" t="str">
            <v>completo</v>
          </cell>
        </row>
        <row r="5297">
          <cell r="D5297" t="str">
            <v>AS1348073</v>
          </cell>
          <cell r="E5297">
            <v>113212203</v>
          </cell>
          <cell r="F5297" t="str">
            <v>completo</v>
          </cell>
        </row>
        <row r="5298">
          <cell r="D5298" t="str">
            <v>50900260H</v>
          </cell>
          <cell r="E5298">
            <v>-302215</v>
          </cell>
          <cell r="F5298" t="str">
            <v>completo</v>
          </cell>
        </row>
        <row r="5299">
          <cell r="D5299" t="str">
            <v>76878858R</v>
          </cell>
          <cell r="E5299">
            <v>113612203</v>
          </cell>
          <cell r="F5299" t="str">
            <v>completo</v>
          </cell>
        </row>
        <row r="5300">
          <cell r="D5300">
            <v>32689159</v>
          </cell>
          <cell r="E5300">
            <v>-302075</v>
          </cell>
          <cell r="F5300" t="str">
            <v>completo</v>
          </cell>
        </row>
        <row r="5301">
          <cell r="D5301" t="str">
            <v>AT0209138</v>
          </cell>
          <cell r="E5301">
            <v>-302219</v>
          </cell>
          <cell r="F5301" t="str">
            <v>parcial</v>
          </cell>
        </row>
        <row r="5302">
          <cell r="D5302" t="str">
            <v>AX0544114</v>
          </cell>
          <cell r="E5302">
            <v>113422203</v>
          </cell>
          <cell r="F5302" t="str">
            <v>completo</v>
          </cell>
        </row>
        <row r="5303">
          <cell r="D5303" t="str">
            <v>AB876780</v>
          </cell>
          <cell r="E5303">
            <v>113232203</v>
          </cell>
          <cell r="F5303" t="str">
            <v>completo</v>
          </cell>
        </row>
        <row r="5304">
          <cell r="D5304">
            <v>1802456713</v>
          </cell>
          <cell r="E5304">
            <v>113632203</v>
          </cell>
          <cell r="F5304" t="str">
            <v>parcial</v>
          </cell>
        </row>
        <row r="5305">
          <cell r="D5305" t="str">
            <v>AM850755</v>
          </cell>
          <cell r="E5305">
            <v>302250</v>
          </cell>
          <cell r="F5305" t="str">
            <v>completo</v>
          </cell>
        </row>
        <row r="5306">
          <cell r="D5306" t="str">
            <v>RD3884307</v>
          </cell>
          <cell r="E5306">
            <v>113211203</v>
          </cell>
          <cell r="F5306" t="str">
            <v>completo</v>
          </cell>
        </row>
        <row r="5307">
          <cell r="D5307" t="str">
            <v>AU1140027</v>
          </cell>
          <cell r="E5307">
            <v>302254</v>
          </cell>
          <cell r="F5307" t="str">
            <v>completo</v>
          </cell>
        </row>
        <row r="5308">
          <cell r="D5308" t="str">
            <v>AZ016024</v>
          </cell>
          <cell r="E5308">
            <v>113652203</v>
          </cell>
          <cell r="F5308" t="str">
            <v>completo</v>
          </cell>
        </row>
        <row r="5309">
          <cell r="D5309">
            <v>30116093</v>
          </cell>
          <cell r="E5309">
            <v>-113370203</v>
          </cell>
          <cell r="F5309" t="str">
            <v>completo</v>
          </cell>
        </row>
        <row r="5310">
          <cell r="D5310">
            <v>13621868</v>
          </cell>
          <cell r="E5310">
            <v>-113770203</v>
          </cell>
          <cell r="F5310" t="str">
            <v>completo</v>
          </cell>
        </row>
        <row r="5311">
          <cell r="D5311" t="str">
            <v>AX8322274</v>
          </cell>
          <cell r="E5311">
            <v>-302259</v>
          </cell>
          <cell r="F5311" t="str">
            <v>completo</v>
          </cell>
        </row>
        <row r="5312">
          <cell r="D5312" t="str">
            <v>AS9013882</v>
          </cell>
          <cell r="E5312">
            <v>-113162203</v>
          </cell>
          <cell r="F5312" t="str">
            <v>completo</v>
          </cell>
        </row>
        <row r="5313">
          <cell r="D5313" t="str">
            <v>AN509838</v>
          </cell>
          <cell r="E5313">
            <v>302262</v>
          </cell>
          <cell r="F5313" t="str">
            <v>completo</v>
          </cell>
        </row>
        <row r="5314">
          <cell r="D5314" t="str">
            <v>AV0133356</v>
          </cell>
          <cell r="E5314">
            <v>-302263</v>
          </cell>
          <cell r="F5314" t="str">
            <v>completo</v>
          </cell>
        </row>
        <row r="5315">
          <cell r="D5315" t="str">
            <v>03108602Z</v>
          </cell>
          <cell r="E5315">
            <v>302266</v>
          </cell>
          <cell r="F5315" t="str">
            <v>parcial</v>
          </cell>
        </row>
        <row r="5316">
          <cell r="D5316" t="str">
            <v>AK0317737</v>
          </cell>
          <cell r="E5316">
            <v>-302267</v>
          </cell>
          <cell r="F5316" t="str">
            <v>completo</v>
          </cell>
        </row>
        <row r="5317">
          <cell r="D5317" t="str">
            <v>AS2684422</v>
          </cell>
          <cell r="E5317">
            <v>113862203</v>
          </cell>
          <cell r="F5317" t="str">
            <v>completo</v>
          </cell>
        </row>
        <row r="5318">
          <cell r="D5318" t="str">
            <v>AT8106217</v>
          </cell>
          <cell r="E5318">
            <v>-113962203</v>
          </cell>
          <cell r="F5318" t="str">
            <v>completo</v>
          </cell>
        </row>
        <row r="5319">
          <cell r="D5319" t="str">
            <v>AH758599</v>
          </cell>
          <cell r="E5319">
            <v>302270</v>
          </cell>
          <cell r="F5319" t="str">
            <v>completo</v>
          </cell>
        </row>
        <row r="5320">
          <cell r="D5320" t="str">
            <v>YB3372017</v>
          </cell>
          <cell r="E5320">
            <v>-302271</v>
          </cell>
          <cell r="F5320" t="str">
            <v>completo</v>
          </cell>
        </row>
        <row r="5321">
          <cell r="D5321" t="str">
            <v>13116542X</v>
          </cell>
          <cell r="E5321">
            <v>-113372203</v>
          </cell>
          <cell r="F5321" t="str">
            <v>completo</v>
          </cell>
        </row>
        <row r="5322">
          <cell r="D5322" t="str">
            <v>AM781768</v>
          </cell>
          <cell r="E5322">
            <v>-302275</v>
          </cell>
          <cell r="F5322" t="str">
            <v>completo</v>
          </cell>
        </row>
        <row r="5323">
          <cell r="D5323" t="str">
            <v>AB766623</v>
          </cell>
          <cell r="E5323">
            <v>-113921203</v>
          </cell>
          <cell r="F5323" t="str">
            <v>completo</v>
          </cell>
        </row>
        <row r="5324">
          <cell r="D5324" t="str">
            <v>AI326350</v>
          </cell>
          <cell r="E5324">
            <v>302130</v>
          </cell>
          <cell r="F5324" t="str">
            <v>completo</v>
          </cell>
        </row>
        <row r="5325">
          <cell r="D5325">
            <v>26084514</v>
          </cell>
          <cell r="E5325">
            <v>-302131</v>
          </cell>
          <cell r="F5325" t="str">
            <v>completo</v>
          </cell>
        </row>
        <row r="5326">
          <cell r="D5326" t="str">
            <v>X501712</v>
          </cell>
          <cell r="E5326">
            <v>-302135</v>
          </cell>
          <cell r="F5326" t="str">
            <v>completo</v>
          </cell>
        </row>
        <row r="5327">
          <cell r="D5327" t="str">
            <v>AB326837</v>
          </cell>
          <cell r="E5327">
            <v>-302143</v>
          </cell>
          <cell r="F5327" t="str">
            <v>completo</v>
          </cell>
        </row>
        <row r="5328">
          <cell r="D5328" t="str">
            <v>X846557</v>
          </cell>
          <cell r="E5328">
            <v>302178</v>
          </cell>
          <cell r="F5328" t="str">
            <v>completo</v>
          </cell>
        </row>
        <row r="5329">
          <cell r="D5329" t="str">
            <v>AE332497</v>
          </cell>
          <cell r="E5329">
            <v>-302179</v>
          </cell>
          <cell r="F5329" t="str">
            <v>completo</v>
          </cell>
        </row>
        <row r="5330">
          <cell r="D5330" t="str">
            <v>AK306113</v>
          </cell>
          <cell r="E5330">
            <v>113081203</v>
          </cell>
          <cell r="F5330" t="str">
            <v>completo</v>
          </cell>
        </row>
        <row r="5331">
          <cell r="D5331" t="str">
            <v>AM741492</v>
          </cell>
          <cell r="E5331">
            <v>-113181203</v>
          </cell>
          <cell r="F5331" t="str">
            <v>completo</v>
          </cell>
        </row>
        <row r="5332">
          <cell r="D5332" t="str">
            <v>AE791586</v>
          </cell>
          <cell r="E5332">
            <v>302182</v>
          </cell>
          <cell r="F5332" t="str">
            <v>completo</v>
          </cell>
        </row>
        <row r="5333">
          <cell r="D5333" t="str">
            <v>AE822061</v>
          </cell>
          <cell r="E5333">
            <v>-302191</v>
          </cell>
          <cell r="F5333" t="str">
            <v>completo</v>
          </cell>
        </row>
        <row r="5334">
          <cell r="D5334" t="str">
            <v>AE822097</v>
          </cell>
          <cell r="E5334">
            <v>-113791203</v>
          </cell>
          <cell r="F5334" t="str">
            <v>completo</v>
          </cell>
        </row>
        <row r="5335">
          <cell r="D5335">
            <v>340201</v>
          </cell>
          <cell r="E5335">
            <v>-113902203</v>
          </cell>
          <cell r="F5335" t="str">
            <v>completo</v>
          </cell>
        </row>
        <row r="5336">
          <cell r="D5336" t="str">
            <v>AM415465</v>
          </cell>
          <cell r="E5336">
            <v>-302211</v>
          </cell>
          <cell r="F5336" t="str">
            <v>completo</v>
          </cell>
        </row>
        <row r="5337">
          <cell r="D5337" t="str">
            <v>X846149</v>
          </cell>
          <cell r="E5337">
            <v>-302223</v>
          </cell>
          <cell r="F5337" t="str">
            <v>completo</v>
          </cell>
        </row>
        <row r="5338">
          <cell r="D5338" t="str">
            <v>AT8659396</v>
          </cell>
          <cell r="E5338">
            <v>113807303</v>
          </cell>
          <cell r="F5338" t="str">
            <v>completo</v>
          </cell>
        </row>
        <row r="5339">
          <cell r="D5339" t="str">
            <v>AQ454597</v>
          </cell>
          <cell r="E5339">
            <v>-303723</v>
          </cell>
          <cell r="F5339" t="str">
            <v>parcial</v>
          </cell>
        </row>
        <row r="5340">
          <cell r="D5340" t="str">
            <v>RD5168301</v>
          </cell>
          <cell r="E5340">
            <v>-113338303</v>
          </cell>
          <cell r="F5340" t="str">
            <v>completo</v>
          </cell>
        </row>
        <row r="5341">
          <cell r="D5341" t="str">
            <v>75006413D</v>
          </cell>
          <cell r="E5341">
            <v>-303759</v>
          </cell>
          <cell r="F5341" t="str">
            <v>completo</v>
          </cell>
        </row>
        <row r="5342">
          <cell r="D5342" t="str">
            <v>SG3535080</v>
          </cell>
          <cell r="E5342">
            <v>303702</v>
          </cell>
          <cell r="F5342" t="str">
            <v>completo</v>
          </cell>
        </row>
        <row r="5343">
          <cell r="D5343" t="str">
            <v>RD5050390</v>
          </cell>
          <cell r="E5343">
            <v>-303703</v>
          </cell>
          <cell r="F5343" t="str">
            <v>completo</v>
          </cell>
        </row>
        <row r="5344">
          <cell r="D5344" t="str">
            <v>RD5339171</v>
          </cell>
          <cell r="E5344">
            <v>303754</v>
          </cell>
          <cell r="F5344" t="str">
            <v>completo</v>
          </cell>
        </row>
        <row r="5345">
          <cell r="D5345" t="str">
            <v>MCO204367</v>
          </cell>
          <cell r="E5345">
            <v>113828303</v>
          </cell>
          <cell r="F5345" t="str">
            <v>completo</v>
          </cell>
        </row>
        <row r="5346">
          <cell r="D5346" t="str">
            <v>P06410824</v>
          </cell>
          <cell r="E5346">
            <v>-113509303</v>
          </cell>
          <cell r="F5346" t="str">
            <v>parcial</v>
          </cell>
        </row>
        <row r="5347">
          <cell r="D5347" t="str">
            <v>26971037H</v>
          </cell>
          <cell r="E5347">
            <v>-269603</v>
          </cell>
          <cell r="F5347" t="str">
            <v>completo</v>
          </cell>
        </row>
        <row r="5348">
          <cell r="D5348" t="str">
            <v>80134036N</v>
          </cell>
          <cell r="E5348">
            <v>-285583</v>
          </cell>
          <cell r="F5348" t="str">
            <v>completo</v>
          </cell>
        </row>
        <row r="5349">
          <cell r="D5349" t="str">
            <v>G10147477</v>
          </cell>
          <cell r="E5349">
            <v>257606</v>
          </cell>
          <cell r="F5349" t="str">
            <v>parcial</v>
          </cell>
        </row>
        <row r="5350">
          <cell r="D5350" t="str">
            <v>30942027N</v>
          </cell>
          <cell r="E5350">
            <v>113080432</v>
          </cell>
          <cell r="F5350" t="str">
            <v>completo</v>
          </cell>
        </row>
        <row r="5351">
          <cell r="D5351" t="str">
            <v>14637534N</v>
          </cell>
          <cell r="E5351">
            <v>113670212</v>
          </cell>
          <cell r="F5351" t="str">
            <v>parcial</v>
          </cell>
        </row>
        <row r="5352">
          <cell r="D5352" t="str">
            <v>30815447R</v>
          </cell>
          <cell r="E5352">
            <v>-302027</v>
          </cell>
          <cell r="F5352" t="str">
            <v>parcial</v>
          </cell>
        </row>
        <row r="5353">
          <cell r="D5353" t="str">
            <v>30537643Z</v>
          </cell>
          <cell r="E5353">
            <v>113421312</v>
          </cell>
          <cell r="F5353" t="str">
            <v>parcial</v>
          </cell>
        </row>
        <row r="5354">
          <cell r="D5354" t="str">
            <v>30200553N</v>
          </cell>
          <cell r="E5354">
            <v>113846652</v>
          </cell>
          <cell r="F5354" t="str">
            <v>parcial</v>
          </cell>
        </row>
        <row r="5355">
          <cell r="D5355" t="str">
            <v>30202141J</v>
          </cell>
          <cell r="E5355">
            <v>302026</v>
          </cell>
          <cell r="F5355" t="str">
            <v>parcial</v>
          </cell>
        </row>
        <row r="5356">
          <cell r="D5356">
            <v>8160008929</v>
          </cell>
          <cell r="E5356">
            <v>113676882</v>
          </cell>
          <cell r="F5356" t="str">
            <v>completo</v>
          </cell>
        </row>
        <row r="5357">
          <cell r="D5357" t="str">
            <v>30807028T</v>
          </cell>
          <cell r="E5357">
            <v>-238755</v>
          </cell>
          <cell r="F5357" t="str">
            <v>parcial</v>
          </cell>
        </row>
        <row r="5358">
          <cell r="D5358" t="str">
            <v>44367057B</v>
          </cell>
          <cell r="E5358">
            <v>-269607</v>
          </cell>
          <cell r="F5358" t="str">
            <v>completo</v>
          </cell>
        </row>
        <row r="5359">
          <cell r="D5359" t="str">
            <v>30485830C</v>
          </cell>
          <cell r="E5359">
            <v>-113941203</v>
          </cell>
          <cell r="F5359" t="str">
            <v>completo</v>
          </cell>
        </row>
        <row r="5360">
          <cell r="D5360" t="str">
            <v>45746019P</v>
          </cell>
          <cell r="E5360">
            <v>-113546882</v>
          </cell>
          <cell r="F5360" t="str">
            <v>completo</v>
          </cell>
        </row>
        <row r="5361">
          <cell r="D5361" t="str">
            <v>80150002Q</v>
          </cell>
          <cell r="E5361">
            <v>113400782</v>
          </cell>
          <cell r="F5361" t="str">
            <v>parcial</v>
          </cell>
        </row>
        <row r="5362">
          <cell r="D5362" t="str">
            <v>30837457T</v>
          </cell>
          <cell r="E5362">
            <v>-113733532</v>
          </cell>
          <cell r="F5362" t="str">
            <v>parcial</v>
          </cell>
        </row>
        <row r="5363">
          <cell r="D5363" t="str">
            <v>30833869T</v>
          </cell>
          <cell r="E5363">
            <v>-113144982</v>
          </cell>
          <cell r="F5363" t="str">
            <v>completo</v>
          </cell>
        </row>
        <row r="5364">
          <cell r="D5364" t="str">
            <v>30817081W</v>
          </cell>
          <cell r="E5364">
            <v>-113960432</v>
          </cell>
          <cell r="F5364" t="str">
            <v>parcial</v>
          </cell>
        </row>
        <row r="5365">
          <cell r="D5365" t="str">
            <v>30449098L</v>
          </cell>
          <cell r="E5365">
            <v>113442172</v>
          </cell>
          <cell r="F5365" t="str">
            <v>parcial</v>
          </cell>
        </row>
        <row r="5366">
          <cell r="D5366" t="str">
            <v>30988871M</v>
          </cell>
          <cell r="E5366">
            <v>113406962</v>
          </cell>
          <cell r="F5366" t="str">
            <v>completo</v>
          </cell>
        </row>
        <row r="5367">
          <cell r="D5367" t="str">
            <v>48874113X</v>
          </cell>
          <cell r="E5367">
            <v>286962</v>
          </cell>
          <cell r="F5367" t="str">
            <v>parcial</v>
          </cell>
        </row>
        <row r="5368">
          <cell r="D5368" t="str">
            <v>45744870D</v>
          </cell>
          <cell r="E5368">
            <v>256758</v>
          </cell>
          <cell r="F5368" t="str">
            <v>parcial</v>
          </cell>
        </row>
        <row r="5369">
          <cell r="D5369" t="str">
            <v>30981254R</v>
          </cell>
          <cell r="E5369">
            <v>-113106962</v>
          </cell>
          <cell r="F5369" t="str">
            <v>parcial</v>
          </cell>
        </row>
        <row r="5370">
          <cell r="D5370">
            <v>7160024030</v>
          </cell>
          <cell r="E5370">
            <v>256722</v>
          </cell>
          <cell r="F5370" t="str">
            <v>parcial</v>
          </cell>
        </row>
        <row r="5371">
          <cell r="D5371" t="str">
            <v>44359428H</v>
          </cell>
          <cell r="E5371">
            <v>-302023</v>
          </cell>
          <cell r="F5371" t="str">
            <v>parcial</v>
          </cell>
        </row>
        <row r="5372">
          <cell r="D5372" t="str">
            <v>30981709L</v>
          </cell>
          <cell r="E5372">
            <v>-287031</v>
          </cell>
          <cell r="F5372" t="str">
            <v>completo</v>
          </cell>
        </row>
        <row r="5373">
          <cell r="D5373" t="str">
            <v>30528114F</v>
          </cell>
          <cell r="E5373">
            <v>-302019</v>
          </cell>
          <cell r="F5373" t="str">
            <v>parcial</v>
          </cell>
        </row>
        <row r="5374">
          <cell r="D5374" t="str">
            <v>30969554P</v>
          </cell>
          <cell r="E5374">
            <v>113805752</v>
          </cell>
          <cell r="F5374" t="str">
            <v>parcial</v>
          </cell>
        </row>
        <row r="5375">
          <cell r="D5375" t="str">
            <v>30813216R</v>
          </cell>
          <cell r="E5375">
            <v>-113396832</v>
          </cell>
          <cell r="F5375" t="str">
            <v>parcial</v>
          </cell>
        </row>
        <row r="5376">
          <cell r="D5376" t="str">
            <v>30943543X</v>
          </cell>
          <cell r="E5376">
            <v>-113185652</v>
          </cell>
          <cell r="F5376" t="str">
            <v>parcial</v>
          </cell>
        </row>
        <row r="5377">
          <cell r="D5377">
            <v>7160044778</v>
          </cell>
          <cell r="E5377">
            <v>113007652</v>
          </cell>
          <cell r="F5377" t="str">
            <v>parcial</v>
          </cell>
        </row>
        <row r="5378">
          <cell r="D5378" t="str">
            <v>34027229V</v>
          </cell>
          <cell r="E5378">
            <v>-113569682</v>
          </cell>
          <cell r="F5378" t="str">
            <v>completo</v>
          </cell>
        </row>
        <row r="5379">
          <cell r="D5379">
            <v>8160005586</v>
          </cell>
          <cell r="E5379">
            <v>-256655</v>
          </cell>
          <cell r="F5379" t="str">
            <v>parcial</v>
          </cell>
        </row>
        <row r="5380">
          <cell r="D5380" t="str">
            <v>30812440F</v>
          </cell>
          <cell r="E5380">
            <v>-113506962</v>
          </cell>
          <cell r="F5380" t="str">
            <v>completo</v>
          </cell>
        </row>
        <row r="5381">
          <cell r="D5381" t="str">
            <v>31033462E</v>
          </cell>
          <cell r="E5381">
            <v>256774</v>
          </cell>
          <cell r="F5381" t="str">
            <v>completo</v>
          </cell>
        </row>
        <row r="5382">
          <cell r="D5382" t="str">
            <v>30814274R</v>
          </cell>
          <cell r="E5382">
            <v>-113146882</v>
          </cell>
          <cell r="F5382" t="str">
            <v>parcial</v>
          </cell>
        </row>
        <row r="5383">
          <cell r="D5383" t="str">
            <v>30962940H</v>
          </cell>
          <cell r="E5383">
            <v>113217652</v>
          </cell>
          <cell r="F5383" t="str">
            <v>parcial</v>
          </cell>
        </row>
        <row r="5384">
          <cell r="D5384" t="str">
            <v>44359814J</v>
          </cell>
          <cell r="E5384">
            <v>-113546652</v>
          </cell>
          <cell r="F5384" t="str">
            <v>completo</v>
          </cell>
        </row>
        <row r="5385">
          <cell r="D5385" t="str">
            <v>44360325H</v>
          </cell>
          <cell r="E5385">
            <v>113806962</v>
          </cell>
          <cell r="F5385" t="str">
            <v>parcial</v>
          </cell>
        </row>
        <row r="5386">
          <cell r="D5386" t="str">
            <v>44366977T</v>
          </cell>
          <cell r="E5386">
            <v>212074</v>
          </cell>
          <cell r="F5386" t="str">
            <v>parcial</v>
          </cell>
        </row>
        <row r="5387">
          <cell r="D5387" t="str">
            <v>44260780V</v>
          </cell>
          <cell r="E5387">
            <v>-113904832</v>
          </cell>
          <cell r="F5387" t="str">
            <v>parcial</v>
          </cell>
        </row>
        <row r="5388">
          <cell r="D5388" t="str">
            <v>30813272B</v>
          </cell>
          <cell r="E5388">
            <v>256710</v>
          </cell>
          <cell r="F5388" t="str">
            <v>completo</v>
          </cell>
        </row>
        <row r="5389">
          <cell r="D5389" t="str">
            <v>30481374A</v>
          </cell>
          <cell r="E5389">
            <v>-303871</v>
          </cell>
          <cell r="F5389" t="str">
            <v>completo</v>
          </cell>
        </row>
        <row r="5390">
          <cell r="D5390" t="str">
            <v>45741746J</v>
          </cell>
          <cell r="E5390">
            <v>-257507</v>
          </cell>
          <cell r="F5390" t="str">
            <v>parcial</v>
          </cell>
        </row>
        <row r="5391">
          <cell r="D5391" t="str">
            <v>30993963Z</v>
          </cell>
          <cell r="E5391">
            <v>-212651</v>
          </cell>
          <cell r="F5391" t="str">
            <v>parcial</v>
          </cell>
        </row>
        <row r="5392">
          <cell r="D5392" t="str">
            <v>30947030R</v>
          </cell>
          <cell r="E5392">
            <v>-289191</v>
          </cell>
          <cell r="F5392" t="str">
            <v>completo</v>
          </cell>
        </row>
        <row r="5393">
          <cell r="D5393" t="str">
            <v>25600941D</v>
          </cell>
          <cell r="E5393">
            <v>-286963</v>
          </cell>
          <cell r="F5393" t="str">
            <v>completo</v>
          </cell>
        </row>
        <row r="5394">
          <cell r="D5394" t="str">
            <v>45740590F</v>
          </cell>
          <cell r="E5394">
            <v>-113770432</v>
          </cell>
          <cell r="F5394" t="str">
            <v>completo</v>
          </cell>
        </row>
        <row r="5395">
          <cell r="D5395" t="str">
            <v>G00282213</v>
          </cell>
          <cell r="E5395">
            <v>-113907652</v>
          </cell>
          <cell r="F5395" t="str">
            <v>parcial</v>
          </cell>
        </row>
        <row r="5396">
          <cell r="D5396" t="str">
            <v>45887018V</v>
          </cell>
          <cell r="E5396">
            <v>239906</v>
          </cell>
          <cell r="F5396" t="str">
            <v>completo</v>
          </cell>
        </row>
        <row r="5397">
          <cell r="D5397" t="str">
            <v>45749666K</v>
          </cell>
          <cell r="E5397">
            <v>248290</v>
          </cell>
          <cell r="F5397" t="str">
            <v>completo</v>
          </cell>
        </row>
        <row r="5398">
          <cell r="D5398" t="str">
            <v>80158257Z</v>
          </cell>
          <cell r="E5398">
            <v>113066882</v>
          </cell>
          <cell r="F5398" t="str">
            <v>completo</v>
          </cell>
        </row>
        <row r="5399">
          <cell r="D5399" t="str">
            <v>80164212N</v>
          </cell>
          <cell r="E5399">
            <v>266582</v>
          </cell>
          <cell r="F5399" t="str">
            <v>completo</v>
          </cell>
        </row>
        <row r="5400">
          <cell r="D5400" t="str">
            <v>80129778D</v>
          </cell>
          <cell r="E5400">
            <v>113867303</v>
          </cell>
          <cell r="F5400" t="str">
            <v>completo</v>
          </cell>
        </row>
        <row r="5401">
          <cell r="D5401" t="str">
            <v>30993106P</v>
          </cell>
          <cell r="E5401">
            <v>113841203</v>
          </cell>
          <cell r="F5401" t="str">
            <v>completo</v>
          </cell>
        </row>
        <row r="5402">
          <cell r="D5402" t="str">
            <v>C559529</v>
          </cell>
          <cell r="E5402">
            <v>272330</v>
          </cell>
          <cell r="F5402" t="str">
            <v>completo</v>
          </cell>
        </row>
        <row r="5403">
          <cell r="D5403" t="str">
            <v>20226758Y</v>
          </cell>
          <cell r="E5403">
            <v>-113906962</v>
          </cell>
          <cell r="F5403" t="str">
            <v>completo</v>
          </cell>
        </row>
        <row r="5404">
          <cell r="D5404" t="str">
            <v>50623583P</v>
          </cell>
          <cell r="E5404">
            <v>-113120203</v>
          </cell>
          <cell r="F5404" t="str">
            <v>completo</v>
          </cell>
        </row>
        <row r="5405">
          <cell r="D5405" t="str">
            <v>45943171G</v>
          </cell>
          <cell r="E5405">
            <v>302022</v>
          </cell>
          <cell r="F5405" t="str">
            <v>completo</v>
          </cell>
        </row>
        <row r="5406">
          <cell r="D5406" t="str">
            <v>31011252F</v>
          </cell>
          <cell r="E5406">
            <v>113006962</v>
          </cell>
          <cell r="F5406" t="str">
            <v>parcial</v>
          </cell>
        </row>
        <row r="5407">
          <cell r="D5407" t="str">
            <v>30990206Y</v>
          </cell>
          <cell r="E5407">
            <v>113086882</v>
          </cell>
          <cell r="F5407" t="str">
            <v>completo</v>
          </cell>
        </row>
        <row r="5408">
          <cell r="D5408" t="str">
            <v>45945132X</v>
          </cell>
          <cell r="E5408">
            <v>113216892</v>
          </cell>
          <cell r="F5408" t="str">
            <v>completo</v>
          </cell>
        </row>
        <row r="5409">
          <cell r="D5409" t="str">
            <v>53910042C</v>
          </cell>
          <cell r="E5409">
            <v>-302147</v>
          </cell>
          <cell r="F5409" t="str">
            <v>completo</v>
          </cell>
        </row>
        <row r="5410">
          <cell r="D5410" t="str">
            <v>45886352H</v>
          </cell>
          <cell r="E5410">
            <v>113633382</v>
          </cell>
          <cell r="F5410" t="str">
            <v>completo</v>
          </cell>
        </row>
        <row r="5411">
          <cell r="D5411" t="str">
            <v>45943713V</v>
          </cell>
          <cell r="E5411">
            <v>-113335892</v>
          </cell>
          <cell r="F5411" t="str">
            <v>completo</v>
          </cell>
        </row>
        <row r="5412">
          <cell r="D5412" t="str">
            <v>46073330Y</v>
          </cell>
          <cell r="E5412">
            <v>113420203</v>
          </cell>
          <cell r="F5412" t="str">
            <v>parcial</v>
          </cell>
        </row>
        <row r="5413">
          <cell r="D5413" t="str">
            <v>48956962J</v>
          </cell>
          <cell r="E5413">
            <v>271242</v>
          </cell>
          <cell r="F5413" t="str">
            <v>parcial</v>
          </cell>
        </row>
        <row r="5414">
          <cell r="D5414">
            <v>1309609988</v>
          </cell>
          <cell r="E5414">
            <v>113278962</v>
          </cell>
          <cell r="F5414" t="str">
            <v>parcial</v>
          </cell>
        </row>
        <row r="5415">
          <cell r="D5415" t="str">
            <v>N95852476</v>
          </cell>
          <cell r="E5415">
            <v>-113942172</v>
          </cell>
          <cell r="F5415" t="str">
            <v>completo</v>
          </cell>
        </row>
        <row r="5416">
          <cell r="D5416">
            <v>1305258715</v>
          </cell>
          <cell r="E5416">
            <v>113049172</v>
          </cell>
          <cell r="F5416" t="str">
            <v>parcial</v>
          </cell>
        </row>
        <row r="5417">
          <cell r="D5417">
            <v>1308755238</v>
          </cell>
          <cell r="E5417">
            <v>-271947</v>
          </cell>
          <cell r="F5417" t="str">
            <v>parcial</v>
          </cell>
        </row>
        <row r="5418">
          <cell r="D5418">
            <v>1308637790</v>
          </cell>
          <cell r="E5418">
            <v>271950</v>
          </cell>
          <cell r="F5418" t="str">
            <v>parcial</v>
          </cell>
        </row>
        <row r="5419">
          <cell r="D5419">
            <v>602932808</v>
          </cell>
          <cell r="E5419">
            <v>-113359172</v>
          </cell>
          <cell r="F5419" t="str">
            <v>completo</v>
          </cell>
        </row>
        <row r="5420">
          <cell r="D5420">
            <v>1311943714</v>
          </cell>
          <cell r="E5420">
            <v>-271959</v>
          </cell>
          <cell r="F5420" t="str">
            <v>completo</v>
          </cell>
        </row>
        <row r="5421">
          <cell r="D5421">
            <v>1309681896</v>
          </cell>
          <cell r="E5421">
            <v>-272187</v>
          </cell>
          <cell r="F5421" t="str">
            <v>completo</v>
          </cell>
        </row>
        <row r="5422">
          <cell r="D5422">
            <v>1308765344</v>
          </cell>
          <cell r="E5422">
            <v>-113981272</v>
          </cell>
          <cell r="F5422" t="str">
            <v>completo</v>
          </cell>
        </row>
        <row r="5423">
          <cell r="D5423">
            <v>1307540722</v>
          </cell>
          <cell r="E5423">
            <v>272190</v>
          </cell>
          <cell r="F5423" t="str">
            <v>completo</v>
          </cell>
        </row>
        <row r="5424">
          <cell r="D5424">
            <v>1310072218</v>
          </cell>
          <cell r="E5424">
            <v>113274272</v>
          </cell>
          <cell r="F5424" t="str">
            <v>parcial</v>
          </cell>
        </row>
        <row r="5425">
          <cell r="D5425">
            <v>1309763645</v>
          </cell>
          <cell r="E5425">
            <v>-287023</v>
          </cell>
          <cell r="F5425" t="str">
            <v>parcial</v>
          </cell>
        </row>
        <row r="5426">
          <cell r="D5426">
            <v>1308721826</v>
          </cell>
          <cell r="E5426">
            <v>287106</v>
          </cell>
          <cell r="F5426" t="str">
            <v>parcial</v>
          </cell>
        </row>
        <row r="5427">
          <cell r="D5427">
            <v>538614134</v>
          </cell>
          <cell r="E5427">
            <v>286966</v>
          </cell>
          <cell r="F5427" t="str">
            <v>completo</v>
          </cell>
        </row>
        <row r="5428">
          <cell r="D5428" t="str">
            <v>Y4894422J</v>
          </cell>
          <cell r="E5428">
            <v>-286947</v>
          </cell>
          <cell r="F5428" t="str">
            <v>parcial</v>
          </cell>
        </row>
        <row r="5429">
          <cell r="D5429" t="str">
            <v>13CL60041</v>
          </cell>
          <cell r="E5429">
            <v>113211782</v>
          </cell>
          <cell r="F5429" t="str">
            <v>completo</v>
          </cell>
        </row>
        <row r="5430">
          <cell r="D5430" t="str">
            <v>Y5503219T</v>
          </cell>
          <cell r="E5430">
            <v>113650782</v>
          </cell>
          <cell r="F5430" t="str">
            <v>completo</v>
          </cell>
        </row>
        <row r="5431">
          <cell r="D5431" t="str">
            <v>AN3626945</v>
          </cell>
          <cell r="E5431">
            <v>-287067</v>
          </cell>
          <cell r="F5431" t="str">
            <v>completo</v>
          </cell>
        </row>
        <row r="5432">
          <cell r="D5432" t="str">
            <v>EP218952</v>
          </cell>
          <cell r="E5432">
            <v>113087303</v>
          </cell>
          <cell r="F5432" t="str">
            <v>completo</v>
          </cell>
        </row>
        <row r="5433">
          <cell r="D5433" t="str">
            <v>I635083</v>
          </cell>
          <cell r="E5433">
            <v>287354</v>
          </cell>
          <cell r="F5433" t="str">
            <v>completo</v>
          </cell>
        </row>
        <row r="5434">
          <cell r="D5434" t="str">
            <v>70061848F</v>
          </cell>
          <cell r="E5434">
            <v>-288655</v>
          </cell>
          <cell r="F5434" t="str">
            <v>completo</v>
          </cell>
        </row>
        <row r="5435">
          <cell r="D5435" t="str">
            <v>48122211R</v>
          </cell>
          <cell r="E5435">
            <v>113820203</v>
          </cell>
          <cell r="F5435" t="str">
            <v>completo</v>
          </cell>
        </row>
        <row r="5436">
          <cell r="D5436" t="str">
            <v>RD3743096</v>
          </cell>
          <cell r="E5436">
            <v>303678</v>
          </cell>
          <cell r="F5436" t="str">
            <v>parcial</v>
          </cell>
        </row>
        <row r="5437">
          <cell r="D5437" t="str">
            <v>52247820P</v>
          </cell>
          <cell r="E5437">
            <v>113276303</v>
          </cell>
          <cell r="F5437" t="str">
            <v>completo</v>
          </cell>
        </row>
        <row r="5438">
          <cell r="D5438" t="str">
            <v>SG3460443</v>
          </cell>
          <cell r="E5438">
            <v>-303695</v>
          </cell>
          <cell r="F5438" t="str">
            <v>completo</v>
          </cell>
        </row>
        <row r="5439">
          <cell r="D5439" t="str">
            <v>E59356858</v>
          </cell>
          <cell r="E5439">
            <v>-113397303</v>
          </cell>
          <cell r="F5439" t="str">
            <v>completo</v>
          </cell>
        </row>
        <row r="5440">
          <cell r="D5440" t="str">
            <v>78687659J</v>
          </cell>
          <cell r="E5440">
            <v>-271311</v>
          </cell>
          <cell r="F5440" t="str">
            <v>parcial</v>
          </cell>
        </row>
        <row r="5441">
          <cell r="D5441" t="str">
            <v>30800197T</v>
          </cell>
          <cell r="E5441">
            <v>302050</v>
          </cell>
          <cell r="F5441" t="str">
            <v>parcial</v>
          </cell>
        </row>
        <row r="5442">
          <cell r="D5442" t="str">
            <v>31006933N</v>
          </cell>
          <cell r="E5442">
            <v>269658</v>
          </cell>
          <cell r="F5442" t="str">
            <v>parcial</v>
          </cell>
        </row>
        <row r="5443">
          <cell r="D5443" t="str">
            <v>26972705F</v>
          </cell>
          <cell r="E5443">
            <v>-113528332</v>
          </cell>
          <cell r="F5443" t="str">
            <v>completo</v>
          </cell>
        </row>
        <row r="5444">
          <cell r="D5444" t="str">
            <v>79012327J</v>
          </cell>
          <cell r="E5444">
            <v>269666</v>
          </cell>
          <cell r="F5444" t="str">
            <v>completo</v>
          </cell>
        </row>
        <row r="5445">
          <cell r="D5445" t="str">
            <v>45743161W</v>
          </cell>
          <cell r="E5445">
            <v>113677532</v>
          </cell>
          <cell r="F5445" t="str">
            <v>completo</v>
          </cell>
        </row>
        <row r="5446">
          <cell r="D5446" t="str">
            <v>54097795R</v>
          </cell>
          <cell r="E5446">
            <v>-286383</v>
          </cell>
          <cell r="F5446" t="str">
            <v>completo</v>
          </cell>
        </row>
        <row r="5447">
          <cell r="D5447" t="str">
            <v>74916878J</v>
          </cell>
          <cell r="E5447">
            <v>-286867</v>
          </cell>
          <cell r="F5447" t="str">
            <v>completo</v>
          </cell>
        </row>
        <row r="5448">
          <cell r="D5448" t="str">
            <v>77332115C</v>
          </cell>
          <cell r="E5448">
            <v>-113964022</v>
          </cell>
          <cell r="F5448" t="str">
            <v>completo</v>
          </cell>
        </row>
        <row r="5449">
          <cell r="D5449" t="str">
            <v>74669206M</v>
          </cell>
          <cell r="E5449">
            <v>-113968682</v>
          </cell>
          <cell r="F5449" t="str">
            <v>completo</v>
          </cell>
        </row>
        <row r="5450">
          <cell r="D5450" t="str">
            <v>30266375P</v>
          </cell>
          <cell r="E5450">
            <v>266598</v>
          </cell>
          <cell r="F5450" t="str">
            <v>completo</v>
          </cell>
        </row>
        <row r="5451">
          <cell r="D5451" t="str">
            <v>76648222D</v>
          </cell>
          <cell r="E5451">
            <v>-286819</v>
          </cell>
          <cell r="F5451" t="str">
            <v>completo</v>
          </cell>
        </row>
        <row r="5452">
          <cell r="D5452" t="str">
            <v>31009059E</v>
          </cell>
          <cell r="E5452">
            <v>299106</v>
          </cell>
          <cell r="F5452" t="str">
            <v>completo</v>
          </cell>
        </row>
        <row r="5453">
          <cell r="D5453">
            <v>71262178</v>
          </cell>
          <cell r="E5453">
            <v>-269663</v>
          </cell>
          <cell r="F5453" t="str">
            <v>completo</v>
          </cell>
        </row>
        <row r="5454">
          <cell r="D5454">
            <v>1308591013</v>
          </cell>
          <cell r="E5454">
            <v>-302435</v>
          </cell>
          <cell r="F5454" t="str">
            <v>parcial</v>
          </cell>
        </row>
        <row r="5455">
          <cell r="D5455" t="str">
            <v>45885632B</v>
          </cell>
          <cell r="E5455">
            <v>-113393352</v>
          </cell>
          <cell r="F5455" t="str">
            <v>completo</v>
          </cell>
        </row>
        <row r="5456">
          <cell r="D5456" t="str">
            <v>20224635E</v>
          </cell>
          <cell r="E5456">
            <v>-288815</v>
          </cell>
          <cell r="F5456" t="str">
            <v>parcial</v>
          </cell>
        </row>
        <row r="5457">
          <cell r="D5457" t="str">
            <v>45942843K</v>
          </cell>
          <cell r="E5457">
            <v>-113949103</v>
          </cell>
          <cell r="F5457" t="str">
            <v>completo</v>
          </cell>
        </row>
        <row r="5458">
          <cell r="D5458" t="str">
            <v>78645862F</v>
          </cell>
          <cell r="E5458">
            <v>-286795</v>
          </cell>
          <cell r="F5458" t="str">
            <v>completo</v>
          </cell>
        </row>
        <row r="5459">
          <cell r="D5459" t="str">
            <v>30997130F</v>
          </cell>
          <cell r="E5459">
            <v>-113350722</v>
          </cell>
          <cell r="F5459" t="str">
            <v>completo</v>
          </cell>
        </row>
        <row r="5460">
          <cell r="D5460">
            <v>80854870</v>
          </cell>
          <cell r="E5460">
            <v>-113732652</v>
          </cell>
          <cell r="F5460" t="str">
            <v>completo</v>
          </cell>
        </row>
        <row r="5461">
          <cell r="D5461" t="str">
            <v>30955653E</v>
          </cell>
          <cell r="E5461">
            <v>269926</v>
          </cell>
          <cell r="F5461" t="str">
            <v>parcial</v>
          </cell>
        </row>
        <row r="5462">
          <cell r="D5462" t="str">
            <v>50609404C</v>
          </cell>
          <cell r="E5462">
            <v>269858</v>
          </cell>
          <cell r="F5462" t="str">
            <v>completo</v>
          </cell>
        </row>
        <row r="5463">
          <cell r="D5463">
            <v>142681048</v>
          </cell>
          <cell r="E5463">
            <v>-113181752</v>
          </cell>
          <cell r="F5463" t="str">
            <v>completo</v>
          </cell>
        </row>
        <row r="5464">
          <cell r="D5464" t="str">
            <v>30994114G</v>
          </cell>
          <cell r="E5464">
            <v>-113168942</v>
          </cell>
          <cell r="F5464" t="str">
            <v>completo</v>
          </cell>
        </row>
        <row r="5465">
          <cell r="D5465" t="str">
            <v>50613102S</v>
          </cell>
          <cell r="E5465">
            <v>272138</v>
          </cell>
          <cell r="F5465" t="str">
            <v>completo</v>
          </cell>
        </row>
        <row r="5466">
          <cell r="D5466" t="str">
            <v>30804428E</v>
          </cell>
          <cell r="E5466">
            <v>-272103</v>
          </cell>
          <cell r="F5466" t="str">
            <v>completo</v>
          </cell>
        </row>
        <row r="5467">
          <cell r="D5467" t="str">
            <v>44374087A</v>
          </cell>
          <cell r="E5467">
            <v>-303599</v>
          </cell>
          <cell r="F5467" t="str">
            <v>completo</v>
          </cell>
        </row>
        <row r="5468">
          <cell r="D5468" t="str">
            <v>50614191T</v>
          </cell>
          <cell r="E5468">
            <v>113290432</v>
          </cell>
          <cell r="F5468" t="str">
            <v>parcial</v>
          </cell>
        </row>
        <row r="5469">
          <cell r="D5469" t="str">
            <v>30962281A</v>
          </cell>
          <cell r="E5469">
            <v>-113901432</v>
          </cell>
          <cell r="F5469" t="str">
            <v>completo</v>
          </cell>
        </row>
        <row r="5470">
          <cell r="D5470" t="str">
            <v>44362660F</v>
          </cell>
          <cell r="E5470">
            <v>-235335</v>
          </cell>
          <cell r="F5470" t="str">
            <v>completo</v>
          </cell>
        </row>
        <row r="5471">
          <cell r="D5471">
            <v>105923074</v>
          </cell>
          <cell r="E5471">
            <v>-113542652</v>
          </cell>
          <cell r="F5471" t="str">
            <v>completo</v>
          </cell>
        </row>
        <row r="5472">
          <cell r="D5472" t="str">
            <v>30794235H</v>
          </cell>
          <cell r="E5472">
            <v>-113508652</v>
          </cell>
          <cell r="F5472" t="str">
            <v>parcial</v>
          </cell>
        </row>
        <row r="5473">
          <cell r="D5473" t="str">
            <v>79194658T</v>
          </cell>
          <cell r="E5473">
            <v>-234091</v>
          </cell>
          <cell r="F5473" t="str">
            <v>parcial</v>
          </cell>
        </row>
        <row r="5474">
          <cell r="D5474" t="str">
            <v>30818414R</v>
          </cell>
          <cell r="E5474">
            <v>-113351782</v>
          </cell>
          <cell r="F5474" t="str">
            <v>completo</v>
          </cell>
        </row>
        <row r="5475">
          <cell r="D5475" t="str">
            <v>31001493T</v>
          </cell>
          <cell r="E5475">
            <v>302206</v>
          </cell>
          <cell r="F5475" t="str">
            <v>completo</v>
          </cell>
        </row>
        <row r="5476">
          <cell r="D5476" t="str">
            <v>30995093V</v>
          </cell>
          <cell r="E5476">
            <v>113214352</v>
          </cell>
          <cell r="F5476" t="str">
            <v>completo</v>
          </cell>
        </row>
        <row r="5477">
          <cell r="D5477" t="str">
            <v>30196180D</v>
          </cell>
          <cell r="E5477">
            <v>113808652</v>
          </cell>
          <cell r="F5477" t="str">
            <v>completo</v>
          </cell>
        </row>
        <row r="5478">
          <cell r="D5478" t="str">
            <v>A739989</v>
          </cell>
          <cell r="E5478">
            <v>-113397652</v>
          </cell>
          <cell r="F5478" t="str">
            <v>completo</v>
          </cell>
        </row>
        <row r="5479">
          <cell r="D5479" t="str">
            <v>30521015S</v>
          </cell>
          <cell r="E5479">
            <v>257874</v>
          </cell>
          <cell r="F5479" t="str">
            <v>parcial</v>
          </cell>
        </row>
        <row r="5480">
          <cell r="D5480" t="str">
            <v>15452545H</v>
          </cell>
          <cell r="E5480">
            <v>113469752</v>
          </cell>
          <cell r="F5480" t="str">
            <v>completo</v>
          </cell>
        </row>
        <row r="5481">
          <cell r="D5481" t="str">
            <v>45750000X</v>
          </cell>
          <cell r="E5481">
            <v>-270243</v>
          </cell>
          <cell r="F5481" t="str">
            <v>parcial</v>
          </cell>
        </row>
        <row r="5482">
          <cell r="D5482" t="str">
            <v>45746518R</v>
          </cell>
          <cell r="E5482">
            <v>-211567</v>
          </cell>
          <cell r="F5482" t="str">
            <v>parcial</v>
          </cell>
        </row>
        <row r="5483">
          <cell r="D5483" t="str">
            <v>80155339V</v>
          </cell>
          <cell r="E5483">
            <v>-287147</v>
          </cell>
          <cell r="F5483" t="str">
            <v>parcial</v>
          </cell>
        </row>
        <row r="5484">
          <cell r="D5484" t="str">
            <v>01181749D</v>
          </cell>
          <cell r="E5484">
            <v>-217511</v>
          </cell>
          <cell r="F5484" t="str">
            <v>parcial</v>
          </cell>
        </row>
        <row r="5485">
          <cell r="D5485" t="str">
            <v>30995809C</v>
          </cell>
          <cell r="E5485">
            <v>211614</v>
          </cell>
          <cell r="F5485" t="str">
            <v>parcial</v>
          </cell>
        </row>
        <row r="5486">
          <cell r="D5486" t="str">
            <v>30807709Z</v>
          </cell>
          <cell r="E5486">
            <v>234202</v>
          </cell>
          <cell r="F5486" t="str">
            <v>parcial</v>
          </cell>
        </row>
        <row r="5487">
          <cell r="D5487" t="str">
            <v>30794106G</v>
          </cell>
          <cell r="E5487">
            <v>-113797652</v>
          </cell>
          <cell r="F5487" t="str">
            <v>completo</v>
          </cell>
        </row>
        <row r="5488">
          <cell r="D5488" t="str">
            <v>31003116J</v>
          </cell>
          <cell r="E5488">
            <v>-113941782</v>
          </cell>
          <cell r="F5488" t="str">
            <v>completo</v>
          </cell>
        </row>
        <row r="5489">
          <cell r="D5489" t="str">
            <v>14621072H</v>
          </cell>
          <cell r="E5489">
            <v>113802432</v>
          </cell>
          <cell r="F5489" t="str">
            <v>parcial</v>
          </cell>
        </row>
        <row r="5490">
          <cell r="D5490" t="str">
            <v>50611365A</v>
          </cell>
          <cell r="E5490">
            <v>288838</v>
          </cell>
          <cell r="F5490" t="str">
            <v>completo</v>
          </cell>
        </row>
        <row r="5491">
          <cell r="D5491" t="str">
            <v>30956718Y</v>
          </cell>
          <cell r="E5491">
            <v>-113751782</v>
          </cell>
          <cell r="F5491" t="str">
            <v>parcial</v>
          </cell>
        </row>
        <row r="5492">
          <cell r="D5492" t="str">
            <v>39701127E</v>
          </cell>
          <cell r="E5492">
            <v>-113391432</v>
          </cell>
          <cell r="F5492" t="str">
            <v>completo</v>
          </cell>
        </row>
        <row r="5493">
          <cell r="D5493" t="str">
            <v>30807935X</v>
          </cell>
          <cell r="E5493">
            <v>-113312552</v>
          </cell>
          <cell r="F5493" t="str">
            <v>parcial</v>
          </cell>
        </row>
        <row r="5494">
          <cell r="D5494" t="str">
            <v>52558954K</v>
          </cell>
          <cell r="E5494">
            <v>-235323</v>
          </cell>
          <cell r="F5494" t="str">
            <v>parcial</v>
          </cell>
        </row>
        <row r="5495">
          <cell r="D5495" t="str">
            <v>30957498G</v>
          </cell>
          <cell r="E5495">
            <v>-113122532</v>
          </cell>
          <cell r="F5495" t="str">
            <v>parcial</v>
          </cell>
        </row>
        <row r="5496">
          <cell r="D5496" t="str">
            <v>31003591M</v>
          </cell>
          <cell r="E5496">
            <v>113880072</v>
          </cell>
          <cell r="F5496" t="str">
            <v>parcial</v>
          </cell>
        </row>
        <row r="5497">
          <cell r="D5497" t="str">
            <v>52486822V</v>
          </cell>
          <cell r="E5497">
            <v>257186</v>
          </cell>
          <cell r="F5497" t="str">
            <v>completo</v>
          </cell>
        </row>
        <row r="5498">
          <cell r="D5498" t="str">
            <v>26977117A</v>
          </cell>
          <cell r="E5498">
            <v>-113314352</v>
          </cell>
          <cell r="F5498" t="str">
            <v>completo</v>
          </cell>
        </row>
        <row r="5499">
          <cell r="D5499" t="str">
            <v>45743511F</v>
          </cell>
          <cell r="E5499">
            <v>234090</v>
          </cell>
          <cell r="F5499" t="str">
            <v>completo</v>
          </cell>
        </row>
        <row r="5500">
          <cell r="D5500" t="str">
            <v>75559103D</v>
          </cell>
          <cell r="E5500">
            <v>-113921272</v>
          </cell>
          <cell r="F5500" t="str">
            <v>completo</v>
          </cell>
        </row>
        <row r="5501">
          <cell r="D5501" t="str">
            <v>30835506G</v>
          </cell>
          <cell r="E5501">
            <v>270246</v>
          </cell>
          <cell r="F5501" t="str">
            <v>completo</v>
          </cell>
        </row>
        <row r="5502">
          <cell r="D5502" t="str">
            <v>Y0453057V</v>
          </cell>
          <cell r="E5502">
            <v>-113964782</v>
          </cell>
          <cell r="F5502" t="str">
            <v>completo</v>
          </cell>
        </row>
        <row r="5503">
          <cell r="D5503" t="str">
            <v>30954801K</v>
          </cell>
          <cell r="E5503">
            <v>-113312432</v>
          </cell>
          <cell r="F5503" t="str">
            <v>completo</v>
          </cell>
        </row>
        <row r="5504">
          <cell r="D5504" t="str">
            <v>50612379M</v>
          </cell>
          <cell r="E5504">
            <v>-254815</v>
          </cell>
          <cell r="F5504" t="str">
            <v>completo</v>
          </cell>
        </row>
        <row r="5505">
          <cell r="D5505" t="str">
            <v>80157687L</v>
          </cell>
          <cell r="E5505">
            <v>-270595</v>
          </cell>
          <cell r="F5505" t="str">
            <v>parcial</v>
          </cell>
        </row>
        <row r="5506">
          <cell r="D5506" t="str">
            <v>30996229A</v>
          </cell>
          <cell r="E5506">
            <v>113270532</v>
          </cell>
          <cell r="F5506" t="str">
            <v>parcial</v>
          </cell>
        </row>
        <row r="5507">
          <cell r="D5507" t="str">
            <v>75019750Y</v>
          </cell>
          <cell r="E5507">
            <v>113210982</v>
          </cell>
          <cell r="F5507" t="str">
            <v>completo</v>
          </cell>
        </row>
        <row r="5508">
          <cell r="D5508" t="str">
            <v>52489065Y</v>
          </cell>
          <cell r="E5508">
            <v>113880432</v>
          </cell>
          <cell r="F5508" t="str">
            <v>completo</v>
          </cell>
        </row>
        <row r="5509">
          <cell r="D5509" t="str">
            <v>15401729D</v>
          </cell>
          <cell r="E5509">
            <v>-287151</v>
          </cell>
          <cell r="F5509" t="str">
            <v>completo</v>
          </cell>
        </row>
        <row r="5510">
          <cell r="D5510" t="str">
            <v>45748411P</v>
          </cell>
          <cell r="E5510">
            <v>-113129882</v>
          </cell>
          <cell r="F5510" t="str">
            <v>parcial</v>
          </cell>
        </row>
        <row r="5511">
          <cell r="D5511">
            <v>113394668</v>
          </cell>
          <cell r="E5511">
            <v>-256247</v>
          </cell>
          <cell r="F5511" t="str">
            <v>completo</v>
          </cell>
        </row>
        <row r="5512">
          <cell r="D5512" t="str">
            <v>30541205B</v>
          </cell>
          <cell r="E5512">
            <v>113821272</v>
          </cell>
          <cell r="F5512" t="str">
            <v>completo</v>
          </cell>
        </row>
        <row r="5513">
          <cell r="D5513" t="str">
            <v>30506020Q</v>
          </cell>
          <cell r="E5513">
            <v>-289303</v>
          </cell>
          <cell r="F5513" t="str">
            <v>parcial</v>
          </cell>
        </row>
        <row r="5514">
          <cell r="D5514" t="str">
            <v>30509783F</v>
          </cell>
          <cell r="E5514">
            <v>302234</v>
          </cell>
          <cell r="F5514" t="str">
            <v>parcial</v>
          </cell>
        </row>
        <row r="5515">
          <cell r="D5515" t="str">
            <v>26977116W</v>
          </cell>
          <cell r="E5515">
            <v>-234207</v>
          </cell>
          <cell r="F5515" t="str">
            <v>completo</v>
          </cell>
        </row>
        <row r="5516">
          <cell r="D5516" t="str">
            <v>75707713Q</v>
          </cell>
          <cell r="E5516">
            <v>-113122203</v>
          </cell>
          <cell r="F5516" t="str">
            <v>parcial</v>
          </cell>
        </row>
        <row r="5517">
          <cell r="D5517" t="str">
            <v>44374267E</v>
          </cell>
          <cell r="E5517">
            <v>288898</v>
          </cell>
          <cell r="F5517" t="str">
            <v>completo</v>
          </cell>
        </row>
        <row r="5518">
          <cell r="D5518" t="str">
            <v>15454304Y</v>
          </cell>
          <cell r="E5518">
            <v>113841782</v>
          </cell>
          <cell r="F5518" t="str">
            <v>completo</v>
          </cell>
        </row>
        <row r="5519">
          <cell r="D5519" t="str">
            <v>26976341D</v>
          </cell>
          <cell r="E5519">
            <v>-113331272</v>
          </cell>
          <cell r="F5519" t="str">
            <v>completo</v>
          </cell>
        </row>
        <row r="5520">
          <cell r="D5520" t="str">
            <v>30995412Z</v>
          </cell>
          <cell r="E5520">
            <v>234174</v>
          </cell>
          <cell r="F5520" t="str">
            <v>completo</v>
          </cell>
        </row>
        <row r="5521">
          <cell r="D5521" t="str">
            <v>31006438T</v>
          </cell>
          <cell r="E5521">
            <v>269866</v>
          </cell>
          <cell r="F5521" t="str">
            <v>completo</v>
          </cell>
        </row>
        <row r="5522">
          <cell r="D5522" t="str">
            <v>30952752L</v>
          </cell>
          <cell r="E5522">
            <v>113868962</v>
          </cell>
          <cell r="F5522" t="str">
            <v>parcial</v>
          </cell>
        </row>
        <row r="5523">
          <cell r="D5523">
            <v>103488168</v>
          </cell>
          <cell r="E5523">
            <v>256234</v>
          </cell>
          <cell r="F5523" t="str">
            <v>completo</v>
          </cell>
        </row>
        <row r="5524">
          <cell r="D5524" t="str">
            <v>30961320P</v>
          </cell>
          <cell r="E5524">
            <v>113488962</v>
          </cell>
          <cell r="F5524" t="str">
            <v>parcial</v>
          </cell>
        </row>
        <row r="5525">
          <cell r="D5525" t="str">
            <v>30814226E</v>
          </cell>
          <cell r="E5525">
            <v>274114</v>
          </cell>
          <cell r="F5525" t="str">
            <v>parcial</v>
          </cell>
        </row>
        <row r="5526">
          <cell r="D5526" t="str">
            <v>08843559J</v>
          </cell>
          <cell r="E5526">
            <v>113481752</v>
          </cell>
          <cell r="F5526" t="str">
            <v>completo</v>
          </cell>
        </row>
        <row r="5527">
          <cell r="D5527" t="str">
            <v>30996968Y</v>
          </cell>
          <cell r="E5527">
            <v>-113712432</v>
          </cell>
          <cell r="F5527" t="str">
            <v>completo</v>
          </cell>
        </row>
        <row r="5528">
          <cell r="D5528" t="str">
            <v>77340790R</v>
          </cell>
          <cell r="E5528">
            <v>-269867</v>
          </cell>
          <cell r="F5528" t="str">
            <v>completo</v>
          </cell>
        </row>
        <row r="5529">
          <cell r="D5529" t="str">
            <v>30983173B</v>
          </cell>
          <cell r="E5529">
            <v>260694</v>
          </cell>
          <cell r="F5529" t="str">
            <v>completo</v>
          </cell>
        </row>
        <row r="5530">
          <cell r="D5530" t="str">
            <v>31004747B</v>
          </cell>
          <cell r="E5530">
            <v>113042132</v>
          </cell>
          <cell r="F5530" t="str">
            <v>parcial</v>
          </cell>
        </row>
        <row r="5531">
          <cell r="D5531" t="str">
            <v>44358689S</v>
          </cell>
          <cell r="E5531">
            <v>234094</v>
          </cell>
          <cell r="F5531" t="str">
            <v>parcial</v>
          </cell>
        </row>
        <row r="5532">
          <cell r="D5532" t="str">
            <v>30965868W</v>
          </cell>
          <cell r="E5532">
            <v>-113501272</v>
          </cell>
          <cell r="F5532" t="str">
            <v>parcial</v>
          </cell>
        </row>
        <row r="5533">
          <cell r="D5533" t="str">
            <v>72484562Q</v>
          </cell>
          <cell r="E5533">
            <v>113842062</v>
          </cell>
          <cell r="F5533" t="str">
            <v>completo</v>
          </cell>
        </row>
        <row r="5534">
          <cell r="D5534" t="str">
            <v>34027556E</v>
          </cell>
          <cell r="E5534">
            <v>261078</v>
          </cell>
          <cell r="F5534" t="str">
            <v>completo</v>
          </cell>
        </row>
        <row r="5535">
          <cell r="D5535" t="str">
            <v>30944992X</v>
          </cell>
          <cell r="E5535">
            <v>238770</v>
          </cell>
          <cell r="F5535" t="str">
            <v>completo</v>
          </cell>
        </row>
        <row r="5536">
          <cell r="D5536" t="str">
            <v>30822660S</v>
          </cell>
          <cell r="E5536">
            <v>113403532</v>
          </cell>
          <cell r="F5536" t="str">
            <v>parcial</v>
          </cell>
        </row>
        <row r="5537">
          <cell r="D5537" t="str">
            <v>30993339B</v>
          </cell>
          <cell r="E5537">
            <v>113443852</v>
          </cell>
          <cell r="F5537" t="str">
            <v>completo</v>
          </cell>
        </row>
        <row r="5538">
          <cell r="D5538" t="str">
            <v>30810125S</v>
          </cell>
          <cell r="E5538">
            <v>-269875</v>
          </cell>
          <cell r="F5538" t="str">
            <v>parcial</v>
          </cell>
        </row>
        <row r="5539">
          <cell r="D5539" t="str">
            <v>30956306P</v>
          </cell>
          <cell r="E5539">
            <v>238886</v>
          </cell>
          <cell r="F5539" t="str">
            <v>parcial</v>
          </cell>
        </row>
        <row r="5540">
          <cell r="D5540" t="str">
            <v>53254498E</v>
          </cell>
          <cell r="E5540">
            <v>235174</v>
          </cell>
          <cell r="F5540" t="str">
            <v>completo</v>
          </cell>
        </row>
        <row r="5541">
          <cell r="D5541" t="str">
            <v>48981503J</v>
          </cell>
          <cell r="E5541">
            <v>-113739962</v>
          </cell>
          <cell r="F5541" t="str">
            <v>parcial</v>
          </cell>
        </row>
        <row r="5542">
          <cell r="D5542" t="str">
            <v>30968591B</v>
          </cell>
          <cell r="E5542">
            <v>217546</v>
          </cell>
          <cell r="F5542" t="str">
            <v>parcial</v>
          </cell>
        </row>
        <row r="5543">
          <cell r="D5543" t="str">
            <v>30829467Z</v>
          </cell>
          <cell r="E5543">
            <v>113447562</v>
          </cell>
          <cell r="F5543" t="str">
            <v>completo</v>
          </cell>
        </row>
        <row r="5544">
          <cell r="D5544" t="str">
            <v>30812928N</v>
          </cell>
          <cell r="E5544">
            <v>-113188962</v>
          </cell>
          <cell r="F5544" t="str">
            <v>parcial</v>
          </cell>
        </row>
        <row r="5545">
          <cell r="D5545" t="str">
            <v>31002923G</v>
          </cell>
          <cell r="E5545">
            <v>113611722</v>
          </cell>
          <cell r="F5545" t="str">
            <v>completo</v>
          </cell>
        </row>
        <row r="5546">
          <cell r="D5546" t="str">
            <v>30969580B</v>
          </cell>
          <cell r="E5546">
            <v>-113317303</v>
          </cell>
          <cell r="F5546" t="str">
            <v>parcial</v>
          </cell>
        </row>
        <row r="5547">
          <cell r="D5547" t="str">
            <v>30799171D</v>
          </cell>
          <cell r="E5547">
            <v>-270247</v>
          </cell>
          <cell r="F5547" t="str">
            <v>parcial</v>
          </cell>
        </row>
        <row r="5548">
          <cell r="D5548" t="str">
            <v>52486826K</v>
          </cell>
          <cell r="E5548">
            <v>-113588962</v>
          </cell>
          <cell r="F5548" t="str">
            <v>completo</v>
          </cell>
        </row>
        <row r="5549">
          <cell r="D5549" t="str">
            <v>17441277D</v>
          </cell>
          <cell r="E5549">
            <v>235306</v>
          </cell>
          <cell r="F5549" t="str">
            <v>parcial</v>
          </cell>
        </row>
        <row r="5550">
          <cell r="D5550" t="str">
            <v>30993203J</v>
          </cell>
          <cell r="E5550">
            <v>-113373203</v>
          </cell>
          <cell r="F5550" t="str">
            <v>completo</v>
          </cell>
        </row>
        <row r="5551">
          <cell r="D5551" t="str">
            <v>44372418J</v>
          </cell>
          <cell r="E5551">
            <v>-272139</v>
          </cell>
          <cell r="F5551" t="str">
            <v>completo</v>
          </cell>
        </row>
        <row r="5552">
          <cell r="D5552" t="str">
            <v>45277673B</v>
          </cell>
          <cell r="E5552">
            <v>113080203</v>
          </cell>
          <cell r="F5552" t="str">
            <v>completo</v>
          </cell>
        </row>
        <row r="5553">
          <cell r="D5553" t="str">
            <v>75158536X</v>
          </cell>
          <cell r="E5553">
            <v>-113713862</v>
          </cell>
          <cell r="F5553" t="str">
            <v>completo</v>
          </cell>
        </row>
        <row r="5554">
          <cell r="D5554" t="str">
            <v>08364232Y</v>
          </cell>
          <cell r="E5554">
            <v>-113712203</v>
          </cell>
          <cell r="F5554" t="str">
            <v>completo</v>
          </cell>
        </row>
        <row r="5555">
          <cell r="D5555" t="str">
            <v>48919932J</v>
          </cell>
          <cell r="E5555">
            <v>-113397832</v>
          </cell>
          <cell r="F5555" t="str">
            <v>completo</v>
          </cell>
        </row>
        <row r="5556">
          <cell r="D5556" t="str">
            <v>52005846V</v>
          </cell>
          <cell r="E5556">
            <v>113022203</v>
          </cell>
          <cell r="F5556" t="str">
            <v>completo</v>
          </cell>
        </row>
        <row r="5557">
          <cell r="D5557" t="str">
            <v>15513919M</v>
          </cell>
          <cell r="E5557">
            <v>113612432</v>
          </cell>
          <cell r="F5557" t="str">
            <v>completo</v>
          </cell>
        </row>
        <row r="5558">
          <cell r="D5558" t="str">
            <v>30198252B</v>
          </cell>
          <cell r="E5558">
            <v>113021552</v>
          </cell>
          <cell r="F5558" t="str">
            <v>completo</v>
          </cell>
        </row>
        <row r="5559">
          <cell r="D5559" t="str">
            <v>32058033N</v>
          </cell>
          <cell r="E5559">
            <v>212638</v>
          </cell>
          <cell r="F5559" t="str">
            <v>completo</v>
          </cell>
        </row>
        <row r="5560">
          <cell r="D5560" t="str">
            <v>72705267J</v>
          </cell>
          <cell r="E5560">
            <v>289030</v>
          </cell>
          <cell r="F5560" t="str">
            <v>parcial</v>
          </cell>
        </row>
        <row r="5561">
          <cell r="D5561" t="str">
            <v>30983644E</v>
          </cell>
          <cell r="E5561">
            <v>269878</v>
          </cell>
          <cell r="F5561" t="str">
            <v>completo</v>
          </cell>
        </row>
        <row r="5562">
          <cell r="D5562" t="str">
            <v>30992101S</v>
          </cell>
          <cell r="E5562">
            <v>302078</v>
          </cell>
          <cell r="F5562" t="str">
            <v>completo</v>
          </cell>
        </row>
        <row r="5563">
          <cell r="D5563" t="str">
            <v>30999601V</v>
          </cell>
          <cell r="E5563">
            <v>-113738882</v>
          </cell>
          <cell r="F5563" t="str">
            <v>completo</v>
          </cell>
        </row>
        <row r="5564">
          <cell r="D5564" t="str">
            <v>45744517R</v>
          </cell>
          <cell r="E5564">
            <v>-113352072</v>
          </cell>
          <cell r="F5564" t="str">
            <v>completo</v>
          </cell>
        </row>
        <row r="5565">
          <cell r="D5565" t="str">
            <v>31005955T</v>
          </cell>
          <cell r="E5565">
            <v>-269887</v>
          </cell>
          <cell r="F5565" t="str">
            <v>completo</v>
          </cell>
        </row>
        <row r="5566">
          <cell r="D5566" t="str">
            <v>31000292H</v>
          </cell>
          <cell r="E5566">
            <v>113230003</v>
          </cell>
          <cell r="F5566" t="str">
            <v>completo</v>
          </cell>
        </row>
        <row r="5567">
          <cell r="D5567" t="str">
            <v>31006489M</v>
          </cell>
          <cell r="E5567">
            <v>270834</v>
          </cell>
          <cell r="F5567" t="str">
            <v>completo</v>
          </cell>
        </row>
        <row r="5568">
          <cell r="D5568" t="str">
            <v>31012379F</v>
          </cell>
          <cell r="E5568">
            <v>113040582</v>
          </cell>
          <cell r="F5568" t="str">
            <v>completo</v>
          </cell>
        </row>
        <row r="5569">
          <cell r="D5569" t="str">
            <v>26968397T</v>
          </cell>
          <cell r="E5569">
            <v>-113717303</v>
          </cell>
          <cell r="F5569" t="str">
            <v>completo</v>
          </cell>
        </row>
        <row r="5570">
          <cell r="D5570" t="str">
            <v>77576012W</v>
          </cell>
          <cell r="E5570">
            <v>113402432</v>
          </cell>
          <cell r="F5570" t="str">
            <v>completo</v>
          </cell>
        </row>
        <row r="5571">
          <cell r="D5571" t="str">
            <v>28717823T</v>
          </cell>
          <cell r="E5571">
            <v>-238771</v>
          </cell>
          <cell r="F5571" t="str">
            <v>parcial</v>
          </cell>
        </row>
        <row r="5572">
          <cell r="D5572" t="str">
            <v>25698843T</v>
          </cell>
          <cell r="E5572">
            <v>-113712782</v>
          </cell>
          <cell r="F5572" t="str">
            <v>completo</v>
          </cell>
        </row>
        <row r="5573">
          <cell r="D5573" t="str">
            <v>48919622W</v>
          </cell>
          <cell r="E5573">
            <v>-255123</v>
          </cell>
          <cell r="F5573" t="str">
            <v>parcial</v>
          </cell>
        </row>
        <row r="5574">
          <cell r="D5574" t="str">
            <v>31016027K</v>
          </cell>
          <cell r="E5574">
            <v>113692982</v>
          </cell>
          <cell r="F5574" t="str">
            <v>parcial</v>
          </cell>
        </row>
        <row r="5575">
          <cell r="D5575" t="str">
            <v>45944955V</v>
          </cell>
          <cell r="E5575">
            <v>113670203</v>
          </cell>
          <cell r="F5575" t="str">
            <v>completo</v>
          </cell>
        </row>
        <row r="5576">
          <cell r="D5576" t="str">
            <v>17474054B</v>
          </cell>
          <cell r="E5576">
            <v>272130</v>
          </cell>
          <cell r="F5576" t="str">
            <v>completo</v>
          </cell>
        </row>
        <row r="5577">
          <cell r="D5577" t="str">
            <v>F970255</v>
          </cell>
          <cell r="E5577">
            <v>239722</v>
          </cell>
          <cell r="F5577" t="str">
            <v>completo</v>
          </cell>
        </row>
        <row r="5578">
          <cell r="D5578" t="str">
            <v>77353123Y</v>
          </cell>
          <cell r="E5578">
            <v>269882</v>
          </cell>
          <cell r="F5578" t="str">
            <v>parcial</v>
          </cell>
        </row>
        <row r="5579">
          <cell r="D5579" t="str">
            <v>28498130A</v>
          </cell>
          <cell r="E5579">
            <v>113423452</v>
          </cell>
          <cell r="F5579" t="str">
            <v>completo</v>
          </cell>
        </row>
        <row r="5580">
          <cell r="D5580" t="str">
            <v>05695829V</v>
          </cell>
          <cell r="E5580">
            <v>255118</v>
          </cell>
          <cell r="F5580" t="str">
            <v>parcial</v>
          </cell>
        </row>
        <row r="5581">
          <cell r="D5581" t="str">
            <v>70647603K</v>
          </cell>
          <cell r="E5581">
            <v>-113105712</v>
          </cell>
          <cell r="F5581" t="str">
            <v>parcial</v>
          </cell>
        </row>
        <row r="5582">
          <cell r="D5582" t="str">
            <v>53573983Z</v>
          </cell>
          <cell r="E5582">
            <v>-113731272</v>
          </cell>
          <cell r="F5582" t="str">
            <v>parcial</v>
          </cell>
        </row>
        <row r="5583">
          <cell r="D5583" t="str">
            <v>U05671230</v>
          </cell>
          <cell r="E5583">
            <v>-113733982</v>
          </cell>
          <cell r="F5583" t="str">
            <v>completo</v>
          </cell>
        </row>
        <row r="5584">
          <cell r="D5584">
            <v>116765794</v>
          </cell>
          <cell r="E5584">
            <v>113482212</v>
          </cell>
          <cell r="F5584" t="str">
            <v>parcial</v>
          </cell>
        </row>
        <row r="5585">
          <cell r="D5585" t="str">
            <v>45944396X</v>
          </cell>
          <cell r="E5585">
            <v>303690</v>
          </cell>
          <cell r="F5585" t="str">
            <v>completo</v>
          </cell>
        </row>
        <row r="5586">
          <cell r="D5586" t="str">
            <v>31007640Y</v>
          </cell>
          <cell r="E5586">
            <v>-304107</v>
          </cell>
          <cell r="F5586" t="str">
            <v>completo</v>
          </cell>
        </row>
        <row r="5587">
          <cell r="D5587" t="str">
            <v>31018059Y</v>
          </cell>
          <cell r="E5587">
            <v>113484782</v>
          </cell>
          <cell r="F5587" t="str">
            <v>completo</v>
          </cell>
        </row>
        <row r="5588">
          <cell r="D5588" t="str">
            <v>30993734S</v>
          </cell>
          <cell r="E5588">
            <v>303630</v>
          </cell>
          <cell r="F5588" t="str">
            <v>completo</v>
          </cell>
        </row>
        <row r="5589">
          <cell r="D5589" t="str">
            <v>20224907H</v>
          </cell>
          <cell r="E5589">
            <v>302274</v>
          </cell>
          <cell r="F5589" t="str">
            <v>completo</v>
          </cell>
        </row>
        <row r="5590">
          <cell r="D5590" t="str">
            <v>26968398R</v>
          </cell>
          <cell r="E5590">
            <v>-303719</v>
          </cell>
          <cell r="F5590" t="str">
            <v>completo</v>
          </cell>
        </row>
        <row r="5591">
          <cell r="D5591" t="str">
            <v>50126466J</v>
          </cell>
          <cell r="E5591">
            <v>113480422</v>
          </cell>
          <cell r="F5591" t="str">
            <v>completo</v>
          </cell>
        </row>
        <row r="5592">
          <cell r="D5592" t="str">
            <v>45887891Q</v>
          </cell>
          <cell r="E5592">
            <v>302454</v>
          </cell>
          <cell r="F5592" t="str">
            <v>completo</v>
          </cell>
        </row>
        <row r="5593">
          <cell r="D5593" t="str">
            <v>Y2968262B</v>
          </cell>
          <cell r="E5593">
            <v>-254803</v>
          </cell>
          <cell r="F5593" t="str">
            <v>completo</v>
          </cell>
        </row>
        <row r="5594">
          <cell r="D5594" t="str">
            <v>AAA737605</v>
          </cell>
          <cell r="E5594">
            <v>113291552</v>
          </cell>
          <cell r="F5594" t="str">
            <v>completo</v>
          </cell>
        </row>
        <row r="5595">
          <cell r="D5595" t="str">
            <v>76647947X</v>
          </cell>
          <cell r="E5595">
            <v>234210</v>
          </cell>
          <cell r="F5595" t="str">
            <v>completo</v>
          </cell>
        </row>
        <row r="5596">
          <cell r="D5596" t="str">
            <v>49020030S</v>
          </cell>
          <cell r="E5596">
            <v>-234215</v>
          </cell>
          <cell r="F5596" t="str">
            <v>completo</v>
          </cell>
        </row>
        <row r="5597">
          <cell r="D5597" t="str">
            <v>70640630V</v>
          </cell>
          <cell r="E5597">
            <v>113488832</v>
          </cell>
          <cell r="F5597" t="str">
            <v>parcial</v>
          </cell>
        </row>
        <row r="5598">
          <cell r="D5598" t="str">
            <v>G12639285</v>
          </cell>
          <cell r="E5598">
            <v>215402</v>
          </cell>
          <cell r="F5598" t="str">
            <v>completo</v>
          </cell>
        </row>
        <row r="5599">
          <cell r="D5599" t="str">
            <v>FL808313</v>
          </cell>
          <cell r="E5599">
            <v>113402312</v>
          </cell>
          <cell r="F5599" t="str">
            <v>parcial</v>
          </cell>
        </row>
        <row r="5600">
          <cell r="D5600" t="str">
            <v>05431760B</v>
          </cell>
          <cell r="E5600">
            <v>217498</v>
          </cell>
          <cell r="F5600" t="str">
            <v>parcial</v>
          </cell>
        </row>
        <row r="5601">
          <cell r="D5601" t="str">
            <v>AA4697270</v>
          </cell>
          <cell r="E5601">
            <v>113219962</v>
          </cell>
          <cell r="F5601" t="str">
            <v>completo</v>
          </cell>
        </row>
        <row r="5602">
          <cell r="D5602" t="str">
            <v>48989901Q</v>
          </cell>
          <cell r="E5602">
            <v>-113504352</v>
          </cell>
          <cell r="F5602" t="str">
            <v>completo</v>
          </cell>
        </row>
        <row r="5603">
          <cell r="D5603" t="str">
            <v>Y6276142P</v>
          </cell>
          <cell r="E5603">
            <v>302398</v>
          </cell>
          <cell r="F5603" t="str">
            <v>completo</v>
          </cell>
        </row>
        <row r="5604">
          <cell r="D5604" t="str">
            <v>49106029V</v>
          </cell>
          <cell r="E5604">
            <v>-113529203</v>
          </cell>
          <cell r="F5604" t="str">
            <v>completo</v>
          </cell>
        </row>
        <row r="5605">
          <cell r="D5605" t="str">
            <v>18453760D</v>
          </cell>
          <cell r="E5605">
            <v>258274</v>
          </cell>
          <cell r="F5605" t="str">
            <v>completo</v>
          </cell>
        </row>
        <row r="5606">
          <cell r="D5606" t="str">
            <v>Y3681168D</v>
          </cell>
          <cell r="E5606">
            <v>-253227</v>
          </cell>
          <cell r="F5606" t="str">
            <v>completo</v>
          </cell>
        </row>
        <row r="5607">
          <cell r="D5607" t="str">
            <v>71934648D</v>
          </cell>
          <cell r="E5607">
            <v>113632532</v>
          </cell>
          <cell r="F5607" t="str">
            <v>completo</v>
          </cell>
        </row>
        <row r="5608">
          <cell r="D5608" t="str">
            <v>48857948Z</v>
          </cell>
          <cell r="E5608">
            <v>113442532</v>
          </cell>
          <cell r="F5608" t="str">
            <v>parcial</v>
          </cell>
        </row>
        <row r="5609">
          <cell r="D5609" t="str">
            <v>AM535029</v>
          </cell>
          <cell r="E5609">
            <v>235702</v>
          </cell>
          <cell r="F5609" t="str">
            <v>completo</v>
          </cell>
        </row>
        <row r="5610">
          <cell r="D5610" t="str">
            <v>Y6450674Q</v>
          </cell>
          <cell r="E5610">
            <v>-113543982</v>
          </cell>
          <cell r="F5610" t="str">
            <v>completo</v>
          </cell>
        </row>
        <row r="5611">
          <cell r="D5611" t="str">
            <v>52352704N</v>
          </cell>
          <cell r="E5611">
            <v>-238763</v>
          </cell>
          <cell r="F5611" t="str">
            <v>parcial</v>
          </cell>
        </row>
        <row r="5612">
          <cell r="D5612" t="str">
            <v>AAA792426</v>
          </cell>
          <cell r="E5612">
            <v>238914</v>
          </cell>
          <cell r="F5612" t="str">
            <v>completo</v>
          </cell>
        </row>
        <row r="5613">
          <cell r="D5613" t="str">
            <v>AN339202</v>
          </cell>
          <cell r="E5613">
            <v>-113105152</v>
          </cell>
          <cell r="F5613" t="str">
            <v>completo</v>
          </cell>
        </row>
        <row r="5614">
          <cell r="D5614" t="str">
            <v>77413854V</v>
          </cell>
          <cell r="E5614">
            <v>113804352</v>
          </cell>
          <cell r="F5614" t="str">
            <v>completo</v>
          </cell>
        </row>
        <row r="5615">
          <cell r="D5615" t="str">
            <v>Y4291064Z</v>
          </cell>
          <cell r="E5615">
            <v>-113396752</v>
          </cell>
          <cell r="F5615" t="str">
            <v>completo</v>
          </cell>
        </row>
        <row r="5616">
          <cell r="D5616" t="str">
            <v>76954526E</v>
          </cell>
          <cell r="E5616">
            <v>113271552</v>
          </cell>
          <cell r="F5616" t="str">
            <v>completo</v>
          </cell>
        </row>
        <row r="5617">
          <cell r="D5617">
            <v>145846341</v>
          </cell>
          <cell r="E5617">
            <v>-272419</v>
          </cell>
          <cell r="F5617" t="str">
            <v>completo</v>
          </cell>
        </row>
        <row r="5618">
          <cell r="D5618" t="str">
            <v>G19014242</v>
          </cell>
          <cell r="E5618">
            <v>272418</v>
          </cell>
          <cell r="F5618" t="str">
            <v>completo</v>
          </cell>
        </row>
        <row r="5619">
          <cell r="D5619" t="str">
            <v>AR541241</v>
          </cell>
          <cell r="E5619">
            <v>-272415</v>
          </cell>
          <cell r="F5619" t="str">
            <v>completo</v>
          </cell>
        </row>
        <row r="5620">
          <cell r="D5620" t="str">
            <v>Y4606623J</v>
          </cell>
          <cell r="E5620">
            <v>-113927552</v>
          </cell>
          <cell r="F5620" t="str">
            <v>completo</v>
          </cell>
        </row>
        <row r="5621">
          <cell r="D5621" t="str">
            <v>FO537165</v>
          </cell>
          <cell r="E5621">
            <v>-113986652</v>
          </cell>
          <cell r="F5621" t="str">
            <v>completo</v>
          </cell>
        </row>
        <row r="5622">
          <cell r="D5622" t="str">
            <v>Y387088</v>
          </cell>
          <cell r="E5622">
            <v>-258359</v>
          </cell>
          <cell r="F5622" t="str">
            <v>completo</v>
          </cell>
        </row>
        <row r="5623">
          <cell r="D5623" t="str">
            <v>32857823T</v>
          </cell>
          <cell r="E5623">
            <v>113088752</v>
          </cell>
          <cell r="F5623" t="str">
            <v>parcial</v>
          </cell>
        </row>
        <row r="5624">
          <cell r="D5624" t="str">
            <v>78691064Z</v>
          </cell>
          <cell r="E5624">
            <v>257982</v>
          </cell>
          <cell r="F5624" t="str">
            <v>parcial</v>
          </cell>
        </row>
        <row r="5625">
          <cell r="D5625" t="str">
            <v>G12351241</v>
          </cell>
          <cell r="E5625">
            <v>-113589752</v>
          </cell>
          <cell r="F5625" t="str">
            <v>completo</v>
          </cell>
        </row>
        <row r="5626">
          <cell r="D5626" t="str">
            <v>27903580A</v>
          </cell>
          <cell r="E5626">
            <v>-258223</v>
          </cell>
          <cell r="F5626" t="str">
            <v>completo</v>
          </cell>
        </row>
        <row r="5627">
          <cell r="D5627" t="str">
            <v>AAB145684</v>
          </cell>
          <cell r="E5627">
            <v>-260695</v>
          </cell>
          <cell r="F5627" t="str">
            <v>completo</v>
          </cell>
        </row>
        <row r="5628">
          <cell r="D5628" t="str">
            <v>02196615T</v>
          </cell>
          <cell r="E5628">
            <v>-258327</v>
          </cell>
          <cell r="F5628" t="str">
            <v>parcial</v>
          </cell>
        </row>
        <row r="5629">
          <cell r="D5629" t="str">
            <v>50756358G</v>
          </cell>
          <cell r="E5629">
            <v>113233852</v>
          </cell>
          <cell r="F5629" t="str">
            <v>completo</v>
          </cell>
        </row>
        <row r="5630">
          <cell r="D5630" t="str">
            <v>45421629X</v>
          </cell>
          <cell r="E5630">
            <v>-113333852</v>
          </cell>
          <cell r="F5630" t="str">
            <v>parcial</v>
          </cell>
        </row>
        <row r="5631">
          <cell r="D5631" t="str">
            <v>25993705W</v>
          </cell>
          <cell r="E5631">
            <v>-258603</v>
          </cell>
          <cell r="F5631" t="str">
            <v>parcial</v>
          </cell>
        </row>
        <row r="5632">
          <cell r="D5632" t="str">
            <v>Y5247305F</v>
          </cell>
          <cell r="E5632">
            <v>113442072</v>
          </cell>
          <cell r="F5632" t="str">
            <v>completo</v>
          </cell>
        </row>
        <row r="5633">
          <cell r="D5633" t="str">
            <v>Y4949385Y</v>
          </cell>
          <cell r="E5633">
            <v>-269927</v>
          </cell>
          <cell r="F5633" t="str">
            <v>completo</v>
          </cell>
        </row>
        <row r="5634">
          <cell r="D5634" t="str">
            <v>AU4296100</v>
          </cell>
          <cell r="E5634">
            <v>-113968962</v>
          </cell>
          <cell r="F5634" t="str">
            <v>completo</v>
          </cell>
        </row>
        <row r="5635">
          <cell r="D5635" t="str">
            <v>50409257L</v>
          </cell>
          <cell r="E5635">
            <v>113678962</v>
          </cell>
          <cell r="F5635" t="str">
            <v>completo</v>
          </cell>
        </row>
        <row r="5636">
          <cell r="D5636" t="str">
            <v>30441965Q</v>
          </cell>
          <cell r="E5636">
            <v>-113104982</v>
          </cell>
          <cell r="F5636" t="str">
            <v>parcial</v>
          </cell>
        </row>
        <row r="5637">
          <cell r="D5637" t="str">
            <v>AV0548454</v>
          </cell>
          <cell r="E5637">
            <v>-113161272</v>
          </cell>
          <cell r="F5637" t="str">
            <v>completo</v>
          </cell>
        </row>
        <row r="5638">
          <cell r="D5638" t="str">
            <v>AU0382382</v>
          </cell>
          <cell r="E5638">
            <v>113841272</v>
          </cell>
          <cell r="F5638" t="str">
            <v>completo</v>
          </cell>
        </row>
        <row r="5639">
          <cell r="D5639" t="str">
            <v>YA2808469</v>
          </cell>
          <cell r="E5639">
            <v>-272123</v>
          </cell>
          <cell r="F5639" t="str">
            <v>completo</v>
          </cell>
        </row>
        <row r="5640">
          <cell r="D5640" t="str">
            <v>AQ075851</v>
          </cell>
          <cell r="E5640">
            <v>-272135</v>
          </cell>
          <cell r="F5640" t="str">
            <v>completo</v>
          </cell>
        </row>
        <row r="5641">
          <cell r="D5641" t="str">
            <v>77363818Y</v>
          </cell>
          <cell r="E5641">
            <v>287174</v>
          </cell>
          <cell r="F5641" t="str">
            <v>completo</v>
          </cell>
        </row>
        <row r="5642">
          <cell r="D5642" t="str">
            <v>75618117M</v>
          </cell>
          <cell r="E5642">
            <v>287194</v>
          </cell>
          <cell r="F5642" t="str">
            <v>parcial</v>
          </cell>
        </row>
        <row r="5643">
          <cell r="D5643" t="str">
            <v>AU8919923</v>
          </cell>
          <cell r="E5643">
            <v>-287231</v>
          </cell>
          <cell r="F5643" t="str">
            <v>completo</v>
          </cell>
        </row>
        <row r="5644">
          <cell r="D5644" t="str">
            <v>AT2992273</v>
          </cell>
          <cell r="E5644">
            <v>-113732782</v>
          </cell>
          <cell r="F5644" t="str">
            <v>completo</v>
          </cell>
        </row>
        <row r="5645">
          <cell r="D5645" t="str">
            <v>RL3418046</v>
          </cell>
          <cell r="E5645">
            <v>-287467</v>
          </cell>
          <cell r="F5645" t="str">
            <v>completo</v>
          </cell>
        </row>
        <row r="5646">
          <cell r="D5646" t="str">
            <v>14634485E</v>
          </cell>
          <cell r="E5646">
            <v>-289367</v>
          </cell>
          <cell r="F5646" t="str">
            <v>completo</v>
          </cell>
        </row>
        <row r="5647">
          <cell r="D5647" t="str">
            <v>28543609B</v>
          </cell>
          <cell r="E5647">
            <v>113820982</v>
          </cell>
          <cell r="F5647" t="str">
            <v>parcial</v>
          </cell>
        </row>
        <row r="5648">
          <cell r="D5648" t="str">
            <v>AAA233620</v>
          </cell>
          <cell r="E5648">
            <v>113212982</v>
          </cell>
          <cell r="F5648" t="str">
            <v>completo</v>
          </cell>
        </row>
        <row r="5649">
          <cell r="D5649" t="str">
            <v>26252940G</v>
          </cell>
          <cell r="E5649">
            <v>113232982</v>
          </cell>
          <cell r="F5649" t="str">
            <v>completo</v>
          </cell>
        </row>
        <row r="5650">
          <cell r="D5650">
            <v>1205808965</v>
          </cell>
          <cell r="E5650">
            <v>-289235</v>
          </cell>
          <cell r="F5650" t="str">
            <v>parcial</v>
          </cell>
        </row>
        <row r="5651">
          <cell r="D5651">
            <v>1002603049</v>
          </cell>
          <cell r="E5651">
            <v>289294</v>
          </cell>
          <cell r="F5651" t="str">
            <v>parcial</v>
          </cell>
        </row>
        <row r="5652">
          <cell r="D5652">
            <v>923014310</v>
          </cell>
          <cell r="E5652">
            <v>-289335</v>
          </cell>
          <cell r="F5652" t="str">
            <v>parcial</v>
          </cell>
        </row>
        <row r="5653">
          <cell r="D5653">
            <v>1205780362</v>
          </cell>
          <cell r="E5653">
            <v>-289339</v>
          </cell>
          <cell r="F5653" t="str">
            <v>parcial</v>
          </cell>
        </row>
        <row r="5654">
          <cell r="D5654">
            <v>1002734950</v>
          </cell>
          <cell r="E5654">
            <v>113802203</v>
          </cell>
          <cell r="F5654" t="str">
            <v>completo</v>
          </cell>
        </row>
        <row r="5655">
          <cell r="D5655" t="str">
            <v>Y6514160E</v>
          </cell>
          <cell r="E5655">
            <v>113843982</v>
          </cell>
          <cell r="F5655" t="str">
            <v>completo</v>
          </cell>
        </row>
        <row r="5656">
          <cell r="D5656" t="str">
            <v>Y4142894X</v>
          </cell>
          <cell r="E5656">
            <v>-113563982</v>
          </cell>
          <cell r="F5656" t="str">
            <v>completo</v>
          </cell>
        </row>
        <row r="5657">
          <cell r="D5657" t="str">
            <v>FG449110</v>
          </cell>
          <cell r="E5657">
            <v>-289423</v>
          </cell>
          <cell r="F5657" t="str">
            <v>parcial</v>
          </cell>
        </row>
        <row r="5658">
          <cell r="D5658" t="str">
            <v>49090306A</v>
          </cell>
          <cell r="E5658">
            <v>113616092</v>
          </cell>
          <cell r="F5658" t="str">
            <v>completo</v>
          </cell>
        </row>
        <row r="5659">
          <cell r="D5659" t="str">
            <v>YA9752790</v>
          </cell>
          <cell r="E5659">
            <v>-113790192</v>
          </cell>
          <cell r="F5659" t="str">
            <v>completo</v>
          </cell>
        </row>
        <row r="5660">
          <cell r="D5660" t="str">
            <v>30480429R</v>
          </cell>
          <cell r="E5660">
            <v>302086</v>
          </cell>
          <cell r="F5660" t="str">
            <v>completo</v>
          </cell>
        </row>
        <row r="5661">
          <cell r="D5661" t="str">
            <v>08012076A</v>
          </cell>
          <cell r="E5661">
            <v>302214</v>
          </cell>
          <cell r="F5661" t="str">
            <v>completo</v>
          </cell>
        </row>
        <row r="5662">
          <cell r="D5662" t="str">
            <v>78755679E</v>
          </cell>
          <cell r="E5662">
            <v>-302231</v>
          </cell>
          <cell r="F5662" t="str">
            <v>completo</v>
          </cell>
        </row>
        <row r="5663">
          <cell r="D5663" t="str">
            <v>26246937G</v>
          </cell>
          <cell r="E5663">
            <v>-113732203</v>
          </cell>
          <cell r="F5663" t="str">
            <v>completo</v>
          </cell>
        </row>
        <row r="5664">
          <cell r="D5664" t="str">
            <v>E20611978</v>
          </cell>
          <cell r="E5664">
            <v>-113142203</v>
          </cell>
          <cell r="F5664" t="str">
            <v>completo</v>
          </cell>
        </row>
        <row r="5665">
          <cell r="D5665" t="str">
            <v>53910919T</v>
          </cell>
          <cell r="E5665">
            <v>-302247</v>
          </cell>
          <cell r="F5665" t="str">
            <v>completo</v>
          </cell>
        </row>
        <row r="5666">
          <cell r="D5666" t="str">
            <v>RL3370111</v>
          </cell>
          <cell r="E5666">
            <v>-113393203</v>
          </cell>
          <cell r="F5666" t="str">
            <v>completo</v>
          </cell>
        </row>
        <row r="5667">
          <cell r="D5667" t="str">
            <v>75720657B</v>
          </cell>
          <cell r="E5667">
            <v>302598</v>
          </cell>
          <cell r="F5667" t="str">
            <v>completo</v>
          </cell>
        </row>
        <row r="5668">
          <cell r="D5668" t="str">
            <v>AV921768</v>
          </cell>
          <cell r="E5668">
            <v>113868303</v>
          </cell>
          <cell r="F5668" t="str">
            <v>completo</v>
          </cell>
        </row>
        <row r="5669">
          <cell r="D5669" t="str">
            <v>45886028Q</v>
          </cell>
          <cell r="E5669">
            <v>113801782</v>
          </cell>
          <cell r="F5669" t="str">
            <v>parcial</v>
          </cell>
        </row>
        <row r="5670">
          <cell r="D5670" t="str">
            <v>30823552X</v>
          </cell>
          <cell r="E5670">
            <v>-113562382</v>
          </cell>
          <cell r="F5670" t="str">
            <v>completo</v>
          </cell>
        </row>
        <row r="5671">
          <cell r="D5671" t="str">
            <v>80161653Y</v>
          </cell>
          <cell r="E5671">
            <v>257554</v>
          </cell>
          <cell r="F5671" t="str">
            <v>parcial</v>
          </cell>
        </row>
        <row r="5672">
          <cell r="D5672" t="str">
            <v>45745557Y</v>
          </cell>
          <cell r="E5672">
            <v>233826</v>
          </cell>
          <cell r="F5672" t="str">
            <v>completo</v>
          </cell>
        </row>
        <row r="5673">
          <cell r="D5673" t="str">
            <v>45885929D</v>
          </cell>
          <cell r="E5673">
            <v>-113339682</v>
          </cell>
          <cell r="F5673" t="str">
            <v>completo</v>
          </cell>
        </row>
        <row r="5674">
          <cell r="D5674" t="str">
            <v>31003877S</v>
          </cell>
          <cell r="E5674">
            <v>-113394432</v>
          </cell>
          <cell r="F5674" t="str">
            <v>parcial</v>
          </cell>
        </row>
        <row r="5675">
          <cell r="D5675" t="str">
            <v>30976321J</v>
          </cell>
          <cell r="E5675">
            <v>113849682</v>
          </cell>
          <cell r="F5675" t="str">
            <v>parcial</v>
          </cell>
        </row>
        <row r="5676">
          <cell r="D5676" t="str">
            <v>34026794L</v>
          </cell>
          <cell r="E5676">
            <v>113219452</v>
          </cell>
          <cell r="F5676" t="str">
            <v>parcial</v>
          </cell>
        </row>
        <row r="5677">
          <cell r="D5677" t="str">
            <v>X0819868X</v>
          </cell>
          <cell r="E5677">
            <v>233834</v>
          </cell>
          <cell r="F5677" t="str">
            <v>completo</v>
          </cell>
        </row>
        <row r="5678">
          <cell r="D5678" t="str">
            <v>44359167X</v>
          </cell>
          <cell r="E5678">
            <v>233838</v>
          </cell>
          <cell r="F5678" t="str">
            <v>parcial</v>
          </cell>
        </row>
        <row r="5679">
          <cell r="D5679" t="str">
            <v>30814054B</v>
          </cell>
          <cell r="E5679">
            <v>113636452</v>
          </cell>
          <cell r="F5679" t="str">
            <v>completo</v>
          </cell>
        </row>
        <row r="5680">
          <cell r="D5680" t="str">
            <v>30982325Z</v>
          </cell>
          <cell r="E5680">
            <v>-113719832</v>
          </cell>
          <cell r="F5680" t="str">
            <v>completo</v>
          </cell>
        </row>
        <row r="5681">
          <cell r="D5681" t="str">
            <v>44369959S</v>
          </cell>
          <cell r="E5681">
            <v>286922</v>
          </cell>
          <cell r="F5681" t="str">
            <v>parcial</v>
          </cell>
        </row>
        <row r="5682">
          <cell r="D5682" t="str">
            <v>75706668Y</v>
          </cell>
          <cell r="E5682">
            <v>238798</v>
          </cell>
          <cell r="F5682" t="str">
            <v>completo</v>
          </cell>
        </row>
        <row r="5683">
          <cell r="D5683" t="str">
            <v>30833151H</v>
          </cell>
          <cell r="E5683">
            <v>-254627</v>
          </cell>
          <cell r="F5683" t="str">
            <v>completo</v>
          </cell>
        </row>
        <row r="5684">
          <cell r="D5684" t="str">
            <v>30830724Y</v>
          </cell>
          <cell r="E5684">
            <v>-113738332</v>
          </cell>
          <cell r="F5684" t="str">
            <v>parcial</v>
          </cell>
        </row>
        <row r="5685">
          <cell r="D5685" t="str">
            <v>30445356A</v>
          </cell>
          <cell r="E5685">
            <v>113086962</v>
          </cell>
          <cell r="F5685" t="str">
            <v>parcial</v>
          </cell>
        </row>
        <row r="5686">
          <cell r="D5686" t="str">
            <v>30481940V</v>
          </cell>
          <cell r="E5686">
            <v>113290782</v>
          </cell>
          <cell r="F5686" t="str">
            <v>completo</v>
          </cell>
        </row>
        <row r="5687">
          <cell r="D5687" t="str">
            <v>30801234W</v>
          </cell>
          <cell r="E5687">
            <v>-269691</v>
          </cell>
          <cell r="F5687" t="str">
            <v>parcial</v>
          </cell>
        </row>
        <row r="5688">
          <cell r="D5688" t="str">
            <v>30791586Z</v>
          </cell>
          <cell r="E5688">
            <v>-113902782</v>
          </cell>
          <cell r="F5688" t="str">
            <v>completo</v>
          </cell>
        </row>
        <row r="5689">
          <cell r="D5689" t="str">
            <v>30970672E</v>
          </cell>
          <cell r="E5689">
            <v>-272171</v>
          </cell>
          <cell r="F5689" t="str">
            <v>completo</v>
          </cell>
        </row>
        <row r="5690">
          <cell r="D5690" t="str">
            <v>26025880T</v>
          </cell>
          <cell r="E5690">
            <v>287666</v>
          </cell>
          <cell r="F5690" t="str">
            <v>parcial</v>
          </cell>
        </row>
        <row r="5691">
          <cell r="D5691" t="str">
            <v>30979500H</v>
          </cell>
          <cell r="E5691">
            <v>113210072</v>
          </cell>
          <cell r="F5691" t="str">
            <v>parcial</v>
          </cell>
        </row>
        <row r="5692">
          <cell r="D5692" t="str">
            <v>80158903Q</v>
          </cell>
          <cell r="E5692">
            <v>-211747</v>
          </cell>
          <cell r="F5692" t="str">
            <v>parcial</v>
          </cell>
        </row>
        <row r="5693">
          <cell r="D5693" t="str">
            <v>26970657Y</v>
          </cell>
          <cell r="E5693">
            <v>-238795</v>
          </cell>
          <cell r="F5693" t="str">
            <v>completo</v>
          </cell>
        </row>
        <row r="5694">
          <cell r="D5694" t="str">
            <v>30943872V</v>
          </cell>
          <cell r="E5694">
            <v>303778</v>
          </cell>
          <cell r="F5694" t="str">
            <v>completo</v>
          </cell>
        </row>
        <row r="5695">
          <cell r="D5695" t="str">
            <v>30971369Y</v>
          </cell>
          <cell r="E5695">
            <v>-113129452</v>
          </cell>
          <cell r="F5695" t="str">
            <v>parcial</v>
          </cell>
        </row>
        <row r="5696">
          <cell r="D5696" t="str">
            <v>44372764Z</v>
          </cell>
          <cell r="E5696">
            <v>-302155</v>
          </cell>
          <cell r="F5696" t="str">
            <v>completo</v>
          </cell>
        </row>
        <row r="5697">
          <cell r="D5697" t="str">
            <v>80154080T</v>
          </cell>
          <cell r="E5697">
            <v>-113750203</v>
          </cell>
          <cell r="F5697" t="str">
            <v>completo</v>
          </cell>
        </row>
        <row r="5698">
          <cell r="D5698" t="str">
            <v>30964539F</v>
          </cell>
          <cell r="E5698">
            <v>288610</v>
          </cell>
          <cell r="F5698" t="str">
            <v>completo</v>
          </cell>
        </row>
        <row r="5699">
          <cell r="D5699" t="str">
            <v>26966772P</v>
          </cell>
          <cell r="E5699">
            <v>113408832</v>
          </cell>
          <cell r="F5699" t="str">
            <v>completo</v>
          </cell>
        </row>
        <row r="5700">
          <cell r="D5700" t="str">
            <v>30986086A</v>
          </cell>
          <cell r="E5700">
            <v>113460203</v>
          </cell>
          <cell r="F5700" t="str">
            <v>parcial</v>
          </cell>
        </row>
        <row r="5701">
          <cell r="D5701" t="str">
            <v>30816320T</v>
          </cell>
          <cell r="E5701">
            <v>-113396712</v>
          </cell>
          <cell r="F5701" t="str">
            <v>parcial</v>
          </cell>
        </row>
        <row r="5702">
          <cell r="D5702" t="str">
            <v>44363060Q</v>
          </cell>
          <cell r="E5702">
            <v>-113739682</v>
          </cell>
          <cell r="F5702" t="str">
            <v>completo</v>
          </cell>
        </row>
        <row r="5703">
          <cell r="D5703" t="str">
            <v>V9730366</v>
          </cell>
          <cell r="E5703">
            <v>257382</v>
          </cell>
          <cell r="F5703" t="str">
            <v>completo</v>
          </cell>
        </row>
        <row r="5704">
          <cell r="D5704" t="str">
            <v>30977518Z</v>
          </cell>
          <cell r="E5704">
            <v>113671312</v>
          </cell>
          <cell r="F5704" t="str">
            <v>completo</v>
          </cell>
        </row>
        <row r="5705">
          <cell r="D5705" t="str">
            <v>55090902Z</v>
          </cell>
          <cell r="E5705">
            <v>-288615</v>
          </cell>
          <cell r="F5705" t="str">
            <v>completo</v>
          </cell>
        </row>
        <row r="5706">
          <cell r="D5706" t="str">
            <v>44361715M</v>
          </cell>
          <cell r="E5706">
            <v>113026452</v>
          </cell>
          <cell r="F5706" t="str">
            <v>completo</v>
          </cell>
        </row>
        <row r="5707">
          <cell r="D5707" t="str">
            <v>30985270S</v>
          </cell>
          <cell r="E5707">
            <v>286942</v>
          </cell>
          <cell r="F5707" t="str">
            <v>completo</v>
          </cell>
        </row>
        <row r="5708">
          <cell r="D5708" t="str">
            <v>30960563X</v>
          </cell>
          <cell r="E5708">
            <v>270010</v>
          </cell>
          <cell r="F5708" t="str">
            <v>completo</v>
          </cell>
        </row>
        <row r="5709">
          <cell r="D5709" t="str">
            <v>45736583W</v>
          </cell>
          <cell r="E5709">
            <v>-113529682</v>
          </cell>
          <cell r="F5709" t="str">
            <v>parcial</v>
          </cell>
        </row>
        <row r="5710">
          <cell r="D5710" t="str">
            <v>77474254L</v>
          </cell>
          <cell r="E5710">
            <v>-286955</v>
          </cell>
          <cell r="F5710" t="str">
            <v>parcial</v>
          </cell>
        </row>
        <row r="5711">
          <cell r="D5711" t="str">
            <v>80157761R</v>
          </cell>
          <cell r="E5711">
            <v>-113330203</v>
          </cell>
          <cell r="F5711" t="str">
            <v>parcial</v>
          </cell>
        </row>
        <row r="5712">
          <cell r="D5712" t="str">
            <v>30965780Y</v>
          </cell>
          <cell r="E5712">
            <v>-257175</v>
          </cell>
          <cell r="F5712" t="str">
            <v>completo</v>
          </cell>
        </row>
        <row r="5713">
          <cell r="D5713" t="str">
            <v>30834350K</v>
          </cell>
          <cell r="E5713">
            <v>286950</v>
          </cell>
          <cell r="F5713" t="str">
            <v>completo</v>
          </cell>
        </row>
        <row r="5714">
          <cell r="D5714" t="str">
            <v>30797732L</v>
          </cell>
          <cell r="E5714">
            <v>217722</v>
          </cell>
          <cell r="F5714" t="str">
            <v>parcial</v>
          </cell>
        </row>
        <row r="5715">
          <cell r="D5715" t="str">
            <v>30975934V</v>
          </cell>
          <cell r="E5715">
            <v>254626</v>
          </cell>
          <cell r="F5715" t="str">
            <v>parcial</v>
          </cell>
        </row>
        <row r="5716">
          <cell r="D5716" t="str">
            <v>30823549F</v>
          </cell>
          <cell r="E5716">
            <v>113619452</v>
          </cell>
          <cell r="F5716" t="str">
            <v>completo</v>
          </cell>
        </row>
        <row r="5717">
          <cell r="D5717" t="str">
            <v>30942672J</v>
          </cell>
          <cell r="E5717">
            <v>-113188452</v>
          </cell>
          <cell r="F5717" t="str">
            <v>parcial</v>
          </cell>
        </row>
        <row r="5718">
          <cell r="D5718" t="str">
            <v>34029113S</v>
          </cell>
          <cell r="E5718">
            <v>-254907</v>
          </cell>
          <cell r="F5718" t="str">
            <v>completo</v>
          </cell>
        </row>
        <row r="5719">
          <cell r="D5719" t="str">
            <v>30985646T</v>
          </cell>
          <cell r="E5719">
            <v>-113733352</v>
          </cell>
          <cell r="F5719" t="str">
            <v>completo</v>
          </cell>
        </row>
        <row r="5720">
          <cell r="D5720" t="str">
            <v>30813453P</v>
          </cell>
          <cell r="E5720">
            <v>302042</v>
          </cell>
          <cell r="F5720" t="str">
            <v>completo</v>
          </cell>
        </row>
        <row r="5721">
          <cell r="D5721" t="str">
            <v>80132998D</v>
          </cell>
          <cell r="E5721">
            <v>254870</v>
          </cell>
          <cell r="F5721" t="str">
            <v>parcial</v>
          </cell>
        </row>
        <row r="5722">
          <cell r="D5722" t="str">
            <v>X4203957V</v>
          </cell>
          <cell r="E5722">
            <v>-254883</v>
          </cell>
          <cell r="F5722" t="str">
            <v>parcial</v>
          </cell>
        </row>
        <row r="5723">
          <cell r="D5723" t="str">
            <v>49833527W</v>
          </cell>
          <cell r="E5723">
            <v>-113719452</v>
          </cell>
          <cell r="F5723" t="str">
            <v>parcial</v>
          </cell>
        </row>
        <row r="5724">
          <cell r="D5724" t="str">
            <v>32088621X</v>
          </cell>
          <cell r="E5724">
            <v>-254831</v>
          </cell>
          <cell r="F5724" t="str">
            <v>completo</v>
          </cell>
        </row>
        <row r="5725">
          <cell r="D5725" t="str">
            <v>30990530P</v>
          </cell>
          <cell r="E5725">
            <v>-113359682</v>
          </cell>
          <cell r="F5725" t="str">
            <v>completo</v>
          </cell>
        </row>
        <row r="5726">
          <cell r="D5726" t="str">
            <v>45888525Y</v>
          </cell>
          <cell r="E5726">
            <v>113886962</v>
          </cell>
          <cell r="F5726" t="str">
            <v>completo</v>
          </cell>
        </row>
        <row r="5727">
          <cell r="D5727" t="str">
            <v>AY5115881</v>
          </cell>
          <cell r="E5727">
            <v>-113581752</v>
          </cell>
          <cell r="F5727" t="str">
            <v>completo</v>
          </cell>
        </row>
        <row r="5728">
          <cell r="D5728" t="str">
            <v>31007074S</v>
          </cell>
          <cell r="E5728">
            <v>-254055</v>
          </cell>
          <cell r="F5728" t="str">
            <v>completo</v>
          </cell>
        </row>
        <row r="5729">
          <cell r="D5729" t="str">
            <v>31007450T</v>
          </cell>
          <cell r="E5729">
            <v>-245639</v>
          </cell>
          <cell r="F5729" t="str">
            <v>completo</v>
          </cell>
        </row>
        <row r="5730">
          <cell r="D5730" t="str">
            <v>31003516E</v>
          </cell>
          <cell r="E5730">
            <v>272174</v>
          </cell>
          <cell r="F5730" t="str">
            <v>parcial</v>
          </cell>
        </row>
        <row r="5731">
          <cell r="D5731" t="str">
            <v>15454352P</v>
          </cell>
          <cell r="E5731">
            <v>-113371752</v>
          </cell>
          <cell r="F5731" t="str">
            <v>parcial</v>
          </cell>
        </row>
        <row r="5732">
          <cell r="D5732" t="str">
            <v>26967427L</v>
          </cell>
          <cell r="E5732">
            <v>-113968452</v>
          </cell>
          <cell r="F5732" t="str">
            <v>parcial</v>
          </cell>
        </row>
        <row r="5733">
          <cell r="D5733" t="str">
            <v>50625636Z</v>
          </cell>
          <cell r="E5733">
            <v>286938</v>
          </cell>
          <cell r="F5733" t="str">
            <v>completo</v>
          </cell>
        </row>
        <row r="5734">
          <cell r="D5734" t="str">
            <v>X8266681K</v>
          </cell>
          <cell r="E5734">
            <v>113694432</v>
          </cell>
          <cell r="F5734" t="str">
            <v>completo</v>
          </cell>
        </row>
        <row r="5735">
          <cell r="D5735" t="str">
            <v>29614417P</v>
          </cell>
          <cell r="E5735">
            <v>113259682</v>
          </cell>
          <cell r="F5735" t="str">
            <v>parcial</v>
          </cell>
        </row>
        <row r="5736">
          <cell r="D5736" t="str">
            <v>20226825G</v>
          </cell>
          <cell r="E5736">
            <v>-270011</v>
          </cell>
          <cell r="F5736" t="str">
            <v>completo</v>
          </cell>
        </row>
        <row r="5737">
          <cell r="D5737" t="str">
            <v>30994024Y</v>
          </cell>
          <cell r="E5737">
            <v>302054</v>
          </cell>
          <cell r="F5737" t="str">
            <v>completo</v>
          </cell>
        </row>
        <row r="5738">
          <cell r="D5738" t="str">
            <v>31012238G</v>
          </cell>
          <cell r="E5738">
            <v>-269687</v>
          </cell>
          <cell r="F5738" t="str">
            <v>completo</v>
          </cell>
        </row>
        <row r="5739">
          <cell r="D5739" t="str">
            <v>45942382C</v>
          </cell>
          <cell r="E5739">
            <v>-113751203</v>
          </cell>
          <cell r="F5739" t="str">
            <v>parcial</v>
          </cell>
        </row>
        <row r="5740">
          <cell r="D5740" t="str">
            <v>80166173H</v>
          </cell>
          <cell r="E5740">
            <v>271282</v>
          </cell>
          <cell r="F5740" t="str">
            <v>parcial</v>
          </cell>
        </row>
        <row r="5741">
          <cell r="D5741" t="str">
            <v>31015911C</v>
          </cell>
          <cell r="E5741">
            <v>113805962</v>
          </cell>
          <cell r="F5741" t="str">
            <v>completo</v>
          </cell>
        </row>
        <row r="5742">
          <cell r="D5742" t="str">
            <v>53598780V</v>
          </cell>
          <cell r="E5742">
            <v>-286923</v>
          </cell>
          <cell r="F5742" t="str">
            <v>completo</v>
          </cell>
        </row>
        <row r="5743">
          <cell r="D5743" t="str">
            <v>30967392P</v>
          </cell>
          <cell r="E5743">
            <v>-288551</v>
          </cell>
          <cell r="F5743" t="str">
            <v>completo</v>
          </cell>
        </row>
        <row r="5744">
          <cell r="D5744" t="str">
            <v>X6238106T</v>
          </cell>
          <cell r="E5744">
            <v>269682</v>
          </cell>
          <cell r="F5744" t="str">
            <v>completo</v>
          </cell>
        </row>
        <row r="5745">
          <cell r="D5745" t="str">
            <v>74863127J</v>
          </cell>
          <cell r="E5745">
            <v>113297712</v>
          </cell>
          <cell r="F5745" t="str">
            <v>completo</v>
          </cell>
        </row>
        <row r="5746">
          <cell r="D5746" t="str">
            <v>49112536S</v>
          </cell>
          <cell r="E5746">
            <v>-113507303</v>
          </cell>
          <cell r="F5746" t="str">
            <v>parcial</v>
          </cell>
        </row>
        <row r="5747">
          <cell r="D5747" t="str">
            <v>Y1955769R</v>
          </cell>
          <cell r="E5747">
            <v>-113336103</v>
          </cell>
          <cell r="F5747" t="str">
            <v>completo</v>
          </cell>
        </row>
        <row r="5748">
          <cell r="D5748" t="str">
            <v>31012709S</v>
          </cell>
          <cell r="E5748">
            <v>-113777382</v>
          </cell>
          <cell r="F5748" t="str">
            <v>completo</v>
          </cell>
        </row>
        <row r="5749">
          <cell r="D5749" t="str">
            <v>46073049R</v>
          </cell>
          <cell r="E5749">
            <v>-113716882</v>
          </cell>
          <cell r="F5749" t="str">
            <v>completo</v>
          </cell>
        </row>
        <row r="5750">
          <cell r="D5750">
            <v>10913445</v>
          </cell>
          <cell r="E5750">
            <v>113029212</v>
          </cell>
          <cell r="F5750" t="str">
            <v>completo</v>
          </cell>
        </row>
        <row r="5751">
          <cell r="D5751" t="str">
            <v>X0628376Q</v>
          </cell>
          <cell r="E5751">
            <v>-113797832</v>
          </cell>
          <cell r="F5751" t="str">
            <v>completo</v>
          </cell>
        </row>
        <row r="5752">
          <cell r="D5752" t="str">
            <v>44229974P</v>
          </cell>
          <cell r="E5752">
            <v>-303639</v>
          </cell>
          <cell r="F5752" t="str">
            <v>completo</v>
          </cell>
        </row>
        <row r="5753">
          <cell r="D5753" t="str">
            <v>50586882S</v>
          </cell>
          <cell r="E5753">
            <v>287094</v>
          </cell>
          <cell r="F5753" t="str">
            <v>completo</v>
          </cell>
        </row>
        <row r="5754">
          <cell r="D5754" t="str">
            <v>26968655M</v>
          </cell>
          <cell r="E5754">
            <v>-113161203</v>
          </cell>
          <cell r="F5754" t="str">
            <v>parcial</v>
          </cell>
        </row>
        <row r="5755">
          <cell r="D5755" t="str">
            <v>20228920Y</v>
          </cell>
          <cell r="E5755">
            <v>-302047</v>
          </cell>
          <cell r="F5755" t="str">
            <v>completo</v>
          </cell>
        </row>
        <row r="5756">
          <cell r="D5756" t="str">
            <v>31000594K</v>
          </cell>
          <cell r="E5756">
            <v>303706</v>
          </cell>
          <cell r="F5756" t="str">
            <v>completo</v>
          </cell>
        </row>
        <row r="5757">
          <cell r="D5757" t="str">
            <v>45942488B</v>
          </cell>
          <cell r="E5757">
            <v>302030</v>
          </cell>
          <cell r="F5757" t="str">
            <v>completo</v>
          </cell>
        </row>
        <row r="5758">
          <cell r="D5758" t="str">
            <v>28980918K</v>
          </cell>
          <cell r="E5758">
            <v>-302031</v>
          </cell>
          <cell r="F5758" t="str">
            <v>completo</v>
          </cell>
        </row>
        <row r="5759">
          <cell r="D5759" t="str">
            <v>05719217Z</v>
          </cell>
          <cell r="E5759">
            <v>-302159</v>
          </cell>
          <cell r="F5759" t="str">
            <v>completo</v>
          </cell>
        </row>
        <row r="5760">
          <cell r="D5760" t="str">
            <v>05675800K</v>
          </cell>
          <cell r="E5760">
            <v>254546</v>
          </cell>
          <cell r="F5760" t="str">
            <v>completo</v>
          </cell>
        </row>
        <row r="5761">
          <cell r="D5761" t="str">
            <v>2776664AA</v>
          </cell>
          <cell r="E5761">
            <v>113864272</v>
          </cell>
          <cell r="F5761" t="str">
            <v>completo</v>
          </cell>
        </row>
        <row r="5762">
          <cell r="D5762" t="str">
            <v>Y3571846Y</v>
          </cell>
          <cell r="E5762">
            <v>-239759</v>
          </cell>
          <cell r="F5762" t="str">
            <v>completo</v>
          </cell>
        </row>
        <row r="5763">
          <cell r="D5763" t="str">
            <v>Y2737237K</v>
          </cell>
          <cell r="E5763">
            <v>227606</v>
          </cell>
          <cell r="F5763" t="str">
            <v>parcial</v>
          </cell>
        </row>
        <row r="5764">
          <cell r="D5764" t="str">
            <v>Y3128489C</v>
          </cell>
          <cell r="E5764">
            <v>-113378452</v>
          </cell>
          <cell r="F5764" t="str">
            <v>parcial</v>
          </cell>
        </row>
        <row r="5765">
          <cell r="D5765">
            <v>465499296</v>
          </cell>
          <cell r="E5765">
            <v>-113588452</v>
          </cell>
          <cell r="F5765" t="str">
            <v>parcial</v>
          </cell>
        </row>
        <row r="5766">
          <cell r="D5766" t="str">
            <v>50106743R</v>
          </cell>
          <cell r="E5766">
            <v>113429452</v>
          </cell>
          <cell r="F5766" t="str">
            <v>parcial</v>
          </cell>
        </row>
        <row r="5767">
          <cell r="D5767" t="str">
            <v>AT3292795</v>
          </cell>
          <cell r="E5767">
            <v>-113520552</v>
          </cell>
          <cell r="F5767" t="str">
            <v>completo</v>
          </cell>
        </row>
        <row r="5768">
          <cell r="D5768" t="str">
            <v>AN6952398</v>
          </cell>
          <cell r="E5768">
            <v>255026</v>
          </cell>
          <cell r="F5768" t="str">
            <v>completo</v>
          </cell>
        </row>
        <row r="5769">
          <cell r="D5769" t="str">
            <v>AU2676347</v>
          </cell>
          <cell r="E5769">
            <v>-113920552</v>
          </cell>
          <cell r="F5769" t="str">
            <v>completo</v>
          </cell>
        </row>
        <row r="5770">
          <cell r="D5770" t="str">
            <v>AO8163973</v>
          </cell>
          <cell r="E5770">
            <v>255046</v>
          </cell>
          <cell r="F5770" t="str">
            <v>completo</v>
          </cell>
        </row>
        <row r="5771">
          <cell r="D5771" t="str">
            <v>PLH5JGHC</v>
          </cell>
          <cell r="E5771">
            <v>-113750852</v>
          </cell>
          <cell r="F5771" t="str">
            <v>completo</v>
          </cell>
        </row>
        <row r="5772">
          <cell r="D5772" t="str">
            <v>P44814227</v>
          </cell>
          <cell r="E5772">
            <v>-113903852</v>
          </cell>
          <cell r="F5772" t="str">
            <v>completo</v>
          </cell>
        </row>
        <row r="5773">
          <cell r="D5773" t="str">
            <v>AY8852655</v>
          </cell>
          <cell r="E5773">
            <v>-113560203</v>
          </cell>
          <cell r="F5773" t="str">
            <v>completo</v>
          </cell>
        </row>
        <row r="5774">
          <cell r="D5774" t="str">
            <v>VL0169745</v>
          </cell>
          <cell r="E5774">
            <v>-113906882</v>
          </cell>
          <cell r="F5774" t="str">
            <v>completo</v>
          </cell>
        </row>
        <row r="5775">
          <cell r="D5775" t="str">
            <v>Y4931311X</v>
          </cell>
          <cell r="E5775">
            <v>288670</v>
          </cell>
          <cell r="F5775" t="str">
            <v>parcial</v>
          </cell>
        </row>
        <row r="5776">
          <cell r="D5776" t="str">
            <v>09329010A</v>
          </cell>
          <cell r="E5776">
            <v>-113397882</v>
          </cell>
          <cell r="F5776" t="str">
            <v>completo</v>
          </cell>
        </row>
        <row r="5777">
          <cell r="D5777" t="str">
            <v>AN772891</v>
          </cell>
          <cell r="E5777">
            <v>-113396303</v>
          </cell>
          <cell r="F5777" t="str">
            <v>completo</v>
          </cell>
        </row>
        <row r="5778">
          <cell r="D5778" t="str">
            <v>77814162X</v>
          </cell>
          <cell r="E5778">
            <v>-113981862</v>
          </cell>
          <cell r="F5778" t="str">
            <v>completo</v>
          </cell>
        </row>
        <row r="5779">
          <cell r="D5779" t="str">
            <v>Y6706824S</v>
          </cell>
          <cell r="E5779">
            <v>303770</v>
          </cell>
          <cell r="F5779" t="str">
            <v>completo</v>
          </cell>
        </row>
        <row r="5780">
          <cell r="D5780" t="str">
            <v>G06430813</v>
          </cell>
          <cell r="E5780">
            <v>-269539</v>
          </cell>
          <cell r="F5780" t="str">
            <v>completo</v>
          </cell>
        </row>
        <row r="5781">
          <cell r="D5781" t="str">
            <v>77187877S</v>
          </cell>
          <cell r="E5781">
            <v>-269683</v>
          </cell>
          <cell r="F5781" t="str">
            <v>completo</v>
          </cell>
        </row>
        <row r="5782">
          <cell r="D5782">
            <v>1305863415</v>
          </cell>
          <cell r="E5782">
            <v>269686</v>
          </cell>
          <cell r="F5782" t="str">
            <v>completo</v>
          </cell>
        </row>
        <row r="5783">
          <cell r="D5783" t="str">
            <v>35101452W</v>
          </cell>
          <cell r="E5783">
            <v>-113986962</v>
          </cell>
          <cell r="F5783" t="str">
            <v>completo</v>
          </cell>
        </row>
        <row r="5784">
          <cell r="D5784" t="str">
            <v>AV6630477</v>
          </cell>
          <cell r="E5784">
            <v>-113568962</v>
          </cell>
          <cell r="F5784" t="str">
            <v>completo</v>
          </cell>
        </row>
        <row r="5785">
          <cell r="D5785">
            <v>1303982746</v>
          </cell>
          <cell r="E5785">
            <v>-113168962</v>
          </cell>
          <cell r="F5785" t="str">
            <v>completo</v>
          </cell>
        </row>
        <row r="5786">
          <cell r="D5786" t="str">
            <v>AT0847667</v>
          </cell>
          <cell r="E5786">
            <v>269862</v>
          </cell>
          <cell r="F5786" t="str">
            <v>completo</v>
          </cell>
        </row>
        <row r="5787">
          <cell r="D5787" t="str">
            <v>AT3336782</v>
          </cell>
          <cell r="E5787">
            <v>113468962</v>
          </cell>
          <cell r="F5787" t="str">
            <v>completo</v>
          </cell>
        </row>
        <row r="5788">
          <cell r="D5788" t="str">
            <v>AX1921265</v>
          </cell>
          <cell r="E5788">
            <v>-113758962</v>
          </cell>
          <cell r="F5788" t="str">
            <v>completo</v>
          </cell>
        </row>
        <row r="5789">
          <cell r="D5789" t="str">
            <v>EA1887420</v>
          </cell>
          <cell r="E5789">
            <v>-113182172</v>
          </cell>
          <cell r="F5789" t="str">
            <v>completo</v>
          </cell>
        </row>
        <row r="5790">
          <cell r="D5790" t="str">
            <v>76629415Q</v>
          </cell>
          <cell r="E5790">
            <v>-113582172</v>
          </cell>
          <cell r="F5790" t="str">
            <v>completo</v>
          </cell>
        </row>
        <row r="5791">
          <cell r="D5791" t="str">
            <v>26749945W</v>
          </cell>
          <cell r="E5791">
            <v>113048172</v>
          </cell>
          <cell r="F5791" t="str">
            <v>parcial</v>
          </cell>
        </row>
        <row r="5792">
          <cell r="D5792" t="str">
            <v>AO8074525</v>
          </cell>
          <cell r="E5792">
            <v>113861272</v>
          </cell>
          <cell r="F5792" t="str">
            <v>completo</v>
          </cell>
        </row>
        <row r="5793">
          <cell r="D5793" t="str">
            <v>AX1907401</v>
          </cell>
          <cell r="E5793">
            <v>-272183</v>
          </cell>
          <cell r="F5793" t="str">
            <v>completo</v>
          </cell>
        </row>
        <row r="5794">
          <cell r="D5794" t="str">
            <v>AX2131877</v>
          </cell>
          <cell r="E5794">
            <v>272186</v>
          </cell>
          <cell r="F5794" t="str">
            <v>completo</v>
          </cell>
        </row>
        <row r="5795">
          <cell r="D5795" t="str">
            <v>AR3153930</v>
          </cell>
          <cell r="E5795">
            <v>-272323</v>
          </cell>
          <cell r="F5795" t="str">
            <v>completo</v>
          </cell>
        </row>
        <row r="5796">
          <cell r="D5796" t="str">
            <v>Y6655790H</v>
          </cell>
          <cell r="E5796">
            <v>-113186303</v>
          </cell>
          <cell r="F5796" t="str">
            <v>completo</v>
          </cell>
        </row>
        <row r="5797">
          <cell r="D5797" t="str">
            <v>05711596Y</v>
          </cell>
          <cell r="E5797">
            <v>303766</v>
          </cell>
          <cell r="F5797" t="str">
            <v>completo</v>
          </cell>
        </row>
        <row r="5798">
          <cell r="D5798" t="str">
            <v>AU2500467</v>
          </cell>
          <cell r="E5798">
            <v>-113129682</v>
          </cell>
          <cell r="F5798" t="str">
            <v>completo</v>
          </cell>
        </row>
        <row r="5799">
          <cell r="D5799" t="str">
            <v>AT3416371</v>
          </cell>
          <cell r="E5799">
            <v>286926</v>
          </cell>
          <cell r="F5799" t="str">
            <v>completo</v>
          </cell>
        </row>
        <row r="5800">
          <cell r="D5800" t="str">
            <v>AX1786549</v>
          </cell>
          <cell r="E5800">
            <v>-286927</v>
          </cell>
          <cell r="F5800" t="str">
            <v>completo</v>
          </cell>
        </row>
        <row r="5801">
          <cell r="D5801" t="str">
            <v>AR4125522</v>
          </cell>
          <cell r="E5801">
            <v>113829682</v>
          </cell>
          <cell r="F5801" t="str">
            <v>completo</v>
          </cell>
        </row>
        <row r="5802">
          <cell r="D5802" t="str">
            <v>AT4257309</v>
          </cell>
          <cell r="E5802">
            <v>-286931</v>
          </cell>
          <cell r="F5802" t="str">
            <v>completo</v>
          </cell>
        </row>
        <row r="5803">
          <cell r="D5803" t="str">
            <v>CA39959CJ</v>
          </cell>
          <cell r="E5803">
            <v>113639682</v>
          </cell>
          <cell r="F5803" t="str">
            <v>completo</v>
          </cell>
        </row>
        <row r="5804">
          <cell r="D5804" t="str">
            <v>AX1916502</v>
          </cell>
          <cell r="E5804">
            <v>113049682</v>
          </cell>
          <cell r="F5804" t="str">
            <v>completo</v>
          </cell>
        </row>
        <row r="5805">
          <cell r="D5805" t="str">
            <v>14CY19218 1</v>
          </cell>
          <cell r="E5805">
            <v>113446782</v>
          </cell>
          <cell r="F5805" t="str">
            <v>completo</v>
          </cell>
        </row>
        <row r="5806">
          <cell r="D5806" t="str">
            <v>AS3578258</v>
          </cell>
          <cell r="E5806">
            <v>113401782</v>
          </cell>
          <cell r="F5806" t="str">
            <v>completo</v>
          </cell>
        </row>
        <row r="5807">
          <cell r="D5807" t="str">
            <v>AT7183280</v>
          </cell>
          <cell r="E5807">
            <v>286954</v>
          </cell>
          <cell r="F5807" t="str">
            <v>completo</v>
          </cell>
        </row>
        <row r="5808">
          <cell r="D5808" t="str">
            <v>AU4284435</v>
          </cell>
          <cell r="E5808">
            <v>113659682</v>
          </cell>
          <cell r="F5808" t="str">
            <v>completo</v>
          </cell>
        </row>
        <row r="5809">
          <cell r="D5809">
            <v>1307527711</v>
          </cell>
          <cell r="E5809">
            <v>-302063</v>
          </cell>
          <cell r="F5809" t="str">
            <v>completo</v>
          </cell>
        </row>
        <row r="5810">
          <cell r="D5810" t="str">
            <v>Y6205716P</v>
          </cell>
          <cell r="E5810">
            <v>-288611</v>
          </cell>
          <cell r="F5810" t="str">
            <v>completo</v>
          </cell>
        </row>
        <row r="5811">
          <cell r="D5811">
            <v>90624300172</v>
          </cell>
          <cell r="E5811">
            <v>-113376882</v>
          </cell>
          <cell r="F5811" t="str">
            <v>completo</v>
          </cell>
        </row>
        <row r="5812">
          <cell r="D5812" t="str">
            <v>AR1855657</v>
          </cell>
          <cell r="E5812">
            <v>288618</v>
          </cell>
          <cell r="F5812" t="str">
            <v>completo</v>
          </cell>
        </row>
        <row r="5813">
          <cell r="D5813" t="str">
            <v>20170978R</v>
          </cell>
          <cell r="E5813">
            <v>-288867</v>
          </cell>
          <cell r="F5813" t="str">
            <v>parcial</v>
          </cell>
        </row>
        <row r="5814">
          <cell r="D5814" t="str">
            <v>X2741529K</v>
          </cell>
          <cell r="E5814">
            <v>289182</v>
          </cell>
          <cell r="F5814" t="str">
            <v>completo</v>
          </cell>
        </row>
        <row r="5815">
          <cell r="D5815" t="str">
            <v>73017646Y</v>
          </cell>
          <cell r="E5815">
            <v>-113145892</v>
          </cell>
          <cell r="F5815" t="str">
            <v>completo</v>
          </cell>
        </row>
        <row r="5816">
          <cell r="D5816" t="str">
            <v>Y791577</v>
          </cell>
          <cell r="E5816">
            <v>113040203</v>
          </cell>
          <cell r="F5816" t="str">
            <v>completo</v>
          </cell>
        </row>
        <row r="5817">
          <cell r="D5817" t="str">
            <v>CA42530BS</v>
          </cell>
          <cell r="E5817">
            <v>-113140203</v>
          </cell>
          <cell r="F5817" t="str">
            <v>completo</v>
          </cell>
        </row>
        <row r="5818">
          <cell r="D5818" t="str">
            <v>AU8926458</v>
          </cell>
          <cell r="E5818">
            <v>113440203</v>
          </cell>
          <cell r="F5818" t="str">
            <v>completo</v>
          </cell>
        </row>
        <row r="5819">
          <cell r="D5819" t="str">
            <v>AT3439313</v>
          </cell>
          <cell r="E5819">
            <v>-113940203</v>
          </cell>
          <cell r="F5819" t="str">
            <v>completo</v>
          </cell>
        </row>
        <row r="5820">
          <cell r="D5820" t="str">
            <v>YB1285919</v>
          </cell>
          <cell r="E5820">
            <v>113250203</v>
          </cell>
          <cell r="F5820" t="str">
            <v>completo</v>
          </cell>
        </row>
        <row r="5821">
          <cell r="D5821" t="str">
            <v>F46107249</v>
          </cell>
          <cell r="E5821">
            <v>113230203</v>
          </cell>
          <cell r="F5821" t="str">
            <v>completo</v>
          </cell>
        </row>
        <row r="5822">
          <cell r="D5822" t="str">
            <v>AT3435901</v>
          </cell>
          <cell r="E5822">
            <v>113466303</v>
          </cell>
          <cell r="F5822" t="str">
            <v>completo</v>
          </cell>
        </row>
        <row r="5823">
          <cell r="D5823" t="str">
            <v>AS9336805</v>
          </cell>
          <cell r="E5823">
            <v>303718</v>
          </cell>
          <cell r="F5823" t="str">
            <v>completo</v>
          </cell>
        </row>
        <row r="5824">
          <cell r="D5824" t="str">
            <v>AV7068991</v>
          </cell>
          <cell r="E5824">
            <v>113086303</v>
          </cell>
          <cell r="F5824" t="str">
            <v>completo</v>
          </cell>
        </row>
        <row r="5825">
          <cell r="D5825" t="str">
            <v>AU7644223</v>
          </cell>
          <cell r="E5825">
            <v>-303707</v>
          </cell>
          <cell r="F5825" t="str">
            <v>completo</v>
          </cell>
        </row>
        <row r="5826">
          <cell r="D5826">
            <v>186240264</v>
          </cell>
          <cell r="E5826">
            <v>303758</v>
          </cell>
          <cell r="F5826" t="str">
            <v>completo</v>
          </cell>
        </row>
        <row r="5827">
          <cell r="D5827" t="str">
            <v>28481050N</v>
          </cell>
          <cell r="E5827">
            <v>-113757303</v>
          </cell>
          <cell r="F5827" t="str">
            <v>parcial</v>
          </cell>
        </row>
        <row r="5828">
          <cell r="D5828" t="str">
            <v>YA5978878</v>
          </cell>
          <cell r="E5828">
            <v>303750</v>
          </cell>
          <cell r="F5828" t="str">
            <v>completo</v>
          </cell>
        </row>
        <row r="5829">
          <cell r="D5829" t="str">
            <v>30942878N</v>
          </cell>
          <cell r="E5829">
            <v>-302095</v>
          </cell>
          <cell r="F5829" t="str">
            <v>parcial</v>
          </cell>
        </row>
        <row r="5830">
          <cell r="D5830" t="str">
            <v>44351555B</v>
          </cell>
          <cell r="E5830">
            <v>-113337882</v>
          </cell>
          <cell r="F5830" t="str">
            <v>completo</v>
          </cell>
        </row>
        <row r="5831">
          <cell r="D5831" t="str">
            <v>30980285K</v>
          </cell>
          <cell r="E5831">
            <v>214962</v>
          </cell>
          <cell r="F5831" t="str">
            <v>parcial</v>
          </cell>
        </row>
        <row r="5832">
          <cell r="D5832" t="str">
            <v>30499633T</v>
          </cell>
          <cell r="E5832">
            <v>271882</v>
          </cell>
          <cell r="F5832" t="str">
            <v>parcial</v>
          </cell>
        </row>
        <row r="5833">
          <cell r="D5833" t="str">
            <v>30991665Q</v>
          </cell>
          <cell r="E5833">
            <v>113068452</v>
          </cell>
          <cell r="F5833" t="str">
            <v>completo</v>
          </cell>
        </row>
        <row r="5834">
          <cell r="D5834" t="str">
            <v>30530526G</v>
          </cell>
          <cell r="E5834">
            <v>-113737712</v>
          </cell>
          <cell r="F5834" t="str">
            <v>parcial</v>
          </cell>
        </row>
        <row r="5835">
          <cell r="D5835" t="str">
            <v>1352777AA</v>
          </cell>
          <cell r="E5835">
            <v>-113379452</v>
          </cell>
          <cell r="F5835" t="str">
            <v>completo</v>
          </cell>
        </row>
        <row r="5836">
          <cell r="D5836" t="str">
            <v>44356446A</v>
          </cell>
          <cell r="E5836">
            <v>-113924552</v>
          </cell>
          <cell r="F5836" t="str">
            <v>parcial</v>
          </cell>
        </row>
        <row r="5837">
          <cell r="D5837" t="str">
            <v>30835025Y</v>
          </cell>
          <cell r="E5837">
            <v>113860203</v>
          </cell>
          <cell r="F5837" t="str">
            <v>completo</v>
          </cell>
        </row>
        <row r="5838">
          <cell r="D5838" t="str">
            <v>30485179J</v>
          </cell>
          <cell r="E5838">
            <v>-113947682</v>
          </cell>
          <cell r="F5838" t="str">
            <v>completo</v>
          </cell>
        </row>
        <row r="5839">
          <cell r="D5839" t="str">
            <v>14621620Z</v>
          </cell>
          <cell r="E5839">
            <v>-113736552</v>
          </cell>
          <cell r="F5839" t="str">
            <v>parcial</v>
          </cell>
        </row>
        <row r="5840">
          <cell r="D5840" t="str">
            <v>31000167P</v>
          </cell>
          <cell r="E5840">
            <v>113080412</v>
          </cell>
          <cell r="F5840" t="str">
            <v>parcial</v>
          </cell>
        </row>
        <row r="5841">
          <cell r="D5841" t="str">
            <v>30512289Y</v>
          </cell>
          <cell r="E5841">
            <v>-113509432</v>
          </cell>
          <cell r="F5841" t="str">
            <v>parcial</v>
          </cell>
        </row>
        <row r="5842">
          <cell r="D5842" t="str">
            <v>52562936R</v>
          </cell>
          <cell r="E5842">
            <v>-302163</v>
          </cell>
          <cell r="F5842" t="str">
            <v>parcial</v>
          </cell>
        </row>
        <row r="5843">
          <cell r="D5843" t="str">
            <v>30512015P</v>
          </cell>
          <cell r="E5843">
            <v>113670552</v>
          </cell>
          <cell r="F5843" t="str">
            <v>completo</v>
          </cell>
        </row>
        <row r="5844">
          <cell r="D5844" t="str">
            <v>30991332M</v>
          </cell>
          <cell r="E5844">
            <v>-302067</v>
          </cell>
          <cell r="F5844" t="str">
            <v>parcial</v>
          </cell>
        </row>
        <row r="5845">
          <cell r="D5845" t="str">
            <v>30999144C</v>
          </cell>
          <cell r="E5845">
            <v>-113542752</v>
          </cell>
          <cell r="F5845" t="str">
            <v>completo</v>
          </cell>
        </row>
        <row r="5846">
          <cell r="D5846" t="str">
            <v>30821013R</v>
          </cell>
          <cell r="E5846">
            <v>214966</v>
          </cell>
          <cell r="F5846" t="str">
            <v>parcial</v>
          </cell>
        </row>
        <row r="5847">
          <cell r="D5847" t="str">
            <v>30431309D</v>
          </cell>
          <cell r="E5847">
            <v>-113528682</v>
          </cell>
          <cell r="F5847" t="str">
            <v>completo</v>
          </cell>
        </row>
        <row r="5848">
          <cell r="D5848" t="str">
            <v>30530256X</v>
          </cell>
          <cell r="E5848">
            <v>113801552</v>
          </cell>
          <cell r="F5848" t="str">
            <v>completo</v>
          </cell>
        </row>
        <row r="5849">
          <cell r="D5849" t="str">
            <v>30470264W</v>
          </cell>
          <cell r="E5849">
            <v>-113529452</v>
          </cell>
          <cell r="F5849" t="str">
            <v>completo</v>
          </cell>
        </row>
        <row r="5850">
          <cell r="D5850" t="str">
            <v>30815346S</v>
          </cell>
          <cell r="E5850">
            <v>269886</v>
          </cell>
          <cell r="F5850" t="str">
            <v>parcial</v>
          </cell>
        </row>
        <row r="5851">
          <cell r="D5851" t="str">
            <v>30502435L</v>
          </cell>
          <cell r="E5851">
            <v>238734</v>
          </cell>
          <cell r="F5851" t="str">
            <v>completo</v>
          </cell>
        </row>
        <row r="5852">
          <cell r="D5852" t="str">
            <v>25937662X</v>
          </cell>
          <cell r="E5852">
            <v>113080552</v>
          </cell>
          <cell r="F5852" t="str">
            <v>completo</v>
          </cell>
        </row>
        <row r="5853">
          <cell r="D5853" t="str">
            <v>30826933X</v>
          </cell>
          <cell r="E5853">
            <v>-255071</v>
          </cell>
          <cell r="F5853" t="str">
            <v>parcial</v>
          </cell>
        </row>
        <row r="5854">
          <cell r="D5854" t="str">
            <v>30069807K</v>
          </cell>
          <cell r="E5854">
            <v>255102</v>
          </cell>
          <cell r="F5854" t="str">
            <v>completo</v>
          </cell>
        </row>
        <row r="5855">
          <cell r="D5855" t="str">
            <v>51826087A</v>
          </cell>
          <cell r="E5855">
            <v>113449682</v>
          </cell>
          <cell r="F5855" t="str">
            <v>completo</v>
          </cell>
        </row>
        <row r="5856">
          <cell r="D5856" t="str">
            <v>30804351Z</v>
          </cell>
          <cell r="E5856">
            <v>-257207</v>
          </cell>
          <cell r="F5856" t="str">
            <v>parcial</v>
          </cell>
        </row>
        <row r="5857">
          <cell r="D5857" t="str">
            <v>80160154W</v>
          </cell>
          <cell r="E5857">
            <v>-286775</v>
          </cell>
          <cell r="F5857" t="str">
            <v>completo</v>
          </cell>
        </row>
        <row r="5858">
          <cell r="D5858" t="str">
            <v>30976368Z</v>
          </cell>
          <cell r="E5858">
            <v>113885303</v>
          </cell>
          <cell r="F5858" t="str">
            <v>completo</v>
          </cell>
        </row>
        <row r="5859">
          <cell r="D5859" t="str">
            <v>80153206T</v>
          </cell>
          <cell r="E5859">
            <v>254962</v>
          </cell>
          <cell r="F5859" t="str">
            <v>completo</v>
          </cell>
        </row>
        <row r="5860">
          <cell r="D5860" t="str">
            <v>30974735Z</v>
          </cell>
          <cell r="E5860">
            <v>302162</v>
          </cell>
          <cell r="F5860" t="str">
            <v>completo</v>
          </cell>
        </row>
        <row r="5861">
          <cell r="D5861" t="str">
            <v>50606536G</v>
          </cell>
          <cell r="E5861">
            <v>113279432</v>
          </cell>
          <cell r="F5861" t="str">
            <v>completo</v>
          </cell>
        </row>
        <row r="5862">
          <cell r="D5862" t="str">
            <v>30479587X</v>
          </cell>
          <cell r="E5862">
            <v>286870</v>
          </cell>
          <cell r="F5862" t="str">
            <v>completo</v>
          </cell>
        </row>
        <row r="5863">
          <cell r="D5863" t="str">
            <v>30485535R</v>
          </cell>
          <cell r="E5863">
            <v>-286859</v>
          </cell>
          <cell r="F5863" t="str">
            <v>completo</v>
          </cell>
        </row>
        <row r="5864">
          <cell r="D5864" t="str">
            <v>30815504N</v>
          </cell>
          <cell r="E5864">
            <v>-302099</v>
          </cell>
          <cell r="F5864" t="str">
            <v>parcial</v>
          </cell>
        </row>
        <row r="5865">
          <cell r="D5865" t="str">
            <v>45885236Y</v>
          </cell>
          <cell r="E5865">
            <v>113697682</v>
          </cell>
          <cell r="F5865" t="str">
            <v>completo</v>
          </cell>
        </row>
        <row r="5866">
          <cell r="D5866" t="str">
            <v>45740415Q</v>
          </cell>
          <cell r="E5866">
            <v>-113587832</v>
          </cell>
          <cell r="F5866" t="str">
            <v>completo</v>
          </cell>
        </row>
        <row r="5867">
          <cell r="D5867" t="str">
            <v>30999822P</v>
          </cell>
          <cell r="E5867">
            <v>-113568452</v>
          </cell>
          <cell r="F5867" t="str">
            <v>completo</v>
          </cell>
        </row>
        <row r="5868">
          <cell r="D5868" t="str">
            <v>30808047F</v>
          </cell>
          <cell r="E5868">
            <v>-113356332</v>
          </cell>
          <cell r="F5868" t="str">
            <v>completo</v>
          </cell>
        </row>
        <row r="5869">
          <cell r="D5869" t="str">
            <v>30988756M</v>
          </cell>
          <cell r="E5869">
            <v>-287479</v>
          </cell>
          <cell r="F5869" t="str">
            <v>completo</v>
          </cell>
        </row>
        <row r="5870">
          <cell r="D5870" t="str">
            <v>26970132X</v>
          </cell>
          <cell r="E5870">
            <v>-113779452</v>
          </cell>
          <cell r="F5870" t="str">
            <v>completo</v>
          </cell>
        </row>
        <row r="5871">
          <cell r="D5871" t="str">
            <v>44367452S</v>
          </cell>
          <cell r="E5871">
            <v>113827832</v>
          </cell>
          <cell r="F5871" t="str">
            <v>parcial</v>
          </cell>
        </row>
        <row r="5872">
          <cell r="D5872" t="str">
            <v>52353082E</v>
          </cell>
          <cell r="E5872">
            <v>113219432</v>
          </cell>
          <cell r="F5872" t="str">
            <v>parcial</v>
          </cell>
        </row>
        <row r="5873">
          <cell r="D5873" t="str">
            <v>30944720Z</v>
          </cell>
          <cell r="E5873">
            <v>254926</v>
          </cell>
          <cell r="F5873" t="str">
            <v>parcial</v>
          </cell>
        </row>
        <row r="5874">
          <cell r="D5874" t="str">
            <v>45747199S</v>
          </cell>
          <cell r="E5874">
            <v>-113108712</v>
          </cell>
          <cell r="F5874" t="str">
            <v>parcial</v>
          </cell>
        </row>
        <row r="5875">
          <cell r="D5875" t="str">
            <v>30981917C</v>
          </cell>
          <cell r="E5875">
            <v>-113902752</v>
          </cell>
          <cell r="F5875" t="str">
            <v>completo</v>
          </cell>
        </row>
        <row r="5876">
          <cell r="D5876" t="str">
            <v>80152681G</v>
          </cell>
          <cell r="E5876">
            <v>257226</v>
          </cell>
          <cell r="F5876" t="str">
            <v>completo</v>
          </cell>
        </row>
        <row r="5877">
          <cell r="D5877" t="str">
            <v>78682767C</v>
          </cell>
          <cell r="E5877">
            <v>113238682</v>
          </cell>
          <cell r="F5877" t="str">
            <v>completo</v>
          </cell>
        </row>
        <row r="5878">
          <cell r="D5878" t="str">
            <v>47181563F</v>
          </cell>
          <cell r="E5878">
            <v>-113547712</v>
          </cell>
          <cell r="F5878" t="str">
            <v>parcial</v>
          </cell>
        </row>
        <row r="5879">
          <cell r="D5879" t="str">
            <v>32082979A</v>
          </cell>
          <cell r="E5879">
            <v>-302167</v>
          </cell>
          <cell r="F5879" t="str">
            <v>completo</v>
          </cell>
        </row>
        <row r="5880">
          <cell r="D5880" t="str">
            <v>31008743M</v>
          </cell>
          <cell r="E5880">
            <v>271990</v>
          </cell>
          <cell r="F5880" t="str">
            <v>completo</v>
          </cell>
        </row>
        <row r="5881">
          <cell r="D5881" t="str">
            <v>20224305Z</v>
          </cell>
          <cell r="E5881">
            <v>113802752</v>
          </cell>
          <cell r="F5881" t="str">
            <v>completo</v>
          </cell>
        </row>
        <row r="5882">
          <cell r="D5882" t="str">
            <v>26048754N</v>
          </cell>
          <cell r="E5882">
            <v>270006</v>
          </cell>
          <cell r="F5882" t="str">
            <v>parcial</v>
          </cell>
        </row>
        <row r="5883">
          <cell r="D5883" t="str">
            <v>31002484W</v>
          </cell>
          <cell r="E5883">
            <v>113468452</v>
          </cell>
          <cell r="F5883" t="str">
            <v>parcial</v>
          </cell>
        </row>
        <row r="5884">
          <cell r="D5884" t="str">
            <v>B637439</v>
          </cell>
          <cell r="E5884">
            <v>-113312752</v>
          </cell>
          <cell r="F5884" t="str">
            <v>parcial</v>
          </cell>
        </row>
        <row r="5885">
          <cell r="D5885" t="str">
            <v>80158255N</v>
          </cell>
          <cell r="E5885">
            <v>286774</v>
          </cell>
          <cell r="F5885" t="str">
            <v>completo</v>
          </cell>
        </row>
        <row r="5886">
          <cell r="D5886" t="str">
            <v>30484386W</v>
          </cell>
          <cell r="E5886">
            <v>-286823</v>
          </cell>
          <cell r="F5886" t="str">
            <v>parcial</v>
          </cell>
        </row>
        <row r="5887">
          <cell r="D5887" t="str">
            <v>45743735R</v>
          </cell>
          <cell r="E5887">
            <v>254862</v>
          </cell>
          <cell r="F5887" t="str">
            <v>completo</v>
          </cell>
        </row>
        <row r="5888">
          <cell r="D5888" t="str">
            <v>45889044L</v>
          </cell>
          <cell r="E5888">
            <v>-269883</v>
          </cell>
          <cell r="F5888" t="str">
            <v>completo</v>
          </cell>
        </row>
        <row r="5889">
          <cell r="D5889" t="str">
            <v>YB0320983</v>
          </cell>
          <cell r="E5889">
            <v>255074</v>
          </cell>
          <cell r="F5889" t="str">
            <v>completo</v>
          </cell>
        </row>
        <row r="5890">
          <cell r="D5890" t="str">
            <v>74666943L</v>
          </cell>
          <cell r="E5890">
            <v>-113966303</v>
          </cell>
          <cell r="F5890" t="str">
            <v>completo</v>
          </cell>
        </row>
        <row r="5891">
          <cell r="D5891" t="str">
            <v>31011599D</v>
          </cell>
          <cell r="E5891">
            <v>283842</v>
          </cell>
          <cell r="F5891" t="str">
            <v>completo</v>
          </cell>
        </row>
        <row r="5892">
          <cell r="D5892" t="str">
            <v>46072097S</v>
          </cell>
          <cell r="E5892">
            <v>-113790203</v>
          </cell>
          <cell r="F5892" t="str">
            <v>completo</v>
          </cell>
        </row>
        <row r="5893">
          <cell r="D5893" t="str">
            <v>BR4340251</v>
          </cell>
          <cell r="E5893">
            <v>113672172</v>
          </cell>
          <cell r="F5893" t="str">
            <v>parcial</v>
          </cell>
        </row>
        <row r="5894">
          <cell r="D5894" t="str">
            <v>31015766J</v>
          </cell>
          <cell r="E5894">
            <v>-113986882</v>
          </cell>
          <cell r="F5894" t="str">
            <v>completo</v>
          </cell>
        </row>
        <row r="5895">
          <cell r="D5895" t="str">
            <v>45946862S</v>
          </cell>
          <cell r="E5895">
            <v>113290203</v>
          </cell>
          <cell r="F5895" t="str">
            <v>completo</v>
          </cell>
        </row>
        <row r="5896">
          <cell r="D5896" t="str">
            <v>45749029M</v>
          </cell>
          <cell r="E5896">
            <v>302070</v>
          </cell>
          <cell r="F5896" t="str">
            <v>completo</v>
          </cell>
        </row>
        <row r="5897">
          <cell r="D5897" t="str">
            <v>76434435F</v>
          </cell>
          <cell r="E5897">
            <v>217738</v>
          </cell>
          <cell r="F5897" t="str">
            <v>completo</v>
          </cell>
        </row>
        <row r="5898">
          <cell r="D5898" t="str">
            <v>78689936J</v>
          </cell>
          <cell r="E5898">
            <v>113001512</v>
          </cell>
          <cell r="F5898" t="str">
            <v>parcial</v>
          </cell>
        </row>
        <row r="5899">
          <cell r="D5899" t="str">
            <v>JV1814850</v>
          </cell>
          <cell r="E5899">
            <v>-271283</v>
          </cell>
          <cell r="F5899" t="str">
            <v>completo</v>
          </cell>
        </row>
        <row r="5900">
          <cell r="D5900" t="str">
            <v>26966602E</v>
          </cell>
          <cell r="E5900">
            <v>303562</v>
          </cell>
          <cell r="F5900" t="str">
            <v>completo</v>
          </cell>
        </row>
        <row r="5901">
          <cell r="D5901" t="str">
            <v>48866398T</v>
          </cell>
          <cell r="E5901">
            <v>-113981752</v>
          </cell>
          <cell r="F5901" t="str">
            <v>completo</v>
          </cell>
        </row>
        <row r="5902">
          <cell r="D5902" t="str">
            <v>26254960T</v>
          </cell>
          <cell r="E5902">
            <v>113258452</v>
          </cell>
          <cell r="F5902" t="str">
            <v>completo</v>
          </cell>
        </row>
        <row r="5903">
          <cell r="D5903" t="str">
            <v>05695384D</v>
          </cell>
          <cell r="E5903">
            <v>113868682</v>
          </cell>
          <cell r="F5903" t="str">
            <v>completo</v>
          </cell>
        </row>
        <row r="5904">
          <cell r="D5904" t="str">
            <v>78857432T</v>
          </cell>
          <cell r="E5904">
            <v>257210</v>
          </cell>
          <cell r="F5904" t="str">
            <v>completo</v>
          </cell>
        </row>
        <row r="5905">
          <cell r="D5905" t="str">
            <v>NE20819265</v>
          </cell>
          <cell r="E5905">
            <v>302094</v>
          </cell>
          <cell r="F5905" t="str">
            <v>completo</v>
          </cell>
        </row>
        <row r="5906">
          <cell r="D5906" t="str">
            <v>JB3847384</v>
          </cell>
          <cell r="E5906">
            <v>302098</v>
          </cell>
          <cell r="F5906" t="str">
            <v>completo</v>
          </cell>
        </row>
        <row r="5907">
          <cell r="D5907" t="str">
            <v>FF096620</v>
          </cell>
          <cell r="E5907">
            <v>113296832</v>
          </cell>
          <cell r="F5907" t="str">
            <v>completo</v>
          </cell>
        </row>
        <row r="5908">
          <cell r="D5908" t="str">
            <v>49071482Q</v>
          </cell>
          <cell r="E5908">
            <v>113236172</v>
          </cell>
          <cell r="F5908" t="str">
            <v>completo</v>
          </cell>
        </row>
        <row r="5909">
          <cell r="D5909" t="str">
            <v>49073058M</v>
          </cell>
          <cell r="E5909">
            <v>271278</v>
          </cell>
          <cell r="F5909" t="str">
            <v>completo</v>
          </cell>
        </row>
        <row r="5910">
          <cell r="D5910" t="str">
            <v>33275469N</v>
          </cell>
          <cell r="E5910">
            <v>254970</v>
          </cell>
          <cell r="F5910" t="str">
            <v>parcial</v>
          </cell>
        </row>
        <row r="5911">
          <cell r="D5911" t="str">
            <v>AU8933299</v>
          </cell>
          <cell r="E5911">
            <v>-113940552</v>
          </cell>
          <cell r="F5911" t="str">
            <v>completo</v>
          </cell>
        </row>
        <row r="5912">
          <cell r="D5912" t="str">
            <v>30448980Q</v>
          </cell>
          <cell r="E5912">
            <v>302170</v>
          </cell>
          <cell r="F5912" t="str">
            <v>completo</v>
          </cell>
        </row>
        <row r="5913">
          <cell r="D5913" t="str">
            <v>16092503R</v>
          </cell>
          <cell r="E5913">
            <v>-302091</v>
          </cell>
          <cell r="F5913" t="str">
            <v>completo</v>
          </cell>
        </row>
        <row r="5914">
          <cell r="D5914" t="str">
            <v>44666124D</v>
          </cell>
          <cell r="E5914">
            <v>-286779</v>
          </cell>
          <cell r="F5914" t="str">
            <v>completo</v>
          </cell>
        </row>
        <row r="5915">
          <cell r="D5915" t="str">
            <v>YA9271106</v>
          </cell>
          <cell r="E5915">
            <v>113426772</v>
          </cell>
          <cell r="F5915" t="str">
            <v>completo</v>
          </cell>
        </row>
        <row r="5916">
          <cell r="D5916" t="str">
            <v>AT3320815</v>
          </cell>
          <cell r="E5916">
            <v>-269879</v>
          </cell>
          <cell r="F5916" t="str">
            <v>completo</v>
          </cell>
        </row>
        <row r="5917">
          <cell r="D5917" t="str">
            <v>24891547G</v>
          </cell>
          <cell r="E5917">
            <v>-113778962</v>
          </cell>
          <cell r="F5917" t="str">
            <v>parcial</v>
          </cell>
        </row>
        <row r="5918">
          <cell r="D5918" t="str">
            <v>25580352M</v>
          </cell>
          <cell r="E5918">
            <v>113888962</v>
          </cell>
          <cell r="F5918" t="str">
            <v>parcial</v>
          </cell>
        </row>
        <row r="5919">
          <cell r="D5919" t="str">
            <v>AV7071239</v>
          </cell>
          <cell r="E5919">
            <v>113698962</v>
          </cell>
          <cell r="F5919" t="str">
            <v>completo</v>
          </cell>
        </row>
        <row r="5920">
          <cell r="D5920" t="str">
            <v>53400890L</v>
          </cell>
          <cell r="E5920">
            <v>113650472</v>
          </cell>
          <cell r="F5920" t="str">
            <v>completo</v>
          </cell>
        </row>
        <row r="5921">
          <cell r="D5921" t="str">
            <v>AN9001016</v>
          </cell>
          <cell r="E5921">
            <v>-113772172</v>
          </cell>
          <cell r="F5921" t="str">
            <v>completo</v>
          </cell>
        </row>
        <row r="5922">
          <cell r="D5922" t="str">
            <v>AV7075646</v>
          </cell>
          <cell r="E5922">
            <v>-271991</v>
          </cell>
          <cell r="F5922" t="str">
            <v>completo</v>
          </cell>
        </row>
        <row r="5923">
          <cell r="D5923" t="str">
            <v>AV6918638</v>
          </cell>
          <cell r="E5923">
            <v>271994</v>
          </cell>
          <cell r="F5923" t="str">
            <v>completo</v>
          </cell>
        </row>
        <row r="5924">
          <cell r="D5924" t="str">
            <v>48886893W</v>
          </cell>
          <cell r="E5924">
            <v>-113561203</v>
          </cell>
          <cell r="F5924" t="str">
            <v>completo</v>
          </cell>
        </row>
        <row r="5925">
          <cell r="D5925">
            <v>1310479140</v>
          </cell>
          <cell r="E5925">
            <v>303882</v>
          </cell>
          <cell r="F5925" t="str">
            <v>completo</v>
          </cell>
        </row>
        <row r="5926">
          <cell r="D5926" t="str">
            <v>48812474B</v>
          </cell>
          <cell r="E5926">
            <v>286798</v>
          </cell>
          <cell r="F5926" t="str">
            <v>completo</v>
          </cell>
        </row>
        <row r="5927">
          <cell r="D5927" t="str">
            <v>Y1859995E</v>
          </cell>
          <cell r="E5927">
            <v>-286839</v>
          </cell>
          <cell r="F5927" t="str">
            <v>completo</v>
          </cell>
        </row>
        <row r="5928">
          <cell r="D5928" t="str">
            <v>74717097X</v>
          </cell>
          <cell r="E5928">
            <v>-286863</v>
          </cell>
          <cell r="F5928" t="str">
            <v>completo</v>
          </cell>
        </row>
        <row r="5929">
          <cell r="D5929" t="str">
            <v>AR9556804</v>
          </cell>
          <cell r="E5929">
            <v>286874</v>
          </cell>
          <cell r="F5929" t="str">
            <v>completo</v>
          </cell>
        </row>
        <row r="5930">
          <cell r="D5930" t="str">
            <v>AI0831484</v>
          </cell>
          <cell r="E5930">
            <v>-113791782</v>
          </cell>
          <cell r="F5930" t="str">
            <v>completo</v>
          </cell>
        </row>
        <row r="5931">
          <cell r="D5931">
            <v>1309145850</v>
          </cell>
          <cell r="E5931">
            <v>303826</v>
          </cell>
          <cell r="F5931" t="str">
            <v>completo</v>
          </cell>
        </row>
        <row r="5932">
          <cell r="D5932" t="str">
            <v>26048727P</v>
          </cell>
          <cell r="E5932">
            <v>-113586882</v>
          </cell>
          <cell r="F5932" t="str">
            <v>completo</v>
          </cell>
        </row>
        <row r="5933">
          <cell r="D5933" t="str">
            <v>AU0392754</v>
          </cell>
          <cell r="E5933">
            <v>-113960203</v>
          </cell>
          <cell r="F5933" t="str">
            <v>completo</v>
          </cell>
        </row>
        <row r="5934">
          <cell r="D5934" t="str">
            <v>AS7705945</v>
          </cell>
          <cell r="E5934">
            <v>113880203</v>
          </cell>
          <cell r="F5934" t="str">
            <v>completo</v>
          </cell>
        </row>
        <row r="5935">
          <cell r="D5935" t="str">
            <v>AY6987550</v>
          </cell>
          <cell r="E5935">
            <v>-113980203</v>
          </cell>
          <cell r="F5935" t="str">
            <v>completo</v>
          </cell>
        </row>
        <row r="5936">
          <cell r="D5936" t="str">
            <v>AO5172713</v>
          </cell>
          <cell r="E5936">
            <v>302166</v>
          </cell>
          <cell r="F5936" t="str">
            <v>completo</v>
          </cell>
        </row>
        <row r="5937">
          <cell r="D5937" t="str">
            <v>AV5352540</v>
          </cell>
          <cell r="E5937">
            <v>113861203</v>
          </cell>
          <cell r="F5937" t="str">
            <v>completo</v>
          </cell>
        </row>
        <row r="5938">
          <cell r="D5938" t="str">
            <v>AX3312444</v>
          </cell>
          <cell r="E5938">
            <v>113271203</v>
          </cell>
          <cell r="F5938" t="str">
            <v>completo</v>
          </cell>
        </row>
        <row r="5939">
          <cell r="D5939" t="str">
            <v>G35550012</v>
          </cell>
          <cell r="E5939">
            <v>-302171</v>
          </cell>
          <cell r="F5939" t="str">
            <v>completo</v>
          </cell>
        </row>
        <row r="5940">
          <cell r="D5940" t="str">
            <v>52665710B</v>
          </cell>
          <cell r="E5940">
            <v>113483203</v>
          </cell>
          <cell r="F5940" t="str">
            <v>completo</v>
          </cell>
        </row>
        <row r="5941">
          <cell r="D5941" t="str">
            <v>03141682C</v>
          </cell>
          <cell r="E5941">
            <v>113865303</v>
          </cell>
          <cell r="F5941" t="str">
            <v>completo</v>
          </cell>
        </row>
        <row r="5942">
          <cell r="D5942" t="str">
            <v>30829583S</v>
          </cell>
          <cell r="E5942">
            <v>-302327</v>
          </cell>
          <cell r="F5942" t="str">
            <v>completo</v>
          </cell>
        </row>
        <row r="5943">
          <cell r="D5943" t="str">
            <v>15404645G</v>
          </cell>
          <cell r="E5943">
            <v>-113922432</v>
          </cell>
          <cell r="F5943" t="str">
            <v>completo</v>
          </cell>
        </row>
        <row r="5944">
          <cell r="D5944" t="str">
            <v>44352524Z</v>
          </cell>
          <cell r="E5944">
            <v>-271307</v>
          </cell>
          <cell r="F5944" t="str">
            <v>parcial</v>
          </cell>
        </row>
        <row r="5945">
          <cell r="D5945" t="str">
            <v>15451742C</v>
          </cell>
          <cell r="E5945">
            <v>-234227</v>
          </cell>
          <cell r="F5945" t="str">
            <v>completo</v>
          </cell>
        </row>
        <row r="5946">
          <cell r="D5946" t="str">
            <v>53592570V</v>
          </cell>
          <cell r="E5946">
            <v>-113168682</v>
          </cell>
          <cell r="F5946" t="str">
            <v>completo</v>
          </cell>
        </row>
        <row r="5947">
          <cell r="D5947" t="str">
            <v>30991064J</v>
          </cell>
          <cell r="E5947">
            <v>113881552</v>
          </cell>
          <cell r="F5947" t="str">
            <v>completo</v>
          </cell>
        </row>
        <row r="5948">
          <cell r="D5948" t="str">
            <v>30992153K</v>
          </cell>
          <cell r="E5948">
            <v>-255187</v>
          </cell>
          <cell r="F5948" t="str">
            <v>parcial</v>
          </cell>
        </row>
        <row r="5949">
          <cell r="D5949" t="str">
            <v>30975324M</v>
          </cell>
          <cell r="E5949">
            <v>213222</v>
          </cell>
          <cell r="F5949" t="str">
            <v>completo</v>
          </cell>
        </row>
        <row r="5950">
          <cell r="D5950" t="str">
            <v>30995595J</v>
          </cell>
          <cell r="E5950">
            <v>-113966832</v>
          </cell>
          <cell r="F5950" t="str">
            <v>completo</v>
          </cell>
        </row>
        <row r="5951">
          <cell r="D5951" t="str">
            <v>30951662X</v>
          </cell>
          <cell r="E5951">
            <v>113060552</v>
          </cell>
          <cell r="F5951" t="str">
            <v>parcial</v>
          </cell>
        </row>
        <row r="5952">
          <cell r="D5952" t="str">
            <v>30994349D</v>
          </cell>
          <cell r="E5952">
            <v>-113507212</v>
          </cell>
          <cell r="F5952" t="str">
            <v>completo</v>
          </cell>
        </row>
        <row r="5953">
          <cell r="D5953" t="str">
            <v>30993619S</v>
          </cell>
          <cell r="E5953">
            <v>113802622</v>
          </cell>
          <cell r="F5953" t="str">
            <v>completo</v>
          </cell>
        </row>
        <row r="5954">
          <cell r="D5954" t="str">
            <v>80158568A</v>
          </cell>
          <cell r="E5954">
            <v>212662</v>
          </cell>
          <cell r="F5954" t="str">
            <v>completo</v>
          </cell>
        </row>
        <row r="5955">
          <cell r="D5955" t="str">
            <v>45749758K</v>
          </cell>
          <cell r="E5955">
            <v>-213227</v>
          </cell>
          <cell r="F5955" t="str">
            <v>completo</v>
          </cell>
        </row>
        <row r="5956">
          <cell r="D5956" t="str">
            <v>50616540A</v>
          </cell>
          <cell r="E5956">
            <v>-254999</v>
          </cell>
          <cell r="F5956" t="str">
            <v>completo</v>
          </cell>
        </row>
        <row r="5957">
          <cell r="D5957" t="str">
            <v>50615863Q</v>
          </cell>
          <cell r="E5957">
            <v>113679252</v>
          </cell>
          <cell r="F5957" t="str">
            <v>completo</v>
          </cell>
        </row>
        <row r="5958">
          <cell r="D5958" t="str">
            <v>15453359G</v>
          </cell>
          <cell r="E5958">
            <v>-255063</v>
          </cell>
          <cell r="F5958" t="str">
            <v>completo</v>
          </cell>
        </row>
        <row r="5959">
          <cell r="D5959" t="str">
            <v>20224677H</v>
          </cell>
          <cell r="E5959">
            <v>113000552</v>
          </cell>
          <cell r="F5959" t="str">
            <v>completo</v>
          </cell>
        </row>
        <row r="5960">
          <cell r="D5960" t="str">
            <v>26966752B</v>
          </cell>
          <cell r="E5960">
            <v>-113903172</v>
          </cell>
          <cell r="F5960" t="str">
            <v>completo</v>
          </cell>
        </row>
        <row r="5961">
          <cell r="D5961" t="str">
            <v>50625776Q</v>
          </cell>
          <cell r="E5961">
            <v>-257599</v>
          </cell>
          <cell r="F5961" t="str">
            <v>completo</v>
          </cell>
        </row>
        <row r="5962">
          <cell r="D5962" t="str">
            <v>31001627L</v>
          </cell>
          <cell r="E5962">
            <v>-113338072</v>
          </cell>
          <cell r="F5962" t="str">
            <v>completo</v>
          </cell>
        </row>
        <row r="5963">
          <cell r="D5963" t="str">
            <v>80158319F</v>
          </cell>
          <cell r="E5963">
            <v>-113926382</v>
          </cell>
          <cell r="F5963" t="str">
            <v>completo</v>
          </cell>
        </row>
        <row r="5964">
          <cell r="D5964" t="str">
            <v>31006372A</v>
          </cell>
          <cell r="E5964">
            <v>113468682</v>
          </cell>
          <cell r="F5964" t="str">
            <v>parcial</v>
          </cell>
        </row>
        <row r="5965">
          <cell r="D5965" t="str">
            <v>31010473X</v>
          </cell>
          <cell r="E5965">
            <v>113005562</v>
          </cell>
          <cell r="F5965" t="str">
            <v>completo</v>
          </cell>
        </row>
        <row r="5966">
          <cell r="D5966" t="str">
            <v>31008591Z</v>
          </cell>
          <cell r="E5966">
            <v>113840203</v>
          </cell>
          <cell r="F5966" t="str">
            <v>completo</v>
          </cell>
        </row>
        <row r="5967">
          <cell r="D5967" t="str">
            <v>31004668R</v>
          </cell>
          <cell r="E5967">
            <v>286982</v>
          </cell>
          <cell r="F5967" t="str">
            <v>completo</v>
          </cell>
        </row>
        <row r="5968">
          <cell r="D5968" t="str">
            <v>45946974N</v>
          </cell>
          <cell r="E5968">
            <v>-113736542</v>
          </cell>
          <cell r="F5968" t="str">
            <v>completo</v>
          </cell>
        </row>
        <row r="5969">
          <cell r="D5969" t="str">
            <v>45738587M</v>
          </cell>
          <cell r="E5969">
            <v>113803172</v>
          </cell>
          <cell r="F5969" t="str">
            <v>completo</v>
          </cell>
        </row>
        <row r="5970">
          <cell r="D5970" t="str">
            <v>31006221J</v>
          </cell>
          <cell r="E5970">
            <v>302910</v>
          </cell>
          <cell r="F5970" t="str">
            <v>completo</v>
          </cell>
        </row>
        <row r="5971">
          <cell r="D5971" t="str">
            <v>26821566R</v>
          </cell>
          <cell r="E5971">
            <v>113029682</v>
          </cell>
          <cell r="F5971" t="str">
            <v>completo</v>
          </cell>
        </row>
        <row r="5972">
          <cell r="D5972" t="str">
            <v>31012088S</v>
          </cell>
          <cell r="E5972">
            <v>113409962</v>
          </cell>
          <cell r="F5972" t="str">
            <v>completo</v>
          </cell>
        </row>
        <row r="5973">
          <cell r="D5973" t="str">
            <v>31013842K</v>
          </cell>
          <cell r="E5973">
            <v>301970</v>
          </cell>
          <cell r="F5973" t="str">
            <v>completo</v>
          </cell>
        </row>
        <row r="5974">
          <cell r="D5974" t="str">
            <v>72999892P</v>
          </cell>
          <cell r="E5974">
            <v>113006752</v>
          </cell>
          <cell r="F5974" t="str">
            <v>completo</v>
          </cell>
        </row>
        <row r="5975">
          <cell r="D5975" t="str">
            <v>E204450</v>
          </cell>
          <cell r="E5975">
            <v>-268171</v>
          </cell>
          <cell r="F5975" t="str">
            <v>completo</v>
          </cell>
        </row>
        <row r="5976">
          <cell r="D5976" t="str">
            <v>80166518H</v>
          </cell>
          <cell r="E5976">
            <v>302570</v>
          </cell>
          <cell r="F5976" t="str">
            <v>completo</v>
          </cell>
        </row>
        <row r="5977">
          <cell r="D5977" t="str">
            <v>80161423Y</v>
          </cell>
          <cell r="E5977">
            <v>298726</v>
          </cell>
          <cell r="F5977" t="str">
            <v>completo</v>
          </cell>
        </row>
        <row r="5978">
          <cell r="D5978" t="str">
            <v>45886397V</v>
          </cell>
          <cell r="E5978">
            <v>302486</v>
          </cell>
          <cell r="F5978" t="str">
            <v>completo</v>
          </cell>
        </row>
        <row r="5979">
          <cell r="D5979" t="str">
            <v>31012196P</v>
          </cell>
          <cell r="E5979">
            <v>302482</v>
          </cell>
          <cell r="F5979" t="str">
            <v>completo</v>
          </cell>
        </row>
        <row r="5980">
          <cell r="D5980" t="str">
            <v>77371041F</v>
          </cell>
          <cell r="E5980">
            <v>113823203</v>
          </cell>
          <cell r="F5980" t="str">
            <v>completo</v>
          </cell>
        </row>
        <row r="5981">
          <cell r="D5981" t="str">
            <v>77369264R</v>
          </cell>
          <cell r="E5981">
            <v>212770</v>
          </cell>
          <cell r="F5981" t="str">
            <v>completo</v>
          </cell>
        </row>
        <row r="5982">
          <cell r="D5982" t="str">
            <v>30971816Q</v>
          </cell>
          <cell r="E5982">
            <v>302010</v>
          </cell>
          <cell r="F5982" t="str">
            <v>completo</v>
          </cell>
        </row>
        <row r="5983">
          <cell r="D5983" t="str">
            <v>Y3785573V</v>
          </cell>
          <cell r="E5983">
            <v>-113126962</v>
          </cell>
          <cell r="F5983" t="str">
            <v>completo</v>
          </cell>
        </row>
        <row r="5984">
          <cell r="D5984" t="str">
            <v>44638005L</v>
          </cell>
          <cell r="E5984">
            <v>286858</v>
          </cell>
          <cell r="F5984" t="str">
            <v>parcial</v>
          </cell>
        </row>
        <row r="5985">
          <cell r="D5985" t="str">
            <v>AS499978</v>
          </cell>
          <cell r="E5985">
            <v>113424272</v>
          </cell>
          <cell r="F5985" t="str">
            <v>completo</v>
          </cell>
        </row>
        <row r="5986">
          <cell r="D5986" t="str">
            <v>12413392Q</v>
          </cell>
          <cell r="E5986">
            <v>257602</v>
          </cell>
          <cell r="F5986" t="str">
            <v>completo</v>
          </cell>
        </row>
        <row r="5987">
          <cell r="D5987" t="str">
            <v>YA3793701</v>
          </cell>
          <cell r="E5987">
            <v>269898</v>
          </cell>
          <cell r="F5987" t="str">
            <v>completo</v>
          </cell>
        </row>
        <row r="5988">
          <cell r="D5988" t="str">
            <v>YA9078310</v>
          </cell>
          <cell r="E5988">
            <v>113009962</v>
          </cell>
          <cell r="F5988" t="str">
            <v>completo</v>
          </cell>
        </row>
        <row r="5989">
          <cell r="D5989" t="str">
            <v>47552345Y</v>
          </cell>
          <cell r="E5989">
            <v>-113109962</v>
          </cell>
          <cell r="F5989" t="str">
            <v>completo</v>
          </cell>
        </row>
        <row r="5990">
          <cell r="D5990" t="str">
            <v>YB0099602</v>
          </cell>
          <cell r="E5990">
            <v>271310</v>
          </cell>
          <cell r="F5990" t="str">
            <v>completo</v>
          </cell>
        </row>
        <row r="5991">
          <cell r="D5991" t="str">
            <v>48648809Z</v>
          </cell>
          <cell r="E5991">
            <v>-113989682</v>
          </cell>
          <cell r="F5991" t="str">
            <v>completo</v>
          </cell>
        </row>
        <row r="5992">
          <cell r="D5992" t="str">
            <v>YA2963963</v>
          </cell>
          <cell r="E5992">
            <v>113862782</v>
          </cell>
          <cell r="F5992" t="str">
            <v>completo</v>
          </cell>
        </row>
        <row r="5993">
          <cell r="D5993" t="str">
            <v>02295447R</v>
          </cell>
          <cell r="E5993">
            <v>113820003</v>
          </cell>
          <cell r="F5993" t="str">
            <v>completo</v>
          </cell>
        </row>
        <row r="5994">
          <cell r="D5994" t="str">
            <v>Y6572438H</v>
          </cell>
          <cell r="E5994">
            <v>302046</v>
          </cell>
          <cell r="F5994" t="str">
            <v>completo</v>
          </cell>
        </row>
        <row r="5995">
          <cell r="D5995" t="str">
            <v>Y3634733B</v>
          </cell>
          <cell r="E5995">
            <v>-303863</v>
          </cell>
          <cell r="F5995" t="str">
            <v>completo</v>
          </cell>
        </row>
        <row r="5996">
          <cell r="D5996" t="str">
            <v>14637037K</v>
          </cell>
          <cell r="E5996">
            <v>-303667</v>
          </cell>
          <cell r="F5996" t="str">
            <v>completo</v>
          </cell>
        </row>
        <row r="5997">
          <cell r="D5997" t="str">
            <v>30990444Z</v>
          </cell>
          <cell r="E5997">
            <v>113678682</v>
          </cell>
          <cell r="F5997" t="str">
            <v>completo</v>
          </cell>
        </row>
        <row r="5998">
          <cell r="D5998" t="str">
            <v>15451931W</v>
          </cell>
          <cell r="E5998">
            <v>-286935</v>
          </cell>
          <cell r="F5998" t="str">
            <v>completo</v>
          </cell>
        </row>
        <row r="5999">
          <cell r="D5999" t="str">
            <v>30831320G</v>
          </cell>
          <cell r="E5999">
            <v>113460452</v>
          </cell>
          <cell r="F5999" t="str">
            <v>parcial</v>
          </cell>
        </row>
        <row r="6000">
          <cell r="D6000" t="str">
            <v>77536730G</v>
          </cell>
          <cell r="E6000">
            <v>-113181982</v>
          </cell>
          <cell r="F6000" t="str">
            <v>parcial</v>
          </cell>
        </row>
        <row r="6001">
          <cell r="D6001" t="str">
            <v>30534205A</v>
          </cell>
          <cell r="E6001">
            <v>217678</v>
          </cell>
          <cell r="F6001" t="str">
            <v>completo</v>
          </cell>
        </row>
        <row r="6002">
          <cell r="D6002" t="str">
            <v>14635885L</v>
          </cell>
          <cell r="E6002">
            <v>269662</v>
          </cell>
          <cell r="F6002" t="str">
            <v>completo</v>
          </cell>
        </row>
        <row r="6003">
          <cell r="D6003" t="str">
            <v>50431596W</v>
          </cell>
          <cell r="E6003">
            <v>-113982203</v>
          </cell>
          <cell r="F6003" t="str">
            <v>completo</v>
          </cell>
        </row>
        <row r="6004">
          <cell r="D6004" t="str">
            <v>48955787B</v>
          </cell>
          <cell r="E6004">
            <v>287066</v>
          </cell>
          <cell r="F6004" t="str">
            <v>completo</v>
          </cell>
        </row>
        <row r="6005">
          <cell r="D6005" t="str">
            <v>26496111L</v>
          </cell>
          <cell r="E6005">
            <v>113233172</v>
          </cell>
          <cell r="F6005" t="str">
            <v>completo</v>
          </cell>
        </row>
        <row r="6006">
          <cell r="D6006" t="str">
            <v>44363177H</v>
          </cell>
          <cell r="E6006">
            <v>255086</v>
          </cell>
          <cell r="F6006" t="str">
            <v>parcial</v>
          </cell>
        </row>
        <row r="6007">
          <cell r="D6007" t="str">
            <v>FV638833</v>
          </cell>
          <cell r="E6007">
            <v>113083552</v>
          </cell>
          <cell r="F6007" t="str">
            <v>parcial</v>
          </cell>
        </row>
        <row r="6008">
          <cell r="D6008" t="str">
            <v>77324249C</v>
          </cell>
          <cell r="E6008">
            <v>-217663</v>
          </cell>
          <cell r="F6008" t="str">
            <v>parcial</v>
          </cell>
        </row>
        <row r="6009">
          <cell r="D6009" t="str">
            <v>30455953C</v>
          </cell>
          <cell r="E6009">
            <v>113884782</v>
          </cell>
          <cell r="F6009" t="str">
            <v>completo</v>
          </cell>
        </row>
        <row r="6010">
          <cell r="D6010" t="str">
            <v>30991229V</v>
          </cell>
          <cell r="E6010">
            <v>113278432</v>
          </cell>
          <cell r="F6010" t="str">
            <v>completo</v>
          </cell>
        </row>
        <row r="6011">
          <cell r="D6011" t="str">
            <v>75267665G</v>
          </cell>
          <cell r="E6011">
            <v>113400303</v>
          </cell>
          <cell r="F6011" t="str">
            <v>completo</v>
          </cell>
        </row>
        <row r="6012">
          <cell r="D6012">
            <v>109965847</v>
          </cell>
          <cell r="E6012">
            <v>-255351</v>
          </cell>
          <cell r="F6012" t="str">
            <v>completo</v>
          </cell>
        </row>
        <row r="6013">
          <cell r="D6013" t="str">
            <v>FE173663</v>
          </cell>
          <cell r="E6013">
            <v>113085552</v>
          </cell>
          <cell r="F6013" t="str">
            <v>parcial</v>
          </cell>
        </row>
        <row r="6014">
          <cell r="D6014" t="str">
            <v>30549640M</v>
          </cell>
          <cell r="E6014">
            <v>-113107712</v>
          </cell>
          <cell r="F6014" t="str">
            <v>completo</v>
          </cell>
        </row>
        <row r="6015">
          <cell r="D6015" t="str">
            <v>70580454D</v>
          </cell>
          <cell r="E6015">
            <v>-255499</v>
          </cell>
          <cell r="F6015" t="str">
            <v>completo</v>
          </cell>
        </row>
        <row r="6016">
          <cell r="D6016" t="str">
            <v>N700629</v>
          </cell>
          <cell r="E6016">
            <v>-287311</v>
          </cell>
          <cell r="F6016" t="str">
            <v>completo</v>
          </cell>
        </row>
        <row r="6017">
          <cell r="D6017" t="str">
            <v>79203844D</v>
          </cell>
          <cell r="E6017">
            <v>113866962</v>
          </cell>
          <cell r="F6017" t="str">
            <v>completo</v>
          </cell>
        </row>
        <row r="6018">
          <cell r="D6018" t="str">
            <v>30819268G</v>
          </cell>
          <cell r="E6018">
            <v>255066</v>
          </cell>
          <cell r="F6018" t="str">
            <v>completo</v>
          </cell>
        </row>
        <row r="6019">
          <cell r="D6019" t="str">
            <v>80159441W</v>
          </cell>
          <cell r="E6019">
            <v>113466962</v>
          </cell>
          <cell r="F6019" t="str">
            <v>parcial</v>
          </cell>
        </row>
        <row r="6020">
          <cell r="D6020" t="str">
            <v>24170242W</v>
          </cell>
          <cell r="E6020">
            <v>238202</v>
          </cell>
          <cell r="F6020" t="str">
            <v>completo</v>
          </cell>
        </row>
        <row r="6021">
          <cell r="D6021" t="str">
            <v>44651235R</v>
          </cell>
          <cell r="E6021">
            <v>302298</v>
          </cell>
          <cell r="F6021" t="str">
            <v>completo</v>
          </cell>
        </row>
        <row r="6022">
          <cell r="D6022" t="str">
            <v>44299046B</v>
          </cell>
          <cell r="E6022">
            <v>303698</v>
          </cell>
          <cell r="F6022" t="str">
            <v>completo</v>
          </cell>
        </row>
        <row r="6023">
          <cell r="D6023" t="str">
            <v>30825483D</v>
          </cell>
          <cell r="E6023">
            <v>113429682</v>
          </cell>
          <cell r="F6023" t="str">
            <v>completo</v>
          </cell>
        </row>
        <row r="6024">
          <cell r="D6024" t="str">
            <v>FV901142</v>
          </cell>
          <cell r="E6024">
            <v>-113790552</v>
          </cell>
          <cell r="F6024" t="str">
            <v>parcial</v>
          </cell>
        </row>
        <row r="6025">
          <cell r="D6025" t="str">
            <v>X4803354B</v>
          </cell>
          <cell r="E6025">
            <v>113823172</v>
          </cell>
          <cell r="F6025" t="str">
            <v>completo</v>
          </cell>
        </row>
        <row r="6026">
          <cell r="D6026" t="str">
            <v>30978570P</v>
          </cell>
          <cell r="E6026">
            <v>-257591</v>
          </cell>
          <cell r="F6026" t="str">
            <v>completo</v>
          </cell>
        </row>
        <row r="6027">
          <cell r="D6027" t="str">
            <v>53595055H</v>
          </cell>
          <cell r="E6027">
            <v>255078</v>
          </cell>
          <cell r="F6027" t="str">
            <v>parcial</v>
          </cell>
        </row>
        <row r="6028">
          <cell r="D6028" t="str">
            <v>39502792Q</v>
          </cell>
          <cell r="E6028">
            <v>113618432</v>
          </cell>
          <cell r="F6028" t="str">
            <v>completo</v>
          </cell>
        </row>
        <row r="6029">
          <cell r="D6029" t="str">
            <v>G05723438</v>
          </cell>
          <cell r="E6029">
            <v>-286939</v>
          </cell>
          <cell r="F6029" t="str">
            <v>completo</v>
          </cell>
        </row>
        <row r="6030">
          <cell r="D6030" t="str">
            <v>50869645Q</v>
          </cell>
          <cell r="E6030">
            <v>-113906752</v>
          </cell>
          <cell r="F6030" t="str">
            <v>completo</v>
          </cell>
        </row>
        <row r="6031">
          <cell r="D6031" t="str">
            <v>37342874M</v>
          </cell>
          <cell r="E6031">
            <v>-113734552</v>
          </cell>
          <cell r="F6031" t="str">
            <v>completo</v>
          </cell>
        </row>
        <row r="6032">
          <cell r="D6032" t="str">
            <v>50317613F</v>
          </cell>
          <cell r="E6032">
            <v>255438</v>
          </cell>
          <cell r="F6032" t="str">
            <v>parcial</v>
          </cell>
        </row>
        <row r="6033">
          <cell r="D6033" t="str">
            <v>31891665A</v>
          </cell>
          <cell r="E6033">
            <v>113218432</v>
          </cell>
          <cell r="F6033" t="str">
            <v>parcial</v>
          </cell>
        </row>
        <row r="6034">
          <cell r="D6034" t="str">
            <v>15404134E</v>
          </cell>
          <cell r="E6034">
            <v>-302295</v>
          </cell>
          <cell r="F6034" t="str">
            <v>completo</v>
          </cell>
        </row>
        <row r="6035">
          <cell r="D6035">
            <v>68256003</v>
          </cell>
          <cell r="E6035">
            <v>-113548782</v>
          </cell>
          <cell r="F6035" t="str">
            <v>completo</v>
          </cell>
        </row>
        <row r="6036">
          <cell r="D6036" t="str">
            <v>F29823432</v>
          </cell>
          <cell r="E6036">
            <v>113044552</v>
          </cell>
          <cell r="F6036" t="str">
            <v>completo</v>
          </cell>
        </row>
        <row r="6037">
          <cell r="D6037">
            <v>603592858</v>
          </cell>
          <cell r="E6037">
            <v>-113109432</v>
          </cell>
          <cell r="F6037" t="str">
            <v>completo</v>
          </cell>
        </row>
        <row r="6038">
          <cell r="D6038">
            <v>9787120</v>
          </cell>
          <cell r="E6038">
            <v>113651303</v>
          </cell>
          <cell r="F6038" t="str">
            <v>completo</v>
          </cell>
        </row>
        <row r="6039">
          <cell r="D6039" t="str">
            <v>CC1117502772</v>
          </cell>
          <cell r="E6039">
            <v>113692203</v>
          </cell>
          <cell r="F6039" t="str">
            <v>completo</v>
          </cell>
        </row>
        <row r="6040">
          <cell r="D6040" t="str">
            <v>AAE532484</v>
          </cell>
          <cell r="E6040">
            <v>-234875</v>
          </cell>
          <cell r="F6040" t="str">
            <v>completo</v>
          </cell>
        </row>
        <row r="6041">
          <cell r="D6041">
            <v>80506635</v>
          </cell>
          <cell r="E6041">
            <v>-287495</v>
          </cell>
          <cell r="F6041" t="str">
            <v>completo</v>
          </cell>
        </row>
        <row r="6042">
          <cell r="D6042">
            <v>521202</v>
          </cell>
          <cell r="E6042">
            <v>113428832</v>
          </cell>
          <cell r="F6042" t="str">
            <v>completo</v>
          </cell>
        </row>
        <row r="6043">
          <cell r="D6043" t="str">
            <v>26820497J</v>
          </cell>
          <cell r="E6043">
            <v>113277303</v>
          </cell>
          <cell r="F6043" t="str">
            <v>completo</v>
          </cell>
        </row>
        <row r="6044">
          <cell r="D6044" t="str">
            <v>Y1616750W</v>
          </cell>
          <cell r="E6044">
            <v>-286943</v>
          </cell>
          <cell r="F6044" t="str">
            <v>completo</v>
          </cell>
        </row>
        <row r="6045">
          <cell r="D6045">
            <v>1707489801</v>
          </cell>
          <cell r="E6045">
            <v>-113968432</v>
          </cell>
          <cell r="F6045" t="str">
            <v>completo</v>
          </cell>
        </row>
        <row r="6046">
          <cell r="D6046" t="str">
            <v>A2931551</v>
          </cell>
          <cell r="E6046">
            <v>217690</v>
          </cell>
          <cell r="F6046" t="str">
            <v>completo</v>
          </cell>
        </row>
        <row r="6047">
          <cell r="D6047" t="str">
            <v>G02063077</v>
          </cell>
          <cell r="E6047">
            <v>-113392832</v>
          </cell>
          <cell r="F6047" t="str">
            <v>completo</v>
          </cell>
        </row>
        <row r="6048">
          <cell r="D6048">
            <v>1706704176</v>
          </cell>
          <cell r="E6048">
            <v>217674</v>
          </cell>
          <cell r="F6048" t="str">
            <v>parcial</v>
          </cell>
        </row>
        <row r="6049">
          <cell r="D6049">
            <v>201091410</v>
          </cell>
          <cell r="E6049">
            <v>-234887</v>
          </cell>
          <cell r="F6049" t="str">
            <v>completo</v>
          </cell>
        </row>
        <row r="6050">
          <cell r="D6050" t="str">
            <v>78886155L</v>
          </cell>
          <cell r="E6050">
            <v>113278682</v>
          </cell>
          <cell r="F6050" t="str">
            <v>completo</v>
          </cell>
        </row>
        <row r="6051">
          <cell r="D6051" t="str">
            <v>A2859100</v>
          </cell>
          <cell r="E6051">
            <v>-113586712</v>
          </cell>
          <cell r="F6051" t="str">
            <v>completo</v>
          </cell>
        </row>
        <row r="6052">
          <cell r="D6052">
            <v>913743688</v>
          </cell>
          <cell r="E6052">
            <v>-234895</v>
          </cell>
          <cell r="F6052" t="str">
            <v>parcial</v>
          </cell>
        </row>
        <row r="6053">
          <cell r="D6053">
            <v>1201466552</v>
          </cell>
          <cell r="E6053">
            <v>-113186712</v>
          </cell>
          <cell r="F6053" t="str">
            <v>parcial</v>
          </cell>
        </row>
        <row r="6054">
          <cell r="D6054">
            <v>4882662</v>
          </cell>
          <cell r="E6054">
            <v>-113160782</v>
          </cell>
          <cell r="F6054" t="str">
            <v>completo</v>
          </cell>
        </row>
        <row r="6055">
          <cell r="D6055" t="str">
            <v>Y1797384V</v>
          </cell>
          <cell r="E6055">
            <v>287058</v>
          </cell>
          <cell r="F6055" t="str">
            <v>completo</v>
          </cell>
        </row>
        <row r="6056">
          <cell r="D6056" t="str">
            <v>31888080Y</v>
          </cell>
          <cell r="E6056">
            <v>-255035</v>
          </cell>
          <cell r="F6056" t="str">
            <v>completo</v>
          </cell>
        </row>
        <row r="6057">
          <cell r="D6057" t="str">
            <v>FP881120</v>
          </cell>
          <cell r="E6057">
            <v>-287487</v>
          </cell>
          <cell r="F6057" t="str">
            <v>completo</v>
          </cell>
        </row>
        <row r="6058">
          <cell r="D6058" t="str">
            <v>Y2705504M</v>
          </cell>
          <cell r="E6058">
            <v>113613452</v>
          </cell>
          <cell r="F6058" t="str">
            <v>completo</v>
          </cell>
        </row>
        <row r="6059">
          <cell r="D6059" t="str">
            <v>CT868316</v>
          </cell>
          <cell r="E6059">
            <v>-238483</v>
          </cell>
          <cell r="F6059" t="str">
            <v>completo</v>
          </cell>
        </row>
        <row r="6060">
          <cell r="D6060" t="str">
            <v>80167818F</v>
          </cell>
          <cell r="E6060">
            <v>-302283</v>
          </cell>
          <cell r="F6060" t="str">
            <v>completo</v>
          </cell>
        </row>
        <row r="6061">
          <cell r="D6061" t="str">
            <v>FU876117</v>
          </cell>
          <cell r="E6061">
            <v>113003203</v>
          </cell>
          <cell r="F6061" t="str">
            <v>completo</v>
          </cell>
        </row>
        <row r="6062">
          <cell r="D6062" t="str">
            <v>Y0941540A</v>
          </cell>
          <cell r="E6062">
            <v>113462982</v>
          </cell>
          <cell r="F6062" t="str">
            <v>completo</v>
          </cell>
        </row>
        <row r="6063">
          <cell r="D6063" t="str">
            <v>49065519X</v>
          </cell>
          <cell r="E6063">
            <v>213574</v>
          </cell>
          <cell r="F6063" t="str">
            <v>completo</v>
          </cell>
        </row>
        <row r="6064">
          <cell r="D6064" t="str">
            <v>44356562G</v>
          </cell>
          <cell r="E6064">
            <v>301978</v>
          </cell>
          <cell r="F6064" t="str">
            <v>completo</v>
          </cell>
        </row>
        <row r="6065">
          <cell r="D6065" t="str">
            <v>31026504X</v>
          </cell>
          <cell r="E6065">
            <v>113827892</v>
          </cell>
          <cell r="F6065" t="str">
            <v>completo</v>
          </cell>
        </row>
        <row r="6066">
          <cell r="D6066" t="str">
            <v>03928553S</v>
          </cell>
          <cell r="E6066">
            <v>-303671</v>
          </cell>
          <cell r="F6066" t="str">
            <v>completo</v>
          </cell>
        </row>
        <row r="6067">
          <cell r="D6067" t="str">
            <v>44172163L</v>
          </cell>
          <cell r="E6067">
            <v>113846752</v>
          </cell>
          <cell r="F6067" t="str">
            <v>parcial</v>
          </cell>
        </row>
        <row r="6068">
          <cell r="D6068" t="str">
            <v>31881513V</v>
          </cell>
          <cell r="E6068">
            <v>-113102832</v>
          </cell>
          <cell r="F6068" t="str">
            <v>parcial</v>
          </cell>
        </row>
        <row r="6069">
          <cell r="D6069" t="str">
            <v>FC215290</v>
          </cell>
          <cell r="E6069">
            <v>238290</v>
          </cell>
          <cell r="F6069" t="str">
            <v>completo</v>
          </cell>
        </row>
        <row r="6070">
          <cell r="D6070" t="str">
            <v>70418167X</v>
          </cell>
          <cell r="E6070">
            <v>-238431</v>
          </cell>
          <cell r="F6070" t="str">
            <v>completo</v>
          </cell>
        </row>
        <row r="6071">
          <cell r="D6071" t="str">
            <v>AM596346</v>
          </cell>
          <cell r="E6071">
            <v>113483802</v>
          </cell>
          <cell r="F6071" t="str">
            <v>completo</v>
          </cell>
        </row>
        <row r="6072">
          <cell r="D6072" t="str">
            <v>46875164Z</v>
          </cell>
          <cell r="E6072">
            <v>213226</v>
          </cell>
          <cell r="F6072" t="str">
            <v>completo</v>
          </cell>
        </row>
        <row r="6073">
          <cell r="D6073" t="str">
            <v>70238698X</v>
          </cell>
          <cell r="E6073">
            <v>213242</v>
          </cell>
          <cell r="F6073" t="str">
            <v>completo</v>
          </cell>
        </row>
        <row r="6074">
          <cell r="D6074" t="str">
            <v>28833448G</v>
          </cell>
          <cell r="E6074">
            <v>-213279</v>
          </cell>
          <cell r="F6074" t="str">
            <v>completo</v>
          </cell>
        </row>
        <row r="6075">
          <cell r="D6075" t="str">
            <v>P08440087</v>
          </cell>
          <cell r="E6075">
            <v>-238579</v>
          </cell>
          <cell r="F6075" t="str">
            <v>parcial</v>
          </cell>
        </row>
        <row r="6076">
          <cell r="D6076">
            <v>111821119</v>
          </cell>
          <cell r="E6076">
            <v>-113985832</v>
          </cell>
          <cell r="F6076" t="str">
            <v>parcial</v>
          </cell>
        </row>
        <row r="6077">
          <cell r="D6077">
            <v>1204432239</v>
          </cell>
          <cell r="E6077">
            <v>-113166712</v>
          </cell>
          <cell r="F6077" t="str">
            <v>parcial</v>
          </cell>
        </row>
        <row r="6078">
          <cell r="D6078" t="str">
            <v>FM345562</v>
          </cell>
          <cell r="E6078">
            <v>218442</v>
          </cell>
          <cell r="F6078" t="str">
            <v>completo</v>
          </cell>
        </row>
        <row r="6079">
          <cell r="D6079" t="str">
            <v>Y3773160R</v>
          </cell>
          <cell r="E6079">
            <v>-256575</v>
          </cell>
          <cell r="F6079" t="str">
            <v>parcial</v>
          </cell>
        </row>
        <row r="6080">
          <cell r="D6080" t="str">
            <v>Y7038653T</v>
          </cell>
          <cell r="E6080">
            <v>113447303</v>
          </cell>
          <cell r="F6080" t="str">
            <v>completo</v>
          </cell>
        </row>
        <row r="6081">
          <cell r="D6081" t="str">
            <v>FV445414</v>
          </cell>
          <cell r="E6081">
            <v>257642</v>
          </cell>
          <cell r="F6081" t="str">
            <v>parcial</v>
          </cell>
        </row>
        <row r="6082">
          <cell r="D6082">
            <v>702118563</v>
          </cell>
          <cell r="E6082">
            <v>286958</v>
          </cell>
          <cell r="F6082" t="str">
            <v>parcial</v>
          </cell>
        </row>
        <row r="6083">
          <cell r="D6083" t="str">
            <v>45560595X</v>
          </cell>
          <cell r="E6083">
            <v>-273879</v>
          </cell>
          <cell r="F6083" t="str">
            <v>parcial</v>
          </cell>
        </row>
        <row r="6084">
          <cell r="D6084" t="str">
            <v>G31065255</v>
          </cell>
          <cell r="E6084">
            <v>113001552</v>
          </cell>
          <cell r="F6084" t="str">
            <v>completo</v>
          </cell>
        </row>
        <row r="6085">
          <cell r="D6085" t="str">
            <v>G15184807</v>
          </cell>
          <cell r="E6085">
            <v>-234819</v>
          </cell>
          <cell r="F6085" t="str">
            <v>completo</v>
          </cell>
        </row>
        <row r="6086">
          <cell r="D6086">
            <v>1203129968</v>
          </cell>
          <cell r="E6086">
            <v>-286871</v>
          </cell>
          <cell r="F6086" t="str">
            <v>parcial</v>
          </cell>
        </row>
        <row r="6087">
          <cell r="D6087">
            <v>1310744865</v>
          </cell>
          <cell r="E6087">
            <v>272298</v>
          </cell>
          <cell r="F6087" t="str">
            <v>completo</v>
          </cell>
        </row>
        <row r="6088">
          <cell r="D6088" t="str">
            <v>FF728004</v>
          </cell>
          <cell r="E6088">
            <v>113884832</v>
          </cell>
          <cell r="F6088" t="str">
            <v>parcial</v>
          </cell>
        </row>
        <row r="6089">
          <cell r="D6089" t="str">
            <v>AQ703860</v>
          </cell>
          <cell r="E6089">
            <v>302278</v>
          </cell>
          <cell r="F6089" t="str">
            <v>completo</v>
          </cell>
        </row>
        <row r="6090">
          <cell r="D6090" t="str">
            <v>Y4637201R</v>
          </cell>
          <cell r="E6090">
            <v>255106</v>
          </cell>
          <cell r="F6090" t="str">
            <v>parcial</v>
          </cell>
        </row>
        <row r="6091">
          <cell r="D6091" t="str">
            <v>08863652G</v>
          </cell>
          <cell r="E6091">
            <v>-113565652</v>
          </cell>
          <cell r="F6091" t="str">
            <v>completo</v>
          </cell>
        </row>
        <row r="6092">
          <cell r="D6092" t="str">
            <v>71458618X</v>
          </cell>
          <cell r="E6092">
            <v>-269659</v>
          </cell>
          <cell r="F6092" t="str">
            <v>parcial</v>
          </cell>
        </row>
        <row r="6093">
          <cell r="D6093" t="str">
            <v>72575799N</v>
          </cell>
          <cell r="E6093">
            <v>113672203</v>
          </cell>
          <cell r="F6093" t="str">
            <v>parcial</v>
          </cell>
        </row>
        <row r="6094">
          <cell r="D6094">
            <v>1309938163</v>
          </cell>
          <cell r="E6094">
            <v>-113712072</v>
          </cell>
          <cell r="F6094" t="str">
            <v>parcial</v>
          </cell>
        </row>
        <row r="6095">
          <cell r="D6095" t="str">
            <v>72992459G</v>
          </cell>
          <cell r="E6095">
            <v>270218</v>
          </cell>
          <cell r="F6095" t="str">
            <v>completo</v>
          </cell>
        </row>
        <row r="6096">
          <cell r="D6096">
            <v>1310442890</v>
          </cell>
          <cell r="E6096">
            <v>-270219</v>
          </cell>
          <cell r="F6096" t="str">
            <v>parcial</v>
          </cell>
        </row>
        <row r="6097">
          <cell r="D6097" t="str">
            <v>FS204417</v>
          </cell>
          <cell r="E6097">
            <v>-271323</v>
          </cell>
          <cell r="F6097" t="str">
            <v>completo</v>
          </cell>
        </row>
        <row r="6098">
          <cell r="D6098">
            <v>1308398880</v>
          </cell>
          <cell r="E6098">
            <v>-113541272</v>
          </cell>
          <cell r="F6098" t="str">
            <v>parcial</v>
          </cell>
        </row>
        <row r="6099">
          <cell r="D6099">
            <v>1309488423</v>
          </cell>
          <cell r="E6099">
            <v>277626</v>
          </cell>
          <cell r="F6099" t="str">
            <v>parcial</v>
          </cell>
        </row>
        <row r="6100">
          <cell r="D6100">
            <v>1308312840</v>
          </cell>
          <cell r="E6100">
            <v>-113947303</v>
          </cell>
          <cell r="F6100" t="str">
            <v>completo</v>
          </cell>
        </row>
        <row r="6101">
          <cell r="D6101" t="str">
            <v>A7116918</v>
          </cell>
          <cell r="E6101">
            <v>290870</v>
          </cell>
          <cell r="F6101" t="str">
            <v>completo</v>
          </cell>
        </row>
        <row r="6102">
          <cell r="D6102" t="str">
            <v>47084481P</v>
          </cell>
          <cell r="E6102">
            <v>-113164782</v>
          </cell>
          <cell r="F6102" t="str">
            <v>completo</v>
          </cell>
        </row>
        <row r="6103">
          <cell r="D6103">
            <v>1802538056</v>
          </cell>
          <cell r="E6103">
            <v>113442782</v>
          </cell>
          <cell r="F6103" t="str">
            <v>completo</v>
          </cell>
        </row>
        <row r="6104">
          <cell r="D6104" t="str">
            <v>AQ782869</v>
          </cell>
          <cell r="E6104">
            <v>-113540782</v>
          </cell>
          <cell r="F6104" t="str">
            <v>completo</v>
          </cell>
        </row>
        <row r="6105">
          <cell r="D6105">
            <v>116315200</v>
          </cell>
          <cell r="E6105">
            <v>287054</v>
          </cell>
          <cell r="F6105" t="str">
            <v>completo</v>
          </cell>
        </row>
        <row r="6106">
          <cell r="D6106" t="str">
            <v>08AH56233</v>
          </cell>
          <cell r="E6106">
            <v>287078</v>
          </cell>
          <cell r="F6106" t="str">
            <v>completo</v>
          </cell>
        </row>
        <row r="6107">
          <cell r="D6107" t="str">
            <v>G15158658</v>
          </cell>
          <cell r="E6107">
            <v>-113504882</v>
          </cell>
          <cell r="F6107" t="str">
            <v>completo</v>
          </cell>
        </row>
        <row r="6108">
          <cell r="D6108">
            <v>1804156089</v>
          </cell>
          <cell r="E6108">
            <v>287574</v>
          </cell>
          <cell r="F6108" t="str">
            <v>completo</v>
          </cell>
        </row>
        <row r="6109">
          <cell r="D6109">
            <v>1711988855</v>
          </cell>
          <cell r="E6109">
            <v>-287491</v>
          </cell>
          <cell r="F6109" t="str">
            <v>completo</v>
          </cell>
        </row>
        <row r="6110">
          <cell r="D6110">
            <v>1803015484</v>
          </cell>
          <cell r="E6110">
            <v>113694782</v>
          </cell>
          <cell r="F6110" t="str">
            <v>completo</v>
          </cell>
        </row>
        <row r="6111">
          <cell r="D6111" t="str">
            <v>YA2877260</v>
          </cell>
          <cell r="E6111">
            <v>-113125782</v>
          </cell>
          <cell r="F6111" t="str">
            <v>completo</v>
          </cell>
        </row>
        <row r="6112">
          <cell r="D6112" t="str">
            <v>74938874K</v>
          </cell>
          <cell r="E6112">
            <v>-113582203</v>
          </cell>
          <cell r="F6112" t="str">
            <v>completo</v>
          </cell>
        </row>
        <row r="6113">
          <cell r="D6113" t="str">
            <v>34862732E</v>
          </cell>
          <cell r="E6113">
            <v>-289179</v>
          </cell>
          <cell r="F6113" t="str">
            <v>completo</v>
          </cell>
        </row>
        <row r="6114">
          <cell r="D6114" t="str">
            <v>44593564Z</v>
          </cell>
          <cell r="E6114">
            <v>-113581982</v>
          </cell>
          <cell r="F6114" t="str">
            <v>completo</v>
          </cell>
        </row>
        <row r="6115">
          <cell r="D6115" t="str">
            <v>G26638926</v>
          </cell>
          <cell r="E6115">
            <v>289406</v>
          </cell>
          <cell r="F6115" t="str">
            <v>completo</v>
          </cell>
        </row>
        <row r="6116">
          <cell r="D6116" t="str">
            <v>03126125B</v>
          </cell>
          <cell r="E6116">
            <v>-113182203</v>
          </cell>
          <cell r="F6116" t="str">
            <v>completo</v>
          </cell>
        </row>
        <row r="6117">
          <cell r="D6117" t="str">
            <v>16570625E</v>
          </cell>
          <cell r="E6117">
            <v>302286</v>
          </cell>
          <cell r="F6117" t="str">
            <v>completo</v>
          </cell>
        </row>
        <row r="6118">
          <cell r="D6118" t="str">
            <v>AR371703</v>
          </cell>
          <cell r="E6118">
            <v>-113335203</v>
          </cell>
          <cell r="F6118" t="str">
            <v>completo</v>
          </cell>
        </row>
        <row r="6119">
          <cell r="D6119" t="str">
            <v>AS214259</v>
          </cell>
          <cell r="E6119">
            <v>-113792203</v>
          </cell>
          <cell r="F6119" t="str">
            <v>completo</v>
          </cell>
        </row>
        <row r="6120">
          <cell r="D6120" t="str">
            <v>YC860227</v>
          </cell>
          <cell r="E6120">
            <v>113461503</v>
          </cell>
          <cell r="F6120" t="str">
            <v>completo</v>
          </cell>
        </row>
        <row r="6121">
          <cell r="D6121" t="str">
            <v>Y4611918H</v>
          </cell>
          <cell r="E6121">
            <v>-113561503</v>
          </cell>
          <cell r="F6121" t="str">
            <v>completo</v>
          </cell>
        </row>
        <row r="6122">
          <cell r="D6122" t="str">
            <v>FP376097</v>
          </cell>
          <cell r="E6122">
            <v>304762</v>
          </cell>
          <cell r="F6122" t="str">
            <v>completo</v>
          </cell>
        </row>
        <row r="6123">
          <cell r="D6123">
            <v>1202218218</v>
          </cell>
          <cell r="E6123">
            <v>303658</v>
          </cell>
          <cell r="F6123" t="str">
            <v>completo</v>
          </cell>
        </row>
        <row r="6124">
          <cell r="D6124" t="str">
            <v>14C144689</v>
          </cell>
          <cell r="E6124">
            <v>113401403</v>
          </cell>
          <cell r="F6124" t="str">
            <v>completo</v>
          </cell>
        </row>
        <row r="6125">
          <cell r="D6125" t="str">
            <v>G1697368</v>
          </cell>
          <cell r="E6125">
            <v>290338</v>
          </cell>
          <cell r="F6125" t="str">
            <v>completo</v>
          </cell>
        </row>
        <row r="6126">
          <cell r="D6126" t="str">
            <v>ER261104</v>
          </cell>
          <cell r="E6126">
            <v>302314</v>
          </cell>
          <cell r="F6126" t="str">
            <v>completo</v>
          </cell>
        </row>
        <row r="6127">
          <cell r="D6127" t="str">
            <v>MO0787594</v>
          </cell>
          <cell r="E6127">
            <v>113674303</v>
          </cell>
          <cell r="F6127" t="str">
            <v>completo</v>
          </cell>
        </row>
        <row r="6128">
          <cell r="D6128" t="str">
            <v>DQ1906029</v>
          </cell>
          <cell r="E6128">
            <v>-113948303</v>
          </cell>
          <cell r="F6128" t="str">
            <v>completo</v>
          </cell>
        </row>
        <row r="6129">
          <cell r="D6129" t="str">
            <v>YD1093545</v>
          </cell>
          <cell r="E6129">
            <v>-113588303</v>
          </cell>
          <cell r="F6129" t="str">
            <v>completo</v>
          </cell>
        </row>
        <row r="6130">
          <cell r="D6130" t="str">
            <v>14634801Q</v>
          </cell>
          <cell r="E6130">
            <v>288834</v>
          </cell>
          <cell r="F6130" t="str">
            <v>completo</v>
          </cell>
        </row>
        <row r="6131">
          <cell r="D6131" t="str">
            <v>24222144Q</v>
          </cell>
          <cell r="E6131">
            <v>286838</v>
          </cell>
          <cell r="F6131" t="str">
            <v>completo</v>
          </cell>
        </row>
        <row r="6132">
          <cell r="D6132" t="str">
            <v>31003560C</v>
          </cell>
          <cell r="E6132">
            <v>113029882</v>
          </cell>
          <cell r="F6132" t="str">
            <v>parcial</v>
          </cell>
        </row>
        <row r="6133">
          <cell r="D6133" t="str">
            <v>79218577E</v>
          </cell>
          <cell r="E6133">
            <v>113659452</v>
          </cell>
          <cell r="F6133" t="str">
            <v>parcial</v>
          </cell>
        </row>
        <row r="6134">
          <cell r="D6134" t="str">
            <v>80162007S</v>
          </cell>
          <cell r="E6134">
            <v>113238962</v>
          </cell>
          <cell r="F6134" t="str">
            <v>completo</v>
          </cell>
        </row>
        <row r="6135">
          <cell r="D6135" t="str">
            <v>G922063</v>
          </cell>
          <cell r="E6135">
            <v>256254</v>
          </cell>
          <cell r="F6135" t="str">
            <v>completo</v>
          </cell>
        </row>
        <row r="6136">
          <cell r="D6136" t="str">
            <v>30830712V</v>
          </cell>
          <cell r="E6136">
            <v>113842782</v>
          </cell>
          <cell r="F6136" t="str">
            <v>parcial</v>
          </cell>
        </row>
        <row r="6137">
          <cell r="D6137" t="str">
            <v>30803179S</v>
          </cell>
          <cell r="E6137">
            <v>-301959</v>
          </cell>
          <cell r="F6137" t="str">
            <v>completo</v>
          </cell>
        </row>
        <row r="6138">
          <cell r="D6138" t="str">
            <v>45746244A</v>
          </cell>
          <cell r="E6138">
            <v>-256403</v>
          </cell>
          <cell r="F6138" t="str">
            <v>completo</v>
          </cell>
        </row>
        <row r="6139">
          <cell r="D6139" t="str">
            <v>44373271S</v>
          </cell>
          <cell r="E6139">
            <v>288918</v>
          </cell>
          <cell r="F6139" t="str">
            <v>parcial</v>
          </cell>
        </row>
        <row r="6140">
          <cell r="D6140" t="str">
            <v>45739527W</v>
          </cell>
          <cell r="E6140">
            <v>-254931</v>
          </cell>
          <cell r="F6140" t="str">
            <v>completo</v>
          </cell>
        </row>
        <row r="6141">
          <cell r="D6141" t="str">
            <v>45887824H</v>
          </cell>
          <cell r="E6141">
            <v>-257371</v>
          </cell>
          <cell r="F6141" t="str">
            <v>completo</v>
          </cell>
        </row>
        <row r="6142">
          <cell r="D6142" t="str">
            <v>45739730K</v>
          </cell>
          <cell r="E6142">
            <v>-269843</v>
          </cell>
          <cell r="F6142" t="str">
            <v>parcial</v>
          </cell>
        </row>
        <row r="6143">
          <cell r="D6143" t="str">
            <v>26000950W</v>
          </cell>
          <cell r="E6143">
            <v>-113730552</v>
          </cell>
          <cell r="F6143" t="str">
            <v>parcial</v>
          </cell>
        </row>
        <row r="6144">
          <cell r="D6144" t="str">
            <v>70578821D</v>
          </cell>
          <cell r="E6144">
            <v>-303683</v>
          </cell>
          <cell r="F6144" t="str">
            <v>parcial</v>
          </cell>
        </row>
        <row r="6145">
          <cell r="D6145" t="str">
            <v>30979356N</v>
          </cell>
          <cell r="E6145">
            <v>-113319522</v>
          </cell>
          <cell r="F6145" t="str">
            <v>completo</v>
          </cell>
        </row>
        <row r="6146">
          <cell r="D6146" t="str">
            <v>30965026B</v>
          </cell>
          <cell r="E6146">
            <v>-113560552</v>
          </cell>
          <cell r="F6146" t="str">
            <v>parcial</v>
          </cell>
        </row>
        <row r="6147">
          <cell r="D6147" t="str">
            <v>30493726G</v>
          </cell>
          <cell r="E6147">
            <v>113089752</v>
          </cell>
          <cell r="F6147" t="str">
            <v>parcial</v>
          </cell>
        </row>
        <row r="6148">
          <cell r="D6148" t="str">
            <v>80089329V</v>
          </cell>
          <cell r="E6148">
            <v>-113506132</v>
          </cell>
          <cell r="F6148" t="str">
            <v>completo</v>
          </cell>
        </row>
        <row r="6149">
          <cell r="D6149" t="str">
            <v>45742896J</v>
          </cell>
          <cell r="E6149">
            <v>287162</v>
          </cell>
          <cell r="F6149" t="str">
            <v>completo</v>
          </cell>
        </row>
        <row r="6150">
          <cell r="D6150" t="str">
            <v>30964788A</v>
          </cell>
          <cell r="E6150">
            <v>-289031</v>
          </cell>
          <cell r="F6150" t="str">
            <v>completo</v>
          </cell>
        </row>
        <row r="6151">
          <cell r="D6151" t="str">
            <v>70248297H</v>
          </cell>
          <cell r="E6151">
            <v>113066712</v>
          </cell>
          <cell r="F6151" t="str">
            <v>parcial</v>
          </cell>
        </row>
        <row r="6152">
          <cell r="D6152" t="str">
            <v>30989889B</v>
          </cell>
          <cell r="E6152">
            <v>-113718882</v>
          </cell>
          <cell r="F6152" t="str">
            <v>completo</v>
          </cell>
        </row>
        <row r="6153">
          <cell r="D6153" t="str">
            <v>30999674K</v>
          </cell>
          <cell r="E6153">
            <v>113021532</v>
          </cell>
          <cell r="F6153" t="str">
            <v>completo</v>
          </cell>
        </row>
        <row r="6154">
          <cell r="D6154" t="str">
            <v>30992639R</v>
          </cell>
          <cell r="E6154">
            <v>254814</v>
          </cell>
          <cell r="F6154" t="str">
            <v>completo</v>
          </cell>
        </row>
        <row r="6155">
          <cell r="D6155" t="str">
            <v>32072329W</v>
          </cell>
          <cell r="E6155">
            <v>-113582852</v>
          </cell>
          <cell r="F6155" t="str">
            <v>completo</v>
          </cell>
        </row>
        <row r="6156">
          <cell r="D6156" t="str">
            <v>25063530Q</v>
          </cell>
          <cell r="E6156">
            <v>113630552</v>
          </cell>
          <cell r="F6156" t="str">
            <v>parcial</v>
          </cell>
        </row>
        <row r="6157">
          <cell r="D6157" t="str">
            <v>44650348B</v>
          </cell>
          <cell r="E6157">
            <v>269838</v>
          </cell>
          <cell r="F6157" t="str">
            <v>parcial</v>
          </cell>
        </row>
        <row r="6158">
          <cell r="D6158" t="str">
            <v>30815065X</v>
          </cell>
          <cell r="E6158">
            <v>319358</v>
          </cell>
          <cell r="F6158" t="str">
            <v>completo</v>
          </cell>
        </row>
        <row r="6159">
          <cell r="D6159" t="str">
            <v>30987625R</v>
          </cell>
          <cell r="E6159">
            <v>-287203</v>
          </cell>
          <cell r="F6159" t="str">
            <v>completo</v>
          </cell>
        </row>
        <row r="6160">
          <cell r="D6160" t="str">
            <v>30461821T</v>
          </cell>
          <cell r="E6160">
            <v>113232913</v>
          </cell>
          <cell r="F6160" t="str">
            <v>completo</v>
          </cell>
        </row>
        <row r="6161">
          <cell r="D6161" t="str">
            <v>X0737414B</v>
          </cell>
          <cell r="E6161">
            <v>-113120552</v>
          </cell>
          <cell r="F6161" t="str">
            <v>completo</v>
          </cell>
        </row>
        <row r="6162">
          <cell r="D6162" t="str">
            <v>45747152Z</v>
          </cell>
          <cell r="E6162">
            <v>113863172</v>
          </cell>
          <cell r="F6162" t="str">
            <v>completo</v>
          </cell>
        </row>
        <row r="6163">
          <cell r="D6163" t="str">
            <v>30966746Y</v>
          </cell>
          <cell r="E6163">
            <v>-321363</v>
          </cell>
          <cell r="F6163" t="str">
            <v>parcial</v>
          </cell>
        </row>
        <row r="6164">
          <cell r="D6164" t="str">
            <v>44369646R</v>
          </cell>
          <cell r="E6164">
            <v>-113758682</v>
          </cell>
          <cell r="F6164" t="str">
            <v>completo</v>
          </cell>
        </row>
        <row r="6165">
          <cell r="D6165" t="str">
            <v>30505414P</v>
          </cell>
          <cell r="E6165">
            <v>-113355712</v>
          </cell>
          <cell r="F6165" t="str">
            <v>parcial</v>
          </cell>
        </row>
        <row r="6166">
          <cell r="D6166" t="str">
            <v>44359347Y</v>
          </cell>
          <cell r="E6166">
            <v>-113528962</v>
          </cell>
          <cell r="F6166" t="str">
            <v>completo</v>
          </cell>
        </row>
        <row r="6167">
          <cell r="D6167" t="str">
            <v>30969623P</v>
          </cell>
          <cell r="E6167">
            <v>287166</v>
          </cell>
          <cell r="F6167" t="str">
            <v>completo</v>
          </cell>
        </row>
        <row r="6168">
          <cell r="D6168" t="str">
            <v>77347842S</v>
          </cell>
          <cell r="E6168">
            <v>235210</v>
          </cell>
          <cell r="F6168" t="str">
            <v>parcial</v>
          </cell>
        </row>
        <row r="6169">
          <cell r="D6169" t="str">
            <v>31001828J</v>
          </cell>
          <cell r="E6169">
            <v>-113948962</v>
          </cell>
          <cell r="F6169" t="str">
            <v>completo</v>
          </cell>
        </row>
        <row r="6170">
          <cell r="D6170" t="str">
            <v>30811147W</v>
          </cell>
          <cell r="E6170">
            <v>212982</v>
          </cell>
          <cell r="F6170" t="str">
            <v>parcial</v>
          </cell>
        </row>
        <row r="6171">
          <cell r="D6171" t="str">
            <v>X5171193B</v>
          </cell>
          <cell r="E6171">
            <v>113632782</v>
          </cell>
          <cell r="F6171" t="str">
            <v>parcial</v>
          </cell>
        </row>
        <row r="6172">
          <cell r="D6172" t="str">
            <v>44966039G</v>
          </cell>
          <cell r="E6172">
            <v>113615932</v>
          </cell>
          <cell r="F6172" t="str">
            <v>parcial</v>
          </cell>
        </row>
        <row r="6173">
          <cell r="D6173" t="str">
            <v>10593519H</v>
          </cell>
          <cell r="E6173">
            <v>113257752</v>
          </cell>
          <cell r="F6173" t="str">
            <v>completo</v>
          </cell>
        </row>
        <row r="6174">
          <cell r="D6174" t="str">
            <v>44365350Y</v>
          </cell>
          <cell r="E6174">
            <v>-287259</v>
          </cell>
          <cell r="F6174" t="str">
            <v>completo</v>
          </cell>
        </row>
        <row r="6175">
          <cell r="D6175" t="str">
            <v>74002894A</v>
          </cell>
          <cell r="E6175">
            <v>271366</v>
          </cell>
          <cell r="F6175" t="str">
            <v>parcial</v>
          </cell>
        </row>
        <row r="6176">
          <cell r="D6176" t="str">
            <v>15452507A</v>
          </cell>
          <cell r="E6176">
            <v>-288915</v>
          </cell>
          <cell r="F6176" t="str">
            <v>completo</v>
          </cell>
        </row>
        <row r="6177">
          <cell r="D6177" t="str">
            <v>45744795A</v>
          </cell>
          <cell r="E6177">
            <v>254758</v>
          </cell>
          <cell r="F6177" t="str">
            <v>parcial</v>
          </cell>
        </row>
        <row r="6178">
          <cell r="D6178" t="str">
            <v>44357832D</v>
          </cell>
          <cell r="E6178">
            <v>113880812</v>
          </cell>
          <cell r="F6178" t="str">
            <v>parcial</v>
          </cell>
        </row>
        <row r="6179">
          <cell r="D6179" t="str">
            <v>44368241E</v>
          </cell>
          <cell r="E6179">
            <v>-273043</v>
          </cell>
          <cell r="F6179" t="str">
            <v>parcial</v>
          </cell>
        </row>
        <row r="6180">
          <cell r="D6180" t="str">
            <v>80162631H</v>
          </cell>
          <cell r="E6180">
            <v>-113711532</v>
          </cell>
          <cell r="F6180" t="str">
            <v>parcial</v>
          </cell>
        </row>
        <row r="6181">
          <cell r="D6181" t="str">
            <v>30979231W</v>
          </cell>
          <cell r="E6181">
            <v>-288827</v>
          </cell>
          <cell r="F6181" t="str">
            <v>completo</v>
          </cell>
        </row>
        <row r="6182">
          <cell r="D6182" t="str">
            <v>45737993D</v>
          </cell>
          <cell r="E6182">
            <v>287230</v>
          </cell>
          <cell r="F6182" t="str">
            <v>completo</v>
          </cell>
        </row>
        <row r="6183">
          <cell r="D6183" t="str">
            <v>30968943H</v>
          </cell>
          <cell r="E6183">
            <v>113822782</v>
          </cell>
          <cell r="F6183" t="str">
            <v>parcial</v>
          </cell>
        </row>
        <row r="6184">
          <cell r="D6184" t="str">
            <v>30979101X</v>
          </cell>
          <cell r="E6184">
            <v>-271371</v>
          </cell>
          <cell r="F6184" t="str">
            <v>parcial</v>
          </cell>
        </row>
        <row r="6185">
          <cell r="D6185" t="str">
            <v>50604207K</v>
          </cell>
          <cell r="E6185">
            <v>113638682</v>
          </cell>
          <cell r="F6185" t="str">
            <v>completo</v>
          </cell>
        </row>
        <row r="6186">
          <cell r="D6186">
            <v>12472452</v>
          </cell>
          <cell r="E6186">
            <v>213122</v>
          </cell>
          <cell r="F6186" t="str">
            <v>parcial</v>
          </cell>
        </row>
        <row r="6187">
          <cell r="D6187" t="str">
            <v>15410718M</v>
          </cell>
          <cell r="E6187">
            <v>113232782</v>
          </cell>
          <cell r="F6187" t="str">
            <v>completo</v>
          </cell>
        </row>
        <row r="6188">
          <cell r="D6188" t="str">
            <v>74939123V</v>
          </cell>
          <cell r="E6188">
            <v>-235211</v>
          </cell>
          <cell r="F6188" t="str">
            <v>completo</v>
          </cell>
        </row>
        <row r="6189">
          <cell r="D6189" t="str">
            <v>49057794J</v>
          </cell>
          <cell r="E6189">
            <v>-257515</v>
          </cell>
          <cell r="F6189" t="str">
            <v>parcial</v>
          </cell>
        </row>
        <row r="6190">
          <cell r="D6190" t="str">
            <v>45741073F</v>
          </cell>
          <cell r="E6190">
            <v>-113330982</v>
          </cell>
          <cell r="F6190" t="str">
            <v>completo</v>
          </cell>
        </row>
        <row r="6191">
          <cell r="D6191" t="str">
            <v>49044978P</v>
          </cell>
          <cell r="E6191">
            <v>113630982</v>
          </cell>
          <cell r="F6191" t="str">
            <v>completo</v>
          </cell>
        </row>
        <row r="6192">
          <cell r="D6192" t="str">
            <v>31000940E</v>
          </cell>
          <cell r="E6192">
            <v>113065752</v>
          </cell>
          <cell r="F6192" t="str">
            <v>completo</v>
          </cell>
        </row>
        <row r="6193">
          <cell r="D6193" t="str">
            <v>15456551E</v>
          </cell>
          <cell r="E6193">
            <v>254822</v>
          </cell>
          <cell r="F6193" t="str">
            <v>parcial</v>
          </cell>
        </row>
        <row r="6194">
          <cell r="D6194" t="str">
            <v>47005728F</v>
          </cell>
          <cell r="E6194">
            <v>-238015</v>
          </cell>
          <cell r="F6194" t="str">
            <v>parcial</v>
          </cell>
        </row>
        <row r="6195">
          <cell r="D6195" t="str">
            <v>CC80096940</v>
          </cell>
          <cell r="E6195">
            <v>-270195</v>
          </cell>
          <cell r="F6195" t="str">
            <v>completo</v>
          </cell>
        </row>
        <row r="6196">
          <cell r="D6196" t="str">
            <v>45748226F</v>
          </cell>
          <cell r="E6196">
            <v>-113500203</v>
          </cell>
          <cell r="F6196" t="str">
            <v>parcial</v>
          </cell>
        </row>
        <row r="6197">
          <cell r="D6197" t="str">
            <v>45943410J</v>
          </cell>
          <cell r="E6197">
            <v>113028962</v>
          </cell>
          <cell r="F6197" t="str">
            <v>completo</v>
          </cell>
        </row>
        <row r="6198">
          <cell r="D6198" t="str">
            <v>AU5587087</v>
          </cell>
          <cell r="E6198">
            <v>-255143</v>
          </cell>
          <cell r="F6198" t="str">
            <v>parcial</v>
          </cell>
        </row>
        <row r="6199">
          <cell r="D6199" t="str">
            <v>31008811G</v>
          </cell>
          <cell r="E6199">
            <v>-113123203</v>
          </cell>
          <cell r="F6199" t="str">
            <v>completo</v>
          </cell>
        </row>
        <row r="6200">
          <cell r="D6200" t="str">
            <v>80159306M</v>
          </cell>
          <cell r="E6200">
            <v>269846</v>
          </cell>
          <cell r="F6200" t="str">
            <v>completo</v>
          </cell>
        </row>
        <row r="6201">
          <cell r="D6201" t="str">
            <v>31011846A</v>
          </cell>
          <cell r="E6201">
            <v>-113942123</v>
          </cell>
          <cell r="F6201" t="str">
            <v>completo</v>
          </cell>
        </row>
        <row r="6202">
          <cell r="D6202" t="str">
            <v>31014960N</v>
          </cell>
          <cell r="E6202">
            <v>-288775</v>
          </cell>
          <cell r="F6202" t="str">
            <v>completo</v>
          </cell>
        </row>
        <row r="6203">
          <cell r="D6203" t="str">
            <v>50614839G</v>
          </cell>
          <cell r="E6203">
            <v>-254783</v>
          </cell>
          <cell r="F6203" t="str">
            <v>completo</v>
          </cell>
        </row>
        <row r="6204">
          <cell r="D6204" t="str">
            <v>50623779C</v>
          </cell>
          <cell r="E6204">
            <v>113403203</v>
          </cell>
          <cell r="F6204" t="str">
            <v>completo</v>
          </cell>
        </row>
        <row r="6205">
          <cell r="D6205" t="str">
            <v>80160531B</v>
          </cell>
          <cell r="E6205">
            <v>113293103</v>
          </cell>
          <cell r="F6205" t="str">
            <v>completo</v>
          </cell>
        </row>
        <row r="6206">
          <cell r="D6206" t="str">
            <v>45889271Q</v>
          </cell>
          <cell r="E6206">
            <v>113657452</v>
          </cell>
          <cell r="F6206" t="str">
            <v>completo</v>
          </cell>
        </row>
        <row r="6207">
          <cell r="D6207" t="str">
            <v>30999115Z</v>
          </cell>
          <cell r="E6207">
            <v>-113738682</v>
          </cell>
          <cell r="F6207" t="str">
            <v>parcial</v>
          </cell>
        </row>
        <row r="6208">
          <cell r="D6208" t="str">
            <v>53768144D</v>
          </cell>
          <cell r="E6208">
            <v>-113733172</v>
          </cell>
          <cell r="F6208" t="str">
            <v>parcial</v>
          </cell>
        </row>
        <row r="6209">
          <cell r="D6209" t="str">
            <v>75258982S</v>
          </cell>
          <cell r="E6209">
            <v>257302</v>
          </cell>
          <cell r="F6209" t="str">
            <v>completo</v>
          </cell>
        </row>
        <row r="6210">
          <cell r="D6210" t="str">
            <v>76625224B</v>
          </cell>
          <cell r="E6210">
            <v>-113505562</v>
          </cell>
          <cell r="F6210" t="str">
            <v>completo</v>
          </cell>
        </row>
        <row r="6211">
          <cell r="D6211" t="str">
            <v>26500219X</v>
          </cell>
          <cell r="E6211">
            <v>-113967882</v>
          </cell>
          <cell r="F6211" t="str">
            <v>completo</v>
          </cell>
        </row>
        <row r="6212">
          <cell r="D6212" t="str">
            <v>C02167428</v>
          </cell>
          <cell r="E6212">
            <v>113481682</v>
          </cell>
          <cell r="F6212" t="str">
            <v>completo</v>
          </cell>
        </row>
        <row r="6213">
          <cell r="D6213" t="str">
            <v>28633532G</v>
          </cell>
          <cell r="E6213">
            <v>113880782</v>
          </cell>
          <cell r="F6213" t="str">
            <v>parcial</v>
          </cell>
        </row>
        <row r="6214">
          <cell r="D6214" t="str">
            <v>44242731T</v>
          </cell>
          <cell r="E6214">
            <v>-113334123</v>
          </cell>
          <cell r="F6214" t="str">
            <v>parcial</v>
          </cell>
        </row>
        <row r="6215">
          <cell r="D6215" t="str">
            <v>80169449M</v>
          </cell>
          <cell r="E6215">
            <v>113671782</v>
          </cell>
          <cell r="F6215" t="str">
            <v>completo</v>
          </cell>
        </row>
        <row r="6216">
          <cell r="D6216" t="str">
            <v>31001958M</v>
          </cell>
          <cell r="E6216">
            <v>-288591</v>
          </cell>
          <cell r="F6216" t="str">
            <v>completo</v>
          </cell>
        </row>
        <row r="6217">
          <cell r="D6217" t="str">
            <v>80167070H</v>
          </cell>
          <cell r="E6217">
            <v>-113943482</v>
          </cell>
          <cell r="F6217" t="str">
            <v>completo</v>
          </cell>
        </row>
        <row r="6218">
          <cell r="D6218" t="str">
            <v>50617363K</v>
          </cell>
          <cell r="E6218">
            <v>319318</v>
          </cell>
          <cell r="F6218" t="str">
            <v>completo</v>
          </cell>
        </row>
        <row r="6219">
          <cell r="D6219" t="str">
            <v>31013767S</v>
          </cell>
          <cell r="E6219">
            <v>-270135</v>
          </cell>
          <cell r="F6219" t="str">
            <v>completo</v>
          </cell>
        </row>
        <row r="6220">
          <cell r="D6220" t="str">
            <v>45946846E</v>
          </cell>
          <cell r="E6220">
            <v>-113791913</v>
          </cell>
          <cell r="F6220" t="str">
            <v>completo</v>
          </cell>
        </row>
        <row r="6221">
          <cell r="D6221" t="str">
            <v>17474762Y</v>
          </cell>
          <cell r="E6221">
            <v>113230982</v>
          </cell>
          <cell r="F6221" t="str">
            <v>completo</v>
          </cell>
        </row>
        <row r="6222">
          <cell r="D6222" t="str">
            <v>26504714C</v>
          </cell>
          <cell r="E6222">
            <v>-284351</v>
          </cell>
          <cell r="F6222" t="str">
            <v>completo</v>
          </cell>
        </row>
        <row r="6223">
          <cell r="D6223" t="str">
            <v>49093604N</v>
          </cell>
          <cell r="E6223">
            <v>113270203</v>
          </cell>
          <cell r="F6223" t="str">
            <v>completo</v>
          </cell>
        </row>
        <row r="6224">
          <cell r="D6224" t="str">
            <v>20069203R</v>
          </cell>
          <cell r="E6224">
            <v>113652913</v>
          </cell>
          <cell r="F6224" t="str">
            <v>completo</v>
          </cell>
        </row>
        <row r="6225">
          <cell r="D6225" t="str">
            <v>77193918F</v>
          </cell>
          <cell r="E6225">
            <v>-321247</v>
          </cell>
          <cell r="F6225" t="str">
            <v>completo</v>
          </cell>
        </row>
        <row r="6226">
          <cell r="D6226" t="str">
            <v>30972822X</v>
          </cell>
          <cell r="E6226">
            <v>287258</v>
          </cell>
          <cell r="F6226" t="str">
            <v>completo</v>
          </cell>
        </row>
        <row r="6227">
          <cell r="D6227" t="str">
            <v>48988257M</v>
          </cell>
          <cell r="E6227">
            <v>-113337732</v>
          </cell>
          <cell r="F6227" t="str">
            <v>completo</v>
          </cell>
        </row>
        <row r="6228">
          <cell r="D6228">
            <v>90955470</v>
          </cell>
          <cell r="E6228">
            <v>-289015</v>
          </cell>
          <cell r="F6228" t="str">
            <v>completo</v>
          </cell>
        </row>
        <row r="6229">
          <cell r="D6229" t="str">
            <v>I607795</v>
          </cell>
          <cell r="E6229">
            <v>213070</v>
          </cell>
          <cell r="F6229" t="str">
            <v>completo</v>
          </cell>
        </row>
        <row r="6230">
          <cell r="D6230" t="str">
            <v>77541135Q</v>
          </cell>
          <cell r="E6230">
            <v>-113589732</v>
          </cell>
          <cell r="F6230" t="str">
            <v>parcial</v>
          </cell>
        </row>
        <row r="6231">
          <cell r="D6231" t="str">
            <v>80168334V</v>
          </cell>
          <cell r="E6231">
            <v>-113162782</v>
          </cell>
          <cell r="F6231" t="str">
            <v>completo</v>
          </cell>
        </row>
        <row r="6232">
          <cell r="D6232" t="str">
            <v>46070645N</v>
          </cell>
          <cell r="E6232">
            <v>302002</v>
          </cell>
          <cell r="F6232" t="str">
            <v>completo</v>
          </cell>
        </row>
        <row r="6233">
          <cell r="D6233" t="str">
            <v>32730168H</v>
          </cell>
          <cell r="E6233">
            <v>-284691</v>
          </cell>
          <cell r="F6233" t="str">
            <v>completo</v>
          </cell>
        </row>
        <row r="6234">
          <cell r="D6234" t="str">
            <v>31013294W</v>
          </cell>
          <cell r="E6234">
            <v>303870</v>
          </cell>
          <cell r="F6234" t="str">
            <v>completo</v>
          </cell>
        </row>
        <row r="6235">
          <cell r="D6235" t="str">
            <v>31015468Z</v>
          </cell>
          <cell r="E6235">
            <v>113823913</v>
          </cell>
          <cell r="F6235" t="str">
            <v>completo</v>
          </cell>
        </row>
        <row r="6236">
          <cell r="D6236" t="str">
            <v>31018801N</v>
          </cell>
          <cell r="E6236">
            <v>286834</v>
          </cell>
          <cell r="F6236" t="str">
            <v>completo</v>
          </cell>
        </row>
        <row r="6237">
          <cell r="D6237" t="str">
            <v>30986621D</v>
          </cell>
          <cell r="E6237">
            <v>-113732123</v>
          </cell>
          <cell r="F6237" t="str">
            <v>completo</v>
          </cell>
        </row>
        <row r="6238">
          <cell r="D6238" t="str">
            <v>31008273H</v>
          </cell>
          <cell r="E6238">
            <v>302302</v>
          </cell>
          <cell r="F6238" t="str">
            <v>completo</v>
          </cell>
        </row>
        <row r="6239">
          <cell r="D6239" t="str">
            <v>50640144D</v>
          </cell>
          <cell r="E6239">
            <v>113800203</v>
          </cell>
          <cell r="F6239" t="str">
            <v>completo</v>
          </cell>
        </row>
        <row r="6240">
          <cell r="D6240" t="str">
            <v>46068774G</v>
          </cell>
          <cell r="E6240">
            <v>288774</v>
          </cell>
          <cell r="F6240" t="str">
            <v>completo</v>
          </cell>
        </row>
        <row r="6241">
          <cell r="D6241" t="str">
            <v>44591866H</v>
          </cell>
          <cell r="E6241">
            <v>-113580782</v>
          </cell>
          <cell r="F6241" t="str">
            <v>completo</v>
          </cell>
        </row>
        <row r="6242">
          <cell r="D6242" t="str">
            <v>53911888A</v>
          </cell>
          <cell r="E6242">
            <v>-113903913</v>
          </cell>
          <cell r="F6242" t="str">
            <v>completo</v>
          </cell>
        </row>
        <row r="6243">
          <cell r="D6243" t="str">
            <v>76435569Z</v>
          </cell>
          <cell r="E6243">
            <v>-302315</v>
          </cell>
          <cell r="F6243" t="str">
            <v>completo</v>
          </cell>
        </row>
        <row r="6244">
          <cell r="D6244" t="str">
            <v>50907220D</v>
          </cell>
          <cell r="E6244">
            <v>113001913</v>
          </cell>
          <cell r="F6244" t="str">
            <v>parcial</v>
          </cell>
        </row>
        <row r="6245">
          <cell r="D6245" t="str">
            <v>FR872068</v>
          </cell>
          <cell r="E6245">
            <v>272142</v>
          </cell>
          <cell r="F6245" t="str">
            <v>completo</v>
          </cell>
        </row>
        <row r="6246">
          <cell r="D6246" t="str">
            <v>G03349289</v>
          </cell>
          <cell r="E6246">
            <v>213110</v>
          </cell>
          <cell r="F6246" t="str">
            <v>parcial</v>
          </cell>
        </row>
        <row r="6247">
          <cell r="D6247" t="str">
            <v>G35991616</v>
          </cell>
          <cell r="E6247">
            <v>-113121312</v>
          </cell>
          <cell r="F6247" t="str">
            <v>completo</v>
          </cell>
        </row>
        <row r="6248">
          <cell r="D6248">
            <v>4749864</v>
          </cell>
          <cell r="E6248">
            <v>218070</v>
          </cell>
          <cell r="F6248" t="str">
            <v>completo</v>
          </cell>
        </row>
        <row r="6249">
          <cell r="D6249" t="str">
            <v>20621383C</v>
          </cell>
          <cell r="E6249">
            <v>-319139</v>
          </cell>
          <cell r="F6249" t="str">
            <v>completo</v>
          </cell>
        </row>
        <row r="6250">
          <cell r="D6250" t="str">
            <v>31018500X</v>
          </cell>
          <cell r="E6250">
            <v>302318</v>
          </cell>
          <cell r="F6250" t="str">
            <v>completo</v>
          </cell>
        </row>
        <row r="6251">
          <cell r="D6251" t="str">
            <v>49120736G</v>
          </cell>
          <cell r="E6251">
            <v>-302319</v>
          </cell>
          <cell r="F6251" t="str">
            <v>completo</v>
          </cell>
        </row>
        <row r="6252">
          <cell r="D6252" t="str">
            <v>53623372E</v>
          </cell>
          <cell r="E6252">
            <v>-235035</v>
          </cell>
          <cell r="F6252" t="str">
            <v>completo</v>
          </cell>
        </row>
        <row r="6253">
          <cell r="D6253" t="str">
            <v>26514500P</v>
          </cell>
          <cell r="E6253">
            <v>-113569103</v>
          </cell>
          <cell r="F6253" t="str">
            <v>completo</v>
          </cell>
        </row>
        <row r="6254">
          <cell r="D6254" t="str">
            <v>16091561W</v>
          </cell>
          <cell r="E6254">
            <v>113273172</v>
          </cell>
          <cell r="F6254" t="str">
            <v>completo</v>
          </cell>
        </row>
        <row r="6255">
          <cell r="D6255" t="str">
            <v>31017424S</v>
          </cell>
          <cell r="E6255">
            <v>-321455</v>
          </cell>
          <cell r="F6255" t="str">
            <v>completo</v>
          </cell>
        </row>
        <row r="6256">
          <cell r="D6256" t="str">
            <v>45945489E</v>
          </cell>
          <cell r="E6256">
            <v>319366</v>
          </cell>
          <cell r="F6256" t="str">
            <v>completo</v>
          </cell>
        </row>
        <row r="6257">
          <cell r="D6257" t="str">
            <v>45944649X</v>
          </cell>
          <cell r="E6257">
            <v>316770</v>
          </cell>
          <cell r="F6257" t="str">
            <v>completo</v>
          </cell>
        </row>
        <row r="6258">
          <cell r="D6258" t="str">
            <v>31010472D</v>
          </cell>
          <cell r="E6258">
            <v>-113311913</v>
          </cell>
          <cell r="F6258" t="str">
            <v>completo</v>
          </cell>
        </row>
        <row r="6259">
          <cell r="D6259" t="str">
            <v>46071104B</v>
          </cell>
          <cell r="E6259">
            <v>319170</v>
          </cell>
          <cell r="F6259" t="str">
            <v>completo</v>
          </cell>
        </row>
        <row r="6260">
          <cell r="D6260" t="str">
            <v>48783900A</v>
          </cell>
          <cell r="E6260">
            <v>319758</v>
          </cell>
          <cell r="F6260" t="str">
            <v>completo</v>
          </cell>
        </row>
        <row r="6261">
          <cell r="D6261" t="str">
            <v>53911718V</v>
          </cell>
          <cell r="E6261">
            <v>-319203</v>
          </cell>
          <cell r="F6261" t="str">
            <v>completo</v>
          </cell>
        </row>
        <row r="6262">
          <cell r="D6262" t="str">
            <v>44667384G</v>
          </cell>
          <cell r="E6262">
            <v>-319367</v>
          </cell>
          <cell r="F6262" t="str">
            <v>completo</v>
          </cell>
        </row>
        <row r="6263">
          <cell r="D6263" t="str">
            <v>G06674045</v>
          </cell>
          <cell r="E6263">
            <v>-270171</v>
          </cell>
          <cell r="F6263" t="str">
            <v>completo</v>
          </cell>
        </row>
        <row r="6264">
          <cell r="D6264" t="str">
            <v>07255424M</v>
          </cell>
          <cell r="E6264">
            <v>-302007</v>
          </cell>
          <cell r="F6264" t="str">
            <v>completo</v>
          </cell>
        </row>
        <row r="6265">
          <cell r="D6265" t="str">
            <v>30406863N</v>
          </cell>
          <cell r="E6265">
            <v>-258331</v>
          </cell>
          <cell r="F6265" t="str">
            <v>parcial</v>
          </cell>
        </row>
        <row r="6266">
          <cell r="D6266" t="str">
            <v>74687938S</v>
          </cell>
          <cell r="E6266">
            <v>-113777882</v>
          </cell>
          <cell r="F6266" t="str">
            <v>completo</v>
          </cell>
        </row>
        <row r="6267">
          <cell r="D6267" t="str">
            <v>FX483618</v>
          </cell>
          <cell r="E6267">
            <v>-113354352</v>
          </cell>
          <cell r="F6267" t="str">
            <v>completo</v>
          </cell>
        </row>
        <row r="6268">
          <cell r="D6268">
            <v>1803247244</v>
          </cell>
          <cell r="E6268">
            <v>-273807</v>
          </cell>
          <cell r="F6268" t="str">
            <v>completo</v>
          </cell>
        </row>
        <row r="6269">
          <cell r="D6269" t="str">
            <v>Y3286490B</v>
          </cell>
          <cell r="E6269">
            <v>113271272</v>
          </cell>
          <cell r="F6269" t="str">
            <v>parcial</v>
          </cell>
        </row>
        <row r="6270">
          <cell r="D6270">
            <v>1205549742</v>
          </cell>
          <cell r="E6270">
            <v>-271355</v>
          </cell>
          <cell r="F6270" t="str">
            <v>parcial</v>
          </cell>
        </row>
        <row r="6271">
          <cell r="D6271" t="str">
            <v>48987625V</v>
          </cell>
          <cell r="E6271">
            <v>302394</v>
          </cell>
          <cell r="F6271" t="str">
            <v>parcial</v>
          </cell>
        </row>
        <row r="6272">
          <cell r="D6272">
            <v>921044426</v>
          </cell>
          <cell r="E6272">
            <v>113653172</v>
          </cell>
          <cell r="F6272" t="str">
            <v>parcial</v>
          </cell>
        </row>
        <row r="6273">
          <cell r="D6273" t="str">
            <v>PA0213683</v>
          </cell>
          <cell r="E6273">
            <v>-321475</v>
          </cell>
          <cell r="F6273" t="str">
            <v>completo</v>
          </cell>
        </row>
        <row r="6274">
          <cell r="D6274" t="str">
            <v>52339636P</v>
          </cell>
          <cell r="E6274">
            <v>113063172</v>
          </cell>
          <cell r="F6274" t="str">
            <v>completo</v>
          </cell>
        </row>
        <row r="6275">
          <cell r="D6275" t="str">
            <v>FF683648</v>
          </cell>
          <cell r="E6275">
            <v>113800552</v>
          </cell>
          <cell r="F6275" t="str">
            <v>parcial</v>
          </cell>
        </row>
        <row r="6276">
          <cell r="D6276">
            <v>33171088</v>
          </cell>
          <cell r="E6276">
            <v>113614272</v>
          </cell>
          <cell r="F6276" t="str">
            <v>completo</v>
          </cell>
        </row>
        <row r="6277">
          <cell r="D6277" t="str">
            <v>18022373N</v>
          </cell>
          <cell r="E6277">
            <v>-113714272</v>
          </cell>
          <cell r="F6277" t="str">
            <v>completo</v>
          </cell>
        </row>
        <row r="6278">
          <cell r="D6278" t="str">
            <v>J166829</v>
          </cell>
          <cell r="E6278">
            <v>-113124272</v>
          </cell>
          <cell r="F6278" t="str">
            <v>completo</v>
          </cell>
        </row>
        <row r="6279">
          <cell r="D6279">
            <v>77041610740</v>
          </cell>
          <cell r="E6279">
            <v>272414</v>
          </cell>
          <cell r="F6279" t="str">
            <v>completo</v>
          </cell>
        </row>
        <row r="6280">
          <cell r="D6280" t="str">
            <v>AR935045</v>
          </cell>
          <cell r="E6280">
            <v>113462782</v>
          </cell>
          <cell r="F6280" t="str">
            <v>completo</v>
          </cell>
        </row>
        <row r="6281">
          <cell r="D6281" t="str">
            <v>77340120K</v>
          </cell>
          <cell r="E6281">
            <v>-113712752</v>
          </cell>
          <cell r="F6281" t="str">
            <v>parcial</v>
          </cell>
        </row>
        <row r="6282">
          <cell r="D6282" t="str">
            <v>Y5314465F</v>
          </cell>
          <cell r="E6282">
            <v>-113359103</v>
          </cell>
          <cell r="F6282" t="str">
            <v>completo</v>
          </cell>
        </row>
        <row r="6283">
          <cell r="D6283" t="str">
            <v>52317540S</v>
          </cell>
          <cell r="E6283">
            <v>113429962</v>
          </cell>
          <cell r="F6283" t="str">
            <v>completo</v>
          </cell>
        </row>
        <row r="6284">
          <cell r="D6284" t="str">
            <v>46269065B</v>
          </cell>
          <cell r="E6284">
            <v>113828962</v>
          </cell>
          <cell r="F6284" t="str">
            <v>parcial</v>
          </cell>
        </row>
        <row r="6285">
          <cell r="D6285" t="str">
            <v>16108666H</v>
          </cell>
          <cell r="E6285">
            <v>-113148962</v>
          </cell>
          <cell r="F6285" t="str">
            <v>parcial</v>
          </cell>
        </row>
        <row r="6286">
          <cell r="D6286" t="str">
            <v>75421840X</v>
          </cell>
          <cell r="E6286">
            <v>-269847</v>
          </cell>
          <cell r="F6286" t="str">
            <v>parcial</v>
          </cell>
        </row>
        <row r="6287">
          <cell r="D6287" t="str">
            <v>AN350321</v>
          </cell>
          <cell r="E6287">
            <v>269850</v>
          </cell>
          <cell r="F6287" t="str">
            <v>completo</v>
          </cell>
        </row>
        <row r="6288">
          <cell r="D6288">
            <v>1304305293</v>
          </cell>
          <cell r="E6288">
            <v>113258962</v>
          </cell>
          <cell r="F6288" t="str">
            <v>parcial</v>
          </cell>
        </row>
        <row r="6289">
          <cell r="D6289" t="str">
            <v>PJ6180348</v>
          </cell>
          <cell r="E6289">
            <v>-113778172</v>
          </cell>
          <cell r="F6289" t="str">
            <v>completo</v>
          </cell>
        </row>
        <row r="6290">
          <cell r="D6290" t="str">
            <v>ZE5803171</v>
          </cell>
          <cell r="E6290">
            <v>-271875</v>
          </cell>
          <cell r="F6290" t="str">
            <v>completo</v>
          </cell>
        </row>
        <row r="6291">
          <cell r="D6291">
            <v>1712625019</v>
          </cell>
          <cell r="E6291">
            <v>-113330772</v>
          </cell>
          <cell r="F6291" t="str">
            <v>parcial</v>
          </cell>
        </row>
        <row r="6292">
          <cell r="D6292">
            <v>1307570885</v>
          </cell>
          <cell r="E6292">
            <v>113423472</v>
          </cell>
          <cell r="F6292" t="str">
            <v>parcial</v>
          </cell>
        </row>
        <row r="6293">
          <cell r="D6293">
            <v>1310618069</v>
          </cell>
          <cell r="E6293">
            <v>-113529572</v>
          </cell>
          <cell r="F6293" t="str">
            <v>completo</v>
          </cell>
        </row>
        <row r="6294">
          <cell r="D6294">
            <v>1309856951</v>
          </cell>
          <cell r="E6294">
            <v>-113357303</v>
          </cell>
          <cell r="F6294" t="str">
            <v>completo</v>
          </cell>
        </row>
        <row r="6295">
          <cell r="D6295">
            <v>1307774305</v>
          </cell>
          <cell r="E6295">
            <v>-113986303</v>
          </cell>
          <cell r="F6295" t="str">
            <v>completo</v>
          </cell>
        </row>
        <row r="6296">
          <cell r="D6296">
            <v>1309409744</v>
          </cell>
          <cell r="E6296">
            <v>-303675</v>
          </cell>
          <cell r="F6296" t="str">
            <v>completo</v>
          </cell>
        </row>
        <row r="6297">
          <cell r="D6297" t="str">
            <v>AO925189</v>
          </cell>
          <cell r="E6297">
            <v>303790</v>
          </cell>
          <cell r="F6297" t="str">
            <v>completo</v>
          </cell>
        </row>
        <row r="6298">
          <cell r="D6298" t="str">
            <v>U36030276</v>
          </cell>
          <cell r="E6298">
            <v>-284543</v>
          </cell>
          <cell r="F6298" t="str">
            <v>completo</v>
          </cell>
        </row>
        <row r="6299">
          <cell r="D6299" t="str">
            <v>10573265G</v>
          </cell>
          <cell r="E6299">
            <v>-113180782</v>
          </cell>
          <cell r="F6299" t="str">
            <v>completo</v>
          </cell>
        </row>
        <row r="6300">
          <cell r="D6300" t="str">
            <v>Y5403256H</v>
          </cell>
          <cell r="E6300">
            <v>287090</v>
          </cell>
          <cell r="F6300" t="str">
            <v>completo</v>
          </cell>
        </row>
        <row r="6301">
          <cell r="D6301">
            <v>1205174889</v>
          </cell>
          <cell r="E6301">
            <v>-287247</v>
          </cell>
          <cell r="F6301" t="str">
            <v>completo</v>
          </cell>
        </row>
        <row r="6302">
          <cell r="D6302" t="str">
            <v>X525104</v>
          </cell>
          <cell r="E6302">
            <v>113004982</v>
          </cell>
          <cell r="F6302" t="str">
            <v>parcial</v>
          </cell>
        </row>
        <row r="6303">
          <cell r="D6303" t="str">
            <v>29612062E</v>
          </cell>
          <cell r="E6303">
            <v>287470</v>
          </cell>
          <cell r="F6303" t="str">
            <v>parcial</v>
          </cell>
        </row>
        <row r="6304">
          <cell r="D6304" t="str">
            <v>72896211B</v>
          </cell>
          <cell r="E6304">
            <v>-301967</v>
          </cell>
          <cell r="F6304" t="str">
            <v>completo</v>
          </cell>
        </row>
        <row r="6305">
          <cell r="D6305" t="str">
            <v>02741855W</v>
          </cell>
          <cell r="E6305">
            <v>289034</v>
          </cell>
          <cell r="F6305" t="str">
            <v>completo</v>
          </cell>
        </row>
        <row r="6306">
          <cell r="D6306">
            <v>802351148</v>
          </cell>
          <cell r="E6306">
            <v>-321511</v>
          </cell>
          <cell r="F6306" t="str">
            <v>completo</v>
          </cell>
        </row>
        <row r="6307">
          <cell r="D6307" t="str">
            <v>TZ1050839</v>
          </cell>
          <cell r="E6307">
            <v>-321479</v>
          </cell>
          <cell r="F6307" t="str">
            <v>completo</v>
          </cell>
        </row>
        <row r="6308">
          <cell r="D6308" t="str">
            <v>G20267957</v>
          </cell>
          <cell r="E6308">
            <v>113007303</v>
          </cell>
          <cell r="F6308" t="str">
            <v>completo</v>
          </cell>
        </row>
        <row r="6309">
          <cell r="D6309" t="str">
            <v>Y6766460N</v>
          </cell>
          <cell r="E6309">
            <v>113257303</v>
          </cell>
          <cell r="F6309" t="str">
            <v>completo</v>
          </cell>
        </row>
        <row r="6310">
          <cell r="D6310" t="str">
            <v>45930217E</v>
          </cell>
          <cell r="E6310">
            <v>-319123</v>
          </cell>
          <cell r="F6310" t="str">
            <v>completo</v>
          </cell>
        </row>
        <row r="6311">
          <cell r="D6311" t="str">
            <v>78979268M</v>
          </cell>
          <cell r="E6311">
            <v>-113900203</v>
          </cell>
          <cell r="F6311" t="str">
            <v>completo</v>
          </cell>
        </row>
        <row r="6312">
          <cell r="D6312" t="str">
            <v>Y1923160Y</v>
          </cell>
          <cell r="E6312">
            <v>113849103</v>
          </cell>
          <cell r="F6312" t="str">
            <v>parcial</v>
          </cell>
        </row>
        <row r="6313">
          <cell r="D6313" t="str">
            <v>77802307T</v>
          </cell>
          <cell r="E6313">
            <v>-301955</v>
          </cell>
          <cell r="F6313" t="str">
            <v>parcial</v>
          </cell>
        </row>
        <row r="6314">
          <cell r="D6314" t="str">
            <v>AP669009</v>
          </cell>
          <cell r="E6314">
            <v>-113733913</v>
          </cell>
          <cell r="F6314" t="str">
            <v>completo</v>
          </cell>
        </row>
        <row r="6315">
          <cell r="D6315" t="str">
            <v>AS237459</v>
          </cell>
          <cell r="E6315">
            <v>-318627</v>
          </cell>
          <cell r="F6315" t="str">
            <v>completo</v>
          </cell>
        </row>
        <row r="6316">
          <cell r="D6316" t="str">
            <v>AU610740</v>
          </cell>
          <cell r="E6316">
            <v>-113543913</v>
          </cell>
          <cell r="F6316" t="str">
            <v>completo</v>
          </cell>
        </row>
        <row r="6317">
          <cell r="D6317" t="str">
            <v>AS247492</v>
          </cell>
          <cell r="E6317">
            <v>113443913</v>
          </cell>
          <cell r="F6317" t="str">
            <v>completo</v>
          </cell>
        </row>
        <row r="6318">
          <cell r="D6318" t="str">
            <v>G30995597</v>
          </cell>
          <cell r="E6318">
            <v>319198</v>
          </cell>
          <cell r="F6318" t="str">
            <v>completo</v>
          </cell>
        </row>
        <row r="6319">
          <cell r="D6319" t="str">
            <v>ATO49945</v>
          </cell>
          <cell r="E6319">
            <v>-113983913</v>
          </cell>
          <cell r="F6319" t="str">
            <v>completo</v>
          </cell>
        </row>
        <row r="6320">
          <cell r="D6320" t="str">
            <v>P19945531</v>
          </cell>
          <cell r="E6320">
            <v>-113567303</v>
          </cell>
          <cell r="F6320" t="str">
            <v>completo</v>
          </cell>
        </row>
        <row r="6321">
          <cell r="D6321" t="str">
            <v>48961869K</v>
          </cell>
          <cell r="E6321">
            <v>303534</v>
          </cell>
          <cell r="F6321" t="str">
            <v>parcial</v>
          </cell>
        </row>
        <row r="6322">
          <cell r="D6322" t="str">
            <v>LR0577329</v>
          </cell>
          <cell r="E6322">
            <v>-319347</v>
          </cell>
          <cell r="F6322" t="str">
            <v>completo</v>
          </cell>
        </row>
        <row r="6323">
          <cell r="D6323" t="str">
            <v>32017559H</v>
          </cell>
          <cell r="E6323">
            <v>-319255</v>
          </cell>
          <cell r="F6323" t="str">
            <v>completo</v>
          </cell>
        </row>
        <row r="6324">
          <cell r="D6324" t="str">
            <v>11971786X</v>
          </cell>
          <cell r="E6324">
            <v>113061913</v>
          </cell>
          <cell r="F6324" t="str">
            <v>parcial</v>
          </cell>
        </row>
        <row r="6325">
          <cell r="D6325" t="str">
            <v>53454386V</v>
          </cell>
          <cell r="E6325">
            <v>319310</v>
          </cell>
          <cell r="F6325" t="str">
            <v>completo</v>
          </cell>
        </row>
        <row r="6326">
          <cell r="D6326">
            <v>158467445</v>
          </cell>
          <cell r="E6326">
            <v>113213913</v>
          </cell>
          <cell r="F6326" t="str">
            <v>completo</v>
          </cell>
        </row>
        <row r="6327">
          <cell r="D6327" t="str">
            <v>F14880060</v>
          </cell>
          <cell r="E6327">
            <v>319954</v>
          </cell>
          <cell r="F6327" t="str">
            <v>completo</v>
          </cell>
        </row>
        <row r="6328">
          <cell r="D6328" t="str">
            <v>F38686334</v>
          </cell>
          <cell r="E6328">
            <v>113672913</v>
          </cell>
          <cell r="F6328" t="str">
            <v>completo</v>
          </cell>
        </row>
        <row r="6329">
          <cell r="D6329" t="str">
            <v>F27586320</v>
          </cell>
          <cell r="E6329">
            <v>113803913</v>
          </cell>
          <cell r="F6329" t="str">
            <v>completo</v>
          </cell>
        </row>
        <row r="6330">
          <cell r="D6330">
            <v>1103763882</v>
          </cell>
          <cell r="E6330">
            <v>321290</v>
          </cell>
          <cell r="F6330" t="str">
            <v>completo</v>
          </cell>
        </row>
        <row r="6331">
          <cell r="D6331" t="str">
            <v>15452004Y</v>
          </cell>
          <cell r="E6331">
            <v>-113167882</v>
          </cell>
          <cell r="F6331" t="str">
            <v>completo</v>
          </cell>
        </row>
        <row r="6332">
          <cell r="D6332" t="str">
            <v>45742483Z</v>
          </cell>
          <cell r="E6332">
            <v>113487882</v>
          </cell>
          <cell r="F6332" t="str">
            <v>completo</v>
          </cell>
        </row>
        <row r="6333">
          <cell r="D6333" t="str">
            <v>30545208N</v>
          </cell>
          <cell r="E6333">
            <v>113421913</v>
          </cell>
          <cell r="F6333" t="str">
            <v>completo</v>
          </cell>
        </row>
        <row r="6334">
          <cell r="D6334" t="str">
            <v>45745300W</v>
          </cell>
          <cell r="E6334">
            <v>234110</v>
          </cell>
          <cell r="F6334" t="str">
            <v>completo</v>
          </cell>
        </row>
        <row r="6335">
          <cell r="D6335" t="str">
            <v>30956165M</v>
          </cell>
          <cell r="E6335">
            <v>113236752</v>
          </cell>
          <cell r="F6335" t="str">
            <v>parcial</v>
          </cell>
        </row>
        <row r="6336">
          <cell r="D6336" t="str">
            <v>75067885W</v>
          </cell>
          <cell r="E6336">
            <v>113256913</v>
          </cell>
          <cell r="F6336" t="str">
            <v>completo</v>
          </cell>
        </row>
        <row r="6337">
          <cell r="D6337" t="str">
            <v>31003621N</v>
          </cell>
          <cell r="E6337">
            <v>271266</v>
          </cell>
          <cell r="F6337" t="str">
            <v>parcial</v>
          </cell>
        </row>
        <row r="6338">
          <cell r="D6338" t="str">
            <v>50609928S</v>
          </cell>
          <cell r="E6338">
            <v>-113799452</v>
          </cell>
          <cell r="F6338" t="str">
            <v>parcial</v>
          </cell>
        </row>
        <row r="6339">
          <cell r="D6339" t="str">
            <v>72891741A</v>
          </cell>
          <cell r="E6339">
            <v>-287267</v>
          </cell>
          <cell r="F6339" t="str">
            <v>completo</v>
          </cell>
        </row>
        <row r="6340">
          <cell r="D6340" t="str">
            <v>30969323F</v>
          </cell>
          <cell r="E6340">
            <v>301998</v>
          </cell>
          <cell r="F6340" t="str">
            <v>parcial</v>
          </cell>
        </row>
        <row r="6341">
          <cell r="D6341" t="str">
            <v>14625976T</v>
          </cell>
          <cell r="E6341">
            <v>254986</v>
          </cell>
          <cell r="F6341" t="str">
            <v>completo</v>
          </cell>
        </row>
        <row r="6342">
          <cell r="D6342" t="str">
            <v>25589580X</v>
          </cell>
          <cell r="E6342">
            <v>269822</v>
          </cell>
          <cell r="F6342" t="str">
            <v>parcial</v>
          </cell>
        </row>
        <row r="6343">
          <cell r="D6343" t="str">
            <v>45886894P</v>
          </cell>
          <cell r="E6343">
            <v>286746</v>
          </cell>
          <cell r="F6343" t="str">
            <v>completo</v>
          </cell>
        </row>
        <row r="6344">
          <cell r="D6344" t="str">
            <v>30469974B</v>
          </cell>
          <cell r="E6344">
            <v>-303699</v>
          </cell>
          <cell r="F6344" t="str">
            <v>completo</v>
          </cell>
        </row>
        <row r="6345">
          <cell r="D6345" t="str">
            <v>30981500V</v>
          </cell>
          <cell r="E6345">
            <v>-257639</v>
          </cell>
          <cell r="F6345" t="str">
            <v>completo</v>
          </cell>
        </row>
        <row r="6346">
          <cell r="D6346">
            <v>112050946</v>
          </cell>
          <cell r="E6346">
            <v>271030</v>
          </cell>
          <cell r="F6346" t="str">
            <v>completo</v>
          </cell>
        </row>
        <row r="6347">
          <cell r="D6347" t="str">
            <v>80164077S</v>
          </cell>
          <cell r="E6347">
            <v>113619682</v>
          </cell>
          <cell r="F6347" t="str">
            <v>parcial</v>
          </cell>
        </row>
        <row r="6348">
          <cell r="D6348" t="str">
            <v>30943113V</v>
          </cell>
          <cell r="E6348">
            <v>-255203</v>
          </cell>
          <cell r="F6348" t="str">
            <v>completo</v>
          </cell>
        </row>
        <row r="6349">
          <cell r="D6349" t="str">
            <v>30829028N</v>
          </cell>
          <cell r="E6349">
            <v>-113797682</v>
          </cell>
          <cell r="F6349" t="str">
            <v>parcial</v>
          </cell>
        </row>
        <row r="6350">
          <cell r="D6350" t="str">
            <v>30788284R</v>
          </cell>
          <cell r="E6350">
            <v>-271027</v>
          </cell>
          <cell r="F6350" t="str">
            <v>parcial</v>
          </cell>
        </row>
        <row r="6351">
          <cell r="D6351" t="str">
            <v>30989554K</v>
          </cell>
          <cell r="E6351">
            <v>-113126832</v>
          </cell>
          <cell r="F6351" t="str">
            <v>completo</v>
          </cell>
        </row>
        <row r="6352">
          <cell r="D6352" t="str">
            <v>30966007A</v>
          </cell>
          <cell r="E6352">
            <v>-269839</v>
          </cell>
          <cell r="F6352" t="str">
            <v>completo</v>
          </cell>
        </row>
        <row r="6353">
          <cell r="D6353" t="str">
            <v>45888319F</v>
          </cell>
          <cell r="E6353">
            <v>-269919</v>
          </cell>
          <cell r="F6353" t="str">
            <v>parcial</v>
          </cell>
        </row>
        <row r="6354">
          <cell r="D6354" t="str">
            <v>78684987D</v>
          </cell>
          <cell r="E6354">
            <v>113657682</v>
          </cell>
          <cell r="F6354" t="str">
            <v>completo</v>
          </cell>
        </row>
        <row r="6355">
          <cell r="D6355" t="str">
            <v>31000025G</v>
          </cell>
          <cell r="E6355">
            <v>257630</v>
          </cell>
          <cell r="F6355" t="str">
            <v>completo</v>
          </cell>
        </row>
        <row r="6356">
          <cell r="D6356" t="str">
            <v>45749011X</v>
          </cell>
          <cell r="E6356">
            <v>113211432</v>
          </cell>
          <cell r="F6356" t="str">
            <v>completo</v>
          </cell>
        </row>
        <row r="6357">
          <cell r="D6357" t="str">
            <v>30990806P</v>
          </cell>
          <cell r="E6357">
            <v>113253452</v>
          </cell>
          <cell r="F6357" t="str">
            <v>completo</v>
          </cell>
        </row>
        <row r="6358">
          <cell r="D6358" t="str">
            <v>30992146Z</v>
          </cell>
          <cell r="E6358">
            <v>-217747</v>
          </cell>
          <cell r="F6358" t="str">
            <v>parcial</v>
          </cell>
        </row>
        <row r="6359">
          <cell r="D6359" t="str">
            <v>44373858G</v>
          </cell>
          <cell r="E6359">
            <v>-286851</v>
          </cell>
          <cell r="F6359" t="str">
            <v>parcial</v>
          </cell>
        </row>
        <row r="6360">
          <cell r="D6360" t="str">
            <v>26970870N</v>
          </cell>
          <cell r="E6360">
            <v>-301995</v>
          </cell>
          <cell r="F6360" t="str">
            <v>parcial</v>
          </cell>
        </row>
        <row r="6361">
          <cell r="D6361" t="str">
            <v>30959978T</v>
          </cell>
          <cell r="E6361">
            <v>113611913</v>
          </cell>
          <cell r="F6361" t="str">
            <v>completo</v>
          </cell>
        </row>
        <row r="6362">
          <cell r="D6362" t="str">
            <v>30958558Y</v>
          </cell>
          <cell r="E6362">
            <v>-113925452</v>
          </cell>
          <cell r="F6362" t="str">
            <v>parcial</v>
          </cell>
        </row>
        <row r="6363">
          <cell r="D6363" t="str">
            <v>45748645N</v>
          </cell>
          <cell r="E6363">
            <v>113677682</v>
          </cell>
          <cell r="F6363" t="str">
            <v>completo</v>
          </cell>
        </row>
        <row r="6364">
          <cell r="D6364" t="str">
            <v>26967387W</v>
          </cell>
          <cell r="E6364">
            <v>-113779103</v>
          </cell>
          <cell r="F6364" t="str">
            <v>parcial</v>
          </cell>
        </row>
        <row r="6365">
          <cell r="D6365" t="str">
            <v>45885977B</v>
          </cell>
          <cell r="E6365">
            <v>113636752</v>
          </cell>
          <cell r="F6365" t="str">
            <v>completo</v>
          </cell>
        </row>
        <row r="6366">
          <cell r="D6366" t="str">
            <v>30421685E</v>
          </cell>
          <cell r="E6366">
            <v>-257635</v>
          </cell>
          <cell r="F6366" t="str">
            <v>completo</v>
          </cell>
        </row>
        <row r="6367">
          <cell r="D6367" t="str">
            <v>30829553P</v>
          </cell>
          <cell r="E6367">
            <v>-321411</v>
          </cell>
          <cell r="F6367" t="str">
            <v>parcial</v>
          </cell>
        </row>
        <row r="6368">
          <cell r="D6368" t="str">
            <v>31001367N</v>
          </cell>
          <cell r="E6368">
            <v>-113716832</v>
          </cell>
          <cell r="F6368" t="str">
            <v>parcial</v>
          </cell>
        </row>
        <row r="6369">
          <cell r="D6369" t="str">
            <v>26028327D</v>
          </cell>
          <cell r="E6369">
            <v>-113962782</v>
          </cell>
          <cell r="F6369" t="str">
            <v>parcial</v>
          </cell>
        </row>
        <row r="6370">
          <cell r="D6370" t="str">
            <v>30963437D</v>
          </cell>
          <cell r="E6370">
            <v>239774</v>
          </cell>
          <cell r="F6370" t="str">
            <v>parcial</v>
          </cell>
        </row>
        <row r="6371">
          <cell r="D6371" t="str">
            <v>80142832E</v>
          </cell>
          <cell r="E6371">
            <v>113486303</v>
          </cell>
          <cell r="F6371" t="str">
            <v>completo</v>
          </cell>
        </row>
        <row r="6372">
          <cell r="D6372" t="str">
            <v>07560566Y</v>
          </cell>
          <cell r="E6372">
            <v>-288603</v>
          </cell>
          <cell r="F6372" t="str">
            <v>parcial</v>
          </cell>
        </row>
        <row r="6373">
          <cell r="D6373" t="str">
            <v>30973600Y</v>
          </cell>
          <cell r="E6373">
            <v>-113184782</v>
          </cell>
          <cell r="F6373" t="str">
            <v>completo</v>
          </cell>
        </row>
        <row r="6374">
          <cell r="D6374" t="str">
            <v>30993239A</v>
          </cell>
          <cell r="E6374">
            <v>234162</v>
          </cell>
          <cell r="F6374" t="str">
            <v>completo</v>
          </cell>
        </row>
        <row r="6375">
          <cell r="D6375" t="str">
            <v>80152876S</v>
          </cell>
          <cell r="E6375">
            <v>113826752</v>
          </cell>
          <cell r="F6375" t="str">
            <v>completo</v>
          </cell>
        </row>
        <row r="6376">
          <cell r="D6376" t="str">
            <v>52559494D</v>
          </cell>
          <cell r="E6376">
            <v>113087682</v>
          </cell>
          <cell r="F6376" t="str">
            <v>parcial</v>
          </cell>
        </row>
        <row r="6377">
          <cell r="D6377" t="str">
            <v>45887491F</v>
          </cell>
          <cell r="E6377">
            <v>319174</v>
          </cell>
          <cell r="F6377" t="str">
            <v>parcial</v>
          </cell>
        </row>
        <row r="6378">
          <cell r="D6378" t="str">
            <v>50613933H</v>
          </cell>
          <cell r="E6378">
            <v>113422913</v>
          </cell>
          <cell r="F6378" t="str">
            <v>completo</v>
          </cell>
        </row>
        <row r="6379">
          <cell r="D6379" t="str">
            <v>30994282B</v>
          </cell>
          <cell r="E6379">
            <v>269818</v>
          </cell>
          <cell r="F6379" t="str">
            <v>completo</v>
          </cell>
        </row>
        <row r="6380">
          <cell r="D6380" t="str">
            <v>30972853H</v>
          </cell>
          <cell r="E6380">
            <v>-113167682</v>
          </cell>
          <cell r="F6380" t="str">
            <v>completo</v>
          </cell>
        </row>
        <row r="6381">
          <cell r="D6381" t="str">
            <v>30514689Z</v>
          </cell>
          <cell r="E6381">
            <v>-321439</v>
          </cell>
          <cell r="F6381" t="str">
            <v>completo</v>
          </cell>
        </row>
        <row r="6382">
          <cell r="D6382" t="str">
            <v>08868627B</v>
          </cell>
          <cell r="E6382">
            <v>-113122913</v>
          </cell>
          <cell r="F6382" t="str">
            <v>parcial</v>
          </cell>
        </row>
        <row r="6383">
          <cell r="D6383" t="str">
            <v>30965874P</v>
          </cell>
          <cell r="E6383">
            <v>-113928962</v>
          </cell>
          <cell r="F6383" t="str">
            <v>parcial</v>
          </cell>
        </row>
        <row r="6384">
          <cell r="D6384" t="str">
            <v>30989767G</v>
          </cell>
          <cell r="E6384">
            <v>-113162172</v>
          </cell>
          <cell r="F6384" t="str">
            <v>completo</v>
          </cell>
        </row>
        <row r="6385">
          <cell r="D6385" t="str">
            <v>30803639S</v>
          </cell>
          <cell r="E6385">
            <v>113802552</v>
          </cell>
          <cell r="F6385" t="str">
            <v>parcial</v>
          </cell>
        </row>
        <row r="6386">
          <cell r="D6386" t="str">
            <v>50609196L</v>
          </cell>
          <cell r="E6386">
            <v>-113336303</v>
          </cell>
          <cell r="F6386" t="str">
            <v>parcial</v>
          </cell>
        </row>
        <row r="6387">
          <cell r="D6387" t="str">
            <v>30980192C</v>
          </cell>
          <cell r="E6387">
            <v>217742</v>
          </cell>
          <cell r="F6387" t="str">
            <v>parcial</v>
          </cell>
        </row>
        <row r="6388">
          <cell r="D6388" t="str">
            <v>44358219M</v>
          </cell>
          <cell r="E6388">
            <v>-288767</v>
          </cell>
          <cell r="F6388" t="str">
            <v>parcial</v>
          </cell>
        </row>
        <row r="6389">
          <cell r="D6389" t="str">
            <v>30996151V</v>
          </cell>
          <cell r="E6389">
            <v>-270811</v>
          </cell>
          <cell r="F6389" t="str">
            <v>completo</v>
          </cell>
        </row>
        <row r="6390">
          <cell r="D6390" t="str">
            <v>50616330T</v>
          </cell>
          <cell r="E6390">
            <v>257638</v>
          </cell>
          <cell r="F6390" t="str">
            <v>completo</v>
          </cell>
        </row>
        <row r="6391">
          <cell r="D6391" t="str">
            <v>50615698N</v>
          </cell>
          <cell r="E6391">
            <v>113293123</v>
          </cell>
          <cell r="F6391" t="str">
            <v>parcial</v>
          </cell>
        </row>
        <row r="6392">
          <cell r="D6392" t="str">
            <v>77341286Z</v>
          </cell>
          <cell r="E6392">
            <v>-113778682</v>
          </cell>
          <cell r="F6392" t="str">
            <v>parcial</v>
          </cell>
        </row>
        <row r="6393">
          <cell r="D6393" t="str">
            <v>30823118J</v>
          </cell>
          <cell r="E6393">
            <v>113069103</v>
          </cell>
          <cell r="F6393" t="str">
            <v>completo</v>
          </cell>
        </row>
        <row r="6394">
          <cell r="D6394" t="str">
            <v>30994119D</v>
          </cell>
          <cell r="E6394">
            <v>113218882</v>
          </cell>
          <cell r="F6394" t="str">
            <v>completo</v>
          </cell>
        </row>
        <row r="6395">
          <cell r="D6395" t="str">
            <v>31005919X</v>
          </cell>
          <cell r="E6395">
            <v>113400203</v>
          </cell>
          <cell r="F6395" t="str">
            <v>completo</v>
          </cell>
        </row>
        <row r="6396">
          <cell r="D6396" t="str">
            <v>45741362C</v>
          </cell>
          <cell r="E6396">
            <v>319446</v>
          </cell>
          <cell r="F6396" t="str">
            <v>parcial</v>
          </cell>
        </row>
        <row r="6397">
          <cell r="D6397" t="str">
            <v>30811732N</v>
          </cell>
          <cell r="E6397">
            <v>-113923312</v>
          </cell>
          <cell r="F6397" t="str">
            <v>parcial</v>
          </cell>
        </row>
        <row r="6398">
          <cell r="D6398" t="str">
            <v>30969265H</v>
          </cell>
          <cell r="E6398">
            <v>319402</v>
          </cell>
          <cell r="F6398" t="str">
            <v>parcial</v>
          </cell>
        </row>
        <row r="6399">
          <cell r="D6399" t="str">
            <v>30964787W</v>
          </cell>
          <cell r="E6399">
            <v>-319675</v>
          </cell>
          <cell r="F6399" t="str">
            <v>parcial</v>
          </cell>
        </row>
        <row r="6400">
          <cell r="D6400" t="str">
            <v>74683861D</v>
          </cell>
          <cell r="E6400">
            <v>319450</v>
          </cell>
          <cell r="F6400" t="str">
            <v>completo</v>
          </cell>
        </row>
        <row r="6401">
          <cell r="D6401" t="str">
            <v>44047389C</v>
          </cell>
          <cell r="E6401">
            <v>-301963</v>
          </cell>
          <cell r="F6401" t="str">
            <v>parcial</v>
          </cell>
        </row>
        <row r="6402">
          <cell r="D6402" t="str">
            <v>30976674K</v>
          </cell>
          <cell r="E6402">
            <v>113489103</v>
          </cell>
          <cell r="F6402" t="str">
            <v>completo</v>
          </cell>
        </row>
        <row r="6403">
          <cell r="D6403" t="str">
            <v>45886833Q</v>
          </cell>
          <cell r="E6403">
            <v>288762</v>
          </cell>
          <cell r="F6403" t="str">
            <v>completo</v>
          </cell>
        </row>
        <row r="6404">
          <cell r="D6404" t="str">
            <v>77345268V</v>
          </cell>
          <cell r="E6404">
            <v>-113719682</v>
          </cell>
          <cell r="F6404" t="str">
            <v>completo</v>
          </cell>
        </row>
        <row r="6405">
          <cell r="D6405" t="str">
            <v>44366433P</v>
          </cell>
          <cell r="E6405">
            <v>238618</v>
          </cell>
          <cell r="F6405" t="str">
            <v>parcial</v>
          </cell>
        </row>
        <row r="6406">
          <cell r="D6406" t="str">
            <v>50609901B</v>
          </cell>
          <cell r="E6406">
            <v>-302003</v>
          </cell>
          <cell r="F6406" t="str">
            <v>completo</v>
          </cell>
        </row>
        <row r="6407">
          <cell r="D6407" t="str">
            <v>30804035C</v>
          </cell>
          <cell r="E6407">
            <v>255202</v>
          </cell>
          <cell r="F6407" t="str">
            <v>parcial</v>
          </cell>
        </row>
        <row r="6408">
          <cell r="D6408" t="str">
            <v>45748667B</v>
          </cell>
          <cell r="E6408">
            <v>286762</v>
          </cell>
          <cell r="F6408" t="str">
            <v>completo</v>
          </cell>
        </row>
        <row r="6409">
          <cell r="D6409" t="str">
            <v>30969589C</v>
          </cell>
          <cell r="E6409">
            <v>-113582913</v>
          </cell>
          <cell r="F6409" t="str">
            <v>parcial</v>
          </cell>
        </row>
        <row r="6410">
          <cell r="D6410" t="str">
            <v>45741911V</v>
          </cell>
          <cell r="E6410">
            <v>113046752</v>
          </cell>
          <cell r="F6410" t="str">
            <v>parcial</v>
          </cell>
        </row>
        <row r="6411">
          <cell r="D6411" t="str">
            <v>30975190D</v>
          </cell>
          <cell r="E6411">
            <v>286794</v>
          </cell>
          <cell r="F6411" t="str">
            <v>completo</v>
          </cell>
        </row>
        <row r="6412">
          <cell r="D6412" t="str">
            <v>30815496G</v>
          </cell>
          <cell r="E6412">
            <v>-113589172</v>
          </cell>
          <cell r="F6412" t="str">
            <v>completo</v>
          </cell>
        </row>
        <row r="6413">
          <cell r="D6413" t="str">
            <v>30797460T</v>
          </cell>
          <cell r="E6413">
            <v>113699452</v>
          </cell>
          <cell r="F6413" t="str">
            <v>parcial</v>
          </cell>
        </row>
        <row r="6414">
          <cell r="D6414" t="str">
            <v>30994549W</v>
          </cell>
          <cell r="E6414">
            <v>-113752172</v>
          </cell>
          <cell r="F6414" t="str">
            <v>completo</v>
          </cell>
        </row>
        <row r="6415">
          <cell r="D6415" t="str">
            <v>45744185Z</v>
          </cell>
          <cell r="E6415">
            <v>214358</v>
          </cell>
          <cell r="F6415" t="str">
            <v>completo</v>
          </cell>
        </row>
        <row r="6416">
          <cell r="D6416" t="str">
            <v>77347282F</v>
          </cell>
          <cell r="E6416">
            <v>319150</v>
          </cell>
          <cell r="F6416" t="str">
            <v>parcial</v>
          </cell>
        </row>
        <row r="6417">
          <cell r="D6417" t="str">
            <v>30989393K</v>
          </cell>
          <cell r="E6417">
            <v>-217803</v>
          </cell>
          <cell r="F6417" t="str">
            <v>parcial</v>
          </cell>
        </row>
        <row r="6418">
          <cell r="D6418" t="str">
            <v>30948231Y</v>
          </cell>
          <cell r="E6418">
            <v>113296682</v>
          </cell>
          <cell r="F6418" t="str">
            <v>completo</v>
          </cell>
        </row>
        <row r="6419">
          <cell r="D6419" t="str">
            <v>30509834N</v>
          </cell>
          <cell r="E6419">
            <v>113442913</v>
          </cell>
          <cell r="F6419" t="str">
            <v>completo</v>
          </cell>
        </row>
        <row r="6420">
          <cell r="D6420" t="str">
            <v>30976851Z</v>
          </cell>
          <cell r="E6420">
            <v>-286763</v>
          </cell>
          <cell r="F6420" t="str">
            <v>parcial</v>
          </cell>
        </row>
        <row r="6421">
          <cell r="D6421" t="str">
            <v>53695211D</v>
          </cell>
          <cell r="E6421">
            <v>-113147682</v>
          </cell>
          <cell r="F6421" t="str">
            <v>completo</v>
          </cell>
        </row>
        <row r="6422">
          <cell r="D6422" t="str">
            <v>44357858N</v>
          </cell>
          <cell r="E6422">
            <v>113252172</v>
          </cell>
          <cell r="F6422" t="str">
            <v>parcial</v>
          </cell>
        </row>
        <row r="6423">
          <cell r="D6423" t="str">
            <v>30831274G</v>
          </cell>
          <cell r="E6423">
            <v>113468303</v>
          </cell>
          <cell r="F6423" t="str">
            <v>completo</v>
          </cell>
        </row>
        <row r="6424">
          <cell r="D6424" t="str">
            <v>30984587E</v>
          </cell>
          <cell r="E6424">
            <v>-113947712</v>
          </cell>
          <cell r="F6424" t="str">
            <v>parcial</v>
          </cell>
        </row>
        <row r="6425">
          <cell r="D6425" t="str">
            <v>30826910X</v>
          </cell>
          <cell r="E6425">
            <v>-113522913</v>
          </cell>
          <cell r="F6425" t="str">
            <v>parcial</v>
          </cell>
        </row>
        <row r="6426">
          <cell r="D6426" t="str">
            <v>31000930N</v>
          </cell>
          <cell r="E6426">
            <v>-113736752</v>
          </cell>
          <cell r="F6426" t="str">
            <v>completo</v>
          </cell>
        </row>
        <row r="6427">
          <cell r="D6427" t="str">
            <v>45741953J</v>
          </cell>
          <cell r="E6427">
            <v>301974</v>
          </cell>
          <cell r="F6427" t="str">
            <v>completo</v>
          </cell>
        </row>
        <row r="6428">
          <cell r="D6428" t="str">
            <v>16013091P</v>
          </cell>
          <cell r="E6428">
            <v>274794</v>
          </cell>
          <cell r="F6428" t="str">
            <v>completo</v>
          </cell>
        </row>
        <row r="6429">
          <cell r="D6429" t="str">
            <v>77809994M</v>
          </cell>
          <cell r="E6429">
            <v>-254991</v>
          </cell>
          <cell r="F6429" t="str">
            <v>completo</v>
          </cell>
        </row>
        <row r="6430">
          <cell r="D6430" t="str">
            <v>25714789F</v>
          </cell>
          <cell r="E6430">
            <v>303682</v>
          </cell>
          <cell r="F6430" t="str">
            <v>completo</v>
          </cell>
        </row>
        <row r="6431">
          <cell r="D6431" t="str">
            <v>75709040D</v>
          </cell>
          <cell r="E6431">
            <v>286742</v>
          </cell>
          <cell r="F6431" t="str">
            <v>completo</v>
          </cell>
        </row>
        <row r="6432">
          <cell r="D6432" t="str">
            <v>14625977R</v>
          </cell>
          <cell r="E6432">
            <v>-254987</v>
          </cell>
          <cell r="F6432" t="str">
            <v>parcial</v>
          </cell>
        </row>
        <row r="6433">
          <cell r="D6433" t="str">
            <v>45889065V</v>
          </cell>
          <cell r="E6433">
            <v>-301975</v>
          </cell>
          <cell r="F6433" t="str">
            <v>completo</v>
          </cell>
        </row>
        <row r="6434">
          <cell r="D6434" t="str">
            <v>45943189E</v>
          </cell>
          <cell r="E6434">
            <v>-113546542</v>
          </cell>
          <cell r="F6434" t="str">
            <v>completo</v>
          </cell>
        </row>
        <row r="6435">
          <cell r="D6435" t="str">
            <v>45889636J</v>
          </cell>
          <cell r="E6435">
            <v>113000203</v>
          </cell>
          <cell r="F6435" t="str">
            <v>completo</v>
          </cell>
        </row>
        <row r="6436">
          <cell r="D6436" t="str">
            <v>45741747Z</v>
          </cell>
          <cell r="E6436">
            <v>301966</v>
          </cell>
          <cell r="F6436" t="str">
            <v>parcial</v>
          </cell>
        </row>
        <row r="6437">
          <cell r="D6437" t="str">
            <v>48927866N</v>
          </cell>
          <cell r="E6437">
            <v>286802</v>
          </cell>
          <cell r="F6437" t="str">
            <v>completo</v>
          </cell>
        </row>
        <row r="6438">
          <cell r="D6438" t="str">
            <v>45889211W</v>
          </cell>
          <cell r="E6438">
            <v>-113790913</v>
          </cell>
          <cell r="F6438" t="str">
            <v>completo</v>
          </cell>
        </row>
        <row r="6439">
          <cell r="D6439" t="str">
            <v>30998859B</v>
          </cell>
          <cell r="E6439">
            <v>-113774272</v>
          </cell>
          <cell r="F6439" t="str">
            <v>completo</v>
          </cell>
        </row>
        <row r="6440">
          <cell r="D6440" t="str">
            <v>30997988Z</v>
          </cell>
          <cell r="E6440">
            <v>113695172</v>
          </cell>
          <cell r="F6440" t="str">
            <v>completo</v>
          </cell>
        </row>
        <row r="6441">
          <cell r="D6441" t="str">
            <v>31006042H</v>
          </cell>
          <cell r="E6441">
            <v>-254351</v>
          </cell>
          <cell r="F6441" t="str">
            <v>completo</v>
          </cell>
        </row>
        <row r="6442">
          <cell r="D6442" t="str">
            <v>30999213C</v>
          </cell>
          <cell r="E6442">
            <v>113047882</v>
          </cell>
          <cell r="F6442" t="str">
            <v>parcial</v>
          </cell>
        </row>
        <row r="6443">
          <cell r="D6443" t="str">
            <v>31008732V</v>
          </cell>
          <cell r="E6443">
            <v>113637882</v>
          </cell>
          <cell r="F6443" t="str">
            <v>parcial</v>
          </cell>
        </row>
        <row r="6444">
          <cell r="D6444" t="str">
            <v>45944021A</v>
          </cell>
          <cell r="E6444">
            <v>288734</v>
          </cell>
          <cell r="F6444" t="str">
            <v>parcial</v>
          </cell>
        </row>
        <row r="6445">
          <cell r="D6445" t="str">
            <v>45943985J</v>
          </cell>
          <cell r="E6445">
            <v>301962</v>
          </cell>
          <cell r="F6445" t="str">
            <v>completo</v>
          </cell>
        </row>
        <row r="6446">
          <cell r="D6446" t="str">
            <v>31003924Q</v>
          </cell>
          <cell r="E6446">
            <v>113659103</v>
          </cell>
          <cell r="F6446" t="str">
            <v>parcial</v>
          </cell>
        </row>
        <row r="6447">
          <cell r="D6447" t="str">
            <v>31002200V</v>
          </cell>
          <cell r="E6447">
            <v>268622</v>
          </cell>
          <cell r="F6447" t="str">
            <v>completo</v>
          </cell>
        </row>
        <row r="6448">
          <cell r="D6448" t="str">
            <v>31008081X</v>
          </cell>
          <cell r="E6448">
            <v>-319395</v>
          </cell>
          <cell r="F6448" t="str">
            <v>parcial</v>
          </cell>
        </row>
        <row r="6449">
          <cell r="D6449" t="str">
            <v>31010491M</v>
          </cell>
          <cell r="E6449">
            <v>-321339</v>
          </cell>
          <cell r="F6449" t="str">
            <v>completo</v>
          </cell>
        </row>
        <row r="6450">
          <cell r="D6450" t="str">
            <v>20223875K</v>
          </cell>
          <cell r="E6450">
            <v>-113903123</v>
          </cell>
          <cell r="F6450" t="str">
            <v>completo</v>
          </cell>
        </row>
        <row r="6451">
          <cell r="D6451" t="str">
            <v>31002197Z</v>
          </cell>
          <cell r="E6451">
            <v>301958</v>
          </cell>
          <cell r="F6451" t="str">
            <v>completo</v>
          </cell>
        </row>
        <row r="6452">
          <cell r="D6452" t="str">
            <v>46068835L</v>
          </cell>
          <cell r="E6452">
            <v>-288759</v>
          </cell>
          <cell r="F6452" t="str">
            <v>completo</v>
          </cell>
        </row>
        <row r="6453">
          <cell r="D6453" t="str">
            <v>53596552C</v>
          </cell>
          <cell r="E6453">
            <v>-269819</v>
          </cell>
          <cell r="F6453" t="str">
            <v>completo</v>
          </cell>
        </row>
        <row r="6454">
          <cell r="D6454" t="str">
            <v>15512922C</v>
          </cell>
          <cell r="E6454">
            <v>113443352</v>
          </cell>
          <cell r="F6454" t="str">
            <v>completo</v>
          </cell>
        </row>
        <row r="6455">
          <cell r="D6455" t="str">
            <v>31873558C</v>
          </cell>
          <cell r="E6455">
            <v>254530</v>
          </cell>
          <cell r="F6455" t="str">
            <v>parcial</v>
          </cell>
        </row>
        <row r="6456">
          <cell r="D6456" t="str">
            <v>75112185G</v>
          </cell>
          <cell r="E6456">
            <v>-113770412</v>
          </cell>
          <cell r="F6456" t="str">
            <v>parcial</v>
          </cell>
        </row>
        <row r="6457">
          <cell r="D6457" t="str">
            <v>25997134G</v>
          </cell>
          <cell r="E6457">
            <v>-113108682</v>
          </cell>
          <cell r="F6457" t="str">
            <v>completo</v>
          </cell>
        </row>
        <row r="6458">
          <cell r="D6458" t="str">
            <v>30995287G</v>
          </cell>
          <cell r="E6458">
            <v>113047682</v>
          </cell>
          <cell r="F6458" t="str">
            <v>completo</v>
          </cell>
        </row>
        <row r="6459">
          <cell r="D6459" t="str">
            <v>31011073N</v>
          </cell>
          <cell r="E6459">
            <v>113048962</v>
          </cell>
          <cell r="F6459" t="str">
            <v>completo</v>
          </cell>
        </row>
        <row r="6460">
          <cell r="D6460" t="str">
            <v>45889101F</v>
          </cell>
          <cell r="E6460">
            <v>113448382</v>
          </cell>
          <cell r="F6460" t="str">
            <v>completo</v>
          </cell>
        </row>
        <row r="6461">
          <cell r="D6461" t="str">
            <v>45946904B</v>
          </cell>
          <cell r="E6461">
            <v>113847682</v>
          </cell>
          <cell r="F6461" t="str">
            <v>completo</v>
          </cell>
        </row>
        <row r="6462">
          <cell r="D6462" t="str">
            <v>30990268E</v>
          </cell>
          <cell r="E6462">
            <v>-271259</v>
          </cell>
          <cell r="F6462" t="str">
            <v>completo</v>
          </cell>
        </row>
        <row r="6463">
          <cell r="D6463" t="str">
            <v>80167708N</v>
          </cell>
          <cell r="E6463">
            <v>269826</v>
          </cell>
          <cell r="F6463" t="str">
            <v>completo</v>
          </cell>
        </row>
        <row r="6464">
          <cell r="D6464" t="str">
            <v>45380037W</v>
          </cell>
          <cell r="E6464">
            <v>113066962</v>
          </cell>
          <cell r="F6464" t="str">
            <v>completo</v>
          </cell>
        </row>
        <row r="6465">
          <cell r="D6465" t="str">
            <v>53910279G</v>
          </cell>
          <cell r="E6465">
            <v>-271263</v>
          </cell>
          <cell r="F6465" t="str">
            <v>completo</v>
          </cell>
        </row>
        <row r="6466">
          <cell r="D6466" t="str">
            <v>15401869B</v>
          </cell>
          <cell r="E6466">
            <v>288814</v>
          </cell>
          <cell r="F6466" t="str">
            <v>completo</v>
          </cell>
        </row>
        <row r="6467">
          <cell r="D6467" t="str">
            <v>47508842L</v>
          </cell>
          <cell r="E6467">
            <v>113062172</v>
          </cell>
          <cell r="F6467" t="str">
            <v>completo</v>
          </cell>
        </row>
        <row r="6468">
          <cell r="D6468" t="str">
            <v>14638465T</v>
          </cell>
          <cell r="E6468">
            <v>286778</v>
          </cell>
          <cell r="F6468" t="str">
            <v>parcial</v>
          </cell>
        </row>
        <row r="6469">
          <cell r="D6469" t="str">
            <v>45736776B</v>
          </cell>
          <cell r="E6469">
            <v>113290382</v>
          </cell>
          <cell r="F6469" t="str">
            <v>completo</v>
          </cell>
        </row>
        <row r="6470">
          <cell r="D6470" t="str">
            <v>31005197R</v>
          </cell>
          <cell r="E6470">
            <v>113488482</v>
          </cell>
          <cell r="F6470" t="str">
            <v>completo</v>
          </cell>
        </row>
        <row r="6471">
          <cell r="D6471" t="str">
            <v>45945123R</v>
          </cell>
          <cell r="E6471">
            <v>303654</v>
          </cell>
          <cell r="F6471" t="str">
            <v>completo</v>
          </cell>
        </row>
        <row r="6472">
          <cell r="D6472" t="str">
            <v>31017763D</v>
          </cell>
          <cell r="E6472">
            <v>-321243</v>
          </cell>
          <cell r="F6472" t="str">
            <v>completo</v>
          </cell>
        </row>
        <row r="6473">
          <cell r="D6473" t="str">
            <v>30984049J</v>
          </cell>
          <cell r="E6473">
            <v>-113793913</v>
          </cell>
          <cell r="F6473" t="str">
            <v>completo</v>
          </cell>
        </row>
        <row r="6474">
          <cell r="D6474" t="str">
            <v>05694712G</v>
          </cell>
          <cell r="E6474">
            <v>-113100203</v>
          </cell>
          <cell r="F6474" t="str">
            <v>completo</v>
          </cell>
        </row>
        <row r="6475">
          <cell r="D6475" t="str">
            <v>26507074B</v>
          </cell>
          <cell r="E6475">
            <v>-319319</v>
          </cell>
          <cell r="F6475" t="str">
            <v>parcial</v>
          </cell>
        </row>
        <row r="6476">
          <cell r="D6476" t="str">
            <v>48953774E</v>
          </cell>
          <cell r="E6476">
            <v>-113989452</v>
          </cell>
          <cell r="F6476" t="str">
            <v>completo</v>
          </cell>
        </row>
        <row r="6477">
          <cell r="D6477" t="str">
            <v>Y3175284X</v>
          </cell>
          <cell r="E6477">
            <v>113619332</v>
          </cell>
          <cell r="F6477" t="str">
            <v>completo</v>
          </cell>
        </row>
        <row r="6478">
          <cell r="D6478" t="str">
            <v>31016713V</v>
          </cell>
          <cell r="E6478">
            <v>113251203</v>
          </cell>
          <cell r="F6478" t="str">
            <v>completo</v>
          </cell>
        </row>
        <row r="6479">
          <cell r="D6479" t="str">
            <v>46073159L</v>
          </cell>
          <cell r="E6479">
            <v>-302151</v>
          </cell>
          <cell r="F6479" t="str">
            <v>completo</v>
          </cell>
        </row>
        <row r="6480">
          <cell r="D6480" t="str">
            <v>45945522D</v>
          </cell>
          <cell r="E6480">
            <v>-113544913</v>
          </cell>
          <cell r="F6480" t="str">
            <v>completo</v>
          </cell>
        </row>
        <row r="6481">
          <cell r="D6481" t="str">
            <v>78588355T</v>
          </cell>
          <cell r="E6481">
            <v>-113926892</v>
          </cell>
          <cell r="F6481" t="str">
            <v>completo</v>
          </cell>
        </row>
        <row r="6482">
          <cell r="D6482" t="str">
            <v>46266081V</v>
          </cell>
          <cell r="E6482">
            <v>303646</v>
          </cell>
          <cell r="F6482" t="str">
            <v>completo</v>
          </cell>
        </row>
        <row r="6483">
          <cell r="D6483" t="str">
            <v>46883733G</v>
          </cell>
          <cell r="E6483">
            <v>-286791</v>
          </cell>
          <cell r="F6483" t="str">
            <v>completo</v>
          </cell>
        </row>
        <row r="6484">
          <cell r="D6484" t="str">
            <v>46070280S</v>
          </cell>
          <cell r="E6484">
            <v>-303767</v>
          </cell>
          <cell r="F6484" t="str">
            <v>completo</v>
          </cell>
        </row>
        <row r="6485">
          <cell r="D6485" t="str">
            <v>31010663Q</v>
          </cell>
          <cell r="E6485">
            <v>113041913</v>
          </cell>
          <cell r="F6485" t="str">
            <v>completo</v>
          </cell>
        </row>
        <row r="6486">
          <cell r="D6486" t="str">
            <v>31019226T</v>
          </cell>
          <cell r="E6486">
            <v>-113379103</v>
          </cell>
          <cell r="F6486" t="str">
            <v>completo</v>
          </cell>
        </row>
        <row r="6487">
          <cell r="D6487" t="str">
            <v>31008745F</v>
          </cell>
          <cell r="E6487">
            <v>-113796303</v>
          </cell>
          <cell r="F6487" t="str">
            <v>parcial</v>
          </cell>
        </row>
        <row r="6488">
          <cell r="D6488" t="str">
            <v>31010181V</v>
          </cell>
          <cell r="E6488">
            <v>321254</v>
          </cell>
          <cell r="F6488" t="str">
            <v>completo</v>
          </cell>
        </row>
        <row r="6489">
          <cell r="D6489" t="str">
            <v>18067354A</v>
          </cell>
          <cell r="E6489">
            <v>-113967303</v>
          </cell>
          <cell r="F6489" t="str">
            <v>parcial</v>
          </cell>
        </row>
        <row r="6490">
          <cell r="D6490">
            <v>13152616</v>
          </cell>
          <cell r="E6490">
            <v>-319483</v>
          </cell>
          <cell r="F6490" t="str">
            <v>completo</v>
          </cell>
        </row>
        <row r="6491">
          <cell r="D6491" t="str">
            <v>77344576S</v>
          </cell>
          <cell r="E6491">
            <v>113676832</v>
          </cell>
          <cell r="F6491" t="str">
            <v>parcial</v>
          </cell>
        </row>
        <row r="6492">
          <cell r="D6492" t="str">
            <v>32060373Y</v>
          </cell>
          <cell r="E6492">
            <v>-113338682</v>
          </cell>
          <cell r="F6492" t="str">
            <v>completo</v>
          </cell>
        </row>
        <row r="6493">
          <cell r="D6493" t="str">
            <v>70893980E</v>
          </cell>
          <cell r="E6493">
            <v>254998</v>
          </cell>
          <cell r="F6493" t="str">
            <v>parcial</v>
          </cell>
        </row>
        <row r="6494">
          <cell r="D6494" t="str">
            <v>28784189B</v>
          </cell>
          <cell r="E6494">
            <v>286690</v>
          </cell>
          <cell r="F6494" t="str">
            <v>completo</v>
          </cell>
        </row>
        <row r="6495">
          <cell r="D6495" t="str">
            <v>48192488J</v>
          </cell>
          <cell r="E6495">
            <v>-298627</v>
          </cell>
          <cell r="F6495" t="str">
            <v>completo</v>
          </cell>
        </row>
        <row r="6496">
          <cell r="D6496" t="str">
            <v>31025326M</v>
          </cell>
          <cell r="E6496">
            <v>-321295</v>
          </cell>
          <cell r="F6496" t="str">
            <v>completo</v>
          </cell>
        </row>
        <row r="6497">
          <cell r="D6497" t="str">
            <v>32731367K</v>
          </cell>
          <cell r="E6497">
            <v>113803613</v>
          </cell>
          <cell r="F6497" t="str">
            <v>completo</v>
          </cell>
        </row>
        <row r="6498">
          <cell r="D6498" t="str">
            <v>26823761B</v>
          </cell>
          <cell r="E6498">
            <v>316310</v>
          </cell>
          <cell r="F6498" t="str">
            <v>completo</v>
          </cell>
        </row>
        <row r="6499">
          <cell r="D6499" t="str">
            <v>14639250A</v>
          </cell>
          <cell r="E6499">
            <v>-113903613</v>
          </cell>
          <cell r="F6499" t="str">
            <v>completo</v>
          </cell>
        </row>
        <row r="6500">
          <cell r="D6500" t="str">
            <v>08879914M</v>
          </cell>
          <cell r="E6500">
            <v>269830</v>
          </cell>
          <cell r="F6500" t="str">
            <v>completo</v>
          </cell>
        </row>
        <row r="6501">
          <cell r="D6501" t="str">
            <v>77365120C</v>
          </cell>
          <cell r="E6501">
            <v>-257627</v>
          </cell>
          <cell r="F6501" t="str">
            <v>completo</v>
          </cell>
        </row>
        <row r="6502">
          <cell r="D6502" t="str">
            <v>48988922A</v>
          </cell>
          <cell r="E6502">
            <v>-226923</v>
          </cell>
          <cell r="F6502" t="str">
            <v>completo</v>
          </cell>
        </row>
        <row r="6503">
          <cell r="D6503" t="str">
            <v>75140215C</v>
          </cell>
          <cell r="E6503">
            <v>254994</v>
          </cell>
          <cell r="F6503" t="str">
            <v>parcial</v>
          </cell>
        </row>
        <row r="6504">
          <cell r="D6504" t="str">
            <v>44260520X</v>
          </cell>
          <cell r="E6504">
            <v>302154</v>
          </cell>
          <cell r="F6504" t="str">
            <v>completo</v>
          </cell>
        </row>
        <row r="6505">
          <cell r="D6505" t="str">
            <v>30996779R</v>
          </cell>
          <cell r="E6505">
            <v>-113393123</v>
          </cell>
          <cell r="F6505" t="str">
            <v>completo</v>
          </cell>
        </row>
        <row r="6506">
          <cell r="D6506" t="str">
            <v>80079691Q</v>
          </cell>
          <cell r="E6506">
            <v>113230172</v>
          </cell>
          <cell r="F6506" t="str">
            <v>completo</v>
          </cell>
        </row>
        <row r="6507">
          <cell r="D6507" t="str">
            <v>08899412E</v>
          </cell>
          <cell r="E6507">
            <v>-113562172</v>
          </cell>
          <cell r="F6507" t="str">
            <v>parcial</v>
          </cell>
        </row>
        <row r="6508">
          <cell r="D6508" t="str">
            <v>32055681Y</v>
          </cell>
          <cell r="E6508">
            <v>113848452</v>
          </cell>
          <cell r="F6508" t="str">
            <v>parcial</v>
          </cell>
        </row>
        <row r="6509">
          <cell r="D6509" t="str">
            <v>78688186B</v>
          </cell>
          <cell r="E6509">
            <v>257622</v>
          </cell>
          <cell r="F6509" t="str">
            <v>completo</v>
          </cell>
        </row>
        <row r="6510">
          <cell r="D6510" t="str">
            <v>05713939A</v>
          </cell>
          <cell r="E6510">
            <v>-113904123</v>
          </cell>
          <cell r="F6510" t="str">
            <v>completo</v>
          </cell>
        </row>
        <row r="6511">
          <cell r="D6511" t="str">
            <v>77858662M</v>
          </cell>
          <cell r="E6511">
            <v>-113128682</v>
          </cell>
          <cell r="F6511" t="str">
            <v>completo</v>
          </cell>
        </row>
        <row r="6512">
          <cell r="D6512" t="str">
            <v>05935131G</v>
          </cell>
          <cell r="E6512">
            <v>-113144913</v>
          </cell>
          <cell r="F6512" t="str">
            <v>parcial</v>
          </cell>
        </row>
        <row r="6513">
          <cell r="D6513" t="str">
            <v>45840603Q</v>
          </cell>
          <cell r="E6513">
            <v>113462172</v>
          </cell>
          <cell r="F6513" t="str">
            <v>completo</v>
          </cell>
        </row>
        <row r="6514">
          <cell r="D6514" t="str">
            <v>71502215E</v>
          </cell>
          <cell r="E6514">
            <v>271254</v>
          </cell>
          <cell r="F6514" t="str">
            <v>parcial</v>
          </cell>
        </row>
        <row r="6515">
          <cell r="D6515" t="str">
            <v>26247475J</v>
          </cell>
          <cell r="E6515">
            <v>271886</v>
          </cell>
          <cell r="F6515" t="str">
            <v>parcial</v>
          </cell>
        </row>
        <row r="6516">
          <cell r="D6516" t="str">
            <v>77802973E</v>
          </cell>
          <cell r="E6516">
            <v>-319159</v>
          </cell>
          <cell r="F6516" t="str">
            <v>parcial</v>
          </cell>
        </row>
        <row r="6517">
          <cell r="D6517" t="str">
            <v>05930233M</v>
          </cell>
          <cell r="E6517">
            <v>113259103</v>
          </cell>
          <cell r="F6517" t="str">
            <v>completo</v>
          </cell>
        </row>
        <row r="6518">
          <cell r="D6518" t="str">
            <v>77806510V</v>
          </cell>
          <cell r="E6518">
            <v>-303711</v>
          </cell>
          <cell r="F6518" t="str">
            <v>parcial</v>
          </cell>
        </row>
        <row r="6519">
          <cell r="D6519" t="str">
            <v>47391479W</v>
          </cell>
          <cell r="E6519">
            <v>286758</v>
          </cell>
          <cell r="F6519" t="str">
            <v>parcial</v>
          </cell>
        </row>
        <row r="6520">
          <cell r="D6520" t="str">
            <v>32077634V</v>
          </cell>
          <cell r="E6520">
            <v>286790</v>
          </cell>
          <cell r="F6520" t="str">
            <v>parcial</v>
          </cell>
        </row>
        <row r="6521">
          <cell r="D6521" t="str">
            <v>15404152V</v>
          </cell>
          <cell r="E6521">
            <v>113062782</v>
          </cell>
          <cell r="F6521" t="str">
            <v>parcial</v>
          </cell>
        </row>
        <row r="6522">
          <cell r="D6522" t="str">
            <v>Y5017982V</v>
          </cell>
          <cell r="E6522">
            <v>-287343</v>
          </cell>
          <cell r="F6522" t="str">
            <v>completo</v>
          </cell>
        </row>
        <row r="6523">
          <cell r="D6523" t="str">
            <v>20082485N</v>
          </cell>
          <cell r="E6523">
            <v>288678</v>
          </cell>
          <cell r="F6523" t="str">
            <v>completo</v>
          </cell>
        </row>
        <row r="6524">
          <cell r="D6524" t="str">
            <v>YB2062552</v>
          </cell>
          <cell r="E6524">
            <v>288742</v>
          </cell>
          <cell r="F6524" t="str">
            <v>completo</v>
          </cell>
        </row>
        <row r="6525">
          <cell r="D6525" t="str">
            <v>76440107K</v>
          </cell>
          <cell r="E6525">
            <v>-288743</v>
          </cell>
          <cell r="F6525" t="str">
            <v>completo</v>
          </cell>
        </row>
        <row r="6526">
          <cell r="D6526">
            <v>1306923853</v>
          </cell>
          <cell r="E6526">
            <v>288866</v>
          </cell>
          <cell r="F6526" t="str">
            <v>completo</v>
          </cell>
        </row>
        <row r="6527">
          <cell r="D6527" t="str">
            <v>26819798G</v>
          </cell>
          <cell r="E6527">
            <v>-321435</v>
          </cell>
          <cell r="F6527" t="str">
            <v>completo</v>
          </cell>
        </row>
        <row r="6528">
          <cell r="D6528" t="str">
            <v>74896929M</v>
          </cell>
          <cell r="E6528">
            <v>301954</v>
          </cell>
          <cell r="F6528" t="str">
            <v>completo</v>
          </cell>
        </row>
        <row r="6529">
          <cell r="D6529" t="str">
            <v>39462516J</v>
          </cell>
          <cell r="E6529">
            <v>-113589103</v>
          </cell>
          <cell r="F6529" t="str">
            <v>parcial</v>
          </cell>
        </row>
        <row r="6530">
          <cell r="D6530" t="str">
            <v>50761874T</v>
          </cell>
          <cell r="E6530">
            <v>302006</v>
          </cell>
          <cell r="F6530" t="str">
            <v>parcial</v>
          </cell>
        </row>
        <row r="6531">
          <cell r="D6531" t="str">
            <v>73655849M</v>
          </cell>
          <cell r="E6531">
            <v>113699103</v>
          </cell>
          <cell r="F6531" t="str">
            <v>completo</v>
          </cell>
        </row>
        <row r="6532">
          <cell r="D6532" t="str">
            <v>AS414525</v>
          </cell>
          <cell r="E6532">
            <v>113883913</v>
          </cell>
          <cell r="F6532" t="str">
            <v>completo</v>
          </cell>
        </row>
        <row r="6533">
          <cell r="D6533" t="str">
            <v>AT993994</v>
          </cell>
          <cell r="E6533">
            <v>-319391</v>
          </cell>
          <cell r="F6533" t="str">
            <v>completo</v>
          </cell>
        </row>
        <row r="6534">
          <cell r="D6534" t="str">
            <v>AS914268</v>
          </cell>
          <cell r="E6534">
            <v>319390</v>
          </cell>
          <cell r="F6534" t="str">
            <v>completo</v>
          </cell>
        </row>
        <row r="6535">
          <cell r="D6535" t="str">
            <v>AS837324</v>
          </cell>
          <cell r="E6535">
            <v>-113393913</v>
          </cell>
          <cell r="F6535" t="str">
            <v>completo</v>
          </cell>
        </row>
        <row r="6536">
          <cell r="D6536" t="str">
            <v>AP065360</v>
          </cell>
          <cell r="E6536">
            <v>113293913</v>
          </cell>
          <cell r="F6536" t="str">
            <v>completo</v>
          </cell>
        </row>
        <row r="6537">
          <cell r="D6537" t="str">
            <v>P534973</v>
          </cell>
          <cell r="E6537">
            <v>113869713</v>
          </cell>
          <cell r="F6537" t="str">
            <v>completo</v>
          </cell>
        </row>
        <row r="6538">
          <cell r="D6538" t="str">
            <v>34087821G</v>
          </cell>
          <cell r="E6538">
            <v>-303647</v>
          </cell>
          <cell r="F6538" t="str">
            <v>completo</v>
          </cell>
        </row>
        <row r="6539">
          <cell r="D6539" t="str">
            <v>YB6109434</v>
          </cell>
          <cell r="E6539">
            <v>-113586303</v>
          </cell>
          <cell r="F6539" t="str">
            <v>completo</v>
          </cell>
        </row>
        <row r="6540">
          <cell r="D6540" t="str">
            <v>29495706T</v>
          </cell>
          <cell r="E6540">
            <v>-303691</v>
          </cell>
          <cell r="F6540" t="str">
            <v>completo</v>
          </cell>
        </row>
        <row r="6541">
          <cell r="D6541" t="str">
            <v>77157315C</v>
          </cell>
          <cell r="E6541">
            <v>303842</v>
          </cell>
          <cell r="F6541" t="str">
            <v>parcial</v>
          </cell>
        </row>
        <row r="6542">
          <cell r="D6542" t="str">
            <v>09067782D</v>
          </cell>
          <cell r="E6542">
            <v>113461913</v>
          </cell>
          <cell r="F6542" t="str">
            <v>completo</v>
          </cell>
        </row>
        <row r="6543">
          <cell r="D6543" t="str">
            <v>15516045S</v>
          </cell>
          <cell r="E6543">
            <v>-113391913</v>
          </cell>
          <cell r="F6543" t="str">
            <v>completo</v>
          </cell>
        </row>
        <row r="6544">
          <cell r="D6544" t="str">
            <v>25338322G</v>
          </cell>
          <cell r="E6544">
            <v>319398</v>
          </cell>
          <cell r="F6544" t="str">
            <v>parcial</v>
          </cell>
        </row>
        <row r="6545">
          <cell r="D6545" t="str">
            <v>14620485Y</v>
          </cell>
          <cell r="E6545">
            <v>-113373913</v>
          </cell>
          <cell r="F6545" t="str">
            <v>parcial</v>
          </cell>
        </row>
        <row r="6546">
          <cell r="D6546" t="str">
            <v>AT574155</v>
          </cell>
          <cell r="E6546">
            <v>113613913</v>
          </cell>
          <cell r="F6546" t="str">
            <v>completo</v>
          </cell>
        </row>
        <row r="6547">
          <cell r="D6547" t="str">
            <v>53474628L</v>
          </cell>
          <cell r="E6547">
            <v>-319211</v>
          </cell>
          <cell r="F6547" t="str">
            <v>parcial</v>
          </cell>
        </row>
        <row r="6548">
          <cell r="D6548" t="str">
            <v>28840506R</v>
          </cell>
          <cell r="E6548">
            <v>-319651</v>
          </cell>
          <cell r="F6548" t="str">
            <v>parcial</v>
          </cell>
        </row>
        <row r="6549">
          <cell r="D6549" t="str">
            <v>04617916E</v>
          </cell>
          <cell r="E6549">
            <v>113083913</v>
          </cell>
          <cell r="F6549" t="str">
            <v>parcial</v>
          </cell>
        </row>
        <row r="6550">
          <cell r="D6550" t="str">
            <v>76439311F</v>
          </cell>
          <cell r="E6550">
            <v>319442</v>
          </cell>
          <cell r="F6550" t="str">
            <v>completo</v>
          </cell>
        </row>
        <row r="6551">
          <cell r="D6551" t="str">
            <v>03892826F</v>
          </cell>
          <cell r="E6551">
            <v>113004123</v>
          </cell>
          <cell r="F6551" t="str">
            <v>completo</v>
          </cell>
        </row>
        <row r="6552">
          <cell r="D6552" t="str">
            <v>20086909C</v>
          </cell>
          <cell r="E6552">
            <v>-113392123</v>
          </cell>
          <cell r="F6552" t="str">
            <v>completo</v>
          </cell>
        </row>
        <row r="6553">
          <cell r="D6553" t="str">
            <v>76438819K</v>
          </cell>
          <cell r="E6553">
            <v>-113905123</v>
          </cell>
          <cell r="F6553" t="str">
            <v>completo</v>
          </cell>
        </row>
        <row r="6554">
          <cell r="D6554" t="str">
            <v>77142264B</v>
          </cell>
          <cell r="E6554">
            <v>113292123</v>
          </cell>
          <cell r="F6554" t="str">
            <v>completo</v>
          </cell>
        </row>
        <row r="6555">
          <cell r="D6555" t="str">
            <v>05932141G</v>
          </cell>
          <cell r="E6555">
            <v>113405123</v>
          </cell>
          <cell r="F6555" t="str">
            <v>parcial</v>
          </cell>
        </row>
        <row r="6556">
          <cell r="D6556" t="str">
            <v>15404133K</v>
          </cell>
          <cell r="E6556">
            <v>319278</v>
          </cell>
          <cell r="F6556" t="str">
            <v>completo</v>
          </cell>
        </row>
        <row r="6557">
          <cell r="D6557" t="str">
            <v>45742691S</v>
          </cell>
          <cell r="E6557">
            <v>269922</v>
          </cell>
          <cell r="F6557" t="str">
            <v>completo</v>
          </cell>
        </row>
        <row r="6558">
          <cell r="D6558" t="str">
            <v>30808621Y</v>
          </cell>
          <cell r="E6558">
            <v>289746</v>
          </cell>
          <cell r="F6558" t="str">
            <v>completo</v>
          </cell>
        </row>
        <row r="6559">
          <cell r="D6559" t="str">
            <v>30972649K</v>
          </cell>
          <cell r="E6559">
            <v>-113101072</v>
          </cell>
          <cell r="F6559" t="str">
            <v>parcial</v>
          </cell>
        </row>
        <row r="6560">
          <cell r="D6560" t="str">
            <v>44362376E</v>
          </cell>
          <cell r="E6560">
            <v>-113589682</v>
          </cell>
          <cell r="F6560" t="str">
            <v>completo</v>
          </cell>
        </row>
        <row r="6561">
          <cell r="D6561" t="str">
            <v>30835274W</v>
          </cell>
          <cell r="E6561">
            <v>-113543532</v>
          </cell>
          <cell r="F6561" t="str">
            <v>parcial</v>
          </cell>
        </row>
        <row r="6562">
          <cell r="D6562" t="str">
            <v>30830896V</v>
          </cell>
          <cell r="E6562">
            <v>-113129962</v>
          </cell>
          <cell r="F6562" t="str">
            <v>parcial</v>
          </cell>
        </row>
        <row r="6563">
          <cell r="D6563" t="str">
            <v>45887251C</v>
          </cell>
          <cell r="E6563">
            <v>269918</v>
          </cell>
          <cell r="F6563" t="str">
            <v>parcial</v>
          </cell>
        </row>
        <row r="6564">
          <cell r="D6564" t="str">
            <v>44356592B</v>
          </cell>
          <cell r="E6564">
            <v>-113755712</v>
          </cell>
          <cell r="F6564" t="str">
            <v>parcial</v>
          </cell>
        </row>
        <row r="6565">
          <cell r="D6565" t="str">
            <v>30529308M</v>
          </cell>
          <cell r="E6565">
            <v>-113317752</v>
          </cell>
          <cell r="F6565" t="str">
            <v>completo</v>
          </cell>
        </row>
        <row r="6566">
          <cell r="D6566" t="str">
            <v>30497386F</v>
          </cell>
          <cell r="E6566">
            <v>319326</v>
          </cell>
          <cell r="F6566" t="str">
            <v>completo</v>
          </cell>
        </row>
        <row r="6567">
          <cell r="D6567" t="str">
            <v>30995263A</v>
          </cell>
          <cell r="E6567">
            <v>217554</v>
          </cell>
          <cell r="F6567" t="str">
            <v>parcial</v>
          </cell>
        </row>
        <row r="6568">
          <cell r="D6568" t="str">
            <v>30981676D</v>
          </cell>
          <cell r="E6568">
            <v>287122</v>
          </cell>
          <cell r="F6568" t="str">
            <v>parcial</v>
          </cell>
        </row>
        <row r="6569">
          <cell r="D6569" t="str">
            <v>30523858Y</v>
          </cell>
          <cell r="E6569">
            <v>-254787</v>
          </cell>
          <cell r="F6569" t="str">
            <v>completo</v>
          </cell>
        </row>
        <row r="6570">
          <cell r="D6570" t="str">
            <v>26971289V</v>
          </cell>
          <cell r="E6570">
            <v>-288903</v>
          </cell>
          <cell r="F6570" t="str">
            <v>parcial</v>
          </cell>
        </row>
        <row r="6571">
          <cell r="D6571" t="str">
            <v>45742844F</v>
          </cell>
          <cell r="E6571">
            <v>113635752</v>
          </cell>
          <cell r="F6571" t="str">
            <v>completo</v>
          </cell>
        </row>
        <row r="6572">
          <cell r="D6572" t="str">
            <v>34028698Z</v>
          </cell>
          <cell r="E6572">
            <v>271298</v>
          </cell>
          <cell r="F6572" t="str">
            <v>completo</v>
          </cell>
        </row>
        <row r="6573">
          <cell r="D6573" t="str">
            <v>30982858H</v>
          </cell>
          <cell r="E6573">
            <v>-113920782</v>
          </cell>
          <cell r="F6573" t="str">
            <v>completo</v>
          </cell>
        </row>
        <row r="6574">
          <cell r="D6574" t="str">
            <v>78684987D</v>
          </cell>
          <cell r="E6574">
            <v>319282</v>
          </cell>
          <cell r="F6574" t="str">
            <v>completo</v>
          </cell>
        </row>
        <row r="6575">
          <cell r="D6575" t="str">
            <v>30518095Q</v>
          </cell>
          <cell r="E6575">
            <v>-257403</v>
          </cell>
          <cell r="F6575" t="str">
            <v>completo</v>
          </cell>
        </row>
        <row r="6576">
          <cell r="D6576" t="str">
            <v>45740914D</v>
          </cell>
          <cell r="E6576">
            <v>269998</v>
          </cell>
          <cell r="F6576" t="str">
            <v>parcial</v>
          </cell>
        </row>
        <row r="6577">
          <cell r="D6577" t="str">
            <v>75707805Q</v>
          </cell>
          <cell r="E6577">
            <v>-113713123</v>
          </cell>
          <cell r="F6577" t="str">
            <v>parcial</v>
          </cell>
        </row>
        <row r="6578">
          <cell r="D6578" t="str">
            <v>25964501P</v>
          </cell>
          <cell r="E6578">
            <v>321402</v>
          </cell>
          <cell r="F6578" t="str">
            <v>completo</v>
          </cell>
        </row>
        <row r="6579">
          <cell r="D6579" t="str">
            <v>30994579D</v>
          </cell>
          <cell r="E6579">
            <v>-287043</v>
          </cell>
          <cell r="F6579" t="str">
            <v>completo</v>
          </cell>
        </row>
        <row r="6580">
          <cell r="D6580" t="str">
            <v>45746326Q</v>
          </cell>
          <cell r="E6580">
            <v>-113370782</v>
          </cell>
          <cell r="F6580" t="str">
            <v>completo</v>
          </cell>
        </row>
        <row r="6581">
          <cell r="D6581" t="str">
            <v>30964897C</v>
          </cell>
          <cell r="E6581">
            <v>-257527</v>
          </cell>
          <cell r="F6581" t="str">
            <v>completo</v>
          </cell>
        </row>
        <row r="6582">
          <cell r="D6582" t="str">
            <v>30799957J</v>
          </cell>
          <cell r="E6582">
            <v>-254915</v>
          </cell>
          <cell r="F6582" t="str">
            <v>parcial</v>
          </cell>
        </row>
        <row r="6583">
          <cell r="D6583" t="str">
            <v>52484512F</v>
          </cell>
          <cell r="E6583">
            <v>-113502913</v>
          </cell>
          <cell r="F6583" t="str">
            <v>parcial</v>
          </cell>
        </row>
        <row r="6584">
          <cell r="D6584" t="str">
            <v>44368837C</v>
          </cell>
          <cell r="E6584">
            <v>113462913</v>
          </cell>
          <cell r="F6584" t="str">
            <v>parcial</v>
          </cell>
        </row>
        <row r="6585">
          <cell r="D6585" t="str">
            <v>50616486H</v>
          </cell>
          <cell r="E6585">
            <v>113693532</v>
          </cell>
          <cell r="F6585" t="str">
            <v>completo</v>
          </cell>
        </row>
        <row r="6586">
          <cell r="D6586" t="str">
            <v>30809458S</v>
          </cell>
          <cell r="E6586">
            <v>113215123</v>
          </cell>
          <cell r="F6586" t="str">
            <v>parcial</v>
          </cell>
        </row>
        <row r="6587">
          <cell r="D6587" t="str">
            <v>09203132G</v>
          </cell>
          <cell r="E6587">
            <v>113040782</v>
          </cell>
          <cell r="F6587" t="str">
            <v>completo</v>
          </cell>
        </row>
        <row r="6588">
          <cell r="D6588" t="str">
            <v>44374567T</v>
          </cell>
          <cell r="E6588">
            <v>287042</v>
          </cell>
          <cell r="F6588" t="str">
            <v>completo</v>
          </cell>
        </row>
        <row r="6589">
          <cell r="D6589" t="str">
            <v>34027424M</v>
          </cell>
          <cell r="E6589">
            <v>-113398452</v>
          </cell>
          <cell r="F6589" t="str">
            <v>completo</v>
          </cell>
        </row>
        <row r="6590">
          <cell r="D6590" t="str">
            <v>30988116D</v>
          </cell>
          <cell r="E6590">
            <v>302126</v>
          </cell>
          <cell r="F6590" t="str">
            <v>parcial</v>
          </cell>
        </row>
        <row r="6591">
          <cell r="D6591" t="str">
            <v>45744816R</v>
          </cell>
          <cell r="E6591">
            <v>-113754123</v>
          </cell>
          <cell r="F6591" t="str">
            <v>parcial</v>
          </cell>
        </row>
        <row r="6592">
          <cell r="D6592" t="str">
            <v>30991860G</v>
          </cell>
          <cell r="E6592">
            <v>319118</v>
          </cell>
          <cell r="F6592" t="str">
            <v>parcial</v>
          </cell>
        </row>
        <row r="6593">
          <cell r="D6593" t="str">
            <v>44350357D</v>
          </cell>
          <cell r="E6593">
            <v>287118</v>
          </cell>
          <cell r="F6593" t="str">
            <v>parcial</v>
          </cell>
        </row>
        <row r="6594">
          <cell r="D6594" t="str">
            <v>30978081W</v>
          </cell>
          <cell r="E6594">
            <v>113808832</v>
          </cell>
          <cell r="F6594" t="str">
            <v>parcial</v>
          </cell>
        </row>
        <row r="6595">
          <cell r="D6595" t="str">
            <v>80150841G</v>
          </cell>
          <cell r="E6595">
            <v>-238807</v>
          </cell>
          <cell r="F6595" t="str">
            <v>parcial</v>
          </cell>
        </row>
        <row r="6596">
          <cell r="D6596" t="str">
            <v>44368683G</v>
          </cell>
          <cell r="E6596">
            <v>-287123</v>
          </cell>
          <cell r="F6596" t="str">
            <v>completo</v>
          </cell>
        </row>
        <row r="6597">
          <cell r="D6597" t="str">
            <v>30799446P</v>
          </cell>
          <cell r="E6597">
            <v>-272063</v>
          </cell>
          <cell r="F6597" t="str">
            <v>parcial</v>
          </cell>
        </row>
        <row r="6598">
          <cell r="D6598" t="str">
            <v>44354555K</v>
          </cell>
          <cell r="E6598">
            <v>-288883</v>
          </cell>
          <cell r="F6598" t="str">
            <v>parcial</v>
          </cell>
        </row>
        <row r="6599">
          <cell r="D6599" t="str">
            <v>30815905E</v>
          </cell>
          <cell r="E6599">
            <v>113801913</v>
          </cell>
          <cell r="F6599" t="str">
            <v>completo</v>
          </cell>
        </row>
        <row r="6600">
          <cell r="D6600" t="str">
            <v>45741978S</v>
          </cell>
          <cell r="E6600">
            <v>113612272</v>
          </cell>
          <cell r="F6600" t="str">
            <v>parcial</v>
          </cell>
        </row>
        <row r="6601">
          <cell r="D6601" t="str">
            <v>30808469S</v>
          </cell>
          <cell r="E6601">
            <v>287490</v>
          </cell>
          <cell r="F6601" t="str">
            <v>parcial</v>
          </cell>
        </row>
        <row r="6602">
          <cell r="D6602" t="str">
            <v>45885364L</v>
          </cell>
          <cell r="E6602">
            <v>-113330782</v>
          </cell>
          <cell r="F6602" t="str">
            <v>completo</v>
          </cell>
        </row>
        <row r="6603">
          <cell r="D6603" t="str">
            <v>44362627C</v>
          </cell>
          <cell r="E6603">
            <v>271710</v>
          </cell>
          <cell r="F6603" t="str">
            <v>completo</v>
          </cell>
        </row>
        <row r="6604">
          <cell r="D6604" t="str">
            <v>30524799G</v>
          </cell>
          <cell r="E6604">
            <v>-113790092</v>
          </cell>
          <cell r="F6604" t="str">
            <v>completo</v>
          </cell>
        </row>
        <row r="6605">
          <cell r="D6605" t="str">
            <v>45749199Z</v>
          </cell>
          <cell r="E6605">
            <v>-113106352</v>
          </cell>
          <cell r="F6605" t="str">
            <v>completo</v>
          </cell>
        </row>
        <row r="6606">
          <cell r="D6606" t="str">
            <v>30537187H</v>
          </cell>
          <cell r="E6606">
            <v>-255171</v>
          </cell>
          <cell r="F6606" t="str">
            <v>parcial</v>
          </cell>
        </row>
        <row r="6607">
          <cell r="D6607" t="str">
            <v>79307113P</v>
          </cell>
          <cell r="E6607">
            <v>113825752</v>
          </cell>
          <cell r="F6607" t="str">
            <v>parcial</v>
          </cell>
        </row>
        <row r="6608">
          <cell r="D6608" t="str">
            <v>30519448N</v>
          </cell>
          <cell r="E6608">
            <v>113234832</v>
          </cell>
          <cell r="F6608" t="str">
            <v>completo</v>
          </cell>
        </row>
        <row r="6609">
          <cell r="D6609" t="str">
            <v>44359969F</v>
          </cell>
          <cell r="E6609">
            <v>-319667</v>
          </cell>
          <cell r="F6609" t="str">
            <v>completo</v>
          </cell>
        </row>
        <row r="6610">
          <cell r="D6610" t="str">
            <v>30974262R</v>
          </cell>
          <cell r="E6610">
            <v>-319215</v>
          </cell>
          <cell r="F6610" t="str">
            <v>parcial</v>
          </cell>
        </row>
        <row r="6611">
          <cell r="D6611" t="str">
            <v>30501346B</v>
          </cell>
          <cell r="E6611">
            <v>-286959</v>
          </cell>
          <cell r="F6611" t="str">
            <v>parcial</v>
          </cell>
        </row>
        <row r="6612">
          <cell r="D6612" t="str">
            <v>44352425F</v>
          </cell>
          <cell r="E6612">
            <v>-113316712</v>
          </cell>
          <cell r="F6612" t="str">
            <v>parcial</v>
          </cell>
        </row>
        <row r="6613">
          <cell r="D6613" t="str">
            <v>30837366R</v>
          </cell>
          <cell r="E6613">
            <v>-257531</v>
          </cell>
          <cell r="F6613" t="str">
            <v>parcial</v>
          </cell>
        </row>
        <row r="6614">
          <cell r="D6614" t="str">
            <v>30502468Y</v>
          </cell>
          <cell r="E6614">
            <v>-113108832</v>
          </cell>
          <cell r="F6614" t="str">
            <v>completo</v>
          </cell>
        </row>
        <row r="6615">
          <cell r="D6615" t="str">
            <v>75701674A</v>
          </cell>
          <cell r="E6615">
            <v>213238</v>
          </cell>
          <cell r="F6615" t="str">
            <v>parcial</v>
          </cell>
        </row>
        <row r="6616">
          <cell r="D6616" t="str">
            <v>30547141J</v>
          </cell>
          <cell r="E6616">
            <v>-319799</v>
          </cell>
          <cell r="F6616" t="str">
            <v>completo</v>
          </cell>
        </row>
        <row r="6617">
          <cell r="D6617" t="str">
            <v>30808930Q</v>
          </cell>
          <cell r="E6617">
            <v>255142</v>
          </cell>
          <cell r="F6617" t="str">
            <v>completo</v>
          </cell>
        </row>
        <row r="6618">
          <cell r="D6618" t="str">
            <v>30480386G</v>
          </cell>
          <cell r="E6618">
            <v>255486</v>
          </cell>
          <cell r="F6618" t="str">
            <v>completo</v>
          </cell>
        </row>
        <row r="6619">
          <cell r="D6619" t="str">
            <v>30540779E</v>
          </cell>
          <cell r="E6619">
            <v>-269923</v>
          </cell>
          <cell r="F6619" t="str">
            <v>completo</v>
          </cell>
        </row>
        <row r="6620">
          <cell r="D6620" t="str">
            <v>30810627B</v>
          </cell>
          <cell r="E6620">
            <v>113040403</v>
          </cell>
          <cell r="F6620" t="str">
            <v>completo</v>
          </cell>
        </row>
        <row r="6621">
          <cell r="D6621" t="str">
            <v>30471896R</v>
          </cell>
          <cell r="E6621">
            <v>-113564123</v>
          </cell>
          <cell r="F6621" t="str">
            <v>completo</v>
          </cell>
        </row>
        <row r="6622">
          <cell r="D6622" t="str">
            <v>31001995L</v>
          </cell>
          <cell r="E6622">
            <v>113048882</v>
          </cell>
          <cell r="F6622" t="str">
            <v>parcial</v>
          </cell>
        </row>
        <row r="6623">
          <cell r="D6623" t="str">
            <v>30980684Y</v>
          </cell>
          <cell r="E6623">
            <v>113488882</v>
          </cell>
          <cell r="F6623" t="str">
            <v>parcial</v>
          </cell>
        </row>
        <row r="6624">
          <cell r="D6624" t="str">
            <v>30543110F</v>
          </cell>
          <cell r="E6624">
            <v>-113104123</v>
          </cell>
          <cell r="F6624" t="str">
            <v>parcial</v>
          </cell>
        </row>
        <row r="6625">
          <cell r="D6625" t="str">
            <v>50612480Z</v>
          </cell>
          <cell r="E6625">
            <v>113618882</v>
          </cell>
          <cell r="F6625" t="str">
            <v>completo</v>
          </cell>
        </row>
        <row r="6626">
          <cell r="D6626" t="str">
            <v>30974855L</v>
          </cell>
          <cell r="E6626">
            <v>-113549962</v>
          </cell>
          <cell r="F6626" t="str">
            <v>completo</v>
          </cell>
        </row>
        <row r="6627">
          <cell r="D6627" t="str">
            <v>53594028A</v>
          </cell>
          <cell r="E6627">
            <v>-113778882</v>
          </cell>
          <cell r="F6627" t="str">
            <v>parcial</v>
          </cell>
        </row>
        <row r="6628">
          <cell r="D6628" t="str">
            <v>30470655W</v>
          </cell>
          <cell r="E6628">
            <v>113803652</v>
          </cell>
          <cell r="F6628" t="str">
            <v>completo</v>
          </cell>
        </row>
        <row r="6629">
          <cell r="D6629" t="str">
            <v>31006162T</v>
          </cell>
          <cell r="E6629">
            <v>-302243</v>
          </cell>
          <cell r="F6629" t="str">
            <v>completo</v>
          </cell>
        </row>
        <row r="6630">
          <cell r="D6630" t="str">
            <v>30976110D</v>
          </cell>
          <cell r="E6630">
            <v>-238783</v>
          </cell>
          <cell r="F6630" t="str">
            <v>parcial</v>
          </cell>
        </row>
        <row r="6631">
          <cell r="D6631" t="str">
            <v>44364670Q</v>
          </cell>
          <cell r="E6631">
            <v>113673552</v>
          </cell>
          <cell r="F6631" t="str">
            <v>completo</v>
          </cell>
        </row>
        <row r="6632">
          <cell r="D6632" t="str">
            <v>26210945F</v>
          </cell>
          <cell r="E6632">
            <v>113060782</v>
          </cell>
          <cell r="F6632" t="str">
            <v>parcial</v>
          </cell>
        </row>
        <row r="6633">
          <cell r="D6633" t="str">
            <v>45742905E</v>
          </cell>
          <cell r="E6633">
            <v>113234552</v>
          </cell>
          <cell r="F6633" t="str">
            <v>parcial</v>
          </cell>
        </row>
        <row r="6634">
          <cell r="D6634" t="str">
            <v>30835302F</v>
          </cell>
          <cell r="E6634">
            <v>-113771203</v>
          </cell>
          <cell r="F6634" t="str">
            <v>completo</v>
          </cell>
        </row>
        <row r="6635">
          <cell r="D6635" t="str">
            <v>30546016S</v>
          </cell>
          <cell r="E6635">
            <v>-113941913</v>
          </cell>
          <cell r="F6635" t="str">
            <v>completo</v>
          </cell>
        </row>
        <row r="6636">
          <cell r="D6636" t="str">
            <v>50602780C</v>
          </cell>
          <cell r="E6636">
            <v>-113735532</v>
          </cell>
          <cell r="F6636" t="str">
            <v>parcial</v>
          </cell>
        </row>
        <row r="6637">
          <cell r="D6637" t="str">
            <v>44356668H</v>
          </cell>
          <cell r="E6637">
            <v>113460782</v>
          </cell>
          <cell r="F6637" t="str">
            <v>completo</v>
          </cell>
        </row>
        <row r="6638">
          <cell r="D6638" t="str">
            <v>31000873R</v>
          </cell>
          <cell r="E6638">
            <v>-319451</v>
          </cell>
          <cell r="F6638" t="str">
            <v>completo</v>
          </cell>
        </row>
        <row r="6639">
          <cell r="D6639" t="str">
            <v>30963931C</v>
          </cell>
          <cell r="E6639">
            <v>-113719882</v>
          </cell>
          <cell r="F6639" t="str">
            <v>parcial</v>
          </cell>
        </row>
        <row r="6640">
          <cell r="D6640" t="str">
            <v>30832986Z</v>
          </cell>
          <cell r="E6640">
            <v>-113310782</v>
          </cell>
          <cell r="F6640" t="str">
            <v>completo</v>
          </cell>
        </row>
        <row r="6641">
          <cell r="D6641" t="str">
            <v>30547253X</v>
          </cell>
          <cell r="E6641">
            <v>319206</v>
          </cell>
          <cell r="F6641" t="str">
            <v>completo</v>
          </cell>
        </row>
        <row r="6642">
          <cell r="D6642" t="str">
            <v>45745631B</v>
          </cell>
          <cell r="E6642">
            <v>319110</v>
          </cell>
          <cell r="F6642" t="str">
            <v>completo</v>
          </cell>
        </row>
        <row r="6643">
          <cell r="D6643" t="str">
            <v>30534131K</v>
          </cell>
          <cell r="E6643">
            <v>-113731913</v>
          </cell>
          <cell r="F6643" t="str">
            <v>completo</v>
          </cell>
        </row>
        <row r="6644">
          <cell r="D6644" t="str">
            <v>30837459W</v>
          </cell>
          <cell r="E6644">
            <v>-113529962</v>
          </cell>
          <cell r="F6644" t="str">
            <v>parcial</v>
          </cell>
        </row>
        <row r="6645">
          <cell r="D6645" t="str">
            <v>51182735F</v>
          </cell>
          <cell r="E6645">
            <v>-113311782</v>
          </cell>
          <cell r="F6645" t="str">
            <v>completo</v>
          </cell>
        </row>
        <row r="6646">
          <cell r="D6646" t="str">
            <v>30985264D</v>
          </cell>
          <cell r="E6646">
            <v>-113584123</v>
          </cell>
          <cell r="F6646" t="str">
            <v>completo</v>
          </cell>
        </row>
        <row r="6647">
          <cell r="D6647" t="str">
            <v>30539870X</v>
          </cell>
          <cell r="E6647">
            <v>113066303</v>
          </cell>
          <cell r="F6647" t="str">
            <v>completo</v>
          </cell>
        </row>
        <row r="6648">
          <cell r="D6648" t="str">
            <v>30967854X</v>
          </cell>
          <cell r="E6648">
            <v>-113502203</v>
          </cell>
          <cell r="F6648" t="str">
            <v>completo</v>
          </cell>
        </row>
        <row r="6649">
          <cell r="D6649" t="str">
            <v>30982144V</v>
          </cell>
          <cell r="E6649">
            <v>113882652</v>
          </cell>
          <cell r="F6649" t="str">
            <v>parcial</v>
          </cell>
        </row>
        <row r="6650">
          <cell r="D6650" t="str">
            <v>50612301L</v>
          </cell>
          <cell r="E6650">
            <v>-113757913</v>
          </cell>
          <cell r="F6650" t="str">
            <v>parcial</v>
          </cell>
        </row>
        <row r="6651">
          <cell r="D6651" t="str">
            <v>44363265Z</v>
          </cell>
          <cell r="E6651">
            <v>113298452</v>
          </cell>
          <cell r="F6651" t="str">
            <v>parcial</v>
          </cell>
        </row>
        <row r="6652">
          <cell r="D6652" t="str">
            <v>30990279X</v>
          </cell>
          <cell r="E6652">
            <v>319226</v>
          </cell>
          <cell r="F6652" t="str">
            <v>parcial</v>
          </cell>
        </row>
        <row r="6653">
          <cell r="D6653" t="str">
            <v>30966642V</v>
          </cell>
          <cell r="E6653">
            <v>-319103</v>
          </cell>
          <cell r="F6653" t="str">
            <v>parcial</v>
          </cell>
        </row>
        <row r="6654">
          <cell r="D6654" t="str">
            <v>30485206V</v>
          </cell>
          <cell r="E6654">
            <v>113611782</v>
          </cell>
          <cell r="F6654" t="str">
            <v>parcial</v>
          </cell>
        </row>
        <row r="6655">
          <cell r="D6655" t="str">
            <v>30813064X</v>
          </cell>
          <cell r="E6655">
            <v>-113331203</v>
          </cell>
          <cell r="F6655" t="str">
            <v>completo</v>
          </cell>
        </row>
        <row r="6656">
          <cell r="D6656" t="str">
            <v>80010017D</v>
          </cell>
          <cell r="E6656">
            <v>-113352782</v>
          </cell>
          <cell r="F6656" t="str">
            <v>completo</v>
          </cell>
        </row>
        <row r="6657">
          <cell r="D6657" t="str">
            <v>30959042F</v>
          </cell>
          <cell r="E6657">
            <v>-113988452</v>
          </cell>
          <cell r="F6657" t="str">
            <v>parcial</v>
          </cell>
        </row>
        <row r="6658">
          <cell r="D6658" t="str">
            <v>30804621P</v>
          </cell>
          <cell r="E6658">
            <v>113047752</v>
          </cell>
          <cell r="F6658" t="str">
            <v>parcial</v>
          </cell>
        </row>
        <row r="6659">
          <cell r="D6659" t="str">
            <v>30979750S</v>
          </cell>
          <cell r="E6659">
            <v>113677303</v>
          </cell>
          <cell r="F6659" t="str">
            <v>parcial</v>
          </cell>
        </row>
        <row r="6660">
          <cell r="D6660" t="str">
            <v>30948844K</v>
          </cell>
          <cell r="E6660">
            <v>-272227</v>
          </cell>
          <cell r="F6660" t="str">
            <v>parcial</v>
          </cell>
        </row>
        <row r="6661">
          <cell r="D6661" t="str">
            <v>30540676B</v>
          </cell>
          <cell r="E6661">
            <v>-113169682</v>
          </cell>
          <cell r="F6661" t="str">
            <v>completo</v>
          </cell>
        </row>
        <row r="6662">
          <cell r="D6662" t="str">
            <v>30818144F</v>
          </cell>
          <cell r="E6662">
            <v>113679962</v>
          </cell>
          <cell r="F6662" t="str">
            <v>completo</v>
          </cell>
        </row>
        <row r="6663">
          <cell r="D6663" t="str">
            <v>50605928V</v>
          </cell>
          <cell r="E6663">
            <v>304106</v>
          </cell>
          <cell r="F6663" t="str">
            <v>parcial</v>
          </cell>
        </row>
        <row r="6664">
          <cell r="D6664" t="str">
            <v>15402575G</v>
          </cell>
          <cell r="E6664">
            <v>113293832</v>
          </cell>
          <cell r="F6664" t="str">
            <v>completo</v>
          </cell>
        </row>
        <row r="6665">
          <cell r="D6665" t="str">
            <v>45741697X</v>
          </cell>
          <cell r="E6665">
            <v>-319259</v>
          </cell>
          <cell r="F6665" t="str">
            <v>completo</v>
          </cell>
        </row>
        <row r="6666">
          <cell r="D6666" t="str">
            <v>45745704S</v>
          </cell>
          <cell r="E6666">
            <v>113670782</v>
          </cell>
          <cell r="F6666" t="str">
            <v>completo</v>
          </cell>
        </row>
        <row r="6667">
          <cell r="D6667" t="str">
            <v>30980015G</v>
          </cell>
          <cell r="E6667">
            <v>-113128303</v>
          </cell>
          <cell r="F6667" t="str">
            <v>parcial</v>
          </cell>
        </row>
        <row r="6668">
          <cell r="D6668" t="str">
            <v>30511095P</v>
          </cell>
          <cell r="E6668">
            <v>-257643</v>
          </cell>
          <cell r="F6668" t="str">
            <v>completo</v>
          </cell>
        </row>
        <row r="6669">
          <cell r="D6669" t="str">
            <v>20223853E</v>
          </cell>
          <cell r="E6669">
            <v>269962</v>
          </cell>
          <cell r="F6669" t="str">
            <v>parcial</v>
          </cell>
        </row>
        <row r="6670">
          <cell r="D6670" t="str">
            <v>30800068D</v>
          </cell>
          <cell r="E6670">
            <v>-113149962</v>
          </cell>
          <cell r="F6670" t="str">
            <v>parcial</v>
          </cell>
        </row>
        <row r="6671">
          <cell r="D6671" t="str">
            <v>44355629Z</v>
          </cell>
          <cell r="E6671">
            <v>254890</v>
          </cell>
          <cell r="F6671" t="str">
            <v>parcial</v>
          </cell>
        </row>
        <row r="6672">
          <cell r="D6672" t="str">
            <v>44359809P</v>
          </cell>
          <cell r="E6672">
            <v>-113777303</v>
          </cell>
          <cell r="F6672" t="str">
            <v>completo</v>
          </cell>
        </row>
        <row r="6673">
          <cell r="D6673" t="str">
            <v>30966487T</v>
          </cell>
          <cell r="E6673">
            <v>287254</v>
          </cell>
          <cell r="F6673" t="str">
            <v>parcial</v>
          </cell>
        </row>
        <row r="6674">
          <cell r="D6674" t="str">
            <v>30480745H</v>
          </cell>
          <cell r="E6674">
            <v>-113797452</v>
          </cell>
          <cell r="F6674" t="str">
            <v>completo</v>
          </cell>
        </row>
        <row r="6675">
          <cell r="D6675" t="str">
            <v>52484570L</v>
          </cell>
          <cell r="E6675">
            <v>-270003</v>
          </cell>
          <cell r="F6675" t="str">
            <v>parcial</v>
          </cell>
        </row>
        <row r="6676">
          <cell r="D6676" t="str">
            <v>45887536Y</v>
          </cell>
          <cell r="E6676">
            <v>-113589962</v>
          </cell>
          <cell r="F6676" t="str">
            <v>completo</v>
          </cell>
        </row>
        <row r="6677">
          <cell r="D6677" t="str">
            <v>30969868T</v>
          </cell>
          <cell r="E6677">
            <v>-272775</v>
          </cell>
          <cell r="F6677" t="str">
            <v>parcial</v>
          </cell>
        </row>
        <row r="6678">
          <cell r="D6678" t="str">
            <v>45749516D</v>
          </cell>
          <cell r="E6678">
            <v>-257535</v>
          </cell>
          <cell r="F6678" t="str">
            <v>completo</v>
          </cell>
        </row>
        <row r="6679">
          <cell r="D6679" t="str">
            <v>52319629B</v>
          </cell>
          <cell r="E6679">
            <v>113881203</v>
          </cell>
          <cell r="F6679" t="str">
            <v>parcial</v>
          </cell>
        </row>
        <row r="6680">
          <cell r="D6680" t="str">
            <v>31009709M</v>
          </cell>
          <cell r="E6680">
            <v>-113928882</v>
          </cell>
          <cell r="F6680" t="str">
            <v>completo</v>
          </cell>
        </row>
        <row r="6681">
          <cell r="D6681" t="str">
            <v>30999283K</v>
          </cell>
          <cell r="E6681">
            <v>-113580562</v>
          </cell>
          <cell r="F6681" t="str">
            <v>completo</v>
          </cell>
        </row>
        <row r="6682">
          <cell r="D6682" t="str">
            <v>31003740Q</v>
          </cell>
          <cell r="E6682">
            <v>319962</v>
          </cell>
          <cell r="F6682" t="str">
            <v>parcial</v>
          </cell>
        </row>
        <row r="6683">
          <cell r="D6683" t="str">
            <v>30997435J</v>
          </cell>
          <cell r="E6683">
            <v>283610</v>
          </cell>
          <cell r="F6683" t="str">
            <v>completo</v>
          </cell>
        </row>
        <row r="6684">
          <cell r="D6684" t="str">
            <v>05910146C</v>
          </cell>
          <cell r="E6684">
            <v>-113148882</v>
          </cell>
          <cell r="F6684" t="str">
            <v>parcial</v>
          </cell>
        </row>
        <row r="6685">
          <cell r="D6685" t="str">
            <v>45944700S</v>
          </cell>
          <cell r="E6685">
            <v>-113960782</v>
          </cell>
          <cell r="F6685" t="str">
            <v>completo</v>
          </cell>
        </row>
        <row r="6686">
          <cell r="D6686" t="str">
            <v>31005885E</v>
          </cell>
          <cell r="E6686">
            <v>113403172</v>
          </cell>
          <cell r="F6686" t="str">
            <v>completo</v>
          </cell>
        </row>
        <row r="6687">
          <cell r="D6687" t="str">
            <v>46548712R</v>
          </cell>
          <cell r="E6687">
            <v>-113947752</v>
          </cell>
          <cell r="F6687" t="str">
            <v>completo</v>
          </cell>
        </row>
        <row r="6688">
          <cell r="D6688" t="str">
            <v>25660642W</v>
          </cell>
          <cell r="E6688">
            <v>-113906712</v>
          </cell>
          <cell r="F6688" t="str">
            <v>parcial</v>
          </cell>
        </row>
        <row r="6689">
          <cell r="D6689" t="str">
            <v>31010392K</v>
          </cell>
          <cell r="E6689">
            <v>284050</v>
          </cell>
          <cell r="F6689" t="str">
            <v>completo</v>
          </cell>
        </row>
        <row r="6690">
          <cell r="D6690" t="str">
            <v>30965749K</v>
          </cell>
          <cell r="E6690">
            <v>-113524913</v>
          </cell>
          <cell r="F6690" t="str">
            <v>completo</v>
          </cell>
        </row>
        <row r="6691">
          <cell r="D6691" t="str">
            <v>45942939W</v>
          </cell>
          <cell r="E6691">
            <v>-319407</v>
          </cell>
          <cell r="F6691" t="str">
            <v>completo</v>
          </cell>
        </row>
        <row r="6692">
          <cell r="D6692" t="str">
            <v>26968565F</v>
          </cell>
          <cell r="E6692">
            <v>113809962</v>
          </cell>
          <cell r="F6692" t="str">
            <v>parcial</v>
          </cell>
        </row>
        <row r="6693">
          <cell r="D6693" t="str">
            <v>31011222T</v>
          </cell>
          <cell r="E6693">
            <v>-269943</v>
          </cell>
          <cell r="F6693" t="str">
            <v>parcial</v>
          </cell>
        </row>
        <row r="6694">
          <cell r="D6694" t="str">
            <v>31012297V</v>
          </cell>
          <cell r="E6694">
            <v>302210</v>
          </cell>
          <cell r="F6694" t="str">
            <v>completo</v>
          </cell>
        </row>
        <row r="6695">
          <cell r="D6695" t="str">
            <v>30974020N</v>
          </cell>
          <cell r="E6695">
            <v>113444752</v>
          </cell>
          <cell r="F6695" t="str">
            <v>completo</v>
          </cell>
        </row>
        <row r="6696">
          <cell r="D6696" t="str">
            <v>31012395T</v>
          </cell>
          <cell r="E6696">
            <v>113088882</v>
          </cell>
          <cell r="F6696" t="str">
            <v>parcial</v>
          </cell>
        </row>
        <row r="6697">
          <cell r="D6697" t="str">
            <v>31004590S</v>
          </cell>
          <cell r="E6697">
            <v>113250782</v>
          </cell>
          <cell r="F6697" t="str">
            <v>parcial</v>
          </cell>
        </row>
        <row r="6698">
          <cell r="D6698" t="str">
            <v>53597787J</v>
          </cell>
          <cell r="E6698">
            <v>286978</v>
          </cell>
          <cell r="F6698" t="str">
            <v>completo</v>
          </cell>
        </row>
        <row r="6699">
          <cell r="D6699" t="str">
            <v>45942934C</v>
          </cell>
          <cell r="E6699">
            <v>-303783</v>
          </cell>
          <cell r="F6699" t="str">
            <v>completo</v>
          </cell>
        </row>
        <row r="6700">
          <cell r="D6700" t="str">
            <v>X8019227R</v>
          </cell>
          <cell r="E6700">
            <v>302222</v>
          </cell>
          <cell r="F6700" t="str">
            <v>completo</v>
          </cell>
        </row>
        <row r="6701">
          <cell r="D6701" t="str">
            <v>75756401J</v>
          </cell>
          <cell r="E6701">
            <v>257538</v>
          </cell>
          <cell r="F6701" t="str">
            <v>completo</v>
          </cell>
        </row>
        <row r="6702">
          <cell r="D6702" t="str">
            <v>50610155N</v>
          </cell>
          <cell r="E6702">
            <v>-302123</v>
          </cell>
          <cell r="F6702" t="str">
            <v>completo</v>
          </cell>
        </row>
        <row r="6703">
          <cell r="D6703" t="str">
            <v>26968307W</v>
          </cell>
          <cell r="E6703">
            <v>-269955</v>
          </cell>
          <cell r="F6703" t="str">
            <v>parcial</v>
          </cell>
        </row>
        <row r="6704">
          <cell r="D6704" t="str">
            <v>30523610B</v>
          </cell>
          <cell r="E6704">
            <v>-286975</v>
          </cell>
          <cell r="F6704" t="str">
            <v>completo</v>
          </cell>
        </row>
        <row r="6705">
          <cell r="D6705" t="str">
            <v>44355738P</v>
          </cell>
          <cell r="E6705">
            <v>-302119</v>
          </cell>
          <cell r="F6705" t="str">
            <v>completo</v>
          </cell>
        </row>
        <row r="6706">
          <cell r="D6706" t="str">
            <v>45942526A</v>
          </cell>
          <cell r="E6706">
            <v>-271295</v>
          </cell>
          <cell r="F6706" t="str">
            <v>parcial</v>
          </cell>
        </row>
        <row r="6707">
          <cell r="D6707" t="str">
            <v>73400506P</v>
          </cell>
          <cell r="E6707">
            <v>113089682</v>
          </cell>
          <cell r="F6707" t="str">
            <v>completo</v>
          </cell>
        </row>
        <row r="6708">
          <cell r="D6708" t="str">
            <v>30981846H</v>
          </cell>
          <cell r="E6708">
            <v>269270</v>
          </cell>
          <cell r="F6708" t="str">
            <v>parcial</v>
          </cell>
        </row>
        <row r="6709">
          <cell r="D6709" t="str">
            <v>20224937W</v>
          </cell>
          <cell r="E6709">
            <v>-113901913</v>
          </cell>
          <cell r="F6709" t="str">
            <v>completo</v>
          </cell>
        </row>
        <row r="6710">
          <cell r="D6710" t="str">
            <v>31009392X</v>
          </cell>
          <cell r="E6710">
            <v>269942</v>
          </cell>
          <cell r="F6710" t="str">
            <v>parcial</v>
          </cell>
        </row>
        <row r="6711">
          <cell r="D6711" t="str">
            <v>50616219G</v>
          </cell>
          <cell r="E6711">
            <v>113290992</v>
          </cell>
          <cell r="F6711" t="str">
            <v>completo</v>
          </cell>
        </row>
        <row r="6712">
          <cell r="D6712" t="str">
            <v>31014648E</v>
          </cell>
          <cell r="E6712">
            <v>-113961913</v>
          </cell>
          <cell r="F6712" t="str">
            <v>completo</v>
          </cell>
        </row>
        <row r="6713">
          <cell r="D6713" t="str">
            <v>31014726P</v>
          </cell>
          <cell r="E6713">
            <v>113236892</v>
          </cell>
          <cell r="F6713" t="str">
            <v>completo</v>
          </cell>
        </row>
        <row r="6714">
          <cell r="D6714" t="str">
            <v>45945790R</v>
          </cell>
          <cell r="E6714">
            <v>-319575</v>
          </cell>
          <cell r="F6714" t="str">
            <v>completo</v>
          </cell>
        </row>
        <row r="6715">
          <cell r="D6715" t="str">
            <v>31010622K</v>
          </cell>
          <cell r="E6715">
            <v>-113189682</v>
          </cell>
          <cell r="F6715" t="str">
            <v>completo</v>
          </cell>
        </row>
        <row r="6716">
          <cell r="D6716" t="str">
            <v>31009367P</v>
          </cell>
          <cell r="E6716">
            <v>270030</v>
          </cell>
          <cell r="F6716" t="str">
            <v>completo</v>
          </cell>
        </row>
        <row r="6717">
          <cell r="D6717" t="str">
            <v>45738894J</v>
          </cell>
          <cell r="E6717">
            <v>-302139</v>
          </cell>
          <cell r="F6717" t="str">
            <v>completo</v>
          </cell>
        </row>
        <row r="6718">
          <cell r="D6718" t="str">
            <v>05933170K</v>
          </cell>
          <cell r="E6718">
            <v>-217599</v>
          </cell>
          <cell r="F6718" t="str">
            <v>completo</v>
          </cell>
        </row>
        <row r="6719">
          <cell r="D6719" t="str">
            <v>Y6381080C</v>
          </cell>
          <cell r="E6719">
            <v>302174</v>
          </cell>
          <cell r="F6719" t="str">
            <v>parcial</v>
          </cell>
        </row>
        <row r="6720">
          <cell r="D6720" t="str">
            <v>Y2683738C</v>
          </cell>
          <cell r="E6720">
            <v>-113779962</v>
          </cell>
          <cell r="F6720" t="str">
            <v>parcial</v>
          </cell>
        </row>
        <row r="6721">
          <cell r="D6721" t="str">
            <v>77472110Z</v>
          </cell>
          <cell r="E6721">
            <v>113257962</v>
          </cell>
          <cell r="F6721" t="str">
            <v>completo</v>
          </cell>
        </row>
        <row r="6722">
          <cell r="D6722" t="str">
            <v>28722475Y</v>
          </cell>
          <cell r="E6722">
            <v>113069682</v>
          </cell>
          <cell r="F6722" t="str">
            <v>completo</v>
          </cell>
        </row>
        <row r="6723">
          <cell r="D6723">
            <v>12005082</v>
          </cell>
          <cell r="E6723">
            <v>-113711782</v>
          </cell>
          <cell r="F6723" t="str">
            <v>parcial</v>
          </cell>
        </row>
        <row r="6724">
          <cell r="D6724" t="str">
            <v>31016393L</v>
          </cell>
          <cell r="E6724">
            <v>319102</v>
          </cell>
          <cell r="F6724" t="str">
            <v>completo</v>
          </cell>
        </row>
        <row r="6725">
          <cell r="D6725" t="str">
            <v>31011273M</v>
          </cell>
          <cell r="E6725">
            <v>-113588882</v>
          </cell>
          <cell r="F6725" t="str">
            <v>parcial</v>
          </cell>
        </row>
        <row r="6726">
          <cell r="D6726" t="str">
            <v>50626868G</v>
          </cell>
          <cell r="E6726">
            <v>113040482</v>
          </cell>
          <cell r="F6726" t="str">
            <v>completo</v>
          </cell>
        </row>
        <row r="6727">
          <cell r="D6727" t="str">
            <v>31009060T</v>
          </cell>
          <cell r="E6727">
            <v>288922</v>
          </cell>
          <cell r="F6727" t="str">
            <v>completo</v>
          </cell>
        </row>
        <row r="6728">
          <cell r="D6728" t="str">
            <v>50623053F</v>
          </cell>
          <cell r="E6728">
            <v>-302175</v>
          </cell>
          <cell r="F6728" t="str">
            <v>completo</v>
          </cell>
        </row>
        <row r="6729">
          <cell r="D6729" t="str">
            <v>47344378M</v>
          </cell>
          <cell r="E6729">
            <v>-319107</v>
          </cell>
          <cell r="F6729" t="str">
            <v>completo</v>
          </cell>
        </row>
        <row r="6730">
          <cell r="D6730" t="str">
            <v>06249336Y</v>
          </cell>
          <cell r="E6730">
            <v>-286983</v>
          </cell>
          <cell r="F6730" t="str">
            <v>completo</v>
          </cell>
        </row>
        <row r="6731">
          <cell r="D6731" t="str">
            <v>51181245N</v>
          </cell>
          <cell r="E6731">
            <v>319674</v>
          </cell>
          <cell r="F6731" t="str">
            <v>completo</v>
          </cell>
        </row>
        <row r="6732">
          <cell r="D6732" t="str">
            <v>45946265Q</v>
          </cell>
          <cell r="E6732">
            <v>319670</v>
          </cell>
          <cell r="F6732" t="str">
            <v>parcial</v>
          </cell>
        </row>
        <row r="6733">
          <cell r="D6733" t="str">
            <v>AS2698234</v>
          </cell>
          <cell r="E6733">
            <v>-287047</v>
          </cell>
          <cell r="F6733" t="str">
            <v>completo</v>
          </cell>
        </row>
        <row r="6734">
          <cell r="D6734" t="str">
            <v>31011555B</v>
          </cell>
          <cell r="E6734">
            <v>-113906892</v>
          </cell>
          <cell r="F6734" t="str">
            <v>completo</v>
          </cell>
        </row>
        <row r="6735">
          <cell r="D6735" t="str">
            <v>31008845S</v>
          </cell>
          <cell r="E6735">
            <v>303670</v>
          </cell>
          <cell r="F6735" t="str">
            <v>completo</v>
          </cell>
        </row>
        <row r="6736">
          <cell r="D6736" t="str">
            <v>80166533X</v>
          </cell>
          <cell r="E6736">
            <v>-113352203</v>
          </cell>
          <cell r="F6736" t="str">
            <v>completo</v>
          </cell>
        </row>
        <row r="6737">
          <cell r="D6737" t="str">
            <v>52568249R</v>
          </cell>
          <cell r="E6737">
            <v>-257411</v>
          </cell>
          <cell r="F6737" t="str">
            <v>parcial</v>
          </cell>
        </row>
        <row r="6738">
          <cell r="D6738" t="str">
            <v>15473336V</v>
          </cell>
          <cell r="E6738">
            <v>-254791</v>
          </cell>
          <cell r="F6738" t="str">
            <v>completo</v>
          </cell>
        </row>
        <row r="6739">
          <cell r="D6739" t="str">
            <v>05680312W</v>
          </cell>
          <cell r="E6739">
            <v>257534</v>
          </cell>
          <cell r="F6739" t="str">
            <v>parcial</v>
          </cell>
        </row>
        <row r="6740">
          <cell r="D6740" t="str">
            <v>44354335P</v>
          </cell>
          <cell r="E6740">
            <v>-319111</v>
          </cell>
          <cell r="F6740" t="str">
            <v>completo</v>
          </cell>
        </row>
        <row r="6741">
          <cell r="D6741" t="str">
            <v>28766383F</v>
          </cell>
          <cell r="E6741">
            <v>-113145532</v>
          </cell>
          <cell r="F6741" t="str">
            <v>parcial</v>
          </cell>
        </row>
        <row r="6742">
          <cell r="D6742" t="str">
            <v>44585592T</v>
          </cell>
          <cell r="E6742">
            <v>113446172</v>
          </cell>
          <cell r="F6742" t="str">
            <v>parcial</v>
          </cell>
        </row>
        <row r="6743">
          <cell r="D6743">
            <v>916345127</v>
          </cell>
          <cell r="E6743">
            <v>-113397452</v>
          </cell>
          <cell r="F6743" t="str">
            <v>completo</v>
          </cell>
        </row>
        <row r="6744">
          <cell r="D6744" t="str">
            <v>P01551036</v>
          </cell>
          <cell r="E6744">
            <v>113276752</v>
          </cell>
          <cell r="F6744" t="str">
            <v>parcial</v>
          </cell>
        </row>
        <row r="6745">
          <cell r="D6745" t="str">
            <v>29125279B</v>
          </cell>
          <cell r="E6745">
            <v>113069962</v>
          </cell>
          <cell r="F6745" t="str">
            <v>parcial</v>
          </cell>
        </row>
        <row r="6746">
          <cell r="D6746" t="str">
            <v>Y5057355Z</v>
          </cell>
          <cell r="E6746">
            <v>319106</v>
          </cell>
          <cell r="F6746" t="str">
            <v>completo</v>
          </cell>
        </row>
        <row r="6747">
          <cell r="D6747" t="str">
            <v>G18817088</v>
          </cell>
          <cell r="E6747">
            <v>113679682</v>
          </cell>
          <cell r="F6747" t="str">
            <v>completo</v>
          </cell>
        </row>
        <row r="6748">
          <cell r="D6748" t="str">
            <v>49109769P</v>
          </cell>
          <cell r="E6748">
            <v>-302199</v>
          </cell>
          <cell r="F6748" t="str">
            <v>completo</v>
          </cell>
        </row>
        <row r="6749">
          <cell r="D6749" t="str">
            <v>76643692X</v>
          </cell>
          <cell r="E6749">
            <v>113211913</v>
          </cell>
          <cell r="F6749" t="str">
            <v>completo</v>
          </cell>
        </row>
        <row r="6750">
          <cell r="D6750" t="str">
            <v>25741389L</v>
          </cell>
          <cell r="E6750">
            <v>302122</v>
          </cell>
          <cell r="F6750" t="str">
            <v>completo</v>
          </cell>
        </row>
        <row r="6751">
          <cell r="D6751" t="str">
            <v>A01817497</v>
          </cell>
          <cell r="E6751">
            <v>269902</v>
          </cell>
          <cell r="F6751" t="str">
            <v>parcial</v>
          </cell>
        </row>
        <row r="6752">
          <cell r="D6752" t="str">
            <v>AR3165872</v>
          </cell>
          <cell r="E6752">
            <v>-269907</v>
          </cell>
          <cell r="F6752" t="str">
            <v>completo</v>
          </cell>
        </row>
        <row r="6753">
          <cell r="D6753">
            <v>102672516</v>
          </cell>
          <cell r="E6753">
            <v>269910</v>
          </cell>
          <cell r="F6753" t="str">
            <v>completo</v>
          </cell>
        </row>
        <row r="6754">
          <cell r="D6754" t="str">
            <v>X830468</v>
          </cell>
          <cell r="E6754">
            <v>-113319962</v>
          </cell>
          <cell r="F6754" t="str">
            <v>completo</v>
          </cell>
        </row>
        <row r="6755">
          <cell r="D6755">
            <v>1310233026</v>
          </cell>
          <cell r="E6755">
            <v>269914</v>
          </cell>
          <cell r="F6755" t="str">
            <v>completo</v>
          </cell>
        </row>
        <row r="6756">
          <cell r="D6756">
            <v>1304995069</v>
          </cell>
          <cell r="E6756">
            <v>113259962</v>
          </cell>
          <cell r="F6756" t="str">
            <v>completo</v>
          </cell>
        </row>
        <row r="6757">
          <cell r="D6757">
            <v>1303180705</v>
          </cell>
          <cell r="E6757">
            <v>289922</v>
          </cell>
          <cell r="F6757" t="str">
            <v>parcial</v>
          </cell>
        </row>
        <row r="6758">
          <cell r="D6758" t="str">
            <v>AT1274326</v>
          </cell>
          <cell r="E6758">
            <v>-269935</v>
          </cell>
          <cell r="F6758" t="str">
            <v>completo</v>
          </cell>
        </row>
        <row r="6759">
          <cell r="D6759" t="str">
            <v>80129397L</v>
          </cell>
          <cell r="E6759">
            <v>113639962</v>
          </cell>
          <cell r="F6759" t="str">
            <v>parcial</v>
          </cell>
        </row>
        <row r="6760">
          <cell r="D6760">
            <v>1306676436</v>
          </cell>
          <cell r="E6760">
            <v>113049962</v>
          </cell>
          <cell r="F6760" t="str">
            <v>parcial</v>
          </cell>
        </row>
        <row r="6761">
          <cell r="D6761" t="str">
            <v>A03020343</v>
          </cell>
          <cell r="E6761">
            <v>113449962</v>
          </cell>
          <cell r="F6761" t="str">
            <v>parcial</v>
          </cell>
        </row>
        <row r="6762">
          <cell r="D6762" t="str">
            <v>AE065347</v>
          </cell>
          <cell r="E6762">
            <v>113610072</v>
          </cell>
          <cell r="F6762" t="str">
            <v>completo</v>
          </cell>
        </row>
        <row r="6763">
          <cell r="D6763" t="str">
            <v>49114667F</v>
          </cell>
          <cell r="E6763">
            <v>113659962</v>
          </cell>
          <cell r="F6763" t="str">
            <v>completo</v>
          </cell>
        </row>
        <row r="6764">
          <cell r="D6764" t="str">
            <v>AM005157</v>
          </cell>
          <cell r="E6764">
            <v>-113759962</v>
          </cell>
          <cell r="F6764" t="str">
            <v>completo</v>
          </cell>
        </row>
        <row r="6765">
          <cell r="D6765" t="str">
            <v>AV5741414</v>
          </cell>
          <cell r="E6765">
            <v>269958</v>
          </cell>
          <cell r="F6765" t="str">
            <v>completo</v>
          </cell>
        </row>
        <row r="6766">
          <cell r="D6766" t="str">
            <v>79020344A</v>
          </cell>
          <cell r="E6766">
            <v>-269959</v>
          </cell>
          <cell r="F6766" t="str">
            <v>completo</v>
          </cell>
        </row>
        <row r="6767">
          <cell r="D6767" t="str">
            <v>A05345024</v>
          </cell>
          <cell r="E6767">
            <v>269966</v>
          </cell>
          <cell r="F6767" t="str">
            <v>completo</v>
          </cell>
        </row>
        <row r="6768">
          <cell r="D6768" t="str">
            <v>AM347420</v>
          </cell>
          <cell r="E6768">
            <v>269970</v>
          </cell>
          <cell r="F6768" t="str">
            <v>completo</v>
          </cell>
        </row>
        <row r="6769">
          <cell r="D6769" t="str">
            <v>AE661561</v>
          </cell>
          <cell r="E6769">
            <v>-269971</v>
          </cell>
          <cell r="F6769" t="str">
            <v>completo</v>
          </cell>
        </row>
        <row r="6770">
          <cell r="D6770" t="str">
            <v>AZ461307</v>
          </cell>
          <cell r="E6770">
            <v>113279962</v>
          </cell>
          <cell r="F6770" t="str">
            <v>completo</v>
          </cell>
        </row>
        <row r="6771">
          <cell r="D6771" t="str">
            <v>AZ762446</v>
          </cell>
          <cell r="E6771">
            <v>-113379962</v>
          </cell>
          <cell r="F6771" t="str">
            <v>completo</v>
          </cell>
        </row>
        <row r="6772">
          <cell r="D6772" t="str">
            <v>AZ86790</v>
          </cell>
          <cell r="E6772">
            <v>269974</v>
          </cell>
          <cell r="F6772" t="str">
            <v>completo</v>
          </cell>
        </row>
        <row r="6773">
          <cell r="D6773" t="str">
            <v>AH360705</v>
          </cell>
          <cell r="E6773">
            <v>-269975</v>
          </cell>
          <cell r="F6773" t="str">
            <v>completo</v>
          </cell>
        </row>
        <row r="6774">
          <cell r="D6774">
            <v>1309419610</v>
          </cell>
          <cell r="E6774">
            <v>269990</v>
          </cell>
          <cell r="F6774" t="str">
            <v>parcial</v>
          </cell>
        </row>
        <row r="6775">
          <cell r="D6775">
            <v>1309386744</v>
          </cell>
          <cell r="E6775">
            <v>-269991</v>
          </cell>
          <cell r="F6775" t="str">
            <v>parcial</v>
          </cell>
        </row>
        <row r="6776">
          <cell r="D6776">
            <v>103086492</v>
          </cell>
          <cell r="E6776">
            <v>113699962</v>
          </cell>
          <cell r="F6776" t="str">
            <v>completo</v>
          </cell>
        </row>
        <row r="6777">
          <cell r="D6777" t="str">
            <v>AX4130235</v>
          </cell>
          <cell r="E6777">
            <v>-269999</v>
          </cell>
          <cell r="F6777" t="str">
            <v>completo</v>
          </cell>
        </row>
        <row r="6778">
          <cell r="D6778">
            <v>1310973191</v>
          </cell>
          <cell r="E6778">
            <v>-113100072</v>
          </cell>
          <cell r="F6778" t="str">
            <v>parcial</v>
          </cell>
        </row>
        <row r="6779">
          <cell r="D6779" t="str">
            <v>AZ264492</v>
          </cell>
          <cell r="E6779">
            <v>269978</v>
          </cell>
          <cell r="F6779" t="str">
            <v>completo</v>
          </cell>
        </row>
        <row r="6780">
          <cell r="D6780" t="str">
            <v>AN2715029</v>
          </cell>
          <cell r="E6780">
            <v>-269979</v>
          </cell>
          <cell r="F6780" t="str">
            <v>completo</v>
          </cell>
        </row>
        <row r="6781">
          <cell r="D6781">
            <v>252991</v>
          </cell>
          <cell r="E6781">
            <v>-113189962</v>
          </cell>
          <cell r="F6781" t="str">
            <v>completo</v>
          </cell>
        </row>
        <row r="6782">
          <cell r="D6782">
            <v>1309690632</v>
          </cell>
          <cell r="E6782">
            <v>113489962</v>
          </cell>
          <cell r="F6782" t="str">
            <v>completo</v>
          </cell>
        </row>
        <row r="6783">
          <cell r="D6783" t="str">
            <v>AK301012</v>
          </cell>
          <cell r="E6783">
            <v>-270035</v>
          </cell>
          <cell r="F6783" t="str">
            <v>completo</v>
          </cell>
        </row>
        <row r="6784">
          <cell r="D6784" t="str">
            <v>AS1375519</v>
          </cell>
          <cell r="E6784">
            <v>-269995</v>
          </cell>
          <cell r="F6784" t="str">
            <v>completo</v>
          </cell>
        </row>
        <row r="6785">
          <cell r="D6785" t="str">
            <v>AU4292636</v>
          </cell>
          <cell r="E6785">
            <v>-113799962</v>
          </cell>
          <cell r="F6785" t="str">
            <v>completo</v>
          </cell>
        </row>
        <row r="6786">
          <cell r="D6786">
            <v>1308268828</v>
          </cell>
          <cell r="E6786">
            <v>-113330272</v>
          </cell>
          <cell r="F6786" t="str">
            <v>completo</v>
          </cell>
        </row>
        <row r="6787">
          <cell r="D6787">
            <v>1304657586</v>
          </cell>
          <cell r="E6787">
            <v>-113140272</v>
          </cell>
          <cell r="F6787" t="str">
            <v>parcial</v>
          </cell>
        </row>
        <row r="6788">
          <cell r="D6788">
            <v>1308987625</v>
          </cell>
          <cell r="E6788">
            <v>113840272</v>
          </cell>
          <cell r="F6788" t="str">
            <v>parcial</v>
          </cell>
        </row>
        <row r="6789">
          <cell r="D6789">
            <v>1305726935</v>
          </cell>
          <cell r="E6789">
            <v>-272051</v>
          </cell>
          <cell r="F6789" t="str">
            <v>parcial</v>
          </cell>
        </row>
        <row r="6790">
          <cell r="D6790" t="str">
            <v>AR9553666</v>
          </cell>
          <cell r="E6790">
            <v>272094</v>
          </cell>
          <cell r="F6790" t="str">
            <v>completo</v>
          </cell>
        </row>
        <row r="6791">
          <cell r="D6791" t="str">
            <v>AT0831846</v>
          </cell>
          <cell r="E6791">
            <v>272102</v>
          </cell>
          <cell r="F6791" t="str">
            <v>completo</v>
          </cell>
        </row>
        <row r="6792">
          <cell r="D6792" t="str">
            <v>AR3716620</v>
          </cell>
          <cell r="E6792">
            <v>-272107</v>
          </cell>
          <cell r="F6792" t="str">
            <v>completo</v>
          </cell>
        </row>
        <row r="6793">
          <cell r="D6793" t="str">
            <v>AV0139177</v>
          </cell>
          <cell r="E6793">
            <v>113801272</v>
          </cell>
          <cell r="F6793" t="str">
            <v>completo</v>
          </cell>
        </row>
        <row r="6794">
          <cell r="D6794" t="str">
            <v>AV2387408</v>
          </cell>
          <cell r="E6794">
            <v>-113901272</v>
          </cell>
          <cell r="F6794" t="str">
            <v>completo</v>
          </cell>
        </row>
        <row r="6795">
          <cell r="D6795">
            <v>1309846291</v>
          </cell>
          <cell r="E6795">
            <v>-272143</v>
          </cell>
          <cell r="F6795" t="str">
            <v>parcial</v>
          </cell>
        </row>
        <row r="6796">
          <cell r="D6796">
            <v>800433211</v>
          </cell>
          <cell r="E6796">
            <v>-113561272</v>
          </cell>
          <cell r="F6796" t="str">
            <v>completo</v>
          </cell>
        </row>
        <row r="6797">
          <cell r="D6797">
            <v>1306356377</v>
          </cell>
          <cell r="E6797">
            <v>-113791272</v>
          </cell>
          <cell r="F6797" t="str">
            <v>completo</v>
          </cell>
        </row>
        <row r="6798">
          <cell r="D6798">
            <v>1309454039</v>
          </cell>
          <cell r="E6798">
            <v>113402272</v>
          </cell>
          <cell r="F6798" t="str">
            <v>parcial</v>
          </cell>
        </row>
        <row r="6799">
          <cell r="D6799" t="str">
            <v>YA7208400</v>
          </cell>
          <cell r="E6799">
            <v>272222</v>
          </cell>
          <cell r="F6799" t="str">
            <v>completo</v>
          </cell>
        </row>
        <row r="6800">
          <cell r="D6800" t="str">
            <v>74647621V</v>
          </cell>
          <cell r="E6800">
            <v>-272223</v>
          </cell>
          <cell r="F6800" t="str">
            <v>completo</v>
          </cell>
        </row>
        <row r="6801">
          <cell r="D6801">
            <v>1307842383</v>
          </cell>
          <cell r="E6801">
            <v>113422272</v>
          </cell>
          <cell r="F6801" t="str">
            <v>parcial</v>
          </cell>
        </row>
        <row r="6802">
          <cell r="D6802">
            <v>1306355049</v>
          </cell>
          <cell r="E6802">
            <v>113442272</v>
          </cell>
          <cell r="F6802" t="str">
            <v>parcial</v>
          </cell>
        </row>
        <row r="6803">
          <cell r="D6803" t="str">
            <v>M322088</v>
          </cell>
          <cell r="E6803">
            <v>272246</v>
          </cell>
          <cell r="F6803" t="str">
            <v>completo</v>
          </cell>
        </row>
        <row r="6804">
          <cell r="D6804">
            <v>1307147429</v>
          </cell>
          <cell r="E6804">
            <v>-113942272</v>
          </cell>
          <cell r="F6804" t="str">
            <v>parcial</v>
          </cell>
        </row>
        <row r="6805">
          <cell r="D6805" t="str">
            <v>AT7189353</v>
          </cell>
          <cell r="E6805">
            <v>113633272</v>
          </cell>
          <cell r="F6805" t="str">
            <v>completo</v>
          </cell>
        </row>
        <row r="6806">
          <cell r="D6806" t="str">
            <v>AU2480934</v>
          </cell>
          <cell r="E6806">
            <v>-272339</v>
          </cell>
          <cell r="F6806" t="str">
            <v>completo</v>
          </cell>
        </row>
        <row r="6807">
          <cell r="D6807">
            <v>1310072218</v>
          </cell>
          <cell r="E6807">
            <v>-113963913</v>
          </cell>
          <cell r="F6807" t="str">
            <v>completo</v>
          </cell>
        </row>
        <row r="6808">
          <cell r="D6808">
            <v>802120840</v>
          </cell>
          <cell r="E6808">
            <v>-113184272</v>
          </cell>
          <cell r="F6808" t="str">
            <v>parcial</v>
          </cell>
        </row>
        <row r="6809">
          <cell r="D6809">
            <v>1310474414</v>
          </cell>
          <cell r="E6809">
            <v>272482</v>
          </cell>
          <cell r="F6809" t="str">
            <v>completo</v>
          </cell>
        </row>
        <row r="6810">
          <cell r="D6810">
            <v>1709952228</v>
          </cell>
          <cell r="E6810">
            <v>-113584272</v>
          </cell>
          <cell r="F6810" t="str">
            <v>completo</v>
          </cell>
        </row>
        <row r="6811">
          <cell r="D6811">
            <v>1306795087</v>
          </cell>
          <cell r="E6811">
            <v>272486</v>
          </cell>
          <cell r="F6811" t="str">
            <v>completo</v>
          </cell>
        </row>
        <row r="6812">
          <cell r="D6812">
            <v>1303937179</v>
          </cell>
          <cell r="E6812">
            <v>-272487</v>
          </cell>
          <cell r="F6812" t="str">
            <v>completo</v>
          </cell>
        </row>
        <row r="6813">
          <cell r="D6813">
            <v>1309029815</v>
          </cell>
          <cell r="E6813">
            <v>272490</v>
          </cell>
          <cell r="F6813" t="str">
            <v>completo</v>
          </cell>
        </row>
        <row r="6814">
          <cell r="D6814">
            <v>1307057610</v>
          </cell>
          <cell r="E6814">
            <v>-272491</v>
          </cell>
          <cell r="F6814" t="str">
            <v>completo</v>
          </cell>
        </row>
        <row r="6815">
          <cell r="D6815">
            <v>1304306465</v>
          </cell>
          <cell r="E6815">
            <v>113825272</v>
          </cell>
          <cell r="F6815" t="str">
            <v>parcial</v>
          </cell>
        </row>
        <row r="6816">
          <cell r="D6816">
            <v>1307750065</v>
          </cell>
          <cell r="E6816">
            <v>272530</v>
          </cell>
          <cell r="F6816" t="str">
            <v>parcial</v>
          </cell>
        </row>
        <row r="6817">
          <cell r="D6817">
            <v>1305904797</v>
          </cell>
          <cell r="E6817">
            <v>113235272</v>
          </cell>
          <cell r="F6817" t="str">
            <v>completo</v>
          </cell>
        </row>
        <row r="6818">
          <cell r="D6818">
            <v>1309512901</v>
          </cell>
          <cell r="E6818">
            <v>-274091</v>
          </cell>
          <cell r="F6818" t="str">
            <v>parcial</v>
          </cell>
        </row>
        <row r="6819">
          <cell r="D6819">
            <v>1303385957</v>
          </cell>
          <cell r="E6819">
            <v>286974</v>
          </cell>
          <cell r="F6819" t="str">
            <v>parcial</v>
          </cell>
        </row>
        <row r="6820">
          <cell r="D6820">
            <v>1306346071</v>
          </cell>
          <cell r="E6820">
            <v>-302127</v>
          </cell>
          <cell r="F6820" t="str">
            <v>completo</v>
          </cell>
        </row>
        <row r="6821">
          <cell r="D6821">
            <v>1301183545</v>
          </cell>
          <cell r="E6821">
            <v>113231203</v>
          </cell>
          <cell r="F6821" t="str">
            <v>completo</v>
          </cell>
        </row>
        <row r="6822">
          <cell r="D6822">
            <v>1302102882</v>
          </cell>
          <cell r="E6822">
            <v>-113909882</v>
          </cell>
          <cell r="F6822" t="str">
            <v>completo</v>
          </cell>
        </row>
        <row r="6823">
          <cell r="D6823">
            <v>1303102915</v>
          </cell>
          <cell r="E6823">
            <v>302218</v>
          </cell>
          <cell r="F6823" t="str">
            <v>completo</v>
          </cell>
        </row>
        <row r="6824">
          <cell r="D6824">
            <v>1307810372</v>
          </cell>
          <cell r="E6824">
            <v>-113188882</v>
          </cell>
          <cell r="F6824" t="str">
            <v>completo</v>
          </cell>
        </row>
        <row r="6825">
          <cell r="D6825">
            <v>1306932862</v>
          </cell>
          <cell r="E6825">
            <v>-113988882</v>
          </cell>
          <cell r="F6825" t="str">
            <v>parcial</v>
          </cell>
        </row>
        <row r="6826">
          <cell r="D6826">
            <v>1308964798</v>
          </cell>
          <cell r="E6826">
            <v>-288875</v>
          </cell>
          <cell r="F6826" t="str">
            <v>parcial</v>
          </cell>
        </row>
        <row r="6827">
          <cell r="D6827">
            <v>1304132317</v>
          </cell>
          <cell r="E6827">
            <v>288878</v>
          </cell>
          <cell r="F6827" t="str">
            <v>parcial</v>
          </cell>
        </row>
        <row r="6828">
          <cell r="D6828">
            <v>1312139346</v>
          </cell>
          <cell r="E6828">
            <v>-288891</v>
          </cell>
          <cell r="F6828" t="str">
            <v>parcial</v>
          </cell>
        </row>
        <row r="6829">
          <cell r="D6829">
            <v>1306132885</v>
          </cell>
          <cell r="E6829">
            <v>113868882</v>
          </cell>
          <cell r="F6829" t="str">
            <v>parcial</v>
          </cell>
        </row>
        <row r="6830">
          <cell r="D6830">
            <v>908702277</v>
          </cell>
          <cell r="E6830">
            <v>-287071</v>
          </cell>
          <cell r="F6830" t="str">
            <v>completo</v>
          </cell>
        </row>
        <row r="6831">
          <cell r="D6831">
            <v>918736448</v>
          </cell>
          <cell r="E6831">
            <v>-287119</v>
          </cell>
          <cell r="F6831" t="str">
            <v>parcial</v>
          </cell>
        </row>
        <row r="6832">
          <cell r="D6832">
            <v>201341732</v>
          </cell>
          <cell r="E6832">
            <v>113887303</v>
          </cell>
          <cell r="F6832" t="str">
            <v>parcial</v>
          </cell>
        </row>
        <row r="6833">
          <cell r="D6833">
            <v>918133265</v>
          </cell>
          <cell r="E6833">
            <v>-287055</v>
          </cell>
          <cell r="F6833" t="str">
            <v>parcial</v>
          </cell>
        </row>
        <row r="6834">
          <cell r="D6834" t="str">
            <v>AM843179</v>
          </cell>
          <cell r="E6834">
            <v>113691913</v>
          </cell>
          <cell r="F6834" t="str">
            <v>completo</v>
          </cell>
        </row>
        <row r="6835">
          <cell r="D6835" t="str">
            <v>AQ831444</v>
          </cell>
          <cell r="E6835">
            <v>320054</v>
          </cell>
          <cell r="F6835" t="str">
            <v>completo</v>
          </cell>
        </row>
        <row r="6836">
          <cell r="D6836" t="str">
            <v>F14898029</v>
          </cell>
          <cell r="E6836">
            <v>-113542203</v>
          </cell>
          <cell r="F6836" t="str">
            <v>completo</v>
          </cell>
        </row>
        <row r="6837">
          <cell r="D6837" t="str">
            <v>Y5188223N</v>
          </cell>
          <cell r="E6837">
            <v>-113166303</v>
          </cell>
          <cell r="F6837" t="str">
            <v>completo</v>
          </cell>
        </row>
        <row r="6838">
          <cell r="D6838" t="str">
            <v>Y5850225M</v>
          </cell>
          <cell r="E6838">
            <v>-303747</v>
          </cell>
          <cell r="F6838" t="str">
            <v>completo</v>
          </cell>
        </row>
        <row r="6839">
          <cell r="D6839" t="str">
            <v>15404717F</v>
          </cell>
          <cell r="E6839">
            <v>-113503613</v>
          </cell>
          <cell r="F6839" t="str">
            <v>completo</v>
          </cell>
        </row>
        <row r="6840">
          <cell r="D6840" t="str">
            <v>47213723J</v>
          </cell>
          <cell r="E6840">
            <v>-113964123</v>
          </cell>
          <cell r="F6840" t="str">
            <v>completo</v>
          </cell>
        </row>
        <row r="6841">
          <cell r="D6841">
            <v>1304366600</v>
          </cell>
          <cell r="E6841">
            <v>-303787</v>
          </cell>
          <cell r="F6841" t="str">
            <v>parcial</v>
          </cell>
        </row>
        <row r="6842">
          <cell r="D6842">
            <v>1308227295</v>
          </cell>
          <cell r="E6842">
            <v>113824123</v>
          </cell>
          <cell r="F6842" t="str">
            <v>completo</v>
          </cell>
        </row>
        <row r="6843">
          <cell r="D6843">
            <v>1312162835</v>
          </cell>
          <cell r="E6843">
            <v>113274123</v>
          </cell>
          <cell r="F6843" t="str">
            <v>completo</v>
          </cell>
        </row>
        <row r="6844">
          <cell r="D6844">
            <v>1306118058</v>
          </cell>
          <cell r="E6844">
            <v>-113188303</v>
          </cell>
          <cell r="F6844" t="str">
            <v>parcial</v>
          </cell>
        </row>
        <row r="6845">
          <cell r="D6845" t="str">
            <v>AS3506625</v>
          </cell>
          <cell r="E6845">
            <v>-113759682</v>
          </cell>
          <cell r="F6845" t="str">
            <v>completo</v>
          </cell>
        </row>
        <row r="6846">
          <cell r="D6846">
            <v>106579172</v>
          </cell>
          <cell r="E6846">
            <v>-287115</v>
          </cell>
          <cell r="F6846" t="str">
            <v>completo</v>
          </cell>
        </row>
        <row r="6847">
          <cell r="D6847" t="str">
            <v>50946485J</v>
          </cell>
          <cell r="E6847">
            <v>113869682</v>
          </cell>
          <cell r="F6847" t="str">
            <v>completo</v>
          </cell>
        </row>
        <row r="6848">
          <cell r="D6848" t="str">
            <v>AV7065580</v>
          </cell>
          <cell r="E6848">
            <v>-113969682</v>
          </cell>
          <cell r="F6848" t="str">
            <v>completo</v>
          </cell>
        </row>
        <row r="6849">
          <cell r="D6849" t="str">
            <v>30491375E</v>
          </cell>
          <cell r="E6849">
            <v>-286971</v>
          </cell>
          <cell r="F6849" t="str">
            <v>completo</v>
          </cell>
        </row>
        <row r="6850">
          <cell r="D6850" t="str">
            <v>AV7385015</v>
          </cell>
          <cell r="E6850">
            <v>113279682</v>
          </cell>
          <cell r="F6850" t="str">
            <v>completo</v>
          </cell>
        </row>
        <row r="6851">
          <cell r="D6851" t="str">
            <v>AX3198111</v>
          </cell>
          <cell r="E6851">
            <v>-287003</v>
          </cell>
          <cell r="F6851" t="str">
            <v>completo</v>
          </cell>
        </row>
        <row r="6852">
          <cell r="D6852">
            <v>159454819</v>
          </cell>
          <cell r="E6852">
            <v>-286979</v>
          </cell>
          <cell r="F6852" t="str">
            <v>parcial</v>
          </cell>
        </row>
        <row r="6853">
          <cell r="D6853" t="str">
            <v>AT7182129</v>
          </cell>
          <cell r="E6853">
            <v>-287007</v>
          </cell>
          <cell r="F6853" t="str">
            <v>completo</v>
          </cell>
        </row>
        <row r="6854">
          <cell r="D6854" t="str">
            <v>YB0443294</v>
          </cell>
          <cell r="E6854">
            <v>113800782</v>
          </cell>
          <cell r="F6854" t="str">
            <v>completo</v>
          </cell>
        </row>
        <row r="6855">
          <cell r="D6855" t="str">
            <v>AV7390065</v>
          </cell>
          <cell r="E6855">
            <v>-113900782</v>
          </cell>
          <cell r="F6855" t="str">
            <v>completo</v>
          </cell>
        </row>
        <row r="6856">
          <cell r="D6856">
            <v>914928825</v>
          </cell>
          <cell r="E6856">
            <v>113489682</v>
          </cell>
          <cell r="F6856" t="str">
            <v>parcial</v>
          </cell>
        </row>
        <row r="6857">
          <cell r="D6857">
            <v>911180875</v>
          </cell>
          <cell r="E6857">
            <v>286986</v>
          </cell>
          <cell r="F6857" t="str">
            <v>completo</v>
          </cell>
        </row>
        <row r="6858">
          <cell r="D6858" t="str">
            <v>AU8906953</v>
          </cell>
          <cell r="E6858">
            <v>287010</v>
          </cell>
          <cell r="F6858" t="str">
            <v>completo</v>
          </cell>
        </row>
        <row r="6859">
          <cell r="D6859" t="str">
            <v>AU8968843</v>
          </cell>
          <cell r="E6859">
            <v>-287011</v>
          </cell>
          <cell r="F6859" t="str">
            <v>completo</v>
          </cell>
        </row>
        <row r="6860">
          <cell r="D6860" t="str">
            <v>AX6218778</v>
          </cell>
          <cell r="E6860">
            <v>113210782</v>
          </cell>
          <cell r="F6860" t="str">
            <v>completo</v>
          </cell>
        </row>
        <row r="6861">
          <cell r="D6861" t="str">
            <v>AV7070594</v>
          </cell>
          <cell r="E6861">
            <v>113820782</v>
          </cell>
          <cell r="F6861" t="str">
            <v>completo</v>
          </cell>
        </row>
        <row r="6862">
          <cell r="D6862" t="str">
            <v>AU4281961</v>
          </cell>
          <cell r="E6862">
            <v>287034</v>
          </cell>
          <cell r="F6862" t="str">
            <v>completo</v>
          </cell>
        </row>
        <row r="6863">
          <cell r="D6863" t="str">
            <v>AT0846379</v>
          </cell>
          <cell r="E6863">
            <v>113630782</v>
          </cell>
          <cell r="F6863" t="str">
            <v>completo</v>
          </cell>
        </row>
        <row r="6864">
          <cell r="D6864" t="str">
            <v>AY1708483</v>
          </cell>
          <cell r="E6864">
            <v>287046</v>
          </cell>
          <cell r="F6864" t="str">
            <v>completo</v>
          </cell>
        </row>
        <row r="6865">
          <cell r="D6865" t="str">
            <v>SC9560800</v>
          </cell>
          <cell r="E6865">
            <v>-113501203</v>
          </cell>
          <cell r="F6865" t="str">
            <v>completo</v>
          </cell>
        </row>
        <row r="6866">
          <cell r="D6866" t="str">
            <v>SC9149850</v>
          </cell>
          <cell r="E6866">
            <v>302110</v>
          </cell>
          <cell r="F6866" t="str">
            <v>completo</v>
          </cell>
        </row>
        <row r="6867">
          <cell r="D6867" t="str">
            <v>RD4957289</v>
          </cell>
          <cell r="E6867">
            <v>-302107</v>
          </cell>
          <cell r="F6867" t="str">
            <v>completo</v>
          </cell>
        </row>
        <row r="6868">
          <cell r="D6868" t="str">
            <v>YA3232173</v>
          </cell>
          <cell r="E6868">
            <v>-302111</v>
          </cell>
          <cell r="F6868" t="str">
            <v>completo</v>
          </cell>
        </row>
        <row r="6869">
          <cell r="D6869" t="str">
            <v>SC4489049</v>
          </cell>
          <cell r="E6869">
            <v>302114</v>
          </cell>
          <cell r="F6869" t="str">
            <v>completo</v>
          </cell>
        </row>
        <row r="6870">
          <cell r="D6870" t="str">
            <v>VM0696817</v>
          </cell>
          <cell r="E6870">
            <v>302106</v>
          </cell>
          <cell r="F6870" t="str">
            <v>completo</v>
          </cell>
        </row>
        <row r="6871">
          <cell r="D6871" t="str">
            <v>H450439</v>
          </cell>
          <cell r="E6871">
            <v>-302103</v>
          </cell>
          <cell r="F6871" t="str">
            <v>completo</v>
          </cell>
        </row>
        <row r="6872">
          <cell r="D6872" t="str">
            <v>SC1268621</v>
          </cell>
          <cell r="E6872">
            <v>-113901203</v>
          </cell>
          <cell r="F6872" t="str">
            <v>completo</v>
          </cell>
        </row>
        <row r="6873">
          <cell r="D6873" t="str">
            <v>SC1694158</v>
          </cell>
          <cell r="E6873">
            <v>113801203</v>
          </cell>
          <cell r="F6873" t="str">
            <v>completo</v>
          </cell>
        </row>
        <row r="6874">
          <cell r="D6874" t="str">
            <v>SR0205750</v>
          </cell>
          <cell r="E6874">
            <v>-113311203</v>
          </cell>
          <cell r="F6874" t="str">
            <v>completo</v>
          </cell>
        </row>
        <row r="6875">
          <cell r="D6875" t="str">
            <v>SE1463684</v>
          </cell>
          <cell r="E6875">
            <v>-303731</v>
          </cell>
          <cell r="F6875" t="str">
            <v>completo</v>
          </cell>
        </row>
        <row r="6876">
          <cell r="D6876" t="str">
            <v>SC5027903</v>
          </cell>
          <cell r="E6876">
            <v>-113101203</v>
          </cell>
          <cell r="F6876" t="str">
            <v>completo</v>
          </cell>
        </row>
        <row r="6877">
          <cell r="D6877">
            <v>911204089</v>
          </cell>
          <cell r="E6877">
            <v>113840782</v>
          </cell>
          <cell r="F6877" t="str">
            <v>parcial</v>
          </cell>
        </row>
        <row r="6878">
          <cell r="D6878" t="str">
            <v>RD4577968</v>
          </cell>
          <cell r="E6878">
            <v>113401203</v>
          </cell>
          <cell r="F6878" t="str">
            <v>completo</v>
          </cell>
        </row>
        <row r="6879">
          <cell r="D6879" t="str">
            <v>RD3917707</v>
          </cell>
          <cell r="E6879">
            <v>-302115</v>
          </cell>
          <cell r="F6879" t="str">
            <v>completo</v>
          </cell>
        </row>
        <row r="6880">
          <cell r="D6880" t="str">
            <v>AX0572922</v>
          </cell>
          <cell r="E6880">
            <v>-113750782</v>
          </cell>
          <cell r="F6880" t="str">
            <v>completo</v>
          </cell>
        </row>
        <row r="6881">
          <cell r="D6881" t="str">
            <v>AU8929728</v>
          </cell>
          <cell r="E6881">
            <v>-287059</v>
          </cell>
          <cell r="F6881" t="str">
            <v>completo</v>
          </cell>
        </row>
        <row r="6882">
          <cell r="D6882">
            <v>921993531</v>
          </cell>
          <cell r="E6882">
            <v>-287063</v>
          </cell>
          <cell r="F6882" t="str">
            <v>parcial</v>
          </cell>
        </row>
        <row r="6883">
          <cell r="D6883">
            <v>1310343742</v>
          </cell>
          <cell r="E6883">
            <v>-302235</v>
          </cell>
          <cell r="F6883" t="str">
            <v>completo</v>
          </cell>
        </row>
        <row r="6884">
          <cell r="D6884">
            <v>1308865243</v>
          </cell>
          <cell r="E6884">
            <v>302238</v>
          </cell>
          <cell r="F6884" t="str">
            <v>completo</v>
          </cell>
        </row>
        <row r="6885">
          <cell r="D6885">
            <v>1304240722</v>
          </cell>
          <cell r="E6885">
            <v>113671203</v>
          </cell>
          <cell r="F6885" t="str">
            <v>completo</v>
          </cell>
        </row>
        <row r="6886">
          <cell r="D6886">
            <v>1310562002</v>
          </cell>
          <cell r="E6886">
            <v>113060203</v>
          </cell>
          <cell r="F6886" t="str">
            <v>completo</v>
          </cell>
        </row>
        <row r="6887">
          <cell r="D6887" t="str">
            <v>AR3735462</v>
          </cell>
          <cell r="E6887">
            <v>113678882</v>
          </cell>
          <cell r="F6887" t="str">
            <v>completo</v>
          </cell>
        </row>
        <row r="6888">
          <cell r="D6888" t="str">
            <v>AT2974898</v>
          </cell>
          <cell r="E6888">
            <v>288870</v>
          </cell>
          <cell r="F6888" t="str">
            <v>completo</v>
          </cell>
        </row>
        <row r="6889">
          <cell r="D6889" t="str">
            <v>RD4513221</v>
          </cell>
          <cell r="E6889">
            <v>302102</v>
          </cell>
          <cell r="F6889" t="str">
            <v>completo</v>
          </cell>
        </row>
        <row r="6890">
          <cell r="D6890">
            <v>1305234286</v>
          </cell>
          <cell r="E6890">
            <v>-288987</v>
          </cell>
          <cell r="F6890" t="str">
            <v>parcial</v>
          </cell>
        </row>
        <row r="6891">
          <cell r="D6891" t="str">
            <v>RD5275474</v>
          </cell>
          <cell r="E6891">
            <v>-289011</v>
          </cell>
          <cell r="F6891" t="str">
            <v>completo</v>
          </cell>
        </row>
        <row r="6892">
          <cell r="D6892" t="str">
            <v>77849407L</v>
          </cell>
          <cell r="E6892">
            <v>288874</v>
          </cell>
          <cell r="F6892" t="str">
            <v>completo</v>
          </cell>
        </row>
        <row r="6893">
          <cell r="D6893" t="str">
            <v>52569004C</v>
          </cell>
          <cell r="E6893">
            <v>-288871</v>
          </cell>
          <cell r="F6893" t="str">
            <v>parcial</v>
          </cell>
        </row>
        <row r="6894">
          <cell r="D6894" t="str">
            <v>AP415485</v>
          </cell>
          <cell r="E6894">
            <v>-113378882</v>
          </cell>
          <cell r="F6894" t="str">
            <v>completo</v>
          </cell>
        </row>
        <row r="6895">
          <cell r="D6895" t="str">
            <v>F15397299</v>
          </cell>
          <cell r="E6895">
            <v>-288887</v>
          </cell>
          <cell r="F6895" t="str">
            <v>completo</v>
          </cell>
        </row>
        <row r="6896">
          <cell r="D6896">
            <v>918054891</v>
          </cell>
          <cell r="E6896">
            <v>-113509882</v>
          </cell>
          <cell r="F6896" t="str">
            <v>parcial</v>
          </cell>
        </row>
        <row r="6897">
          <cell r="D6897">
            <v>914331780</v>
          </cell>
          <cell r="E6897">
            <v>-113712913</v>
          </cell>
          <cell r="F6897" t="str">
            <v>completo</v>
          </cell>
        </row>
        <row r="6898">
          <cell r="D6898" t="str">
            <v>J230952</v>
          </cell>
          <cell r="E6898">
            <v>113023913</v>
          </cell>
          <cell r="F6898" t="str">
            <v>completo</v>
          </cell>
        </row>
        <row r="6899">
          <cell r="D6899">
            <v>922921168</v>
          </cell>
          <cell r="E6899">
            <v>113483913</v>
          </cell>
          <cell r="F6899" t="str">
            <v>completo</v>
          </cell>
        </row>
        <row r="6900">
          <cell r="D6900">
            <v>927013128</v>
          </cell>
          <cell r="E6900">
            <v>319202</v>
          </cell>
          <cell r="F6900" t="str">
            <v>completo</v>
          </cell>
        </row>
        <row r="6901">
          <cell r="D6901" t="str">
            <v>53711101Y</v>
          </cell>
          <cell r="E6901">
            <v>303774</v>
          </cell>
          <cell r="F6901" t="str">
            <v>completo</v>
          </cell>
        </row>
        <row r="6902">
          <cell r="D6902">
            <v>1307726180</v>
          </cell>
          <cell r="E6902">
            <v>-319171</v>
          </cell>
          <cell r="F6902" t="str">
            <v>completo</v>
          </cell>
        </row>
        <row r="6903">
          <cell r="D6903">
            <v>1304936758</v>
          </cell>
          <cell r="E6903">
            <v>-319659</v>
          </cell>
          <cell r="F6903" t="str">
            <v>completo</v>
          </cell>
        </row>
        <row r="6904">
          <cell r="D6904">
            <v>1309659256</v>
          </cell>
          <cell r="E6904">
            <v>-319239</v>
          </cell>
          <cell r="F6904" t="str">
            <v>completo</v>
          </cell>
        </row>
        <row r="6905">
          <cell r="D6905">
            <v>201224284</v>
          </cell>
          <cell r="E6905">
            <v>319374</v>
          </cell>
          <cell r="F6905" t="str">
            <v>completo</v>
          </cell>
        </row>
        <row r="6906">
          <cell r="D6906">
            <v>1720945144</v>
          </cell>
          <cell r="E6906">
            <v>113673913</v>
          </cell>
          <cell r="F6906" t="str">
            <v>completo</v>
          </cell>
        </row>
        <row r="6907">
          <cell r="D6907" t="str">
            <v>77151585V</v>
          </cell>
          <cell r="E6907">
            <v>-113162913</v>
          </cell>
          <cell r="F6907" t="str">
            <v>completo</v>
          </cell>
        </row>
        <row r="6908">
          <cell r="D6908" t="str">
            <v>26255444R</v>
          </cell>
          <cell r="E6908">
            <v>319210</v>
          </cell>
          <cell r="F6908" t="str">
            <v>completo</v>
          </cell>
        </row>
        <row r="6909">
          <cell r="D6909" t="str">
            <v>53475240X</v>
          </cell>
          <cell r="E6909">
            <v>113272203</v>
          </cell>
          <cell r="F6909" t="str">
            <v>completo</v>
          </cell>
        </row>
        <row r="6910">
          <cell r="D6910" t="str">
            <v>NO7242076</v>
          </cell>
          <cell r="E6910">
            <v>-319375</v>
          </cell>
          <cell r="F6910" t="str">
            <v>completo</v>
          </cell>
        </row>
        <row r="6911">
          <cell r="D6911" t="str">
            <v>RD4058149</v>
          </cell>
          <cell r="E6911">
            <v>113254913</v>
          </cell>
          <cell r="F6911" t="str">
            <v>completo</v>
          </cell>
        </row>
        <row r="6912">
          <cell r="D6912" t="str">
            <v>RD5323157</v>
          </cell>
          <cell r="E6912">
            <v>-113354913</v>
          </cell>
          <cell r="F6912" t="str">
            <v>completo</v>
          </cell>
        </row>
        <row r="6913">
          <cell r="D6913" t="str">
            <v>RD5078239</v>
          </cell>
          <cell r="E6913">
            <v>-319455</v>
          </cell>
          <cell r="F6913" t="str">
            <v>completo</v>
          </cell>
        </row>
        <row r="6914">
          <cell r="D6914" t="str">
            <v>RE0053407</v>
          </cell>
          <cell r="E6914">
            <v>113654913</v>
          </cell>
          <cell r="F6914" t="str">
            <v>completo</v>
          </cell>
        </row>
        <row r="6915">
          <cell r="D6915" t="str">
            <v>RE2914327</v>
          </cell>
          <cell r="E6915">
            <v>319458</v>
          </cell>
          <cell r="F6915" t="str">
            <v>completo</v>
          </cell>
        </row>
        <row r="6916">
          <cell r="D6916" t="str">
            <v>RD4346666</v>
          </cell>
          <cell r="E6916">
            <v>113064913</v>
          </cell>
          <cell r="F6916" t="str">
            <v>completo</v>
          </cell>
        </row>
        <row r="6917">
          <cell r="D6917" t="str">
            <v>RD4528665</v>
          </cell>
          <cell r="E6917">
            <v>319462</v>
          </cell>
          <cell r="F6917" t="str">
            <v>completo</v>
          </cell>
        </row>
        <row r="6918">
          <cell r="D6918" t="str">
            <v>RD4733079</v>
          </cell>
          <cell r="E6918">
            <v>319958</v>
          </cell>
          <cell r="F6918" t="str">
            <v>completo</v>
          </cell>
        </row>
        <row r="6919">
          <cell r="D6919" t="str">
            <v>RD4115479</v>
          </cell>
          <cell r="E6919">
            <v>-113564913</v>
          </cell>
          <cell r="F6919" t="str">
            <v>completo</v>
          </cell>
        </row>
        <row r="6920">
          <cell r="D6920" t="str">
            <v>RD5311620</v>
          </cell>
          <cell r="E6920">
            <v>-113964913</v>
          </cell>
          <cell r="F6920" t="str">
            <v>completo</v>
          </cell>
        </row>
        <row r="6921">
          <cell r="D6921" t="str">
            <v>AZ0147836</v>
          </cell>
          <cell r="E6921">
            <v>113069913</v>
          </cell>
          <cell r="F6921" t="str">
            <v>completo</v>
          </cell>
        </row>
        <row r="6922">
          <cell r="D6922" t="str">
            <v>RD5294036</v>
          </cell>
          <cell r="E6922">
            <v>113868123</v>
          </cell>
          <cell r="F6922" t="str">
            <v>completo</v>
          </cell>
        </row>
        <row r="6923">
          <cell r="D6923" t="str">
            <v>SC9215582</v>
          </cell>
          <cell r="E6923">
            <v>-319487</v>
          </cell>
          <cell r="F6923" t="str">
            <v>completo</v>
          </cell>
        </row>
        <row r="6924">
          <cell r="D6924" t="str">
            <v>RD4459719</v>
          </cell>
          <cell r="E6924">
            <v>-319479</v>
          </cell>
          <cell r="F6924" t="str">
            <v>completo</v>
          </cell>
        </row>
        <row r="6925">
          <cell r="D6925" t="str">
            <v>SC9774568</v>
          </cell>
          <cell r="E6925">
            <v>113294913</v>
          </cell>
          <cell r="F6925" t="str">
            <v>completo</v>
          </cell>
        </row>
        <row r="6926">
          <cell r="D6926" t="str">
            <v>RD5000485</v>
          </cell>
          <cell r="E6926">
            <v>319550</v>
          </cell>
          <cell r="F6926" t="str">
            <v>completo</v>
          </cell>
        </row>
        <row r="6927">
          <cell r="D6927" t="str">
            <v>RD3985921</v>
          </cell>
          <cell r="E6927">
            <v>-319467</v>
          </cell>
          <cell r="F6927" t="str">
            <v>completo</v>
          </cell>
        </row>
        <row r="6928">
          <cell r="D6928" t="str">
            <v>RD4199661</v>
          </cell>
          <cell r="E6928">
            <v>-319471</v>
          </cell>
          <cell r="F6928" t="str">
            <v>completo</v>
          </cell>
        </row>
        <row r="6929">
          <cell r="D6929" t="str">
            <v>CS7804766</v>
          </cell>
          <cell r="E6929">
            <v>-319475</v>
          </cell>
          <cell r="F6929" t="str">
            <v>completo</v>
          </cell>
        </row>
        <row r="6930">
          <cell r="D6930" t="str">
            <v>SF1118945</v>
          </cell>
          <cell r="E6930">
            <v>-113505913</v>
          </cell>
          <cell r="F6930" t="str">
            <v>completo</v>
          </cell>
        </row>
        <row r="6931">
          <cell r="D6931" t="str">
            <v>RD5285131</v>
          </cell>
          <cell r="E6931">
            <v>-319547</v>
          </cell>
          <cell r="F6931" t="str">
            <v>completo</v>
          </cell>
        </row>
        <row r="6932">
          <cell r="D6932" t="str">
            <v>SC3588976</v>
          </cell>
          <cell r="E6932">
            <v>-113355913</v>
          </cell>
          <cell r="F6932" t="str">
            <v>completo</v>
          </cell>
        </row>
        <row r="6933">
          <cell r="D6933" t="str">
            <v>RD4346699</v>
          </cell>
          <cell r="E6933">
            <v>319558</v>
          </cell>
          <cell r="F6933" t="str">
            <v>completo</v>
          </cell>
        </row>
        <row r="6934">
          <cell r="D6934" t="str">
            <v>RD5302741</v>
          </cell>
          <cell r="E6934">
            <v>-113165913</v>
          </cell>
          <cell r="F6934" t="str">
            <v>completo</v>
          </cell>
        </row>
        <row r="6935">
          <cell r="D6935">
            <v>545773554</v>
          </cell>
          <cell r="E6935">
            <v>113084913</v>
          </cell>
          <cell r="F6935" t="str">
            <v>completo</v>
          </cell>
        </row>
        <row r="6936">
          <cell r="D6936">
            <v>922610035</v>
          </cell>
          <cell r="E6936">
            <v>113671913</v>
          </cell>
          <cell r="F6936" t="str">
            <v>completo</v>
          </cell>
        </row>
        <row r="6937">
          <cell r="D6937">
            <v>925500019</v>
          </cell>
          <cell r="E6937">
            <v>-319227</v>
          </cell>
          <cell r="F6937" t="str">
            <v>completo</v>
          </cell>
        </row>
        <row r="6938">
          <cell r="D6938">
            <v>10512705</v>
          </cell>
          <cell r="E6938">
            <v>-113180203</v>
          </cell>
          <cell r="F6938" t="str">
            <v>completo</v>
          </cell>
        </row>
        <row r="6939">
          <cell r="D6939">
            <v>30367327</v>
          </cell>
          <cell r="E6939">
            <v>113480203</v>
          </cell>
          <cell r="F6939" t="str">
            <v>completo</v>
          </cell>
        </row>
        <row r="6940">
          <cell r="D6940">
            <v>39622812</v>
          </cell>
          <cell r="E6940">
            <v>302082</v>
          </cell>
          <cell r="F6940" t="str">
            <v>completo</v>
          </cell>
        </row>
        <row r="6941">
          <cell r="D6941" t="str">
            <v>AM1989441</v>
          </cell>
          <cell r="E6941">
            <v>-113121203</v>
          </cell>
          <cell r="F6941" t="str">
            <v>completo</v>
          </cell>
        </row>
        <row r="6942">
          <cell r="D6942" t="str">
            <v>CA23686BG</v>
          </cell>
          <cell r="E6942">
            <v>-113521203</v>
          </cell>
          <cell r="F6942" t="str">
            <v>completo</v>
          </cell>
        </row>
        <row r="6943">
          <cell r="D6943" t="str">
            <v>AI618072</v>
          </cell>
          <cell r="E6943">
            <v>113821203</v>
          </cell>
          <cell r="F6943" t="str">
            <v>completo</v>
          </cell>
        </row>
        <row r="6944">
          <cell r="D6944" t="str">
            <v>53733422V</v>
          </cell>
          <cell r="E6944">
            <v>302134</v>
          </cell>
          <cell r="F6944" t="str">
            <v>parcial</v>
          </cell>
        </row>
        <row r="6945">
          <cell r="D6945">
            <v>32835356</v>
          </cell>
          <cell r="E6945">
            <v>113631203</v>
          </cell>
          <cell r="F6945" t="str">
            <v>completo</v>
          </cell>
        </row>
        <row r="6946">
          <cell r="D6946">
            <v>1801965896</v>
          </cell>
          <cell r="E6946">
            <v>-113141203</v>
          </cell>
          <cell r="F6946" t="str">
            <v>completo</v>
          </cell>
        </row>
        <row r="6947">
          <cell r="D6947" t="str">
            <v>YB1118808</v>
          </cell>
          <cell r="E6947">
            <v>302142</v>
          </cell>
          <cell r="F6947" t="str">
            <v>completo</v>
          </cell>
        </row>
        <row r="6948">
          <cell r="D6948">
            <v>32357655</v>
          </cell>
          <cell r="E6948">
            <v>113441203</v>
          </cell>
          <cell r="F6948" t="str">
            <v>completo</v>
          </cell>
        </row>
        <row r="6949">
          <cell r="D6949">
            <v>21148233</v>
          </cell>
          <cell r="E6949">
            <v>-302079</v>
          </cell>
          <cell r="F6949" t="str">
            <v>completo</v>
          </cell>
        </row>
        <row r="6950">
          <cell r="D6950" t="str">
            <v>CA72485BV</v>
          </cell>
          <cell r="E6950">
            <v>-302183</v>
          </cell>
          <cell r="F6950" t="str">
            <v>completo</v>
          </cell>
        </row>
        <row r="6951">
          <cell r="D6951" t="str">
            <v>AY8684305</v>
          </cell>
          <cell r="E6951">
            <v>113481203</v>
          </cell>
          <cell r="F6951" t="str">
            <v>completo</v>
          </cell>
        </row>
        <row r="6952">
          <cell r="D6952" t="str">
            <v>SC8267902</v>
          </cell>
          <cell r="E6952">
            <v>-113581203</v>
          </cell>
          <cell r="F6952" t="str">
            <v>completo</v>
          </cell>
        </row>
        <row r="6953">
          <cell r="D6953" t="str">
            <v>AU5035247</v>
          </cell>
          <cell r="E6953">
            <v>-302187</v>
          </cell>
          <cell r="F6953" t="str">
            <v>completo</v>
          </cell>
        </row>
        <row r="6954">
          <cell r="D6954" t="str">
            <v>AO3707853</v>
          </cell>
          <cell r="E6954">
            <v>-113981203</v>
          </cell>
          <cell r="F6954" t="str">
            <v>completo</v>
          </cell>
        </row>
        <row r="6955">
          <cell r="D6955" t="str">
            <v>52576707H</v>
          </cell>
          <cell r="E6955">
            <v>302198</v>
          </cell>
          <cell r="F6955" t="str">
            <v>parcial</v>
          </cell>
        </row>
        <row r="6956">
          <cell r="D6956" t="str">
            <v>AU0370534</v>
          </cell>
          <cell r="E6956">
            <v>-302207</v>
          </cell>
          <cell r="F6956" t="str">
            <v>completo</v>
          </cell>
        </row>
        <row r="6957">
          <cell r="D6957" t="str">
            <v>AS1348073</v>
          </cell>
          <cell r="E6957">
            <v>113212203</v>
          </cell>
          <cell r="F6957" t="str">
            <v>completo</v>
          </cell>
        </row>
        <row r="6958">
          <cell r="D6958" t="str">
            <v>50900260H</v>
          </cell>
          <cell r="E6958">
            <v>-302215</v>
          </cell>
          <cell r="F6958" t="str">
            <v>completo</v>
          </cell>
        </row>
        <row r="6959">
          <cell r="D6959" t="str">
            <v>76878858R</v>
          </cell>
          <cell r="E6959">
            <v>113612203</v>
          </cell>
          <cell r="F6959" t="str">
            <v>completo</v>
          </cell>
        </row>
        <row r="6960">
          <cell r="D6960">
            <v>32689159</v>
          </cell>
          <cell r="E6960">
            <v>-302075</v>
          </cell>
          <cell r="F6960" t="str">
            <v>completo</v>
          </cell>
        </row>
        <row r="6961">
          <cell r="D6961" t="str">
            <v>AT0209138</v>
          </cell>
          <cell r="E6961">
            <v>-302219</v>
          </cell>
          <cell r="F6961" t="str">
            <v>parcial</v>
          </cell>
        </row>
        <row r="6962">
          <cell r="D6962" t="str">
            <v>AX0544114</v>
          </cell>
          <cell r="E6962">
            <v>113422203</v>
          </cell>
          <cell r="F6962" t="str">
            <v>completo</v>
          </cell>
        </row>
        <row r="6963">
          <cell r="D6963" t="str">
            <v>AB876780</v>
          </cell>
          <cell r="E6963">
            <v>113232203</v>
          </cell>
          <cell r="F6963" t="str">
            <v>completo</v>
          </cell>
        </row>
        <row r="6964">
          <cell r="D6964">
            <v>1802456713</v>
          </cell>
          <cell r="E6964">
            <v>113632203</v>
          </cell>
          <cell r="F6964" t="str">
            <v>parcial</v>
          </cell>
        </row>
        <row r="6965">
          <cell r="D6965" t="str">
            <v>AM850755</v>
          </cell>
          <cell r="E6965">
            <v>302250</v>
          </cell>
          <cell r="F6965" t="str">
            <v>completo</v>
          </cell>
        </row>
        <row r="6966">
          <cell r="D6966" t="str">
            <v>RD3884307</v>
          </cell>
          <cell r="E6966">
            <v>113211203</v>
          </cell>
          <cell r="F6966" t="str">
            <v>completo</v>
          </cell>
        </row>
        <row r="6967">
          <cell r="D6967" t="str">
            <v>AU1140027</v>
          </cell>
          <cell r="E6967">
            <v>302254</v>
          </cell>
          <cell r="F6967" t="str">
            <v>completo</v>
          </cell>
        </row>
        <row r="6968">
          <cell r="D6968" t="str">
            <v>AZ016024</v>
          </cell>
          <cell r="E6968">
            <v>113652203</v>
          </cell>
          <cell r="F6968" t="str">
            <v>completo</v>
          </cell>
        </row>
        <row r="6969">
          <cell r="D6969">
            <v>30116093</v>
          </cell>
          <cell r="E6969">
            <v>-113370203</v>
          </cell>
          <cell r="F6969" t="str">
            <v>completo</v>
          </cell>
        </row>
        <row r="6970">
          <cell r="D6970">
            <v>13621868</v>
          </cell>
          <cell r="E6970">
            <v>-113770203</v>
          </cell>
          <cell r="F6970" t="str">
            <v>completo</v>
          </cell>
        </row>
        <row r="6971">
          <cell r="D6971" t="str">
            <v>AX8322274</v>
          </cell>
          <cell r="E6971">
            <v>-302259</v>
          </cell>
          <cell r="F6971" t="str">
            <v>completo</v>
          </cell>
        </row>
        <row r="6972">
          <cell r="D6972" t="str">
            <v>AS9013882</v>
          </cell>
          <cell r="E6972">
            <v>-113162203</v>
          </cell>
          <cell r="F6972" t="str">
            <v>completo</v>
          </cell>
        </row>
        <row r="6973">
          <cell r="D6973" t="str">
            <v>AN509838</v>
          </cell>
          <cell r="E6973">
            <v>302262</v>
          </cell>
          <cell r="F6973" t="str">
            <v>completo</v>
          </cell>
        </row>
        <row r="6974">
          <cell r="D6974" t="str">
            <v>AV0133356</v>
          </cell>
          <cell r="E6974">
            <v>-302263</v>
          </cell>
          <cell r="F6974" t="str">
            <v>completo</v>
          </cell>
        </row>
        <row r="6975">
          <cell r="D6975" t="str">
            <v>AK0317737</v>
          </cell>
          <cell r="E6975">
            <v>-302267</v>
          </cell>
          <cell r="F6975" t="str">
            <v>completo</v>
          </cell>
        </row>
        <row r="6976">
          <cell r="D6976" t="str">
            <v>AS2684422</v>
          </cell>
          <cell r="E6976">
            <v>113862203</v>
          </cell>
          <cell r="F6976" t="str">
            <v>completo</v>
          </cell>
        </row>
        <row r="6977">
          <cell r="D6977" t="str">
            <v>AT8106217</v>
          </cell>
          <cell r="E6977">
            <v>-113962203</v>
          </cell>
          <cell r="F6977" t="str">
            <v>completo</v>
          </cell>
        </row>
        <row r="6978">
          <cell r="D6978" t="str">
            <v>AH758599</v>
          </cell>
          <cell r="E6978">
            <v>302270</v>
          </cell>
          <cell r="F6978" t="str">
            <v>completo</v>
          </cell>
        </row>
        <row r="6979">
          <cell r="D6979" t="str">
            <v>YB3372017</v>
          </cell>
          <cell r="E6979">
            <v>-302271</v>
          </cell>
          <cell r="F6979" t="str">
            <v>completo</v>
          </cell>
        </row>
        <row r="6980">
          <cell r="D6980" t="str">
            <v>13116542X</v>
          </cell>
          <cell r="E6980">
            <v>-113372203</v>
          </cell>
          <cell r="F6980" t="str">
            <v>completo</v>
          </cell>
        </row>
        <row r="6981">
          <cell r="D6981" t="str">
            <v>AM781768</v>
          </cell>
          <cell r="E6981">
            <v>-302275</v>
          </cell>
          <cell r="F6981" t="str">
            <v>completo</v>
          </cell>
        </row>
        <row r="6982">
          <cell r="D6982" t="str">
            <v>AB766623</v>
          </cell>
          <cell r="E6982">
            <v>-113921203</v>
          </cell>
          <cell r="F6982" t="str">
            <v>completo</v>
          </cell>
        </row>
        <row r="6983">
          <cell r="D6983" t="str">
            <v>AI326350</v>
          </cell>
          <cell r="E6983">
            <v>302130</v>
          </cell>
          <cell r="F6983" t="str">
            <v>completo</v>
          </cell>
        </row>
        <row r="6984">
          <cell r="D6984">
            <v>26084514</v>
          </cell>
          <cell r="E6984">
            <v>-302131</v>
          </cell>
          <cell r="F6984" t="str">
            <v>completo</v>
          </cell>
        </row>
        <row r="6985">
          <cell r="D6985" t="str">
            <v>X501712</v>
          </cell>
          <cell r="E6985">
            <v>-302135</v>
          </cell>
          <cell r="F6985" t="str">
            <v>completo</v>
          </cell>
        </row>
        <row r="6986">
          <cell r="D6986" t="str">
            <v>AB326837</v>
          </cell>
          <cell r="E6986">
            <v>-302143</v>
          </cell>
          <cell r="F6986" t="str">
            <v>completo</v>
          </cell>
        </row>
        <row r="6987">
          <cell r="D6987" t="str">
            <v>X846557</v>
          </cell>
          <cell r="E6987">
            <v>302178</v>
          </cell>
          <cell r="F6987" t="str">
            <v>completo</v>
          </cell>
        </row>
        <row r="6988">
          <cell r="D6988" t="str">
            <v>AE332497</v>
          </cell>
          <cell r="E6988">
            <v>-302179</v>
          </cell>
          <cell r="F6988" t="str">
            <v>completo</v>
          </cell>
        </row>
        <row r="6989">
          <cell r="D6989" t="str">
            <v>AK306113</v>
          </cell>
          <cell r="E6989">
            <v>113081203</v>
          </cell>
          <cell r="F6989" t="str">
            <v>completo</v>
          </cell>
        </row>
        <row r="6990">
          <cell r="D6990" t="str">
            <v>AM741492</v>
          </cell>
          <cell r="E6990">
            <v>-113181203</v>
          </cell>
          <cell r="F6990" t="str">
            <v>completo</v>
          </cell>
        </row>
        <row r="6991">
          <cell r="D6991" t="str">
            <v>AE822061</v>
          </cell>
          <cell r="E6991">
            <v>-302191</v>
          </cell>
          <cell r="F6991" t="str">
            <v>completo</v>
          </cell>
        </row>
        <row r="6992">
          <cell r="D6992" t="str">
            <v>AM415465</v>
          </cell>
          <cell r="E6992">
            <v>-302211</v>
          </cell>
          <cell r="F6992" t="str">
            <v>completo</v>
          </cell>
        </row>
        <row r="6993">
          <cell r="D6993">
            <v>921752085</v>
          </cell>
          <cell r="E6993">
            <v>-113561913</v>
          </cell>
          <cell r="F6993" t="str">
            <v>completo</v>
          </cell>
        </row>
        <row r="6994">
          <cell r="D6994">
            <v>4061250</v>
          </cell>
          <cell r="E6994">
            <v>321502</v>
          </cell>
          <cell r="F6994" t="str">
            <v>completo</v>
          </cell>
        </row>
        <row r="6995">
          <cell r="D6995" t="str">
            <v>AT8659396</v>
          </cell>
          <cell r="E6995">
            <v>113807303</v>
          </cell>
          <cell r="F6995" t="str">
            <v>completo</v>
          </cell>
        </row>
        <row r="6996">
          <cell r="D6996">
            <v>920749587</v>
          </cell>
          <cell r="E6996">
            <v>113822913</v>
          </cell>
          <cell r="F6996" t="str">
            <v>completo</v>
          </cell>
        </row>
        <row r="6997">
          <cell r="D6997" t="str">
            <v>AQ454597</v>
          </cell>
          <cell r="E6997">
            <v>-303723</v>
          </cell>
          <cell r="F6997" t="str">
            <v>parcial</v>
          </cell>
        </row>
        <row r="6998">
          <cell r="D6998" t="str">
            <v>RD5168301</v>
          </cell>
          <cell r="E6998">
            <v>-113338303</v>
          </cell>
          <cell r="F6998" t="str">
            <v>completo</v>
          </cell>
        </row>
        <row r="6999">
          <cell r="D6999" t="str">
            <v>75006413D</v>
          </cell>
          <cell r="E6999">
            <v>-303759</v>
          </cell>
          <cell r="F6999" t="str">
            <v>completo</v>
          </cell>
        </row>
        <row r="7000">
          <cell r="D7000" t="str">
            <v>SG3535080</v>
          </cell>
          <cell r="E7000">
            <v>303702</v>
          </cell>
          <cell r="F7000" t="str">
            <v>completo</v>
          </cell>
        </row>
        <row r="7001">
          <cell r="D7001" t="str">
            <v>RD5339171</v>
          </cell>
          <cell r="E7001">
            <v>303754</v>
          </cell>
          <cell r="F7001" t="str">
            <v>completo</v>
          </cell>
        </row>
        <row r="7002">
          <cell r="D7002" t="str">
            <v>MCO204367</v>
          </cell>
          <cell r="E7002">
            <v>113828303</v>
          </cell>
          <cell r="F7002" t="str">
            <v>completo</v>
          </cell>
        </row>
        <row r="7003">
          <cell r="D7003" t="str">
            <v>P06410824</v>
          </cell>
          <cell r="E7003">
            <v>-113509303</v>
          </cell>
          <cell r="F7003" t="str">
            <v>parcial</v>
          </cell>
        </row>
        <row r="7004">
          <cell r="D7004" t="str">
            <v>CC5791447</v>
          </cell>
          <cell r="E7004">
            <v>-321319</v>
          </cell>
          <cell r="F7004" t="str">
            <v>completo</v>
          </cell>
        </row>
        <row r="7005">
          <cell r="D7005" t="str">
            <v>ZLY418045</v>
          </cell>
          <cell r="E7005">
            <v>-113105123</v>
          </cell>
          <cell r="F7005" t="str">
            <v>completo</v>
          </cell>
        </row>
        <row r="7006">
          <cell r="D7006" t="str">
            <v>CNCK04473</v>
          </cell>
          <cell r="E7006">
            <v>113005123</v>
          </cell>
          <cell r="F7006" t="str">
            <v>completo</v>
          </cell>
        </row>
        <row r="7007">
          <cell r="D7007" t="str">
            <v>PFLH02214</v>
          </cell>
          <cell r="E7007">
            <v>-321499</v>
          </cell>
          <cell r="F7007" t="str">
            <v>completo</v>
          </cell>
        </row>
        <row r="7008">
          <cell r="D7008" t="str">
            <v>RLHY38613</v>
          </cell>
          <cell r="E7008">
            <v>321494</v>
          </cell>
          <cell r="F7008" t="str">
            <v>completo</v>
          </cell>
        </row>
        <row r="7009">
          <cell r="D7009" t="str">
            <v>F80607589</v>
          </cell>
          <cell r="E7009">
            <v>-321491</v>
          </cell>
          <cell r="F7009" t="str">
            <v>completo</v>
          </cell>
        </row>
        <row r="7010">
          <cell r="D7010" t="str">
            <v>Z9NZ54549</v>
          </cell>
          <cell r="E7010">
            <v>321490</v>
          </cell>
          <cell r="F7010" t="str">
            <v>completo</v>
          </cell>
        </row>
        <row r="7011">
          <cell r="D7011" t="str">
            <v>R10P83883</v>
          </cell>
          <cell r="E7011">
            <v>113294123</v>
          </cell>
          <cell r="F7011" t="str">
            <v>completo</v>
          </cell>
        </row>
        <row r="7012">
          <cell r="D7012" t="str">
            <v>72147995P</v>
          </cell>
          <cell r="E7012">
            <v>319162</v>
          </cell>
          <cell r="F7012" t="str">
            <v>completo</v>
          </cell>
        </row>
        <row r="7013">
          <cell r="D7013" t="str">
            <v>02541755W</v>
          </cell>
          <cell r="E7013">
            <v>-113371913</v>
          </cell>
          <cell r="F7013" t="str">
            <v>completo</v>
          </cell>
        </row>
        <row r="7014">
          <cell r="D7014" t="str">
            <v>AI872884</v>
          </cell>
          <cell r="E7014">
            <v>319258</v>
          </cell>
          <cell r="F7014" t="str">
            <v>completo</v>
          </cell>
        </row>
        <row r="7015">
          <cell r="D7015" t="str">
            <v>AM321817</v>
          </cell>
          <cell r="E7015">
            <v>319662</v>
          </cell>
          <cell r="F7015" t="str">
            <v>completo</v>
          </cell>
        </row>
        <row r="7016">
          <cell r="D7016" t="str">
            <v>AH332171</v>
          </cell>
          <cell r="E7016">
            <v>-319247</v>
          </cell>
          <cell r="F7016" t="str">
            <v>completo</v>
          </cell>
        </row>
        <row r="7017">
          <cell r="D7017" t="str">
            <v>AB273139</v>
          </cell>
          <cell r="E7017">
            <v>113866913</v>
          </cell>
          <cell r="F7017" t="str">
            <v>completo</v>
          </cell>
        </row>
        <row r="7018">
          <cell r="D7018" t="str">
            <v>AK2779993</v>
          </cell>
          <cell r="E7018">
            <v>-319351</v>
          </cell>
          <cell r="F7018" t="str">
            <v>completo</v>
          </cell>
        </row>
        <row r="7019">
          <cell r="D7019" t="str">
            <v>AN656976</v>
          </cell>
          <cell r="E7019">
            <v>-319663</v>
          </cell>
          <cell r="F7019" t="str">
            <v>completo</v>
          </cell>
        </row>
        <row r="7020">
          <cell r="D7020" t="str">
            <v>X5413540F</v>
          </cell>
          <cell r="E7020">
            <v>-319323</v>
          </cell>
          <cell r="F7020" t="str">
            <v>parcial</v>
          </cell>
        </row>
        <row r="7021">
          <cell r="D7021" t="str">
            <v>AU2480972</v>
          </cell>
          <cell r="E7021">
            <v>-113771913</v>
          </cell>
          <cell r="F7021" t="str">
            <v>completo</v>
          </cell>
        </row>
        <row r="7022">
          <cell r="D7022" t="str">
            <v>AE817085</v>
          </cell>
          <cell r="E7022">
            <v>319314</v>
          </cell>
          <cell r="F7022" t="str">
            <v>completo</v>
          </cell>
        </row>
        <row r="7023">
          <cell r="D7023" t="str">
            <v>AM1574901</v>
          </cell>
          <cell r="E7023">
            <v>-113753913</v>
          </cell>
          <cell r="F7023" t="str">
            <v>completo</v>
          </cell>
        </row>
        <row r="7024">
          <cell r="D7024" t="str">
            <v>RD4946316</v>
          </cell>
          <cell r="E7024">
            <v>-113102913</v>
          </cell>
          <cell r="F7024" t="str">
            <v>completo</v>
          </cell>
        </row>
        <row r="7025">
          <cell r="D7025" t="str">
            <v>SG4029469</v>
          </cell>
          <cell r="E7025">
            <v>-319379</v>
          </cell>
          <cell r="F7025" t="str">
            <v>completo</v>
          </cell>
        </row>
        <row r="7026">
          <cell r="D7026" t="str">
            <v>AR9544922</v>
          </cell>
          <cell r="E7026">
            <v>-319179</v>
          </cell>
          <cell r="F7026" t="str">
            <v>completo</v>
          </cell>
        </row>
        <row r="7027">
          <cell r="D7027" t="str">
            <v>AZ349771</v>
          </cell>
          <cell r="E7027">
            <v>113653913</v>
          </cell>
          <cell r="F7027" t="str">
            <v>completo</v>
          </cell>
        </row>
        <row r="7028">
          <cell r="D7028">
            <v>32713515</v>
          </cell>
          <cell r="E7028">
            <v>319566</v>
          </cell>
          <cell r="F7028" t="str">
            <v>completo</v>
          </cell>
        </row>
        <row r="7029">
          <cell r="D7029" t="str">
            <v>AP5633034</v>
          </cell>
          <cell r="E7029">
            <v>319362</v>
          </cell>
          <cell r="F7029" t="str">
            <v>completo</v>
          </cell>
        </row>
        <row r="7030">
          <cell r="D7030" t="str">
            <v>RD3817577</v>
          </cell>
          <cell r="E7030">
            <v>-319655</v>
          </cell>
          <cell r="F7030" t="str">
            <v>completo</v>
          </cell>
        </row>
        <row r="7031">
          <cell r="D7031" t="str">
            <v>X747552</v>
          </cell>
          <cell r="E7031">
            <v>-319311</v>
          </cell>
          <cell r="F7031" t="str">
            <v>completo</v>
          </cell>
        </row>
        <row r="7032">
          <cell r="D7032" t="str">
            <v>AB681451</v>
          </cell>
          <cell r="E7032">
            <v>-319307</v>
          </cell>
          <cell r="F7032" t="str">
            <v>completo</v>
          </cell>
        </row>
        <row r="7033">
          <cell r="D7033">
            <v>33934525</v>
          </cell>
          <cell r="E7033">
            <v>319562</v>
          </cell>
          <cell r="F7033" t="str">
            <v>completo</v>
          </cell>
        </row>
        <row r="7034">
          <cell r="D7034">
            <v>22209946</v>
          </cell>
          <cell r="E7034">
            <v>319542</v>
          </cell>
          <cell r="F7034" t="str">
            <v>completo</v>
          </cell>
        </row>
        <row r="7035">
          <cell r="D7035">
            <v>21037797</v>
          </cell>
          <cell r="E7035">
            <v>113465913</v>
          </cell>
          <cell r="F7035" t="str">
            <v>completo</v>
          </cell>
        </row>
        <row r="7036">
          <cell r="D7036">
            <v>20290629</v>
          </cell>
          <cell r="E7036">
            <v>-319559</v>
          </cell>
          <cell r="F7036" t="str">
            <v>completo</v>
          </cell>
        </row>
        <row r="7037">
          <cell r="D7037" t="str">
            <v>AK945669</v>
          </cell>
          <cell r="E7037">
            <v>319254</v>
          </cell>
          <cell r="F7037" t="str">
            <v>completo</v>
          </cell>
        </row>
        <row r="7038">
          <cell r="D7038" t="str">
            <v>AH767837</v>
          </cell>
          <cell r="E7038">
            <v>113082913</v>
          </cell>
          <cell r="F7038" t="str">
            <v>completo</v>
          </cell>
        </row>
        <row r="7039">
          <cell r="D7039" t="str">
            <v>AK574186</v>
          </cell>
          <cell r="E7039">
            <v>-319359</v>
          </cell>
          <cell r="F7039" t="str">
            <v>completo</v>
          </cell>
        </row>
        <row r="7040">
          <cell r="D7040" t="str">
            <v>AB767887</v>
          </cell>
          <cell r="E7040">
            <v>319430</v>
          </cell>
          <cell r="F7040" t="str">
            <v>completo</v>
          </cell>
        </row>
        <row r="7041">
          <cell r="D7041">
            <v>23744608</v>
          </cell>
          <cell r="E7041">
            <v>-113145913</v>
          </cell>
          <cell r="F7041" t="str">
            <v>completo</v>
          </cell>
        </row>
        <row r="7042">
          <cell r="D7042" t="str">
            <v>AE718121</v>
          </cell>
          <cell r="E7042">
            <v>-113563913</v>
          </cell>
          <cell r="F7042" t="str">
            <v>completo</v>
          </cell>
        </row>
        <row r="7043">
          <cell r="D7043" t="str">
            <v>22988726L</v>
          </cell>
          <cell r="E7043">
            <v>319178</v>
          </cell>
          <cell r="F7043" t="str">
            <v>parcial</v>
          </cell>
        </row>
        <row r="7044">
          <cell r="D7044" t="str">
            <v>AE319231</v>
          </cell>
          <cell r="E7044">
            <v>-113713913</v>
          </cell>
          <cell r="F7044" t="str">
            <v>completo</v>
          </cell>
        </row>
        <row r="7045">
          <cell r="D7045" t="str">
            <v>AH488590</v>
          </cell>
          <cell r="E7045">
            <v>319214</v>
          </cell>
          <cell r="F7045" t="str">
            <v>completo</v>
          </cell>
        </row>
        <row r="7046">
          <cell r="D7046" t="str">
            <v>AZ539683</v>
          </cell>
          <cell r="E7046">
            <v>113062913</v>
          </cell>
          <cell r="F7046" t="str">
            <v>completo</v>
          </cell>
        </row>
        <row r="7047">
          <cell r="D7047">
            <v>22339439</v>
          </cell>
          <cell r="E7047">
            <v>113655913</v>
          </cell>
          <cell r="F7047" t="str">
            <v>completo</v>
          </cell>
        </row>
        <row r="7048">
          <cell r="D7048">
            <v>21230190</v>
          </cell>
          <cell r="E7048">
            <v>-113945913</v>
          </cell>
          <cell r="F7048" t="str">
            <v>completo</v>
          </cell>
        </row>
        <row r="7049">
          <cell r="D7049" t="str">
            <v>AZ280600</v>
          </cell>
          <cell r="E7049">
            <v>113444913</v>
          </cell>
          <cell r="F7049" t="str">
            <v>completo</v>
          </cell>
        </row>
        <row r="7050">
          <cell r="D7050" t="str">
            <v>AM252195</v>
          </cell>
          <cell r="E7050">
            <v>-113313913</v>
          </cell>
          <cell r="F7050" t="str">
            <v>completo</v>
          </cell>
        </row>
        <row r="7051">
          <cell r="D7051" t="str">
            <v>AB111610</v>
          </cell>
          <cell r="E7051">
            <v>-319399</v>
          </cell>
          <cell r="F7051" t="str">
            <v>completo</v>
          </cell>
        </row>
        <row r="7052">
          <cell r="D7052" t="str">
            <v>AO079939</v>
          </cell>
          <cell r="E7052">
            <v>-113143913</v>
          </cell>
          <cell r="F7052" t="str">
            <v>completo</v>
          </cell>
        </row>
        <row r="7053">
          <cell r="D7053" t="str">
            <v>76082595K</v>
          </cell>
          <cell r="E7053">
            <v>-113332913</v>
          </cell>
          <cell r="F7053" t="str">
            <v>completo</v>
          </cell>
        </row>
        <row r="7054">
          <cell r="D7054">
            <v>20541124</v>
          </cell>
          <cell r="E7054">
            <v>319554</v>
          </cell>
          <cell r="F7054" t="str">
            <v>completo</v>
          </cell>
        </row>
        <row r="7055">
          <cell r="D7055" t="str">
            <v>RD5607480</v>
          </cell>
          <cell r="E7055">
            <v>319378</v>
          </cell>
          <cell r="F7055" t="str">
            <v>completo</v>
          </cell>
        </row>
        <row r="7056">
          <cell r="D7056" t="str">
            <v>AP5609274</v>
          </cell>
          <cell r="E7056">
            <v>-319403</v>
          </cell>
          <cell r="F7056" t="str">
            <v>completo</v>
          </cell>
        </row>
        <row r="7057">
          <cell r="D7057" t="str">
            <v>AK0326521</v>
          </cell>
          <cell r="E7057">
            <v>-319251</v>
          </cell>
          <cell r="F7057" t="str">
            <v>completo</v>
          </cell>
        </row>
        <row r="7058">
          <cell r="D7058" t="str">
            <v>AB833343</v>
          </cell>
          <cell r="E7058">
            <v>113043913</v>
          </cell>
          <cell r="F7058" t="str">
            <v>completo</v>
          </cell>
        </row>
        <row r="7059">
          <cell r="D7059" t="str">
            <v>RD3939072</v>
          </cell>
          <cell r="E7059">
            <v>-113773913</v>
          </cell>
          <cell r="F7059" t="str">
            <v>completo</v>
          </cell>
        </row>
        <row r="7060">
          <cell r="D7060" t="str">
            <v>45071501B</v>
          </cell>
          <cell r="E7060">
            <v>-319387</v>
          </cell>
          <cell r="F7060" t="str">
            <v>parcial</v>
          </cell>
        </row>
        <row r="7061">
          <cell r="D7061">
            <v>923440721</v>
          </cell>
          <cell r="E7061">
            <v>-319267</v>
          </cell>
          <cell r="F7061" t="str">
            <v>completo</v>
          </cell>
        </row>
        <row r="7062">
          <cell r="D7062" t="str">
            <v>AB677274</v>
          </cell>
          <cell r="E7062">
            <v>-319959</v>
          </cell>
          <cell r="F7062" t="str">
            <v>completo</v>
          </cell>
        </row>
        <row r="7063">
          <cell r="D7063" t="str">
            <v>AE146079</v>
          </cell>
          <cell r="E7063">
            <v>-113169913</v>
          </cell>
          <cell r="F7063" t="str">
            <v>completo</v>
          </cell>
        </row>
        <row r="7064">
          <cell r="D7064" t="str">
            <v>F44317671</v>
          </cell>
          <cell r="E7064">
            <v>113062123</v>
          </cell>
          <cell r="F7064" t="str">
            <v>completo</v>
          </cell>
        </row>
        <row r="7065">
          <cell r="D7065" t="str">
            <v>I34838530</v>
          </cell>
          <cell r="E7065">
            <v>321542</v>
          </cell>
          <cell r="F7065" t="str">
            <v>completo</v>
          </cell>
        </row>
        <row r="7066">
          <cell r="D7066" t="str">
            <v>U41609776</v>
          </cell>
          <cell r="E7066">
            <v>321246</v>
          </cell>
          <cell r="F7066" t="str">
            <v>completo</v>
          </cell>
        </row>
        <row r="7067">
          <cell r="D7067" t="str">
            <v>72886324Z</v>
          </cell>
          <cell r="E7067">
            <v>-321395</v>
          </cell>
          <cell r="F7067" t="str">
            <v>completo</v>
          </cell>
        </row>
        <row r="7068">
          <cell r="D7068" t="str">
            <v>AS5991402</v>
          </cell>
          <cell r="E7068">
            <v>113882123</v>
          </cell>
          <cell r="F7068" t="str">
            <v>completo</v>
          </cell>
        </row>
        <row r="7069">
          <cell r="D7069" t="str">
            <v>AK291492</v>
          </cell>
          <cell r="E7069">
            <v>113692123</v>
          </cell>
          <cell r="F7069" t="str">
            <v>completo</v>
          </cell>
        </row>
        <row r="7070">
          <cell r="D7070" t="str">
            <v>RD4181378</v>
          </cell>
          <cell r="E7070">
            <v>113484123</v>
          </cell>
          <cell r="F7070" t="str">
            <v>completo</v>
          </cell>
        </row>
        <row r="7071">
          <cell r="D7071" t="str">
            <v>AU443455</v>
          </cell>
          <cell r="E7071">
            <v>-321483</v>
          </cell>
          <cell r="F7071" t="str">
            <v>completo</v>
          </cell>
        </row>
        <row r="7072">
          <cell r="D7072" t="str">
            <v>AU443456</v>
          </cell>
          <cell r="E7072">
            <v>321482</v>
          </cell>
          <cell r="F7072" t="str">
            <v>completo</v>
          </cell>
        </row>
        <row r="7073">
          <cell r="D7073" t="str">
            <v>AN1614365</v>
          </cell>
          <cell r="E7073">
            <v>-321299</v>
          </cell>
          <cell r="F7073" t="str">
            <v>completo</v>
          </cell>
        </row>
        <row r="7074">
          <cell r="D7074" t="str">
            <v>RD4158188</v>
          </cell>
          <cell r="E7074">
            <v>113673123</v>
          </cell>
          <cell r="F7074" t="str">
            <v>completo</v>
          </cell>
        </row>
        <row r="7075">
          <cell r="D7075" t="str">
            <v>E32896865</v>
          </cell>
          <cell r="E7075">
            <v>321250</v>
          </cell>
          <cell r="F7075" t="str">
            <v>completo</v>
          </cell>
        </row>
        <row r="7076">
          <cell r="D7076" t="str">
            <v>AP059099</v>
          </cell>
          <cell r="E7076">
            <v>113693123</v>
          </cell>
          <cell r="F7076" t="str">
            <v>completo</v>
          </cell>
        </row>
        <row r="7077">
          <cell r="D7077">
            <v>501873756</v>
          </cell>
          <cell r="E7077">
            <v>113443123</v>
          </cell>
          <cell r="F7077" t="str">
            <v>completo</v>
          </cell>
        </row>
        <row r="7078">
          <cell r="D7078" t="str">
            <v>30985308F</v>
          </cell>
          <cell r="E7078">
            <v>-113184752</v>
          </cell>
          <cell r="F7078" t="str">
            <v>parcial</v>
          </cell>
        </row>
        <row r="7079">
          <cell r="D7079" t="str">
            <v>26971037H</v>
          </cell>
          <cell r="E7079">
            <v>-269603</v>
          </cell>
          <cell r="F7079" t="str">
            <v>completo</v>
          </cell>
        </row>
        <row r="7080">
          <cell r="D7080" t="str">
            <v>70419266M</v>
          </cell>
          <cell r="E7080">
            <v>-113351913</v>
          </cell>
          <cell r="F7080" t="str">
            <v>completo</v>
          </cell>
        </row>
        <row r="7081">
          <cell r="D7081" t="str">
            <v>80134036N</v>
          </cell>
          <cell r="E7081">
            <v>-285583</v>
          </cell>
          <cell r="F7081" t="str">
            <v>completo</v>
          </cell>
        </row>
        <row r="7082">
          <cell r="D7082" t="str">
            <v>G10147477</v>
          </cell>
          <cell r="E7082">
            <v>257606</v>
          </cell>
          <cell r="F7082" t="str">
            <v>parcial</v>
          </cell>
        </row>
        <row r="7083">
          <cell r="D7083" t="str">
            <v>30942027N</v>
          </cell>
          <cell r="E7083">
            <v>113080432</v>
          </cell>
          <cell r="F7083" t="str">
            <v>completo</v>
          </cell>
        </row>
        <row r="7084">
          <cell r="D7084" t="str">
            <v>14637534N</v>
          </cell>
          <cell r="E7084">
            <v>113670212</v>
          </cell>
          <cell r="F7084" t="str">
            <v>parcial</v>
          </cell>
        </row>
        <row r="7085">
          <cell r="D7085" t="str">
            <v>30815447R</v>
          </cell>
          <cell r="E7085">
            <v>-302027</v>
          </cell>
          <cell r="F7085" t="str">
            <v>parcial</v>
          </cell>
        </row>
        <row r="7086">
          <cell r="D7086" t="str">
            <v>30537643Z</v>
          </cell>
          <cell r="E7086">
            <v>113421312</v>
          </cell>
          <cell r="F7086" t="str">
            <v>parcial</v>
          </cell>
        </row>
        <row r="7087">
          <cell r="D7087" t="str">
            <v>30200553N</v>
          </cell>
          <cell r="E7087">
            <v>113846652</v>
          </cell>
          <cell r="F7087" t="str">
            <v>parcial</v>
          </cell>
        </row>
        <row r="7088">
          <cell r="D7088" t="str">
            <v>44350358X</v>
          </cell>
          <cell r="E7088">
            <v>213146</v>
          </cell>
          <cell r="F7088" t="str">
            <v>completo</v>
          </cell>
        </row>
        <row r="7089">
          <cell r="D7089" t="str">
            <v>30202141J</v>
          </cell>
          <cell r="E7089">
            <v>302026</v>
          </cell>
          <cell r="F7089" t="str">
            <v>parcial</v>
          </cell>
        </row>
        <row r="7090">
          <cell r="D7090">
            <v>8160008929</v>
          </cell>
          <cell r="E7090">
            <v>113676882</v>
          </cell>
          <cell r="F7090" t="str">
            <v>completo</v>
          </cell>
        </row>
        <row r="7091">
          <cell r="D7091" t="str">
            <v>30807028T</v>
          </cell>
          <cell r="E7091">
            <v>-238755</v>
          </cell>
          <cell r="F7091" t="str">
            <v>parcial</v>
          </cell>
        </row>
        <row r="7092">
          <cell r="D7092" t="str">
            <v>30485830C</v>
          </cell>
          <cell r="E7092">
            <v>-113941203</v>
          </cell>
          <cell r="F7092" t="str">
            <v>completo</v>
          </cell>
        </row>
        <row r="7093">
          <cell r="D7093" t="str">
            <v>45746019P</v>
          </cell>
          <cell r="E7093">
            <v>-113546882</v>
          </cell>
          <cell r="F7093" t="str">
            <v>completo</v>
          </cell>
        </row>
        <row r="7094">
          <cell r="D7094" t="str">
            <v>30955385F</v>
          </cell>
          <cell r="E7094">
            <v>269610</v>
          </cell>
          <cell r="F7094" t="str">
            <v>parcial</v>
          </cell>
        </row>
        <row r="7095">
          <cell r="D7095" t="str">
            <v>30837457T</v>
          </cell>
          <cell r="E7095">
            <v>-113733532</v>
          </cell>
          <cell r="F7095" t="str">
            <v>parcial</v>
          </cell>
        </row>
        <row r="7096">
          <cell r="D7096" t="str">
            <v>30833869T</v>
          </cell>
          <cell r="E7096">
            <v>-113144982</v>
          </cell>
          <cell r="F7096" t="str">
            <v>completo</v>
          </cell>
        </row>
        <row r="7097">
          <cell r="D7097" t="str">
            <v>44369242B</v>
          </cell>
          <cell r="E7097">
            <v>238758</v>
          </cell>
          <cell r="F7097" t="str">
            <v>completo</v>
          </cell>
        </row>
        <row r="7098">
          <cell r="D7098" t="str">
            <v>30817081W</v>
          </cell>
          <cell r="E7098">
            <v>-113960432</v>
          </cell>
          <cell r="F7098" t="str">
            <v>parcial</v>
          </cell>
        </row>
        <row r="7099">
          <cell r="D7099" t="str">
            <v>30449098L</v>
          </cell>
          <cell r="E7099">
            <v>113442172</v>
          </cell>
          <cell r="F7099" t="str">
            <v>parcial</v>
          </cell>
        </row>
        <row r="7100">
          <cell r="D7100" t="str">
            <v>48874113X</v>
          </cell>
          <cell r="E7100">
            <v>286962</v>
          </cell>
          <cell r="F7100" t="str">
            <v>parcial</v>
          </cell>
        </row>
        <row r="7101">
          <cell r="D7101" t="str">
            <v>45744870D</v>
          </cell>
          <cell r="E7101">
            <v>256758</v>
          </cell>
          <cell r="F7101" t="str">
            <v>parcial</v>
          </cell>
        </row>
        <row r="7102">
          <cell r="D7102" t="str">
            <v>30981254R</v>
          </cell>
          <cell r="E7102">
            <v>-113106962</v>
          </cell>
          <cell r="F7102" t="str">
            <v>parcial</v>
          </cell>
        </row>
        <row r="7103">
          <cell r="D7103">
            <v>7160024030</v>
          </cell>
          <cell r="E7103">
            <v>256722</v>
          </cell>
          <cell r="F7103" t="str">
            <v>parcial</v>
          </cell>
        </row>
        <row r="7104">
          <cell r="D7104" t="str">
            <v>44359428H</v>
          </cell>
          <cell r="E7104">
            <v>-302023</v>
          </cell>
          <cell r="F7104" t="str">
            <v>parcial</v>
          </cell>
        </row>
        <row r="7105">
          <cell r="D7105" t="str">
            <v>30981709L</v>
          </cell>
          <cell r="E7105">
            <v>-287031</v>
          </cell>
          <cell r="F7105" t="str">
            <v>completo</v>
          </cell>
        </row>
        <row r="7106">
          <cell r="D7106" t="str">
            <v>30962383J</v>
          </cell>
          <cell r="E7106">
            <v>113009412</v>
          </cell>
          <cell r="F7106" t="str">
            <v>completo</v>
          </cell>
        </row>
        <row r="7107">
          <cell r="D7107" t="str">
            <v>30528114F</v>
          </cell>
          <cell r="E7107">
            <v>-302019</v>
          </cell>
          <cell r="F7107" t="str">
            <v>parcial</v>
          </cell>
        </row>
        <row r="7108">
          <cell r="D7108" t="str">
            <v>44363347G</v>
          </cell>
          <cell r="E7108">
            <v>113063913</v>
          </cell>
          <cell r="F7108" t="str">
            <v>parcial</v>
          </cell>
        </row>
        <row r="7109">
          <cell r="D7109" t="str">
            <v>30813216R</v>
          </cell>
          <cell r="E7109">
            <v>-113396832</v>
          </cell>
          <cell r="F7109" t="str">
            <v>parcial</v>
          </cell>
        </row>
        <row r="7110">
          <cell r="D7110" t="str">
            <v>30943543X</v>
          </cell>
          <cell r="E7110">
            <v>-113185652</v>
          </cell>
          <cell r="F7110" t="str">
            <v>parcial</v>
          </cell>
        </row>
        <row r="7111">
          <cell r="D7111">
            <v>7160044778</v>
          </cell>
          <cell r="E7111">
            <v>113007652</v>
          </cell>
          <cell r="F7111" t="str">
            <v>parcial</v>
          </cell>
        </row>
        <row r="7112">
          <cell r="D7112" t="str">
            <v>34027229V</v>
          </cell>
          <cell r="E7112">
            <v>-113569682</v>
          </cell>
          <cell r="F7112" t="str">
            <v>completo</v>
          </cell>
        </row>
        <row r="7113">
          <cell r="D7113">
            <v>8160005586</v>
          </cell>
          <cell r="E7113">
            <v>-256655</v>
          </cell>
          <cell r="F7113" t="str">
            <v>parcial</v>
          </cell>
        </row>
        <row r="7114">
          <cell r="D7114" t="str">
            <v>30812440F</v>
          </cell>
          <cell r="E7114">
            <v>-113506962</v>
          </cell>
          <cell r="F7114" t="str">
            <v>completo</v>
          </cell>
        </row>
        <row r="7115">
          <cell r="D7115" t="str">
            <v>31033462E</v>
          </cell>
          <cell r="E7115">
            <v>256774</v>
          </cell>
          <cell r="F7115" t="str">
            <v>completo</v>
          </cell>
        </row>
        <row r="7116">
          <cell r="D7116" t="str">
            <v>30814274R</v>
          </cell>
          <cell r="E7116">
            <v>-113146882</v>
          </cell>
          <cell r="F7116" t="str">
            <v>parcial</v>
          </cell>
        </row>
        <row r="7117">
          <cell r="D7117" t="str">
            <v>30962940H</v>
          </cell>
          <cell r="E7117">
            <v>113217652</v>
          </cell>
          <cell r="F7117" t="str">
            <v>parcial</v>
          </cell>
        </row>
        <row r="7118">
          <cell r="D7118" t="str">
            <v>44359814J</v>
          </cell>
          <cell r="E7118">
            <v>-113546652</v>
          </cell>
          <cell r="F7118" t="str">
            <v>completo</v>
          </cell>
        </row>
        <row r="7119">
          <cell r="D7119" t="str">
            <v>44360325H</v>
          </cell>
          <cell r="E7119">
            <v>113806962</v>
          </cell>
          <cell r="F7119" t="str">
            <v>parcial</v>
          </cell>
        </row>
        <row r="7120">
          <cell r="D7120" t="str">
            <v>44354327T</v>
          </cell>
          <cell r="E7120">
            <v>-321399</v>
          </cell>
          <cell r="F7120" t="str">
            <v>parcial</v>
          </cell>
        </row>
        <row r="7121">
          <cell r="D7121" t="str">
            <v>44260780V</v>
          </cell>
          <cell r="E7121">
            <v>-113904832</v>
          </cell>
          <cell r="F7121" t="str">
            <v>parcial</v>
          </cell>
        </row>
        <row r="7122">
          <cell r="D7122" t="str">
            <v>30813272B</v>
          </cell>
          <cell r="E7122">
            <v>256710</v>
          </cell>
          <cell r="F7122" t="str">
            <v>completo</v>
          </cell>
        </row>
        <row r="7123">
          <cell r="D7123" t="str">
            <v>30481374A</v>
          </cell>
          <cell r="E7123">
            <v>-303871</v>
          </cell>
          <cell r="F7123" t="str">
            <v>completo</v>
          </cell>
        </row>
        <row r="7124">
          <cell r="D7124" t="str">
            <v>45741746J</v>
          </cell>
          <cell r="E7124">
            <v>-257507</v>
          </cell>
          <cell r="F7124" t="str">
            <v>parcial</v>
          </cell>
        </row>
        <row r="7125">
          <cell r="D7125" t="str">
            <v>30947030R</v>
          </cell>
          <cell r="E7125">
            <v>-289191</v>
          </cell>
          <cell r="F7125" t="str">
            <v>completo</v>
          </cell>
        </row>
        <row r="7126">
          <cell r="D7126" t="str">
            <v>25600941D</v>
          </cell>
          <cell r="E7126">
            <v>-286963</v>
          </cell>
          <cell r="F7126" t="str">
            <v>completo</v>
          </cell>
        </row>
        <row r="7127">
          <cell r="D7127" t="str">
            <v>45740590F</v>
          </cell>
          <cell r="E7127">
            <v>-113770432</v>
          </cell>
          <cell r="F7127" t="str">
            <v>completo</v>
          </cell>
        </row>
        <row r="7128">
          <cell r="D7128" t="str">
            <v>G00282213</v>
          </cell>
          <cell r="E7128">
            <v>-113907652</v>
          </cell>
          <cell r="F7128" t="str">
            <v>parcial</v>
          </cell>
        </row>
        <row r="7129">
          <cell r="D7129" t="str">
            <v>45887018V</v>
          </cell>
          <cell r="E7129">
            <v>239906</v>
          </cell>
          <cell r="F7129" t="str">
            <v>completo</v>
          </cell>
        </row>
        <row r="7130">
          <cell r="D7130" t="str">
            <v>80158257Z</v>
          </cell>
          <cell r="E7130">
            <v>113066882</v>
          </cell>
          <cell r="F7130" t="str">
            <v>completo</v>
          </cell>
        </row>
        <row r="7131">
          <cell r="D7131" t="str">
            <v>80164212N</v>
          </cell>
          <cell r="E7131">
            <v>266582</v>
          </cell>
          <cell r="F7131" t="str">
            <v>completo</v>
          </cell>
        </row>
        <row r="7132">
          <cell r="D7132" t="str">
            <v>80129778D</v>
          </cell>
          <cell r="E7132">
            <v>113867303</v>
          </cell>
          <cell r="F7132" t="str">
            <v>completo</v>
          </cell>
        </row>
        <row r="7133">
          <cell r="D7133" t="str">
            <v>15456549C</v>
          </cell>
          <cell r="E7133">
            <v>113849913</v>
          </cell>
          <cell r="F7133" t="str">
            <v>completo</v>
          </cell>
        </row>
        <row r="7134">
          <cell r="D7134" t="str">
            <v>30993106P</v>
          </cell>
          <cell r="E7134">
            <v>113841203</v>
          </cell>
          <cell r="F7134" t="str">
            <v>completo</v>
          </cell>
        </row>
        <row r="7135">
          <cell r="D7135" t="str">
            <v>C559529</v>
          </cell>
          <cell r="E7135">
            <v>272330</v>
          </cell>
          <cell r="F7135" t="str">
            <v>completo</v>
          </cell>
        </row>
        <row r="7136">
          <cell r="D7136" t="str">
            <v>20226758Y</v>
          </cell>
          <cell r="E7136">
            <v>-113906962</v>
          </cell>
          <cell r="F7136" t="str">
            <v>completo</v>
          </cell>
        </row>
        <row r="7137">
          <cell r="D7137" t="str">
            <v>50623583P</v>
          </cell>
          <cell r="E7137">
            <v>-113120203</v>
          </cell>
          <cell r="F7137" t="str">
            <v>completo</v>
          </cell>
        </row>
        <row r="7138">
          <cell r="D7138" t="str">
            <v>45889391K</v>
          </cell>
          <cell r="E7138">
            <v>-113902913</v>
          </cell>
          <cell r="F7138" t="str">
            <v>parcial</v>
          </cell>
        </row>
        <row r="7139">
          <cell r="D7139" t="str">
            <v>31011252F</v>
          </cell>
          <cell r="E7139">
            <v>113006962</v>
          </cell>
          <cell r="F7139" t="str">
            <v>parcial</v>
          </cell>
        </row>
        <row r="7140">
          <cell r="D7140" t="str">
            <v>31012411Q</v>
          </cell>
          <cell r="E7140">
            <v>321338</v>
          </cell>
          <cell r="F7140" t="str">
            <v>completo</v>
          </cell>
        </row>
        <row r="7141">
          <cell r="D7141" t="str">
            <v>30990206Y</v>
          </cell>
          <cell r="E7141">
            <v>113086882</v>
          </cell>
          <cell r="F7141" t="str">
            <v>completo</v>
          </cell>
        </row>
        <row r="7142">
          <cell r="D7142" t="str">
            <v>45945132X</v>
          </cell>
          <cell r="E7142">
            <v>113216892</v>
          </cell>
          <cell r="F7142" t="str">
            <v>completo</v>
          </cell>
        </row>
        <row r="7143">
          <cell r="D7143" t="str">
            <v>53910042C</v>
          </cell>
          <cell r="E7143">
            <v>-302147</v>
          </cell>
          <cell r="F7143" t="str">
            <v>completo</v>
          </cell>
        </row>
        <row r="7144">
          <cell r="D7144" t="str">
            <v>45886352H</v>
          </cell>
          <cell r="E7144">
            <v>113633382</v>
          </cell>
          <cell r="F7144" t="str">
            <v>completo</v>
          </cell>
        </row>
        <row r="7145">
          <cell r="D7145" t="str">
            <v>45943713V</v>
          </cell>
          <cell r="E7145">
            <v>-113335892</v>
          </cell>
          <cell r="F7145" t="str">
            <v>completo</v>
          </cell>
        </row>
        <row r="7146">
          <cell r="D7146" t="str">
            <v>46073330Y</v>
          </cell>
          <cell r="E7146">
            <v>113420203</v>
          </cell>
          <cell r="F7146" t="str">
            <v>parcial</v>
          </cell>
        </row>
        <row r="7147">
          <cell r="D7147" t="str">
            <v>20226866E</v>
          </cell>
          <cell r="E7147">
            <v>113401913</v>
          </cell>
          <cell r="F7147" t="str">
            <v>completo</v>
          </cell>
        </row>
        <row r="7148">
          <cell r="D7148" t="str">
            <v>31018058M</v>
          </cell>
          <cell r="E7148">
            <v>113690913</v>
          </cell>
          <cell r="F7148" t="str">
            <v>completo</v>
          </cell>
        </row>
        <row r="7149">
          <cell r="D7149" t="str">
            <v>45945914X</v>
          </cell>
          <cell r="E7149">
            <v>113271713</v>
          </cell>
          <cell r="F7149" t="str">
            <v>completo</v>
          </cell>
        </row>
        <row r="7150">
          <cell r="D7150" t="str">
            <v>46070017M</v>
          </cell>
          <cell r="E7150">
            <v>-113501913</v>
          </cell>
          <cell r="F7150" t="str">
            <v>completo</v>
          </cell>
        </row>
        <row r="7151">
          <cell r="D7151" t="str">
            <v>45945159Z</v>
          </cell>
          <cell r="E7151">
            <v>-113103123</v>
          </cell>
          <cell r="F7151" t="str">
            <v>parcial</v>
          </cell>
        </row>
        <row r="7152">
          <cell r="D7152" t="str">
            <v>48956962J</v>
          </cell>
          <cell r="E7152">
            <v>271242</v>
          </cell>
          <cell r="F7152" t="str">
            <v>parcial</v>
          </cell>
        </row>
        <row r="7153">
          <cell r="D7153" t="str">
            <v>20620656Y</v>
          </cell>
          <cell r="E7153">
            <v>113863613</v>
          </cell>
          <cell r="F7153" t="str">
            <v>completo</v>
          </cell>
        </row>
        <row r="7154">
          <cell r="D7154" t="str">
            <v>32730298X</v>
          </cell>
          <cell r="E7154">
            <v>113863913</v>
          </cell>
          <cell r="F7154" t="str">
            <v>completo</v>
          </cell>
        </row>
        <row r="7155">
          <cell r="D7155">
            <v>1309609988</v>
          </cell>
          <cell r="E7155">
            <v>113278962</v>
          </cell>
          <cell r="F7155" t="str">
            <v>parcial</v>
          </cell>
        </row>
        <row r="7156">
          <cell r="D7156" t="str">
            <v>N95852476</v>
          </cell>
          <cell r="E7156">
            <v>-113942172</v>
          </cell>
          <cell r="F7156" t="str">
            <v>completo</v>
          </cell>
        </row>
        <row r="7157">
          <cell r="D7157">
            <v>1305258715</v>
          </cell>
          <cell r="E7157">
            <v>113049172</v>
          </cell>
          <cell r="F7157" t="str">
            <v>parcial</v>
          </cell>
        </row>
        <row r="7158">
          <cell r="D7158">
            <v>1308755238</v>
          </cell>
          <cell r="E7158">
            <v>-271947</v>
          </cell>
          <cell r="F7158" t="str">
            <v>parcial</v>
          </cell>
        </row>
        <row r="7159">
          <cell r="D7159">
            <v>1308637790</v>
          </cell>
          <cell r="E7159">
            <v>271950</v>
          </cell>
          <cell r="F7159" t="str">
            <v>parcial</v>
          </cell>
        </row>
        <row r="7160">
          <cell r="D7160">
            <v>1311943714</v>
          </cell>
          <cell r="E7160">
            <v>-271959</v>
          </cell>
          <cell r="F7160" t="str">
            <v>completo</v>
          </cell>
        </row>
        <row r="7161">
          <cell r="D7161">
            <v>1309681896</v>
          </cell>
          <cell r="E7161">
            <v>-272187</v>
          </cell>
          <cell r="F7161" t="str">
            <v>parcial</v>
          </cell>
        </row>
        <row r="7162">
          <cell r="D7162">
            <v>1307540722</v>
          </cell>
          <cell r="E7162">
            <v>272190</v>
          </cell>
          <cell r="F7162" t="str">
            <v>parcial</v>
          </cell>
        </row>
        <row r="7163">
          <cell r="D7163">
            <v>1309763645</v>
          </cell>
          <cell r="E7163">
            <v>-287023</v>
          </cell>
          <cell r="F7163" t="str">
            <v>parcial</v>
          </cell>
        </row>
        <row r="7164">
          <cell r="D7164">
            <v>538614134</v>
          </cell>
          <cell r="E7164">
            <v>286966</v>
          </cell>
          <cell r="F7164" t="str">
            <v>completo</v>
          </cell>
        </row>
        <row r="7165">
          <cell r="D7165" t="str">
            <v>Y4894422J</v>
          </cell>
          <cell r="E7165">
            <v>-286947</v>
          </cell>
          <cell r="F7165" t="str">
            <v>parcial</v>
          </cell>
        </row>
        <row r="7166">
          <cell r="D7166" t="str">
            <v>Y5503219T</v>
          </cell>
          <cell r="E7166">
            <v>113650782</v>
          </cell>
          <cell r="F7166" t="str">
            <v>completo</v>
          </cell>
        </row>
        <row r="7167">
          <cell r="D7167" t="str">
            <v>AN3626945</v>
          </cell>
          <cell r="E7167">
            <v>-287067</v>
          </cell>
          <cell r="F7167" t="str">
            <v>completo</v>
          </cell>
        </row>
        <row r="7168">
          <cell r="D7168" t="str">
            <v>I635083</v>
          </cell>
          <cell r="E7168">
            <v>287354</v>
          </cell>
          <cell r="F7168" t="str">
            <v>completo</v>
          </cell>
        </row>
        <row r="7169">
          <cell r="D7169">
            <v>1720760121</v>
          </cell>
          <cell r="E7169">
            <v>113463913</v>
          </cell>
          <cell r="F7169" t="str">
            <v>completo</v>
          </cell>
        </row>
        <row r="7170">
          <cell r="D7170" t="str">
            <v>48122211R</v>
          </cell>
          <cell r="E7170">
            <v>113820203</v>
          </cell>
          <cell r="F7170" t="str">
            <v>completo</v>
          </cell>
        </row>
        <row r="7171">
          <cell r="D7171">
            <v>1311832032</v>
          </cell>
          <cell r="E7171">
            <v>319994</v>
          </cell>
          <cell r="F7171" t="str">
            <v>completo</v>
          </cell>
        </row>
        <row r="7172">
          <cell r="D7172">
            <v>116653117</v>
          </cell>
          <cell r="E7172">
            <v>321370</v>
          </cell>
          <cell r="F7172" t="str">
            <v>completo</v>
          </cell>
        </row>
        <row r="7173">
          <cell r="D7173" t="str">
            <v>RD3743096</v>
          </cell>
          <cell r="E7173">
            <v>303678</v>
          </cell>
          <cell r="F7173" t="str">
            <v>parcial</v>
          </cell>
        </row>
        <row r="7174">
          <cell r="D7174" t="str">
            <v>52247820P</v>
          </cell>
          <cell r="E7174">
            <v>113276303</v>
          </cell>
          <cell r="F7174" t="str">
            <v>completo</v>
          </cell>
        </row>
        <row r="7175">
          <cell r="D7175" t="str">
            <v>SG3460443</v>
          </cell>
          <cell r="E7175">
            <v>-303695</v>
          </cell>
          <cell r="F7175" t="str">
            <v>completo</v>
          </cell>
        </row>
        <row r="7176">
          <cell r="D7176" t="str">
            <v>51319316Z</v>
          </cell>
          <cell r="E7176">
            <v>321466</v>
          </cell>
          <cell r="F7176" t="str">
            <v>completo</v>
          </cell>
        </row>
        <row r="7177">
          <cell r="D7177" t="str">
            <v>A6732406</v>
          </cell>
          <cell r="E7177">
            <v>113271913</v>
          </cell>
          <cell r="F7177" t="str">
            <v>parcial</v>
          </cell>
        </row>
        <row r="7178">
          <cell r="D7178" t="str">
            <v>45329961C</v>
          </cell>
          <cell r="E7178">
            <v>319354</v>
          </cell>
          <cell r="F7178" t="str">
            <v>completo</v>
          </cell>
        </row>
        <row r="7179">
          <cell r="D7179" t="str">
            <v>53598046L</v>
          </cell>
          <cell r="E7179">
            <v>-319115</v>
          </cell>
          <cell r="F7179" t="str">
            <v>completo</v>
          </cell>
        </row>
        <row r="7180">
          <cell r="D7180" t="str">
            <v>75135269L</v>
          </cell>
          <cell r="E7180">
            <v>319238</v>
          </cell>
          <cell r="F7180" t="str">
            <v>completo</v>
          </cell>
        </row>
        <row r="7181">
          <cell r="D7181">
            <v>187291876</v>
          </cell>
          <cell r="E7181">
            <v>319666</v>
          </cell>
          <cell r="F7181" t="str">
            <v>completo</v>
          </cell>
        </row>
        <row r="7182">
          <cell r="D7182" t="str">
            <v>Y7867399X</v>
          </cell>
          <cell r="E7182">
            <v>113481913</v>
          </cell>
          <cell r="F7182" t="str">
            <v>completo</v>
          </cell>
        </row>
        <row r="7183">
          <cell r="D7183" t="str">
            <v>A3704498</v>
          </cell>
          <cell r="E7183">
            <v>-113504123</v>
          </cell>
          <cell r="F7183" t="str">
            <v>completo</v>
          </cell>
        </row>
        <row r="7184">
          <cell r="D7184" t="str">
            <v>74833972E</v>
          </cell>
          <cell r="E7184">
            <v>-321467</v>
          </cell>
          <cell r="F7184" t="str">
            <v>completo</v>
          </cell>
        </row>
        <row r="7185">
          <cell r="D7185" t="str">
            <v>78687659J</v>
          </cell>
          <cell r="E7185">
            <v>-271311</v>
          </cell>
          <cell r="F7185" t="str">
            <v>parcial</v>
          </cell>
        </row>
        <row r="7186">
          <cell r="D7186" t="str">
            <v>30800197T</v>
          </cell>
          <cell r="E7186">
            <v>302050</v>
          </cell>
          <cell r="F7186" t="str">
            <v>parcial</v>
          </cell>
        </row>
        <row r="7187">
          <cell r="D7187" t="str">
            <v>31006933N</v>
          </cell>
          <cell r="E7187">
            <v>269658</v>
          </cell>
          <cell r="F7187" t="str">
            <v>parcial</v>
          </cell>
        </row>
        <row r="7188">
          <cell r="D7188" t="str">
            <v>26972705F</v>
          </cell>
          <cell r="E7188">
            <v>-113528332</v>
          </cell>
          <cell r="F7188" t="str">
            <v>completo</v>
          </cell>
        </row>
        <row r="7189">
          <cell r="D7189" t="str">
            <v>79012327J</v>
          </cell>
          <cell r="E7189">
            <v>269666</v>
          </cell>
          <cell r="F7189" t="str">
            <v>completo</v>
          </cell>
        </row>
        <row r="7190">
          <cell r="D7190" t="str">
            <v>54097795R</v>
          </cell>
          <cell r="E7190">
            <v>-286383</v>
          </cell>
          <cell r="F7190" t="str">
            <v>completo</v>
          </cell>
        </row>
        <row r="7191">
          <cell r="D7191" t="str">
            <v>74916878J</v>
          </cell>
          <cell r="E7191">
            <v>-286867</v>
          </cell>
          <cell r="F7191" t="str">
            <v>completo</v>
          </cell>
        </row>
        <row r="7192">
          <cell r="D7192" t="str">
            <v>74669206M</v>
          </cell>
          <cell r="E7192">
            <v>-113968682</v>
          </cell>
          <cell r="F7192" t="str">
            <v>completo</v>
          </cell>
        </row>
        <row r="7193">
          <cell r="D7193" t="str">
            <v>30266375P</v>
          </cell>
          <cell r="E7193">
            <v>266598</v>
          </cell>
          <cell r="F7193" t="str">
            <v>completo</v>
          </cell>
        </row>
        <row r="7194">
          <cell r="D7194" t="str">
            <v>76648222D</v>
          </cell>
          <cell r="E7194">
            <v>-286819</v>
          </cell>
          <cell r="F7194" t="str">
            <v>completo</v>
          </cell>
        </row>
        <row r="7195">
          <cell r="D7195" t="str">
            <v>31009059E</v>
          </cell>
          <cell r="E7195">
            <v>299106</v>
          </cell>
          <cell r="F7195" t="str">
            <v>completo</v>
          </cell>
        </row>
        <row r="7196">
          <cell r="D7196" t="str">
            <v>17474015H</v>
          </cell>
          <cell r="E7196">
            <v>-321463</v>
          </cell>
          <cell r="F7196" t="str">
            <v>completo</v>
          </cell>
        </row>
        <row r="7197">
          <cell r="D7197">
            <v>71262178</v>
          </cell>
          <cell r="E7197">
            <v>-269663</v>
          </cell>
          <cell r="F7197" t="str">
            <v>completo</v>
          </cell>
        </row>
        <row r="7198">
          <cell r="D7198" t="str">
            <v>Y7619343D</v>
          </cell>
          <cell r="E7198">
            <v>-113542913</v>
          </cell>
          <cell r="F7198" t="str">
            <v>completo</v>
          </cell>
        </row>
        <row r="7199">
          <cell r="D7199">
            <v>1308591013</v>
          </cell>
          <cell r="E7199">
            <v>-302435</v>
          </cell>
          <cell r="F7199" t="str">
            <v>parcial</v>
          </cell>
        </row>
        <row r="7200">
          <cell r="D7200" t="str">
            <v>A5180570</v>
          </cell>
          <cell r="E7200">
            <v>-319955</v>
          </cell>
          <cell r="F7200" t="str">
            <v>parcial</v>
          </cell>
        </row>
        <row r="7201">
          <cell r="D7201" t="str">
            <v>45885632B</v>
          </cell>
          <cell r="E7201">
            <v>-113393352</v>
          </cell>
          <cell r="F7201" t="str">
            <v>completo</v>
          </cell>
        </row>
        <row r="7202">
          <cell r="D7202" t="str">
            <v>20224635E</v>
          </cell>
          <cell r="E7202">
            <v>-288815</v>
          </cell>
          <cell r="F7202" t="str">
            <v>parcial</v>
          </cell>
        </row>
        <row r="7203">
          <cell r="D7203" t="str">
            <v>45942843K</v>
          </cell>
          <cell r="E7203">
            <v>-113949103</v>
          </cell>
          <cell r="F7203" t="str">
            <v>completo</v>
          </cell>
        </row>
        <row r="7204">
          <cell r="D7204" t="str">
            <v>26507853P</v>
          </cell>
          <cell r="E7204">
            <v>319262</v>
          </cell>
          <cell r="F7204" t="str">
            <v>completo</v>
          </cell>
        </row>
        <row r="7205">
          <cell r="D7205" t="str">
            <v>78645862F</v>
          </cell>
          <cell r="E7205">
            <v>-286795</v>
          </cell>
          <cell r="F7205" t="str">
            <v>completo</v>
          </cell>
        </row>
        <row r="7206">
          <cell r="D7206" t="str">
            <v>49061716W</v>
          </cell>
          <cell r="E7206">
            <v>-319327</v>
          </cell>
          <cell r="F7206" t="str">
            <v>completo</v>
          </cell>
        </row>
        <row r="7207">
          <cell r="D7207" t="str">
            <v>30997130F</v>
          </cell>
          <cell r="E7207">
            <v>-113350722</v>
          </cell>
          <cell r="F7207" t="str">
            <v>completo</v>
          </cell>
        </row>
        <row r="7208">
          <cell r="D7208">
            <v>80854870</v>
          </cell>
          <cell r="E7208">
            <v>-113732652</v>
          </cell>
          <cell r="F7208" t="str">
            <v>completo</v>
          </cell>
        </row>
        <row r="7209">
          <cell r="D7209" t="str">
            <v>30955653E</v>
          </cell>
          <cell r="E7209">
            <v>269926</v>
          </cell>
          <cell r="F7209" t="str">
            <v>parcial</v>
          </cell>
        </row>
        <row r="7210">
          <cell r="D7210" t="str">
            <v>50609404C</v>
          </cell>
          <cell r="E7210">
            <v>269858</v>
          </cell>
          <cell r="F7210" t="str">
            <v>completo</v>
          </cell>
        </row>
        <row r="7211">
          <cell r="D7211" t="str">
            <v>44374087A</v>
          </cell>
          <cell r="E7211">
            <v>-303599</v>
          </cell>
          <cell r="F7211" t="str">
            <v>completo</v>
          </cell>
        </row>
        <row r="7212">
          <cell r="D7212" t="str">
            <v>50614191T</v>
          </cell>
          <cell r="E7212">
            <v>113290432</v>
          </cell>
          <cell r="F7212" t="str">
            <v>parcial</v>
          </cell>
        </row>
        <row r="7213">
          <cell r="D7213" t="str">
            <v>30962281A</v>
          </cell>
          <cell r="E7213">
            <v>-113901432</v>
          </cell>
          <cell r="F7213" t="str">
            <v>completo</v>
          </cell>
        </row>
        <row r="7214">
          <cell r="D7214" t="str">
            <v>44362660F</v>
          </cell>
          <cell r="E7214">
            <v>-235335</v>
          </cell>
          <cell r="F7214" t="str">
            <v>completo</v>
          </cell>
        </row>
        <row r="7215">
          <cell r="D7215" t="str">
            <v>30546919K</v>
          </cell>
          <cell r="E7215">
            <v>-269863</v>
          </cell>
          <cell r="F7215" t="str">
            <v>parcial</v>
          </cell>
        </row>
        <row r="7216">
          <cell r="D7216" t="str">
            <v>79194658T</v>
          </cell>
          <cell r="E7216">
            <v>-234091</v>
          </cell>
          <cell r="F7216" t="str">
            <v>parcial</v>
          </cell>
        </row>
        <row r="7217">
          <cell r="D7217" t="str">
            <v>52966035W</v>
          </cell>
          <cell r="E7217">
            <v>113021913</v>
          </cell>
          <cell r="F7217" t="str">
            <v>completo</v>
          </cell>
        </row>
        <row r="7218">
          <cell r="D7218" t="str">
            <v>30818414R</v>
          </cell>
          <cell r="E7218">
            <v>-113351782</v>
          </cell>
          <cell r="F7218" t="str">
            <v>completo</v>
          </cell>
        </row>
        <row r="7219">
          <cell r="D7219" t="str">
            <v>31001493T</v>
          </cell>
          <cell r="E7219">
            <v>302206</v>
          </cell>
          <cell r="F7219" t="str">
            <v>completo</v>
          </cell>
        </row>
        <row r="7220">
          <cell r="D7220" t="str">
            <v>30995093V</v>
          </cell>
          <cell r="E7220">
            <v>113214352</v>
          </cell>
          <cell r="F7220" t="str">
            <v>completo</v>
          </cell>
        </row>
        <row r="7221">
          <cell r="D7221" t="str">
            <v>A739989</v>
          </cell>
          <cell r="E7221">
            <v>-113397652</v>
          </cell>
          <cell r="F7221" t="str">
            <v>completo</v>
          </cell>
        </row>
        <row r="7222">
          <cell r="D7222" t="str">
            <v>15452545H</v>
          </cell>
          <cell r="E7222">
            <v>113469752</v>
          </cell>
          <cell r="F7222" t="str">
            <v>completo</v>
          </cell>
        </row>
        <row r="7223">
          <cell r="D7223" t="str">
            <v>20224247W</v>
          </cell>
          <cell r="E7223">
            <v>-113123913</v>
          </cell>
          <cell r="F7223" t="str">
            <v>completo</v>
          </cell>
        </row>
        <row r="7224">
          <cell r="D7224" t="str">
            <v>30463032S</v>
          </cell>
          <cell r="E7224">
            <v>-113144123</v>
          </cell>
          <cell r="F7224" t="str">
            <v>parcial</v>
          </cell>
        </row>
        <row r="7225">
          <cell r="D7225" t="str">
            <v>45750000X</v>
          </cell>
          <cell r="E7225">
            <v>-270243</v>
          </cell>
          <cell r="F7225" t="str">
            <v>parcial</v>
          </cell>
        </row>
        <row r="7226">
          <cell r="D7226" t="str">
            <v>30965230P</v>
          </cell>
          <cell r="E7226">
            <v>-319671</v>
          </cell>
          <cell r="F7226" t="str">
            <v>completo</v>
          </cell>
        </row>
        <row r="7227">
          <cell r="D7227" t="str">
            <v>01181749D</v>
          </cell>
          <cell r="E7227">
            <v>-217511</v>
          </cell>
          <cell r="F7227" t="str">
            <v>parcial</v>
          </cell>
        </row>
        <row r="7228">
          <cell r="D7228" t="str">
            <v>30807709Z</v>
          </cell>
          <cell r="E7228">
            <v>234202</v>
          </cell>
          <cell r="F7228" t="str">
            <v>parcial</v>
          </cell>
        </row>
        <row r="7229">
          <cell r="D7229" t="str">
            <v>31003116J</v>
          </cell>
          <cell r="E7229">
            <v>-113941782</v>
          </cell>
          <cell r="F7229" t="str">
            <v>completo</v>
          </cell>
        </row>
        <row r="7230">
          <cell r="D7230" t="str">
            <v>14621072H</v>
          </cell>
          <cell r="E7230">
            <v>113802432</v>
          </cell>
          <cell r="F7230" t="str">
            <v>parcial</v>
          </cell>
        </row>
        <row r="7231">
          <cell r="D7231" t="str">
            <v>50611365A</v>
          </cell>
          <cell r="E7231">
            <v>288838</v>
          </cell>
          <cell r="F7231" t="str">
            <v>completo</v>
          </cell>
        </row>
        <row r="7232">
          <cell r="D7232" t="str">
            <v>30956718Y</v>
          </cell>
          <cell r="E7232">
            <v>-113751782</v>
          </cell>
          <cell r="F7232" t="str">
            <v>parcial</v>
          </cell>
        </row>
        <row r="7233">
          <cell r="D7233" t="str">
            <v>30807935X</v>
          </cell>
          <cell r="E7233">
            <v>-113312552</v>
          </cell>
          <cell r="F7233" t="str">
            <v>parcial</v>
          </cell>
        </row>
        <row r="7234">
          <cell r="D7234" t="str">
            <v>52558954K</v>
          </cell>
          <cell r="E7234">
            <v>-235323</v>
          </cell>
          <cell r="F7234" t="str">
            <v>parcial</v>
          </cell>
        </row>
        <row r="7235">
          <cell r="D7235" t="str">
            <v>30957498G</v>
          </cell>
          <cell r="E7235">
            <v>-113122532</v>
          </cell>
          <cell r="F7235" t="str">
            <v>parcial</v>
          </cell>
        </row>
        <row r="7236">
          <cell r="D7236" t="str">
            <v>31003591M</v>
          </cell>
          <cell r="E7236">
            <v>113880072</v>
          </cell>
          <cell r="F7236" t="str">
            <v>parcial</v>
          </cell>
        </row>
        <row r="7237">
          <cell r="D7237" t="str">
            <v>31870064E</v>
          </cell>
          <cell r="E7237">
            <v>255122</v>
          </cell>
          <cell r="F7237" t="str">
            <v>parcial</v>
          </cell>
        </row>
        <row r="7238">
          <cell r="D7238" t="str">
            <v>52486822V</v>
          </cell>
          <cell r="E7238">
            <v>257186</v>
          </cell>
          <cell r="F7238" t="str">
            <v>completo</v>
          </cell>
        </row>
        <row r="7239">
          <cell r="D7239" t="str">
            <v>26977117A</v>
          </cell>
          <cell r="E7239">
            <v>-113314352</v>
          </cell>
          <cell r="F7239" t="str">
            <v>completo</v>
          </cell>
        </row>
        <row r="7240">
          <cell r="D7240" t="str">
            <v>45743511F</v>
          </cell>
          <cell r="E7240">
            <v>234090</v>
          </cell>
          <cell r="F7240" t="str">
            <v>completo</v>
          </cell>
        </row>
        <row r="7241">
          <cell r="D7241" t="str">
            <v>75559103D</v>
          </cell>
          <cell r="E7241">
            <v>-113921272</v>
          </cell>
          <cell r="F7241" t="str">
            <v>completo</v>
          </cell>
        </row>
        <row r="7242">
          <cell r="D7242" t="str">
            <v>30835506G</v>
          </cell>
          <cell r="E7242">
            <v>270246</v>
          </cell>
          <cell r="F7242" t="str">
            <v>completo</v>
          </cell>
        </row>
        <row r="7243">
          <cell r="D7243" t="str">
            <v>30954801K</v>
          </cell>
          <cell r="E7243">
            <v>-113312432</v>
          </cell>
          <cell r="F7243" t="str">
            <v>completo</v>
          </cell>
        </row>
        <row r="7244">
          <cell r="D7244" t="str">
            <v>50612379M</v>
          </cell>
          <cell r="E7244">
            <v>-254815</v>
          </cell>
          <cell r="F7244" t="str">
            <v>completo</v>
          </cell>
        </row>
        <row r="7245">
          <cell r="D7245" t="str">
            <v>80157687L</v>
          </cell>
          <cell r="E7245">
            <v>-270595</v>
          </cell>
          <cell r="F7245" t="str">
            <v>parcial</v>
          </cell>
        </row>
        <row r="7246">
          <cell r="D7246" t="str">
            <v>15401729D</v>
          </cell>
          <cell r="E7246">
            <v>-287151</v>
          </cell>
          <cell r="F7246" t="str">
            <v>completo</v>
          </cell>
        </row>
        <row r="7247">
          <cell r="D7247" t="str">
            <v>30966187E</v>
          </cell>
          <cell r="E7247">
            <v>319154</v>
          </cell>
          <cell r="F7247" t="str">
            <v>completo</v>
          </cell>
        </row>
        <row r="7248">
          <cell r="D7248" t="str">
            <v>30541205B</v>
          </cell>
          <cell r="E7248">
            <v>113821272</v>
          </cell>
          <cell r="F7248" t="str">
            <v>completo</v>
          </cell>
        </row>
        <row r="7249">
          <cell r="D7249" t="str">
            <v>30506020Q</v>
          </cell>
          <cell r="E7249">
            <v>-289303</v>
          </cell>
          <cell r="F7249" t="str">
            <v>parcial</v>
          </cell>
        </row>
        <row r="7250">
          <cell r="D7250" t="str">
            <v>30509783F</v>
          </cell>
          <cell r="E7250">
            <v>302234</v>
          </cell>
          <cell r="F7250" t="str">
            <v>parcial</v>
          </cell>
        </row>
        <row r="7251">
          <cell r="D7251" t="str">
            <v>75707713Q</v>
          </cell>
          <cell r="E7251">
            <v>-113122203</v>
          </cell>
          <cell r="F7251" t="str">
            <v>parcial</v>
          </cell>
        </row>
        <row r="7252">
          <cell r="D7252" t="str">
            <v>15454304Y</v>
          </cell>
          <cell r="E7252">
            <v>113841782</v>
          </cell>
          <cell r="F7252" t="str">
            <v>completo</v>
          </cell>
        </row>
        <row r="7253">
          <cell r="D7253" t="str">
            <v>26976341D</v>
          </cell>
          <cell r="E7253">
            <v>-113331272</v>
          </cell>
          <cell r="F7253" t="str">
            <v>completo</v>
          </cell>
        </row>
        <row r="7254">
          <cell r="D7254" t="str">
            <v>30995412Z</v>
          </cell>
          <cell r="E7254">
            <v>234174</v>
          </cell>
          <cell r="F7254" t="str">
            <v>completo</v>
          </cell>
        </row>
        <row r="7255">
          <cell r="D7255" t="str">
            <v>31006438T</v>
          </cell>
          <cell r="E7255">
            <v>269866</v>
          </cell>
          <cell r="F7255" t="str">
            <v>completo</v>
          </cell>
        </row>
        <row r="7256">
          <cell r="D7256">
            <v>103488168</v>
          </cell>
          <cell r="E7256">
            <v>256234</v>
          </cell>
          <cell r="F7256" t="str">
            <v>completo</v>
          </cell>
        </row>
        <row r="7257">
          <cell r="D7257" t="str">
            <v>30961320P</v>
          </cell>
          <cell r="E7257">
            <v>113488962</v>
          </cell>
          <cell r="F7257" t="str">
            <v>parcial</v>
          </cell>
        </row>
        <row r="7258">
          <cell r="D7258" t="str">
            <v>30814226E</v>
          </cell>
          <cell r="E7258">
            <v>274114</v>
          </cell>
          <cell r="F7258" t="str">
            <v>parcial</v>
          </cell>
        </row>
        <row r="7259">
          <cell r="D7259" t="str">
            <v>30996968Y</v>
          </cell>
          <cell r="E7259">
            <v>-113712432</v>
          </cell>
          <cell r="F7259" t="str">
            <v>completo</v>
          </cell>
        </row>
        <row r="7260">
          <cell r="D7260" t="str">
            <v>77340790R</v>
          </cell>
          <cell r="E7260">
            <v>-269867</v>
          </cell>
          <cell r="F7260" t="str">
            <v>completo</v>
          </cell>
        </row>
        <row r="7261">
          <cell r="D7261" t="str">
            <v>30983173B</v>
          </cell>
          <cell r="E7261">
            <v>260694</v>
          </cell>
          <cell r="F7261" t="str">
            <v>completo</v>
          </cell>
        </row>
        <row r="7262">
          <cell r="D7262" t="str">
            <v>31004747B</v>
          </cell>
          <cell r="E7262">
            <v>113042132</v>
          </cell>
          <cell r="F7262" t="str">
            <v>parcial</v>
          </cell>
        </row>
        <row r="7263">
          <cell r="D7263" t="str">
            <v>34027556E</v>
          </cell>
          <cell r="E7263">
            <v>261078</v>
          </cell>
          <cell r="F7263" t="str">
            <v>completo</v>
          </cell>
        </row>
        <row r="7264">
          <cell r="D7264" t="str">
            <v>30944992X</v>
          </cell>
          <cell r="E7264">
            <v>238770</v>
          </cell>
          <cell r="F7264" t="str">
            <v>completo</v>
          </cell>
        </row>
        <row r="7265">
          <cell r="D7265" t="str">
            <v>30822660S</v>
          </cell>
          <cell r="E7265">
            <v>113403532</v>
          </cell>
          <cell r="F7265" t="str">
            <v>parcial</v>
          </cell>
        </row>
        <row r="7266">
          <cell r="D7266" t="str">
            <v>30993339B</v>
          </cell>
          <cell r="E7266">
            <v>113443852</v>
          </cell>
          <cell r="F7266" t="str">
            <v>completo</v>
          </cell>
        </row>
        <row r="7267">
          <cell r="D7267" t="str">
            <v>30810125S</v>
          </cell>
          <cell r="E7267">
            <v>-269875</v>
          </cell>
          <cell r="F7267" t="str">
            <v>parcial</v>
          </cell>
        </row>
        <row r="7268">
          <cell r="D7268" t="str">
            <v>53254498E</v>
          </cell>
          <cell r="E7268">
            <v>235174</v>
          </cell>
          <cell r="F7268" t="str">
            <v>completo</v>
          </cell>
        </row>
        <row r="7269">
          <cell r="D7269" t="str">
            <v>48981503J</v>
          </cell>
          <cell r="E7269">
            <v>-113739962</v>
          </cell>
          <cell r="F7269" t="str">
            <v>parcial</v>
          </cell>
        </row>
        <row r="7270">
          <cell r="D7270" t="str">
            <v>30968591B</v>
          </cell>
          <cell r="E7270">
            <v>217546</v>
          </cell>
          <cell r="F7270" t="str">
            <v>parcial</v>
          </cell>
        </row>
        <row r="7271">
          <cell r="D7271" t="str">
            <v>30829467Z</v>
          </cell>
          <cell r="E7271">
            <v>113447562</v>
          </cell>
          <cell r="F7271" t="str">
            <v>completo</v>
          </cell>
        </row>
        <row r="7272">
          <cell r="D7272" t="str">
            <v>31002923G</v>
          </cell>
          <cell r="E7272">
            <v>113611722</v>
          </cell>
          <cell r="F7272" t="str">
            <v>completo</v>
          </cell>
        </row>
        <row r="7273">
          <cell r="D7273" t="str">
            <v>30969580B</v>
          </cell>
          <cell r="E7273">
            <v>-113317303</v>
          </cell>
          <cell r="F7273" t="str">
            <v>parcial</v>
          </cell>
        </row>
        <row r="7274">
          <cell r="D7274" t="str">
            <v>03893596H</v>
          </cell>
          <cell r="E7274">
            <v>319098</v>
          </cell>
          <cell r="F7274" t="str">
            <v>completo</v>
          </cell>
        </row>
        <row r="7275">
          <cell r="D7275" t="str">
            <v>30952578Y</v>
          </cell>
          <cell r="E7275">
            <v>-113521913</v>
          </cell>
          <cell r="F7275" t="str">
            <v>completo</v>
          </cell>
        </row>
        <row r="7276">
          <cell r="D7276" t="str">
            <v>52486826K</v>
          </cell>
          <cell r="E7276">
            <v>-113588962</v>
          </cell>
          <cell r="F7276" t="str">
            <v>completo</v>
          </cell>
        </row>
        <row r="7277">
          <cell r="D7277" t="str">
            <v>44372418J</v>
          </cell>
          <cell r="E7277">
            <v>-272139</v>
          </cell>
          <cell r="F7277" t="str">
            <v>completo</v>
          </cell>
        </row>
        <row r="7278">
          <cell r="D7278" t="str">
            <v>45277673B</v>
          </cell>
          <cell r="E7278">
            <v>113080203</v>
          </cell>
          <cell r="F7278" t="str">
            <v>parcial</v>
          </cell>
        </row>
        <row r="7279">
          <cell r="D7279" t="str">
            <v>75158536X</v>
          </cell>
          <cell r="E7279">
            <v>-113713862</v>
          </cell>
          <cell r="F7279" t="str">
            <v>completo</v>
          </cell>
        </row>
        <row r="7280">
          <cell r="D7280" t="str">
            <v>08364232Y</v>
          </cell>
          <cell r="E7280">
            <v>-113712203</v>
          </cell>
          <cell r="F7280" t="str">
            <v>completo</v>
          </cell>
        </row>
        <row r="7281">
          <cell r="D7281" t="str">
            <v>38108698K</v>
          </cell>
          <cell r="E7281">
            <v>113003532</v>
          </cell>
          <cell r="F7281" t="str">
            <v>completo</v>
          </cell>
        </row>
        <row r="7282">
          <cell r="D7282" t="str">
            <v>48919932J</v>
          </cell>
          <cell r="E7282">
            <v>-113397832</v>
          </cell>
          <cell r="F7282" t="str">
            <v>completo</v>
          </cell>
        </row>
        <row r="7283">
          <cell r="D7283" t="str">
            <v>15513919M</v>
          </cell>
          <cell r="E7283">
            <v>113612432</v>
          </cell>
          <cell r="F7283" t="str">
            <v>completo</v>
          </cell>
        </row>
        <row r="7284">
          <cell r="D7284" t="str">
            <v>30198252B</v>
          </cell>
          <cell r="E7284">
            <v>113021552</v>
          </cell>
          <cell r="F7284" t="str">
            <v>completo</v>
          </cell>
        </row>
        <row r="7285">
          <cell r="D7285" t="str">
            <v>30983644E</v>
          </cell>
          <cell r="E7285">
            <v>269878</v>
          </cell>
          <cell r="F7285" t="str">
            <v>completo</v>
          </cell>
        </row>
        <row r="7286">
          <cell r="D7286" t="str">
            <v>30986837H</v>
          </cell>
          <cell r="E7286">
            <v>113402913</v>
          </cell>
          <cell r="F7286" t="str">
            <v>completo</v>
          </cell>
        </row>
        <row r="7287">
          <cell r="D7287" t="str">
            <v>30992101S</v>
          </cell>
          <cell r="E7287">
            <v>302078</v>
          </cell>
          <cell r="F7287" t="str">
            <v>completo</v>
          </cell>
        </row>
        <row r="7288">
          <cell r="D7288" t="str">
            <v>31008507E</v>
          </cell>
          <cell r="E7288">
            <v>-321503</v>
          </cell>
          <cell r="F7288" t="str">
            <v>completo</v>
          </cell>
        </row>
        <row r="7289">
          <cell r="D7289" t="str">
            <v>45744517R</v>
          </cell>
          <cell r="E7289">
            <v>-113352072</v>
          </cell>
          <cell r="F7289" t="str">
            <v>completo</v>
          </cell>
        </row>
        <row r="7290">
          <cell r="D7290" t="str">
            <v>23795783Y</v>
          </cell>
          <cell r="E7290">
            <v>113298123</v>
          </cell>
          <cell r="F7290" t="str">
            <v>completo</v>
          </cell>
        </row>
        <row r="7291">
          <cell r="D7291" t="str">
            <v>31005955T</v>
          </cell>
          <cell r="E7291">
            <v>-269887</v>
          </cell>
          <cell r="F7291" t="str">
            <v>completo</v>
          </cell>
        </row>
        <row r="7292">
          <cell r="D7292" t="str">
            <v>31000292H</v>
          </cell>
          <cell r="E7292">
            <v>113230003</v>
          </cell>
          <cell r="F7292" t="str">
            <v>completo</v>
          </cell>
        </row>
        <row r="7293">
          <cell r="D7293" t="str">
            <v>31012379F</v>
          </cell>
          <cell r="E7293">
            <v>113040582</v>
          </cell>
          <cell r="F7293" t="str">
            <v>completo</v>
          </cell>
        </row>
        <row r="7294">
          <cell r="D7294" t="str">
            <v>53599802G</v>
          </cell>
          <cell r="E7294">
            <v>319246</v>
          </cell>
          <cell r="F7294" t="str">
            <v>completo</v>
          </cell>
        </row>
        <row r="7295">
          <cell r="D7295" t="str">
            <v>77576012W</v>
          </cell>
          <cell r="E7295">
            <v>113402432</v>
          </cell>
          <cell r="F7295" t="str">
            <v>completo</v>
          </cell>
        </row>
        <row r="7296">
          <cell r="D7296" t="str">
            <v>28717823T</v>
          </cell>
          <cell r="E7296">
            <v>-238771</v>
          </cell>
          <cell r="F7296" t="str">
            <v>parcial</v>
          </cell>
        </row>
        <row r="7297">
          <cell r="D7297" t="str">
            <v>25698843T</v>
          </cell>
          <cell r="E7297">
            <v>-113712782</v>
          </cell>
          <cell r="F7297" t="str">
            <v>completo</v>
          </cell>
        </row>
        <row r="7298">
          <cell r="D7298" t="str">
            <v>52195478Z</v>
          </cell>
          <cell r="E7298">
            <v>-287331</v>
          </cell>
          <cell r="F7298" t="str">
            <v>parcial</v>
          </cell>
        </row>
        <row r="7299">
          <cell r="D7299" t="str">
            <v>48919622W</v>
          </cell>
          <cell r="E7299">
            <v>-255123</v>
          </cell>
          <cell r="F7299" t="str">
            <v>parcial</v>
          </cell>
        </row>
        <row r="7300">
          <cell r="D7300" t="str">
            <v>31016027K</v>
          </cell>
          <cell r="E7300">
            <v>113692982</v>
          </cell>
          <cell r="F7300" t="str">
            <v>parcial</v>
          </cell>
        </row>
        <row r="7301">
          <cell r="D7301" t="str">
            <v>50614172G</v>
          </cell>
          <cell r="E7301">
            <v>-113184913</v>
          </cell>
          <cell r="F7301" t="str">
            <v>completo</v>
          </cell>
        </row>
        <row r="7302">
          <cell r="D7302" t="str">
            <v>50640435R</v>
          </cell>
          <cell r="E7302">
            <v>113252123</v>
          </cell>
          <cell r="F7302" t="str">
            <v>completo</v>
          </cell>
        </row>
        <row r="7303">
          <cell r="D7303" t="str">
            <v>45944955V</v>
          </cell>
          <cell r="E7303">
            <v>113670203</v>
          </cell>
          <cell r="F7303" t="str">
            <v>completo</v>
          </cell>
        </row>
        <row r="7304">
          <cell r="D7304" t="str">
            <v>17474054B</v>
          </cell>
          <cell r="E7304">
            <v>272130</v>
          </cell>
          <cell r="F7304" t="str">
            <v>completo</v>
          </cell>
        </row>
        <row r="7305">
          <cell r="D7305" t="str">
            <v>77353123Y</v>
          </cell>
          <cell r="E7305">
            <v>269882</v>
          </cell>
          <cell r="F7305" t="str">
            <v>parcial</v>
          </cell>
        </row>
        <row r="7306">
          <cell r="D7306" t="str">
            <v>17474494Z</v>
          </cell>
          <cell r="E7306">
            <v>113044913</v>
          </cell>
          <cell r="F7306" t="str">
            <v>completo</v>
          </cell>
        </row>
        <row r="7307">
          <cell r="D7307" t="str">
            <v>05695829V</v>
          </cell>
          <cell r="E7307">
            <v>255118</v>
          </cell>
          <cell r="F7307" t="str">
            <v>parcial</v>
          </cell>
        </row>
        <row r="7308">
          <cell r="D7308" t="str">
            <v>70647603K</v>
          </cell>
          <cell r="E7308">
            <v>-113105712</v>
          </cell>
          <cell r="F7308" t="str">
            <v>parcial</v>
          </cell>
        </row>
        <row r="7309">
          <cell r="D7309" t="str">
            <v>53573983Z</v>
          </cell>
          <cell r="E7309">
            <v>-113731272</v>
          </cell>
          <cell r="F7309" t="str">
            <v>parcial</v>
          </cell>
        </row>
        <row r="7310">
          <cell r="D7310" t="str">
            <v>U05671230</v>
          </cell>
          <cell r="E7310">
            <v>-113733982</v>
          </cell>
          <cell r="F7310" t="str">
            <v>completo</v>
          </cell>
        </row>
        <row r="7311">
          <cell r="D7311" t="str">
            <v>45944396X</v>
          </cell>
          <cell r="E7311">
            <v>303690</v>
          </cell>
          <cell r="F7311" t="str">
            <v>completo</v>
          </cell>
        </row>
        <row r="7312">
          <cell r="D7312" t="str">
            <v>31007640Y</v>
          </cell>
          <cell r="E7312">
            <v>-304107</v>
          </cell>
          <cell r="F7312" t="str">
            <v>completo</v>
          </cell>
        </row>
        <row r="7313">
          <cell r="D7313" t="str">
            <v>31018059Y</v>
          </cell>
          <cell r="E7313">
            <v>113484782</v>
          </cell>
          <cell r="F7313" t="str">
            <v>completo</v>
          </cell>
        </row>
        <row r="7314">
          <cell r="D7314" t="str">
            <v>30993734S</v>
          </cell>
          <cell r="E7314">
            <v>303630</v>
          </cell>
          <cell r="F7314" t="str">
            <v>completo</v>
          </cell>
        </row>
        <row r="7315">
          <cell r="D7315" t="str">
            <v>20224907H</v>
          </cell>
          <cell r="E7315">
            <v>302274</v>
          </cell>
          <cell r="F7315" t="str">
            <v>completo</v>
          </cell>
        </row>
        <row r="7316">
          <cell r="D7316" t="str">
            <v>26968398R</v>
          </cell>
          <cell r="E7316">
            <v>-303719</v>
          </cell>
          <cell r="F7316" t="str">
            <v>completo</v>
          </cell>
        </row>
        <row r="7317">
          <cell r="D7317" t="str">
            <v>45945896S</v>
          </cell>
          <cell r="E7317">
            <v>113610023</v>
          </cell>
          <cell r="F7317" t="str">
            <v>completo</v>
          </cell>
        </row>
        <row r="7318">
          <cell r="D7318" t="str">
            <v>50625857M</v>
          </cell>
          <cell r="E7318">
            <v>113276913</v>
          </cell>
          <cell r="F7318" t="str">
            <v>completo</v>
          </cell>
        </row>
        <row r="7319">
          <cell r="D7319" t="str">
            <v>80168322M</v>
          </cell>
          <cell r="E7319">
            <v>-319619</v>
          </cell>
          <cell r="F7319" t="str">
            <v>completo</v>
          </cell>
        </row>
        <row r="7320">
          <cell r="D7320" t="str">
            <v>32732163N</v>
          </cell>
          <cell r="E7320">
            <v>321286</v>
          </cell>
          <cell r="F7320" t="str">
            <v>completo</v>
          </cell>
        </row>
        <row r="7321">
          <cell r="D7321" t="str">
            <v>45887891Q</v>
          </cell>
          <cell r="E7321">
            <v>302454</v>
          </cell>
          <cell r="F7321" t="str">
            <v>completo</v>
          </cell>
        </row>
        <row r="7322">
          <cell r="D7322" t="str">
            <v>44412201Y</v>
          </cell>
          <cell r="E7322">
            <v>113652123</v>
          </cell>
          <cell r="F7322" t="str">
            <v>completo</v>
          </cell>
        </row>
        <row r="7323">
          <cell r="D7323" t="str">
            <v>Y2968262B</v>
          </cell>
          <cell r="E7323">
            <v>-254803</v>
          </cell>
          <cell r="F7323" t="str">
            <v>completo</v>
          </cell>
        </row>
        <row r="7324">
          <cell r="D7324" t="str">
            <v>AAA737605</v>
          </cell>
          <cell r="E7324">
            <v>113291552</v>
          </cell>
          <cell r="F7324" t="str">
            <v>completo</v>
          </cell>
        </row>
        <row r="7325">
          <cell r="D7325" t="str">
            <v>76647947X</v>
          </cell>
          <cell r="E7325">
            <v>234210</v>
          </cell>
          <cell r="F7325" t="str">
            <v>completo</v>
          </cell>
        </row>
        <row r="7326">
          <cell r="D7326" t="str">
            <v>70640630V</v>
          </cell>
          <cell r="E7326">
            <v>113488832</v>
          </cell>
          <cell r="F7326" t="str">
            <v>parcial</v>
          </cell>
        </row>
        <row r="7327">
          <cell r="D7327" t="str">
            <v>05431760B</v>
          </cell>
          <cell r="E7327">
            <v>217498</v>
          </cell>
          <cell r="F7327" t="str">
            <v>parcial</v>
          </cell>
        </row>
        <row r="7328">
          <cell r="D7328" t="str">
            <v>48989901Q</v>
          </cell>
          <cell r="E7328">
            <v>-113504352</v>
          </cell>
          <cell r="F7328" t="str">
            <v>completo</v>
          </cell>
        </row>
        <row r="7329">
          <cell r="D7329" t="str">
            <v>71264314X</v>
          </cell>
          <cell r="E7329">
            <v>113466913</v>
          </cell>
          <cell r="F7329" t="str">
            <v>parcial</v>
          </cell>
        </row>
        <row r="7330">
          <cell r="D7330" t="str">
            <v>Y6276142P</v>
          </cell>
          <cell r="E7330">
            <v>302398</v>
          </cell>
          <cell r="F7330" t="str">
            <v>completo</v>
          </cell>
        </row>
        <row r="7331">
          <cell r="D7331" t="str">
            <v>49106029V</v>
          </cell>
          <cell r="E7331">
            <v>-113529203</v>
          </cell>
          <cell r="F7331" t="str">
            <v>completo</v>
          </cell>
        </row>
        <row r="7332">
          <cell r="D7332" t="str">
            <v>Y3681168D</v>
          </cell>
          <cell r="E7332">
            <v>-253227</v>
          </cell>
          <cell r="F7332" t="str">
            <v>completo</v>
          </cell>
        </row>
        <row r="7333">
          <cell r="D7333" t="str">
            <v>AM535029</v>
          </cell>
          <cell r="E7333">
            <v>235702</v>
          </cell>
          <cell r="F7333" t="str">
            <v>completo</v>
          </cell>
        </row>
        <row r="7334">
          <cell r="D7334" t="str">
            <v>Y6450674Q</v>
          </cell>
          <cell r="E7334">
            <v>-113543982</v>
          </cell>
          <cell r="F7334" t="str">
            <v>completo</v>
          </cell>
        </row>
        <row r="7335">
          <cell r="D7335" t="str">
            <v>52352704N</v>
          </cell>
          <cell r="E7335">
            <v>-238763</v>
          </cell>
          <cell r="F7335" t="str">
            <v>parcial</v>
          </cell>
        </row>
        <row r="7336">
          <cell r="D7336" t="str">
            <v>AAA792426</v>
          </cell>
          <cell r="E7336">
            <v>238914</v>
          </cell>
          <cell r="F7336" t="str">
            <v>completo</v>
          </cell>
        </row>
        <row r="7337">
          <cell r="D7337" t="str">
            <v>77413854V</v>
          </cell>
          <cell r="E7337">
            <v>113804352</v>
          </cell>
          <cell r="F7337" t="str">
            <v>completo</v>
          </cell>
        </row>
        <row r="7338">
          <cell r="D7338" t="str">
            <v>76954526E</v>
          </cell>
          <cell r="E7338">
            <v>113271552</v>
          </cell>
          <cell r="F7338" t="str">
            <v>completo</v>
          </cell>
        </row>
        <row r="7339">
          <cell r="D7339">
            <v>145846341</v>
          </cell>
          <cell r="E7339">
            <v>-272419</v>
          </cell>
          <cell r="F7339" t="str">
            <v>completo</v>
          </cell>
        </row>
        <row r="7340">
          <cell r="D7340" t="str">
            <v>G19014242</v>
          </cell>
          <cell r="E7340">
            <v>272418</v>
          </cell>
          <cell r="F7340" t="str">
            <v>completo</v>
          </cell>
        </row>
        <row r="7341">
          <cell r="D7341" t="str">
            <v>AR541241</v>
          </cell>
          <cell r="E7341">
            <v>-272415</v>
          </cell>
          <cell r="F7341" t="str">
            <v>completo</v>
          </cell>
        </row>
        <row r="7342">
          <cell r="D7342" t="str">
            <v>Y4606623J</v>
          </cell>
          <cell r="E7342">
            <v>-113927552</v>
          </cell>
          <cell r="F7342" t="str">
            <v>completo</v>
          </cell>
        </row>
        <row r="7343">
          <cell r="D7343" t="str">
            <v>FO537165</v>
          </cell>
          <cell r="E7343">
            <v>-113986652</v>
          </cell>
          <cell r="F7343" t="str">
            <v>completo</v>
          </cell>
        </row>
        <row r="7344">
          <cell r="D7344" t="str">
            <v>Y387088</v>
          </cell>
          <cell r="E7344">
            <v>-258359</v>
          </cell>
          <cell r="F7344" t="str">
            <v>completo</v>
          </cell>
        </row>
        <row r="7345">
          <cell r="D7345" t="str">
            <v>32857823T</v>
          </cell>
          <cell r="E7345">
            <v>113088752</v>
          </cell>
          <cell r="F7345" t="str">
            <v>parcial</v>
          </cell>
        </row>
        <row r="7346">
          <cell r="D7346" t="str">
            <v>78691064Z</v>
          </cell>
          <cell r="E7346">
            <v>257982</v>
          </cell>
          <cell r="F7346" t="str">
            <v>parcial</v>
          </cell>
        </row>
        <row r="7347">
          <cell r="D7347" t="str">
            <v>27903580A</v>
          </cell>
          <cell r="E7347">
            <v>-258223</v>
          </cell>
          <cell r="F7347" t="str">
            <v>completo</v>
          </cell>
        </row>
        <row r="7348">
          <cell r="D7348" t="str">
            <v>02196615T</v>
          </cell>
          <cell r="E7348">
            <v>-258327</v>
          </cell>
          <cell r="F7348" t="str">
            <v>parcial</v>
          </cell>
        </row>
        <row r="7349">
          <cell r="D7349" t="str">
            <v>50756358G</v>
          </cell>
          <cell r="E7349">
            <v>113233852</v>
          </cell>
          <cell r="F7349" t="str">
            <v>completo</v>
          </cell>
        </row>
        <row r="7350">
          <cell r="D7350" t="str">
            <v>45421629X</v>
          </cell>
          <cell r="E7350">
            <v>-113333852</v>
          </cell>
          <cell r="F7350" t="str">
            <v>parcial</v>
          </cell>
        </row>
        <row r="7351">
          <cell r="D7351" t="str">
            <v>25993705W</v>
          </cell>
          <cell r="E7351">
            <v>-258603</v>
          </cell>
          <cell r="F7351" t="str">
            <v>parcial</v>
          </cell>
        </row>
        <row r="7352">
          <cell r="D7352" t="str">
            <v>53579022Q</v>
          </cell>
          <cell r="E7352">
            <v>-113966913</v>
          </cell>
          <cell r="F7352" t="str">
            <v>completo</v>
          </cell>
        </row>
        <row r="7353">
          <cell r="D7353" t="str">
            <v>Y5247305F</v>
          </cell>
          <cell r="E7353">
            <v>113442072</v>
          </cell>
          <cell r="F7353" t="str">
            <v>completo</v>
          </cell>
        </row>
        <row r="7354">
          <cell r="D7354" t="str">
            <v>Y4949385Y</v>
          </cell>
          <cell r="E7354">
            <v>-269927</v>
          </cell>
          <cell r="F7354" t="str">
            <v>completo</v>
          </cell>
        </row>
        <row r="7355">
          <cell r="D7355" t="str">
            <v>AU4296100</v>
          </cell>
          <cell r="E7355">
            <v>-113968962</v>
          </cell>
          <cell r="F7355" t="str">
            <v>completo</v>
          </cell>
        </row>
        <row r="7356">
          <cell r="D7356" t="str">
            <v>50409257L</v>
          </cell>
          <cell r="E7356">
            <v>113678962</v>
          </cell>
          <cell r="F7356" t="str">
            <v>completo</v>
          </cell>
        </row>
        <row r="7357">
          <cell r="D7357" t="str">
            <v>30441965Q</v>
          </cell>
          <cell r="E7357">
            <v>-113104982</v>
          </cell>
          <cell r="F7357" t="str">
            <v>parcial</v>
          </cell>
        </row>
        <row r="7358">
          <cell r="D7358" t="str">
            <v>AV0548454</v>
          </cell>
          <cell r="E7358">
            <v>-113161272</v>
          </cell>
          <cell r="F7358" t="str">
            <v>completo</v>
          </cell>
        </row>
        <row r="7359">
          <cell r="D7359" t="str">
            <v>AU0382382</v>
          </cell>
          <cell r="E7359">
            <v>113841272</v>
          </cell>
          <cell r="F7359" t="str">
            <v>completo</v>
          </cell>
        </row>
        <row r="7360">
          <cell r="D7360" t="str">
            <v>AQ075851</v>
          </cell>
          <cell r="E7360">
            <v>-272135</v>
          </cell>
          <cell r="F7360" t="str">
            <v>completo</v>
          </cell>
        </row>
        <row r="7361">
          <cell r="D7361" t="str">
            <v>76668661R</v>
          </cell>
          <cell r="E7361">
            <v>113842123</v>
          </cell>
          <cell r="F7361" t="str">
            <v>completo</v>
          </cell>
        </row>
        <row r="7362">
          <cell r="D7362" t="str">
            <v>05919067V</v>
          </cell>
          <cell r="E7362">
            <v>113651913</v>
          </cell>
          <cell r="F7362" t="str">
            <v>parcial</v>
          </cell>
        </row>
        <row r="7363">
          <cell r="D7363" t="str">
            <v>77363818Y</v>
          </cell>
          <cell r="E7363">
            <v>287174</v>
          </cell>
          <cell r="F7363" t="str">
            <v>completo</v>
          </cell>
        </row>
        <row r="7364">
          <cell r="D7364" t="str">
            <v>75618117M</v>
          </cell>
          <cell r="E7364">
            <v>287194</v>
          </cell>
          <cell r="F7364" t="str">
            <v>parcial</v>
          </cell>
        </row>
        <row r="7365">
          <cell r="D7365" t="str">
            <v>AT2992273</v>
          </cell>
          <cell r="E7365">
            <v>-113732782</v>
          </cell>
          <cell r="F7365" t="str">
            <v>completo</v>
          </cell>
        </row>
        <row r="7366">
          <cell r="D7366" t="str">
            <v>RL3418046</v>
          </cell>
          <cell r="E7366">
            <v>-287467</v>
          </cell>
          <cell r="F7366" t="str">
            <v>completo</v>
          </cell>
        </row>
        <row r="7367">
          <cell r="D7367" t="str">
            <v>14634485E</v>
          </cell>
          <cell r="E7367">
            <v>-289367</v>
          </cell>
          <cell r="F7367" t="str">
            <v>completo</v>
          </cell>
        </row>
        <row r="7368">
          <cell r="D7368" t="str">
            <v>28543609B</v>
          </cell>
          <cell r="E7368">
            <v>113820982</v>
          </cell>
          <cell r="F7368" t="str">
            <v>parcial</v>
          </cell>
        </row>
        <row r="7369">
          <cell r="D7369" t="str">
            <v>AAA233620</v>
          </cell>
          <cell r="E7369">
            <v>113212982</v>
          </cell>
          <cell r="F7369" t="str">
            <v>completo</v>
          </cell>
        </row>
        <row r="7370">
          <cell r="D7370" t="str">
            <v>26252940G</v>
          </cell>
          <cell r="E7370">
            <v>113232982</v>
          </cell>
          <cell r="F7370" t="str">
            <v>completo</v>
          </cell>
        </row>
        <row r="7371">
          <cell r="D7371">
            <v>1205808965</v>
          </cell>
          <cell r="E7371">
            <v>-289235</v>
          </cell>
          <cell r="F7371" t="str">
            <v>parcial</v>
          </cell>
        </row>
        <row r="7372">
          <cell r="D7372">
            <v>923014310</v>
          </cell>
          <cell r="E7372">
            <v>-289335</v>
          </cell>
          <cell r="F7372" t="str">
            <v>parcial</v>
          </cell>
        </row>
        <row r="7373">
          <cell r="D7373">
            <v>1205780362</v>
          </cell>
          <cell r="E7373">
            <v>-289339</v>
          </cell>
          <cell r="F7373" t="str">
            <v>parcial</v>
          </cell>
        </row>
        <row r="7374">
          <cell r="D7374" t="str">
            <v>Y6514160E</v>
          </cell>
          <cell r="E7374">
            <v>113843982</v>
          </cell>
          <cell r="F7374" t="str">
            <v>completo</v>
          </cell>
        </row>
        <row r="7375">
          <cell r="D7375" t="str">
            <v>Y4142894X</v>
          </cell>
          <cell r="E7375">
            <v>-113563982</v>
          </cell>
          <cell r="F7375" t="str">
            <v>completo</v>
          </cell>
        </row>
        <row r="7376">
          <cell r="D7376" t="str">
            <v>49090306A</v>
          </cell>
          <cell r="E7376">
            <v>113616092</v>
          </cell>
          <cell r="F7376" t="str">
            <v>completo</v>
          </cell>
        </row>
        <row r="7377">
          <cell r="D7377" t="str">
            <v>YA9752790</v>
          </cell>
          <cell r="E7377">
            <v>-113790192</v>
          </cell>
          <cell r="F7377" t="str">
            <v>completo</v>
          </cell>
        </row>
        <row r="7378">
          <cell r="D7378" t="str">
            <v>05666417E</v>
          </cell>
          <cell r="E7378">
            <v>-321343</v>
          </cell>
          <cell r="F7378" t="str">
            <v>completo</v>
          </cell>
        </row>
        <row r="7379">
          <cell r="D7379" t="str">
            <v>YB0124767</v>
          </cell>
          <cell r="E7379">
            <v>-113182913</v>
          </cell>
          <cell r="F7379" t="str">
            <v>completo</v>
          </cell>
        </row>
        <row r="7380">
          <cell r="D7380" t="str">
            <v>30480429R</v>
          </cell>
          <cell r="E7380">
            <v>302086</v>
          </cell>
          <cell r="F7380" t="str">
            <v>completo</v>
          </cell>
        </row>
        <row r="7381">
          <cell r="D7381" t="str">
            <v>08012076A</v>
          </cell>
          <cell r="E7381">
            <v>302214</v>
          </cell>
          <cell r="F7381" t="str">
            <v>completo</v>
          </cell>
        </row>
        <row r="7382">
          <cell r="D7382" t="str">
            <v>78755679E</v>
          </cell>
          <cell r="E7382">
            <v>-302231</v>
          </cell>
          <cell r="F7382" t="str">
            <v>completo</v>
          </cell>
        </row>
        <row r="7383">
          <cell r="D7383" t="str">
            <v>26246937G</v>
          </cell>
          <cell r="E7383">
            <v>-113732203</v>
          </cell>
          <cell r="F7383" t="str">
            <v>completo</v>
          </cell>
        </row>
        <row r="7384">
          <cell r="D7384" t="str">
            <v>E20611978</v>
          </cell>
          <cell r="E7384">
            <v>-113142203</v>
          </cell>
          <cell r="F7384" t="str">
            <v>completo</v>
          </cell>
        </row>
        <row r="7385">
          <cell r="D7385" t="str">
            <v>53910919T</v>
          </cell>
          <cell r="E7385">
            <v>-302247</v>
          </cell>
          <cell r="F7385" t="str">
            <v>completo</v>
          </cell>
        </row>
        <row r="7386">
          <cell r="D7386" t="str">
            <v>RL3370111</v>
          </cell>
          <cell r="E7386">
            <v>-113393203</v>
          </cell>
          <cell r="F7386" t="str">
            <v>completo</v>
          </cell>
        </row>
        <row r="7387">
          <cell r="D7387" t="str">
            <v>75720657B</v>
          </cell>
          <cell r="E7387">
            <v>302598</v>
          </cell>
          <cell r="F7387" t="str">
            <v>parcial</v>
          </cell>
        </row>
        <row r="7388">
          <cell r="D7388" t="str">
            <v>E387263</v>
          </cell>
          <cell r="E7388">
            <v>-113792813</v>
          </cell>
          <cell r="F7388" t="str">
            <v>completo</v>
          </cell>
        </row>
        <row r="7389">
          <cell r="D7389">
            <v>18799954</v>
          </cell>
          <cell r="E7389">
            <v>113843913</v>
          </cell>
          <cell r="F7389" t="str">
            <v>completo</v>
          </cell>
        </row>
        <row r="7390">
          <cell r="D7390" t="str">
            <v>M345707</v>
          </cell>
          <cell r="E7390">
            <v>-113943913</v>
          </cell>
          <cell r="F7390" t="str">
            <v>completo</v>
          </cell>
        </row>
        <row r="7391">
          <cell r="D7391" t="str">
            <v>AV921768</v>
          </cell>
          <cell r="E7391">
            <v>113868303</v>
          </cell>
          <cell r="F7391" t="str">
            <v>completo</v>
          </cell>
        </row>
        <row r="7392">
          <cell r="D7392" t="str">
            <v>77377939M</v>
          </cell>
          <cell r="E7392">
            <v>-317675</v>
          </cell>
          <cell r="F7392" t="str">
            <v>completo</v>
          </cell>
        </row>
        <row r="7393">
          <cell r="D7393" t="str">
            <v>45597957C</v>
          </cell>
          <cell r="E7393">
            <v>-319331</v>
          </cell>
          <cell r="F7393" t="str">
            <v>completo</v>
          </cell>
        </row>
        <row r="7394">
          <cell r="D7394" t="str">
            <v>75069597N</v>
          </cell>
          <cell r="E7394">
            <v>-320303</v>
          </cell>
          <cell r="F7394" t="str">
            <v>parcial</v>
          </cell>
        </row>
        <row r="7395">
          <cell r="D7395" t="str">
            <v>G33394348</v>
          </cell>
          <cell r="E7395">
            <v>113881913</v>
          </cell>
          <cell r="F7395" t="str">
            <v>completo</v>
          </cell>
        </row>
        <row r="7396">
          <cell r="D7396" t="str">
            <v>44400577C</v>
          </cell>
          <cell r="E7396">
            <v>113273913</v>
          </cell>
          <cell r="F7396" t="str">
            <v>completo</v>
          </cell>
        </row>
        <row r="7397">
          <cell r="D7397">
            <v>1312252370</v>
          </cell>
          <cell r="E7397">
            <v>113482913</v>
          </cell>
          <cell r="F7397" t="str">
            <v>parcial</v>
          </cell>
        </row>
        <row r="7398">
          <cell r="D7398" t="str">
            <v>Y7772866F</v>
          </cell>
          <cell r="E7398">
            <v>113272913</v>
          </cell>
          <cell r="F7398" t="str">
            <v>completo</v>
          </cell>
        </row>
        <row r="7399">
          <cell r="D7399" t="str">
            <v>29114408L</v>
          </cell>
          <cell r="E7399">
            <v>-113333913</v>
          </cell>
          <cell r="F7399" t="str">
            <v>parcial</v>
          </cell>
        </row>
        <row r="7400">
          <cell r="D7400">
            <v>70874253</v>
          </cell>
          <cell r="E7400">
            <v>113884123</v>
          </cell>
          <cell r="F7400" t="str">
            <v>completo</v>
          </cell>
        </row>
        <row r="7401">
          <cell r="D7401" t="str">
            <v>30823552X</v>
          </cell>
          <cell r="E7401">
            <v>-113562382</v>
          </cell>
          <cell r="F7401" t="str">
            <v>completo</v>
          </cell>
        </row>
        <row r="7402">
          <cell r="D7402" t="str">
            <v>80161653Y</v>
          </cell>
          <cell r="E7402">
            <v>257554</v>
          </cell>
          <cell r="F7402" t="str">
            <v>parcial</v>
          </cell>
        </row>
        <row r="7403">
          <cell r="D7403" t="str">
            <v>30796127R</v>
          </cell>
          <cell r="E7403">
            <v>-319223</v>
          </cell>
          <cell r="F7403" t="str">
            <v>completo</v>
          </cell>
        </row>
        <row r="7404">
          <cell r="D7404" t="str">
            <v>45885929D</v>
          </cell>
          <cell r="E7404">
            <v>-113339682</v>
          </cell>
          <cell r="F7404" t="str">
            <v>completo</v>
          </cell>
        </row>
        <row r="7405">
          <cell r="D7405" t="str">
            <v>31003877S</v>
          </cell>
          <cell r="E7405">
            <v>-113394432</v>
          </cell>
          <cell r="F7405" t="str">
            <v>parcial</v>
          </cell>
        </row>
        <row r="7406">
          <cell r="D7406" t="str">
            <v>30976321J</v>
          </cell>
          <cell r="E7406">
            <v>113849682</v>
          </cell>
          <cell r="F7406" t="str">
            <v>parcial</v>
          </cell>
        </row>
        <row r="7407">
          <cell r="D7407" t="str">
            <v>34026794L</v>
          </cell>
          <cell r="E7407">
            <v>113219452</v>
          </cell>
          <cell r="F7407" t="str">
            <v>parcial</v>
          </cell>
        </row>
        <row r="7408">
          <cell r="D7408" t="str">
            <v>30534476K</v>
          </cell>
          <cell r="E7408">
            <v>-319095</v>
          </cell>
          <cell r="F7408" t="str">
            <v>completo</v>
          </cell>
        </row>
        <row r="7409">
          <cell r="D7409" t="str">
            <v>44359167X</v>
          </cell>
          <cell r="E7409">
            <v>233838</v>
          </cell>
          <cell r="F7409" t="str">
            <v>parcial</v>
          </cell>
        </row>
        <row r="7410">
          <cell r="D7410" t="str">
            <v>30982325Z</v>
          </cell>
          <cell r="E7410">
            <v>-113719832</v>
          </cell>
          <cell r="F7410" t="str">
            <v>completo</v>
          </cell>
        </row>
        <row r="7411">
          <cell r="D7411" t="str">
            <v>Y6345054N</v>
          </cell>
          <cell r="E7411">
            <v>-319343</v>
          </cell>
          <cell r="F7411" t="str">
            <v>completo</v>
          </cell>
        </row>
        <row r="7412">
          <cell r="D7412" t="str">
            <v>44369959S</v>
          </cell>
          <cell r="E7412">
            <v>286922</v>
          </cell>
          <cell r="F7412" t="str">
            <v>parcial</v>
          </cell>
        </row>
        <row r="7413">
          <cell r="D7413" t="str">
            <v>75706668Y</v>
          </cell>
          <cell r="E7413">
            <v>238798</v>
          </cell>
          <cell r="F7413" t="str">
            <v>parcial</v>
          </cell>
        </row>
        <row r="7414">
          <cell r="D7414" t="str">
            <v>30044874C</v>
          </cell>
          <cell r="E7414">
            <v>-321279</v>
          </cell>
          <cell r="F7414" t="str">
            <v>parcial</v>
          </cell>
        </row>
        <row r="7415">
          <cell r="D7415" t="str">
            <v>30830724Y</v>
          </cell>
          <cell r="E7415">
            <v>-113738332</v>
          </cell>
          <cell r="F7415" t="str">
            <v>parcial</v>
          </cell>
        </row>
        <row r="7416">
          <cell r="D7416" t="str">
            <v>30445356A</v>
          </cell>
          <cell r="E7416">
            <v>113086962</v>
          </cell>
          <cell r="F7416" t="str">
            <v>parcial</v>
          </cell>
        </row>
        <row r="7417">
          <cell r="D7417" t="str">
            <v>30481940V</v>
          </cell>
          <cell r="E7417">
            <v>113290782</v>
          </cell>
          <cell r="F7417" t="str">
            <v>completo</v>
          </cell>
        </row>
        <row r="7418">
          <cell r="D7418">
            <v>145366012</v>
          </cell>
          <cell r="E7418">
            <v>-319995</v>
          </cell>
          <cell r="F7418" t="str">
            <v>completo</v>
          </cell>
        </row>
        <row r="7419">
          <cell r="D7419" t="str">
            <v>30801234W</v>
          </cell>
          <cell r="E7419">
            <v>-269691</v>
          </cell>
          <cell r="F7419" t="str">
            <v>parcial</v>
          </cell>
        </row>
        <row r="7420">
          <cell r="D7420" t="str">
            <v>30791586Z</v>
          </cell>
          <cell r="E7420">
            <v>-113902782</v>
          </cell>
          <cell r="F7420" t="str">
            <v>completo</v>
          </cell>
        </row>
        <row r="7421">
          <cell r="D7421" t="str">
            <v>30970672E</v>
          </cell>
          <cell r="E7421">
            <v>-272171</v>
          </cell>
          <cell r="F7421" t="str">
            <v>completo</v>
          </cell>
        </row>
        <row r="7422">
          <cell r="D7422" t="str">
            <v>26025880T</v>
          </cell>
          <cell r="E7422">
            <v>287666</v>
          </cell>
          <cell r="F7422" t="str">
            <v>parcial</v>
          </cell>
        </row>
        <row r="7423">
          <cell r="D7423" t="str">
            <v>26970657Y</v>
          </cell>
          <cell r="E7423">
            <v>-238795</v>
          </cell>
          <cell r="F7423" t="str">
            <v>completo</v>
          </cell>
        </row>
        <row r="7424">
          <cell r="D7424" t="str">
            <v>30943872V</v>
          </cell>
          <cell r="E7424">
            <v>303778</v>
          </cell>
          <cell r="F7424" t="str">
            <v>parcial</v>
          </cell>
        </row>
        <row r="7425">
          <cell r="D7425" t="str">
            <v>30971369Y</v>
          </cell>
          <cell r="E7425">
            <v>-113129452</v>
          </cell>
          <cell r="F7425" t="str">
            <v>parcial</v>
          </cell>
        </row>
        <row r="7426">
          <cell r="D7426" t="str">
            <v>44372764Z</v>
          </cell>
          <cell r="E7426">
            <v>-302155</v>
          </cell>
          <cell r="F7426" t="str">
            <v>completo</v>
          </cell>
        </row>
        <row r="7427">
          <cell r="D7427" t="str">
            <v>80154080T</v>
          </cell>
          <cell r="E7427">
            <v>-113750203</v>
          </cell>
          <cell r="F7427" t="str">
            <v>completo</v>
          </cell>
        </row>
        <row r="7428">
          <cell r="D7428" t="str">
            <v>30804857Z</v>
          </cell>
          <cell r="E7428">
            <v>321270</v>
          </cell>
          <cell r="F7428" t="str">
            <v>parcial</v>
          </cell>
        </row>
        <row r="7429">
          <cell r="D7429" t="str">
            <v>31001534H</v>
          </cell>
          <cell r="E7429">
            <v>113699913</v>
          </cell>
          <cell r="F7429" t="str">
            <v>parcial</v>
          </cell>
        </row>
        <row r="7430">
          <cell r="D7430" t="str">
            <v>30830798B</v>
          </cell>
          <cell r="E7430">
            <v>254910</v>
          </cell>
          <cell r="F7430" t="str">
            <v>completo</v>
          </cell>
        </row>
        <row r="7431">
          <cell r="D7431" t="str">
            <v>30964539F</v>
          </cell>
          <cell r="E7431">
            <v>288610</v>
          </cell>
          <cell r="F7431" t="str">
            <v>completo</v>
          </cell>
        </row>
        <row r="7432">
          <cell r="D7432" t="str">
            <v>26966772P</v>
          </cell>
          <cell r="E7432">
            <v>113408832</v>
          </cell>
          <cell r="F7432" t="str">
            <v>completo</v>
          </cell>
        </row>
        <row r="7433">
          <cell r="D7433" t="str">
            <v>30986086A</v>
          </cell>
          <cell r="E7433">
            <v>113460203</v>
          </cell>
          <cell r="F7433" t="str">
            <v>parcial</v>
          </cell>
        </row>
        <row r="7434">
          <cell r="D7434" t="str">
            <v>30816320T</v>
          </cell>
          <cell r="E7434">
            <v>-113396712</v>
          </cell>
          <cell r="F7434" t="str">
            <v>parcial</v>
          </cell>
        </row>
        <row r="7435">
          <cell r="D7435" t="str">
            <v>44363060Q</v>
          </cell>
          <cell r="E7435">
            <v>-113739682</v>
          </cell>
          <cell r="F7435" t="str">
            <v>completo</v>
          </cell>
        </row>
        <row r="7436">
          <cell r="D7436" t="str">
            <v>V9730366</v>
          </cell>
          <cell r="E7436">
            <v>257382</v>
          </cell>
          <cell r="F7436" t="str">
            <v>completo</v>
          </cell>
        </row>
        <row r="7437">
          <cell r="D7437" t="str">
            <v>50614097K</v>
          </cell>
          <cell r="E7437">
            <v>272178</v>
          </cell>
          <cell r="F7437" t="str">
            <v>parcial</v>
          </cell>
        </row>
        <row r="7438">
          <cell r="D7438" t="str">
            <v>30977518Z</v>
          </cell>
          <cell r="E7438">
            <v>113671312</v>
          </cell>
          <cell r="F7438" t="str">
            <v>completo</v>
          </cell>
        </row>
        <row r="7439">
          <cell r="D7439" t="str">
            <v>55090902Z</v>
          </cell>
          <cell r="E7439">
            <v>-288615</v>
          </cell>
          <cell r="F7439" t="str">
            <v>completo</v>
          </cell>
        </row>
        <row r="7440">
          <cell r="D7440" t="str">
            <v>30960563X</v>
          </cell>
          <cell r="E7440">
            <v>270010</v>
          </cell>
          <cell r="F7440" t="str">
            <v>completo</v>
          </cell>
        </row>
        <row r="7441">
          <cell r="D7441" t="str">
            <v>45736583W</v>
          </cell>
          <cell r="E7441">
            <v>-113529682</v>
          </cell>
          <cell r="F7441" t="str">
            <v>parcial</v>
          </cell>
        </row>
        <row r="7442">
          <cell r="D7442" t="str">
            <v>77474254L</v>
          </cell>
          <cell r="E7442">
            <v>-286955</v>
          </cell>
          <cell r="F7442" t="str">
            <v>parcial</v>
          </cell>
        </row>
        <row r="7443">
          <cell r="D7443" t="str">
            <v>30797732L</v>
          </cell>
          <cell r="E7443">
            <v>217722</v>
          </cell>
          <cell r="F7443" t="str">
            <v>parcial</v>
          </cell>
        </row>
        <row r="7444">
          <cell r="D7444" t="str">
            <v>30975934V</v>
          </cell>
          <cell r="E7444">
            <v>254626</v>
          </cell>
          <cell r="F7444" t="str">
            <v>parcial</v>
          </cell>
        </row>
        <row r="7445">
          <cell r="D7445" t="str">
            <v>30823549F</v>
          </cell>
          <cell r="E7445">
            <v>113619452</v>
          </cell>
          <cell r="F7445" t="str">
            <v>completo</v>
          </cell>
        </row>
        <row r="7446">
          <cell r="D7446" t="str">
            <v>80154380R</v>
          </cell>
          <cell r="E7446">
            <v>-319315</v>
          </cell>
          <cell r="F7446" t="str">
            <v>parcial</v>
          </cell>
        </row>
        <row r="7447">
          <cell r="D7447" t="str">
            <v>30942672J</v>
          </cell>
          <cell r="E7447">
            <v>-113188452</v>
          </cell>
          <cell r="F7447" t="str">
            <v>parcial</v>
          </cell>
        </row>
        <row r="7448">
          <cell r="D7448" t="str">
            <v>34029113S</v>
          </cell>
          <cell r="E7448">
            <v>-254907</v>
          </cell>
          <cell r="F7448" t="str">
            <v>completo</v>
          </cell>
        </row>
        <row r="7449">
          <cell r="D7449" t="str">
            <v>30985646T</v>
          </cell>
          <cell r="E7449">
            <v>-113733352</v>
          </cell>
          <cell r="F7449" t="str">
            <v>completo</v>
          </cell>
        </row>
        <row r="7450">
          <cell r="D7450" t="str">
            <v>30973540S</v>
          </cell>
          <cell r="E7450">
            <v>321366</v>
          </cell>
          <cell r="F7450" t="str">
            <v>parcial</v>
          </cell>
        </row>
        <row r="7451">
          <cell r="D7451" t="str">
            <v>30813453P</v>
          </cell>
          <cell r="E7451">
            <v>302042</v>
          </cell>
          <cell r="F7451" t="str">
            <v>completo</v>
          </cell>
        </row>
        <row r="7452">
          <cell r="D7452" t="str">
            <v>80132998D</v>
          </cell>
          <cell r="E7452">
            <v>254870</v>
          </cell>
          <cell r="F7452" t="str">
            <v>parcial</v>
          </cell>
        </row>
        <row r="7453">
          <cell r="D7453" t="str">
            <v>X4203957V</v>
          </cell>
          <cell r="E7453">
            <v>-254883</v>
          </cell>
          <cell r="F7453" t="str">
            <v>parcial</v>
          </cell>
        </row>
        <row r="7454">
          <cell r="D7454" t="str">
            <v>49833527W</v>
          </cell>
          <cell r="E7454">
            <v>-113719452</v>
          </cell>
          <cell r="F7454" t="str">
            <v>parcial</v>
          </cell>
        </row>
        <row r="7455">
          <cell r="D7455" t="str">
            <v>32088621X</v>
          </cell>
          <cell r="E7455">
            <v>-254831</v>
          </cell>
          <cell r="F7455" t="str">
            <v>completo</v>
          </cell>
        </row>
        <row r="7456">
          <cell r="D7456" t="str">
            <v>30990530P</v>
          </cell>
          <cell r="E7456">
            <v>-113359682</v>
          </cell>
          <cell r="F7456" t="str">
            <v>completo</v>
          </cell>
        </row>
        <row r="7457">
          <cell r="D7457" t="str">
            <v>45888525Y</v>
          </cell>
          <cell r="E7457">
            <v>113886962</v>
          </cell>
          <cell r="F7457" t="str">
            <v>parcial</v>
          </cell>
        </row>
        <row r="7458">
          <cell r="D7458" t="str">
            <v>AY5115881</v>
          </cell>
          <cell r="E7458">
            <v>-113581752</v>
          </cell>
          <cell r="F7458" t="str">
            <v>completo</v>
          </cell>
        </row>
        <row r="7459">
          <cell r="D7459" t="str">
            <v>31007074S</v>
          </cell>
          <cell r="E7459">
            <v>-254055</v>
          </cell>
          <cell r="F7459" t="str">
            <v>completo</v>
          </cell>
        </row>
        <row r="7460">
          <cell r="D7460" t="str">
            <v>31003516E</v>
          </cell>
          <cell r="E7460">
            <v>272174</v>
          </cell>
          <cell r="F7460" t="str">
            <v>parcial</v>
          </cell>
        </row>
        <row r="7461">
          <cell r="D7461" t="str">
            <v>26967427L</v>
          </cell>
          <cell r="E7461">
            <v>-113968452</v>
          </cell>
          <cell r="F7461" t="str">
            <v>parcial</v>
          </cell>
        </row>
        <row r="7462">
          <cell r="D7462" t="str">
            <v>50625636Z</v>
          </cell>
          <cell r="E7462">
            <v>286938</v>
          </cell>
          <cell r="F7462" t="str">
            <v>parcial</v>
          </cell>
        </row>
        <row r="7463">
          <cell r="D7463" t="str">
            <v>X8266681K</v>
          </cell>
          <cell r="E7463">
            <v>113694432</v>
          </cell>
          <cell r="F7463" t="str">
            <v>completo</v>
          </cell>
        </row>
        <row r="7464">
          <cell r="D7464" t="str">
            <v>29614417P</v>
          </cell>
          <cell r="E7464">
            <v>113259682</v>
          </cell>
          <cell r="F7464" t="str">
            <v>parcial</v>
          </cell>
        </row>
        <row r="7465">
          <cell r="D7465" t="str">
            <v>30511250W</v>
          </cell>
          <cell r="E7465">
            <v>-319155</v>
          </cell>
          <cell r="F7465" t="str">
            <v>completo</v>
          </cell>
        </row>
        <row r="7466">
          <cell r="D7466" t="str">
            <v>20226825G</v>
          </cell>
          <cell r="E7466">
            <v>-270011</v>
          </cell>
          <cell r="F7466" t="str">
            <v>completo</v>
          </cell>
        </row>
        <row r="7467">
          <cell r="D7467" t="str">
            <v>30994024Y</v>
          </cell>
          <cell r="E7467">
            <v>302054</v>
          </cell>
          <cell r="F7467" t="str">
            <v>completo</v>
          </cell>
        </row>
        <row r="7468">
          <cell r="D7468" t="str">
            <v>31012238G</v>
          </cell>
          <cell r="E7468">
            <v>-269687</v>
          </cell>
          <cell r="F7468" t="str">
            <v>completo</v>
          </cell>
        </row>
        <row r="7469">
          <cell r="D7469" t="str">
            <v>45942382C</v>
          </cell>
          <cell r="E7469">
            <v>-113751203</v>
          </cell>
          <cell r="F7469" t="str">
            <v>parcial</v>
          </cell>
        </row>
        <row r="7470">
          <cell r="D7470" t="str">
            <v>45889855W</v>
          </cell>
          <cell r="E7470">
            <v>113082123</v>
          </cell>
          <cell r="F7470" t="str">
            <v>completo</v>
          </cell>
        </row>
        <row r="7471">
          <cell r="D7471" t="str">
            <v>31015911C</v>
          </cell>
          <cell r="E7471">
            <v>113805962</v>
          </cell>
          <cell r="F7471" t="str">
            <v>completo</v>
          </cell>
        </row>
        <row r="7472">
          <cell r="D7472" t="str">
            <v>53598780V</v>
          </cell>
          <cell r="E7472">
            <v>-286923</v>
          </cell>
          <cell r="F7472" t="str">
            <v>completo</v>
          </cell>
        </row>
        <row r="7473">
          <cell r="D7473" t="str">
            <v>30967392P</v>
          </cell>
          <cell r="E7473">
            <v>-288551</v>
          </cell>
          <cell r="F7473" t="str">
            <v>completo</v>
          </cell>
        </row>
        <row r="7474">
          <cell r="D7474" t="str">
            <v>X6238106T</v>
          </cell>
          <cell r="E7474">
            <v>269682</v>
          </cell>
          <cell r="F7474" t="str">
            <v>completo</v>
          </cell>
        </row>
        <row r="7475">
          <cell r="D7475" t="str">
            <v>49112536S</v>
          </cell>
          <cell r="E7475">
            <v>-113507303</v>
          </cell>
          <cell r="F7475" t="str">
            <v>parcial</v>
          </cell>
        </row>
        <row r="7476">
          <cell r="D7476" t="str">
            <v>Y1955769R</v>
          </cell>
          <cell r="E7476">
            <v>-113336103</v>
          </cell>
          <cell r="F7476" t="str">
            <v>completo</v>
          </cell>
        </row>
        <row r="7477">
          <cell r="D7477" t="str">
            <v>31012709S</v>
          </cell>
          <cell r="E7477">
            <v>-113777382</v>
          </cell>
          <cell r="F7477" t="str">
            <v>completo</v>
          </cell>
        </row>
        <row r="7478">
          <cell r="D7478" t="str">
            <v>46073049R</v>
          </cell>
          <cell r="E7478">
            <v>-113716882</v>
          </cell>
          <cell r="F7478" t="str">
            <v>completo</v>
          </cell>
        </row>
        <row r="7479">
          <cell r="D7479" t="str">
            <v>45942645F</v>
          </cell>
          <cell r="E7479">
            <v>113862913</v>
          </cell>
          <cell r="F7479" t="str">
            <v>completo</v>
          </cell>
        </row>
        <row r="7480">
          <cell r="D7480" t="str">
            <v>X0628376Q</v>
          </cell>
          <cell r="E7480">
            <v>-113797832</v>
          </cell>
          <cell r="F7480" t="str">
            <v>completo</v>
          </cell>
        </row>
        <row r="7481">
          <cell r="D7481" t="str">
            <v>44229974P</v>
          </cell>
          <cell r="E7481">
            <v>-303639</v>
          </cell>
          <cell r="F7481" t="str">
            <v>completo</v>
          </cell>
        </row>
        <row r="7482">
          <cell r="D7482" t="str">
            <v>26968655M</v>
          </cell>
          <cell r="E7482">
            <v>-113161203</v>
          </cell>
          <cell r="F7482" t="str">
            <v>parcial</v>
          </cell>
        </row>
        <row r="7483">
          <cell r="D7483" t="str">
            <v>20228920Y</v>
          </cell>
          <cell r="E7483">
            <v>-302047</v>
          </cell>
          <cell r="F7483" t="str">
            <v>completo</v>
          </cell>
        </row>
        <row r="7484">
          <cell r="D7484" t="str">
            <v>31000594K</v>
          </cell>
          <cell r="E7484">
            <v>303706</v>
          </cell>
          <cell r="F7484" t="str">
            <v>completo</v>
          </cell>
        </row>
        <row r="7485">
          <cell r="D7485" t="str">
            <v>45942488B</v>
          </cell>
          <cell r="E7485">
            <v>302030</v>
          </cell>
          <cell r="F7485" t="str">
            <v>completo</v>
          </cell>
        </row>
        <row r="7486">
          <cell r="D7486" t="str">
            <v>28980918K</v>
          </cell>
          <cell r="E7486">
            <v>-302031</v>
          </cell>
          <cell r="F7486" t="str">
            <v>completo</v>
          </cell>
        </row>
        <row r="7487">
          <cell r="D7487" t="str">
            <v>05719217Z</v>
          </cell>
          <cell r="E7487">
            <v>-302159</v>
          </cell>
          <cell r="F7487" t="str">
            <v>completo</v>
          </cell>
        </row>
        <row r="7488">
          <cell r="D7488" t="str">
            <v>Y3571846Y</v>
          </cell>
          <cell r="E7488">
            <v>-239759</v>
          </cell>
          <cell r="F7488" t="str">
            <v>completo</v>
          </cell>
        </row>
        <row r="7489">
          <cell r="D7489" t="str">
            <v>80167829H</v>
          </cell>
          <cell r="E7489">
            <v>319842</v>
          </cell>
          <cell r="F7489" t="str">
            <v>completo</v>
          </cell>
        </row>
        <row r="7490">
          <cell r="D7490" t="str">
            <v>32730318F</v>
          </cell>
          <cell r="E7490">
            <v>-113314913</v>
          </cell>
          <cell r="F7490" t="str">
            <v>completo</v>
          </cell>
        </row>
        <row r="7491">
          <cell r="D7491" t="str">
            <v>71723340W</v>
          </cell>
          <cell r="E7491">
            <v>-321507</v>
          </cell>
          <cell r="F7491" t="str">
            <v>completo</v>
          </cell>
        </row>
        <row r="7492">
          <cell r="D7492" t="str">
            <v>Y2737237K</v>
          </cell>
          <cell r="E7492">
            <v>227606</v>
          </cell>
          <cell r="F7492" t="str">
            <v>parcial</v>
          </cell>
        </row>
        <row r="7493">
          <cell r="D7493" t="str">
            <v>Y3128489C</v>
          </cell>
          <cell r="E7493">
            <v>-113378452</v>
          </cell>
          <cell r="F7493" t="str">
            <v>parcial</v>
          </cell>
        </row>
        <row r="7494">
          <cell r="D7494" t="str">
            <v>50106743R</v>
          </cell>
          <cell r="E7494">
            <v>113429452</v>
          </cell>
          <cell r="F7494" t="str">
            <v>parcial</v>
          </cell>
        </row>
        <row r="7495">
          <cell r="D7495" t="str">
            <v>AT3292795</v>
          </cell>
          <cell r="E7495">
            <v>-113520552</v>
          </cell>
          <cell r="F7495" t="str">
            <v>completo</v>
          </cell>
        </row>
        <row r="7496">
          <cell r="D7496" t="str">
            <v>AU2676347</v>
          </cell>
          <cell r="E7496">
            <v>-113920552</v>
          </cell>
          <cell r="F7496" t="str">
            <v>completo</v>
          </cell>
        </row>
        <row r="7497">
          <cell r="D7497" t="str">
            <v>AO8163973</v>
          </cell>
          <cell r="E7497">
            <v>255046</v>
          </cell>
          <cell r="F7497" t="str">
            <v>completo</v>
          </cell>
        </row>
        <row r="7498">
          <cell r="D7498" t="str">
            <v>PLH5JGHC</v>
          </cell>
          <cell r="E7498">
            <v>-113750852</v>
          </cell>
          <cell r="F7498" t="str">
            <v>completo</v>
          </cell>
        </row>
        <row r="7499">
          <cell r="D7499" t="str">
            <v>71457745B</v>
          </cell>
          <cell r="E7499">
            <v>321242</v>
          </cell>
          <cell r="F7499" t="str">
            <v>completo</v>
          </cell>
        </row>
        <row r="7500">
          <cell r="D7500" t="str">
            <v>Y4931311X</v>
          </cell>
          <cell r="E7500">
            <v>288670</v>
          </cell>
          <cell r="F7500" t="str">
            <v>parcial</v>
          </cell>
        </row>
        <row r="7501">
          <cell r="D7501" t="str">
            <v>09329010A</v>
          </cell>
          <cell r="E7501">
            <v>-113397882</v>
          </cell>
          <cell r="F7501" t="str">
            <v>parcial</v>
          </cell>
        </row>
        <row r="7502">
          <cell r="D7502" t="str">
            <v>AN772891</v>
          </cell>
          <cell r="E7502">
            <v>-113396303</v>
          </cell>
          <cell r="F7502" t="str">
            <v>completo</v>
          </cell>
        </row>
        <row r="7503">
          <cell r="D7503" t="str">
            <v>77814162X</v>
          </cell>
          <cell r="E7503">
            <v>-113981862</v>
          </cell>
          <cell r="F7503" t="str">
            <v>completo</v>
          </cell>
        </row>
        <row r="7504">
          <cell r="D7504" t="str">
            <v>Y6706824S</v>
          </cell>
          <cell r="E7504">
            <v>303770</v>
          </cell>
          <cell r="F7504" t="str">
            <v>completo</v>
          </cell>
        </row>
        <row r="7505">
          <cell r="D7505" t="str">
            <v>G06430813</v>
          </cell>
          <cell r="E7505">
            <v>-269539</v>
          </cell>
          <cell r="F7505" t="str">
            <v>completo</v>
          </cell>
        </row>
        <row r="7506">
          <cell r="D7506" t="str">
            <v>77187877S</v>
          </cell>
          <cell r="E7506">
            <v>-269683</v>
          </cell>
          <cell r="F7506" t="str">
            <v>completo</v>
          </cell>
        </row>
        <row r="7507">
          <cell r="D7507">
            <v>1305863415</v>
          </cell>
          <cell r="E7507">
            <v>269686</v>
          </cell>
          <cell r="F7507" t="str">
            <v>completo</v>
          </cell>
        </row>
        <row r="7508">
          <cell r="D7508" t="str">
            <v>35101452W</v>
          </cell>
          <cell r="E7508">
            <v>-113986962</v>
          </cell>
          <cell r="F7508" t="str">
            <v>completo</v>
          </cell>
        </row>
        <row r="7509">
          <cell r="D7509" t="str">
            <v>AV6630477</v>
          </cell>
          <cell r="E7509">
            <v>-113568962</v>
          </cell>
          <cell r="F7509" t="str">
            <v>completo</v>
          </cell>
        </row>
        <row r="7510">
          <cell r="D7510">
            <v>1303982746</v>
          </cell>
          <cell r="E7510">
            <v>-113168962</v>
          </cell>
          <cell r="F7510" t="str">
            <v>completo</v>
          </cell>
        </row>
        <row r="7511">
          <cell r="D7511" t="str">
            <v>AT3336782</v>
          </cell>
          <cell r="E7511">
            <v>113468962</v>
          </cell>
          <cell r="F7511" t="str">
            <v>completo</v>
          </cell>
        </row>
        <row r="7512">
          <cell r="D7512" t="str">
            <v>AX1921265</v>
          </cell>
          <cell r="E7512">
            <v>-113758962</v>
          </cell>
          <cell r="F7512" t="str">
            <v>completo</v>
          </cell>
        </row>
        <row r="7513">
          <cell r="D7513" t="str">
            <v>EA1887420</v>
          </cell>
          <cell r="E7513">
            <v>-113182172</v>
          </cell>
          <cell r="F7513" t="str">
            <v>completo</v>
          </cell>
        </row>
        <row r="7514">
          <cell r="D7514" t="str">
            <v>76629415Q</v>
          </cell>
          <cell r="E7514">
            <v>-113582172</v>
          </cell>
          <cell r="F7514" t="str">
            <v>completo</v>
          </cell>
        </row>
        <row r="7515">
          <cell r="D7515" t="str">
            <v>26749945W</v>
          </cell>
          <cell r="E7515">
            <v>113048172</v>
          </cell>
          <cell r="F7515" t="str">
            <v>parcial</v>
          </cell>
        </row>
        <row r="7516">
          <cell r="D7516" t="str">
            <v>AO8074525</v>
          </cell>
          <cell r="E7516">
            <v>113861272</v>
          </cell>
          <cell r="F7516" t="str">
            <v>completo</v>
          </cell>
        </row>
        <row r="7517">
          <cell r="D7517" t="str">
            <v>AX2131877</v>
          </cell>
          <cell r="E7517">
            <v>272186</v>
          </cell>
          <cell r="F7517" t="str">
            <v>completo</v>
          </cell>
        </row>
        <row r="7518">
          <cell r="D7518" t="str">
            <v>Y6655790H</v>
          </cell>
          <cell r="E7518">
            <v>-113186303</v>
          </cell>
          <cell r="F7518" t="str">
            <v>completo</v>
          </cell>
        </row>
        <row r="7519">
          <cell r="D7519">
            <v>1307712693</v>
          </cell>
          <cell r="E7519">
            <v>-319195</v>
          </cell>
          <cell r="F7519" t="str">
            <v>completo</v>
          </cell>
        </row>
        <row r="7520">
          <cell r="D7520">
            <v>1706961727</v>
          </cell>
          <cell r="E7520">
            <v>-321515</v>
          </cell>
          <cell r="F7520" t="str">
            <v>completo</v>
          </cell>
        </row>
        <row r="7521">
          <cell r="D7521" t="str">
            <v>AU2500467</v>
          </cell>
          <cell r="E7521">
            <v>-113129682</v>
          </cell>
          <cell r="F7521" t="str">
            <v>completo</v>
          </cell>
        </row>
        <row r="7522">
          <cell r="D7522" t="str">
            <v>AT3416371</v>
          </cell>
          <cell r="E7522">
            <v>286926</v>
          </cell>
          <cell r="F7522" t="str">
            <v>completo</v>
          </cell>
        </row>
        <row r="7523">
          <cell r="D7523" t="str">
            <v>AX1786549</v>
          </cell>
          <cell r="E7523">
            <v>-286927</v>
          </cell>
          <cell r="F7523" t="str">
            <v>completo</v>
          </cell>
        </row>
        <row r="7524">
          <cell r="D7524" t="str">
            <v>AR4125522</v>
          </cell>
          <cell r="E7524">
            <v>113829682</v>
          </cell>
          <cell r="F7524" t="str">
            <v>completo</v>
          </cell>
        </row>
        <row r="7525">
          <cell r="D7525" t="str">
            <v>AT4257309</v>
          </cell>
          <cell r="E7525">
            <v>-286931</v>
          </cell>
          <cell r="F7525" t="str">
            <v>completo</v>
          </cell>
        </row>
        <row r="7526">
          <cell r="D7526" t="str">
            <v>CA39959CJ</v>
          </cell>
          <cell r="E7526">
            <v>113639682</v>
          </cell>
          <cell r="F7526" t="str">
            <v>completo</v>
          </cell>
        </row>
        <row r="7527">
          <cell r="D7527" t="str">
            <v>AX1916502</v>
          </cell>
          <cell r="E7527">
            <v>113049682</v>
          </cell>
          <cell r="F7527" t="str">
            <v>completo</v>
          </cell>
        </row>
        <row r="7528">
          <cell r="D7528" t="str">
            <v>14CY19218 1</v>
          </cell>
          <cell r="E7528">
            <v>113446782</v>
          </cell>
          <cell r="F7528" t="str">
            <v>completo</v>
          </cell>
        </row>
        <row r="7529">
          <cell r="D7529" t="str">
            <v>AS3578258</v>
          </cell>
          <cell r="E7529">
            <v>113401782</v>
          </cell>
          <cell r="F7529" t="str">
            <v>completo</v>
          </cell>
        </row>
        <row r="7530">
          <cell r="D7530" t="str">
            <v>AT7183280</v>
          </cell>
          <cell r="E7530">
            <v>286954</v>
          </cell>
          <cell r="F7530" t="str">
            <v>completo</v>
          </cell>
        </row>
        <row r="7531">
          <cell r="D7531" t="str">
            <v>AU4284435</v>
          </cell>
          <cell r="E7531">
            <v>113659682</v>
          </cell>
          <cell r="F7531" t="str">
            <v>completo</v>
          </cell>
        </row>
        <row r="7532">
          <cell r="D7532">
            <v>1307527711</v>
          </cell>
          <cell r="E7532">
            <v>-302063</v>
          </cell>
          <cell r="F7532" t="str">
            <v>completo</v>
          </cell>
        </row>
        <row r="7533">
          <cell r="D7533" t="str">
            <v>Y6205716P</v>
          </cell>
          <cell r="E7533">
            <v>-288611</v>
          </cell>
          <cell r="F7533" t="str">
            <v>completo</v>
          </cell>
        </row>
        <row r="7534">
          <cell r="D7534" t="str">
            <v>AR1855657</v>
          </cell>
          <cell r="E7534">
            <v>288618</v>
          </cell>
          <cell r="F7534" t="str">
            <v>completo</v>
          </cell>
        </row>
        <row r="7535">
          <cell r="D7535" t="str">
            <v>X2741529K</v>
          </cell>
          <cell r="E7535">
            <v>289182</v>
          </cell>
          <cell r="F7535" t="str">
            <v>completo</v>
          </cell>
        </row>
        <row r="7536">
          <cell r="D7536" t="str">
            <v>73017646Y</v>
          </cell>
          <cell r="E7536">
            <v>-113145892</v>
          </cell>
          <cell r="F7536" t="str">
            <v>completo</v>
          </cell>
        </row>
        <row r="7537">
          <cell r="D7537" t="str">
            <v>08895932S</v>
          </cell>
          <cell r="E7537">
            <v>-113121913</v>
          </cell>
          <cell r="F7537" t="str">
            <v>completo</v>
          </cell>
        </row>
        <row r="7538">
          <cell r="D7538" t="str">
            <v>Y4785818S</v>
          </cell>
          <cell r="E7538">
            <v>113042123</v>
          </cell>
          <cell r="F7538" t="str">
            <v>completo</v>
          </cell>
        </row>
        <row r="7539">
          <cell r="D7539" t="str">
            <v>20067515S</v>
          </cell>
          <cell r="E7539">
            <v>113612913</v>
          </cell>
          <cell r="F7539" t="str">
            <v>parcial</v>
          </cell>
        </row>
        <row r="7540">
          <cell r="D7540" t="str">
            <v>AU8926458</v>
          </cell>
          <cell r="E7540">
            <v>113440203</v>
          </cell>
          <cell r="F7540" t="str">
            <v>completo</v>
          </cell>
        </row>
        <row r="7541">
          <cell r="D7541" t="str">
            <v>AT3439313</v>
          </cell>
          <cell r="E7541">
            <v>-113940203</v>
          </cell>
          <cell r="F7541" t="str">
            <v>completo</v>
          </cell>
        </row>
        <row r="7542">
          <cell r="D7542" t="str">
            <v>YB1285919</v>
          </cell>
          <cell r="E7542">
            <v>113250203</v>
          </cell>
          <cell r="F7542" t="str">
            <v>completo</v>
          </cell>
        </row>
        <row r="7543">
          <cell r="D7543" t="str">
            <v>F46107249</v>
          </cell>
          <cell r="E7543">
            <v>113230203</v>
          </cell>
          <cell r="F7543" t="str">
            <v>completo</v>
          </cell>
        </row>
        <row r="7544">
          <cell r="D7544" t="str">
            <v>AT3435901</v>
          </cell>
          <cell r="E7544">
            <v>113466303</v>
          </cell>
          <cell r="F7544" t="str">
            <v>completo</v>
          </cell>
        </row>
        <row r="7545">
          <cell r="D7545" t="str">
            <v>AU7644223</v>
          </cell>
          <cell r="E7545">
            <v>-303707</v>
          </cell>
          <cell r="F7545" t="str">
            <v>completo</v>
          </cell>
        </row>
        <row r="7546">
          <cell r="D7546">
            <v>186240264</v>
          </cell>
          <cell r="E7546">
            <v>303758</v>
          </cell>
          <cell r="F7546" t="str">
            <v>completo</v>
          </cell>
        </row>
        <row r="7547">
          <cell r="D7547" t="str">
            <v>28481050N</v>
          </cell>
          <cell r="E7547">
            <v>-113757303</v>
          </cell>
          <cell r="F7547" t="str">
            <v>parcial</v>
          </cell>
        </row>
        <row r="7548">
          <cell r="D7548" t="str">
            <v>YA5978878</v>
          </cell>
          <cell r="E7548">
            <v>303750</v>
          </cell>
          <cell r="F7548" t="str">
            <v>parcial</v>
          </cell>
        </row>
        <row r="7549">
          <cell r="D7549" t="str">
            <v>AZ1073024</v>
          </cell>
          <cell r="E7549">
            <v>113802913</v>
          </cell>
          <cell r="F7549" t="str">
            <v>completo</v>
          </cell>
        </row>
        <row r="7550">
          <cell r="D7550">
            <v>39704957</v>
          </cell>
          <cell r="E7550">
            <v>113865913</v>
          </cell>
          <cell r="F7550" t="str">
            <v>completo</v>
          </cell>
        </row>
        <row r="7551">
          <cell r="D7551" t="str">
            <v>76647043A</v>
          </cell>
          <cell r="E7551">
            <v>-113752913</v>
          </cell>
          <cell r="F7551" t="str">
            <v>completo</v>
          </cell>
        </row>
        <row r="7552">
          <cell r="D7552">
            <v>23437596</v>
          </cell>
          <cell r="E7552">
            <v>-319603</v>
          </cell>
          <cell r="F7552" t="str">
            <v>completo</v>
          </cell>
        </row>
        <row r="7553">
          <cell r="D7553">
            <v>39659101</v>
          </cell>
          <cell r="E7553">
            <v>319546</v>
          </cell>
          <cell r="F7553" t="str">
            <v>completo</v>
          </cell>
        </row>
        <row r="7554">
          <cell r="D7554">
            <v>32834466</v>
          </cell>
          <cell r="E7554">
            <v>319594</v>
          </cell>
          <cell r="F7554" t="str">
            <v>completo</v>
          </cell>
        </row>
        <row r="7555">
          <cell r="D7555" t="str">
            <v>CA69748CT</v>
          </cell>
          <cell r="E7555">
            <v>-319187</v>
          </cell>
          <cell r="F7555" t="str">
            <v>completo</v>
          </cell>
        </row>
        <row r="7556">
          <cell r="D7556">
            <v>49455815</v>
          </cell>
          <cell r="E7556">
            <v>-113161913</v>
          </cell>
          <cell r="F7556" t="str">
            <v>completo</v>
          </cell>
        </row>
        <row r="7557">
          <cell r="D7557" t="str">
            <v>AZ0700185</v>
          </cell>
          <cell r="E7557">
            <v>-319183</v>
          </cell>
          <cell r="F7557" t="str">
            <v>completo</v>
          </cell>
        </row>
        <row r="7558">
          <cell r="D7558" t="str">
            <v>AY1072617</v>
          </cell>
          <cell r="E7558">
            <v>-113981913</v>
          </cell>
          <cell r="F7558" t="str">
            <v>completo</v>
          </cell>
        </row>
        <row r="7559">
          <cell r="D7559" t="str">
            <v>AM591590</v>
          </cell>
          <cell r="E7559">
            <v>-113163913</v>
          </cell>
          <cell r="F7559" t="str">
            <v>completo</v>
          </cell>
        </row>
        <row r="7560">
          <cell r="D7560" t="str">
            <v>CA69868BB</v>
          </cell>
          <cell r="E7560">
            <v>319190</v>
          </cell>
          <cell r="F7560" t="str">
            <v>completo</v>
          </cell>
        </row>
        <row r="7561">
          <cell r="D7561" t="str">
            <v>AT0833271</v>
          </cell>
          <cell r="E7561">
            <v>-113581913</v>
          </cell>
          <cell r="F7561" t="str">
            <v>completo</v>
          </cell>
        </row>
        <row r="7562">
          <cell r="D7562" t="str">
            <v>E65871066</v>
          </cell>
          <cell r="E7562">
            <v>-319963</v>
          </cell>
          <cell r="F7562" t="str">
            <v>parcial</v>
          </cell>
        </row>
        <row r="7563">
          <cell r="D7563" t="str">
            <v>75793950A</v>
          </cell>
          <cell r="E7563">
            <v>321302</v>
          </cell>
          <cell r="F7563" t="str">
            <v>parcial</v>
          </cell>
        </row>
        <row r="7564">
          <cell r="D7564" t="str">
            <v>CA83754FG</v>
          </cell>
          <cell r="E7564">
            <v>321186</v>
          </cell>
          <cell r="F7564" t="str">
            <v>completo</v>
          </cell>
        </row>
        <row r="7565">
          <cell r="D7565">
            <v>3733341</v>
          </cell>
          <cell r="E7565">
            <v>113442123</v>
          </cell>
          <cell r="F7565" t="str">
            <v>completo</v>
          </cell>
        </row>
        <row r="7566">
          <cell r="D7566" t="str">
            <v>30950309Z</v>
          </cell>
          <cell r="E7566">
            <v>113271072</v>
          </cell>
          <cell r="F7566" t="str">
            <v>parcial</v>
          </cell>
        </row>
        <row r="7567">
          <cell r="D7567" t="str">
            <v>30942878N</v>
          </cell>
          <cell r="E7567">
            <v>-302095</v>
          </cell>
          <cell r="F7567" t="str">
            <v>parcial</v>
          </cell>
        </row>
        <row r="7568">
          <cell r="D7568" t="str">
            <v>44351555B</v>
          </cell>
          <cell r="E7568">
            <v>-113337882</v>
          </cell>
          <cell r="F7568" t="str">
            <v>completo</v>
          </cell>
        </row>
        <row r="7569">
          <cell r="D7569" t="str">
            <v>30980285K</v>
          </cell>
          <cell r="E7569">
            <v>214962</v>
          </cell>
          <cell r="F7569" t="str">
            <v>parcial</v>
          </cell>
        </row>
        <row r="7570">
          <cell r="D7570" t="str">
            <v>30481349R</v>
          </cell>
          <cell r="E7570">
            <v>319186</v>
          </cell>
          <cell r="F7570" t="str">
            <v>parcial</v>
          </cell>
        </row>
        <row r="7571">
          <cell r="D7571" t="str">
            <v>30499633T</v>
          </cell>
          <cell r="E7571">
            <v>271882</v>
          </cell>
          <cell r="F7571" t="str">
            <v>parcial</v>
          </cell>
        </row>
        <row r="7572">
          <cell r="D7572" t="str">
            <v>30991665Q</v>
          </cell>
          <cell r="E7572">
            <v>113068452</v>
          </cell>
          <cell r="F7572" t="str">
            <v>completo</v>
          </cell>
        </row>
        <row r="7573">
          <cell r="D7573" t="str">
            <v>31002880F</v>
          </cell>
          <cell r="E7573">
            <v>-113169412</v>
          </cell>
          <cell r="F7573" t="str">
            <v>completo</v>
          </cell>
        </row>
        <row r="7574">
          <cell r="D7574" t="str">
            <v>30530526G</v>
          </cell>
          <cell r="E7574">
            <v>-113737712</v>
          </cell>
          <cell r="F7574" t="str">
            <v>parcial</v>
          </cell>
        </row>
        <row r="7575">
          <cell r="D7575" t="str">
            <v>30786150Y</v>
          </cell>
          <cell r="E7575">
            <v>113210023</v>
          </cell>
          <cell r="F7575" t="str">
            <v>completo</v>
          </cell>
        </row>
        <row r="7576">
          <cell r="D7576" t="str">
            <v>1352777AA</v>
          </cell>
          <cell r="E7576">
            <v>-113379452</v>
          </cell>
          <cell r="F7576" t="str">
            <v>completo</v>
          </cell>
        </row>
        <row r="7577">
          <cell r="D7577" t="str">
            <v>44356446A</v>
          </cell>
          <cell r="E7577">
            <v>-113924552</v>
          </cell>
          <cell r="F7577" t="str">
            <v>parcial</v>
          </cell>
        </row>
        <row r="7578">
          <cell r="D7578" t="str">
            <v>30835025Y</v>
          </cell>
          <cell r="E7578">
            <v>113860203</v>
          </cell>
          <cell r="F7578" t="str">
            <v>completo</v>
          </cell>
        </row>
        <row r="7579">
          <cell r="D7579" t="str">
            <v>30485179J</v>
          </cell>
          <cell r="E7579">
            <v>-113947682</v>
          </cell>
          <cell r="F7579" t="str">
            <v>completo</v>
          </cell>
        </row>
        <row r="7580">
          <cell r="D7580" t="str">
            <v>14621620Z</v>
          </cell>
          <cell r="E7580">
            <v>-113736552</v>
          </cell>
          <cell r="F7580" t="str">
            <v>parcial</v>
          </cell>
        </row>
        <row r="7581">
          <cell r="D7581" t="str">
            <v>31000167P</v>
          </cell>
          <cell r="E7581">
            <v>113080412</v>
          </cell>
          <cell r="F7581" t="str">
            <v>parcial</v>
          </cell>
        </row>
        <row r="7582">
          <cell r="D7582" t="str">
            <v>30512289Y</v>
          </cell>
          <cell r="E7582">
            <v>-113509432</v>
          </cell>
          <cell r="F7582" t="str">
            <v>parcial</v>
          </cell>
        </row>
        <row r="7583">
          <cell r="D7583" t="str">
            <v>30512015P</v>
          </cell>
          <cell r="E7583">
            <v>113670552</v>
          </cell>
          <cell r="F7583" t="str">
            <v>completo</v>
          </cell>
        </row>
        <row r="7584">
          <cell r="D7584" t="str">
            <v>30991332M</v>
          </cell>
          <cell r="E7584">
            <v>-302067</v>
          </cell>
          <cell r="F7584" t="str">
            <v>parcial</v>
          </cell>
        </row>
        <row r="7585">
          <cell r="D7585" t="str">
            <v>30999144C</v>
          </cell>
          <cell r="E7585">
            <v>-113542752</v>
          </cell>
          <cell r="F7585" t="str">
            <v>completo</v>
          </cell>
        </row>
        <row r="7586">
          <cell r="D7586" t="str">
            <v>30510601C</v>
          </cell>
          <cell r="E7586">
            <v>319158</v>
          </cell>
          <cell r="F7586" t="str">
            <v>completo</v>
          </cell>
        </row>
        <row r="7587">
          <cell r="D7587" t="str">
            <v>30431309D</v>
          </cell>
          <cell r="E7587">
            <v>-113528682</v>
          </cell>
          <cell r="F7587" t="str">
            <v>completo</v>
          </cell>
        </row>
        <row r="7588">
          <cell r="D7588" t="str">
            <v>30530256X</v>
          </cell>
          <cell r="E7588">
            <v>113801552</v>
          </cell>
          <cell r="F7588" t="str">
            <v>completo</v>
          </cell>
        </row>
        <row r="7589">
          <cell r="D7589" t="str">
            <v>30470264W</v>
          </cell>
          <cell r="E7589">
            <v>-113529452</v>
          </cell>
          <cell r="F7589" t="str">
            <v>completo</v>
          </cell>
        </row>
        <row r="7590">
          <cell r="D7590" t="str">
            <v>25937662X</v>
          </cell>
          <cell r="E7590">
            <v>113080552</v>
          </cell>
          <cell r="F7590" t="str">
            <v>completo</v>
          </cell>
        </row>
        <row r="7591">
          <cell r="D7591" t="str">
            <v>30826933X</v>
          </cell>
          <cell r="E7591">
            <v>-255071</v>
          </cell>
          <cell r="F7591" t="str">
            <v>parcial</v>
          </cell>
        </row>
        <row r="7592">
          <cell r="D7592" t="str">
            <v>30069807K</v>
          </cell>
          <cell r="E7592">
            <v>255102</v>
          </cell>
          <cell r="F7592" t="str">
            <v>completo</v>
          </cell>
        </row>
        <row r="7593">
          <cell r="D7593" t="str">
            <v>51826087A</v>
          </cell>
          <cell r="E7593">
            <v>113449682</v>
          </cell>
          <cell r="F7593" t="str">
            <v>completo</v>
          </cell>
        </row>
        <row r="7594">
          <cell r="D7594" t="str">
            <v>30804351Z</v>
          </cell>
          <cell r="E7594">
            <v>-257207</v>
          </cell>
          <cell r="F7594" t="str">
            <v>parcial</v>
          </cell>
        </row>
        <row r="7595">
          <cell r="D7595" t="str">
            <v>80160154W</v>
          </cell>
          <cell r="E7595">
            <v>-286775</v>
          </cell>
          <cell r="F7595" t="str">
            <v>parcial</v>
          </cell>
        </row>
        <row r="7596">
          <cell r="D7596" t="str">
            <v>30976368Z</v>
          </cell>
          <cell r="E7596">
            <v>113885303</v>
          </cell>
          <cell r="F7596" t="str">
            <v>completo</v>
          </cell>
        </row>
        <row r="7597">
          <cell r="D7597" t="str">
            <v>80153206T</v>
          </cell>
          <cell r="E7597">
            <v>254962</v>
          </cell>
          <cell r="F7597" t="str">
            <v>completo</v>
          </cell>
        </row>
        <row r="7598">
          <cell r="D7598" t="str">
            <v>30479587X</v>
          </cell>
          <cell r="E7598">
            <v>286870</v>
          </cell>
          <cell r="F7598" t="str">
            <v>completo</v>
          </cell>
        </row>
        <row r="7599">
          <cell r="D7599" t="str">
            <v>30815504N</v>
          </cell>
          <cell r="E7599">
            <v>-302099</v>
          </cell>
          <cell r="F7599" t="str">
            <v>parcial</v>
          </cell>
        </row>
        <row r="7600">
          <cell r="D7600" t="str">
            <v>44367330P</v>
          </cell>
          <cell r="E7600">
            <v>321498</v>
          </cell>
          <cell r="F7600" t="str">
            <v>completo</v>
          </cell>
        </row>
        <row r="7601">
          <cell r="D7601" t="str">
            <v>45885236Y</v>
          </cell>
          <cell r="E7601">
            <v>113697682</v>
          </cell>
          <cell r="F7601" t="str">
            <v>completo</v>
          </cell>
        </row>
        <row r="7602">
          <cell r="D7602" t="str">
            <v>30999822P</v>
          </cell>
          <cell r="E7602">
            <v>-113568452</v>
          </cell>
          <cell r="F7602" t="str">
            <v>completo</v>
          </cell>
        </row>
        <row r="7603">
          <cell r="D7603" t="str">
            <v>30808047F</v>
          </cell>
          <cell r="E7603">
            <v>-113356332</v>
          </cell>
          <cell r="F7603" t="str">
            <v>completo</v>
          </cell>
        </row>
        <row r="7604">
          <cell r="D7604" t="str">
            <v>45744183N</v>
          </cell>
          <cell r="E7604">
            <v>-319339</v>
          </cell>
          <cell r="F7604" t="str">
            <v>completo</v>
          </cell>
        </row>
        <row r="7605">
          <cell r="D7605" t="str">
            <v>30988756M</v>
          </cell>
          <cell r="E7605">
            <v>-287479</v>
          </cell>
          <cell r="F7605" t="str">
            <v>completo</v>
          </cell>
        </row>
        <row r="7606">
          <cell r="D7606" t="str">
            <v>26970132X</v>
          </cell>
          <cell r="E7606">
            <v>-113779452</v>
          </cell>
          <cell r="F7606" t="str">
            <v>completo</v>
          </cell>
        </row>
        <row r="7607">
          <cell r="D7607" t="str">
            <v>44367452S</v>
          </cell>
          <cell r="E7607">
            <v>113827832</v>
          </cell>
          <cell r="F7607" t="str">
            <v>parcial</v>
          </cell>
        </row>
        <row r="7608">
          <cell r="D7608" t="str">
            <v>52353082E</v>
          </cell>
          <cell r="E7608">
            <v>113219432</v>
          </cell>
          <cell r="F7608" t="str">
            <v>parcial</v>
          </cell>
        </row>
        <row r="7609">
          <cell r="D7609" t="str">
            <v>30944720Z</v>
          </cell>
          <cell r="E7609">
            <v>254926</v>
          </cell>
          <cell r="F7609" t="str">
            <v>parcial</v>
          </cell>
        </row>
        <row r="7610">
          <cell r="D7610" t="str">
            <v>30965449C</v>
          </cell>
          <cell r="E7610">
            <v>319266</v>
          </cell>
          <cell r="F7610" t="str">
            <v>completo</v>
          </cell>
        </row>
        <row r="7611">
          <cell r="D7611" t="str">
            <v>45747199S</v>
          </cell>
          <cell r="E7611">
            <v>-113108712</v>
          </cell>
          <cell r="F7611" t="str">
            <v>parcial</v>
          </cell>
        </row>
        <row r="7612">
          <cell r="D7612" t="str">
            <v>30981917C</v>
          </cell>
          <cell r="E7612">
            <v>-113902752</v>
          </cell>
          <cell r="F7612" t="str">
            <v>completo</v>
          </cell>
        </row>
        <row r="7613">
          <cell r="D7613" t="str">
            <v>78682767C</v>
          </cell>
          <cell r="E7613">
            <v>113238682</v>
          </cell>
          <cell r="F7613" t="str">
            <v>completo</v>
          </cell>
        </row>
        <row r="7614">
          <cell r="D7614" t="str">
            <v>47181563F</v>
          </cell>
          <cell r="E7614">
            <v>-113547712</v>
          </cell>
          <cell r="F7614" t="str">
            <v>parcial</v>
          </cell>
        </row>
        <row r="7615">
          <cell r="D7615" t="str">
            <v>32082979A</v>
          </cell>
          <cell r="E7615">
            <v>-302167</v>
          </cell>
          <cell r="F7615" t="str">
            <v>completo</v>
          </cell>
        </row>
        <row r="7616">
          <cell r="D7616" t="str">
            <v>31008743M</v>
          </cell>
          <cell r="E7616">
            <v>271990</v>
          </cell>
          <cell r="F7616" t="str">
            <v>completo</v>
          </cell>
        </row>
        <row r="7617">
          <cell r="D7617" t="str">
            <v>20224305Z</v>
          </cell>
          <cell r="E7617">
            <v>113802752</v>
          </cell>
          <cell r="F7617" t="str">
            <v>completo</v>
          </cell>
        </row>
        <row r="7618">
          <cell r="D7618" t="str">
            <v>26048754N</v>
          </cell>
          <cell r="E7618">
            <v>270006</v>
          </cell>
          <cell r="F7618" t="str">
            <v>parcial</v>
          </cell>
        </row>
        <row r="7619">
          <cell r="D7619" t="str">
            <v>45942734G</v>
          </cell>
          <cell r="E7619">
            <v>-113944913</v>
          </cell>
          <cell r="F7619" t="str">
            <v>completo</v>
          </cell>
        </row>
        <row r="7620">
          <cell r="D7620" t="str">
            <v>B637439</v>
          </cell>
          <cell r="E7620">
            <v>-113312752</v>
          </cell>
          <cell r="F7620" t="str">
            <v>parcial</v>
          </cell>
        </row>
        <row r="7621">
          <cell r="D7621" t="str">
            <v>80158255N</v>
          </cell>
          <cell r="E7621">
            <v>286774</v>
          </cell>
          <cell r="F7621" t="str">
            <v>parcial</v>
          </cell>
        </row>
        <row r="7622">
          <cell r="D7622" t="str">
            <v>30484386W</v>
          </cell>
          <cell r="E7622">
            <v>-286823</v>
          </cell>
          <cell r="F7622" t="str">
            <v>parcial</v>
          </cell>
        </row>
        <row r="7623">
          <cell r="D7623" t="str">
            <v>45743735R</v>
          </cell>
          <cell r="E7623">
            <v>254862</v>
          </cell>
          <cell r="F7623" t="str">
            <v>completo</v>
          </cell>
        </row>
        <row r="7624">
          <cell r="D7624" t="str">
            <v>45889044L</v>
          </cell>
          <cell r="E7624">
            <v>-269883</v>
          </cell>
          <cell r="F7624" t="str">
            <v>completo</v>
          </cell>
        </row>
        <row r="7625">
          <cell r="D7625" t="str">
            <v>YB0320983</v>
          </cell>
          <cell r="E7625">
            <v>255074</v>
          </cell>
          <cell r="F7625" t="str">
            <v>completo</v>
          </cell>
        </row>
        <row r="7626">
          <cell r="D7626" t="str">
            <v>74666943L</v>
          </cell>
          <cell r="E7626">
            <v>-113966303</v>
          </cell>
          <cell r="F7626" t="str">
            <v>completo</v>
          </cell>
        </row>
        <row r="7627">
          <cell r="D7627" t="str">
            <v>31011599D</v>
          </cell>
          <cell r="E7627">
            <v>283842</v>
          </cell>
          <cell r="F7627" t="str">
            <v>completo</v>
          </cell>
        </row>
        <row r="7628">
          <cell r="D7628" t="str">
            <v>46072097S</v>
          </cell>
          <cell r="E7628">
            <v>-113790203</v>
          </cell>
          <cell r="F7628" t="str">
            <v>completo</v>
          </cell>
        </row>
        <row r="7629">
          <cell r="D7629" t="str">
            <v>20224930H</v>
          </cell>
          <cell r="E7629">
            <v>-321235</v>
          </cell>
          <cell r="F7629" t="str">
            <v>completo</v>
          </cell>
        </row>
        <row r="7630">
          <cell r="D7630" t="str">
            <v>BR4340251</v>
          </cell>
          <cell r="E7630">
            <v>113672172</v>
          </cell>
          <cell r="F7630" t="str">
            <v>parcial</v>
          </cell>
        </row>
        <row r="7631">
          <cell r="D7631" t="str">
            <v>32732006Q</v>
          </cell>
          <cell r="E7631">
            <v>113804123</v>
          </cell>
          <cell r="F7631" t="str">
            <v>completo</v>
          </cell>
        </row>
        <row r="7632">
          <cell r="D7632" t="str">
            <v>31015766J</v>
          </cell>
          <cell r="E7632">
            <v>-113986882</v>
          </cell>
          <cell r="F7632" t="str">
            <v>completo</v>
          </cell>
        </row>
        <row r="7633">
          <cell r="D7633" t="str">
            <v>45946862S</v>
          </cell>
          <cell r="E7633">
            <v>113290203</v>
          </cell>
          <cell r="F7633" t="str">
            <v>completo</v>
          </cell>
        </row>
        <row r="7634">
          <cell r="D7634" t="str">
            <v>26966602E</v>
          </cell>
          <cell r="E7634">
            <v>303562</v>
          </cell>
          <cell r="F7634" t="str">
            <v>completo</v>
          </cell>
        </row>
        <row r="7635">
          <cell r="D7635" t="str">
            <v>32076334M</v>
          </cell>
          <cell r="E7635">
            <v>319394</v>
          </cell>
          <cell r="F7635" t="str">
            <v>completo</v>
          </cell>
        </row>
        <row r="7636">
          <cell r="D7636" t="str">
            <v>50616754X</v>
          </cell>
          <cell r="E7636">
            <v>319342</v>
          </cell>
          <cell r="F7636" t="str">
            <v>completo</v>
          </cell>
        </row>
        <row r="7637">
          <cell r="D7637" t="str">
            <v>26254960T</v>
          </cell>
          <cell r="E7637">
            <v>113258452</v>
          </cell>
          <cell r="F7637" t="str">
            <v>completo</v>
          </cell>
        </row>
        <row r="7638">
          <cell r="D7638" t="str">
            <v>05695384D</v>
          </cell>
          <cell r="E7638">
            <v>113868682</v>
          </cell>
          <cell r="F7638" t="str">
            <v>parcial</v>
          </cell>
        </row>
        <row r="7639">
          <cell r="D7639" t="str">
            <v>XO8953825</v>
          </cell>
          <cell r="E7639">
            <v>321486</v>
          </cell>
          <cell r="F7639" t="str">
            <v>completo</v>
          </cell>
        </row>
        <row r="7640">
          <cell r="D7640" t="str">
            <v>NE20819265</v>
          </cell>
          <cell r="E7640">
            <v>302094</v>
          </cell>
          <cell r="F7640" t="str">
            <v>completo</v>
          </cell>
        </row>
        <row r="7641">
          <cell r="D7641" t="str">
            <v>JB3847384</v>
          </cell>
          <cell r="E7641">
            <v>302098</v>
          </cell>
          <cell r="F7641" t="str">
            <v>completo</v>
          </cell>
        </row>
        <row r="7642">
          <cell r="D7642" t="str">
            <v>49071482Q</v>
          </cell>
          <cell r="E7642">
            <v>113236172</v>
          </cell>
          <cell r="F7642" t="str">
            <v>completo</v>
          </cell>
        </row>
        <row r="7643">
          <cell r="D7643" t="str">
            <v>31160343N</v>
          </cell>
          <cell r="E7643">
            <v>-113523913</v>
          </cell>
          <cell r="F7643" t="str">
            <v>completo</v>
          </cell>
        </row>
        <row r="7644">
          <cell r="D7644" t="str">
            <v>49073058M</v>
          </cell>
          <cell r="E7644">
            <v>271278</v>
          </cell>
          <cell r="F7644" t="str">
            <v>completo</v>
          </cell>
        </row>
        <row r="7645">
          <cell r="D7645" t="str">
            <v>33275469N</v>
          </cell>
          <cell r="E7645">
            <v>254970</v>
          </cell>
          <cell r="F7645" t="str">
            <v>parcial</v>
          </cell>
        </row>
        <row r="7646">
          <cell r="D7646" t="str">
            <v>AU8933299</v>
          </cell>
          <cell r="E7646">
            <v>-113940552</v>
          </cell>
          <cell r="F7646" t="str">
            <v>completo</v>
          </cell>
        </row>
        <row r="7647">
          <cell r="D7647" t="str">
            <v>30473140A</v>
          </cell>
          <cell r="E7647">
            <v>319194</v>
          </cell>
          <cell r="F7647" t="str">
            <v>parcial</v>
          </cell>
        </row>
        <row r="7648">
          <cell r="D7648" t="str">
            <v>30448980Q</v>
          </cell>
          <cell r="E7648">
            <v>302170</v>
          </cell>
          <cell r="F7648" t="str">
            <v>completo</v>
          </cell>
        </row>
        <row r="7649">
          <cell r="D7649" t="str">
            <v>16092503R</v>
          </cell>
          <cell r="E7649">
            <v>-302091</v>
          </cell>
          <cell r="F7649" t="str">
            <v>completo</v>
          </cell>
        </row>
        <row r="7650">
          <cell r="D7650" t="str">
            <v>44666124D</v>
          </cell>
          <cell r="E7650">
            <v>-286779</v>
          </cell>
          <cell r="F7650" t="str">
            <v>completo</v>
          </cell>
        </row>
        <row r="7651">
          <cell r="D7651" t="str">
            <v>77474111Z</v>
          </cell>
          <cell r="E7651">
            <v>-113353913</v>
          </cell>
          <cell r="F7651" t="str">
            <v>parcial</v>
          </cell>
        </row>
        <row r="7652">
          <cell r="D7652" t="str">
            <v>YA9271106</v>
          </cell>
          <cell r="E7652">
            <v>113426772</v>
          </cell>
          <cell r="F7652" t="str">
            <v>completo</v>
          </cell>
        </row>
        <row r="7653">
          <cell r="D7653" t="str">
            <v>24891547G</v>
          </cell>
          <cell r="E7653">
            <v>-113778962</v>
          </cell>
          <cell r="F7653" t="str">
            <v>parcial</v>
          </cell>
        </row>
        <row r="7654">
          <cell r="D7654" t="str">
            <v>25580352M</v>
          </cell>
          <cell r="E7654">
            <v>113888962</v>
          </cell>
          <cell r="F7654" t="str">
            <v>parcial</v>
          </cell>
        </row>
        <row r="7655">
          <cell r="D7655" t="str">
            <v>AV7071239</v>
          </cell>
          <cell r="E7655">
            <v>113698962</v>
          </cell>
          <cell r="F7655" t="str">
            <v>completo</v>
          </cell>
        </row>
        <row r="7656">
          <cell r="D7656" t="str">
            <v>53400890L</v>
          </cell>
          <cell r="E7656">
            <v>113650472</v>
          </cell>
          <cell r="F7656" t="str">
            <v>completo</v>
          </cell>
        </row>
        <row r="7657">
          <cell r="D7657" t="str">
            <v>AN9001016</v>
          </cell>
          <cell r="E7657">
            <v>-113772172</v>
          </cell>
          <cell r="F7657" t="str">
            <v>completo</v>
          </cell>
        </row>
        <row r="7658">
          <cell r="D7658" t="str">
            <v>AV7075646</v>
          </cell>
          <cell r="E7658">
            <v>-271991</v>
          </cell>
          <cell r="F7658" t="str">
            <v>completo</v>
          </cell>
        </row>
        <row r="7659">
          <cell r="D7659" t="str">
            <v>AV6918638</v>
          </cell>
          <cell r="E7659">
            <v>271994</v>
          </cell>
          <cell r="F7659" t="str">
            <v>completo</v>
          </cell>
        </row>
        <row r="7660">
          <cell r="D7660" t="str">
            <v>48886893W</v>
          </cell>
          <cell r="E7660">
            <v>-113561203</v>
          </cell>
          <cell r="F7660" t="str">
            <v>completo</v>
          </cell>
        </row>
        <row r="7661">
          <cell r="D7661">
            <v>1310479140</v>
          </cell>
          <cell r="E7661">
            <v>303882</v>
          </cell>
          <cell r="F7661" t="str">
            <v>completo</v>
          </cell>
        </row>
        <row r="7662">
          <cell r="D7662" t="str">
            <v>48812474B</v>
          </cell>
          <cell r="E7662">
            <v>286798</v>
          </cell>
          <cell r="F7662" t="str">
            <v>completo</v>
          </cell>
        </row>
        <row r="7663">
          <cell r="D7663" t="str">
            <v>Y1859995E</v>
          </cell>
          <cell r="E7663">
            <v>-286839</v>
          </cell>
          <cell r="F7663" t="str">
            <v>completo</v>
          </cell>
        </row>
        <row r="7664">
          <cell r="D7664" t="str">
            <v>74717097X</v>
          </cell>
          <cell r="E7664">
            <v>-286863</v>
          </cell>
          <cell r="F7664" t="str">
            <v>completo</v>
          </cell>
        </row>
        <row r="7665">
          <cell r="D7665" t="str">
            <v>AR9556804</v>
          </cell>
          <cell r="E7665">
            <v>286874</v>
          </cell>
          <cell r="F7665" t="str">
            <v>completo</v>
          </cell>
        </row>
        <row r="7666">
          <cell r="D7666">
            <v>1309145850</v>
          </cell>
          <cell r="E7666">
            <v>303826</v>
          </cell>
          <cell r="F7666" t="str">
            <v>completo</v>
          </cell>
        </row>
        <row r="7667">
          <cell r="D7667" t="str">
            <v>26048727P</v>
          </cell>
          <cell r="E7667">
            <v>-113586882</v>
          </cell>
          <cell r="F7667" t="str">
            <v>completo</v>
          </cell>
        </row>
        <row r="7668">
          <cell r="D7668">
            <v>916596497</v>
          </cell>
          <cell r="E7668">
            <v>319234</v>
          </cell>
          <cell r="F7668" t="str">
            <v>completo</v>
          </cell>
        </row>
        <row r="7669">
          <cell r="D7669">
            <v>1309880456</v>
          </cell>
          <cell r="E7669">
            <v>-321471</v>
          </cell>
          <cell r="F7669" t="str">
            <v>completo</v>
          </cell>
        </row>
        <row r="7670">
          <cell r="D7670" t="str">
            <v>45749507T</v>
          </cell>
          <cell r="E7670">
            <v>-113142913</v>
          </cell>
          <cell r="F7670" t="str">
            <v>completo</v>
          </cell>
        </row>
        <row r="7671">
          <cell r="D7671" t="str">
            <v>75119090D</v>
          </cell>
          <cell r="E7671">
            <v>321266</v>
          </cell>
          <cell r="F7671" t="str">
            <v>completo</v>
          </cell>
        </row>
        <row r="7672">
          <cell r="D7672" t="str">
            <v>IZ0129204</v>
          </cell>
          <cell r="E7672">
            <v>-113922913</v>
          </cell>
          <cell r="F7672" t="str">
            <v>completo</v>
          </cell>
        </row>
        <row r="7673">
          <cell r="D7673" t="str">
            <v>AU0392754</v>
          </cell>
          <cell r="E7673">
            <v>-113960203</v>
          </cell>
          <cell r="F7673" t="str">
            <v>completo</v>
          </cell>
        </row>
        <row r="7674">
          <cell r="D7674" t="str">
            <v>AY6987550</v>
          </cell>
          <cell r="E7674">
            <v>-113980203</v>
          </cell>
          <cell r="F7674" t="str">
            <v>completo</v>
          </cell>
        </row>
        <row r="7675">
          <cell r="D7675" t="str">
            <v>AO5172713</v>
          </cell>
          <cell r="E7675">
            <v>302166</v>
          </cell>
          <cell r="F7675" t="str">
            <v>completo</v>
          </cell>
        </row>
        <row r="7676">
          <cell r="D7676" t="str">
            <v>AV5352540</v>
          </cell>
          <cell r="E7676">
            <v>113861203</v>
          </cell>
          <cell r="F7676" t="str">
            <v>completo</v>
          </cell>
        </row>
        <row r="7677">
          <cell r="D7677" t="str">
            <v>AX3312444</v>
          </cell>
          <cell r="E7677">
            <v>113271203</v>
          </cell>
          <cell r="F7677" t="str">
            <v>completo</v>
          </cell>
        </row>
        <row r="7678">
          <cell r="D7678" t="str">
            <v>G35550012</v>
          </cell>
          <cell r="E7678">
            <v>-302171</v>
          </cell>
          <cell r="F7678" t="str">
            <v>completo</v>
          </cell>
        </row>
        <row r="7679">
          <cell r="D7679" t="str">
            <v>03141682C</v>
          </cell>
          <cell r="E7679">
            <v>113865303</v>
          </cell>
          <cell r="F7679" t="str">
            <v>parcial</v>
          </cell>
        </row>
        <row r="7680">
          <cell r="D7680" t="str">
            <v>26243659S</v>
          </cell>
          <cell r="E7680">
            <v>113632913</v>
          </cell>
          <cell r="F7680" t="str">
            <v>parcial</v>
          </cell>
        </row>
        <row r="7681">
          <cell r="D7681">
            <v>1311512592</v>
          </cell>
          <cell r="E7681">
            <v>-319363</v>
          </cell>
          <cell r="F7681" t="str">
            <v>completo</v>
          </cell>
        </row>
        <row r="7682">
          <cell r="D7682" t="str">
            <v>AU2513059</v>
          </cell>
          <cell r="E7682">
            <v>-319175</v>
          </cell>
          <cell r="F7682" t="str">
            <v>completo</v>
          </cell>
        </row>
        <row r="7683">
          <cell r="D7683" t="str">
            <v>AU3732637</v>
          </cell>
          <cell r="E7683">
            <v>113081913</v>
          </cell>
          <cell r="F7683" t="str">
            <v>completo</v>
          </cell>
        </row>
        <row r="7684">
          <cell r="D7684" t="str">
            <v>AZ1369766</v>
          </cell>
          <cell r="E7684">
            <v>-113181913</v>
          </cell>
          <cell r="F7684" t="str">
            <v>completo</v>
          </cell>
        </row>
        <row r="7685">
          <cell r="D7685" t="str">
            <v>74721657Q</v>
          </cell>
          <cell r="E7685">
            <v>-113562913</v>
          </cell>
          <cell r="F7685" t="str">
            <v>parcial</v>
          </cell>
        </row>
        <row r="7686">
          <cell r="D7686" t="str">
            <v>30963249M</v>
          </cell>
          <cell r="E7686">
            <v>-319219</v>
          </cell>
          <cell r="F7686" t="str">
            <v>parcial</v>
          </cell>
        </row>
        <row r="7687">
          <cell r="D7687" t="str">
            <v>AT3416189</v>
          </cell>
          <cell r="E7687">
            <v>-319191</v>
          </cell>
          <cell r="F7687" t="str">
            <v>completo</v>
          </cell>
        </row>
        <row r="7688">
          <cell r="D7688" t="str">
            <v>AU2683063</v>
          </cell>
          <cell r="E7688">
            <v>113291913</v>
          </cell>
          <cell r="F7688" t="str">
            <v>completo</v>
          </cell>
        </row>
        <row r="7689">
          <cell r="D7689" t="str">
            <v>F22998205</v>
          </cell>
          <cell r="E7689">
            <v>319218</v>
          </cell>
          <cell r="F7689" t="str">
            <v>completo</v>
          </cell>
        </row>
        <row r="7690">
          <cell r="D7690" t="str">
            <v>AT7193615</v>
          </cell>
          <cell r="E7690">
            <v>-113982123</v>
          </cell>
          <cell r="F7690" t="str">
            <v>completo</v>
          </cell>
        </row>
        <row r="7691">
          <cell r="D7691" t="str">
            <v>30829583S</v>
          </cell>
          <cell r="E7691">
            <v>-302327</v>
          </cell>
          <cell r="F7691" t="str">
            <v>completo</v>
          </cell>
        </row>
        <row r="7692">
          <cell r="D7692" t="str">
            <v>15404645G</v>
          </cell>
          <cell r="E7692">
            <v>-113922432</v>
          </cell>
          <cell r="F7692" t="str">
            <v>completo</v>
          </cell>
        </row>
        <row r="7693">
          <cell r="D7693" t="str">
            <v>15451742C</v>
          </cell>
          <cell r="E7693">
            <v>-234227</v>
          </cell>
          <cell r="F7693" t="str">
            <v>completo</v>
          </cell>
        </row>
        <row r="7694">
          <cell r="D7694" t="str">
            <v>53592570V</v>
          </cell>
          <cell r="E7694">
            <v>-113168682</v>
          </cell>
          <cell r="F7694" t="str">
            <v>completo</v>
          </cell>
        </row>
        <row r="7695">
          <cell r="D7695" t="str">
            <v>30991064J</v>
          </cell>
          <cell r="E7695">
            <v>113881552</v>
          </cell>
          <cell r="F7695" t="str">
            <v>completo</v>
          </cell>
        </row>
        <row r="7696">
          <cell r="D7696" t="str">
            <v>30992153K</v>
          </cell>
          <cell r="E7696">
            <v>-255187</v>
          </cell>
          <cell r="F7696" t="str">
            <v>parcial</v>
          </cell>
        </row>
        <row r="7697">
          <cell r="D7697" t="str">
            <v>30951662X</v>
          </cell>
          <cell r="E7697">
            <v>113060552</v>
          </cell>
          <cell r="F7697" t="str">
            <v>parcial</v>
          </cell>
        </row>
        <row r="7698">
          <cell r="D7698" t="str">
            <v>31003342D</v>
          </cell>
          <cell r="E7698">
            <v>-113752123</v>
          </cell>
          <cell r="F7698" t="str">
            <v>completo</v>
          </cell>
        </row>
        <row r="7699">
          <cell r="D7699" t="str">
            <v>50615863Q</v>
          </cell>
          <cell r="E7699">
            <v>113679252</v>
          </cell>
          <cell r="F7699" t="str">
            <v>completo</v>
          </cell>
        </row>
        <row r="7700">
          <cell r="D7700" t="str">
            <v>15453359G</v>
          </cell>
          <cell r="E7700">
            <v>-255063</v>
          </cell>
          <cell r="F7700" t="str">
            <v>completo</v>
          </cell>
        </row>
        <row r="7701">
          <cell r="D7701" t="str">
            <v>26966752B</v>
          </cell>
          <cell r="E7701">
            <v>-113903172</v>
          </cell>
          <cell r="F7701" t="str">
            <v>completo</v>
          </cell>
        </row>
        <row r="7702">
          <cell r="D7702" t="str">
            <v>50625776Q</v>
          </cell>
          <cell r="E7702">
            <v>-257599</v>
          </cell>
          <cell r="F7702" t="str">
            <v>completo</v>
          </cell>
        </row>
        <row r="7703">
          <cell r="D7703" t="str">
            <v>80158319F</v>
          </cell>
          <cell r="E7703">
            <v>-113926382</v>
          </cell>
          <cell r="F7703" t="str">
            <v>completo</v>
          </cell>
        </row>
        <row r="7704">
          <cell r="D7704" t="str">
            <v>31006372A</v>
          </cell>
          <cell r="E7704">
            <v>113468682</v>
          </cell>
          <cell r="F7704" t="str">
            <v>parcial</v>
          </cell>
        </row>
        <row r="7705">
          <cell r="D7705" t="str">
            <v>31010473X</v>
          </cell>
          <cell r="E7705">
            <v>113005562</v>
          </cell>
          <cell r="F7705" t="str">
            <v>completo</v>
          </cell>
        </row>
        <row r="7706">
          <cell r="D7706" t="str">
            <v>31008591Z</v>
          </cell>
          <cell r="E7706">
            <v>113840203</v>
          </cell>
          <cell r="F7706" t="str">
            <v>completo</v>
          </cell>
        </row>
        <row r="7707">
          <cell r="D7707" t="str">
            <v>31004668R</v>
          </cell>
          <cell r="E7707">
            <v>286982</v>
          </cell>
          <cell r="F7707" t="str">
            <v>completo</v>
          </cell>
        </row>
        <row r="7708">
          <cell r="D7708" t="str">
            <v>45946974N</v>
          </cell>
          <cell r="E7708">
            <v>-113736542</v>
          </cell>
          <cell r="F7708" t="str">
            <v>completo</v>
          </cell>
        </row>
        <row r="7709">
          <cell r="D7709" t="str">
            <v>31009643P</v>
          </cell>
          <cell r="E7709">
            <v>-319151</v>
          </cell>
          <cell r="F7709" t="str">
            <v>completo</v>
          </cell>
        </row>
        <row r="7710">
          <cell r="D7710" t="str">
            <v>45738587M</v>
          </cell>
          <cell r="E7710">
            <v>113803172</v>
          </cell>
          <cell r="F7710" t="str">
            <v>completo</v>
          </cell>
        </row>
        <row r="7711">
          <cell r="D7711" t="str">
            <v>31006221J</v>
          </cell>
          <cell r="E7711">
            <v>302910</v>
          </cell>
          <cell r="F7711" t="str">
            <v>completo</v>
          </cell>
        </row>
        <row r="7712">
          <cell r="D7712" t="str">
            <v>26821566R</v>
          </cell>
          <cell r="E7712">
            <v>113029682</v>
          </cell>
          <cell r="F7712" t="str">
            <v>completo</v>
          </cell>
        </row>
        <row r="7713">
          <cell r="D7713" t="str">
            <v>31013842K</v>
          </cell>
          <cell r="E7713">
            <v>301970</v>
          </cell>
          <cell r="F7713" t="str">
            <v>completo</v>
          </cell>
        </row>
        <row r="7714">
          <cell r="D7714" t="str">
            <v>G1925450</v>
          </cell>
          <cell r="E7714">
            <v>113805123</v>
          </cell>
          <cell r="F7714" t="str">
            <v>parcial</v>
          </cell>
        </row>
        <row r="7715">
          <cell r="D7715" t="str">
            <v>72999892P</v>
          </cell>
          <cell r="E7715">
            <v>113006752</v>
          </cell>
          <cell r="F7715" t="str">
            <v>completo</v>
          </cell>
        </row>
        <row r="7716">
          <cell r="D7716" t="str">
            <v>E204450</v>
          </cell>
          <cell r="E7716">
            <v>-268171</v>
          </cell>
          <cell r="F7716" t="str">
            <v>completo</v>
          </cell>
        </row>
        <row r="7717">
          <cell r="D7717" t="str">
            <v>80166518H</v>
          </cell>
          <cell r="E7717">
            <v>302570</v>
          </cell>
          <cell r="F7717" t="str">
            <v>completo</v>
          </cell>
        </row>
        <row r="7718">
          <cell r="D7718" t="str">
            <v>80161423Y</v>
          </cell>
          <cell r="E7718">
            <v>298726</v>
          </cell>
          <cell r="F7718" t="str">
            <v>completo</v>
          </cell>
        </row>
        <row r="7719">
          <cell r="D7719" t="str">
            <v>45886397V</v>
          </cell>
          <cell r="E7719">
            <v>302486</v>
          </cell>
          <cell r="F7719" t="str">
            <v>parcial</v>
          </cell>
        </row>
        <row r="7720">
          <cell r="D7720" t="str">
            <v>31015999Q</v>
          </cell>
          <cell r="E7720">
            <v>-319119</v>
          </cell>
          <cell r="F7720" t="str">
            <v>completo</v>
          </cell>
        </row>
        <row r="7721">
          <cell r="D7721" t="str">
            <v>31012196P</v>
          </cell>
          <cell r="E7721">
            <v>302482</v>
          </cell>
          <cell r="F7721" t="str">
            <v>completo</v>
          </cell>
        </row>
        <row r="7722">
          <cell r="D7722" t="str">
            <v>77371041F</v>
          </cell>
          <cell r="E7722">
            <v>113823203</v>
          </cell>
          <cell r="F7722" t="str">
            <v>completo</v>
          </cell>
        </row>
        <row r="7723">
          <cell r="D7723" t="str">
            <v>30971816Q</v>
          </cell>
          <cell r="E7723">
            <v>302010</v>
          </cell>
          <cell r="F7723" t="str">
            <v>completo</v>
          </cell>
        </row>
        <row r="7724">
          <cell r="D7724" t="str">
            <v>50626024B</v>
          </cell>
          <cell r="E7724">
            <v>-321307</v>
          </cell>
          <cell r="F7724" t="str">
            <v>completo</v>
          </cell>
        </row>
        <row r="7725">
          <cell r="D7725" t="str">
            <v>45746620B</v>
          </cell>
          <cell r="E7725">
            <v>-113101913</v>
          </cell>
          <cell r="F7725" t="str">
            <v>completo</v>
          </cell>
        </row>
        <row r="7726">
          <cell r="D7726" t="str">
            <v>80168520L</v>
          </cell>
          <cell r="E7726">
            <v>321258</v>
          </cell>
          <cell r="F7726" t="str">
            <v>completo</v>
          </cell>
        </row>
        <row r="7727">
          <cell r="D7727" t="str">
            <v>46266444N</v>
          </cell>
          <cell r="E7727">
            <v>316346</v>
          </cell>
          <cell r="F7727" t="str">
            <v>completo</v>
          </cell>
        </row>
        <row r="7728">
          <cell r="D7728" t="str">
            <v>31015711G</v>
          </cell>
          <cell r="E7728">
            <v>113468713</v>
          </cell>
          <cell r="F7728" t="str">
            <v>completo</v>
          </cell>
        </row>
        <row r="7729">
          <cell r="D7729" t="str">
            <v>46071510A</v>
          </cell>
          <cell r="E7729">
            <v>-113564613</v>
          </cell>
          <cell r="F7729" t="str">
            <v>completo</v>
          </cell>
        </row>
        <row r="7730">
          <cell r="D7730" t="str">
            <v>Y3785573V</v>
          </cell>
          <cell r="E7730">
            <v>-113126962</v>
          </cell>
          <cell r="F7730" t="str">
            <v>completo</v>
          </cell>
        </row>
        <row r="7731">
          <cell r="D7731" t="str">
            <v>44638005L</v>
          </cell>
          <cell r="E7731">
            <v>286858</v>
          </cell>
          <cell r="F7731" t="str">
            <v>parcial</v>
          </cell>
        </row>
        <row r="7732">
          <cell r="D7732" t="str">
            <v>AS499978</v>
          </cell>
          <cell r="E7732">
            <v>113424272</v>
          </cell>
          <cell r="F7732" t="str">
            <v>completo</v>
          </cell>
        </row>
        <row r="7733">
          <cell r="D7733" t="str">
            <v>YA9078310</v>
          </cell>
          <cell r="E7733">
            <v>113009962</v>
          </cell>
          <cell r="F7733" t="str">
            <v>completo</v>
          </cell>
        </row>
        <row r="7734">
          <cell r="D7734" t="str">
            <v>YB0099602</v>
          </cell>
          <cell r="E7734">
            <v>271310</v>
          </cell>
          <cell r="F7734" t="str">
            <v>completo</v>
          </cell>
        </row>
        <row r="7735">
          <cell r="D7735" t="str">
            <v>42237523R</v>
          </cell>
          <cell r="E7735">
            <v>113423913</v>
          </cell>
          <cell r="F7735" t="str">
            <v>completo</v>
          </cell>
        </row>
        <row r="7736">
          <cell r="D7736" t="str">
            <v>48648809Z</v>
          </cell>
          <cell r="E7736">
            <v>-113989682</v>
          </cell>
          <cell r="F7736" t="str">
            <v>completo</v>
          </cell>
        </row>
        <row r="7737">
          <cell r="D7737" t="str">
            <v>YA2963963</v>
          </cell>
          <cell r="E7737">
            <v>113862782</v>
          </cell>
          <cell r="F7737" t="str">
            <v>completo</v>
          </cell>
        </row>
        <row r="7738">
          <cell r="D7738" t="str">
            <v>AAB645645</v>
          </cell>
          <cell r="E7738">
            <v>-319383</v>
          </cell>
          <cell r="F7738" t="str">
            <v>parcial</v>
          </cell>
        </row>
        <row r="7739">
          <cell r="D7739" t="str">
            <v>02295447R</v>
          </cell>
          <cell r="E7739">
            <v>113820003</v>
          </cell>
          <cell r="F7739" t="str">
            <v>completo</v>
          </cell>
        </row>
        <row r="7740">
          <cell r="D7740" t="str">
            <v>Y6572438H</v>
          </cell>
          <cell r="E7740">
            <v>302046</v>
          </cell>
          <cell r="F7740" t="str">
            <v>completo</v>
          </cell>
        </row>
        <row r="7741">
          <cell r="D7741" t="str">
            <v>Y3634733B</v>
          </cell>
          <cell r="E7741">
            <v>-303863</v>
          </cell>
          <cell r="F7741" t="str">
            <v>completo</v>
          </cell>
        </row>
        <row r="7742">
          <cell r="D7742" t="str">
            <v>14637037K</v>
          </cell>
          <cell r="E7742">
            <v>-303667</v>
          </cell>
          <cell r="F7742" t="str">
            <v>completo</v>
          </cell>
        </row>
        <row r="7743">
          <cell r="D7743" t="str">
            <v>RD4450871</v>
          </cell>
          <cell r="E7743">
            <v>319182</v>
          </cell>
          <cell r="F7743" t="str">
            <v>completo</v>
          </cell>
        </row>
        <row r="7744">
          <cell r="D7744" t="str">
            <v>X919659</v>
          </cell>
          <cell r="E7744">
            <v>-113581123</v>
          </cell>
          <cell r="F7744" t="str">
            <v>completo</v>
          </cell>
        </row>
        <row r="7745">
          <cell r="D7745" t="str">
            <v>71013179N</v>
          </cell>
          <cell r="E7745">
            <v>-321895</v>
          </cell>
          <cell r="F7745" t="str">
            <v>completo</v>
          </cell>
        </row>
        <row r="7746">
          <cell r="D7746" t="str">
            <v>15451931W</v>
          </cell>
          <cell r="E7746">
            <v>-286935</v>
          </cell>
          <cell r="F7746" t="str">
            <v>completo</v>
          </cell>
        </row>
        <row r="7747">
          <cell r="D7747" t="str">
            <v>30831320G</v>
          </cell>
          <cell r="E7747">
            <v>113460452</v>
          </cell>
          <cell r="F7747" t="str">
            <v>parcial</v>
          </cell>
        </row>
        <row r="7748">
          <cell r="D7748" t="str">
            <v>77536730G</v>
          </cell>
          <cell r="E7748">
            <v>-113181982</v>
          </cell>
          <cell r="F7748" t="str">
            <v>parcial</v>
          </cell>
        </row>
        <row r="7749">
          <cell r="D7749" t="str">
            <v>30832274S</v>
          </cell>
          <cell r="E7749">
            <v>113251913</v>
          </cell>
          <cell r="F7749" t="str">
            <v>completo</v>
          </cell>
        </row>
        <row r="7750">
          <cell r="D7750" t="str">
            <v>14635885L</v>
          </cell>
          <cell r="E7750">
            <v>269662</v>
          </cell>
          <cell r="F7750" t="str">
            <v>completo</v>
          </cell>
        </row>
        <row r="7751">
          <cell r="D7751" t="str">
            <v>50431596W</v>
          </cell>
          <cell r="E7751">
            <v>-113982203</v>
          </cell>
          <cell r="F7751" t="str">
            <v>completo</v>
          </cell>
        </row>
        <row r="7752">
          <cell r="D7752" t="str">
            <v>48955787B</v>
          </cell>
          <cell r="E7752">
            <v>287066</v>
          </cell>
          <cell r="F7752" t="str">
            <v>parcial</v>
          </cell>
        </row>
        <row r="7753">
          <cell r="D7753" t="str">
            <v>44363177H</v>
          </cell>
          <cell r="E7753">
            <v>255086</v>
          </cell>
          <cell r="F7753" t="str">
            <v>parcial</v>
          </cell>
        </row>
        <row r="7754">
          <cell r="D7754" t="str">
            <v>FV638833</v>
          </cell>
          <cell r="E7754">
            <v>113083552</v>
          </cell>
          <cell r="F7754" t="str">
            <v>parcial</v>
          </cell>
        </row>
        <row r="7755">
          <cell r="D7755" t="str">
            <v>30455953C</v>
          </cell>
          <cell r="E7755">
            <v>113884782</v>
          </cell>
          <cell r="F7755" t="str">
            <v>completo</v>
          </cell>
        </row>
        <row r="7756">
          <cell r="D7756" t="str">
            <v>30991229V</v>
          </cell>
          <cell r="E7756">
            <v>113278432</v>
          </cell>
          <cell r="F7756" t="str">
            <v>completo</v>
          </cell>
        </row>
        <row r="7757">
          <cell r="D7757" t="str">
            <v>75267665G</v>
          </cell>
          <cell r="E7757">
            <v>113400303</v>
          </cell>
          <cell r="F7757" t="str">
            <v>completo</v>
          </cell>
        </row>
        <row r="7758">
          <cell r="D7758" t="str">
            <v>28630223F</v>
          </cell>
          <cell r="E7758">
            <v>-113169123</v>
          </cell>
          <cell r="F7758" t="str">
            <v>completo</v>
          </cell>
        </row>
        <row r="7759">
          <cell r="D7759">
            <v>109965847</v>
          </cell>
          <cell r="E7759">
            <v>-255351</v>
          </cell>
          <cell r="F7759" t="str">
            <v>completo</v>
          </cell>
        </row>
        <row r="7760">
          <cell r="D7760" t="str">
            <v>FE173663</v>
          </cell>
          <cell r="E7760">
            <v>113085552</v>
          </cell>
          <cell r="F7760" t="str">
            <v>parcial</v>
          </cell>
        </row>
        <row r="7761">
          <cell r="D7761" t="str">
            <v>70580454D</v>
          </cell>
          <cell r="E7761">
            <v>-255499</v>
          </cell>
          <cell r="F7761" t="str">
            <v>completo</v>
          </cell>
        </row>
        <row r="7762">
          <cell r="D7762" t="str">
            <v>N700629</v>
          </cell>
          <cell r="E7762">
            <v>-287311</v>
          </cell>
          <cell r="F7762" t="str">
            <v>completo</v>
          </cell>
        </row>
        <row r="7763">
          <cell r="D7763" t="str">
            <v>79203844D</v>
          </cell>
          <cell r="E7763">
            <v>113866962</v>
          </cell>
          <cell r="F7763" t="str">
            <v>completo</v>
          </cell>
        </row>
        <row r="7764">
          <cell r="D7764" t="str">
            <v>24170242W</v>
          </cell>
          <cell r="E7764">
            <v>238202</v>
          </cell>
          <cell r="F7764" t="str">
            <v>completo</v>
          </cell>
        </row>
        <row r="7765">
          <cell r="D7765" t="str">
            <v>44651235R</v>
          </cell>
          <cell r="E7765">
            <v>302298</v>
          </cell>
          <cell r="F7765" t="str">
            <v>completo</v>
          </cell>
        </row>
        <row r="7766">
          <cell r="D7766" t="str">
            <v>44299046B</v>
          </cell>
          <cell r="E7766">
            <v>303698</v>
          </cell>
          <cell r="F7766" t="str">
            <v>completo</v>
          </cell>
        </row>
        <row r="7767">
          <cell r="D7767" t="str">
            <v>30825483D</v>
          </cell>
          <cell r="E7767">
            <v>113429682</v>
          </cell>
          <cell r="F7767" t="str">
            <v>parcial</v>
          </cell>
        </row>
        <row r="7768">
          <cell r="D7768" t="str">
            <v>FV901142</v>
          </cell>
          <cell r="E7768">
            <v>-113790552</v>
          </cell>
          <cell r="F7768" t="str">
            <v>parcial</v>
          </cell>
        </row>
        <row r="7769">
          <cell r="D7769" t="str">
            <v>X4803354B</v>
          </cell>
          <cell r="E7769">
            <v>113823172</v>
          </cell>
          <cell r="F7769" t="str">
            <v>completo</v>
          </cell>
        </row>
        <row r="7770">
          <cell r="D7770" t="str">
            <v>30978570P</v>
          </cell>
          <cell r="E7770">
            <v>-257591</v>
          </cell>
          <cell r="F7770" t="str">
            <v>completo</v>
          </cell>
        </row>
        <row r="7771">
          <cell r="D7771" t="str">
            <v>53595055H</v>
          </cell>
          <cell r="E7771">
            <v>255078</v>
          </cell>
          <cell r="F7771" t="str">
            <v>parcial</v>
          </cell>
        </row>
        <row r="7772">
          <cell r="D7772" t="str">
            <v>G05723438</v>
          </cell>
          <cell r="E7772">
            <v>-286939</v>
          </cell>
          <cell r="F7772" t="str">
            <v>completo</v>
          </cell>
        </row>
        <row r="7773">
          <cell r="D7773" t="str">
            <v>50869645Q</v>
          </cell>
          <cell r="E7773">
            <v>-113906752</v>
          </cell>
          <cell r="F7773" t="str">
            <v>completo</v>
          </cell>
        </row>
        <row r="7774">
          <cell r="D7774" t="str">
            <v>50317613F</v>
          </cell>
          <cell r="E7774">
            <v>255438</v>
          </cell>
          <cell r="F7774" t="str">
            <v>parcial</v>
          </cell>
        </row>
        <row r="7775">
          <cell r="D7775" t="str">
            <v>31891665A</v>
          </cell>
          <cell r="E7775">
            <v>113218432</v>
          </cell>
          <cell r="F7775" t="str">
            <v>parcial</v>
          </cell>
        </row>
        <row r="7776">
          <cell r="D7776" t="str">
            <v>15404134E</v>
          </cell>
          <cell r="E7776">
            <v>-302295</v>
          </cell>
          <cell r="F7776" t="str">
            <v>completo</v>
          </cell>
        </row>
        <row r="7777">
          <cell r="D7777">
            <v>68256003</v>
          </cell>
          <cell r="E7777">
            <v>-113548782</v>
          </cell>
          <cell r="F7777" t="str">
            <v>completo</v>
          </cell>
        </row>
        <row r="7778">
          <cell r="D7778" t="str">
            <v>F29823432</v>
          </cell>
          <cell r="E7778">
            <v>113044552</v>
          </cell>
          <cell r="F7778" t="str">
            <v>completo</v>
          </cell>
        </row>
        <row r="7779">
          <cell r="D7779">
            <v>603592858</v>
          </cell>
          <cell r="E7779">
            <v>-113109432</v>
          </cell>
          <cell r="F7779" t="str">
            <v>completo</v>
          </cell>
        </row>
        <row r="7780">
          <cell r="D7780">
            <v>9787120</v>
          </cell>
          <cell r="E7780">
            <v>113651303</v>
          </cell>
          <cell r="F7780" t="str">
            <v>completo</v>
          </cell>
        </row>
        <row r="7781">
          <cell r="D7781">
            <v>521202</v>
          </cell>
          <cell r="E7781">
            <v>113428832</v>
          </cell>
          <cell r="F7781" t="str">
            <v>completo</v>
          </cell>
        </row>
        <row r="7782">
          <cell r="D7782" t="str">
            <v>26820497J</v>
          </cell>
          <cell r="E7782">
            <v>113277303</v>
          </cell>
          <cell r="F7782" t="str">
            <v>completo</v>
          </cell>
        </row>
        <row r="7783">
          <cell r="D7783" t="str">
            <v>Y1616750W</v>
          </cell>
          <cell r="E7783">
            <v>-286943</v>
          </cell>
          <cell r="F7783" t="str">
            <v>completo</v>
          </cell>
        </row>
        <row r="7784">
          <cell r="D7784">
            <v>1707489801</v>
          </cell>
          <cell r="E7784">
            <v>-113968432</v>
          </cell>
          <cell r="F7784" t="str">
            <v>completo</v>
          </cell>
        </row>
        <row r="7785">
          <cell r="D7785" t="str">
            <v>G02063077</v>
          </cell>
          <cell r="E7785">
            <v>-113392832</v>
          </cell>
          <cell r="F7785" t="str">
            <v>completo</v>
          </cell>
        </row>
        <row r="7786">
          <cell r="D7786">
            <v>1706704176</v>
          </cell>
          <cell r="E7786">
            <v>217674</v>
          </cell>
          <cell r="F7786" t="str">
            <v>parcial</v>
          </cell>
        </row>
        <row r="7787">
          <cell r="D7787">
            <v>913743688</v>
          </cell>
          <cell r="E7787">
            <v>-234895</v>
          </cell>
          <cell r="F7787" t="str">
            <v>parcial</v>
          </cell>
        </row>
        <row r="7788">
          <cell r="D7788">
            <v>4882662</v>
          </cell>
          <cell r="E7788">
            <v>-113160782</v>
          </cell>
          <cell r="F7788" t="str">
            <v>completo</v>
          </cell>
        </row>
        <row r="7789">
          <cell r="D7789" t="str">
            <v>Y1797384V</v>
          </cell>
          <cell r="E7789">
            <v>287058</v>
          </cell>
          <cell r="F7789" t="str">
            <v>completo</v>
          </cell>
        </row>
        <row r="7790">
          <cell r="D7790" t="str">
            <v>31888080Y</v>
          </cell>
          <cell r="E7790">
            <v>-255035</v>
          </cell>
          <cell r="F7790" t="str">
            <v>completo</v>
          </cell>
        </row>
        <row r="7791">
          <cell r="D7791" t="str">
            <v>CT868316</v>
          </cell>
          <cell r="E7791">
            <v>-238483</v>
          </cell>
          <cell r="F7791" t="str">
            <v>completo</v>
          </cell>
        </row>
        <row r="7792">
          <cell r="D7792" t="str">
            <v>45945833K</v>
          </cell>
          <cell r="E7792">
            <v>113253913</v>
          </cell>
          <cell r="F7792" t="str">
            <v>completo</v>
          </cell>
        </row>
        <row r="7793">
          <cell r="D7793" t="str">
            <v>80167818F</v>
          </cell>
          <cell r="E7793">
            <v>-302283</v>
          </cell>
          <cell r="F7793" t="str">
            <v>completo</v>
          </cell>
        </row>
        <row r="7794">
          <cell r="D7794" t="str">
            <v>77976850L</v>
          </cell>
          <cell r="E7794">
            <v>-113962913</v>
          </cell>
          <cell r="F7794" t="str">
            <v>completo</v>
          </cell>
        </row>
        <row r="7795">
          <cell r="D7795" t="str">
            <v>FU876117</v>
          </cell>
          <cell r="E7795">
            <v>113003203</v>
          </cell>
          <cell r="F7795" t="str">
            <v>completo</v>
          </cell>
        </row>
        <row r="7796">
          <cell r="D7796" t="str">
            <v>Y0941540A</v>
          </cell>
          <cell r="E7796">
            <v>113462982</v>
          </cell>
          <cell r="F7796" t="str">
            <v>completo</v>
          </cell>
        </row>
        <row r="7797">
          <cell r="D7797" t="str">
            <v>44356562G</v>
          </cell>
          <cell r="E7797">
            <v>301978</v>
          </cell>
          <cell r="F7797" t="str">
            <v>completo</v>
          </cell>
        </row>
        <row r="7798">
          <cell r="D7798" t="str">
            <v>31000274T</v>
          </cell>
          <cell r="E7798">
            <v>321426</v>
          </cell>
          <cell r="F7798" t="str">
            <v>completo</v>
          </cell>
        </row>
        <row r="7799">
          <cell r="D7799" t="str">
            <v>46069497Z</v>
          </cell>
          <cell r="E7799">
            <v>-319099</v>
          </cell>
          <cell r="F7799" t="str">
            <v>completo</v>
          </cell>
        </row>
        <row r="7800">
          <cell r="D7800" t="str">
            <v>31026504X</v>
          </cell>
          <cell r="E7800">
            <v>113827892</v>
          </cell>
          <cell r="F7800" t="str">
            <v>completo</v>
          </cell>
        </row>
        <row r="7801">
          <cell r="D7801" t="str">
            <v>03928553S</v>
          </cell>
          <cell r="E7801">
            <v>-303671</v>
          </cell>
          <cell r="F7801" t="str">
            <v>completo</v>
          </cell>
        </row>
        <row r="7802">
          <cell r="D7802" t="str">
            <v>44172163L</v>
          </cell>
          <cell r="E7802">
            <v>113846752</v>
          </cell>
          <cell r="F7802" t="str">
            <v>parcial</v>
          </cell>
        </row>
        <row r="7803">
          <cell r="D7803" t="str">
            <v>31881513V</v>
          </cell>
          <cell r="E7803">
            <v>-113102832</v>
          </cell>
          <cell r="F7803" t="str">
            <v>parcial</v>
          </cell>
        </row>
        <row r="7804">
          <cell r="D7804" t="str">
            <v>FC215290</v>
          </cell>
          <cell r="E7804">
            <v>238290</v>
          </cell>
          <cell r="F7804" t="str">
            <v>completo</v>
          </cell>
        </row>
        <row r="7805">
          <cell r="D7805" t="str">
            <v>70418167X</v>
          </cell>
          <cell r="E7805">
            <v>-238431</v>
          </cell>
          <cell r="F7805" t="str">
            <v>completo</v>
          </cell>
        </row>
        <row r="7806">
          <cell r="D7806" t="str">
            <v>AM596346</v>
          </cell>
          <cell r="E7806">
            <v>113483802</v>
          </cell>
          <cell r="F7806" t="str">
            <v>completo</v>
          </cell>
        </row>
        <row r="7807">
          <cell r="D7807" t="str">
            <v>46875164Z</v>
          </cell>
          <cell r="E7807">
            <v>213226</v>
          </cell>
          <cell r="F7807" t="str">
            <v>completo</v>
          </cell>
        </row>
        <row r="7808">
          <cell r="D7808" t="str">
            <v>31015254F</v>
          </cell>
          <cell r="E7808">
            <v>-113711913</v>
          </cell>
          <cell r="F7808" t="str">
            <v>parcial</v>
          </cell>
        </row>
        <row r="7809">
          <cell r="D7809" t="str">
            <v>Y3773160R</v>
          </cell>
          <cell r="E7809">
            <v>-256575</v>
          </cell>
          <cell r="F7809" t="str">
            <v>parcial</v>
          </cell>
        </row>
        <row r="7810">
          <cell r="D7810" t="str">
            <v>Y7038653T</v>
          </cell>
          <cell r="E7810">
            <v>113447303</v>
          </cell>
          <cell r="F7810" t="str">
            <v>completo</v>
          </cell>
        </row>
        <row r="7811">
          <cell r="D7811" t="str">
            <v>FV445414</v>
          </cell>
          <cell r="E7811">
            <v>257642</v>
          </cell>
          <cell r="F7811" t="str">
            <v>parcial</v>
          </cell>
        </row>
        <row r="7812">
          <cell r="D7812">
            <v>702118563</v>
          </cell>
          <cell r="E7812">
            <v>286958</v>
          </cell>
          <cell r="F7812" t="str">
            <v>parcial</v>
          </cell>
        </row>
        <row r="7813">
          <cell r="D7813" t="str">
            <v>45560595X</v>
          </cell>
          <cell r="E7813">
            <v>-273879</v>
          </cell>
          <cell r="F7813" t="str">
            <v>parcial</v>
          </cell>
        </row>
        <row r="7814">
          <cell r="D7814" t="str">
            <v>G31065255</v>
          </cell>
          <cell r="E7814">
            <v>113001552</v>
          </cell>
          <cell r="F7814" t="str">
            <v>completo</v>
          </cell>
        </row>
        <row r="7815">
          <cell r="D7815" t="str">
            <v>G15184807</v>
          </cell>
          <cell r="E7815">
            <v>-234819</v>
          </cell>
          <cell r="F7815" t="str">
            <v>completo</v>
          </cell>
        </row>
        <row r="7816">
          <cell r="D7816">
            <v>1714681531</v>
          </cell>
          <cell r="E7816">
            <v>113069123</v>
          </cell>
          <cell r="F7816" t="str">
            <v>completo</v>
          </cell>
        </row>
        <row r="7817">
          <cell r="D7817">
            <v>1203129968</v>
          </cell>
          <cell r="E7817">
            <v>-286871</v>
          </cell>
          <cell r="F7817" t="str">
            <v>parcial</v>
          </cell>
        </row>
        <row r="7818">
          <cell r="D7818">
            <v>1310744865</v>
          </cell>
          <cell r="E7818">
            <v>272298</v>
          </cell>
          <cell r="F7818" t="str">
            <v>completo</v>
          </cell>
        </row>
        <row r="7819">
          <cell r="D7819" t="str">
            <v>FF728004</v>
          </cell>
          <cell r="E7819">
            <v>113884832</v>
          </cell>
          <cell r="F7819" t="str">
            <v>parcial</v>
          </cell>
        </row>
        <row r="7820">
          <cell r="D7820" t="str">
            <v>AQ703860</v>
          </cell>
          <cell r="E7820">
            <v>302278</v>
          </cell>
          <cell r="F7820" t="str">
            <v>completo</v>
          </cell>
        </row>
        <row r="7821">
          <cell r="D7821" t="str">
            <v>Y4637201R</v>
          </cell>
          <cell r="E7821">
            <v>255106</v>
          </cell>
          <cell r="F7821" t="str">
            <v>parcial</v>
          </cell>
        </row>
        <row r="7822">
          <cell r="D7822" t="str">
            <v>08863652G</v>
          </cell>
          <cell r="E7822">
            <v>-113565652</v>
          </cell>
          <cell r="F7822" t="str">
            <v>completo</v>
          </cell>
        </row>
        <row r="7823">
          <cell r="D7823" t="str">
            <v>71458618X</v>
          </cell>
          <cell r="E7823">
            <v>-269659</v>
          </cell>
          <cell r="F7823" t="str">
            <v>parcial</v>
          </cell>
        </row>
        <row r="7824">
          <cell r="D7824" t="str">
            <v>72575799N</v>
          </cell>
          <cell r="E7824">
            <v>113672203</v>
          </cell>
          <cell r="F7824" t="str">
            <v>parcial</v>
          </cell>
        </row>
        <row r="7825">
          <cell r="D7825">
            <v>1309938163</v>
          </cell>
          <cell r="E7825">
            <v>-113712072</v>
          </cell>
          <cell r="F7825" t="str">
            <v>parcial</v>
          </cell>
        </row>
        <row r="7826">
          <cell r="D7826">
            <v>1310442890</v>
          </cell>
          <cell r="E7826">
            <v>-270219</v>
          </cell>
          <cell r="F7826" t="str">
            <v>parcial</v>
          </cell>
        </row>
        <row r="7827">
          <cell r="D7827">
            <v>1308398880</v>
          </cell>
          <cell r="E7827">
            <v>-113541272</v>
          </cell>
          <cell r="F7827" t="str">
            <v>parcial</v>
          </cell>
        </row>
        <row r="7828">
          <cell r="D7828">
            <v>1309488423</v>
          </cell>
          <cell r="E7828">
            <v>277626</v>
          </cell>
          <cell r="F7828" t="str">
            <v>parcial</v>
          </cell>
        </row>
        <row r="7829">
          <cell r="D7829">
            <v>1308312840</v>
          </cell>
          <cell r="E7829">
            <v>-113947303</v>
          </cell>
          <cell r="F7829" t="str">
            <v>completo</v>
          </cell>
        </row>
        <row r="7830">
          <cell r="D7830" t="str">
            <v>A7116918</v>
          </cell>
          <cell r="E7830">
            <v>290870</v>
          </cell>
          <cell r="F7830" t="str">
            <v>completo</v>
          </cell>
        </row>
        <row r="7831">
          <cell r="D7831" t="str">
            <v>0768982AA</v>
          </cell>
          <cell r="E7831">
            <v>319798</v>
          </cell>
          <cell r="F7831" t="str">
            <v>parcial</v>
          </cell>
        </row>
        <row r="7832">
          <cell r="D7832" t="str">
            <v>47084481P</v>
          </cell>
          <cell r="E7832">
            <v>-113164782</v>
          </cell>
          <cell r="F7832" t="str">
            <v>completo</v>
          </cell>
        </row>
        <row r="7833">
          <cell r="D7833">
            <v>1802538056</v>
          </cell>
          <cell r="E7833">
            <v>113442782</v>
          </cell>
          <cell r="F7833" t="str">
            <v>completo</v>
          </cell>
        </row>
        <row r="7834">
          <cell r="D7834" t="str">
            <v>AQ782869</v>
          </cell>
          <cell r="E7834">
            <v>-113540782</v>
          </cell>
          <cell r="F7834" t="str">
            <v>completo</v>
          </cell>
        </row>
        <row r="7835">
          <cell r="D7835">
            <v>116315200</v>
          </cell>
          <cell r="E7835">
            <v>287054</v>
          </cell>
          <cell r="F7835" t="str">
            <v>completo</v>
          </cell>
        </row>
        <row r="7836">
          <cell r="D7836" t="str">
            <v>G15158658</v>
          </cell>
          <cell r="E7836">
            <v>-113504882</v>
          </cell>
          <cell r="F7836" t="str">
            <v>completo</v>
          </cell>
        </row>
        <row r="7837">
          <cell r="D7837">
            <v>1804156089</v>
          </cell>
          <cell r="E7837">
            <v>287574</v>
          </cell>
          <cell r="F7837" t="str">
            <v>completo</v>
          </cell>
        </row>
        <row r="7838">
          <cell r="D7838">
            <v>1803015484</v>
          </cell>
          <cell r="E7838">
            <v>113694782</v>
          </cell>
          <cell r="F7838" t="str">
            <v>completo</v>
          </cell>
        </row>
        <row r="7839">
          <cell r="D7839" t="str">
            <v>YA2877260</v>
          </cell>
          <cell r="E7839">
            <v>-113125782</v>
          </cell>
          <cell r="F7839" t="str">
            <v>completo</v>
          </cell>
        </row>
        <row r="7840">
          <cell r="D7840" t="str">
            <v>14634769F</v>
          </cell>
          <cell r="E7840">
            <v>-319163</v>
          </cell>
          <cell r="F7840" t="str">
            <v>parcial</v>
          </cell>
        </row>
        <row r="7841">
          <cell r="D7841" t="str">
            <v>74938874K</v>
          </cell>
          <cell r="E7841">
            <v>-113582203</v>
          </cell>
          <cell r="F7841" t="str">
            <v>completo</v>
          </cell>
        </row>
        <row r="7842">
          <cell r="D7842" t="str">
            <v>34862732E</v>
          </cell>
          <cell r="E7842">
            <v>-289179</v>
          </cell>
          <cell r="F7842" t="str">
            <v>completo</v>
          </cell>
        </row>
        <row r="7843">
          <cell r="D7843" t="str">
            <v>44593564Z</v>
          </cell>
          <cell r="E7843">
            <v>-113581982</v>
          </cell>
          <cell r="F7843" t="str">
            <v>completo</v>
          </cell>
        </row>
        <row r="7844">
          <cell r="D7844" t="str">
            <v>G26638926</v>
          </cell>
          <cell r="E7844">
            <v>289406</v>
          </cell>
          <cell r="F7844" t="str">
            <v>completo</v>
          </cell>
        </row>
        <row r="7845">
          <cell r="D7845">
            <v>803129360</v>
          </cell>
          <cell r="E7845">
            <v>-319447</v>
          </cell>
          <cell r="F7845" t="str">
            <v>completo</v>
          </cell>
        </row>
        <row r="7846">
          <cell r="D7846">
            <v>1311117723</v>
          </cell>
          <cell r="E7846">
            <v>319222</v>
          </cell>
          <cell r="F7846" t="str">
            <v>completo</v>
          </cell>
        </row>
        <row r="7847">
          <cell r="D7847" t="str">
            <v>26244536H</v>
          </cell>
          <cell r="E7847">
            <v>-319199</v>
          </cell>
          <cell r="F7847" t="str">
            <v>completo</v>
          </cell>
        </row>
        <row r="7848">
          <cell r="D7848">
            <v>1711743011</v>
          </cell>
          <cell r="E7848">
            <v>319166</v>
          </cell>
          <cell r="F7848" t="str">
            <v>completo</v>
          </cell>
        </row>
        <row r="7849">
          <cell r="D7849">
            <v>801621954</v>
          </cell>
          <cell r="E7849">
            <v>113656913</v>
          </cell>
          <cell r="F7849" t="str">
            <v>completo</v>
          </cell>
        </row>
        <row r="7850">
          <cell r="D7850">
            <v>1715976641</v>
          </cell>
          <cell r="E7850">
            <v>321430</v>
          </cell>
          <cell r="F7850" t="str">
            <v>completo</v>
          </cell>
        </row>
        <row r="7851">
          <cell r="D7851" t="str">
            <v>03126125B</v>
          </cell>
          <cell r="E7851">
            <v>-113182203</v>
          </cell>
          <cell r="F7851" t="str">
            <v>completo</v>
          </cell>
        </row>
        <row r="7852">
          <cell r="D7852" t="str">
            <v>16570625E</v>
          </cell>
          <cell r="E7852">
            <v>302286</v>
          </cell>
          <cell r="F7852" t="str">
            <v>completo</v>
          </cell>
        </row>
        <row r="7853">
          <cell r="D7853" t="str">
            <v>AR371703</v>
          </cell>
          <cell r="E7853">
            <v>-113335203</v>
          </cell>
          <cell r="F7853" t="str">
            <v>completo</v>
          </cell>
        </row>
        <row r="7854">
          <cell r="D7854" t="str">
            <v>AS214259</v>
          </cell>
          <cell r="E7854">
            <v>-113792203</v>
          </cell>
          <cell r="F7854" t="str">
            <v>completo</v>
          </cell>
        </row>
        <row r="7855">
          <cell r="D7855" t="str">
            <v>YC860227</v>
          </cell>
          <cell r="E7855">
            <v>113461503</v>
          </cell>
          <cell r="F7855" t="str">
            <v>completo</v>
          </cell>
        </row>
        <row r="7856">
          <cell r="D7856" t="str">
            <v>Y4611918H</v>
          </cell>
          <cell r="E7856">
            <v>-113561503</v>
          </cell>
          <cell r="F7856" t="str">
            <v>completo</v>
          </cell>
        </row>
        <row r="7857">
          <cell r="D7857" t="str">
            <v>FP376097</v>
          </cell>
          <cell r="E7857">
            <v>304762</v>
          </cell>
          <cell r="F7857" t="str">
            <v>completo</v>
          </cell>
        </row>
        <row r="7858">
          <cell r="D7858">
            <v>1202218218</v>
          </cell>
          <cell r="E7858">
            <v>303658</v>
          </cell>
          <cell r="F7858" t="str">
            <v>completo</v>
          </cell>
        </row>
        <row r="7859">
          <cell r="D7859" t="str">
            <v>14C144689</v>
          </cell>
          <cell r="E7859">
            <v>113401403</v>
          </cell>
          <cell r="F7859" t="str">
            <v>completo</v>
          </cell>
        </row>
        <row r="7860">
          <cell r="D7860">
            <v>1717645152</v>
          </cell>
          <cell r="E7860">
            <v>319350</v>
          </cell>
          <cell r="F7860" t="str">
            <v>completo</v>
          </cell>
        </row>
        <row r="7861">
          <cell r="D7861" t="str">
            <v>Y6256614F</v>
          </cell>
          <cell r="E7861">
            <v>-113751913</v>
          </cell>
          <cell r="F7861" t="str">
            <v>completo</v>
          </cell>
        </row>
        <row r="7862">
          <cell r="D7862" t="str">
            <v>FW884508</v>
          </cell>
          <cell r="E7862">
            <v>113864123</v>
          </cell>
          <cell r="F7862" t="str">
            <v>completo</v>
          </cell>
        </row>
        <row r="7863">
          <cell r="D7863" t="str">
            <v>FW181592</v>
          </cell>
          <cell r="E7863">
            <v>113424123</v>
          </cell>
          <cell r="F7863" t="str">
            <v>completo</v>
          </cell>
        </row>
        <row r="7864">
          <cell r="D7864" t="str">
            <v>Y5893543Z</v>
          </cell>
          <cell r="E7864">
            <v>330826</v>
          </cell>
          <cell r="F7864" t="str">
            <v>completo</v>
          </cell>
        </row>
        <row r="7865">
          <cell r="D7865" t="str">
            <v>FT725063</v>
          </cell>
          <cell r="E7865">
            <v>317426</v>
          </cell>
          <cell r="F7865" t="str">
            <v>completo</v>
          </cell>
        </row>
        <row r="7866">
          <cell r="D7866" t="str">
            <v>B48959135</v>
          </cell>
          <cell r="E7866">
            <v>113044713</v>
          </cell>
          <cell r="F7866" t="str">
            <v>completo</v>
          </cell>
        </row>
        <row r="7867">
          <cell r="D7867" t="str">
            <v>L36976154</v>
          </cell>
          <cell r="E7867">
            <v>-113582123</v>
          </cell>
          <cell r="F7867" t="str">
            <v>completo</v>
          </cell>
        </row>
        <row r="7868">
          <cell r="D7868" t="str">
            <v>DC5168037</v>
          </cell>
          <cell r="E7868">
            <v>-321523</v>
          </cell>
          <cell r="F7868" t="str">
            <v>completo</v>
          </cell>
        </row>
        <row r="7869">
          <cell r="D7869" t="str">
            <v>QS2198283</v>
          </cell>
          <cell r="E7869">
            <v>113461223</v>
          </cell>
          <cell r="F7869" t="str">
            <v>completo</v>
          </cell>
        </row>
      </sheetData>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Vigencia" displayName="Vigencia" ref="A1:A3" totalsRowShown="0" headerRowDxfId="18" dataDxfId="17" tableBorderDxfId="16">
  <autoFilter ref="A1:A3" xr:uid="{00000000-0009-0000-0100-000002000000}"/>
  <tableColumns count="1">
    <tableColumn id="2" xr3:uid="{00000000-0010-0000-0000-000002000000}" name="Vigencia" dataDxfId="15"/>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ursos" displayName="cursos" ref="E1:E6" totalsRowShown="0" headerRowDxfId="14" dataDxfId="13">
  <autoFilter ref="E1:E6" xr:uid="{00000000-0009-0000-0100-000001000000}"/>
  <tableColumns count="1">
    <tableColumn id="1" xr3:uid="{00000000-0010-0000-0100-000001000000}" name="Cursos"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Vigente" displayName="Vigente" ref="B1:B12" totalsRowShown="0" headerRowDxfId="11" dataDxfId="10" tableBorderDxfId="9">
  <autoFilter ref="B1:B12" xr:uid="{00000000-0009-0000-0100-000004000000}"/>
  <tableColumns count="1">
    <tableColumn id="1" xr3:uid="{00000000-0010-0000-0200-000001000000}" name="Vigente" dataDxfId="8"/>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Extinguido" displayName="Extinguido" ref="C1:C31" totalsRowShown="0" headerRowDxfId="7" dataDxfId="6" tableBorderDxfId="5">
  <autoFilter ref="C1:C31" xr:uid="{00000000-0009-0000-0100-000005000000}"/>
  <tableColumns count="1">
    <tableColumn id="1" xr3:uid="{00000000-0010-0000-0300-000001000000}" name="Extinguido" dataDxfId="4"/>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G1:G15" totalsRowShown="0" headerRowDxfId="3" dataDxfId="2" tableBorderDxfId="1">
  <autoFilter ref="G1:G15" xr:uid="{00000000-0009-0000-0100-000006000000}"/>
  <tableColumns count="1">
    <tableColumn id="1" xr3:uid="{00000000-0010-0000-0400-000001000000}" name="criterios_graf"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64"/>
  <sheetViews>
    <sheetView showGridLines="0" tabSelected="1" topLeftCell="B2" zoomScale="110" zoomScaleNormal="110" workbookViewId="0">
      <selection activeCell="A8" sqref="A8"/>
    </sheetView>
  </sheetViews>
  <sheetFormatPr baseColWidth="10" defaultColWidth="11.453125" defaultRowHeight="14"/>
  <cols>
    <col min="1" max="1" width="63.453125" style="21" customWidth="1"/>
    <col min="2" max="2" width="15.1796875" style="3" customWidth="1"/>
    <col min="3" max="3" width="49.7265625" style="3" bestFit="1" customWidth="1"/>
    <col min="4" max="8" width="11.7265625" style="101" customWidth="1"/>
    <col min="9" max="12" width="11.7265625" style="3" hidden="1" customWidth="1"/>
    <col min="13" max="16384" width="11.453125" style="3"/>
  </cols>
  <sheetData>
    <row r="1" spans="1:12" ht="20.25" hidden="1" customHeight="1">
      <c r="B1" s="74">
        <f>INT(LEFT(C2,3))</f>
        <v>538</v>
      </c>
      <c r="D1" s="72">
        <f>'Tablas control'!E2</f>
        <v>2015</v>
      </c>
      <c r="E1" s="72">
        <f>'Tablas control'!E3</f>
        <v>2016</v>
      </c>
      <c r="F1" s="72">
        <f>'Tablas control'!E4</f>
        <v>2017</v>
      </c>
      <c r="G1" s="72">
        <f>'Tablas control'!E5</f>
        <v>2018</v>
      </c>
      <c r="H1" s="72">
        <f>'Tablas control'!E6</f>
        <v>2019</v>
      </c>
      <c r="I1" s="72">
        <v>2011</v>
      </c>
      <c r="J1" s="72">
        <v>2012</v>
      </c>
      <c r="K1" s="72">
        <v>2013</v>
      </c>
      <c r="L1" s="72">
        <v>2014</v>
      </c>
    </row>
    <row r="2" spans="1:12" ht="14.5" thickBot="1">
      <c r="A2" s="91" t="s">
        <v>4742</v>
      </c>
      <c r="C2" s="24" t="str">
        <f>A5</f>
        <v>538_Programa de Doctorado en Patrimonio</v>
      </c>
      <c r="D2" s="30" t="str">
        <f>D1&amp;"-"&amp;D1+1</f>
        <v>2015-2016</v>
      </c>
      <c r="E2" s="31" t="str">
        <f>E1&amp;"-"&amp;E1+1</f>
        <v>2016-2017</v>
      </c>
      <c r="F2" s="30" t="str">
        <f>F1&amp;"-"&amp;F1+1</f>
        <v>2017-2018</v>
      </c>
      <c r="G2" s="31" t="str">
        <f>G1&amp;"-"&amp;G1+1</f>
        <v>2018-2019</v>
      </c>
      <c r="H2" s="30" t="str">
        <f>H1&amp;"-"&amp;H1+1</f>
        <v>2019-2020</v>
      </c>
    </row>
    <row r="3" spans="1:12" s="21" customFormat="1" ht="20.149999999999999" customHeight="1">
      <c r="A3" s="53" t="s">
        <v>4743</v>
      </c>
      <c r="C3" s="26" t="s">
        <v>2</v>
      </c>
      <c r="D3" s="94"/>
      <c r="E3" s="94"/>
      <c r="F3" s="94"/>
      <c r="G3" s="94"/>
      <c r="H3" s="94"/>
    </row>
    <row r="4" spans="1:12" s="21" customFormat="1">
      <c r="A4" s="91" t="s">
        <v>0</v>
      </c>
      <c r="C4" s="129" t="s">
        <v>4</v>
      </c>
      <c r="D4" s="95"/>
      <c r="E4" s="95"/>
      <c r="F4" s="95"/>
      <c r="G4" s="95"/>
      <c r="H4" s="95"/>
    </row>
    <row r="5" spans="1:12">
      <c r="A5" s="53" t="s">
        <v>4734</v>
      </c>
      <c r="C5" s="123" t="s">
        <v>6</v>
      </c>
      <c r="D5" s="96"/>
      <c r="E5" s="96"/>
      <c r="F5" s="96"/>
      <c r="G5" s="96"/>
      <c r="H5" s="96"/>
    </row>
    <row r="6" spans="1:12">
      <c r="A6" s="3"/>
      <c r="C6" s="129" t="s">
        <v>5</v>
      </c>
      <c r="D6" s="95"/>
      <c r="E6" s="95"/>
      <c r="F6" s="95"/>
      <c r="G6" s="95"/>
      <c r="H6" s="95"/>
    </row>
    <row r="7" spans="1:12">
      <c r="A7" s="91" t="s">
        <v>3</v>
      </c>
      <c r="C7" s="123" t="s">
        <v>4657</v>
      </c>
      <c r="D7" s="93">
        <f>IFERROR(VLOOKUP($B$1,'Nuevo ingreso'!$A:$L,8,0),"SIN DATO")</f>
        <v>35</v>
      </c>
      <c r="E7" s="93">
        <f>IFERROR(VLOOKUP($B$1,'Nuevo ingreso'!$A:$L,9,0),"SIN DATO")</f>
        <v>22</v>
      </c>
      <c r="F7" s="93">
        <f>IFERROR(VLOOKUP($B$1,'Nuevo ingreso'!$A:$L,10,0),"SIN DATO")</f>
        <v>22</v>
      </c>
      <c r="G7" s="93">
        <f>IFERROR(VLOOKUP($B$1,'Nuevo ingreso'!$A:$L,11,0),"SIN DATO")</f>
        <v>25</v>
      </c>
      <c r="H7" s="93">
        <f>IFERROR(VLOOKUP($B$1,'Nuevo ingreso'!$A:$L,12,0),"SIN DATO")</f>
        <v>31</v>
      </c>
      <c r="I7" s="93">
        <f>IFERROR(VLOOKUP($B$1,'Nuevo ingreso'!$A:$L,4,0),"SIN DATO")</f>
        <v>0</v>
      </c>
      <c r="J7" s="93">
        <f>IFERROR(VLOOKUP($B$1,'Nuevo ingreso'!$A:$L,5,0),"SIN DATO")</f>
        <v>0</v>
      </c>
      <c r="K7" s="93">
        <f>IFERROR(VLOOKUP($B$1,'Nuevo ingreso'!$A:$L,6,0),"SIN DATO")</f>
        <v>26</v>
      </c>
      <c r="L7" s="93">
        <f>IFERROR(VLOOKUP($B$1,'Nuevo ingreso'!$A:$L,7,0),"SIN DATO")</f>
        <v>19</v>
      </c>
    </row>
    <row r="8" spans="1:12" ht="20.149999999999999" customHeight="1">
      <c r="A8" s="92" t="s">
        <v>4747</v>
      </c>
      <c r="C8" s="129" t="s">
        <v>7</v>
      </c>
      <c r="D8" s="39">
        <f>VLOOKUP($B$1,'Total matriculados'!$A:$G,3,0)</f>
        <v>77</v>
      </c>
      <c r="E8" s="39">
        <f>VLOOKUP($B$1,'Total matriculados'!$A:$G,4,0)</f>
        <v>92</v>
      </c>
      <c r="F8" s="39">
        <f>VLOOKUP($B$1,'Total matriculados'!$A:$G,5,0)</f>
        <v>97</v>
      </c>
      <c r="G8" s="39">
        <f>VLOOKUP($B$1,'Total matriculados'!$A:$G,6,0)</f>
        <v>113</v>
      </c>
      <c r="H8" s="39">
        <f>VLOOKUP($B$1,'Total matriculados'!$A:$G,7,0)</f>
        <v>125</v>
      </c>
    </row>
    <row r="9" spans="1:12">
      <c r="A9" s="3"/>
      <c r="C9" s="123" t="s">
        <v>8</v>
      </c>
      <c r="D9" s="93">
        <f>VLOOKUP($B$1,Extranjeros!$A:$G,3,0)</f>
        <v>7</v>
      </c>
      <c r="E9" s="93">
        <f>VLOOKUP($B$1,Extranjeros!$A:$G,4,0)</f>
        <v>16</v>
      </c>
      <c r="F9" s="93">
        <f>VLOOKUP($B$1,Extranjeros!$A:$G,5,0)</f>
        <v>17</v>
      </c>
      <c r="G9" s="93">
        <f>VLOOKUP($B$1,Extranjeros!$A:$G,6,0)</f>
        <v>26</v>
      </c>
      <c r="H9" s="93">
        <f>VLOOKUP($B$1,Extranjeros!$A:$G,7,0)</f>
        <v>33</v>
      </c>
    </row>
    <row r="10" spans="1:12">
      <c r="A10" s="3"/>
      <c r="C10" s="123" t="s">
        <v>4746</v>
      </c>
      <c r="D10" s="99">
        <f>D9/D8</f>
        <v>9.0909090909090912E-2</v>
      </c>
      <c r="E10" s="99">
        <f t="shared" ref="E10:H10" si="0">E9/E8</f>
        <v>0.17391304347826086</v>
      </c>
      <c r="F10" s="99">
        <f t="shared" si="0"/>
        <v>0.17525773195876287</v>
      </c>
      <c r="G10" s="99">
        <f t="shared" si="0"/>
        <v>0.23008849557522124</v>
      </c>
      <c r="H10" s="99">
        <f t="shared" si="0"/>
        <v>0.26400000000000001</v>
      </c>
    </row>
    <row r="11" spans="1:12">
      <c r="A11" s="3"/>
      <c r="C11" s="129" t="s">
        <v>9</v>
      </c>
      <c r="D11" s="95"/>
      <c r="E11" s="95"/>
      <c r="F11" s="95"/>
      <c r="G11" s="95"/>
      <c r="H11" s="95"/>
    </row>
    <row r="12" spans="1:12">
      <c r="C12" s="123" t="s">
        <v>10</v>
      </c>
      <c r="D12" s="93">
        <f>VLOOKUP($B$1,Extranjeros!$A:$G,3,0)</f>
        <v>7</v>
      </c>
      <c r="E12" s="93">
        <f>VLOOKUP($B$1,Extranjeros!$A:$G,4,0)</f>
        <v>16</v>
      </c>
      <c r="F12" s="93">
        <f>VLOOKUP($B$1,Extranjeros!$A:$G,5,0)</f>
        <v>17</v>
      </c>
      <c r="G12" s="93">
        <f>VLOOKUP($B$1,Extranjeros!$A:$G,6,0)</f>
        <v>26</v>
      </c>
      <c r="H12" s="93">
        <f>VLOOKUP($B$1,Extranjeros!$A:$G,7,0)</f>
        <v>33</v>
      </c>
    </row>
    <row r="13" spans="1:12">
      <c r="C13" s="123" t="s">
        <v>4747</v>
      </c>
      <c r="D13" s="99">
        <f>D12/D8</f>
        <v>9.0909090909090912E-2</v>
      </c>
      <c r="E13" s="99">
        <f t="shared" ref="E13:H13" si="1">E12/E8</f>
        <v>0.17391304347826086</v>
      </c>
      <c r="F13" s="99">
        <f t="shared" si="1"/>
        <v>0.17525773195876287</v>
      </c>
      <c r="G13" s="99">
        <f t="shared" si="1"/>
        <v>0.23008849557522124</v>
      </c>
      <c r="H13" s="99">
        <f t="shared" si="1"/>
        <v>0.26400000000000001</v>
      </c>
    </row>
    <row r="14" spans="1:12">
      <c r="C14" s="129" t="s">
        <v>11</v>
      </c>
      <c r="D14" s="95"/>
      <c r="E14" s="95"/>
      <c r="F14" s="95"/>
      <c r="G14" s="95"/>
      <c r="H14" s="95"/>
    </row>
    <row r="15" spans="1:12">
      <c r="C15" s="123" t="s">
        <v>12</v>
      </c>
      <c r="D15" s="96"/>
      <c r="E15" s="96"/>
      <c r="F15" s="96"/>
      <c r="G15" s="96"/>
      <c r="H15" s="96"/>
    </row>
    <row r="16" spans="1:12">
      <c r="C16" s="129" t="s">
        <v>13</v>
      </c>
      <c r="D16" s="93" t="s">
        <v>4667</v>
      </c>
      <c r="E16" s="93" t="s">
        <v>4667</v>
      </c>
      <c r="F16" s="93" t="s">
        <v>4667</v>
      </c>
      <c r="G16" s="93" t="s">
        <v>4667</v>
      </c>
      <c r="H16" s="93" t="s">
        <v>4667</v>
      </c>
    </row>
    <row r="17" spans="1:8" ht="14.5" thickBot="1">
      <c r="C17" s="129" t="s">
        <v>4640</v>
      </c>
      <c r="D17" s="39" t="s">
        <v>4667</v>
      </c>
      <c r="E17" s="39" t="s">
        <v>4667</v>
      </c>
      <c r="F17" s="39" t="s">
        <v>4667</v>
      </c>
      <c r="G17" s="39" t="s">
        <v>4667</v>
      </c>
      <c r="H17" s="39" t="s">
        <v>4667</v>
      </c>
    </row>
    <row r="18" spans="1:8" ht="15.5">
      <c r="C18" s="26" t="s">
        <v>14</v>
      </c>
      <c r="D18" s="96"/>
      <c r="E18" s="96"/>
      <c r="F18" s="96"/>
      <c r="G18" s="96"/>
      <c r="H18" s="96"/>
    </row>
    <row r="19" spans="1:8">
      <c r="C19" s="129" t="s">
        <v>15</v>
      </c>
      <c r="D19" s="95"/>
      <c r="E19" s="95"/>
      <c r="F19" s="95"/>
      <c r="G19" s="95"/>
      <c r="H19" s="95"/>
    </row>
    <row r="20" spans="1:8">
      <c r="C20" s="123" t="s">
        <v>16</v>
      </c>
      <c r="D20" s="96"/>
      <c r="E20" s="96"/>
      <c r="F20" s="96"/>
      <c r="G20" s="96"/>
      <c r="H20" s="96"/>
    </row>
    <row r="21" spans="1:8">
      <c r="C21" s="129" t="s">
        <v>17</v>
      </c>
      <c r="D21" s="95"/>
      <c r="E21" s="95"/>
      <c r="F21" s="95"/>
      <c r="G21" s="95"/>
      <c r="H21" s="95"/>
    </row>
    <row r="22" spans="1:8">
      <c r="C22" s="123" t="s">
        <v>18</v>
      </c>
      <c r="D22" s="96"/>
      <c r="E22" s="96"/>
      <c r="F22" s="96"/>
      <c r="G22" s="96"/>
      <c r="H22" s="96"/>
    </row>
    <row r="23" spans="1:8" ht="14.5" thickBot="1">
      <c r="C23" s="129" t="s">
        <v>19</v>
      </c>
      <c r="D23" s="95"/>
      <c r="E23" s="95"/>
      <c r="F23" s="95"/>
      <c r="G23" s="95"/>
      <c r="H23" s="95"/>
    </row>
    <row r="24" spans="1:8" ht="15.5">
      <c r="C24" s="26" t="s">
        <v>20</v>
      </c>
      <c r="D24" s="94"/>
      <c r="E24" s="94"/>
      <c r="F24" s="94"/>
      <c r="G24" s="94"/>
      <c r="H24" s="94"/>
    </row>
    <row r="25" spans="1:8">
      <c r="C25" s="129" t="s">
        <v>21</v>
      </c>
      <c r="D25" s="97">
        <f>SUMIFS('Tesis cursos 2015-2019'!$AD:$AD,'Tesis cursos 2015-2019'!$AC:$AC,1,'Tesis cursos 2015-2019'!$A:$A,$B$1,'Tesis cursos 2015-2019'!$L:$L,'Cuadro de mandos'!D$1)</f>
        <v>1</v>
      </c>
      <c r="E25" s="97">
        <f>SUMIFS('Tesis cursos 2015-2019'!$AD:$AD,'Tesis cursos 2015-2019'!$AC:$AC,1,'Tesis cursos 2015-2019'!$A:$A,$B$1,'Tesis cursos 2015-2019'!$L:$L,'Cuadro de mandos'!E$1)</f>
        <v>6</v>
      </c>
      <c r="F25" s="97">
        <f>SUMIFS('Tesis cursos 2015-2019'!$AD:$AD,'Tesis cursos 2015-2019'!$AC:$AC,1,'Tesis cursos 2015-2019'!$A:$A,$B$1,'Tesis cursos 2015-2019'!$L:$L,'Cuadro de mandos'!F$1)</f>
        <v>4</v>
      </c>
      <c r="G25" s="97">
        <f>SUMIFS('Tesis cursos 2015-2019'!$AD:$AD,'Tesis cursos 2015-2019'!$AC:$AC,1,'Tesis cursos 2015-2019'!$A:$A,$B$1,'Tesis cursos 2015-2019'!$L:$L,'Cuadro de mandos'!G$1)</f>
        <v>5</v>
      </c>
      <c r="H25" s="97">
        <f>SUMIFS('Tesis cursos 2015-2019'!$AD:$AD,'Tesis cursos 2015-2019'!$AC:$AC,1,'Tesis cursos 2015-2019'!$A:$A,$B$1,'Tesis cursos 2015-2019'!$L:$L,'Cuadro de mandos'!H$1)</f>
        <v>7</v>
      </c>
    </row>
    <row r="26" spans="1:8">
      <c r="C26" s="123" t="s">
        <v>22</v>
      </c>
      <c r="D26" s="93">
        <f>SUMIFS('Tesis cursos 2015-2019'!$AP:$AP,'Tesis cursos 2015-2019'!$AC:$AC,1,'Tesis cursos 2015-2019'!$A:$A,$B$1,'Tesis cursos 2015-2019'!$L:$L,'Cuadro de mandos'!D$1)</f>
        <v>1</v>
      </c>
      <c r="E26" s="93">
        <f>SUMIFS('Tesis cursos 2015-2019'!$AP:$AP,'Tesis cursos 2015-2019'!$AC:$AC,1,'Tesis cursos 2015-2019'!$A:$A,$B$1,'Tesis cursos 2015-2019'!$L:$L,'Cuadro de mandos'!E$1)</f>
        <v>5</v>
      </c>
      <c r="F26" s="93">
        <f>SUMIFS('Tesis cursos 2015-2019'!$AP:$AP,'Tesis cursos 2015-2019'!$AC:$AC,1,'Tesis cursos 2015-2019'!$A:$A,$B$1,'Tesis cursos 2015-2019'!$L:$L,'Cuadro de mandos'!F$1)</f>
        <v>2</v>
      </c>
      <c r="G26" s="93">
        <f>SUMIFS('Tesis cursos 2015-2019'!$AP:$AP,'Tesis cursos 2015-2019'!$AC:$AC,1,'Tesis cursos 2015-2019'!$A:$A,$B$1,'Tesis cursos 2015-2019'!$L:$L,'Cuadro de mandos'!G$1)</f>
        <v>5</v>
      </c>
      <c r="H26" s="93">
        <f>SUMIFS('Tesis cursos 2015-2019'!$AP:$AP,'Tesis cursos 2015-2019'!$AC:$AC,1,'Tesis cursos 2015-2019'!$A:$A,$B$1,'Tesis cursos 2015-2019'!$L:$L,'Cuadro de mandos'!H$1)</f>
        <v>5</v>
      </c>
    </row>
    <row r="27" spans="1:8">
      <c r="C27" s="123" t="s">
        <v>4660</v>
      </c>
      <c r="D27" s="99">
        <f>D26/D25</f>
        <v>1</v>
      </c>
      <c r="E27" s="99">
        <f t="shared" ref="E27:H27" si="2">E26/E25</f>
        <v>0.83333333333333337</v>
      </c>
      <c r="F27" s="99">
        <f t="shared" si="2"/>
        <v>0.5</v>
      </c>
      <c r="G27" s="99">
        <f t="shared" si="2"/>
        <v>1</v>
      </c>
      <c r="H27" s="99">
        <f t="shared" si="2"/>
        <v>0.7142857142857143</v>
      </c>
    </row>
    <row r="28" spans="1:8">
      <c r="C28" s="129" t="s">
        <v>23</v>
      </c>
      <c r="D28" s="39">
        <f>SUMIFS('Tesis cursos 2015-2019'!$AQ:$AQ,'Tesis cursos 2015-2019'!$AC:$AC,1,'Tesis cursos 2015-2019'!$A:$A,$B$1,'Tesis cursos 2015-2019'!$L:$L,'Cuadro de mandos'!D$1)</f>
        <v>0</v>
      </c>
      <c r="E28" s="39">
        <f>SUMIFS('Tesis cursos 2015-2019'!$AQ:$AQ,'Tesis cursos 2015-2019'!$AC:$AC,1,'Tesis cursos 2015-2019'!$A:$A,$B$1,'Tesis cursos 2015-2019'!$L:$L,'Cuadro de mandos'!E$1)</f>
        <v>1</v>
      </c>
      <c r="F28" s="39">
        <f>SUMIFS('Tesis cursos 2015-2019'!$AQ:$AQ,'Tesis cursos 2015-2019'!$AC:$AC,1,'Tesis cursos 2015-2019'!$A:$A,$B$1,'Tesis cursos 2015-2019'!$L:$L,'Cuadro de mandos'!F$1)</f>
        <v>1</v>
      </c>
      <c r="G28" s="39">
        <f>SUMIFS('Tesis cursos 2015-2019'!$AQ:$AQ,'Tesis cursos 2015-2019'!$AC:$AC,1,'Tesis cursos 2015-2019'!$A:$A,$B$1,'Tesis cursos 2015-2019'!$L:$L,'Cuadro de mandos'!G$1)</f>
        <v>0</v>
      </c>
      <c r="H28" s="39">
        <f>SUMIFS('Tesis cursos 2015-2019'!$AQ:$AQ,'Tesis cursos 2015-2019'!$AC:$AC,1,'Tesis cursos 2015-2019'!$A:$A,$B$1,'Tesis cursos 2015-2019'!$L:$L,'Cuadro de mandos'!H$1)</f>
        <v>1</v>
      </c>
    </row>
    <row r="29" spans="1:8">
      <c r="A29" s="52" t="s">
        <v>4669</v>
      </c>
      <c r="C29" s="129" t="s">
        <v>4661</v>
      </c>
      <c r="D29" s="40">
        <f>D28/D25</f>
        <v>0</v>
      </c>
      <c r="E29" s="40">
        <f t="shared" ref="E29:H29" si="3">E28/E25</f>
        <v>0.16666666666666666</v>
      </c>
      <c r="F29" s="40">
        <f t="shared" si="3"/>
        <v>0.25</v>
      </c>
      <c r="G29" s="40">
        <f t="shared" si="3"/>
        <v>0</v>
      </c>
      <c r="H29" s="40">
        <f t="shared" si="3"/>
        <v>0.14285714285714285</v>
      </c>
    </row>
    <row r="30" spans="1:8">
      <c r="C30" s="123" t="s">
        <v>24</v>
      </c>
      <c r="D30" s="98">
        <f>SUMIFS('Tesis cursos 2015-2019'!$AG:$AG,'Tesis cursos 2015-2019'!$AC:$AC,1,'Tesis cursos 2015-2019'!$A:$A,$B$1,'Tesis cursos 2015-2019'!$L:$L,'Cuadro de mandos'!D$1)</f>
        <v>1</v>
      </c>
      <c r="E30" s="98">
        <f>SUMIFS('Tesis cursos 2015-2019'!$AG:$AG,'Tesis cursos 2015-2019'!$AC:$AC,1,'Tesis cursos 2015-2019'!$A:$A,$B$1,'Tesis cursos 2015-2019'!$L:$L,'Cuadro de mandos'!E$1)</f>
        <v>1</v>
      </c>
      <c r="F30" s="98">
        <f>SUMIFS('Tesis cursos 2015-2019'!$AG:$AG,'Tesis cursos 2015-2019'!$AC:$AC,1,'Tesis cursos 2015-2019'!$A:$A,$B$1,'Tesis cursos 2015-2019'!$L:$L,'Cuadro de mandos'!F$1)</f>
        <v>0</v>
      </c>
      <c r="G30" s="98">
        <f>SUMIFS('Tesis cursos 2015-2019'!$AG:$AG,'Tesis cursos 2015-2019'!$AC:$AC,1,'Tesis cursos 2015-2019'!$A:$A,$B$1,'Tesis cursos 2015-2019'!$L:$L,'Cuadro de mandos'!G$1)</f>
        <v>1</v>
      </c>
      <c r="H30" s="98">
        <f>SUMIFS('Tesis cursos 2015-2019'!$AG:$AG,'Tesis cursos 2015-2019'!$AC:$AC,1,'Tesis cursos 2015-2019'!$A:$A,$B$1,'Tesis cursos 2015-2019'!$L:$L,'Cuadro de mandos'!H$1)</f>
        <v>4</v>
      </c>
    </row>
    <row r="31" spans="1:8">
      <c r="C31" s="123" t="s">
        <v>4650</v>
      </c>
      <c r="D31" s="99">
        <f>IFERROR(D30/D25,0)</f>
        <v>1</v>
      </c>
      <c r="E31" s="99">
        <f t="shared" ref="E31:H31" si="4">IFERROR(E30/E25,0)</f>
        <v>0.16666666666666666</v>
      </c>
      <c r="F31" s="99">
        <f t="shared" si="4"/>
        <v>0</v>
      </c>
      <c r="G31" s="99">
        <f t="shared" si="4"/>
        <v>0.2</v>
      </c>
      <c r="H31" s="99">
        <f t="shared" si="4"/>
        <v>0.5714285714285714</v>
      </c>
    </row>
    <row r="32" spans="1:8">
      <c r="C32" s="129" t="s">
        <v>25</v>
      </c>
      <c r="D32" s="39">
        <f>SUMIFS('Tesis cursos 2015-2019'!$AI:$AI,'Tesis cursos 2015-2019'!$AC:$AC,1,'Tesis cursos 2015-2019'!$A:$A,$B$1,'Tesis cursos 2015-2019'!$L:$L,'Cuadro de mandos'!D$1)</f>
        <v>1</v>
      </c>
      <c r="E32" s="39">
        <f>SUMIFS('Tesis cursos 2015-2019'!$AI:$AI,'Tesis cursos 2015-2019'!$AC:$AC,1,'Tesis cursos 2015-2019'!$A:$A,$B$1,'Tesis cursos 2015-2019'!$L:$L,'Cuadro de mandos'!E$1)</f>
        <v>5</v>
      </c>
      <c r="F32" s="39">
        <f>SUMIFS('Tesis cursos 2015-2019'!$AI:$AI,'Tesis cursos 2015-2019'!$AC:$AC,1,'Tesis cursos 2015-2019'!$A:$A,$B$1,'Tesis cursos 2015-2019'!$L:$L,'Cuadro de mandos'!F$1)</f>
        <v>3</v>
      </c>
      <c r="G32" s="39">
        <f>SUMIFS('Tesis cursos 2015-2019'!$AI:$AI,'Tesis cursos 2015-2019'!$AC:$AC,1,'Tesis cursos 2015-2019'!$A:$A,$B$1,'Tesis cursos 2015-2019'!$L:$L,'Cuadro de mandos'!G$1)</f>
        <v>4</v>
      </c>
      <c r="H32" s="39">
        <f>SUMIFS('Tesis cursos 2015-2019'!$AI:$AI,'Tesis cursos 2015-2019'!$AC:$AC,1,'Tesis cursos 2015-2019'!$A:$A,$B$1,'Tesis cursos 2015-2019'!$L:$L,'Cuadro de mandos'!H$1)</f>
        <v>7</v>
      </c>
    </row>
    <row r="33" spans="1:8">
      <c r="C33" s="129" t="s">
        <v>4651</v>
      </c>
      <c r="D33" s="40">
        <f>IFERROR((D32/D25),0)</f>
        <v>1</v>
      </c>
      <c r="E33" s="40">
        <f t="shared" ref="E33:H33" si="5">IFERROR((E32/E25),0)</f>
        <v>0.83333333333333337</v>
      </c>
      <c r="F33" s="40">
        <f t="shared" si="5"/>
        <v>0.75</v>
      </c>
      <c r="G33" s="40">
        <f t="shared" si="5"/>
        <v>0.8</v>
      </c>
      <c r="H33" s="40">
        <f t="shared" si="5"/>
        <v>1</v>
      </c>
    </row>
    <row r="34" spans="1:8">
      <c r="A34" s="121"/>
      <c r="C34" s="123" t="s">
        <v>26</v>
      </c>
      <c r="D34" s="93">
        <f>SUMIFS('Tesis cursos 2015-2019'!$AL:$AL,'Tesis cursos 2015-2019'!$AC:$AC,1,'Tesis cursos 2015-2019'!$A:$A,$B$1,'Tesis cursos 2015-2019'!$L:$L,'Cuadro de mandos'!D$1)</f>
        <v>1</v>
      </c>
      <c r="E34" s="93">
        <f>SUMIFS('Tesis cursos 2015-2019'!$AL:$AL,'Tesis cursos 2015-2019'!$AC:$AC,1,'Tesis cursos 2015-2019'!$A:$A,$B$1,'Tesis cursos 2015-2019'!$L:$L,'Cuadro de mandos'!E$1)</f>
        <v>1</v>
      </c>
      <c r="F34" s="93">
        <f>SUMIFS('Tesis cursos 2015-2019'!$AL:$AL,'Tesis cursos 2015-2019'!$AC:$AC,1,'Tesis cursos 2015-2019'!$A:$A,$B$1,'Tesis cursos 2015-2019'!$L:$L,'Cuadro de mandos'!F$1)</f>
        <v>3</v>
      </c>
      <c r="G34" s="93">
        <f>SUMIFS('Tesis cursos 2015-2019'!$AL:$AL,'Tesis cursos 2015-2019'!$AC:$AC,1,'Tesis cursos 2015-2019'!$A:$A,$B$1,'Tesis cursos 2015-2019'!$L:$L,'Cuadro de mandos'!G$1)</f>
        <v>1</v>
      </c>
      <c r="H34" s="93">
        <f>SUMIFS('Tesis cursos 2015-2019'!$AL:$AL,'Tesis cursos 2015-2019'!$AC:$AC,1,'Tesis cursos 2015-2019'!$A:$A,$B$1,'Tesis cursos 2015-2019'!$L:$L,'Cuadro de mandos'!H$1)</f>
        <v>4</v>
      </c>
    </row>
    <row r="35" spans="1:8">
      <c r="C35" s="123" t="s">
        <v>4652</v>
      </c>
      <c r="D35" s="99">
        <f>IFERROR(D34/D25,0)</f>
        <v>1</v>
      </c>
      <c r="E35" s="99">
        <f t="shared" ref="E35:H35" si="6">IFERROR(E34/E25,0)</f>
        <v>0.16666666666666666</v>
      </c>
      <c r="F35" s="99">
        <f t="shared" si="6"/>
        <v>0.75</v>
      </c>
      <c r="G35" s="99">
        <f t="shared" si="6"/>
        <v>0.2</v>
      </c>
      <c r="H35" s="99">
        <f t="shared" si="6"/>
        <v>0.5714285714285714</v>
      </c>
    </row>
    <row r="36" spans="1:8">
      <c r="A36" s="52"/>
      <c r="C36" s="129" t="s">
        <v>27</v>
      </c>
      <c r="D36" s="39">
        <f>SUMIFS('Tesis cursos 2015-2019'!$AH:$AH,'Tesis cursos 2015-2019'!$AC:$AC,1,'Tesis cursos 2015-2019'!$A:$A,$B$1,'Tesis cursos 2015-2019'!$L:$L,'Cuadro de mandos'!D$1)</f>
        <v>0</v>
      </c>
      <c r="E36" s="39">
        <f>SUMIFS('Tesis cursos 2015-2019'!$AH:$AH,'Tesis cursos 2015-2019'!$AC:$AC,1,'Tesis cursos 2015-2019'!$A:$A,$B$1,'Tesis cursos 2015-2019'!$L:$L,'Cuadro de mandos'!E$1)</f>
        <v>0</v>
      </c>
      <c r="F36" s="39">
        <f>SUMIFS('Tesis cursos 2015-2019'!$AH:$AH,'Tesis cursos 2015-2019'!$AC:$AC,1,'Tesis cursos 2015-2019'!$A:$A,$B$1,'Tesis cursos 2015-2019'!$L:$L,'Cuadro de mandos'!F$1)</f>
        <v>0</v>
      </c>
      <c r="G36" s="39">
        <f>SUMIFS('Tesis cursos 2015-2019'!$AH:$AH,'Tesis cursos 2015-2019'!$AC:$AC,1,'Tesis cursos 2015-2019'!$A:$A,$B$1,'Tesis cursos 2015-2019'!$L:$L,'Cuadro de mandos'!G$1)</f>
        <v>0</v>
      </c>
      <c r="H36" s="39">
        <f>SUMIFS('Tesis cursos 2015-2019'!$AH:$AH,'Tesis cursos 2015-2019'!$AC:$AC,1,'Tesis cursos 2015-2019'!$A:$A,$B$1,'Tesis cursos 2015-2019'!$L:$L,'Cuadro de mandos'!H$1)</f>
        <v>0</v>
      </c>
    </row>
    <row r="37" spans="1:8">
      <c r="C37" s="129" t="s">
        <v>4655</v>
      </c>
      <c r="D37" s="40">
        <f>IFERROR((D36/D25),0)</f>
        <v>0</v>
      </c>
      <c r="E37" s="40">
        <f t="shared" ref="E37:H37" si="7">IFERROR((E36/E25),0)</f>
        <v>0</v>
      </c>
      <c r="F37" s="40">
        <f t="shared" si="7"/>
        <v>0</v>
      </c>
      <c r="G37" s="40">
        <f t="shared" si="7"/>
        <v>0</v>
      </c>
      <c r="H37" s="40">
        <f t="shared" si="7"/>
        <v>0</v>
      </c>
    </row>
    <row r="38" spans="1:8">
      <c r="C38" s="123" t="s">
        <v>4654</v>
      </c>
      <c r="D38" s="93">
        <f>SUMIFS('Tesis cursos 2015-2019'!$AM:$AM,'Tesis cursos 2015-2019'!$AC:$AC,1,'Tesis cursos 2015-2019'!$A:$A,$B$1,'Tesis cursos 2015-2019'!$L:$L,'Cuadro de mandos'!D$1)</f>
        <v>0</v>
      </c>
      <c r="E38" s="93">
        <f>SUMIFS('Tesis cursos 2015-2019'!$AM:$AM,'Tesis cursos 2015-2019'!$AC:$AC,1,'Tesis cursos 2015-2019'!$A:$A,$B$1,'Tesis cursos 2015-2019'!$L:$L,'Cuadro de mandos'!E$1)</f>
        <v>1</v>
      </c>
      <c r="F38" s="93">
        <f>SUMIFS('Tesis cursos 2015-2019'!$AM:$AM,'Tesis cursos 2015-2019'!$AC:$AC,1,'Tesis cursos 2015-2019'!$A:$A,$B$1,'Tesis cursos 2015-2019'!$L:$L,'Cuadro de mandos'!F$1)</f>
        <v>0</v>
      </c>
      <c r="G38" s="93">
        <f>SUMIFS('Tesis cursos 2015-2019'!$AM:$AM,'Tesis cursos 2015-2019'!$AC:$AC,1,'Tesis cursos 2015-2019'!$A:$A,$B$1,'Tesis cursos 2015-2019'!$L:$L,'Cuadro de mandos'!G$1)</f>
        <v>0</v>
      </c>
      <c r="H38" s="93">
        <f>SUMIFS('Tesis cursos 2015-2019'!$AM:$AM,'Tesis cursos 2015-2019'!$AC:$AC,1,'Tesis cursos 2015-2019'!$A:$A,$B$1,'Tesis cursos 2015-2019'!$L:$L,'Cuadro de mandos'!H$1)</f>
        <v>1</v>
      </c>
    </row>
    <row r="39" spans="1:8">
      <c r="C39" s="123" t="s">
        <v>4653</v>
      </c>
      <c r="D39" s="99">
        <f>IFERROR(D38/D25,0)</f>
        <v>0</v>
      </c>
      <c r="E39" s="99">
        <f t="shared" ref="E39:H39" si="8">IFERROR(E38/E25,0)</f>
        <v>0.16666666666666666</v>
      </c>
      <c r="F39" s="99">
        <f t="shared" si="8"/>
        <v>0</v>
      </c>
      <c r="G39" s="99">
        <f t="shared" si="8"/>
        <v>0</v>
      </c>
      <c r="H39" s="99">
        <f t="shared" si="8"/>
        <v>0.14285714285714285</v>
      </c>
    </row>
    <row r="40" spans="1:8">
      <c r="C40" s="129" t="s">
        <v>28</v>
      </c>
      <c r="D40" s="39">
        <f>SUMIFS('Tesis cursos 2015-2019'!$AN:$AN,'Tesis cursos 2015-2019'!$AC:$AC,1,'Tesis cursos 2015-2019'!$A:$A,$B$1,'Tesis cursos 2015-2019'!$L:$L,'Cuadro de mandos'!D$1)</f>
        <v>0</v>
      </c>
      <c r="E40" s="39">
        <f>SUMIFS('Tesis cursos 2015-2019'!$AN:$AN,'Tesis cursos 2015-2019'!$AC:$AC,1,'Tesis cursos 2015-2019'!$A:$A,$B$1,'Tesis cursos 2015-2019'!$L:$L,'Cuadro de mandos'!E$1)</f>
        <v>0</v>
      </c>
      <c r="F40" s="39">
        <f>SUMIFS('Tesis cursos 2015-2019'!$AN:$AN,'Tesis cursos 2015-2019'!$AC:$AC,1,'Tesis cursos 2015-2019'!$A:$A,$B$1,'Tesis cursos 2015-2019'!$L:$L,'Cuadro de mandos'!F$1)</f>
        <v>1</v>
      </c>
      <c r="G40" s="39">
        <f>SUMIFS('Tesis cursos 2015-2019'!$AN:$AN,'Tesis cursos 2015-2019'!$AC:$AC,1,'Tesis cursos 2015-2019'!$A:$A,$B$1,'Tesis cursos 2015-2019'!$L:$L,'Cuadro de mandos'!G$1)</f>
        <v>1</v>
      </c>
      <c r="H40" s="39">
        <f>SUMIFS('Tesis cursos 2015-2019'!$AN:$AN,'Tesis cursos 2015-2019'!$AC:$AC,1,'Tesis cursos 2015-2019'!$A:$A,$B$1,'Tesis cursos 2015-2019'!$L:$L,'Cuadro de mandos'!H$1)</f>
        <v>1</v>
      </c>
    </row>
    <row r="41" spans="1:8">
      <c r="C41" s="129" t="s">
        <v>4656</v>
      </c>
      <c r="D41" s="40">
        <f>IFERROR(D40/D25,0)</f>
        <v>0</v>
      </c>
      <c r="E41" s="40">
        <f t="shared" ref="E41:H41" si="9">IFERROR(E40/E25,0)</f>
        <v>0</v>
      </c>
      <c r="F41" s="40">
        <f t="shared" si="9"/>
        <v>0.25</v>
      </c>
      <c r="G41" s="40">
        <f t="shared" si="9"/>
        <v>0.2</v>
      </c>
      <c r="H41" s="40">
        <f t="shared" si="9"/>
        <v>0.14285714285714285</v>
      </c>
    </row>
    <row r="42" spans="1:8">
      <c r="C42" s="123" t="s">
        <v>4752</v>
      </c>
      <c r="D42" s="119">
        <f>VLOOKUP($B$1,Exito!$A:$W,9,0)</f>
        <v>1</v>
      </c>
      <c r="E42" s="119">
        <f>VLOOKUP($B$1,Exito!$A:$W,12,0)</f>
        <v>3</v>
      </c>
      <c r="F42" s="110">
        <f>VLOOKUP($B$1,Exito!$A:$W,15,0)</f>
        <v>1</v>
      </c>
      <c r="G42" s="111">
        <f>VLOOKUP($B$1,Exito!$A:$W,18,0)</f>
        <v>0</v>
      </c>
      <c r="H42" s="111">
        <f>VLOOKUP($B$1,Exito!$A:$W,21,0)</f>
        <v>1</v>
      </c>
    </row>
    <row r="43" spans="1:8" ht="28.5" customHeight="1">
      <c r="A43" s="150" t="s">
        <v>4762</v>
      </c>
      <c r="C43" s="123" t="s">
        <v>4751</v>
      </c>
      <c r="D43" s="99">
        <f>D42/K7</f>
        <v>3.8461538461538464E-2</v>
      </c>
      <c r="E43" s="99">
        <f>E42/L7</f>
        <v>0.15789473684210525</v>
      </c>
      <c r="F43" s="99">
        <f>F42/D7</f>
        <v>2.8571428571428571E-2</v>
      </c>
      <c r="G43" s="99">
        <f>G42/E7</f>
        <v>0</v>
      </c>
      <c r="H43" s="99">
        <f>H42/F7</f>
        <v>4.5454545454545456E-2</v>
      </c>
    </row>
    <row r="44" spans="1:8">
      <c r="A44" s="151"/>
      <c r="C44" s="129" t="s">
        <v>4753</v>
      </c>
      <c r="D44" s="120" t="s">
        <v>4755</v>
      </c>
      <c r="E44" s="120">
        <f>VLOOKUP($B$1,Exito!$A:$W,13,0)</f>
        <v>3</v>
      </c>
      <c r="F44" s="120">
        <f>VLOOKUP($B$1,Exito!$A:$W,16,0)</f>
        <v>0</v>
      </c>
      <c r="G44" s="112">
        <f>VLOOKUP($B$1,Exito!$A:$W,19,0)</f>
        <v>2</v>
      </c>
      <c r="H44" s="112">
        <f>VLOOKUP($B$1,Exito!$A:$W,22,0)</f>
        <v>1</v>
      </c>
    </row>
    <row r="45" spans="1:8">
      <c r="A45" s="151"/>
      <c r="C45" s="129" t="s">
        <v>31</v>
      </c>
      <c r="D45" s="113" t="s">
        <v>4755</v>
      </c>
      <c r="E45" s="40">
        <f>E44/K7</f>
        <v>0.11538461538461539</v>
      </c>
      <c r="F45" s="40">
        <f>F44/L7</f>
        <v>0</v>
      </c>
      <c r="G45" s="40">
        <f>G44/D7</f>
        <v>5.7142857142857141E-2</v>
      </c>
      <c r="H45" s="40">
        <f>H44/E7</f>
        <v>4.5454545454545456E-2</v>
      </c>
    </row>
    <row r="46" spans="1:8">
      <c r="A46" s="151"/>
      <c r="C46" s="123" t="s">
        <v>4754</v>
      </c>
      <c r="D46" s="119" t="s">
        <v>4755</v>
      </c>
      <c r="E46" s="119" t="s">
        <v>4755</v>
      </c>
      <c r="F46" s="119">
        <f>VLOOKUP($B$1,Exito!$A:$W,17,0)</f>
        <v>3</v>
      </c>
      <c r="G46" s="119">
        <f>VLOOKUP($B$1,Exito!$A:$W,20,0)</f>
        <v>2</v>
      </c>
      <c r="H46" s="111">
        <f>VLOOKUP($B$1,Exito!$A:$W,23,0)</f>
        <v>2</v>
      </c>
    </row>
    <row r="47" spans="1:8">
      <c r="A47" s="152"/>
      <c r="C47" s="123" t="s">
        <v>32</v>
      </c>
      <c r="D47" s="114" t="s">
        <v>4755</v>
      </c>
      <c r="E47" s="114" t="s">
        <v>4755</v>
      </c>
      <c r="F47" s="99">
        <f>F46/K7</f>
        <v>0.11538461538461539</v>
      </c>
      <c r="G47" s="99">
        <f>G46/L7</f>
        <v>0.10526315789473684</v>
      </c>
      <c r="H47" s="99">
        <f>H46/D7</f>
        <v>5.7142857142857141E-2</v>
      </c>
    </row>
    <row r="48" spans="1:8">
      <c r="C48" s="129" t="s">
        <v>29</v>
      </c>
      <c r="D48" s="146">
        <f>VLOOKUP($B$1,'Duracion media'!$A:$G,3,0)</f>
        <v>1</v>
      </c>
      <c r="E48" s="146">
        <f>VLOOKUP($B$1,'Duracion media'!$A:$G,4,0)</f>
        <v>3.6</v>
      </c>
      <c r="F48" s="146">
        <f>VLOOKUP($B$1,'Duracion media'!$A:$G,5,0)</f>
        <v>3.6666666666666665</v>
      </c>
      <c r="G48" s="146">
        <f>VLOOKUP($B$1,'Duracion media'!$A:$G,6,0)</f>
        <v>4.5</v>
      </c>
      <c r="H48" s="146">
        <f>VLOOKUP($B$1,'Duracion media'!$A:$G,7,0)</f>
        <v>4.8</v>
      </c>
    </row>
    <row r="49" spans="1:8">
      <c r="C49" s="123" t="s">
        <v>30</v>
      </c>
      <c r="D49" s="93" t="s">
        <v>4770</v>
      </c>
      <c r="E49" s="149">
        <f>VLOOKUP($B$1,'Duracion media'!$A:$L,9,0)</f>
        <v>3</v>
      </c>
      <c r="F49" s="149">
        <f>VLOOKUP($B$1,'Duracion media'!$A:$L,10,0)</f>
        <v>5</v>
      </c>
      <c r="G49" s="149" t="str">
        <f>VLOOKUP($B$1,'Duracion media'!$A:$L,11,0)</f>
        <v>SD</v>
      </c>
      <c r="H49" s="149">
        <f>VLOOKUP($B$1,'Duracion media'!$A:$L,12,0)</f>
        <v>7</v>
      </c>
    </row>
    <row r="50" spans="1:8" ht="28.5" customHeight="1">
      <c r="A50" s="139" t="s">
        <v>4759</v>
      </c>
      <c r="C50" s="129" t="s">
        <v>33</v>
      </c>
      <c r="D50" s="93" t="s">
        <v>4755</v>
      </c>
      <c r="E50" s="93" t="s">
        <v>4755</v>
      </c>
      <c r="F50" s="93" t="s">
        <v>4755</v>
      </c>
      <c r="G50" s="93" t="s">
        <v>4755</v>
      </c>
      <c r="H50" s="93">
        <f>VLOOKUP($B$1,Abandono!A:C,3,0)</f>
        <v>14</v>
      </c>
    </row>
    <row r="51" spans="1:8">
      <c r="A51" s="138" t="s">
        <v>4763</v>
      </c>
      <c r="C51" s="129" t="s">
        <v>4761</v>
      </c>
      <c r="D51" s="113" t="s">
        <v>4755</v>
      </c>
      <c r="E51" s="40" t="s">
        <v>4755</v>
      </c>
      <c r="F51" s="40" t="s">
        <v>4755</v>
      </c>
      <c r="G51" s="40" t="s">
        <v>4755</v>
      </c>
      <c r="H51" s="40">
        <f>H50/K7</f>
        <v>0.53846153846153844</v>
      </c>
    </row>
    <row r="52" spans="1:8" ht="14.5" thickBot="1">
      <c r="A52" s="138" t="s">
        <v>4758</v>
      </c>
      <c r="C52" s="123" t="s">
        <v>34</v>
      </c>
      <c r="D52" s="39" t="s">
        <v>4757</v>
      </c>
      <c r="E52" s="39" t="s">
        <v>4757</v>
      </c>
      <c r="F52" s="39" t="s">
        <v>4757</v>
      </c>
      <c r="G52" s="39" t="s">
        <v>4757</v>
      </c>
      <c r="H52" s="39" t="s">
        <v>4757</v>
      </c>
    </row>
    <row r="53" spans="1:8" ht="15.5">
      <c r="C53" s="26" t="s">
        <v>4659</v>
      </c>
      <c r="D53" s="94"/>
      <c r="E53" s="94"/>
      <c r="F53" s="94"/>
      <c r="G53" s="94"/>
      <c r="H53" s="94"/>
    </row>
    <row r="54" spans="1:8">
      <c r="A54" s="135" t="s">
        <v>4756</v>
      </c>
      <c r="C54" s="123" t="s">
        <v>4641</v>
      </c>
      <c r="D54" s="39" t="s">
        <v>4667</v>
      </c>
      <c r="E54" s="39" t="s">
        <v>4667</v>
      </c>
      <c r="F54" s="39" t="s">
        <v>4667</v>
      </c>
      <c r="G54" s="39" t="s">
        <v>4667</v>
      </c>
      <c r="H54" s="39" t="s">
        <v>4667</v>
      </c>
    </row>
    <row r="55" spans="1:8" ht="14.5" thickBot="1">
      <c r="A55" s="136"/>
      <c r="C55" s="129" t="s">
        <v>4642</v>
      </c>
      <c r="D55" s="93" t="s">
        <v>4667</v>
      </c>
      <c r="E55" s="93" t="s">
        <v>4667</v>
      </c>
      <c r="F55" s="93" t="s">
        <v>4667</v>
      </c>
      <c r="G55" s="93" t="s">
        <v>4667</v>
      </c>
      <c r="H55" s="93" t="s">
        <v>4667</v>
      </c>
    </row>
    <row r="56" spans="1:8" ht="15.5">
      <c r="C56" s="26" t="s">
        <v>35</v>
      </c>
      <c r="D56" s="100"/>
      <c r="E56" s="100"/>
      <c r="F56" s="100"/>
      <c r="G56" s="100"/>
      <c r="H56" s="100"/>
    </row>
    <row r="57" spans="1:8">
      <c r="C57" s="123" t="s">
        <v>36</v>
      </c>
      <c r="D57" s="96"/>
      <c r="E57" s="96"/>
      <c r="F57" s="96"/>
      <c r="G57" s="96"/>
      <c r="H57" s="96"/>
    </row>
    <row r="58" spans="1:8">
      <c r="C58" s="129" t="s">
        <v>37</v>
      </c>
      <c r="D58" s="95"/>
      <c r="E58" s="95"/>
      <c r="F58" s="95"/>
      <c r="G58" s="95"/>
      <c r="H58" s="95"/>
    </row>
    <row r="59" spans="1:8">
      <c r="C59" s="123" t="s">
        <v>38</v>
      </c>
      <c r="D59" s="96"/>
      <c r="E59" s="96"/>
      <c r="F59" s="96"/>
      <c r="G59" s="96"/>
      <c r="H59" s="96"/>
    </row>
    <row r="60" spans="1:8">
      <c r="C60" s="129" t="s">
        <v>39</v>
      </c>
      <c r="D60" s="95"/>
      <c r="E60" s="95"/>
      <c r="F60" s="95"/>
      <c r="G60" s="95"/>
      <c r="H60" s="95"/>
    </row>
    <row r="61" spans="1:8">
      <c r="C61" s="123" t="s">
        <v>40</v>
      </c>
      <c r="D61" s="96"/>
      <c r="E61" s="96"/>
      <c r="F61" s="96"/>
      <c r="G61" s="96"/>
      <c r="H61" s="96"/>
    </row>
    <row r="62" spans="1:8">
      <c r="C62" s="129" t="s">
        <v>41</v>
      </c>
      <c r="D62" s="95"/>
      <c r="E62" s="95"/>
      <c r="F62" s="95"/>
      <c r="G62" s="95"/>
      <c r="H62" s="95"/>
    </row>
    <row r="63" spans="1:8">
      <c r="C63" s="130" t="s">
        <v>42</v>
      </c>
      <c r="D63" s="96"/>
      <c r="E63" s="96"/>
      <c r="F63" s="96"/>
      <c r="G63" s="96"/>
      <c r="H63" s="96"/>
    </row>
    <row r="64" spans="1:8">
      <c r="C64" s="131" t="s">
        <v>4668</v>
      </c>
      <c r="D64" s="95"/>
      <c r="E64" s="95"/>
      <c r="F64" s="95"/>
      <c r="G64" s="95"/>
      <c r="H64" s="95"/>
    </row>
  </sheetData>
  <sheetProtection algorithmName="SHA-512" hashValue="ckaH/Zfyt17M5/0WrO3YIo1JaJTylqk5pZXp5mANG68/AV7eyMf8hdIyedmNl3rU1YhU2TBqTKf0jAu4txSkdw==" saltValue="KuRtlY5aWuXXvGGg9yPoRg==" spinCount="100000" sheet="1" autoFilter="0"/>
  <mergeCells count="1">
    <mergeCell ref="A43:A47"/>
  </mergeCells>
  <dataValidations count="2">
    <dataValidation type="list" allowBlank="1" showInputMessage="1" showErrorMessage="1" sqref="A5" xr:uid="{00000000-0002-0000-0000-000000000000}">
      <formula1>INDIRECT(A3)</formula1>
    </dataValidation>
    <dataValidation type="list" allowBlank="1" showInputMessage="1" showErrorMessage="1" sqref="A8" xr:uid="{00000000-0002-0000-0000-000001000000}">
      <formula1>criterios_graf</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'Tablas control'!$A$2:$A$3</xm:f>
          </x14:formula1>
          <xm:sqref>A3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6"/>
  <sheetViews>
    <sheetView workbookViewId="0">
      <selection activeCell="C15" sqref="C15"/>
    </sheetView>
  </sheetViews>
  <sheetFormatPr baseColWidth="10" defaultRowHeight="14.5"/>
  <cols>
    <col min="1" max="1" width="20.81640625" bestFit="1" customWidth="1"/>
    <col min="2" max="2" width="91.26953125" bestFit="1" customWidth="1"/>
    <col min="3" max="14" width="11.7265625" customWidth="1"/>
  </cols>
  <sheetData>
    <row r="1" spans="1:14">
      <c r="A1" s="140" t="s">
        <v>4764</v>
      </c>
      <c r="B1" s="2"/>
      <c r="C1" s="137" t="s">
        <v>4765</v>
      </c>
      <c r="D1" s="137" t="s">
        <v>53</v>
      </c>
    </row>
    <row r="2" spans="1:14">
      <c r="A2" s="2"/>
      <c r="B2" s="2"/>
      <c r="C2" s="2" t="s">
        <v>4766</v>
      </c>
      <c r="D2" s="2"/>
      <c r="E2" s="2"/>
      <c r="F2" s="2"/>
      <c r="G2" s="2"/>
      <c r="H2" s="2" t="s">
        <v>4767</v>
      </c>
      <c r="I2" s="2" t="s">
        <v>4768</v>
      </c>
      <c r="J2" s="2"/>
      <c r="K2" s="2"/>
      <c r="L2" s="2"/>
      <c r="M2" s="2" t="s">
        <v>4769</v>
      </c>
      <c r="N2" s="2" t="s">
        <v>4671</v>
      </c>
    </row>
    <row r="3" spans="1:14">
      <c r="A3" s="140" t="s">
        <v>4687</v>
      </c>
      <c r="B3" s="137" t="s">
        <v>43</v>
      </c>
      <c r="C3" s="142">
        <v>2015</v>
      </c>
      <c r="D3" s="142">
        <v>2016</v>
      </c>
      <c r="E3" s="142">
        <v>2017</v>
      </c>
      <c r="F3" s="142">
        <v>2018</v>
      </c>
      <c r="G3" s="142">
        <v>2019</v>
      </c>
      <c r="H3" s="2"/>
      <c r="I3" s="142">
        <v>2016</v>
      </c>
      <c r="J3" s="142">
        <v>2017</v>
      </c>
      <c r="K3" s="142">
        <v>2018</v>
      </c>
      <c r="L3" s="142">
        <v>2019</v>
      </c>
      <c r="M3" s="2"/>
      <c r="N3" s="2"/>
    </row>
    <row r="4" spans="1:14">
      <c r="A4" s="2">
        <v>530</v>
      </c>
      <c r="B4" t="s">
        <v>1</v>
      </c>
      <c r="C4" s="143">
        <v>1.6923076923076923</v>
      </c>
      <c r="D4" s="143">
        <v>2.6153846153846154</v>
      </c>
      <c r="E4" s="143">
        <v>3.9375</v>
      </c>
      <c r="F4" s="143">
        <v>4.6363636363636367</v>
      </c>
      <c r="G4" s="143">
        <v>4.833333333333333</v>
      </c>
      <c r="H4" s="144">
        <v>3.7560975609756095</v>
      </c>
      <c r="I4" s="143" t="s">
        <v>4770</v>
      </c>
      <c r="J4" s="143">
        <v>3</v>
      </c>
      <c r="K4" s="143">
        <v>4</v>
      </c>
      <c r="L4" s="143">
        <v>6</v>
      </c>
      <c r="M4" s="144">
        <v>4.75</v>
      </c>
      <c r="N4" s="143">
        <v>3.8023255813953489</v>
      </c>
    </row>
    <row r="5" spans="1:14">
      <c r="A5" s="2">
        <v>531</v>
      </c>
      <c r="B5" t="s">
        <v>277</v>
      </c>
      <c r="C5" s="143">
        <v>1.8</v>
      </c>
      <c r="D5" s="143">
        <v>2.7272727272727271</v>
      </c>
      <c r="E5" s="143">
        <v>3.5</v>
      </c>
      <c r="F5" s="143">
        <v>4.25</v>
      </c>
      <c r="G5" s="143">
        <v>5.1764705882352944</v>
      </c>
      <c r="H5" s="144">
        <v>3.8507462686567164</v>
      </c>
      <c r="I5" s="143">
        <v>3.75</v>
      </c>
      <c r="J5" s="143">
        <v>4.5</v>
      </c>
      <c r="K5" s="143">
        <v>5.333333333333333</v>
      </c>
      <c r="L5" s="143">
        <v>5.666666666666667</v>
      </c>
      <c r="M5" s="144">
        <v>4.7142857142857144</v>
      </c>
      <c r="N5" s="143">
        <v>4</v>
      </c>
    </row>
    <row r="6" spans="1:14">
      <c r="A6" s="2">
        <v>532</v>
      </c>
      <c r="B6" t="s">
        <v>413</v>
      </c>
      <c r="C6" s="143">
        <v>2.125</v>
      </c>
      <c r="D6" s="143">
        <v>3.1538461538461537</v>
      </c>
      <c r="E6" s="143">
        <v>3.1666666666666665</v>
      </c>
      <c r="F6" s="143">
        <v>4.3913043478260869</v>
      </c>
      <c r="G6" s="143">
        <v>4.4000000000000004</v>
      </c>
      <c r="H6" s="144">
        <v>3.704225352112676</v>
      </c>
      <c r="I6" s="143" t="s">
        <v>4770</v>
      </c>
      <c r="J6" s="143">
        <v>5</v>
      </c>
      <c r="K6" s="143">
        <v>4</v>
      </c>
      <c r="L6" s="143">
        <v>5.7142857142857144</v>
      </c>
      <c r="M6" s="144">
        <v>5.3</v>
      </c>
      <c r="N6" s="143">
        <v>3.9012345679012346</v>
      </c>
    </row>
    <row r="7" spans="1:14">
      <c r="A7" s="2">
        <v>533</v>
      </c>
      <c r="B7" t="s">
        <v>594</v>
      </c>
      <c r="C7" s="143">
        <v>2.6</v>
      </c>
      <c r="D7" s="143">
        <v>3.3333333333333335</v>
      </c>
      <c r="E7" s="143">
        <v>3.5</v>
      </c>
      <c r="F7" s="143">
        <v>3</v>
      </c>
      <c r="G7" s="143">
        <v>5.25</v>
      </c>
      <c r="H7" s="144">
        <v>4.0769230769230766</v>
      </c>
      <c r="I7" s="143" t="s">
        <v>4770</v>
      </c>
      <c r="J7" s="143">
        <v>5</v>
      </c>
      <c r="K7" s="143">
        <v>6</v>
      </c>
      <c r="L7" s="143">
        <v>2</v>
      </c>
      <c r="M7" s="144">
        <v>4.333333333333333</v>
      </c>
      <c r="N7" s="143">
        <v>4.1034482758620694</v>
      </c>
    </row>
    <row r="8" spans="1:14">
      <c r="A8" s="2">
        <v>534</v>
      </c>
      <c r="B8" t="s">
        <v>620</v>
      </c>
      <c r="C8" s="143" t="s">
        <v>4770</v>
      </c>
      <c r="D8" s="143" t="s">
        <v>4770</v>
      </c>
      <c r="E8" s="143">
        <v>5</v>
      </c>
      <c r="F8" s="143">
        <v>5.5</v>
      </c>
      <c r="G8" s="143">
        <v>4</v>
      </c>
      <c r="H8" s="144">
        <v>4.666666666666667</v>
      </c>
      <c r="I8" s="143" t="s">
        <v>4770</v>
      </c>
      <c r="J8" s="143" t="s">
        <v>4770</v>
      </c>
      <c r="K8" s="143" t="s">
        <v>4770</v>
      </c>
      <c r="L8" s="143" t="s">
        <v>4770</v>
      </c>
      <c r="M8" s="144"/>
      <c r="N8" s="143">
        <v>4.666666666666667</v>
      </c>
    </row>
    <row r="9" spans="1:14">
      <c r="A9" s="2">
        <v>535</v>
      </c>
      <c r="B9" t="s">
        <v>3275</v>
      </c>
      <c r="C9" s="143">
        <v>3</v>
      </c>
      <c r="D9" s="143">
        <v>3.5</v>
      </c>
      <c r="E9" s="143" t="s">
        <v>4770</v>
      </c>
      <c r="F9" s="143" t="s">
        <v>4770</v>
      </c>
      <c r="G9" s="143" t="s">
        <v>4770</v>
      </c>
      <c r="H9" s="144">
        <v>3.3333333333333335</v>
      </c>
      <c r="I9" s="143" t="s">
        <v>4770</v>
      </c>
      <c r="J9" s="143" t="s">
        <v>4770</v>
      </c>
      <c r="K9" s="143" t="s">
        <v>4770</v>
      </c>
      <c r="L9" s="143" t="s">
        <v>4770</v>
      </c>
      <c r="M9" s="144"/>
      <c r="N9" s="143">
        <v>3.3333333333333335</v>
      </c>
    </row>
    <row r="10" spans="1:14">
      <c r="A10" s="2">
        <v>536</v>
      </c>
      <c r="B10" t="s">
        <v>636</v>
      </c>
      <c r="C10" s="143">
        <v>2.1428571428571428</v>
      </c>
      <c r="D10" s="143">
        <v>3.3846153846153846</v>
      </c>
      <c r="E10" s="143">
        <v>3.7142857142857144</v>
      </c>
      <c r="F10" s="143">
        <v>4.9411764705882355</v>
      </c>
      <c r="G10" s="143">
        <v>5.3478260869565215</v>
      </c>
      <c r="H10" s="144">
        <v>4.2469135802469138</v>
      </c>
      <c r="I10" s="143" t="s">
        <v>4770</v>
      </c>
      <c r="J10" s="143">
        <v>4</v>
      </c>
      <c r="K10" s="143">
        <v>3.6</v>
      </c>
      <c r="L10" s="143">
        <v>5.25</v>
      </c>
      <c r="M10" s="144">
        <v>4.2727272727272725</v>
      </c>
      <c r="N10" s="143">
        <v>4.25</v>
      </c>
    </row>
    <row r="11" spans="1:14">
      <c r="A11" s="2">
        <v>537</v>
      </c>
      <c r="B11" t="s">
        <v>807</v>
      </c>
      <c r="C11" s="143">
        <v>2.2000000000000002</v>
      </c>
      <c r="D11" s="143">
        <v>3.4285714285714284</v>
      </c>
      <c r="E11" s="143">
        <v>3.9090909090909092</v>
      </c>
      <c r="F11" s="143">
        <v>4.166666666666667</v>
      </c>
      <c r="G11" s="143">
        <v>4.3076923076923075</v>
      </c>
      <c r="H11" s="144">
        <v>3.7857142857142856</v>
      </c>
      <c r="I11" s="143" t="s">
        <v>4770</v>
      </c>
      <c r="J11" s="143" t="s">
        <v>4770</v>
      </c>
      <c r="K11" s="143">
        <v>3</v>
      </c>
      <c r="L11" s="143">
        <v>6</v>
      </c>
      <c r="M11" s="144">
        <v>4.5</v>
      </c>
      <c r="N11" s="143">
        <v>3.8181818181818183</v>
      </c>
    </row>
    <row r="12" spans="1:14">
      <c r="A12" s="2">
        <v>538</v>
      </c>
      <c r="B12" t="s">
        <v>870</v>
      </c>
      <c r="C12" s="143">
        <v>1</v>
      </c>
      <c r="D12" s="143">
        <v>3.6</v>
      </c>
      <c r="E12" s="143">
        <v>3.6666666666666665</v>
      </c>
      <c r="F12" s="143">
        <v>4.5</v>
      </c>
      <c r="G12" s="143">
        <v>4.8</v>
      </c>
      <c r="H12" s="144">
        <v>4</v>
      </c>
      <c r="I12" s="143">
        <v>3</v>
      </c>
      <c r="J12" s="143">
        <v>5</v>
      </c>
      <c r="K12" s="143" t="s">
        <v>4770</v>
      </c>
      <c r="L12" s="143">
        <v>7</v>
      </c>
      <c r="M12" s="144">
        <v>5</v>
      </c>
      <c r="N12" s="143">
        <v>4.1428571428571432</v>
      </c>
    </row>
    <row r="13" spans="1:14">
      <c r="A13" s="2">
        <v>539</v>
      </c>
      <c r="B13" t="s">
        <v>901</v>
      </c>
      <c r="C13" s="143">
        <v>1.75</v>
      </c>
      <c r="D13" s="143">
        <v>3.5</v>
      </c>
      <c r="E13" s="143">
        <v>4</v>
      </c>
      <c r="F13" s="143">
        <v>4.3636363636363633</v>
      </c>
      <c r="G13" s="143">
        <v>4.0714285714285712</v>
      </c>
      <c r="H13" s="144">
        <v>3.6511627906976742</v>
      </c>
      <c r="I13" s="143" t="s">
        <v>4770</v>
      </c>
      <c r="J13" s="143" t="s">
        <v>4770</v>
      </c>
      <c r="K13" s="143" t="s">
        <v>4770</v>
      </c>
      <c r="L13" s="143" t="s">
        <v>4770</v>
      </c>
      <c r="M13" s="144"/>
      <c r="N13" s="143">
        <v>3.6511627906976742</v>
      </c>
    </row>
    <row r="14" spans="1:14">
      <c r="A14" s="2">
        <v>540</v>
      </c>
      <c r="B14" t="s">
        <v>989</v>
      </c>
      <c r="C14" s="143">
        <v>2.1428571428571428</v>
      </c>
      <c r="D14" s="143">
        <v>3.1666666666666665</v>
      </c>
      <c r="E14" s="143">
        <v>3.3333333333333335</v>
      </c>
      <c r="F14" s="143">
        <v>4.4444444444444446</v>
      </c>
      <c r="G14" s="143">
        <v>5.2307692307692308</v>
      </c>
      <c r="H14" s="144">
        <v>3.9512195121951219</v>
      </c>
      <c r="I14" s="143" t="s">
        <v>4770</v>
      </c>
      <c r="J14" s="143">
        <v>5</v>
      </c>
      <c r="K14" s="143">
        <v>6</v>
      </c>
      <c r="L14" s="143" t="s">
        <v>4770</v>
      </c>
      <c r="M14" s="144">
        <v>5.666666666666667</v>
      </c>
      <c r="N14" s="143">
        <v>4.0681818181818183</v>
      </c>
    </row>
    <row r="15" spans="1:14">
      <c r="A15" s="145" t="s">
        <v>4671</v>
      </c>
      <c r="B15" s="2"/>
      <c r="C15" s="144">
        <v>2</v>
      </c>
      <c r="D15" s="144">
        <v>3.1298701298701297</v>
      </c>
      <c r="E15" s="144">
        <v>3.6632653061224492</v>
      </c>
      <c r="F15" s="144">
        <v>4.4910714285714288</v>
      </c>
      <c r="G15" s="144">
        <v>4.8421052631578947</v>
      </c>
      <c r="H15" s="144">
        <v>3.8895833333333334</v>
      </c>
      <c r="I15" s="144">
        <v>3.6</v>
      </c>
      <c r="J15" s="144">
        <v>4.4545454545454541</v>
      </c>
      <c r="K15" s="144">
        <v>4.4666666666666668</v>
      </c>
      <c r="L15" s="144">
        <v>5.5263157894736841</v>
      </c>
      <c r="M15" s="144">
        <v>4.78</v>
      </c>
      <c r="N15" s="144">
        <v>3.9735849056603771</v>
      </c>
    </row>
    <row r="16" spans="1:14">
      <c r="A16" s="2"/>
      <c r="B16" s="141"/>
      <c r="C16" s="141"/>
      <c r="D16" s="141"/>
      <c r="E16" s="141"/>
      <c r="F16" s="141"/>
      <c r="G16" s="141"/>
      <c r="H16" s="141"/>
      <c r="I16" s="141"/>
      <c r="J16" s="141"/>
      <c r="K16" s="141"/>
      <c r="L16" s="141"/>
      <c r="M16" s="14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7"/>
  <sheetViews>
    <sheetView workbookViewId="0">
      <selection activeCell="C15" sqref="C15"/>
    </sheetView>
  </sheetViews>
  <sheetFormatPr baseColWidth="10" defaultRowHeight="14.5"/>
  <cols>
    <col min="2" max="2" width="107.26953125" bestFit="1" customWidth="1"/>
  </cols>
  <sheetData>
    <row r="1" spans="1:3">
      <c r="A1" s="137" t="s">
        <v>4670</v>
      </c>
      <c r="B1" s="137" t="s">
        <v>43</v>
      </c>
      <c r="C1" t="s">
        <v>4760</v>
      </c>
    </row>
    <row r="2" spans="1:3">
      <c r="A2" s="2">
        <v>298</v>
      </c>
      <c r="B2" t="s">
        <v>4675</v>
      </c>
      <c r="C2" s="105">
        <v>3</v>
      </c>
    </row>
    <row r="3" spans="1:3">
      <c r="A3" s="2">
        <v>299</v>
      </c>
      <c r="B3" t="s">
        <v>4676</v>
      </c>
      <c r="C3" s="105">
        <v>1</v>
      </c>
    </row>
    <row r="4" spans="1:3">
      <c r="A4" s="2">
        <v>300</v>
      </c>
      <c r="B4" t="s">
        <v>4677</v>
      </c>
      <c r="C4" s="105">
        <v>4</v>
      </c>
    </row>
    <row r="5" spans="1:3">
      <c r="A5" s="2">
        <v>303</v>
      </c>
      <c r="B5" t="s">
        <v>4680</v>
      </c>
      <c r="C5" s="105">
        <v>3</v>
      </c>
    </row>
    <row r="6" spans="1:3">
      <c r="A6" s="2">
        <v>530</v>
      </c>
      <c r="B6" t="s">
        <v>2560</v>
      </c>
      <c r="C6" s="105">
        <v>15</v>
      </c>
    </row>
    <row r="7" spans="1:3">
      <c r="A7" s="2">
        <v>531</v>
      </c>
      <c r="B7" t="s">
        <v>4675</v>
      </c>
      <c r="C7" s="105">
        <v>14</v>
      </c>
    </row>
    <row r="8" spans="1:3">
      <c r="A8" s="2">
        <v>532</v>
      </c>
      <c r="B8" t="s">
        <v>4681</v>
      </c>
      <c r="C8" s="105">
        <v>20</v>
      </c>
    </row>
    <row r="9" spans="1:3">
      <c r="A9" s="2">
        <v>533</v>
      </c>
      <c r="B9" t="s">
        <v>4682</v>
      </c>
      <c r="C9" s="105">
        <v>13</v>
      </c>
    </row>
    <row r="10" spans="1:3">
      <c r="A10" s="2">
        <v>534</v>
      </c>
      <c r="B10" t="s">
        <v>4683</v>
      </c>
      <c r="C10" s="105">
        <v>1</v>
      </c>
    </row>
    <row r="11" spans="1:3">
      <c r="A11" s="2">
        <v>535</v>
      </c>
      <c r="B11" t="s">
        <v>4673</v>
      </c>
      <c r="C11" s="105">
        <v>0</v>
      </c>
    </row>
    <row r="12" spans="1:3">
      <c r="A12" s="2">
        <v>536</v>
      </c>
      <c r="B12" t="s">
        <v>4684</v>
      </c>
      <c r="C12" s="105">
        <v>15</v>
      </c>
    </row>
    <row r="13" spans="1:3">
      <c r="A13" s="2">
        <v>537</v>
      </c>
      <c r="B13" t="s">
        <v>4678</v>
      </c>
      <c r="C13" s="105">
        <v>10</v>
      </c>
    </row>
    <row r="14" spans="1:3">
      <c r="A14" s="2">
        <v>538</v>
      </c>
      <c r="B14" t="s">
        <v>4679</v>
      </c>
      <c r="C14" s="105">
        <v>14</v>
      </c>
    </row>
    <row r="15" spans="1:3">
      <c r="A15" s="2">
        <v>539</v>
      </c>
      <c r="B15" t="s">
        <v>2916</v>
      </c>
      <c r="C15" s="105">
        <v>4</v>
      </c>
    </row>
    <row r="16" spans="1:3">
      <c r="A16" s="2">
        <v>540</v>
      </c>
      <c r="B16" t="s">
        <v>4685</v>
      </c>
      <c r="C16" s="105">
        <v>11</v>
      </c>
    </row>
    <row r="17" spans="1:3">
      <c r="A17" t="s">
        <v>4671</v>
      </c>
      <c r="C17" s="105">
        <v>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2569"/>
  <sheetViews>
    <sheetView workbookViewId="0">
      <pane ySplit="1" topLeftCell="A2" activePane="bottomLeft" state="frozen"/>
      <selection activeCell="C15" sqref="C15"/>
      <selection pane="bottomLeft" activeCell="G20" sqref="G20"/>
    </sheetView>
  </sheetViews>
  <sheetFormatPr baseColWidth="10" defaultColWidth="60.7265625" defaultRowHeight="14.5"/>
  <cols>
    <col min="1" max="1" width="12.7265625" style="2" customWidth="1"/>
    <col min="2" max="2" width="61.81640625" customWidth="1"/>
    <col min="3" max="3" width="9" style="2" customWidth="1"/>
    <col min="4" max="4" width="11.453125" style="2" bestFit="1" customWidth="1"/>
    <col min="5" max="5" width="9" style="2" bestFit="1" customWidth="1"/>
    <col min="6" max="6" width="11" style="2" customWidth="1"/>
    <col min="7" max="7" width="20.7265625" customWidth="1"/>
    <col min="8" max="8" width="15.1796875" style="2" customWidth="1"/>
    <col min="9" max="9" width="14.7265625" style="2" customWidth="1"/>
    <col min="10" max="10" width="13.26953125" bestFit="1" customWidth="1"/>
    <col min="11" max="11" width="25.26953125" customWidth="1"/>
    <col min="12" max="12" width="18.453125" style="2" customWidth="1"/>
    <col min="13" max="13" width="10.7265625" bestFit="1" customWidth="1"/>
    <col min="14" max="14" width="13.26953125" style="4" customWidth="1"/>
    <col min="15" max="15" width="10.453125" style="4" customWidth="1"/>
    <col min="16" max="16" width="14.26953125" style="4" customWidth="1"/>
    <col min="17" max="18" width="14.453125" style="4" customWidth="1"/>
    <col min="19" max="19" width="13.453125" style="4" customWidth="1"/>
    <col min="20" max="20" width="9.7265625" bestFit="1" customWidth="1"/>
    <col min="21" max="21" width="20.7265625" style="2" customWidth="1"/>
    <col min="22" max="22" width="20.7265625" customWidth="1"/>
    <col min="23" max="23" width="12.1796875" style="2" customWidth="1"/>
    <col min="24" max="24" width="20.7265625" style="1" customWidth="1"/>
    <col min="25" max="25" width="9.1796875" customWidth="1"/>
    <col min="26" max="26" width="20.7265625" customWidth="1"/>
    <col min="27" max="27" width="9.7265625" style="2" customWidth="1"/>
    <col min="28" max="28" width="25.453125" bestFit="1" customWidth="1"/>
    <col min="29" max="29" width="15.7265625" style="4" customWidth="1"/>
    <col min="30" max="30" width="15.7265625" style="2" customWidth="1"/>
    <col min="31" max="32" width="15.7265625" customWidth="1"/>
    <col min="33" max="41" width="15.7265625" style="2" customWidth="1"/>
    <col min="42" max="43" width="15.7265625" customWidth="1"/>
  </cols>
  <sheetData>
    <row r="1" spans="1:43" s="34" customFormat="1" ht="43.5">
      <c r="A1" s="62" t="s">
        <v>4687</v>
      </c>
      <c r="B1" s="62" t="s">
        <v>43</v>
      </c>
      <c r="C1" s="32" t="s">
        <v>44</v>
      </c>
      <c r="D1" s="32" t="s">
        <v>45</v>
      </c>
      <c r="E1" s="32" t="s">
        <v>46</v>
      </c>
      <c r="F1" s="32" t="s">
        <v>47</v>
      </c>
      <c r="G1" s="32" t="s">
        <v>48</v>
      </c>
      <c r="H1" s="32" t="s">
        <v>49</v>
      </c>
      <c r="I1" s="32" t="s">
        <v>50</v>
      </c>
      <c r="J1" s="32" t="s">
        <v>51</v>
      </c>
      <c r="K1" s="32" t="s">
        <v>52</v>
      </c>
      <c r="L1" s="32" t="s">
        <v>53</v>
      </c>
      <c r="M1" s="32" t="s">
        <v>54</v>
      </c>
      <c r="N1" s="32" t="s">
        <v>55</v>
      </c>
      <c r="O1" s="32" t="s">
        <v>56</v>
      </c>
      <c r="P1" s="32" t="s">
        <v>57</v>
      </c>
      <c r="Q1" s="32" t="s">
        <v>58</v>
      </c>
      <c r="R1" s="32" t="s">
        <v>4688</v>
      </c>
      <c r="S1" s="32" t="s">
        <v>59</v>
      </c>
      <c r="T1" s="32" t="s">
        <v>60</v>
      </c>
      <c r="U1" s="32" t="s">
        <v>61</v>
      </c>
      <c r="V1" s="32" t="s">
        <v>62</v>
      </c>
      <c r="W1" s="32" t="s">
        <v>63</v>
      </c>
      <c r="X1" s="32" t="s">
        <v>64</v>
      </c>
      <c r="Y1" s="32" t="s">
        <v>65</v>
      </c>
      <c r="Z1" s="32" t="s">
        <v>66</v>
      </c>
      <c r="AA1" s="32" t="s">
        <v>67</v>
      </c>
      <c r="AB1" s="63" t="s">
        <v>68</v>
      </c>
      <c r="AC1" s="33" t="s">
        <v>69</v>
      </c>
      <c r="AD1" s="33" t="s">
        <v>4644</v>
      </c>
      <c r="AE1" s="33" t="s">
        <v>4643</v>
      </c>
      <c r="AF1" s="33" t="s">
        <v>4645</v>
      </c>
      <c r="AG1" s="33" t="s">
        <v>4646</v>
      </c>
      <c r="AH1" s="33" t="s">
        <v>4745</v>
      </c>
      <c r="AI1" s="33" t="s">
        <v>4647</v>
      </c>
      <c r="AJ1" s="43" t="s">
        <v>4664</v>
      </c>
      <c r="AK1" s="33" t="s">
        <v>4648</v>
      </c>
      <c r="AL1" s="33" t="s">
        <v>4665</v>
      </c>
      <c r="AM1" s="33" t="s">
        <v>4649</v>
      </c>
      <c r="AN1" s="33" t="s">
        <v>4658</v>
      </c>
      <c r="AO1" s="33" t="s">
        <v>4748</v>
      </c>
      <c r="AP1" s="33" t="s">
        <v>4749</v>
      </c>
      <c r="AQ1" s="33" t="s">
        <v>4645</v>
      </c>
    </row>
    <row r="2" spans="1:43">
      <c r="A2" s="2">
        <v>165</v>
      </c>
      <c r="B2" s="6" t="s">
        <v>4025</v>
      </c>
      <c r="C2" s="7" t="s">
        <v>120</v>
      </c>
      <c r="D2" s="7" t="s">
        <v>4026</v>
      </c>
      <c r="E2" s="8">
        <v>10350503</v>
      </c>
      <c r="F2" s="8">
        <v>16530</v>
      </c>
      <c r="G2" s="8" t="s">
        <v>4027</v>
      </c>
      <c r="H2" s="7" t="s">
        <v>73</v>
      </c>
      <c r="I2" s="7" t="s">
        <v>74</v>
      </c>
      <c r="J2" s="8" t="s">
        <v>75</v>
      </c>
      <c r="K2" s="8" t="s">
        <v>4028</v>
      </c>
      <c r="L2" s="7">
        <v>2015</v>
      </c>
      <c r="M2" s="9">
        <v>42409</v>
      </c>
      <c r="N2" s="10" t="s">
        <v>77</v>
      </c>
      <c r="O2" s="10">
        <v>0</v>
      </c>
      <c r="P2" s="10" t="s">
        <v>78</v>
      </c>
      <c r="Q2" s="10" t="s">
        <v>78</v>
      </c>
      <c r="R2" s="10" t="s">
        <v>78</v>
      </c>
      <c r="S2" s="10" t="s">
        <v>78</v>
      </c>
      <c r="T2" s="8" t="s">
        <v>80</v>
      </c>
      <c r="U2" s="7" t="s">
        <v>4029</v>
      </c>
      <c r="V2" s="8" t="s">
        <v>4030</v>
      </c>
      <c r="W2" s="7" t="s">
        <v>83</v>
      </c>
      <c r="X2" s="11" t="s">
        <v>4694</v>
      </c>
      <c r="Y2" s="8">
        <v>450</v>
      </c>
      <c r="Z2" s="8" t="s">
        <v>889</v>
      </c>
      <c r="AA2" s="7" t="s">
        <v>781</v>
      </c>
      <c r="AB2" s="12" t="s">
        <v>782</v>
      </c>
      <c r="AC2" s="4">
        <f t="shared" ref="AC2:AC65" si="0">IF(N2="","SIN NOTA",IF(N2="NP","NP",1))</f>
        <v>1</v>
      </c>
      <c r="AD2" s="2">
        <f>IF(COUNTIF(D$2:D2,D2)&gt;1,0,1)</f>
        <v>1</v>
      </c>
      <c r="AG2" s="2">
        <f t="shared" ref="AG2:AG65" si="1">IF(AD2=1,IF(Q2="S",1,0),0)</f>
        <v>0</v>
      </c>
      <c r="AH2" s="2">
        <f>IF(AD2=1,IF(R2="S",1,0),0)</f>
        <v>0</v>
      </c>
      <c r="AI2" s="2">
        <f t="shared" ref="AI2:AI65" si="2">IF(AD2=1,IF(N2="Y",1,0),0)</f>
        <v>1</v>
      </c>
      <c r="AJ2" s="44" t="str">
        <f t="shared" ref="AJ2:AJ65" si="3">D2&amp;U2</f>
        <v>30462077A30497103T</v>
      </c>
      <c r="AK2" s="2">
        <f>IF(COUNTIF(AJ$2:AJ2,AJ2)&gt;1,0,1)</f>
        <v>1</v>
      </c>
      <c r="AL2" s="2">
        <f t="shared" ref="AL2:AL65" si="4">IF(AD2=1,IF(SUMIF(D:D,D2,AK:AK)&gt;1,1,0),0)</f>
        <v>1</v>
      </c>
      <c r="AM2" s="2">
        <f t="shared" ref="AM2:AM65" si="5">IF(AD2=1,IF(S2="S",1,0),0)</f>
        <v>0</v>
      </c>
      <c r="AN2" s="2">
        <f t="shared" ref="AN2:AN65" si="6">IF(AD2=1,IF(I2="E",0,1),0)</f>
        <v>0</v>
      </c>
      <c r="AO2" s="2">
        <f>VLOOKUP(D2,'[1]Matriculados PD 2015_2019'!$D:$F,3,0)</f>
        <v>0</v>
      </c>
      <c r="AP2" s="2">
        <f>IF(AD2=1,IF(AO2="completo",1,0),0)</f>
        <v>0</v>
      </c>
      <c r="AQ2" s="2">
        <f>IF(AD2=1,IF(AO2="parcial",1,0),0)</f>
        <v>0</v>
      </c>
    </row>
    <row r="3" spans="1:43">
      <c r="A3" s="2">
        <v>165</v>
      </c>
      <c r="B3" s="5" t="s">
        <v>4025</v>
      </c>
      <c r="C3" s="13" t="s">
        <v>120</v>
      </c>
      <c r="D3" s="13" t="s">
        <v>4026</v>
      </c>
      <c r="E3" s="14">
        <v>10350503</v>
      </c>
      <c r="F3" s="14">
        <v>16530</v>
      </c>
      <c r="G3" s="14" t="s">
        <v>4027</v>
      </c>
      <c r="H3" s="13" t="s">
        <v>73</v>
      </c>
      <c r="I3" s="13" t="s">
        <v>74</v>
      </c>
      <c r="J3" s="14" t="s">
        <v>75</v>
      </c>
      <c r="K3" s="14" t="s">
        <v>4028</v>
      </c>
      <c r="L3" s="13">
        <v>2015</v>
      </c>
      <c r="M3" s="15">
        <v>42409</v>
      </c>
      <c r="N3" s="16" t="s">
        <v>77</v>
      </c>
      <c r="O3" s="16">
        <v>0</v>
      </c>
      <c r="P3" s="16" t="s">
        <v>78</v>
      </c>
      <c r="Q3" s="16" t="s">
        <v>78</v>
      </c>
      <c r="R3" s="16" t="s">
        <v>78</v>
      </c>
      <c r="S3" s="16" t="s">
        <v>78</v>
      </c>
      <c r="T3" s="14" t="s">
        <v>80</v>
      </c>
      <c r="U3" s="13" t="s">
        <v>4031</v>
      </c>
      <c r="V3" s="14" t="s">
        <v>4032</v>
      </c>
      <c r="W3" s="13" t="s">
        <v>83</v>
      </c>
      <c r="X3" s="17" t="s">
        <v>4694</v>
      </c>
      <c r="Y3" s="14">
        <v>450</v>
      </c>
      <c r="Z3" s="14" t="s">
        <v>889</v>
      </c>
      <c r="AA3" s="13" t="s">
        <v>781</v>
      </c>
      <c r="AB3" s="18" t="s">
        <v>782</v>
      </c>
      <c r="AC3" s="4">
        <f t="shared" si="0"/>
        <v>1</v>
      </c>
      <c r="AD3" s="2">
        <f>IF(COUNTIF(D$2:D3,D3)&gt;1,0,1)</f>
        <v>0</v>
      </c>
      <c r="AG3" s="2">
        <f t="shared" si="1"/>
        <v>0</v>
      </c>
      <c r="AH3" s="2">
        <f t="shared" ref="AH3:AH66" si="7">IF(AD3=1,IF(R3="S",1,0),0)</f>
        <v>0</v>
      </c>
      <c r="AI3" s="2">
        <f t="shared" si="2"/>
        <v>0</v>
      </c>
      <c r="AJ3" s="44" t="str">
        <f t="shared" si="3"/>
        <v>30462077A30818250K</v>
      </c>
      <c r="AK3" s="2">
        <f>IF(COUNTIF(AJ$2:AJ3,AJ3)&gt;1,0,1)</f>
        <v>1</v>
      </c>
      <c r="AL3" s="2">
        <f t="shared" si="4"/>
        <v>0</v>
      </c>
      <c r="AM3" s="2">
        <f t="shared" si="5"/>
        <v>0</v>
      </c>
      <c r="AN3" s="2">
        <f t="shared" si="6"/>
        <v>0</v>
      </c>
      <c r="AO3" s="2">
        <f>VLOOKUP(D3,'[1]Matriculados PD 2015_2019'!$D:$F,3,0)</f>
        <v>0</v>
      </c>
      <c r="AP3" s="2">
        <f t="shared" ref="AP3:AP66" si="8">IF(AD3=1,IF(AO3="completo",1,0),0)</f>
        <v>0</v>
      </c>
      <c r="AQ3" s="2">
        <f t="shared" ref="AQ3:AQ66" si="9">IF(AD3=1,IF(AO3="parcial",1,0),0)</f>
        <v>0</v>
      </c>
    </row>
    <row r="4" spans="1:43">
      <c r="A4" s="2">
        <v>167</v>
      </c>
      <c r="B4" s="6" t="s">
        <v>4033</v>
      </c>
      <c r="C4" s="7" t="s">
        <v>120</v>
      </c>
      <c r="D4" s="7" t="s">
        <v>4034</v>
      </c>
      <c r="E4" s="8">
        <v>10182719</v>
      </c>
      <c r="F4" s="8">
        <v>16534</v>
      </c>
      <c r="G4" s="8" t="s">
        <v>4035</v>
      </c>
      <c r="H4" s="7" t="s">
        <v>83</v>
      </c>
      <c r="I4" s="7" t="s">
        <v>74</v>
      </c>
      <c r="J4" s="8" t="s">
        <v>75</v>
      </c>
      <c r="K4" s="8" t="s">
        <v>4036</v>
      </c>
      <c r="L4" s="7">
        <v>2015</v>
      </c>
      <c r="M4" s="9">
        <v>42401</v>
      </c>
      <c r="N4" s="10" t="s">
        <v>78</v>
      </c>
      <c r="O4" s="10">
        <v>0</v>
      </c>
      <c r="P4" s="10" t="s">
        <v>78</v>
      </c>
      <c r="Q4" s="10" t="s">
        <v>78</v>
      </c>
      <c r="R4" s="10" t="s">
        <v>78</v>
      </c>
      <c r="S4" s="10" t="s">
        <v>78</v>
      </c>
      <c r="T4" s="8" t="s">
        <v>80</v>
      </c>
      <c r="U4" s="7" t="s">
        <v>4037</v>
      </c>
      <c r="V4" s="8" t="s">
        <v>4038</v>
      </c>
      <c r="W4" s="7" t="s">
        <v>83</v>
      </c>
      <c r="X4" s="11" t="s">
        <v>452</v>
      </c>
      <c r="Y4" s="8">
        <v>125</v>
      </c>
      <c r="Z4" s="8" t="s">
        <v>453</v>
      </c>
      <c r="AA4" s="7" t="s">
        <v>263</v>
      </c>
      <c r="AB4" s="12" t="s">
        <v>264</v>
      </c>
      <c r="AC4" s="4">
        <f t="shared" si="0"/>
        <v>1</v>
      </c>
      <c r="AD4" s="2">
        <f>IF(COUNTIF(D$2:D4,D4)&gt;1,0,1)</f>
        <v>1</v>
      </c>
      <c r="AG4" s="2">
        <f t="shared" si="1"/>
        <v>0</v>
      </c>
      <c r="AH4" s="2">
        <f t="shared" si="7"/>
        <v>0</v>
      </c>
      <c r="AI4" s="2">
        <f t="shared" si="2"/>
        <v>0</v>
      </c>
      <c r="AJ4" s="44" t="str">
        <f t="shared" si="3"/>
        <v>30449671V30539606E</v>
      </c>
      <c r="AK4" s="2">
        <f>IF(COUNTIF(AJ$2:AJ4,AJ4)&gt;1,0,1)</f>
        <v>1</v>
      </c>
      <c r="AL4" s="2">
        <f t="shared" si="4"/>
        <v>0</v>
      </c>
      <c r="AM4" s="2">
        <f t="shared" si="5"/>
        <v>0</v>
      </c>
      <c r="AN4" s="2">
        <f t="shared" si="6"/>
        <v>0</v>
      </c>
      <c r="AO4" s="2">
        <f>VLOOKUP(D4,'[1]Matriculados PD 2015_2019'!$D:$F,3,0)</f>
        <v>0</v>
      </c>
      <c r="AP4" s="2">
        <f t="shared" si="8"/>
        <v>0</v>
      </c>
      <c r="AQ4" s="2">
        <f t="shared" si="9"/>
        <v>0</v>
      </c>
    </row>
    <row r="5" spans="1:43">
      <c r="A5" s="2">
        <v>175</v>
      </c>
      <c r="B5" s="5" t="s">
        <v>3787</v>
      </c>
      <c r="C5" s="13" t="s">
        <v>120</v>
      </c>
      <c r="D5" s="13" t="s">
        <v>3788</v>
      </c>
      <c r="E5" s="14">
        <v>3310</v>
      </c>
      <c r="F5" s="14">
        <v>16550</v>
      </c>
      <c r="G5" s="14" t="s">
        <v>3789</v>
      </c>
      <c r="H5" s="13" t="s">
        <v>83</v>
      </c>
      <c r="I5" s="13" t="s">
        <v>74</v>
      </c>
      <c r="J5" s="14" t="s">
        <v>75</v>
      </c>
      <c r="K5" s="14" t="s">
        <v>3790</v>
      </c>
      <c r="L5" s="13">
        <v>2015</v>
      </c>
      <c r="M5" s="15">
        <v>42409</v>
      </c>
      <c r="N5" s="16" t="s">
        <v>77</v>
      </c>
      <c r="O5" s="16">
        <v>0</v>
      </c>
      <c r="P5" s="16" t="s">
        <v>78</v>
      </c>
      <c r="Q5" s="16" t="s">
        <v>78</v>
      </c>
      <c r="R5" s="16" t="s">
        <v>78</v>
      </c>
      <c r="S5" s="16" t="s">
        <v>78</v>
      </c>
      <c r="T5" s="14" t="s">
        <v>80</v>
      </c>
      <c r="U5" s="13" t="s">
        <v>3791</v>
      </c>
      <c r="V5" s="14" t="s">
        <v>3792</v>
      </c>
      <c r="W5" s="13" t="s">
        <v>83</v>
      </c>
      <c r="X5" s="17" t="s">
        <v>4693</v>
      </c>
      <c r="Y5" s="14">
        <v>235</v>
      </c>
      <c r="Z5" s="14" t="s">
        <v>262</v>
      </c>
      <c r="AA5" s="13" t="s">
        <v>263</v>
      </c>
      <c r="AB5" s="18" t="s">
        <v>264</v>
      </c>
      <c r="AC5" s="4">
        <f t="shared" si="0"/>
        <v>1</v>
      </c>
      <c r="AD5" s="2">
        <f>IF(COUNTIF(D$2:D5,D5)&gt;1,0,1)</f>
        <v>1</v>
      </c>
      <c r="AG5" s="2">
        <f t="shared" si="1"/>
        <v>0</v>
      </c>
      <c r="AH5" s="2">
        <f t="shared" si="7"/>
        <v>0</v>
      </c>
      <c r="AI5" s="2">
        <f t="shared" si="2"/>
        <v>1</v>
      </c>
      <c r="AJ5" s="44" t="str">
        <f t="shared" si="3"/>
        <v>26012052H00265368V</v>
      </c>
      <c r="AK5" s="2">
        <f>IF(COUNTIF(AJ$2:AJ5,AJ5)&gt;1,0,1)</f>
        <v>1</v>
      </c>
      <c r="AL5" s="2">
        <f t="shared" si="4"/>
        <v>1</v>
      </c>
      <c r="AM5" s="2">
        <f t="shared" si="5"/>
        <v>0</v>
      </c>
      <c r="AN5" s="2">
        <f t="shared" si="6"/>
        <v>0</v>
      </c>
      <c r="AO5" s="2">
        <f>VLOOKUP(D5,'[1]Matriculados PD 2015_2019'!$D:$F,3,0)</f>
        <v>0</v>
      </c>
      <c r="AP5" s="2">
        <f t="shared" si="8"/>
        <v>0</v>
      </c>
      <c r="AQ5" s="2">
        <f t="shared" si="9"/>
        <v>0</v>
      </c>
    </row>
    <row r="6" spans="1:43">
      <c r="A6" s="2">
        <v>175</v>
      </c>
      <c r="B6" s="6" t="s">
        <v>3787</v>
      </c>
      <c r="C6" s="7" t="s">
        <v>120</v>
      </c>
      <c r="D6" s="7" t="s">
        <v>3788</v>
      </c>
      <c r="E6" s="8">
        <v>3310</v>
      </c>
      <c r="F6" s="8">
        <v>16550</v>
      </c>
      <c r="G6" s="8" t="s">
        <v>3789</v>
      </c>
      <c r="H6" s="7" t="s">
        <v>83</v>
      </c>
      <c r="I6" s="7" t="s">
        <v>74</v>
      </c>
      <c r="J6" s="8" t="s">
        <v>75</v>
      </c>
      <c r="K6" s="8" t="s">
        <v>3790</v>
      </c>
      <c r="L6" s="7">
        <v>2015</v>
      </c>
      <c r="M6" s="9">
        <v>42409</v>
      </c>
      <c r="N6" s="10" t="s">
        <v>77</v>
      </c>
      <c r="O6" s="10">
        <v>0</v>
      </c>
      <c r="P6" s="10" t="s">
        <v>78</v>
      </c>
      <c r="Q6" s="10" t="s">
        <v>78</v>
      </c>
      <c r="R6" s="10" t="s">
        <v>78</v>
      </c>
      <c r="S6" s="10" t="s">
        <v>78</v>
      </c>
      <c r="T6" s="8" t="s">
        <v>80</v>
      </c>
      <c r="U6" s="7" t="s">
        <v>1677</v>
      </c>
      <c r="V6" s="8" t="s">
        <v>1678</v>
      </c>
      <c r="W6" s="7" t="s">
        <v>73</v>
      </c>
      <c r="X6" s="11" t="s">
        <v>4693</v>
      </c>
      <c r="Y6" s="8">
        <v>235</v>
      </c>
      <c r="Z6" s="8" t="s">
        <v>262</v>
      </c>
      <c r="AA6" s="7" t="s">
        <v>263</v>
      </c>
      <c r="AB6" s="12" t="s">
        <v>264</v>
      </c>
      <c r="AC6" s="4">
        <f t="shared" si="0"/>
        <v>1</v>
      </c>
      <c r="AD6" s="2">
        <f>IF(COUNTIF(D$2:D6,D6)&gt;1,0,1)</f>
        <v>0</v>
      </c>
      <c r="AG6" s="2">
        <f t="shared" si="1"/>
        <v>0</v>
      </c>
      <c r="AH6" s="2">
        <f t="shared" si="7"/>
        <v>0</v>
      </c>
      <c r="AI6" s="2">
        <f t="shared" si="2"/>
        <v>0</v>
      </c>
      <c r="AJ6" s="44" t="str">
        <f t="shared" si="3"/>
        <v>26012052H72859375K</v>
      </c>
      <c r="AK6" s="2">
        <f>IF(COUNTIF(AJ$2:AJ6,AJ6)&gt;1,0,1)</f>
        <v>1</v>
      </c>
      <c r="AL6" s="2">
        <f t="shared" si="4"/>
        <v>0</v>
      </c>
      <c r="AM6" s="2">
        <f t="shared" si="5"/>
        <v>0</v>
      </c>
      <c r="AN6" s="2">
        <f t="shared" si="6"/>
        <v>0</v>
      </c>
      <c r="AO6" s="2">
        <f>VLOOKUP(D6,'[1]Matriculados PD 2015_2019'!$D:$F,3,0)</f>
        <v>0</v>
      </c>
      <c r="AP6" s="2">
        <f t="shared" si="8"/>
        <v>0</v>
      </c>
      <c r="AQ6" s="2">
        <f t="shared" si="9"/>
        <v>0</v>
      </c>
    </row>
    <row r="7" spans="1:43">
      <c r="A7" s="2">
        <v>175</v>
      </c>
      <c r="B7" s="5" t="s">
        <v>3787</v>
      </c>
      <c r="C7" s="13" t="s">
        <v>120</v>
      </c>
      <c r="D7" s="13" t="s">
        <v>3788</v>
      </c>
      <c r="E7" s="14">
        <v>3310</v>
      </c>
      <c r="F7" s="14">
        <v>16550</v>
      </c>
      <c r="G7" s="14" t="s">
        <v>3789</v>
      </c>
      <c r="H7" s="13" t="s">
        <v>83</v>
      </c>
      <c r="I7" s="13" t="s">
        <v>74</v>
      </c>
      <c r="J7" s="14" t="s">
        <v>75</v>
      </c>
      <c r="K7" s="14" t="s">
        <v>3790</v>
      </c>
      <c r="L7" s="13">
        <v>2015</v>
      </c>
      <c r="M7" s="15">
        <v>42409</v>
      </c>
      <c r="N7" s="16" t="s">
        <v>77</v>
      </c>
      <c r="O7" s="16">
        <v>0</v>
      </c>
      <c r="P7" s="16" t="s">
        <v>78</v>
      </c>
      <c r="Q7" s="16" t="s">
        <v>78</v>
      </c>
      <c r="R7" s="16" t="s">
        <v>78</v>
      </c>
      <c r="S7" s="16" t="s">
        <v>78</v>
      </c>
      <c r="T7" s="14" t="s">
        <v>90</v>
      </c>
      <c r="U7" s="13" t="s">
        <v>3791</v>
      </c>
      <c r="V7" s="14" t="s">
        <v>3792</v>
      </c>
      <c r="W7" s="13" t="s">
        <v>83</v>
      </c>
      <c r="X7" s="17" t="s">
        <v>4693</v>
      </c>
      <c r="Y7" s="14">
        <v>235</v>
      </c>
      <c r="Z7" s="14" t="s">
        <v>262</v>
      </c>
      <c r="AA7" s="13" t="s">
        <v>263</v>
      </c>
      <c r="AB7" s="18" t="s">
        <v>264</v>
      </c>
      <c r="AC7" s="4">
        <f t="shared" si="0"/>
        <v>1</v>
      </c>
      <c r="AD7" s="2">
        <f>IF(COUNTIF(D$2:D7,D7)&gt;1,0,1)</f>
        <v>0</v>
      </c>
      <c r="AG7" s="2">
        <f t="shared" si="1"/>
        <v>0</v>
      </c>
      <c r="AH7" s="2">
        <f t="shared" si="7"/>
        <v>0</v>
      </c>
      <c r="AI7" s="2">
        <f t="shared" si="2"/>
        <v>0</v>
      </c>
      <c r="AJ7" s="44" t="str">
        <f t="shared" si="3"/>
        <v>26012052H00265368V</v>
      </c>
      <c r="AK7" s="2">
        <f>IF(COUNTIF(AJ$2:AJ7,AJ7)&gt;1,0,1)</f>
        <v>0</v>
      </c>
      <c r="AL7" s="2">
        <f t="shared" si="4"/>
        <v>0</v>
      </c>
      <c r="AM7" s="2">
        <f t="shared" si="5"/>
        <v>0</v>
      </c>
      <c r="AN7" s="2">
        <f t="shared" si="6"/>
        <v>0</v>
      </c>
      <c r="AO7" s="2">
        <f>VLOOKUP(D7,'[1]Matriculados PD 2015_2019'!$D:$F,3,0)</f>
        <v>0</v>
      </c>
      <c r="AP7" s="2">
        <f t="shared" si="8"/>
        <v>0</v>
      </c>
      <c r="AQ7" s="2">
        <f t="shared" si="9"/>
        <v>0</v>
      </c>
    </row>
    <row r="8" spans="1:43">
      <c r="A8" s="2">
        <v>175</v>
      </c>
      <c r="B8" s="6" t="s">
        <v>3787</v>
      </c>
      <c r="C8" s="7" t="s">
        <v>120</v>
      </c>
      <c r="D8" s="7" t="s">
        <v>694</v>
      </c>
      <c r="E8" s="8">
        <v>2564</v>
      </c>
      <c r="F8" s="8">
        <v>16550</v>
      </c>
      <c r="G8" s="8" t="s">
        <v>695</v>
      </c>
      <c r="H8" s="7" t="s">
        <v>83</v>
      </c>
      <c r="I8" s="7" t="s">
        <v>74</v>
      </c>
      <c r="J8" s="8" t="s">
        <v>75</v>
      </c>
      <c r="K8" s="8" t="s">
        <v>3793</v>
      </c>
      <c r="L8" s="7">
        <v>2015</v>
      </c>
      <c r="M8" s="9">
        <v>42359</v>
      </c>
      <c r="N8" s="10" t="s">
        <v>77</v>
      </c>
      <c r="O8" s="10">
        <v>0</v>
      </c>
      <c r="P8" s="10" t="s">
        <v>78</v>
      </c>
      <c r="Q8" s="10" t="s">
        <v>79</v>
      </c>
      <c r="R8" s="10" t="s">
        <v>78</v>
      </c>
      <c r="S8" s="10" t="s">
        <v>79</v>
      </c>
      <c r="T8" s="8" t="s">
        <v>80</v>
      </c>
      <c r="U8" s="7" t="s">
        <v>2587</v>
      </c>
      <c r="V8" s="8" t="s">
        <v>2588</v>
      </c>
      <c r="W8" s="7" t="s">
        <v>83</v>
      </c>
      <c r="X8" s="11" t="s">
        <v>626</v>
      </c>
      <c r="Y8" s="8">
        <v>500</v>
      </c>
      <c r="Z8" s="8" t="s">
        <v>117</v>
      </c>
      <c r="AA8" s="7" t="s">
        <v>107</v>
      </c>
      <c r="AB8" s="12" t="s">
        <v>108</v>
      </c>
      <c r="AC8" s="4">
        <f t="shared" si="0"/>
        <v>1</v>
      </c>
      <c r="AD8" s="2">
        <f>IF(COUNTIF(D$2:D8,D8)&gt;1,0,1)</f>
        <v>1</v>
      </c>
      <c r="AG8" s="2">
        <f t="shared" si="1"/>
        <v>1</v>
      </c>
      <c r="AH8" s="2">
        <f t="shared" si="7"/>
        <v>0</v>
      </c>
      <c r="AI8" s="2">
        <f t="shared" si="2"/>
        <v>1</v>
      </c>
      <c r="AJ8" s="44" t="str">
        <f t="shared" si="3"/>
        <v>30818450Z30795176Q</v>
      </c>
      <c r="AK8" s="2">
        <f>IF(COUNTIF(AJ$2:AJ8,AJ8)&gt;1,0,1)</f>
        <v>1</v>
      </c>
      <c r="AL8" s="2">
        <f t="shared" si="4"/>
        <v>1</v>
      </c>
      <c r="AM8" s="2">
        <f t="shared" si="5"/>
        <v>1</v>
      </c>
      <c r="AN8" s="2">
        <f t="shared" si="6"/>
        <v>0</v>
      </c>
      <c r="AO8" s="2">
        <f>VLOOKUP(D8,'[1]Matriculados PD 2015_2019'!$D:$F,3,0)</f>
        <v>0</v>
      </c>
      <c r="AP8" s="2">
        <f t="shared" si="8"/>
        <v>0</v>
      </c>
      <c r="AQ8" s="2">
        <f t="shared" si="9"/>
        <v>0</v>
      </c>
    </row>
    <row r="9" spans="1:43">
      <c r="A9" s="2">
        <v>175</v>
      </c>
      <c r="B9" s="5" t="s">
        <v>3787</v>
      </c>
      <c r="C9" s="13" t="s">
        <v>120</v>
      </c>
      <c r="D9" s="13" t="s">
        <v>694</v>
      </c>
      <c r="E9" s="14">
        <v>2564</v>
      </c>
      <c r="F9" s="14">
        <v>16550</v>
      </c>
      <c r="G9" s="14" t="s">
        <v>695</v>
      </c>
      <c r="H9" s="13" t="s">
        <v>83</v>
      </c>
      <c r="I9" s="13" t="s">
        <v>74</v>
      </c>
      <c r="J9" s="14" t="s">
        <v>75</v>
      </c>
      <c r="K9" s="14" t="s">
        <v>3793</v>
      </c>
      <c r="L9" s="13">
        <v>2015</v>
      </c>
      <c r="M9" s="15">
        <v>42359</v>
      </c>
      <c r="N9" s="16" t="s">
        <v>77</v>
      </c>
      <c r="O9" s="16">
        <v>0</v>
      </c>
      <c r="P9" s="16" t="s">
        <v>78</v>
      </c>
      <c r="Q9" s="16" t="s">
        <v>79</v>
      </c>
      <c r="R9" s="16" t="s">
        <v>78</v>
      </c>
      <c r="S9" s="16" t="s">
        <v>79</v>
      </c>
      <c r="T9" s="14" t="s">
        <v>80</v>
      </c>
      <c r="U9" s="13" t="s">
        <v>694</v>
      </c>
      <c r="V9" s="14" t="s">
        <v>3794</v>
      </c>
      <c r="W9" s="13"/>
      <c r="X9" s="17"/>
      <c r="Y9" s="14"/>
      <c r="Z9" s="14"/>
      <c r="AA9" s="13"/>
      <c r="AB9" s="18"/>
      <c r="AC9" s="4">
        <f t="shared" si="0"/>
        <v>1</v>
      </c>
      <c r="AD9" s="2">
        <f>IF(COUNTIF(D$2:D9,D9)&gt;1,0,1)</f>
        <v>0</v>
      </c>
      <c r="AG9" s="2">
        <f t="shared" si="1"/>
        <v>0</v>
      </c>
      <c r="AH9" s="2">
        <f t="shared" si="7"/>
        <v>0</v>
      </c>
      <c r="AI9" s="2">
        <f t="shared" si="2"/>
        <v>0</v>
      </c>
      <c r="AJ9" s="44" t="str">
        <f t="shared" si="3"/>
        <v>30818450Z30818450Z</v>
      </c>
      <c r="AK9" s="2">
        <f>IF(COUNTIF(AJ$2:AJ9,AJ9)&gt;1,0,1)</f>
        <v>1</v>
      </c>
      <c r="AL9" s="2">
        <f t="shared" si="4"/>
        <v>0</v>
      </c>
      <c r="AM9" s="2">
        <f t="shared" si="5"/>
        <v>0</v>
      </c>
      <c r="AN9" s="2">
        <f t="shared" si="6"/>
        <v>0</v>
      </c>
      <c r="AO9" s="2">
        <f>VLOOKUP(D9,'[1]Matriculados PD 2015_2019'!$D:$F,3,0)</f>
        <v>0</v>
      </c>
      <c r="AP9" s="2">
        <f t="shared" si="8"/>
        <v>0</v>
      </c>
      <c r="AQ9" s="2">
        <f t="shared" si="9"/>
        <v>0</v>
      </c>
    </row>
    <row r="10" spans="1:43">
      <c r="A10" s="2">
        <v>175</v>
      </c>
      <c r="B10" s="5" t="s">
        <v>3787</v>
      </c>
      <c r="C10" s="13" t="s">
        <v>120</v>
      </c>
      <c r="D10" s="13" t="s">
        <v>694</v>
      </c>
      <c r="E10" s="14">
        <v>2564</v>
      </c>
      <c r="F10" s="14">
        <v>16550</v>
      </c>
      <c r="G10" s="14" t="s">
        <v>695</v>
      </c>
      <c r="H10" s="13" t="s">
        <v>83</v>
      </c>
      <c r="I10" s="13" t="s">
        <v>74</v>
      </c>
      <c r="J10" s="14" t="s">
        <v>75</v>
      </c>
      <c r="K10" s="14" t="s">
        <v>3793</v>
      </c>
      <c r="L10" s="13">
        <v>2015</v>
      </c>
      <c r="M10" s="15">
        <v>42359</v>
      </c>
      <c r="N10" s="16" t="s">
        <v>77</v>
      </c>
      <c r="O10" s="16">
        <v>0</v>
      </c>
      <c r="P10" s="16" t="s">
        <v>78</v>
      </c>
      <c r="Q10" s="16" t="s">
        <v>79</v>
      </c>
      <c r="R10" s="16" t="s">
        <v>78</v>
      </c>
      <c r="S10" s="16" t="s">
        <v>79</v>
      </c>
      <c r="T10" s="14" t="s">
        <v>90</v>
      </c>
      <c r="U10" s="13" t="s">
        <v>2587</v>
      </c>
      <c r="V10" s="14" t="s">
        <v>2588</v>
      </c>
      <c r="W10" s="13" t="s">
        <v>83</v>
      </c>
      <c r="X10" s="17" t="s">
        <v>626</v>
      </c>
      <c r="Y10" s="14">
        <v>500</v>
      </c>
      <c r="Z10" s="14" t="s">
        <v>117</v>
      </c>
      <c r="AA10" s="13" t="s">
        <v>107</v>
      </c>
      <c r="AB10" s="18" t="s">
        <v>108</v>
      </c>
      <c r="AC10" s="4">
        <f t="shared" si="0"/>
        <v>1</v>
      </c>
      <c r="AD10" s="2">
        <f>IF(COUNTIF(D$2:D10,D10)&gt;1,0,1)</f>
        <v>0</v>
      </c>
      <c r="AG10" s="2">
        <f t="shared" si="1"/>
        <v>0</v>
      </c>
      <c r="AH10" s="2">
        <f t="shared" si="7"/>
        <v>0</v>
      </c>
      <c r="AI10" s="2">
        <f t="shared" si="2"/>
        <v>0</v>
      </c>
      <c r="AJ10" s="44" t="str">
        <f t="shared" si="3"/>
        <v>30818450Z30795176Q</v>
      </c>
      <c r="AK10" s="2">
        <f>IF(COUNTIF(AJ$2:AJ10,AJ10)&gt;1,0,1)</f>
        <v>0</v>
      </c>
      <c r="AL10" s="2">
        <f t="shared" si="4"/>
        <v>0</v>
      </c>
      <c r="AM10" s="2">
        <f t="shared" si="5"/>
        <v>0</v>
      </c>
      <c r="AN10" s="2">
        <f t="shared" si="6"/>
        <v>0</v>
      </c>
      <c r="AO10" s="2">
        <f>VLOOKUP(D10,'[1]Matriculados PD 2015_2019'!$D:$F,3,0)</f>
        <v>0</v>
      </c>
      <c r="AP10" s="2">
        <f t="shared" si="8"/>
        <v>0</v>
      </c>
      <c r="AQ10" s="2">
        <f t="shared" si="9"/>
        <v>0</v>
      </c>
    </row>
    <row r="11" spans="1:43">
      <c r="A11" s="2">
        <v>175</v>
      </c>
      <c r="B11" s="6" t="s">
        <v>3787</v>
      </c>
      <c r="C11" s="7" t="s">
        <v>120</v>
      </c>
      <c r="D11" s="7" t="s">
        <v>3795</v>
      </c>
      <c r="E11" s="8">
        <v>10530402</v>
      </c>
      <c r="F11" s="8">
        <v>16550</v>
      </c>
      <c r="G11" s="8" t="s">
        <v>3796</v>
      </c>
      <c r="H11" s="7" t="s">
        <v>73</v>
      </c>
      <c r="I11" s="7" t="s">
        <v>74</v>
      </c>
      <c r="J11" s="8" t="s">
        <v>75</v>
      </c>
      <c r="K11" s="8" t="s">
        <v>3797</v>
      </c>
      <c r="L11" s="7">
        <v>2015</v>
      </c>
      <c r="M11" s="9">
        <v>42321</v>
      </c>
      <c r="N11" s="10" t="s">
        <v>77</v>
      </c>
      <c r="O11" s="10">
        <v>0</v>
      </c>
      <c r="P11" s="10" t="s">
        <v>78</v>
      </c>
      <c r="Q11" s="10" t="s">
        <v>78</v>
      </c>
      <c r="R11" s="10" t="s">
        <v>78</v>
      </c>
      <c r="S11" s="10" t="s">
        <v>79</v>
      </c>
      <c r="T11" s="8" t="s">
        <v>80</v>
      </c>
      <c r="U11" s="7" t="s">
        <v>805</v>
      </c>
      <c r="V11" s="8" t="s">
        <v>806</v>
      </c>
      <c r="W11" s="7" t="s">
        <v>73</v>
      </c>
      <c r="X11" s="11" t="s">
        <v>4693</v>
      </c>
      <c r="Y11" s="8">
        <v>235</v>
      </c>
      <c r="Z11" s="8" t="s">
        <v>262</v>
      </c>
      <c r="AA11" s="7" t="s">
        <v>263</v>
      </c>
      <c r="AB11" s="12" t="s">
        <v>264</v>
      </c>
      <c r="AC11" s="4">
        <f t="shared" si="0"/>
        <v>1</v>
      </c>
      <c r="AD11" s="2">
        <f>IF(COUNTIF(D$2:D11,D11)&gt;1,0,1)</f>
        <v>1</v>
      </c>
      <c r="AG11" s="2">
        <f t="shared" si="1"/>
        <v>0</v>
      </c>
      <c r="AH11" s="2">
        <f t="shared" si="7"/>
        <v>0</v>
      </c>
      <c r="AI11" s="2">
        <f t="shared" si="2"/>
        <v>1</v>
      </c>
      <c r="AJ11" s="44" t="str">
        <f t="shared" si="3"/>
        <v>74644187X30531500N</v>
      </c>
      <c r="AK11" s="2">
        <f>IF(COUNTIF(AJ$2:AJ11,AJ11)&gt;1,0,1)</f>
        <v>1</v>
      </c>
      <c r="AL11" s="2">
        <f t="shared" si="4"/>
        <v>1</v>
      </c>
      <c r="AM11" s="2">
        <f t="shared" si="5"/>
        <v>1</v>
      </c>
      <c r="AN11" s="2">
        <f t="shared" si="6"/>
        <v>0</v>
      </c>
      <c r="AO11" s="2">
        <f>VLOOKUP(D11,'[1]Matriculados PD 2015_2019'!$D:$F,3,0)</f>
        <v>0</v>
      </c>
      <c r="AP11" s="2">
        <f t="shared" si="8"/>
        <v>0</v>
      </c>
      <c r="AQ11" s="2">
        <f t="shared" si="9"/>
        <v>0</v>
      </c>
    </row>
    <row r="12" spans="1:43">
      <c r="A12" s="2">
        <v>175</v>
      </c>
      <c r="B12" s="5" t="s">
        <v>3787</v>
      </c>
      <c r="C12" s="13" t="s">
        <v>120</v>
      </c>
      <c r="D12" s="13" t="s">
        <v>3795</v>
      </c>
      <c r="E12" s="14">
        <v>10530402</v>
      </c>
      <c r="F12" s="14">
        <v>16550</v>
      </c>
      <c r="G12" s="14" t="s">
        <v>3796</v>
      </c>
      <c r="H12" s="13" t="s">
        <v>73</v>
      </c>
      <c r="I12" s="13" t="s">
        <v>74</v>
      </c>
      <c r="J12" s="14" t="s">
        <v>75</v>
      </c>
      <c r="K12" s="14" t="s">
        <v>3797</v>
      </c>
      <c r="L12" s="13">
        <v>2015</v>
      </c>
      <c r="M12" s="15">
        <v>42321</v>
      </c>
      <c r="N12" s="16" t="s">
        <v>77</v>
      </c>
      <c r="O12" s="16">
        <v>0</v>
      </c>
      <c r="P12" s="16" t="s">
        <v>78</v>
      </c>
      <c r="Q12" s="16" t="s">
        <v>78</v>
      </c>
      <c r="R12" s="16" t="s">
        <v>78</v>
      </c>
      <c r="S12" s="16" t="s">
        <v>79</v>
      </c>
      <c r="T12" s="14" t="s">
        <v>80</v>
      </c>
      <c r="U12" s="13" t="s">
        <v>797</v>
      </c>
      <c r="V12" s="14" t="s">
        <v>3798</v>
      </c>
      <c r="W12" s="13"/>
      <c r="X12" s="17"/>
      <c r="Y12" s="14"/>
      <c r="Z12" s="14"/>
      <c r="AA12" s="13"/>
      <c r="AB12" s="18"/>
      <c r="AC12" s="4">
        <f t="shared" si="0"/>
        <v>1</v>
      </c>
      <c r="AD12" s="2">
        <f>IF(COUNTIF(D$2:D12,D12)&gt;1,0,1)</f>
        <v>0</v>
      </c>
      <c r="AG12" s="2">
        <f t="shared" si="1"/>
        <v>0</v>
      </c>
      <c r="AH12" s="2">
        <f t="shared" si="7"/>
        <v>0</v>
      </c>
      <c r="AI12" s="2">
        <f t="shared" si="2"/>
        <v>0</v>
      </c>
      <c r="AJ12" s="44" t="str">
        <f t="shared" si="3"/>
        <v>74644187X30791784M</v>
      </c>
      <c r="AK12" s="2">
        <f>IF(COUNTIF(AJ$2:AJ12,AJ12)&gt;1,0,1)</f>
        <v>1</v>
      </c>
      <c r="AL12" s="2">
        <f t="shared" si="4"/>
        <v>0</v>
      </c>
      <c r="AM12" s="2">
        <f t="shared" si="5"/>
        <v>0</v>
      </c>
      <c r="AN12" s="2">
        <f t="shared" si="6"/>
        <v>0</v>
      </c>
      <c r="AO12" s="2">
        <f>VLOOKUP(D12,'[1]Matriculados PD 2015_2019'!$D:$F,3,0)</f>
        <v>0</v>
      </c>
      <c r="AP12" s="2">
        <f t="shared" si="8"/>
        <v>0</v>
      </c>
      <c r="AQ12" s="2">
        <f t="shared" si="9"/>
        <v>0</v>
      </c>
    </row>
    <row r="13" spans="1:43">
      <c r="A13" s="2">
        <v>175</v>
      </c>
      <c r="B13" s="6" t="s">
        <v>3787</v>
      </c>
      <c r="C13" s="7" t="s">
        <v>120</v>
      </c>
      <c r="D13" s="7" t="s">
        <v>3795</v>
      </c>
      <c r="E13" s="8">
        <v>10530402</v>
      </c>
      <c r="F13" s="8">
        <v>16550</v>
      </c>
      <c r="G13" s="8" t="s">
        <v>3796</v>
      </c>
      <c r="H13" s="7" t="s">
        <v>73</v>
      </c>
      <c r="I13" s="7" t="s">
        <v>74</v>
      </c>
      <c r="J13" s="8" t="s">
        <v>75</v>
      </c>
      <c r="K13" s="8" t="s">
        <v>3797</v>
      </c>
      <c r="L13" s="7">
        <v>2015</v>
      </c>
      <c r="M13" s="9">
        <v>42321</v>
      </c>
      <c r="N13" s="10" t="s">
        <v>77</v>
      </c>
      <c r="O13" s="10">
        <v>0</v>
      </c>
      <c r="P13" s="10" t="s">
        <v>78</v>
      </c>
      <c r="Q13" s="10" t="s">
        <v>78</v>
      </c>
      <c r="R13" s="10" t="s">
        <v>78</v>
      </c>
      <c r="S13" s="10" t="s">
        <v>79</v>
      </c>
      <c r="T13" s="8" t="s">
        <v>90</v>
      </c>
      <c r="U13" s="7" t="s">
        <v>805</v>
      </c>
      <c r="V13" s="8" t="s">
        <v>806</v>
      </c>
      <c r="W13" s="7" t="s">
        <v>73</v>
      </c>
      <c r="X13" s="11" t="s">
        <v>4693</v>
      </c>
      <c r="Y13" s="8">
        <v>235</v>
      </c>
      <c r="Z13" s="8" t="s">
        <v>262</v>
      </c>
      <c r="AA13" s="7" t="s">
        <v>263</v>
      </c>
      <c r="AB13" s="12" t="s">
        <v>264</v>
      </c>
      <c r="AC13" s="4">
        <f t="shared" si="0"/>
        <v>1</v>
      </c>
      <c r="AD13" s="2">
        <f>IF(COUNTIF(D$2:D13,D13)&gt;1,0,1)</f>
        <v>0</v>
      </c>
      <c r="AG13" s="2">
        <f t="shared" si="1"/>
        <v>0</v>
      </c>
      <c r="AH13" s="2">
        <f t="shared" si="7"/>
        <v>0</v>
      </c>
      <c r="AI13" s="2">
        <f t="shared" si="2"/>
        <v>0</v>
      </c>
      <c r="AJ13" s="44" t="str">
        <f t="shared" si="3"/>
        <v>74644187X30531500N</v>
      </c>
      <c r="AK13" s="2">
        <f>IF(COUNTIF(AJ$2:AJ13,AJ13)&gt;1,0,1)</f>
        <v>0</v>
      </c>
      <c r="AL13" s="2">
        <f t="shared" si="4"/>
        <v>0</v>
      </c>
      <c r="AM13" s="2">
        <f t="shared" si="5"/>
        <v>0</v>
      </c>
      <c r="AN13" s="2">
        <f t="shared" si="6"/>
        <v>0</v>
      </c>
      <c r="AO13" s="2">
        <f>VLOOKUP(D13,'[1]Matriculados PD 2015_2019'!$D:$F,3,0)</f>
        <v>0</v>
      </c>
      <c r="AP13" s="2">
        <f t="shared" si="8"/>
        <v>0</v>
      </c>
      <c r="AQ13" s="2">
        <f t="shared" si="9"/>
        <v>0</v>
      </c>
    </row>
    <row r="14" spans="1:43">
      <c r="A14" s="2">
        <v>175</v>
      </c>
      <c r="B14" s="5" t="s">
        <v>3787</v>
      </c>
      <c r="C14" s="13" t="s">
        <v>120</v>
      </c>
      <c r="D14" s="13" t="s">
        <v>3799</v>
      </c>
      <c r="E14" s="14">
        <v>10534709</v>
      </c>
      <c r="F14" s="14">
        <v>16550</v>
      </c>
      <c r="G14" s="14" t="s">
        <v>3800</v>
      </c>
      <c r="H14" s="13" t="s">
        <v>73</v>
      </c>
      <c r="I14" s="13" t="s">
        <v>120</v>
      </c>
      <c r="J14" s="14" t="s">
        <v>75</v>
      </c>
      <c r="K14" s="14" t="s">
        <v>3801</v>
      </c>
      <c r="L14" s="13">
        <v>2015</v>
      </c>
      <c r="M14" s="15">
        <v>42356</v>
      </c>
      <c r="N14" s="16" t="s">
        <v>77</v>
      </c>
      <c r="O14" s="16">
        <v>0</v>
      </c>
      <c r="P14" s="16" t="s">
        <v>78</v>
      </c>
      <c r="Q14" s="16" t="s">
        <v>78</v>
      </c>
      <c r="R14" s="16" t="s">
        <v>78</v>
      </c>
      <c r="S14" s="16" t="s">
        <v>78</v>
      </c>
      <c r="T14" s="14" t="s">
        <v>80</v>
      </c>
      <c r="U14" s="13" t="s">
        <v>699</v>
      </c>
      <c r="V14" s="14" t="s">
        <v>700</v>
      </c>
      <c r="W14" s="13" t="s">
        <v>83</v>
      </c>
      <c r="X14" s="17" t="s">
        <v>105</v>
      </c>
      <c r="Y14" s="14">
        <v>705</v>
      </c>
      <c r="Z14" s="14" t="s">
        <v>106</v>
      </c>
      <c r="AA14" s="13" t="s">
        <v>107</v>
      </c>
      <c r="AB14" s="18" t="s">
        <v>108</v>
      </c>
      <c r="AC14" s="4">
        <f t="shared" si="0"/>
        <v>1</v>
      </c>
      <c r="AD14" s="2">
        <f>IF(COUNTIF(D$2:D14,D14)&gt;1,0,1)</f>
        <v>1</v>
      </c>
      <c r="AG14" s="2">
        <f t="shared" si="1"/>
        <v>0</v>
      </c>
      <c r="AH14" s="2">
        <f t="shared" si="7"/>
        <v>0</v>
      </c>
      <c r="AI14" s="2">
        <f t="shared" si="2"/>
        <v>1</v>
      </c>
      <c r="AJ14" s="44" t="str">
        <f t="shared" si="3"/>
        <v>AR69205124247227Y</v>
      </c>
      <c r="AK14" s="2">
        <f>IF(COUNTIF(AJ$2:AJ14,AJ14)&gt;1,0,1)</f>
        <v>1</v>
      </c>
      <c r="AL14" s="2">
        <f t="shared" si="4"/>
        <v>1</v>
      </c>
      <c r="AM14" s="2">
        <f t="shared" si="5"/>
        <v>0</v>
      </c>
      <c r="AN14" s="2">
        <f t="shared" si="6"/>
        <v>1</v>
      </c>
      <c r="AO14" s="2">
        <f>VLOOKUP(D14,'[1]Matriculados PD 2015_2019'!$D:$F,3,0)</f>
        <v>0</v>
      </c>
      <c r="AP14" s="2">
        <f t="shared" si="8"/>
        <v>0</v>
      </c>
      <c r="AQ14" s="2">
        <f t="shared" si="9"/>
        <v>0</v>
      </c>
    </row>
    <row r="15" spans="1:43">
      <c r="A15" s="2">
        <v>175</v>
      </c>
      <c r="B15" s="6" t="s">
        <v>3787</v>
      </c>
      <c r="C15" s="7" t="s">
        <v>120</v>
      </c>
      <c r="D15" s="7" t="s">
        <v>3799</v>
      </c>
      <c r="E15" s="8">
        <v>10534709</v>
      </c>
      <c r="F15" s="8">
        <v>16550</v>
      </c>
      <c r="G15" s="8" t="s">
        <v>3800</v>
      </c>
      <c r="H15" s="7" t="s">
        <v>73</v>
      </c>
      <c r="I15" s="7" t="s">
        <v>120</v>
      </c>
      <c r="J15" s="8" t="s">
        <v>75</v>
      </c>
      <c r="K15" s="8" t="s">
        <v>3801</v>
      </c>
      <c r="L15" s="7">
        <v>2015</v>
      </c>
      <c r="M15" s="9">
        <v>42356</v>
      </c>
      <c r="N15" s="10" t="s">
        <v>77</v>
      </c>
      <c r="O15" s="10">
        <v>0</v>
      </c>
      <c r="P15" s="10" t="s">
        <v>78</v>
      </c>
      <c r="Q15" s="10" t="s">
        <v>78</v>
      </c>
      <c r="R15" s="10" t="s">
        <v>78</v>
      </c>
      <c r="S15" s="10" t="s">
        <v>78</v>
      </c>
      <c r="T15" s="8" t="s">
        <v>80</v>
      </c>
      <c r="U15" s="7" t="s">
        <v>1596</v>
      </c>
      <c r="V15" s="8" t="s">
        <v>1597</v>
      </c>
      <c r="W15" s="7" t="s">
        <v>83</v>
      </c>
      <c r="X15" s="11" t="s">
        <v>105</v>
      </c>
      <c r="Y15" s="8">
        <v>705</v>
      </c>
      <c r="Z15" s="8" t="s">
        <v>106</v>
      </c>
      <c r="AA15" s="7" t="s">
        <v>107</v>
      </c>
      <c r="AB15" s="12" t="s">
        <v>108</v>
      </c>
      <c r="AC15" s="4">
        <f t="shared" si="0"/>
        <v>1</v>
      </c>
      <c r="AD15" s="2">
        <f>IF(COUNTIF(D$2:D15,D15)&gt;1,0,1)</f>
        <v>0</v>
      </c>
      <c r="AG15" s="2">
        <f t="shared" si="1"/>
        <v>0</v>
      </c>
      <c r="AH15" s="2">
        <f t="shared" si="7"/>
        <v>0</v>
      </c>
      <c r="AI15" s="2">
        <f t="shared" si="2"/>
        <v>0</v>
      </c>
      <c r="AJ15" s="44" t="str">
        <f t="shared" si="3"/>
        <v>AR69205130399664N</v>
      </c>
      <c r="AK15" s="2">
        <f>IF(COUNTIF(AJ$2:AJ15,AJ15)&gt;1,0,1)</f>
        <v>1</v>
      </c>
      <c r="AL15" s="2">
        <f t="shared" si="4"/>
        <v>0</v>
      </c>
      <c r="AM15" s="2">
        <f t="shared" si="5"/>
        <v>0</v>
      </c>
      <c r="AN15" s="2">
        <f t="shared" si="6"/>
        <v>0</v>
      </c>
      <c r="AO15" s="2">
        <f>VLOOKUP(D15,'[1]Matriculados PD 2015_2019'!$D:$F,3,0)</f>
        <v>0</v>
      </c>
      <c r="AP15" s="2">
        <f t="shared" si="8"/>
        <v>0</v>
      </c>
      <c r="AQ15" s="2">
        <f t="shared" si="9"/>
        <v>0</v>
      </c>
    </row>
    <row r="16" spans="1:43">
      <c r="A16" s="2">
        <v>175</v>
      </c>
      <c r="B16" s="5" t="s">
        <v>3787</v>
      </c>
      <c r="C16" s="13" t="s">
        <v>120</v>
      </c>
      <c r="D16" s="13" t="s">
        <v>3799</v>
      </c>
      <c r="E16" s="14">
        <v>10534709</v>
      </c>
      <c r="F16" s="14">
        <v>16550</v>
      </c>
      <c r="G16" s="14" t="s">
        <v>3800</v>
      </c>
      <c r="H16" s="13" t="s">
        <v>73</v>
      </c>
      <c r="I16" s="13" t="s">
        <v>120</v>
      </c>
      <c r="J16" s="14" t="s">
        <v>75</v>
      </c>
      <c r="K16" s="14" t="s">
        <v>3801</v>
      </c>
      <c r="L16" s="13">
        <v>2015</v>
      </c>
      <c r="M16" s="15">
        <v>42356</v>
      </c>
      <c r="N16" s="16" t="s">
        <v>77</v>
      </c>
      <c r="O16" s="16">
        <v>0</v>
      </c>
      <c r="P16" s="16" t="s">
        <v>78</v>
      </c>
      <c r="Q16" s="16" t="s">
        <v>78</v>
      </c>
      <c r="R16" s="16" t="s">
        <v>78</v>
      </c>
      <c r="S16" s="16" t="s">
        <v>78</v>
      </c>
      <c r="T16" s="14" t="s">
        <v>90</v>
      </c>
      <c r="U16" s="13" t="s">
        <v>1596</v>
      </c>
      <c r="V16" s="14" t="s">
        <v>1597</v>
      </c>
      <c r="W16" s="13" t="s">
        <v>83</v>
      </c>
      <c r="X16" s="17" t="s">
        <v>105</v>
      </c>
      <c r="Y16" s="14">
        <v>705</v>
      </c>
      <c r="Z16" s="14" t="s">
        <v>106</v>
      </c>
      <c r="AA16" s="13" t="s">
        <v>107</v>
      </c>
      <c r="AB16" s="18" t="s">
        <v>108</v>
      </c>
      <c r="AC16" s="4">
        <f t="shared" si="0"/>
        <v>1</v>
      </c>
      <c r="AD16" s="2">
        <f>IF(COUNTIF(D$2:D16,D16)&gt;1,0,1)</f>
        <v>0</v>
      </c>
      <c r="AG16" s="2">
        <f t="shared" si="1"/>
        <v>0</v>
      </c>
      <c r="AH16" s="2">
        <f t="shared" si="7"/>
        <v>0</v>
      </c>
      <c r="AI16" s="2">
        <f t="shared" si="2"/>
        <v>0</v>
      </c>
      <c r="AJ16" s="44" t="str">
        <f t="shared" si="3"/>
        <v>AR69205130399664N</v>
      </c>
      <c r="AK16" s="2">
        <f>IF(COUNTIF(AJ$2:AJ16,AJ16)&gt;1,0,1)</f>
        <v>0</v>
      </c>
      <c r="AL16" s="2">
        <f t="shared" si="4"/>
        <v>0</v>
      </c>
      <c r="AM16" s="2">
        <f t="shared" si="5"/>
        <v>0</v>
      </c>
      <c r="AN16" s="2">
        <f t="shared" si="6"/>
        <v>0</v>
      </c>
      <c r="AO16" s="2">
        <f>VLOOKUP(D16,'[1]Matriculados PD 2015_2019'!$D:$F,3,0)</f>
        <v>0</v>
      </c>
      <c r="AP16" s="2">
        <f t="shared" si="8"/>
        <v>0</v>
      </c>
      <c r="AQ16" s="2">
        <f t="shared" si="9"/>
        <v>0</v>
      </c>
    </row>
    <row r="17" spans="1:43">
      <c r="A17" s="2">
        <v>175</v>
      </c>
      <c r="B17" s="6" t="s">
        <v>3787</v>
      </c>
      <c r="C17" s="7" t="s">
        <v>120</v>
      </c>
      <c r="D17" s="7" t="s">
        <v>3802</v>
      </c>
      <c r="E17" s="8">
        <v>10475061</v>
      </c>
      <c r="F17" s="8">
        <v>16550</v>
      </c>
      <c r="G17" s="8" t="s">
        <v>3803</v>
      </c>
      <c r="H17" s="7" t="s">
        <v>73</v>
      </c>
      <c r="I17" s="7" t="s">
        <v>569</v>
      </c>
      <c r="J17" s="8" t="s">
        <v>75</v>
      </c>
      <c r="K17" s="8" t="s">
        <v>3804</v>
      </c>
      <c r="L17" s="7">
        <v>2015</v>
      </c>
      <c r="M17" s="9">
        <v>42410</v>
      </c>
      <c r="N17" s="10" t="s">
        <v>77</v>
      </c>
      <c r="O17" s="10">
        <v>0</v>
      </c>
      <c r="P17" s="10" t="s">
        <v>78</v>
      </c>
      <c r="Q17" s="10" t="s">
        <v>78</v>
      </c>
      <c r="R17" s="10" t="s">
        <v>78</v>
      </c>
      <c r="S17" s="10" t="s">
        <v>78</v>
      </c>
      <c r="T17" s="8" t="s">
        <v>80</v>
      </c>
      <c r="U17" s="7" t="s">
        <v>754</v>
      </c>
      <c r="V17" s="8" t="s">
        <v>755</v>
      </c>
      <c r="W17" s="7" t="s">
        <v>83</v>
      </c>
      <c r="X17" s="11" t="s">
        <v>179</v>
      </c>
      <c r="Y17" s="8">
        <v>700</v>
      </c>
      <c r="Z17" s="8" t="s">
        <v>179</v>
      </c>
      <c r="AA17" s="7" t="s">
        <v>107</v>
      </c>
      <c r="AB17" s="12" t="s">
        <v>108</v>
      </c>
      <c r="AC17" s="4">
        <f t="shared" si="0"/>
        <v>1</v>
      </c>
      <c r="AD17" s="2">
        <f>IF(COUNTIF(D$2:D17,D17)&gt;1,0,1)</f>
        <v>1</v>
      </c>
      <c r="AG17" s="2">
        <f t="shared" si="1"/>
        <v>0</v>
      </c>
      <c r="AH17" s="2">
        <f t="shared" si="7"/>
        <v>0</v>
      </c>
      <c r="AI17" s="2">
        <f t="shared" si="2"/>
        <v>1</v>
      </c>
      <c r="AJ17" s="44" t="str">
        <f t="shared" si="3"/>
        <v>P0485311324096630J</v>
      </c>
      <c r="AK17" s="2">
        <f>IF(COUNTIF(AJ$2:AJ17,AJ17)&gt;1,0,1)</f>
        <v>1</v>
      </c>
      <c r="AL17" s="2">
        <f t="shared" si="4"/>
        <v>1</v>
      </c>
      <c r="AM17" s="2">
        <f t="shared" si="5"/>
        <v>0</v>
      </c>
      <c r="AN17" s="2">
        <f t="shared" si="6"/>
        <v>1</v>
      </c>
      <c r="AO17" s="2">
        <f>VLOOKUP(D17,'[1]Matriculados PD 2015_2019'!$D:$F,3,0)</f>
        <v>0</v>
      </c>
      <c r="AP17" s="2">
        <f t="shared" si="8"/>
        <v>0</v>
      </c>
      <c r="AQ17" s="2">
        <f t="shared" si="9"/>
        <v>0</v>
      </c>
    </row>
    <row r="18" spans="1:43">
      <c r="A18" s="2">
        <v>175</v>
      </c>
      <c r="B18" s="5" t="s">
        <v>3787</v>
      </c>
      <c r="C18" s="13" t="s">
        <v>120</v>
      </c>
      <c r="D18" s="13" t="s">
        <v>3802</v>
      </c>
      <c r="E18" s="14">
        <v>10475061</v>
      </c>
      <c r="F18" s="14">
        <v>16550</v>
      </c>
      <c r="G18" s="14" t="s">
        <v>3803</v>
      </c>
      <c r="H18" s="13" t="s">
        <v>73</v>
      </c>
      <c r="I18" s="13" t="s">
        <v>569</v>
      </c>
      <c r="J18" s="14" t="s">
        <v>75</v>
      </c>
      <c r="K18" s="14" t="s">
        <v>3804</v>
      </c>
      <c r="L18" s="13">
        <v>2015</v>
      </c>
      <c r="M18" s="15">
        <v>42410</v>
      </c>
      <c r="N18" s="16" t="s">
        <v>77</v>
      </c>
      <c r="O18" s="16">
        <v>0</v>
      </c>
      <c r="P18" s="16" t="s">
        <v>78</v>
      </c>
      <c r="Q18" s="16" t="s">
        <v>78</v>
      </c>
      <c r="R18" s="16" t="s">
        <v>78</v>
      </c>
      <c r="S18" s="16" t="s">
        <v>78</v>
      </c>
      <c r="T18" s="14" t="s">
        <v>80</v>
      </c>
      <c r="U18" s="13" t="s">
        <v>3639</v>
      </c>
      <c r="V18" s="14" t="s">
        <v>3640</v>
      </c>
      <c r="W18" s="13" t="s">
        <v>73</v>
      </c>
      <c r="X18" s="17" t="s">
        <v>4693</v>
      </c>
      <c r="Y18" s="14">
        <v>235</v>
      </c>
      <c r="Z18" s="14" t="s">
        <v>262</v>
      </c>
      <c r="AA18" s="13" t="s">
        <v>263</v>
      </c>
      <c r="AB18" s="18" t="s">
        <v>264</v>
      </c>
      <c r="AC18" s="4">
        <f t="shared" si="0"/>
        <v>1</v>
      </c>
      <c r="AD18" s="2">
        <f>IF(COUNTIF(D$2:D18,D18)&gt;1,0,1)</f>
        <v>0</v>
      </c>
      <c r="AG18" s="2">
        <f t="shared" si="1"/>
        <v>0</v>
      </c>
      <c r="AH18" s="2">
        <f t="shared" si="7"/>
        <v>0</v>
      </c>
      <c r="AI18" s="2">
        <f t="shared" si="2"/>
        <v>0</v>
      </c>
      <c r="AJ18" s="44" t="str">
        <f t="shared" si="3"/>
        <v>P0485311352353121S</v>
      </c>
      <c r="AK18" s="2">
        <f>IF(COUNTIF(AJ$2:AJ18,AJ18)&gt;1,0,1)</f>
        <v>1</v>
      </c>
      <c r="AL18" s="2">
        <f t="shared" si="4"/>
        <v>0</v>
      </c>
      <c r="AM18" s="2">
        <f t="shared" si="5"/>
        <v>0</v>
      </c>
      <c r="AN18" s="2">
        <f t="shared" si="6"/>
        <v>0</v>
      </c>
      <c r="AO18" s="2">
        <f>VLOOKUP(D18,'[1]Matriculados PD 2015_2019'!$D:$F,3,0)</f>
        <v>0</v>
      </c>
      <c r="AP18" s="2">
        <f t="shared" si="8"/>
        <v>0</v>
      </c>
      <c r="AQ18" s="2">
        <f t="shared" si="9"/>
        <v>0</v>
      </c>
    </row>
    <row r="19" spans="1:43">
      <c r="A19" s="2">
        <v>175</v>
      </c>
      <c r="B19" s="5" t="s">
        <v>3787</v>
      </c>
      <c r="C19" s="13" t="s">
        <v>120</v>
      </c>
      <c r="D19" s="13" t="s">
        <v>3802</v>
      </c>
      <c r="E19" s="14">
        <v>10475061</v>
      </c>
      <c r="F19" s="14">
        <v>16550</v>
      </c>
      <c r="G19" s="14" t="s">
        <v>3803</v>
      </c>
      <c r="H19" s="13" t="s">
        <v>73</v>
      </c>
      <c r="I19" s="13" t="s">
        <v>569</v>
      </c>
      <c r="J19" s="14" t="s">
        <v>75</v>
      </c>
      <c r="K19" s="14" t="s">
        <v>3804</v>
      </c>
      <c r="L19" s="13">
        <v>2015</v>
      </c>
      <c r="M19" s="15">
        <v>42410</v>
      </c>
      <c r="N19" s="16" t="s">
        <v>77</v>
      </c>
      <c r="O19" s="16">
        <v>0</v>
      </c>
      <c r="P19" s="16" t="s">
        <v>78</v>
      </c>
      <c r="Q19" s="16" t="s">
        <v>78</v>
      </c>
      <c r="R19" s="16" t="s">
        <v>78</v>
      </c>
      <c r="S19" s="16" t="s">
        <v>78</v>
      </c>
      <c r="T19" s="14" t="s">
        <v>80</v>
      </c>
      <c r="U19" s="13" t="s">
        <v>3805</v>
      </c>
      <c r="V19" s="14" t="s">
        <v>3806</v>
      </c>
      <c r="W19" s="13"/>
      <c r="X19" s="17"/>
      <c r="Y19" s="14"/>
      <c r="Z19" s="14"/>
      <c r="AA19" s="13"/>
      <c r="AB19" s="18"/>
      <c r="AC19" s="4">
        <f t="shared" si="0"/>
        <v>1</v>
      </c>
      <c r="AD19" s="2">
        <f>IF(COUNTIF(D$2:D19,D19)&gt;1,0,1)</f>
        <v>0</v>
      </c>
      <c r="AG19" s="2">
        <f t="shared" si="1"/>
        <v>0</v>
      </c>
      <c r="AH19" s="2">
        <f t="shared" si="7"/>
        <v>0</v>
      </c>
      <c r="AI19" s="2">
        <f t="shared" si="2"/>
        <v>0</v>
      </c>
      <c r="AJ19" s="44" t="str">
        <f t="shared" si="3"/>
        <v>P04853113Y2256353K</v>
      </c>
      <c r="AK19" s="2">
        <f>IF(COUNTIF(AJ$2:AJ19,AJ19)&gt;1,0,1)</f>
        <v>1</v>
      </c>
      <c r="AL19" s="2">
        <f t="shared" si="4"/>
        <v>0</v>
      </c>
      <c r="AM19" s="2">
        <f t="shared" si="5"/>
        <v>0</v>
      </c>
      <c r="AN19" s="2">
        <f t="shared" si="6"/>
        <v>0</v>
      </c>
      <c r="AO19" s="2">
        <f>VLOOKUP(D19,'[1]Matriculados PD 2015_2019'!$D:$F,3,0)</f>
        <v>0</v>
      </c>
      <c r="AP19" s="2">
        <f t="shared" si="8"/>
        <v>0</v>
      </c>
      <c r="AQ19" s="2">
        <f t="shared" si="9"/>
        <v>0</v>
      </c>
    </row>
    <row r="20" spans="1:43">
      <c r="A20" s="2">
        <v>175</v>
      </c>
      <c r="B20" s="6" t="s">
        <v>3787</v>
      </c>
      <c r="C20" s="7" t="s">
        <v>120</v>
      </c>
      <c r="D20" s="7" t="s">
        <v>3802</v>
      </c>
      <c r="E20" s="8">
        <v>10475061</v>
      </c>
      <c r="F20" s="8">
        <v>16550</v>
      </c>
      <c r="G20" s="8" t="s">
        <v>3803</v>
      </c>
      <c r="H20" s="7" t="s">
        <v>73</v>
      </c>
      <c r="I20" s="7" t="s">
        <v>569</v>
      </c>
      <c r="J20" s="8" t="s">
        <v>75</v>
      </c>
      <c r="K20" s="8" t="s">
        <v>3804</v>
      </c>
      <c r="L20" s="7">
        <v>2015</v>
      </c>
      <c r="M20" s="9">
        <v>42410</v>
      </c>
      <c r="N20" s="10" t="s">
        <v>77</v>
      </c>
      <c r="O20" s="10">
        <v>0</v>
      </c>
      <c r="P20" s="10" t="s">
        <v>78</v>
      </c>
      <c r="Q20" s="10" t="s">
        <v>78</v>
      </c>
      <c r="R20" s="10" t="s">
        <v>78</v>
      </c>
      <c r="S20" s="10" t="s">
        <v>78</v>
      </c>
      <c r="T20" s="8" t="s">
        <v>90</v>
      </c>
      <c r="U20" s="7" t="s">
        <v>3639</v>
      </c>
      <c r="V20" s="8" t="s">
        <v>3640</v>
      </c>
      <c r="W20" s="7" t="s">
        <v>73</v>
      </c>
      <c r="X20" s="11" t="s">
        <v>4693</v>
      </c>
      <c r="Y20" s="8">
        <v>235</v>
      </c>
      <c r="Z20" s="8" t="s">
        <v>262</v>
      </c>
      <c r="AA20" s="7" t="s">
        <v>263</v>
      </c>
      <c r="AB20" s="12" t="s">
        <v>264</v>
      </c>
      <c r="AC20" s="4">
        <f t="shared" si="0"/>
        <v>1</v>
      </c>
      <c r="AD20" s="2">
        <f>IF(COUNTIF(D$2:D20,D20)&gt;1,0,1)</f>
        <v>0</v>
      </c>
      <c r="AG20" s="2">
        <f t="shared" si="1"/>
        <v>0</v>
      </c>
      <c r="AH20" s="2">
        <f t="shared" si="7"/>
        <v>0</v>
      </c>
      <c r="AI20" s="2">
        <f t="shared" si="2"/>
        <v>0</v>
      </c>
      <c r="AJ20" s="44" t="str">
        <f t="shared" si="3"/>
        <v>P0485311352353121S</v>
      </c>
      <c r="AK20" s="2">
        <f>IF(COUNTIF(AJ$2:AJ20,AJ20)&gt;1,0,1)</f>
        <v>0</v>
      </c>
      <c r="AL20" s="2">
        <f t="shared" si="4"/>
        <v>0</v>
      </c>
      <c r="AM20" s="2">
        <f t="shared" si="5"/>
        <v>0</v>
      </c>
      <c r="AN20" s="2">
        <f t="shared" si="6"/>
        <v>0</v>
      </c>
      <c r="AO20" s="2">
        <f>VLOOKUP(D20,'[1]Matriculados PD 2015_2019'!$D:$F,3,0)</f>
        <v>0</v>
      </c>
      <c r="AP20" s="2">
        <f t="shared" si="8"/>
        <v>0</v>
      </c>
      <c r="AQ20" s="2">
        <f t="shared" si="9"/>
        <v>0</v>
      </c>
    </row>
    <row r="21" spans="1:43">
      <c r="A21" s="2">
        <v>183</v>
      </c>
      <c r="B21" s="5" t="s">
        <v>4125</v>
      </c>
      <c r="C21" s="13" t="s">
        <v>120</v>
      </c>
      <c r="D21" s="13">
        <v>58256820</v>
      </c>
      <c r="E21" s="14">
        <v>10513491</v>
      </c>
      <c r="F21" s="14">
        <v>16566</v>
      </c>
      <c r="G21" s="14" t="s">
        <v>4126</v>
      </c>
      <c r="H21" s="13" t="s">
        <v>83</v>
      </c>
      <c r="I21" s="13" t="s">
        <v>308</v>
      </c>
      <c r="J21" s="14" t="s">
        <v>75</v>
      </c>
      <c r="K21" s="14" t="s">
        <v>4127</v>
      </c>
      <c r="L21" s="13">
        <v>2015</v>
      </c>
      <c r="M21" s="15">
        <v>42404</v>
      </c>
      <c r="N21" s="16" t="s">
        <v>77</v>
      </c>
      <c r="O21" s="16">
        <v>0</v>
      </c>
      <c r="P21" s="16" t="s">
        <v>78</v>
      </c>
      <c r="Q21" s="16" t="s">
        <v>78</v>
      </c>
      <c r="R21" s="16" t="s">
        <v>78</v>
      </c>
      <c r="S21" s="16" t="s">
        <v>78</v>
      </c>
      <c r="T21" s="14" t="s">
        <v>80</v>
      </c>
      <c r="U21" s="13" t="s">
        <v>332</v>
      </c>
      <c r="V21" s="14" t="s">
        <v>333</v>
      </c>
      <c r="W21" s="13" t="s">
        <v>83</v>
      </c>
      <c r="X21" s="17" t="s">
        <v>2109</v>
      </c>
      <c r="Y21" s="14">
        <v>610</v>
      </c>
      <c r="Z21" s="14" t="s">
        <v>294</v>
      </c>
      <c r="AA21" s="13" t="s">
        <v>79</v>
      </c>
      <c r="AB21" s="18" t="s">
        <v>86</v>
      </c>
      <c r="AC21" s="4">
        <f t="shared" si="0"/>
        <v>1</v>
      </c>
      <c r="AD21" s="2">
        <f>IF(COUNTIF(D$2:D21,D21)&gt;1,0,1)</f>
        <v>1</v>
      </c>
      <c r="AG21" s="2">
        <f t="shared" si="1"/>
        <v>0</v>
      </c>
      <c r="AH21" s="2">
        <f t="shared" si="7"/>
        <v>0</v>
      </c>
      <c r="AI21" s="2">
        <f t="shared" si="2"/>
        <v>1</v>
      </c>
      <c r="AJ21" s="44" t="str">
        <f t="shared" si="3"/>
        <v>5825682030477760T</v>
      </c>
      <c r="AK21" s="2">
        <f>IF(COUNTIF(AJ$2:AJ21,AJ21)&gt;1,0,1)</f>
        <v>1</v>
      </c>
      <c r="AL21" s="2">
        <f t="shared" si="4"/>
        <v>0</v>
      </c>
      <c r="AM21" s="2">
        <f t="shared" si="5"/>
        <v>0</v>
      </c>
      <c r="AN21" s="2">
        <f t="shared" si="6"/>
        <v>1</v>
      </c>
      <c r="AO21" s="2">
        <f>VLOOKUP(D21,'[1]Matriculados PD 2015_2019'!$D:$F,3,0)</f>
        <v>0</v>
      </c>
      <c r="AP21" s="2">
        <f t="shared" si="8"/>
        <v>0</v>
      </c>
      <c r="AQ21" s="2">
        <f t="shared" si="9"/>
        <v>0</v>
      </c>
    </row>
    <row r="22" spans="1:43">
      <c r="A22" s="2">
        <v>183</v>
      </c>
      <c r="B22" s="6" t="s">
        <v>4125</v>
      </c>
      <c r="C22" s="7" t="s">
        <v>120</v>
      </c>
      <c r="D22" s="7">
        <v>58256820</v>
      </c>
      <c r="E22" s="8">
        <v>10513491</v>
      </c>
      <c r="F22" s="8">
        <v>16566</v>
      </c>
      <c r="G22" s="8" t="s">
        <v>4126</v>
      </c>
      <c r="H22" s="7" t="s">
        <v>83</v>
      </c>
      <c r="I22" s="7" t="s">
        <v>308</v>
      </c>
      <c r="J22" s="8" t="s">
        <v>75</v>
      </c>
      <c r="K22" s="8" t="s">
        <v>4127</v>
      </c>
      <c r="L22" s="7">
        <v>2015</v>
      </c>
      <c r="M22" s="9">
        <v>42404</v>
      </c>
      <c r="N22" s="10" t="s">
        <v>77</v>
      </c>
      <c r="O22" s="10">
        <v>0</v>
      </c>
      <c r="P22" s="10" t="s">
        <v>78</v>
      </c>
      <c r="Q22" s="10" t="s">
        <v>78</v>
      </c>
      <c r="R22" s="10" t="s">
        <v>78</v>
      </c>
      <c r="S22" s="10" t="s">
        <v>78</v>
      </c>
      <c r="T22" s="8" t="s">
        <v>90</v>
      </c>
      <c r="U22" s="7" t="s">
        <v>332</v>
      </c>
      <c r="V22" s="8" t="s">
        <v>333</v>
      </c>
      <c r="W22" s="7" t="s">
        <v>83</v>
      </c>
      <c r="X22" s="11" t="s">
        <v>2109</v>
      </c>
      <c r="Y22" s="8">
        <v>610</v>
      </c>
      <c r="Z22" s="8" t="s">
        <v>294</v>
      </c>
      <c r="AA22" s="7" t="s">
        <v>79</v>
      </c>
      <c r="AB22" s="12" t="s">
        <v>86</v>
      </c>
      <c r="AC22" s="4">
        <f t="shared" si="0"/>
        <v>1</v>
      </c>
      <c r="AD22" s="2">
        <f>IF(COUNTIF(D$2:D22,D22)&gt;1,0,1)</f>
        <v>0</v>
      </c>
      <c r="AG22" s="2">
        <f t="shared" si="1"/>
        <v>0</v>
      </c>
      <c r="AH22" s="2">
        <f t="shared" si="7"/>
        <v>0</v>
      </c>
      <c r="AI22" s="2">
        <f t="shared" si="2"/>
        <v>0</v>
      </c>
      <c r="AJ22" s="44" t="str">
        <f t="shared" si="3"/>
        <v>5825682030477760T</v>
      </c>
      <c r="AK22" s="2">
        <f>IF(COUNTIF(AJ$2:AJ22,AJ22)&gt;1,0,1)</f>
        <v>0</v>
      </c>
      <c r="AL22" s="2">
        <f t="shared" si="4"/>
        <v>0</v>
      </c>
      <c r="AM22" s="2">
        <f t="shared" si="5"/>
        <v>0</v>
      </c>
      <c r="AN22" s="2">
        <f t="shared" si="6"/>
        <v>0</v>
      </c>
      <c r="AO22" s="2">
        <f>VLOOKUP(D22,'[1]Matriculados PD 2015_2019'!$D:$F,3,0)</f>
        <v>0</v>
      </c>
      <c r="AP22" s="2">
        <f t="shared" si="8"/>
        <v>0</v>
      </c>
      <c r="AQ22" s="2">
        <f t="shared" si="9"/>
        <v>0</v>
      </c>
    </row>
    <row r="23" spans="1:43">
      <c r="A23" s="2">
        <v>183</v>
      </c>
      <c r="B23" s="5" t="s">
        <v>4125</v>
      </c>
      <c r="C23" s="13" t="s">
        <v>120</v>
      </c>
      <c r="D23" s="13">
        <v>87469491</v>
      </c>
      <c r="E23" s="14">
        <v>10513651</v>
      </c>
      <c r="F23" s="14">
        <v>16566</v>
      </c>
      <c r="G23" s="14" t="s">
        <v>4128</v>
      </c>
      <c r="H23" s="13" t="s">
        <v>73</v>
      </c>
      <c r="I23" s="13" t="s">
        <v>308</v>
      </c>
      <c r="J23" s="14" t="s">
        <v>75</v>
      </c>
      <c r="K23" s="14" t="s">
        <v>4129</v>
      </c>
      <c r="L23" s="13">
        <v>2015</v>
      </c>
      <c r="M23" s="15">
        <v>42405</v>
      </c>
      <c r="N23" s="16" t="s">
        <v>113</v>
      </c>
      <c r="O23" s="16">
        <v>0</v>
      </c>
      <c r="P23" s="16" t="s">
        <v>78</v>
      </c>
      <c r="Q23" s="16" t="s">
        <v>78</v>
      </c>
      <c r="R23" s="16" t="s">
        <v>78</v>
      </c>
      <c r="S23" s="16" t="s">
        <v>78</v>
      </c>
      <c r="T23" s="14" t="s">
        <v>80</v>
      </c>
      <c r="U23" s="13" t="s">
        <v>332</v>
      </c>
      <c r="V23" s="14" t="s">
        <v>333</v>
      </c>
      <c r="W23" s="13" t="s">
        <v>83</v>
      </c>
      <c r="X23" s="17" t="s">
        <v>2109</v>
      </c>
      <c r="Y23" s="14">
        <v>610</v>
      </c>
      <c r="Z23" s="14" t="s">
        <v>294</v>
      </c>
      <c r="AA23" s="13" t="s">
        <v>79</v>
      </c>
      <c r="AB23" s="18" t="s">
        <v>86</v>
      </c>
      <c r="AC23" s="4">
        <f t="shared" si="0"/>
        <v>1</v>
      </c>
      <c r="AD23" s="2">
        <f>IF(COUNTIF(D$2:D23,D23)&gt;1,0,1)</f>
        <v>1</v>
      </c>
      <c r="AG23" s="2">
        <f t="shared" si="1"/>
        <v>0</v>
      </c>
      <c r="AH23" s="2">
        <f t="shared" si="7"/>
        <v>0</v>
      </c>
      <c r="AI23" s="2">
        <f t="shared" si="2"/>
        <v>0</v>
      </c>
      <c r="AJ23" s="44" t="str">
        <f t="shared" si="3"/>
        <v>8746949130477760T</v>
      </c>
      <c r="AK23" s="2">
        <f>IF(COUNTIF(AJ$2:AJ23,AJ23)&gt;1,0,1)</f>
        <v>1</v>
      </c>
      <c r="AL23" s="2">
        <f t="shared" si="4"/>
        <v>0</v>
      </c>
      <c r="AM23" s="2">
        <f t="shared" si="5"/>
        <v>0</v>
      </c>
      <c r="AN23" s="2">
        <f t="shared" si="6"/>
        <v>1</v>
      </c>
      <c r="AO23" s="2">
        <f>VLOOKUP(D23,'[1]Matriculados PD 2015_2019'!$D:$F,3,0)</f>
        <v>0</v>
      </c>
      <c r="AP23" s="2">
        <f t="shared" si="8"/>
        <v>0</v>
      </c>
      <c r="AQ23" s="2">
        <f t="shared" si="9"/>
        <v>0</v>
      </c>
    </row>
    <row r="24" spans="1:43">
      <c r="A24" s="2">
        <v>183</v>
      </c>
      <c r="B24" s="5" t="s">
        <v>4125</v>
      </c>
      <c r="C24" s="13" t="s">
        <v>120</v>
      </c>
      <c r="D24" s="13">
        <v>87469491</v>
      </c>
      <c r="E24" s="14">
        <v>10513651</v>
      </c>
      <c r="F24" s="14">
        <v>16566</v>
      </c>
      <c r="G24" s="14" t="s">
        <v>4128</v>
      </c>
      <c r="H24" s="13" t="s">
        <v>73</v>
      </c>
      <c r="I24" s="13" t="s">
        <v>308</v>
      </c>
      <c r="J24" s="14" t="s">
        <v>75</v>
      </c>
      <c r="K24" s="14" t="s">
        <v>4129</v>
      </c>
      <c r="L24" s="13">
        <v>2015</v>
      </c>
      <c r="M24" s="15">
        <v>42405</v>
      </c>
      <c r="N24" s="16" t="s">
        <v>113</v>
      </c>
      <c r="O24" s="16">
        <v>0</v>
      </c>
      <c r="P24" s="16" t="s">
        <v>78</v>
      </c>
      <c r="Q24" s="16" t="s">
        <v>78</v>
      </c>
      <c r="R24" s="16" t="s">
        <v>78</v>
      </c>
      <c r="S24" s="16" t="s">
        <v>78</v>
      </c>
      <c r="T24" s="14" t="s">
        <v>90</v>
      </c>
      <c r="U24" s="13" t="s">
        <v>332</v>
      </c>
      <c r="V24" s="14" t="s">
        <v>333</v>
      </c>
      <c r="W24" s="13" t="s">
        <v>83</v>
      </c>
      <c r="X24" s="17" t="s">
        <v>2109</v>
      </c>
      <c r="Y24" s="14">
        <v>610</v>
      </c>
      <c r="Z24" s="14" t="s">
        <v>294</v>
      </c>
      <c r="AA24" s="13" t="s">
        <v>79</v>
      </c>
      <c r="AB24" s="18" t="s">
        <v>86</v>
      </c>
      <c r="AC24" s="4">
        <f t="shared" si="0"/>
        <v>1</v>
      </c>
      <c r="AD24" s="2">
        <f>IF(COUNTIF(D$2:D24,D24)&gt;1,0,1)</f>
        <v>0</v>
      </c>
      <c r="AG24" s="2">
        <f t="shared" si="1"/>
        <v>0</v>
      </c>
      <c r="AH24" s="2">
        <f t="shared" si="7"/>
        <v>0</v>
      </c>
      <c r="AI24" s="2">
        <f t="shared" si="2"/>
        <v>0</v>
      </c>
      <c r="AJ24" s="44" t="str">
        <f t="shared" si="3"/>
        <v>8746949130477760T</v>
      </c>
      <c r="AK24" s="2">
        <f>IF(COUNTIF(AJ$2:AJ24,AJ24)&gt;1,0,1)</f>
        <v>0</v>
      </c>
      <c r="AL24" s="2">
        <f t="shared" si="4"/>
        <v>0</v>
      </c>
      <c r="AM24" s="2">
        <f t="shared" si="5"/>
        <v>0</v>
      </c>
      <c r="AN24" s="2">
        <f t="shared" si="6"/>
        <v>0</v>
      </c>
      <c r="AO24" s="2">
        <f>VLOOKUP(D24,'[1]Matriculados PD 2015_2019'!$D:$F,3,0)</f>
        <v>0</v>
      </c>
      <c r="AP24" s="2">
        <f t="shared" si="8"/>
        <v>0</v>
      </c>
      <c r="AQ24" s="2">
        <f t="shared" si="9"/>
        <v>0</v>
      </c>
    </row>
    <row r="25" spans="1:43">
      <c r="A25" s="2">
        <v>183</v>
      </c>
      <c r="B25" s="6" t="s">
        <v>4125</v>
      </c>
      <c r="C25" s="7" t="s">
        <v>120</v>
      </c>
      <c r="D25" s="7">
        <v>94000072</v>
      </c>
      <c r="E25" s="8">
        <v>10513627</v>
      </c>
      <c r="F25" s="8">
        <v>16566</v>
      </c>
      <c r="G25" s="8" t="s">
        <v>4130</v>
      </c>
      <c r="H25" s="7" t="s">
        <v>73</v>
      </c>
      <c r="I25" s="7" t="s">
        <v>308</v>
      </c>
      <c r="J25" s="8" t="s">
        <v>75</v>
      </c>
      <c r="K25" s="8" t="s">
        <v>4131</v>
      </c>
      <c r="L25" s="7">
        <v>2015</v>
      </c>
      <c r="M25" s="9">
        <v>42404</v>
      </c>
      <c r="N25" s="10" t="s">
        <v>77</v>
      </c>
      <c r="O25" s="10">
        <v>0</v>
      </c>
      <c r="P25" s="10" t="s">
        <v>78</v>
      </c>
      <c r="Q25" s="10" t="s">
        <v>78</v>
      </c>
      <c r="R25" s="10" t="s">
        <v>78</v>
      </c>
      <c r="S25" s="10" t="s">
        <v>78</v>
      </c>
      <c r="T25" s="8" t="s">
        <v>80</v>
      </c>
      <c r="U25" s="7" t="s">
        <v>2070</v>
      </c>
      <c r="V25" s="8" t="s">
        <v>2071</v>
      </c>
      <c r="W25" s="7" t="s">
        <v>83</v>
      </c>
      <c r="X25" s="11" t="s">
        <v>2109</v>
      </c>
      <c r="Y25" s="8">
        <v>610</v>
      </c>
      <c r="Z25" s="8" t="s">
        <v>294</v>
      </c>
      <c r="AA25" s="7" t="s">
        <v>79</v>
      </c>
      <c r="AB25" s="12" t="s">
        <v>86</v>
      </c>
      <c r="AC25" s="4">
        <f t="shared" si="0"/>
        <v>1</v>
      </c>
      <c r="AD25" s="2">
        <f>IF(COUNTIF(D$2:D25,D25)&gt;1,0,1)</f>
        <v>1</v>
      </c>
      <c r="AG25" s="2">
        <f t="shared" si="1"/>
        <v>0</v>
      </c>
      <c r="AH25" s="2">
        <f t="shared" si="7"/>
        <v>0</v>
      </c>
      <c r="AI25" s="2">
        <f t="shared" si="2"/>
        <v>1</v>
      </c>
      <c r="AJ25" s="44" t="str">
        <f t="shared" si="3"/>
        <v>9400007224052930J</v>
      </c>
      <c r="AK25" s="2">
        <f>IF(COUNTIF(AJ$2:AJ25,AJ25)&gt;1,0,1)</f>
        <v>1</v>
      </c>
      <c r="AL25" s="2">
        <f t="shared" si="4"/>
        <v>0</v>
      </c>
      <c r="AM25" s="2">
        <f t="shared" si="5"/>
        <v>0</v>
      </c>
      <c r="AN25" s="2">
        <f t="shared" si="6"/>
        <v>1</v>
      </c>
      <c r="AO25" s="2">
        <f>VLOOKUP(D25,'[1]Matriculados PD 2015_2019'!$D:$F,3,0)</f>
        <v>0</v>
      </c>
      <c r="AP25" s="2">
        <f t="shared" si="8"/>
        <v>0</v>
      </c>
      <c r="AQ25" s="2">
        <f t="shared" si="9"/>
        <v>0</v>
      </c>
    </row>
    <row r="26" spans="1:43">
      <c r="A26" s="2">
        <v>183</v>
      </c>
      <c r="B26" s="5" t="s">
        <v>4125</v>
      </c>
      <c r="C26" s="13" t="s">
        <v>120</v>
      </c>
      <c r="D26" s="13">
        <v>94000072</v>
      </c>
      <c r="E26" s="14">
        <v>10513627</v>
      </c>
      <c r="F26" s="14">
        <v>16566</v>
      </c>
      <c r="G26" s="14" t="s">
        <v>4130</v>
      </c>
      <c r="H26" s="13" t="s">
        <v>73</v>
      </c>
      <c r="I26" s="13" t="s">
        <v>308</v>
      </c>
      <c r="J26" s="14" t="s">
        <v>75</v>
      </c>
      <c r="K26" s="14" t="s">
        <v>4131</v>
      </c>
      <c r="L26" s="13">
        <v>2015</v>
      </c>
      <c r="M26" s="15">
        <v>42404</v>
      </c>
      <c r="N26" s="16" t="s">
        <v>77</v>
      </c>
      <c r="O26" s="16">
        <v>0</v>
      </c>
      <c r="P26" s="16" t="s">
        <v>78</v>
      </c>
      <c r="Q26" s="16" t="s">
        <v>78</v>
      </c>
      <c r="R26" s="16" t="s">
        <v>78</v>
      </c>
      <c r="S26" s="16" t="s">
        <v>78</v>
      </c>
      <c r="T26" s="14" t="s">
        <v>90</v>
      </c>
      <c r="U26" s="13" t="s">
        <v>2070</v>
      </c>
      <c r="V26" s="14" t="s">
        <v>2071</v>
      </c>
      <c r="W26" s="13" t="s">
        <v>83</v>
      </c>
      <c r="X26" s="17" t="s">
        <v>2109</v>
      </c>
      <c r="Y26" s="14">
        <v>610</v>
      </c>
      <c r="Z26" s="14" t="s">
        <v>294</v>
      </c>
      <c r="AA26" s="13" t="s">
        <v>79</v>
      </c>
      <c r="AB26" s="18" t="s">
        <v>86</v>
      </c>
      <c r="AC26" s="4">
        <f t="shared" si="0"/>
        <v>1</v>
      </c>
      <c r="AD26" s="2">
        <f>IF(COUNTIF(D$2:D26,D26)&gt;1,0,1)</f>
        <v>0</v>
      </c>
      <c r="AG26" s="2">
        <f t="shared" si="1"/>
        <v>0</v>
      </c>
      <c r="AH26" s="2">
        <f t="shared" si="7"/>
        <v>0</v>
      </c>
      <c r="AI26" s="2">
        <f t="shared" si="2"/>
        <v>0</v>
      </c>
      <c r="AJ26" s="44" t="str">
        <f t="shared" si="3"/>
        <v>9400007224052930J</v>
      </c>
      <c r="AK26" s="2">
        <f>IF(COUNTIF(AJ$2:AJ26,AJ26)&gt;1,0,1)</f>
        <v>0</v>
      </c>
      <c r="AL26" s="2">
        <f t="shared" si="4"/>
        <v>0</v>
      </c>
      <c r="AM26" s="2">
        <f t="shared" si="5"/>
        <v>0</v>
      </c>
      <c r="AN26" s="2">
        <f t="shared" si="6"/>
        <v>0</v>
      </c>
      <c r="AO26" s="2">
        <f>VLOOKUP(D26,'[1]Matriculados PD 2015_2019'!$D:$F,3,0)</f>
        <v>0</v>
      </c>
      <c r="AP26" s="2">
        <f t="shared" si="8"/>
        <v>0</v>
      </c>
      <c r="AQ26" s="2">
        <f t="shared" si="9"/>
        <v>0</v>
      </c>
    </row>
    <row r="27" spans="1:43">
      <c r="A27" s="2">
        <v>183</v>
      </c>
      <c r="B27" s="6" t="s">
        <v>4125</v>
      </c>
      <c r="C27" s="7" t="s">
        <v>120</v>
      </c>
      <c r="D27" s="7">
        <v>119472013</v>
      </c>
      <c r="E27" s="8">
        <v>10513471</v>
      </c>
      <c r="F27" s="8">
        <v>16566</v>
      </c>
      <c r="G27" s="8" t="s">
        <v>4132</v>
      </c>
      <c r="H27" s="7" t="s">
        <v>73</v>
      </c>
      <c r="I27" s="7" t="s">
        <v>308</v>
      </c>
      <c r="J27" s="8" t="s">
        <v>75</v>
      </c>
      <c r="K27" s="8" t="s">
        <v>4133</v>
      </c>
      <c r="L27" s="7">
        <v>2015</v>
      </c>
      <c r="M27" s="9">
        <v>42404</v>
      </c>
      <c r="N27" s="10" t="s">
        <v>77</v>
      </c>
      <c r="O27" s="10">
        <v>0</v>
      </c>
      <c r="P27" s="10" t="s">
        <v>78</v>
      </c>
      <c r="Q27" s="10" t="s">
        <v>78</v>
      </c>
      <c r="R27" s="10" t="s">
        <v>78</v>
      </c>
      <c r="S27" s="10" t="s">
        <v>78</v>
      </c>
      <c r="T27" s="8" t="s">
        <v>80</v>
      </c>
      <c r="U27" s="7">
        <v>29878631</v>
      </c>
      <c r="V27" s="8" t="s">
        <v>4134</v>
      </c>
      <c r="W27" s="7"/>
      <c r="X27" s="11"/>
      <c r="Y27" s="8"/>
      <c r="Z27" s="8"/>
      <c r="AA27" s="7"/>
      <c r="AB27" s="12"/>
      <c r="AC27" s="4">
        <f t="shared" si="0"/>
        <v>1</v>
      </c>
      <c r="AD27" s="2">
        <f>IF(COUNTIF(D$2:D27,D27)&gt;1,0,1)</f>
        <v>1</v>
      </c>
      <c r="AG27" s="2">
        <f t="shared" si="1"/>
        <v>0</v>
      </c>
      <c r="AH27" s="2">
        <f t="shared" si="7"/>
        <v>0</v>
      </c>
      <c r="AI27" s="2">
        <f t="shared" si="2"/>
        <v>1</v>
      </c>
      <c r="AJ27" s="44" t="str">
        <f t="shared" si="3"/>
        <v>11947201329878631</v>
      </c>
      <c r="AK27" s="2">
        <f>IF(COUNTIF(AJ$2:AJ27,AJ27)&gt;1,0,1)</f>
        <v>1</v>
      </c>
      <c r="AL27" s="2">
        <f t="shared" si="4"/>
        <v>1</v>
      </c>
      <c r="AM27" s="2">
        <f t="shared" si="5"/>
        <v>0</v>
      </c>
      <c r="AN27" s="2">
        <f t="shared" si="6"/>
        <v>1</v>
      </c>
      <c r="AO27" s="2">
        <f>VLOOKUP(D27,'[1]Matriculados PD 2015_2019'!$D:$F,3,0)</f>
        <v>0</v>
      </c>
      <c r="AP27" s="2">
        <f t="shared" si="8"/>
        <v>0</v>
      </c>
      <c r="AQ27" s="2">
        <f t="shared" si="9"/>
        <v>0</v>
      </c>
    </row>
    <row r="28" spans="1:43">
      <c r="A28" s="2">
        <v>183</v>
      </c>
      <c r="B28" s="5" t="s">
        <v>4125</v>
      </c>
      <c r="C28" s="13" t="s">
        <v>120</v>
      </c>
      <c r="D28" s="13">
        <v>119472013</v>
      </c>
      <c r="E28" s="14">
        <v>10513471</v>
      </c>
      <c r="F28" s="14">
        <v>16566</v>
      </c>
      <c r="G28" s="14" t="s">
        <v>4132</v>
      </c>
      <c r="H28" s="13" t="s">
        <v>73</v>
      </c>
      <c r="I28" s="13" t="s">
        <v>308</v>
      </c>
      <c r="J28" s="14" t="s">
        <v>75</v>
      </c>
      <c r="K28" s="14" t="s">
        <v>4133</v>
      </c>
      <c r="L28" s="13">
        <v>2015</v>
      </c>
      <c r="M28" s="15">
        <v>42404</v>
      </c>
      <c r="N28" s="16" t="s">
        <v>77</v>
      </c>
      <c r="O28" s="16">
        <v>0</v>
      </c>
      <c r="P28" s="16" t="s">
        <v>78</v>
      </c>
      <c r="Q28" s="16" t="s">
        <v>78</v>
      </c>
      <c r="R28" s="16" t="s">
        <v>78</v>
      </c>
      <c r="S28" s="16" t="s">
        <v>78</v>
      </c>
      <c r="T28" s="14" t="s">
        <v>80</v>
      </c>
      <c r="U28" s="13" t="s">
        <v>292</v>
      </c>
      <c r="V28" s="14" t="s">
        <v>293</v>
      </c>
      <c r="W28" s="13" t="s">
        <v>83</v>
      </c>
      <c r="X28" s="17" t="s">
        <v>2109</v>
      </c>
      <c r="Y28" s="14">
        <v>610</v>
      </c>
      <c r="Z28" s="14" t="s">
        <v>294</v>
      </c>
      <c r="AA28" s="13" t="s">
        <v>79</v>
      </c>
      <c r="AB28" s="18" t="s">
        <v>86</v>
      </c>
      <c r="AC28" s="4">
        <f t="shared" si="0"/>
        <v>1</v>
      </c>
      <c r="AD28" s="2">
        <f>IF(COUNTIF(D$2:D28,D28)&gt;1,0,1)</f>
        <v>0</v>
      </c>
      <c r="AG28" s="2">
        <f t="shared" si="1"/>
        <v>0</v>
      </c>
      <c r="AH28" s="2">
        <f t="shared" si="7"/>
        <v>0</v>
      </c>
      <c r="AI28" s="2">
        <f t="shared" si="2"/>
        <v>0</v>
      </c>
      <c r="AJ28" s="44" t="str">
        <f t="shared" si="3"/>
        <v>11947201330801943K</v>
      </c>
      <c r="AK28" s="2">
        <f>IF(COUNTIF(AJ$2:AJ28,AJ28)&gt;1,0,1)</f>
        <v>1</v>
      </c>
      <c r="AL28" s="2">
        <f t="shared" si="4"/>
        <v>0</v>
      </c>
      <c r="AM28" s="2">
        <f t="shared" si="5"/>
        <v>0</v>
      </c>
      <c r="AN28" s="2">
        <f t="shared" si="6"/>
        <v>0</v>
      </c>
      <c r="AO28" s="2">
        <f>VLOOKUP(D28,'[1]Matriculados PD 2015_2019'!$D:$F,3,0)</f>
        <v>0</v>
      </c>
      <c r="AP28" s="2">
        <f t="shared" si="8"/>
        <v>0</v>
      </c>
      <c r="AQ28" s="2">
        <f t="shared" si="9"/>
        <v>0</v>
      </c>
    </row>
    <row r="29" spans="1:43">
      <c r="A29" s="2">
        <v>183</v>
      </c>
      <c r="B29" s="6" t="s">
        <v>4125</v>
      </c>
      <c r="C29" s="7" t="s">
        <v>120</v>
      </c>
      <c r="D29" s="7">
        <v>119472013</v>
      </c>
      <c r="E29" s="8">
        <v>10513471</v>
      </c>
      <c r="F29" s="8">
        <v>16566</v>
      </c>
      <c r="G29" s="8" t="s">
        <v>4132</v>
      </c>
      <c r="H29" s="7" t="s">
        <v>73</v>
      </c>
      <c r="I29" s="7" t="s">
        <v>308</v>
      </c>
      <c r="J29" s="8" t="s">
        <v>75</v>
      </c>
      <c r="K29" s="8" t="s">
        <v>4133</v>
      </c>
      <c r="L29" s="7">
        <v>2015</v>
      </c>
      <c r="M29" s="9">
        <v>42404</v>
      </c>
      <c r="N29" s="10" t="s">
        <v>77</v>
      </c>
      <c r="O29" s="10">
        <v>0</v>
      </c>
      <c r="P29" s="10" t="s">
        <v>78</v>
      </c>
      <c r="Q29" s="10" t="s">
        <v>78</v>
      </c>
      <c r="R29" s="10" t="s">
        <v>78</v>
      </c>
      <c r="S29" s="10" t="s">
        <v>78</v>
      </c>
      <c r="T29" s="8" t="s">
        <v>90</v>
      </c>
      <c r="U29" s="7" t="s">
        <v>292</v>
      </c>
      <c r="V29" s="8" t="s">
        <v>293</v>
      </c>
      <c r="W29" s="7" t="s">
        <v>83</v>
      </c>
      <c r="X29" s="11" t="s">
        <v>2109</v>
      </c>
      <c r="Y29" s="8">
        <v>610</v>
      </c>
      <c r="Z29" s="8" t="s">
        <v>294</v>
      </c>
      <c r="AA29" s="7" t="s">
        <v>79</v>
      </c>
      <c r="AB29" s="12" t="s">
        <v>86</v>
      </c>
      <c r="AC29" s="4">
        <f t="shared" si="0"/>
        <v>1</v>
      </c>
      <c r="AD29" s="2">
        <f>IF(COUNTIF(D$2:D29,D29)&gt;1,0,1)</f>
        <v>0</v>
      </c>
      <c r="AG29" s="2">
        <f t="shared" si="1"/>
        <v>0</v>
      </c>
      <c r="AH29" s="2">
        <f t="shared" si="7"/>
        <v>0</v>
      </c>
      <c r="AI29" s="2">
        <f t="shared" si="2"/>
        <v>0</v>
      </c>
      <c r="AJ29" s="44" t="str">
        <f t="shared" si="3"/>
        <v>11947201330801943K</v>
      </c>
      <c r="AK29" s="2">
        <f>IF(COUNTIF(AJ$2:AJ29,AJ29)&gt;1,0,1)</f>
        <v>0</v>
      </c>
      <c r="AL29" s="2">
        <f t="shared" si="4"/>
        <v>0</v>
      </c>
      <c r="AM29" s="2">
        <f t="shared" si="5"/>
        <v>0</v>
      </c>
      <c r="AN29" s="2">
        <f t="shared" si="6"/>
        <v>0</v>
      </c>
      <c r="AO29" s="2">
        <f>VLOOKUP(D29,'[1]Matriculados PD 2015_2019'!$D:$F,3,0)</f>
        <v>0</v>
      </c>
      <c r="AP29" s="2">
        <f t="shared" si="8"/>
        <v>0</v>
      </c>
      <c r="AQ29" s="2">
        <f t="shared" si="9"/>
        <v>0</v>
      </c>
    </row>
    <row r="30" spans="1:43">
      <c r="A30" s="2">
        <v>190</v>
      </c>
      <c r="B30" s="6" t="s">
        <v>4629</v>
      </c>
      <c r="C30" s="7" t="s">
        <v>4630</v>
      </c>
      <c r="D30" s="7" t="s">
        <v>4631</v>
      </c>
      <c r="E30" s="8">
        <v>10513390</v>
      </c>
      <c r="F30" s="8">
        <v>16674</v>
      </c>
      <c r="G30" s="8" t="s">
        <v>4632</v>
      </c>
      <c r="H30" s="7" t="s">
        <v>73</v>
      </c>
      <c r="I30" s="7" t="s">
        <v>308</v>
      </c>
      <c r="J30" s="8" t="s">
        <v>75</v>
      </c>
      <c r="K30" s="8" t="s">
        <v>4633</v>
      </c>
      <c r="L30" s="7">
        <v>2015</v>
      </c>
      <c r="M30" s="9">
        <v>42401</v>
      </c>
      <c r="N30" s="10"/>
      <c r="O30" s="10">
        <v>0</v>
      </c>
      <c r="P30" s="10" t="s">
        <v>78</v>
      </c>
      <c r="Q30" s="10" t="s">
        <v>78</v>
      </c>
      <c r="R30" s="10" t="s">
        <v>78</v>
      </c>
      <c r="S30" s="10" t="s">
        <v>78</v>
      </c>
      <c r="T30" s="8" t="s">
        <v>80</v>
      </c>
      <c r="U30" s="7" t="s">
        <v>865</v>
      </c>
      <c r="V30" s="8" t="s">
        <v>866</v>
      </c>
      <c r="W30" s="7" t="s">
        <v>73</v>
      </c>
      <c r="X30" s="11" t="s">
        <v>565</v>
      </c>
      <c r="Y30" s="8">
        <v>575</v>
      </c>
      <c r="Z30" s="8" t="s">
        <v>867</v>
      </c>
      <c r="AA30" s="7" t="s">
        <v>781</v>
      </c>
      <c r="AB30" s="12" t="s">
        <v>782</v>
      </c>
      <c r="AC30" s="4" t="str">
        <f t="shared" si="0"/>
        <v>SIN NOTA</v>
      </c>
      <c r="AD30" s="2">
        <f>IF(COUNTIF(D$2:D30,D30)&gt;1,0,1)</f>
        <v>1</v>
      </c>
      <c r="AG30" s="2">
        <f t="shared" si="1"/>
        <v>0</v>
      </c>
      <c r="AH30" s="2">
        <f t="shared" si="7"/>
        <v>0</v>
      </c>
      <c r="AI30" s="2">
        <f t="shared" si="2"/>
        <v>0</v>
      </c>
      <c r="AJ30" s="44" t="str">
        <f t="shared" si="3"/>
        <v>V973036630191937K</v>
      </c>
      <c r="AK30" s="2">
        <f>IF(COUNTIF(AJ$2:AJ30,AJ30)&gt;1,0,1)</f>
        <v>1</v>
      </c>
      <c r="AL30" s="2">
        <f t="shared" si="4"/>
        <v>1</v>
      </c>
      <c r="AM30" s="2">
        <f t="shared" si="5"/>
        <v>0</v>
      </c>
      <c r="AN30" s="2">
        <f t="shared" si="6"/>
        <v>1</v>
      </c>
      <c r="AO30" s="2">
        <f>VLOOKUP(D30,'[1]Matriculados PD 2015_2019'!$D:$F,3,0)</f>
        <v>0</v>
      </c>
      <c r="AP30" s="2">
        <f t="shared" si="8"/>
        <v>0</v>
      </c>
      <c r="AQ30" s="2">
        <f t="shared" si="9"/>
        <v>0</v>
      </c>
    </row>
    <row r="31" spans="1:43">
      <c r="A31" s="2">
        <v>190</v>
      </c>
      <c r="B31" s="5" t="s">
        <v>4629</v>
      </c>
      <c r="C31" s="13" t="s">
        <v>4630</v>
      </c>
      <c r="D31" s="13" t="s">
        <v>4631</v>
      </c>
      <c r="E31" s="14">
        <v>10513390</v>
      </c>
      <c r="F31" s="14">
        <v>16674</v>
      </c>
      <c r="G31" s="14" t="s">
        <v>4632</v>
      </c>
      <c r="H31" s="13" t="s">
        <v>73</v>
      </c>
      <c r="I31" s="13" t="s">
        <v>308</v>
      </c>
      <c r="J31" s="14" t="s">
        <v>75</v>
      </c>
      <c r="K31" s="14" t="s">
        <v>4633</v>
      </c>
      <c r="L31" s="13">
        <v>2015</v>
      </c>
      <c r="M31" s="15">
        <v>42401</v>
      </c>
      <c r="N31" s="16"/>
      <c r="O31" s="16">
        <v>0</v>
      </c>
      <c r="P31" s="16" t="s">
        <v>78</v>
      </c>
      <c r="Q31" s="16" t="s">
        <v>78</v>
      </c>
      <c r="R31" s="16" t="s">
        <v>78</v>
      </c>
      <c r="S31" s="16" t="s">
        <v>78</v>
      </c>
      <c r="T31" s="14" t="s">
        <v>80</v>
      </c>
      <c r="U31" s="13">
        <v>3830342</v>
      </c>
      <c r="V31" s="14" t="s">
        <v>4634</v>
      </c>
      <c r="W31" s="13"/>
      <c r="X31" s="17"/>
      <c r="Y31" s="14"/>
      <c r="Z31" s="14"/>
      <c r="AA31" s="13"/>
      <c r="AB31" s="18"/>
      <c r="AC31" s="4" t="str">
        <f t="shared" si="0"/>
        <v>SIN NOTA</v>
      </c>
      <c r="AD31" s="2">
        <f>IF(COUNTIF(D$2:D31,D31)&gt;1,0,1)</f>
        <v>0</v>
      </c>
      <c r="AG31" s="2">
        <f t="shared" si="1"/>
        <v>0</v>
      </c>
      <c r="AH31" s="2">
        <f t="shared" si="7"/>
        <v>0</v>
      </c>
      <c r="AI31" s="2">
        <f t="shared" si="2"/>
        <v>0</v>
      </c>
      <c r="AJ31" s="44" t="str">
        <f t="shared" si="3"/>
        <v>V97303663830342</v>
      </c>
      <c r="AK31" s="2">
        <f>IF(COUNTIF(AJ$2:AJ31,AJ31)&gt;1,0,1)</f>
        <v>1</v>
      </c>
      <c r="AL31" s="2">
        <f t="shared" si="4"/>
        <v>0</v>
      </c>
      <c r="AM31" s="2">
        <f t="shared" si="5"/>
        <v>0</v>
      </c>
      <c r="AN31" s="2">
        <f t="shared" si="6"/>
        <v>0</v>
      </c>
      <c r="AO31" s="2">
        <f>VLOOKUP(D31,'[1]Matriculados PD 2015_2019'!$D:$F,3,0)</f>
        <v>0</v>
      </c>
      <c r="AP31" s="2">
        <f t="shared" si="8"/>
        <v>0</v>
      </c>
      <c r="AQ31" s="2">
        <f t="shared" si="9"/>
        <v>0</v>
      </c>
    </row>
    <row r="32" spans="1:43">
      <c r="A32" s="2">
        <v>190</v>
      </c>
      <c r="B32" s="6" t="s">
        <v>4629</v>
      </c>
      <c r="C32" s="7" t="s">
        <v>4630</v>
      </c>
      <c r="D32" s="7" t="s">
        <v>4631</v>
      </c>
      <c r="E32" s="8">
        <v>10513390</v>
      </c>
      <c r="F32" s="8">
        <v>16674</v>
      </c>
      <c r="G32" s="8" t="s">
        <v>4632</v>
      </c>
      <c r="H32" s="7" t="s">
        <v>73</v>
      </c>
      <c r="I32" s="7" t="s">
        <v>308</v>
      </c>
      <c r="J32" s="8" t="s">
        <v>75</v>
      </c>
      <c r="K32" s="8" t="s">
        <v>4633</v>
      </c>
      <c r="L32" s="7">
        <v>2015</v>
      </c>
      <c r="M32" s="9">
        <v>42401</v>
      </c>
      <c r="N32" s="10"/>
      <c r="O32" s="10">
        <v>0</v>
      </c>
      <c r="P32" s="10" t="s">
        <v>78</v>
      </c>
      <c r="Q32" s="10" t="s">
        <v>78</v>
      </c>
      <c r="R32" s="10" t="s">
        <v>78</v>
      </c>
      <c r="S32" s="10" t="s">
        <v>78</v>
      </c>
      <c r="T32" s="8" t="s">
        <v>90</v>
      </c>
      <c r="U32" s="7" t="s">
        <v>865</v>
      </c>
      <c r="V32" s="8" t="s">
        <v>866</v>
      </c>
      <c r="W32" s="7" t="s">
        <v>73</v>
      </c>
      <c r="X32" s="11" t="s">
        <v>565</v>
      </c>
      <c r="Y32" s="8">
        <v>575</v>
      </c>
      <c r="Z32" s="8" t="s">
        <v>867</v>
      </c>
      <c r="AA32" s="7" t="s">
        <v>781</v>
      </c>
      <c r="AB32" s="12" t="s">
        <v>782</v>
      </c>
      <c r="AC32" s="4" t="str">
        <f t="shared" si="0"/>
        <v>SIN NOTA</v>
      </c>
      <c r="AD32" s="2">
        <f>IF(COUNTIF(D$2:D32,D32)&gt;1,0,1)</f>
        <v>0</v>
      </c>
      <c r="AG32" s="2">
        <f t="shared" si="1"/>
        <v>0</v>
      </c>
      <c r="AH32" s="2">
        <f t="shared" si="7"/>
        <v>0</v>
      </c>
      <c r="AI32" s="2">
        <f t="shared" si="2"/>
        <v>0</v>
      </c>
      <c r="AJ32" s="44" t="str">
        <f t="shared" si="3"/>
        <v>V973036630191937K</v>
      </c>
      <c r="AK32" s="2">
        <f>IF(COUNTIF(AJ$2:AJ32,AJ32)&gt;1,0,1)</f>
        <v>0</v>
      </c>
      <c r="AL32" s="2">
        <f t="shared" si="4"/>
        <v>0</v>
      </c>
      <c r="AM32" s="2">
        <f t="shared" si="5"/>
        <v>0</v>
      </c>
      <c r="AN32" s="2">
        <f t="shared" si="6"/>
        <v>0</v>
      </c>
      <c r="AO32" s="2">
        <f>VLOOKUP(D32,'[1]Matriculados PD 2015_2019'!$D:$F,3,0)</f>
        <v>0</v>
      </c>
      <c r="AP32" s="2">
        <f t="shared" si="8"/>
        <v>0</v>
      </c>
      <c r="AQ32" s="2">
        <f t="shared" si="9"/>
        <v>0</v>
      </c>
    </row>
    <row r="33" spans="1:43">
      <c r="A33" s="2">
        <v>190</v>
      </c>
      <c r="B33" s="5" t="s">
        <v>4629</v>
      </c>
      <c r="C33" s="13" t="s">
        <v>91</v>
      </c>
      <c r="D33" s="13">
        <v>108547698</v>
      </c>
      <c r="E33" s="14">
        <v>10513234</v>
      </c>
      <c r="F33" s="14">
        <v>16674</v>
      </c>
      <c r="G33" s="14" t="s">
        <v>4635</v>
      </c>
      <c r="H33" s="13" t="s">
        <v>73</v>
      </c>
      <c r="I33" s="13" t="s">
        <v>308</v>
      </c>
      <c r="J33" s="14" t="s">
        <v>75</v>
      </c>
      <c r="K33" s="14" t="s">
        <v>4636</v>
      </c>
      <c r="L33" s="13">
        <v>2015</v>
      </c>
      <c r="M33" s="15">
        <v>42409</v>
      </c>
      <c r="N33" s="16" t="s">
        <v>77</v>
      </c>
      <c r="O33" s="16">
        <v>0</v>
      </c>
      <c r="P33" s="16" t="s">
        <v>78</v>
      </c>
      <c r="Q33" s="16" t="s">
        <v>78</v>
      </c>
      <c r="R33" s="16" t="s">
        <v>78</v>
      </c>
      <c r="S33" s="16" t="s">
        <v>78</v>
      </c>
      <c r="T33" s="14" t="s">
        <v>80</v>
      </c>
      <c r="U33" s="13" t="s">
        <v>4510</v>
      </c>
      <c r="V33" s="14" t="s">
        <v>4511</v>
      </c>
      <c r="W33" s="13" t="s">
        <v>83</v>
      </c>
      <c r="X33" s="17" t="s">
        <v>814</v>
      </c>
      <c r="Y33" s="14">
        <v>345</v>
      </c>
      <c r="Z33" s="14" t="s">
        <v>815</v>
      </c>
      <c r="AA33" s="13" t="s">
        <v>781</v>
      </c>
      <c r="AB33" s="18" t="s">
        <v>782</v>
      </c>
      <c r="AC33" s="4">
        <f t="shared" si="0"/>
        <v>1</v>
      </c>
      <c r="AD33" s="2">
        <f>IF(COUNTIF(D$2:D33,D33)&gt;1,0,1)</f>
        <v>1</v>
      </c>
      <c r="AG33" s="2">
        <f t="shared" si="1"/>
        <v>0</v>
      </c>
      <c r="AH33" s="2">
        <f t="shared" si="7"/>
        <v>0</v>
      </c>
      <c r="AI33" s="2">
        <f t="shared" si="2"/>
        <v>1</v>
      </c>
      <c r="AJ33" s="44" t="str">
        <f t="shared" si="3"/>
        <v>10854769875706213B</v>
      </c>
      <c r="AK33" s="2">
        <f>IF(COUNTIF(AJ$2:AJ33,AJ33)&gt;1,0,1)</f>
        <v>1</v>
      </c>
      <c r="AL33" s="2">
        <f t="shared" si="4"/>
        <v>0</v>
      </c>
      <c r="AM33" s="2">
        <f t="shared" si="5"/>
        <v>0</v>
      </c>
      <c r="AN33" s="2">
        <f t="shared" si="6"/>
        <v>1</v>
      </c>
      <c r="AO33" s="2">
        <f>VLOOKUP(D33,'[1]Matriculados PD 2015_2019'!$D:$F,3,0)</f>
        <v>0</v>
      </c>
      <c r="AP33" s="2">
        <f t="shared" si="8"/>
        <v>0</v>
      </c>
      <c r="AQ33" s="2">
        <f t="shared" si="9"/>
        <v>0</v>
      </c>
    </row>
    <row r="34" spans="1:43">
      <c r="A34" s="2">
        <v>190</v>
      </c>
      <c r="B34" s="6" t="s">
        <v>4629</v>
      </c>
      <c r="C34" s="7" t="s">
        <v>120</v>
      </c>
      <c r="D34" s="7">
        <v>94923841</v>
      </c>
      <c r="E34" s="8">
        <v>10513436</v>
      </c>
      <c r="F34" s="8">
        <v>16674</v>
      </c>
      <c r="G34" s="8" t="s">
        <v>4637</v>
      </c>
      <c r="H34" s="7" t="s">
        <v>73</v>
      </c>
      <c r="I34" s="7" t="s">
        <v>308</v>
      </c>
      <c r="J34" s="8" t="s">
        <v>75</v>
      </c>
      <c r="K34" s="8" t="s">
        <v>4638</v>
      </c>
      <c r="L34" s="7">
        <v>2015</v>
      </c>
      <c r="M34" s="9">
        <v>42401</v>
      </c>
      <c r="N34" s="10" t="s">
        <v>113</v>
      </c>
      <c r="O34" s="10">
        <v>0</v>
      </c>
      <c r="P34" s="10" t="s">
        <v>78</v>
      </c>
      <c r="Q34" s="10" t="s">
        <v>78</v>
      </c>
      <c r="R34" s="10" t="s">
        <v>78</v>
      </c>
      <c r="S34" s="10" t="s">
        <v>78</v>
      </c>
      <c r="T34" s="8" t="s">
        <v>80</v>
      </c>
      <c r="U34" s="7" t="s">
        <v>865</v>
      </c>
      <c r="V34" s="8" t="s">
        <v>866</v>
      </c>
      <c r="W34" s="7" t="s">
        <v>73</v>
      </c>
      <c r="X34" s="11" t="s">
        <v>565</v>
      </c>
      <c r="Y34" s="8">
        <v>575</v>
      </c>
      <c r="Z34" s="8" t="s">
        <v>867</v>
      </c>
      <c r="AA34" s="7" t="s">
        <v>781</v>
      </c>
      <c r="AB34" s="12" t="s">
        <v>782</v>
      </c>
      <c r="AC34" s="4">
        <f t="shared" si="0"/>
        <v>1</v>
      </c>
      <c r="AD34" s="2">
        <f>IF(COUNTIF(D$2:D34,D34)&gt;1,0,1)</f>
        <v>1</v>
      </c>
      <c r="AG34" s="2">
        <f t="shared" si="1"/>
        <v>0</v>
      </c>
      <c r="AH34" s="2">
        <f t="shared" si="7"/>
        <v>0</v>
      </c>
      <c r="AI34" s="2">
        <f t="shared" si="2"/>
        <v>0</v>
      </c>
      <c r="AJ34" s="44" t="str">
        <f t="shared" si="3"/>
        <v>9492384130191937K</v>
      </c>
      <c r="AK34" s="2">
        <f>IF(COUNTIF(AJ$2:AJ34,AJ34)&gt;1,0,1)</f>
        <v>1</v>
      </c>
      <c r="AL34" s="2">
        <f t="shared" si="4"/>
        <v>1</v>
      </c>
      <c r="AM34" s="2">
        <f t="shared" si="5"/>
        <v>0</v>
      </c>
      <c r="AN34" s="2">
        <f t="shared" si="6"/>
        <v>1</v>
      </c>
      <c r="AO34" s="2">
        <f>VLOOKUP(D34,'[1]Matriculados PD 2015_2019'!$D:$F,3,0)</f>
        <v>0</v>
      </c>
      <c r="AP34" s="2">
        <f t="shared" si="8"/>
        <v>0</v>
      </c>
      <c r="AQ34" s="2">
        <f t="shared" si="9"/>
        <v>0</v>
      </c>
    </row>
    <row r="35" spans="1:43">
      <c r="A35" s="2">
        <v>190</v>
      </c>
      <c r="B35" s="5" t="s">
        <v>4629</v>
      </c>
      <c r="C35" s="13" t="s">
        <v>120</v>
      </c>
      <c r="D35" s="13">
        <v>94923841</v>
      </c>
      <c r="E35" s="14">
        <v>10513436</v>
      </c>
      <c r="F35" s="14">
        <v>16674</v>
      </c>
      <c r="G35" s="14" t="s">
        <v>4637</v>
      </c>
      <c r="H35" s="13" t="s">
        <v>73</v>
      </c>
      <c r="I35" s="13" t="s">
        <v>308</v>
      </c>
      <c r="J35" s="14" t="s">
        <v>75</v>
      </c>
      <c r="K35" s="14" t="s">
        <v>4638</v>
      </c>
      <c r="L35" s="13">
        <v>2015</v>
      </c>
      <c r="M35" s="15">
        <v>42401</v>
      </c>
      <c r="N35" s="16" t="s">
        <v>113</v>
      </c>
      <c r="O35" s="16">
        <v>0</v>
      </c>
      <c r="P35" s="16" t="s">
        <v>78</v>
      </c>
      <c r="Q35" s="16" t="s">
        <v>78</v>
      </c>
      <c r="R35" s="16" t="s">
        <v>78</v>
      </c>
      <c r="S35" s="16" t="s">
        <v>78</v>
      </c>
      <c r="T35" s="14" t="s">
        <v>80</v>
      </c>
      <c r="U35" s="13">
        <v>3830342</v>
      </c>
      <c r="V35" s="14" t="s">
        <v>4634</v>
      </c>
      <c r="W35" s="13"/>
      <c r="X35" s="17"/>
      <c r="Y35" s="14"/>
      <c r="Z35" s="14"/>
      <c r="AA35" s="13"/>
      <c r="AB35" s="18"/>
      <c r="AC35" s="4">
        <f t="shared" si="0"/>
        <v>1</v>
      </c>
      <c r="AD35" s="2">
        <f>IF(COUNTIF(D$2:D35,D35)&gt;1,0,1)</f>
        <v>0</v>
      </c>
      <c r="AG35" s="2">
        <f t="shared" si="1"/>
        <v>0</v>
      </c>
      <c r="AH35" s="2">
        <f t="shared" si="7"/>
        <v>0</v>
      </c>
      <c r="AI35" s="2">
        <f t="shared" si="2"/>
        <v>0</v>
      </c>
      <c r="AJ35" s="44" t="str">
        <f t="shared" si="3"/>
        <v>949238413830342</v>
      </c>
      <c r="AK35" s="2">
        <f>IF(COUNTIF(AJ$2:AJ35,AJ35)&gt;1,0,1)</f>
        <v>1</v>
      </c>
      <c r="AL35" s="2">
        <f t="shared" si="4"/>
        <v>0</v>
      </c>
      <c r="AM35" s="2">
        <f t="shared" si="5"/>
        <v>0</v>
      </c>
      <c r="AN35" s="2">
        <f t="shared" si="6"/>
        <v>0</v>
      </c>
      <c r="AO35" s="2">
        <f>VLOOKUP(D35,'[1]Matriculados PD 2015_2019'!$D:$F,3,0)</f>
        <v>0</v>
      </c>
      <c r="AP35" s="2">
        <f t="shared" si="8"/>
        <v>0</v>
      </c>
      <c r="AQ35" s="2">
        <f t="shared" si="9"/>
        <v>0</v>
      </c>
    </row>
    <row r="36" spans="1:43">
      <c r="A36" s="2">
        <v>190</v>
      </c>
      <c r="B36" s="6" t="s">
        <v>4629</v>
      </c>
      <c r="C36" s="7" t="s">
        <v>120</v>
      </c>
      <c r="D36" s="7">
        <v>94923841</v>
      </c>
      <c r="E36" s="8">
        <v>10513436</v>
      </c>
      <c r="F36" s="8">
        <v>16674</v>
      </c>
      <c r="G36" s="8" t="s">
        <v>4637</v>
      </c>
      <c r="H36" s="7" t="s">
        <v>73</v>
      </c>
      <c r="I36" s="7" t="s">
        <v>308</v>
      </c>
      <c r="J36" s="8" t="s">
        <v>75</v>
      </c>
      <c r="K36" s="8" t="s">
        <v>4638</v>
      </c>
      <c r="L36" s="7">
        <v>2015</v>
      </c>
      <c r="M36" s="9">
        <v>42401</v>
      </c>
      <c r="N36" s="10" t="s">
        <v>113</v>
      </c>
      <c r="O36" s="10">
        <v>0</v>
      </c>
      <c r="P36" s="10" t="s">
        <v>78</v>
      </c>
      <c r="Q36" s="10" t="s">
        <v>78</v>
      </c>
      <c r="R36" s="10" t="s">
        <v>78</v>
      </c>
      <c r="S36" s="10" t="s">
        <v>78</v>
      </c>
      <c r="T36" s="8" t="s">
        <v>90</v>
      </c>
      <c r="U36" s="7" t="s">
        <v>865</v>
      </c>
      <c r="V36" s="8" t="s">
        <v>866</v>
      </c>
      <c r="W36" s="7" t="s">
        <v>73</v>
      </c>
      <c r="X36" s="11" t="s">
        <v>565</v>
      </c>
      <c r="Y36" s="8">
        <v>575</v>
      </c>
      <c r="Z36" s="8" t="s">
        <v>867</v>
      </c>
      <c r="AA36" s="7" t="s">
        <v>781</v>
      </c>
      <c r="AB36" s="12" t="s">
        <v>782</v>
      </c>
      <c r="AC36" s="4">
        <f t="shared" si="0"/>
        <v>1</v>
      </c>
      <c r="AD36" s="2">
        <f>IF(COUNTIF(D$2:D36,D36)&gt;1,0,1)</f>
        <v>0</v>
      </c>
      <c r="AG36" s="2">
        <f t="shared" si="1"/>
        <v>0</v>
      </c>
      <c r="AH36" s="2">
        <f t="shared" si="7"/>
        <v>0</v>
      </c>
      <c r="AI36" s="2">
        <f t="shared" si="2"/>
        <v>0</v>
      </c>
      <c r="AJ36" s="44" t="str">
        <f t="shared" si="3"/>
        <v>9492384130191937K</v>
      </c>
      <c r="AK36" s="2">
        <f>IF(COUNTIF(AJ$2:AJ36,AJ36)&gt;1,0,1)</f>
        <v>0</v>
      </c>
      <c r="AL36" s="2">
        <f t="shared" si="4"/>
        <v>0</v>
      </c>
      <c r="AM36" s="2">
        <f t="shared" si="5"/>
        <v>0</v>
      </c>
      <c r="AN36" s="2">
        <f t="shared" si="6"/>
        <v>0</v>
      </c>
      <c r="AO36" s="2">
        <f>VLOOKUP(D36,'[1]Matriculados PD 2015_2019'!$D:$F,3,0)</f>
        <v>0</v>
      </c>
      <c r="AP36" s="2">
        <f t="shared" si="8"/>
        <v>0</v>
      </c>
      <c r="AQ36" s="2">
        <f t="shared" si="9"/>
        <v>0</v>
      </c>
    </row>
    <row r="37" spans="1:43">
      <c r="A37" s="2">
        <v>194</v>
      </c>
      <c r="B37" s="5" t="s">
        <v>3537</v>
      </c>
      <c r="C37" s="13" t="s">
        <v>120</v>
      </c>
      <c r="D37" s="13" t="s">
        <v>3538</v>
      </c>
      <c r="E37" s="14">
        <v>10463530</v>
      </c>
      <c r="F37" s="14">
        <v>17759</v>
      </c>
      <c r="G37" s="14" t="s">
        <v>3539</v>
      </c>
      <c r="H37" s="13" t="s">
        <v>83</v>
      </c>
      <c r="I37" s="13" t="s">
        <v>241</v>
      </c>
      <c r="J37" s="14" t="s">
        <v>75</v>
      </c>
      <c r="K37" s="14" t="s">
        <v>3540</v>
      </c>
      <c r="L37" s="13">
        <v>2015</v>
      </c>
      <c r="M37" s="15">
        <v>42404</v>
      </c>
      <c r="N37" s="16" t="s">
        <v>77</v>
      </c>
      <c r="O37" s="16">
        <v>0</v>
      </c>
      <c r="P37" s="16" t="s">
        <v>78</v>
      </c>
      <c r="Q37" s="16" t="s">
        <v>78</v>
      </c>
      <c r="R37" s="16" t="s">
        <v>78</v>
      </c>
      <c r="S37" s="16" t="s">
        <v>78</v>
      </c>
      <c r="T37" s="14" t="s">
        <v>80</v>
      </c>
      <c r="U37" s="13" t="s">
        <v>1033</v>
      </c>
      <c r="V37" s="14" t="s">
        <v>1034</v>
      </c>
      <c r="W37" s="13" t="s">
        <v>83</v>
      </c>
      <c r="X37" s="17" t="s">
        <v>1708</v>
      </c>
      <c r="Y37" s="14">
        <v>775</v>
      </c>
      <c r="Z37" s="14" t="s">
        <v>1035</v>
      </c>
      <c r="AA37" s="13" t="s">
        <v>263</v>
      </c>
      <c r="AB37" s="18" t="s">
        <v>264</v>
      </c>
      <c r="AC37" s="4">
        <f t="shared" si="0"/>
        <v>1</v>
      </c>
      <c r="AD37" s="2">
        <f>IF(COUNTIF(D$2:D37,D37)&gt;1,0,1)</f>
        <v>1</v>
      </c>
      <c r="AG37" s="2">
        <f t="shared" si="1"/>
        <v>0</v>
      </c>
      <c r="AH37" s="2">
        <f t="shared" si="7"/>
        <v>0</v>
      </c>
      <c r="AI37" s="2">
        <f t="shared" si="2"/>
        <v>1</v>
      </c>
      <c r="AJ37" s="44" t="str">
        <f t="shared" si="3"/>
        <v>FO23903902231889S</v>
      </c>
      <c r="AK37" s="2">
        <f>IF(COUNTIF(AJ$2:AJ37,AJ37)&gt;1,0,1)</f>
        <v>1</v>
      </c>
      <c r="AL37" s="2">
        <f t="shared" si="4"/>
        <v>1</v>
      </c>
      <c r="AM37" s="2">
        <f t="shared" si="5"/>
        <v>0</v>
      </c>
      <c r="AN37" s="2">
        <f t="shared" si="6"/>
        <v>1</v>
      </c>
      <c r="AO37" s="2">
        <f>VLOOKUP(D37,'[1]Matriculados PD 2015_2019'!$D:$F,3,0)</f>
        <v>0</v>
      </c>
      <c r="AP37" s="2">
        <f t="shared" si="8"/>
        <v>0</v>
      </c>
      <c r="AQ37" s="2">
        <f t="shared" si="9"/>
        <v>0</v>
      </c>
    </row>
    <row r="38" spans="1:43">
      <c r="A38" s="2">
        <v>194</v>
      </c>
      <c r="B38" s="6" t="s">
        <v>3537</v>
      </c>
      <c r="C38" s="7" t="s">
        <v>120</v>
      </c>
      <c r="D38" s="7" t="s">
        <v>3538</v>
      </c>
      <c r="E38" s="8">
        <v>10463530</v>
      </c>
      <c r="F38" s="8">
        <v>17759</v>
      </c>
      <c r="G38" s="8" t="s">
        <v>3539</v>
      </c>
      <c r="H38" s="7" t="s">
        <v>83</v>
      </c>
      <c r="I38" s="7" t="s">
        <v>241</v>
      </c>
      <c r="J38" s="8" t="s">
        <v>75</v>
      </c>
      <c r="K38" s="8" t="s">
        <v>3540</v>
      </c>
      <c r="L38" s="7">
        <v>2015</v>
      </c>
      <c r="M38" s="9">
        <v>42404</v>
      </c>
      <c r="N38" s="10" t="s">
        <v>77</v>
      </c>
      <c r="O38" s="10">
        <v>0</v>
      </c>
      <c r="P38" s="10" t="s">
        <v>78</v>
      </c>
      <c r="Q38" s="10" t="s">
        <v>78</v>
      </c>
      <c r="R38" s="10" t="s">
        <v>78</v>
      </c>
      <c r="S38" s="10" t="s">
        <v>78</v>
      </c>
      <c r="T38" s="8" t="s">
        <v>80</v>
      </c>
      <c r="U38" s="7"/>
      <c r="V38" s="8" t="s">
        <v>3541</v>
      </c>
      <c r="W38" s="7"/>
      <c r="X38" s="11"/>
      <c r="Y38" s="8"/>
      <c r="Z38" s="8"/>
      <c r="AA38" s="7"/>
      <c r="AB38" s="12"/>
      <c r="AC38" s="4">
        <f t="shared" si="0"/>
        <v>1</v>
      </c>
      <c r="AD38" s="2">
        <f>IF(COUNTIF(D$2:D38,D38)&gt;1,0,1)</f>
        <v>0</v>
      </c>
      <c r="AG38" s="2">
        <f t="shared" si="1"/>
        <v>0</v>
      </c>
      <c r="AH38" s="2">
        <f t="shared" si="7"/>
        <v>0</v>
      </c>
      <c r="AI38" s="2">
        <f t="shared" si="2"/>
        <v>0</v>
      </c>
      <c r="AJ38" s="44" t="str">
        <f t="shared" si="3"/>
        <v>FO239039</v>
      </c>
      <c r="AK38" s="2">
        <f>IF(COUNTIF(AJ$2:AJ38,AJ38)&gt;1,0,1)</f>
        <v>1</v>
      </c>
      <c r="AL38" s="2">
        <f t="shared" si="4"/>
        <v>0</v>
      </c>
      <c r="AM38" s="2">
        <f t="shared" si="5"/>
        <v>0</v>
      </c>
      <c r="AN38" s="2">
        <f t="shared" si="6"/>
        <v>0</v>
      </c>
      <c r="AO38" s="2">
        <f>VLOOKUP(D38,'[1]Matriculados PD 2015_2019'!$D:$F,3,0)</f>
        <v>0</v>
      </c>
      <c r="AP38" s="2">
        <f t="shared" si="8"/>
        <v>0</v>
      </c>
      <c r="AQ38" s="2">
        <f t="shared" si="9"/>
        <v>0</v>
      </c>
    </row>
    <row r="39" spans="1:43">
      <c r="A39" s="2">
        <v>194</v>
      </c>
      <c r="B39" s="6" t="s">
        <v>3537</v>
      </c>
      <c r="C39" s="7" t="s">
        <v>120</v>
      </c>
      <c r="D39" s="7" t="s">
        <v>3538</v>
      </c>
      <c r="E39" s="8">
        <v>10463530</v>
      </c>
      <c r="F39" s="8">
        <v>17759</v>
      </c>
      <c r="G39" s="8" t="s">
        <v>3539</v>
      </c>
      <c r="H39" s="7" t="s">
        <v>83</v>
      </c>
      <c r="I39" s="7" t="s">
        <v>241</v>
      </c>
      <c r="J39" s="8" t="s">
        <v>75</v>
      </c>
      <c r="K39" s="8" t="s">
        <v>3540</v>
      </c>
      <c r="L39" s="7">
        <v>2015</v>
      </c>
      <c r="M39" s="9">
        <v>42404</v>
      </c>
      <c r="N39" s="10" t="s">
        <v>77</v>
      </c>
      <c r="O39" s="10">
        <v>0</v>
      </c>
      <c r="P39" s="10" t="s">
        <v>78</v>
      </c>
      <c r="Q39" s="10" t="s">
        <v>78</v>
      </c>
      <c r="R39" s="10" t="s">
        <v>78</v>
      </c>
      <c r="S39" s="10" t="s">
        <v>78</v>
      </c>
      <c r="T39" s="8" t="s">
        <v>90</v>
      </c>
      <c r="U39" s="7" t="s">
        <v>2964</v>
      </c>
      <c r="V39" s="8" t="s">
        <v>2965</v>
      </c>
      <c r="W39" s="7" t="s">
        <v>83</v>
      </c>
      <c r="X39" s="11" t="s">
        <v>1708</v>
      </c>
      <c r="Y39" s="8">
        <v>775</v>
      </c>
      <c r="Z39" s="8" t="s">
        <v>1035</v>
      </c>
      <c r="AA39" s="7" t="s">
        <v>263</v>
      </c>
      <c r="AB39" s="12" t="s">
        <v>264</v>
      </c>
      <c r="AC39" s="4">
        <f t="shared" si="0"/>
        <v>1</v>
      </c>
      <c r="AD39" s="2">
        <f>IF(COUNTIF(D$2:D39,D39)&gt;1,0,1)</f>
        <v>0</v>
      </c>
      <c r="AG39" s="2">
        <f t="shared" si="1"/>
        <v>0</v>
      </c>
      <c r="AH39" s="2">
        <f t="shared" si="7"/>
        <v>0</v>
      </c>
      <c r="AI39" s="2">
        <f t="shared" si="2"/>
        <v>0</v>
      </c>
      <c r="AJ39" s="44" t="str">
        <f t="shared" si="3"/>
        <v>FO23903950780706H</v>
      </c>
      <c r="AK39" s="2">
        <f>IF(COUNTIF(AJ$2:AJ39,AJ39)&gt;1,0,1)</f>
        <v>1</v>
      </c>
      <c r="AL39" s="2">
        <f t="shared" si="4"/>
        <v>0</v>
      </c>
      <c r="AM39" s="2">
        <f t="shared" si="5"/>
        <v>0</v>
      </c>
      <c r="AN39" s="2">
        <f t="shared" si="6"/>
        <v>0</v>
      </c>
      <c r="AO39" s="2">
        <f>VLOOKUP(D39,'[1]Matriculados PD 2015_2019'!$D:$F,3,0)</f>
        <v>0</v>
      </c>
      <c r="AP39" s="2">
        <f t="shared" si="8"/>
        <v>0</v>
      </c>
      <c r="AQ39" s="2">
        <f t="shared" si="9"/>
        <v>0</v>
      </c>
    </row>
    <row r="40" spans="1:43">
      <c r="A40" s="2">
        <v>195</v>
      </c>
      <c r="B40" s="5" t="s">
        <v>2548</v>
      </c>
      <c r="C40" s="13" t="s">
        <v>120</v>
      </c>
      <c r="D40" s="13" t="s">
        <v>3542</v>
      </c>
      <c r="E40" s="14">
        <v>20005625</v>
      </c>
      <c r="F40" s="14">
        <v>17760</v>
      </c>
      <c r="G40" s="14" t="s">
        <v>3543</v>
      </c>
      <c r="H40" s="13" t="s">
        <v>83</v>
      </c>
      <c r="I40" s="13" t="s">
        <v>73</v>
      </c>
      <c r="J40" s="14" t="s">
        <v>75</v>
      </c>
      <c r="K40" s="14" t="s">
        <v>3544</v>
      </c>
      <c r="L40" s="13">
        <v>2015</v>
      </c>
      <c r="M40" s="15">
        <v>42394</v>
      </c>
      <c r="N40" s="16" t="s">
        <v>77</v>
      </c>
      <c r="O40" s="16">
        <v>0</v>
      </c>
      <c r="P40" s="16" t="s">
        <v>78</v>
      </c>
      <c r="Q40" s="16" t="s">
        <v>79</v>
      </c>
      <c r="R40" s="16" t="s">
        <v>78</v>
      </c>
      <c r="S40" s="16" t="s">
        <v>78</v>
      </c>
      <c r="T40" s="14" t="s">
        <v>80</v>
      </c>
      <c r="U40" s="13" t="s">
        <v>2552</v>
      </c>
      <c r="V40" s="14" t="s">
        <v>2553</v>
      </c>
      <c r="W40" s="13" t="s">
        <v>83</v>
      </c>
      <c r="X40" s="17" t="s">
        <v>779</v>
      </c>
      <c r="Y40" s="14">
        <v>33</v>
      </c>
      <c r="Z40" s="14" t="s">
        <v>1633</v>
      </c>
      <c r="AA40" s="13" t="s">
        <v>263</v>
      </c>
      <c r="AB40" s="18" t="s">
        <v>264</v>
      </c>
      <c r="AC40" s="4">
        <f t="shared" si="0"/>
        <v>1</v>
      </c>
      <c r="AD40" s="2">
        <f>IF(COUNTIF(D$2:D40,D40)&gt;1,0,1)</f>
        <v>1</v>
      </c>
      <c r="AG40" s="2">
        <f t="shared" si="1"/>
        <v>1</v>
      </c>
      <c r="AH40" s="2">
        <f t="shared" si="7"/>
        <v>0</v>
      </c>
      <c r="AI40" s="2">
        <f t="shared" si="2"/>
        <v>1</v>
      </c>
      <c r="AJ40" s="44" t="str">
        <f t="shared" si="3"/>
        <v>13CL8942230502892Q</v>
      </c>
      <c r="AK40" s="2">
        <f>IF(COUNTIF(AJ$2:AJ40,AJ40)&gt;1,0,1)</f>
        <v>1</v>
      </c>
      <c r="AL40" s="2">
        <f t="shared" si="4"/>
        <v>1</v>
      </c>
      <c r="AM40" s="2">
        <f t="shared" si="5"/>
        <v>0</v>
      </c>
      <c r="AN40" s="2">
        <f t="shared" si="6"/>
        <v>1</v>
      </c>
      <c r="AO40" s="2">
        <f>VLOOKUP(D40,'[1]Matriculados PD 2015_2019'!$D:$F,3,0)</f>
        <v>0</v>
      </c>
      <c r="AP40" s="2">
        <f t="shared" si="8"/>
        <v>0</v>
      </c>
      <c r="AQ40" s="2">
        <f t="shared" si="9"/>
        <v>0</v>
      </c>
    </row>
    <row r="41" spans="1:43">
      <c r="A41" s="2">
        <v>195</v>
      </c>
      <c r="B41" s="6" t="s">
        <v>2548</v>
      </c>
      <c r="C41" s="7" t="s">
        <v>120</v>
      </c>
      <c r="D41" s="7" t="s">
        <v>3542</v>
      </c>
      <c r="E41" s="8">
        <v>20005625</v>
      </c>
      <c r="F41" s="8">
        <v>17760</v>
      </c>
      <c r="G41" s="8" t="s">
        <v>3543</v>
      </c>
      <c r="H41" s="7" t="s">
        <v>83</v>
      </c>
      <c r="I41" s="7" t="s">
        <v>73</v>
      </c>
      <c r="J41" s="8" t="s">
        <v>75</v>
      </c>
      <c r="K41" s="8" t="s">
        <v>3544</v>
      </c>
      <c r="L41" s="7">
        <v>2015</v>
      </c>
      <c r="M41" s="9">
        <v>42394</v>
      </c>
      <c r="N41" s="10" t="s">
        <v>77</v>
      </c>
      <c r="O41" s="10">
        <v>0</v>
      </c>
      <c r="P41" s="10" t="s">
        <v>78</v>
      </c>
      <c r="Q41" s="10" t="s">
        <v>79</v>
      </c>
      <c r="R41" s="10" t="s">
        <v>78</v>
      </c>
      <c r="S41" s="10" t="s">
        <v>78</v>
      </c>
      <c r="T41" s="8" t="s">
        <v>80</v>
      </c>
      <c r="U41" s="7" t="s">
        <v>1637</v>
      </c>
      <c r="V41" s="8" t="s">
        <v>1638</v>
      </c>
      <c r="W41" s="7" t="s">
        <v>83</v>
      </c>
      <c r="X41" s="11" t="s">
        <v>779</v>
      </c>
      <c r="Y41" s="8">
        <v>33</v>
      </c>
      <c r="Z41" s="8" t="s">
        <v>1633</v>
      </c>
      <c r="AA41" s="7" t="s">
        <v>263</v>
      </c>
      <c r="AB41" s="12" t="s">
        <v>264</v>
      </c>
      <c r="AC41" s="4">
        <f t="shared" si="0"/>
        <v>1</v>
      </c>
      <c r="AD41" s="2">
        <f>IF(COUNTIF(D$2:D41,D41)&gt;1,0,1)</f>
        <v>0</v>
      </c>
      <c r="AG41" s="2">
        <f t="shared" si="1"/>
        <v>0</v>
      </c>
      <c r="AH41" s="2">
        <f t="shared" si="7"/>
        <v>0</v>
      </c>
      <c r="AI41" s="2">
        <f t="shared" si="2"/>
        <v>0</v>
      </c>
      <c r="AJ41" s="44" t="str">
        <f t="shared" si="3"/>
        <v>13CL8942230942497E</v>
      </c>
      <c r="AK41" s="2">
        <f>IF(COUNTIF(AJ$2:AJ41,AJ41)&gt;1,0,1)</f>
        <v>1</v>
      </c>
      <c r="AL41" s="2">
        <f t="shared" si="4"/>
        <v>0</v>
      </c>
      <c r="AM41" s="2">
        <f t="shared" si="5"/>
        <v>0</v>
      </c>
      <c r="AN41" s="2">
        <f t="shared" si="6"/>
        <v>0</v>
      </c>
      <c r="AO41" s="2">
        <f>VLOOKUP(D41,'[1]Matriculados PD 2015_2019'!$D:$F,3,0)</f>
        <v>0</v>
      </c>
      <c r="AP41" s="2">
        <f t="shared" si="8"/>
        <v>0</v>
      </c>
      <c r="AQ41" s="2">
        <f t="shared" si="9"/>
        <v>0</v>
      </c>
    </row>
    <row r="42" spans="1:43">
      <c r="A42" s="2">
        <v>195</v>
      </c>
      <c r="B42" s="5" t="s">
        <v>2548</v>
      </c>
      <c r="C42" s="13" t="s">
        <v>120</v>
      </c>
      <c r="D42" s="13" t="s">
        <v>3542</v>
      </c>
      <c r="E42" s="14">
        <v>20005625</v>
      </c>
      <c r="F42" s="14">
        <v>17760</v>
      </c>
      <c r="G42" s="14" t="s">
        <v>3543</v>
      </c>
      <c r="H42" s="13" t="s">
        <v>83</v>
      </c>
      <c r="I42" s="13" t="s">
        <v>73</v>
      </c>
      <c r="J42" s="14" t="s">
        <v>75</v>
      </c>
      <c r="K42" s="14" t="s">
        <v>3544</v>
      </c>
      <c r="L42" s="13">
        <v>2015</v>
      </c>
      <c r="M42" s="15">
        <v>42394</v>
      </c>
      <c r="N42" s="16" t="s">
        <v>77</v>
      </c>
      <c r="O42" s="16">
        <v>0</v>
      </c>
      <c r="P42" s="16" t="s">
        <v>78</v>
      </c>
      <c r="Q42" s="16" t="s">
        <v>79</v>
      </c>
      <c r="R42" s="16" t="s">
        <v>78</v>
      </c>
      <c r="S42" s="16" t="s">
        <v>78</v>
      </c>
      <c r="T42" s="14" t="s">
        <v>90</v>
      </c>
      <c r="U42" s="13" t="s">
        <v>1637</v>
      </c>
      <c r="V42" s="14" t="s">
        <v>1638</v>
      </c>
      <c r="W42" s="13" t="s">
        <v>83</v>
      </c>
      <c r="X42" s="17" t="s">
        <v>779</v>
      </c>
      <c r="Y42" s="14">
        <v>33</v>
      </c>
      <c r="Z42" s="14" t="s">
        <v>1633</v>
      </c>
      <c r="AA42" s="13" t="s">
        <v>263</v>
      </c>
      <c r="AB42" s="18" t="s">
        <v>264</v>
      </c>
      <c r="AC42" s="4">
        <f t="shared" si="0"/>
        <v>1</v>
      </c>
      <c r="AD42" s="2">
        <f>IF(COUNTIF(D$2:D42,D42)&gt;1,0,1)</f>
        <v>0</v>
      </c>
      <c r="AG42" s="2">
        <f t="shared" si="1"/>
        <v>0</v>
      </c>
      <c r="AH42" s="2">
        <f t="shared" si="7"/>
        <v>0</v>
      </c>
      <c r="AI42" s="2">
        <f t="shared" si="2"/>
        <v>0</v>
      </c>
      <c r="AJ42" s="44" t="str">
        <f t="shared" si="3"/>
        <v>13CL8942230942497E</v>
      </c>
      <c r="AK42" s="2">
        <f>IF(COUNTIF(AJ$2:AJ42,AJ42)&gt;1,0,1)</f>
        <v>0</v>
      </c>
      <c r="AL42" s="2">
        <f t="shared" si="4"/>
        <v>0</v>
      </c>
      <c r="AM42" s="2">
        <f t="shared" si="5"/>
        <v>0</v>
      </c>
      <c r="AN42" s="2">
        <f t="shared" si="6"/>
        <v>0</v>
      </c>
      <c r="AO42" s="2">
        <f>VLOOKUP(D42,'[1]Matriculados PD 2015_2019'!$D:$F,3,0)</f>
        <v>0</v>
      </c>
      <c r="AP42" s="2">
        <f t="shared" si="8"/>
        <v>0</v>
      </c>
      <c r="AQ42" s="2">
        <f t="shared" si="9"/>
        <v>0</v>
      </c>
    </row>
    <row r="43" spans="1:43">
      <c r="A43" s="2">
        <v>195</v>
      </c>
      <c r="B43" s="6" t="s">
        <v>2548</v>
      </c>
      <c r="C43" s="7" t="s">
        <v>120</v>
      </c>
      <c r="D43" s="7" t="s">
        <v>3545</v>
      </c>
      <c r="E43" s="8">
        <v>20019688</v>
      </c>
      <c r="F43" s="8">
        <v>17760</v>
      </c>
      <c r="G43" s="8" t="s">
        <v>3546</v>
      </c>
      <c r="H43" s="7" t="s">
        <v>73</v>
      </c>
      <c r="I43" s="7" t="s">
        <v>74</v>
      </c>
      <c r="J43" s="8" t="s">
        <v>75</v>
      </c>
      <c r="K43" s="8" t="s">
        <v>3547</v>
      </c>
      <c r="L43" s="7">
        <v>2015</v>
      </c>
      <c r="M43" s="9">
        <v>42397</v>
      </c>
      <c r="N43" s="10" t="s">
        <v>77</v>
      </c>
      <c r="O43" s="10">
        <v>0</v>
      </c>
      <c r="P43" s="10" t="s">
        <v>78</v>
      </c>
      <c r="Q43" s="10" t="s">
        <v>79</v>
      </c>
      <c r="R43" s="10" t="s">
        <v>78</v>
      </c>
      <c r="S43" s="10" t="s">
        <v>78</v>
      </c>
      <c r="T43" s="8" t="s">
        <v>80</v>
      </c>
      <c r="U43" s="7" t="s">
        <v>2552</v>
      </c>
      <c r="V43" s="8" t="s">
        <v>2553</v>
      </c>
      <c r="W43" s="7" t="s">
        <v>83</v>
      </c>
      <c r="X43" s="11" t="s">
        <v>779</v>
      </c>
      <c r="Y43" s="8">
        <v>33</v>
      </c>
      <c r="Z43" s="8" t="s">
        <v>1633</v>
      </c>
      <c r="AA43" s="7" t="s">
        <v>263</v>
      </c>
      <c r="AB43" s="12" t="s">
        <v>264</v>
      </c>
      <c r="AC43" s="4">
        <f t="shared" si="0"/>
        <v>1</v>
      </c>
      <c r="AD43" s="2">
        <f>IF(COUNTIF(D$2:D43,D43)&gt;1,0,1)</f>
        <v>1</v>
      </c>
      <c r="AG43" s="2">
        <f t="shared" si="1"/>
        <v>1</v>
      </c>
      <c r="AH43" s="2">
        <f t="shared" si="7"/>
        <v>0</v>
      </c>
      <c r="AI43" s="2">
        <f t="shared" si="2"/>
        <v>1</v>
      </c>
      <c r="AJ43" s="44" t="str">
        <f t="shared" si="3"/>
        <v>14324993H30502892Q</v>
      </c>
      <c r="AK43" s="2">
        <f>IF(COUNTIF(AJ$2:AJ43,AJ43)&gt;1,0,1)</f>
        <v>1</v>
      </c>
      <c r="AL43" s="2">
        <f t="shared" si="4"/>
        <v>0</v>
      </c>
      <c r="AM43" s="2">
        <f t="shared" si="5"/>
        <v>0</v>
      </c>
      <c r="AN43" s="2">
        <f t="shared" si="6"/>
        <v>0</v>
      </c>
      <c r="AO43" s="2">
        <f>VLOOKUP(D43,'[1]Matriculados PD 2015_2019'!$D:$F,3,0)</f>
        <v>0</v>
      </c>
      <c r="AP43" s="2">
        <f t="shared" si="8"/>
        <v>0</v>
      </c>
      <c r="AQ43" s="2">
        <f t="shared" si="9"/>
        <v>0</v>
      </c>
    </row>
    <row r="44" spans="1:43">
      <c r="A44" s="2">
        <v>195</v>
      </c>
      <c r="B44" s="5" t="s">
        <v>2548</v>
      </c>
      <c r="C44" s="13" t="s">
        <v>120</v>
      </c>
      <c r="D44" s="13" t="s">
        <v>3545</v>
      </c>
      <c r="E44" s="14">
        <v>20019688</v>
      </c>
      <c r="F44" s="14">
        <v>17760</v>
      </c>
      <c r="G44" s="14" t="s">
        <v>3546</v>
      </c>
      <c r="H44" s="13" t="s">
        <v>73</v>
      </c>
      <c r="I44" s="13" t="s">
        <v>74</v>
      </c>
      <c r="J44" s="14" t="s">
        <v>75</v>
      </c>
      <c r="K44" s="14" t="s">
        <v>3547</v>
      </c>
      <c r="L44" s="13">
        <v>2015</v>
      </c>
      <c r="M44" s="15">
        <v>42397</v>
      </c>
      <c r="N44" s="16" t="s">
        <v>77</v>
      </c>
      <c r="O44" s="16">
        <v>0</v>
      </c>
      <c r="P44" s="16" t="s">
        <v>78</v>
      </c>
      <c r="Q44" s="16" t="s">
        <v>79</v>
      </c>
      <c r="R44" s="16" t="s">
        <v>78</v>
      </c>
      <c r="S44" s="16" t="s">
        <v>78</v>
      </c>
      <c r="T44" s="14" t="s">
        <v>90</v>
      </c>
      <c r="U44" s="13" t="s">
        <v>2552</v>
      </c>
      <c r="V44" s="14" t="s">
        <v>2553</v>
      </c>
      <c r="W44" s="13" t="s">
        <v>83</v>
      </c>
      <c r="X44" s="17" t="s">
        <v>779</v>
      </c>
      <c r="Y44" s="14">
        <v>33</v>
      </c>
      <c r="Z44" s="14" t="s">
        <v>1633</v>
      </c>
      <c r="AA44" s="13" t="s">
        <v>263</v>
      </c>
      <c r="AB44" s="18" t="s">
        <v>264</v>
      </c>
      <c r="AC44" s="4">
        <f t="shared" si="0"/>
        <v>1</v>
      </c>
      <c r="AD44" s="2">
        <f>IF(COUNTIF(D$2:D44,D44)&gt;1,0,1)</f>
        <v>0</v>
      </c>
      <c r="AG44" s="2">
        <f t="shared" si="1"/>
        <v>0</v>
      </c>
      <c r="AH44" s="2">
        <f t="shared" si="7"/>
        <v>0</v>
      </c>
      <c r="AI44" s="2">
        <f t="shared" si="2"/>
        <v>0</v>
      </c>
      <c r="AJ44" s="44" t="str">
        <f t="shared" si="3"/>
        <v>14324993H30502892Q</v>
      </c>
      <c r="AK44" s="2">
        <f>IF(COUNTIF(AJ$2:AJ44,AJ44)&gt;1,0,1)</f>
        <v>0</v>
      </c>
      <c r="AL44" s="2">
        <f t="shared" si="4"/>
        <v>0</v>
      </c>
      <c r="AM44" s="2">
        <f t="shared" si="5"/>
        <v>0</v>
      </c>
      <c r="AN44" s="2">
        <f t="shared" si="6"/>
        <v>0</v>
      </c>
      <c r="AO44" s="2">
        <f>VLOOKUP(D44,'[1]Matriculados PD 2015_2019'!$D:$F,3,0)</f>
        <v>0</v>
      </c>
      <c r="AP44" s="2">
        <f t="shared" si="8"/>
        <v>0</v>
      </c>
      <c r="AQ44" s="2">
        <f t="shared" si="9"/>
        <v>0</v>
      </c>
    </row>
    <row r="45" spans="1:43">
      <c r="A45" s="2">
        <v>195</v>
      </c>
      <c r="B45" s="6" t="s">
        <v>2548</v>
      </c>
      <c r="C45" s="7" t="s">
        <v>120</v>
      </c>
      <c r="D45" s="7" t="s">
        <v>3548</v>
      </c>
      <c r="E45" s="8">
        <v>18568</v>
      </c>
      <c r="F45" s="8">
        <v>17760</v>
      </c>
      <c r="G45" s="8" t="s">
        <v>3549</v>
      </c>
      <c r="H45" s="7" t="s">
        <v>73</v>
      </c>
      <c r="I45" s="7" t="s">
        <v>74</v>
      </c>
      <c r="J45" s="8" t="s">
        <v>75</v>
      </c>
      <c r="K45" s="8" t="s">
        <v>3550</v>
      </c>
      <c r="L45" s="7">
        <v>2015</v>
      </c>
      <c r="M45" s="9">
        <v>42403</v>
      </c>
      <c r="N45" s="10" t="s">
        <v>77</v>
      </c>
      <c r="O45" s="10">
        <v>0</v>
      </c>
      <c r="P45" s="10" t="s">
        <v>78</v>
      </c>
      <c r="Q45" s="10" t="s">
        <v>78</v>
      </c>
      <c r="R45" s="10" t="s">
        <v>78</v>
      </c>
      <c r="S45" s="10" t="s">
        <v>78</v>
      </c>
      <c r="T45" s="8" t="s">
        <v>80</v>
      </c>
      <c r="U45" s="7" t="s">
        <v>3551</v>
      </c>
      <c r="V45" s="8" t="s">
        <v>3552</v>
      </c>
      <c r="W45" s="7"/>
      <c r="X45" s="11"/>
      <c r="Y45" s="8"/>
      <c r="Z45" s="8"/>
      <c r="AA45" s="7"/>
      <c r="AB45" s="12"/>
      <c r="AC45" s="4">
        <f t="shared" si="0"/>
        <v>1</v>
      </c>
      <c r="AD45" s="2">
        <f>IF(COUNTIF(D$2:D45,D45)&gt;1,0,1)</f>
        <v>1</v>
      </c>
      <c r="AG45" s="2">
        <f t="shared" si="1"/>
        <v>0</v>
      </c>
      <c r="AH45" s="2">
        <f t="shared" si="7"/>
        <v>0</v>
      </c>
      <c r="AI45" s="2">
        <f t="shared" si="2"/>
        <v>1</v>
      </c>
      <c r="AJ45" s="44" t="str">
        <f t="shared" si="3"/>
        <v>30829663A17198863S</v>
      </c>
      <c r="AK45" s="2">
        <f>IF(COUNTIF(AJ$2:AJ45,AJ45)&gt;1,0,1)</f>
        <v>1</v>
      </c>
      <c r="AL45" s="2">
        <f t="shared" si="4"/>
        <v>1</v>
      </c>
      <c r="AM45" s="2">
        <f t="shared" si="5"/>
        <v>0</v>
      </c>
      <c r="AN45" s="2">
        <f t="shared" si="6"/>
        <v>0</v>
      </c>
      <c r="AO45" s="2">
        <f>VLOOKUP(D45,'[1]Matriculados PD 2015_2019'!$D:$F,3,0)</f>
        <v>0</v>
      </c>
      <c r="AP45" s="2">
        <f t="shared" si="8"/>
        <v>0</v>
      </c>
      <c r="AQ45" s="2">
        <f t="shared" si="9"/>
        <v>0</v>
      </c>
    </row>
    <row r="46" spans="1:43">
      <c r="A46" s="2">
        <v>195</v>
      </c>
      <c r="B46" s="5" t="s">
        <v>2548</v>
      </c>
      <c r="C46" s="13" t="s">
        <v>120</v>
      </c>
      <c r="D46" s="13" t="s">
        <v>3548</v>
      </c>
      <c r="E46" s="14">
        <v>18568</v>
      </c>
      <c r="F46" s="14">
        <v>17760</v>
      </c>
      <c r="G46" s="14" t="s">
        <v>3549</v>
      </c>
      <c r="H46" s="13" t="s">
        <v>73</v>
      </c>
      <c r="I46" s="13" t="s">
        <v>74</v>
      </c>
      <c r="J46" s="14" t="s">
        <v>75</v>
      </c>
      <c r="K46" s="14" t="s">
        <v>3550</v>
      </c>
      <c r="L46" s="13">
        <v>2015</v>
      </c>
      <c r="M46" s="15">
        <v>42403</v>
      </c>
      <c r="N46" s="16" t="s">
        <v>77</v>
      </c>
      <c r="O46" s="16">
        <v>0</v>
      </c>
      <c r="P46" s="16" t="s">
        <v>78</v>
      </c>
      <c r="Q46" s="16" t="s">
        <v>78</v>
      </c>
      <c r="R46" s="16" t="s">
        <v>78</v>
      </c>
      <c r="S46" s="16" t="s">
        <v>78</v>
      </c>
      <c r="T46" s="14" t="s">
        <v>80</v>
      </c>
      <c r="U46" s="13" t="s">
        <v>3453</v>
      </c>
      <c r="V46" s="14" t="s">
        <v>3454</v>
      </c>
      <c r="W46" s="13" t="s">
        <v>83</v>
      </c>
      <c r="X46" s="17" t="s">
        <v>779</v>
      </c>
      <c r="Y46" s="14">
        <v>33</v>
      </c>
      <c r="Z46" s="14" t="s">
        <v>1633</v>
      </c>
      <c r="AA46" s="13" t="s">
        <v>263</v>
      </c>
      <c r="AB46" s="18" t="s">
        <v>264</v>
      </c>
      <c r="AC46" s="4">
        <f t="shared" si="0"/>
        <v>1</v>
      </c>
      <c r="AD46" s="2">
        <f>IF(COUNTIF(D$2:D46,D46)&gt;1,0,1)</f>
        <v>0</v>
      </c>
      <c r="AG46" s="2">
        <f t="shared" si="1"/>
        <v>0</v>
      </c>
      <c r="AH46" s="2">
        <f t="shared" si="7"/>
        <v>0</v>
      </c>
      <c r="AI46" s="2">
        <f t="shared" si="2"/>
        <v>0</v>
      </c>
      <c r="AJ46" s="44" t="str">
        <f t="shared" si="3"/>
        <v>30829663A30460288P</v>
      </c>
      <c r="AK46" s="2">
        <f>IF(COUNTIF(AJ$2:AJ46,AJ46)&gt;1,0,1)</f>
        <v>1</v>
      </c>
      <c r="AL46" s="2">
        <f t="shared" si="4"/>
        <v>0</v>
      </c>
      <c r="AM46" s="2">
        <f t="shared" si="5"/>
        <v>0</v>
      </c>
      <c r="AN46" s="2">
        <f t="shared" si="6"/>
        <v>0</v>
      </c>
      <c r="AO46" s="2">
        <f>VLOOKUP(D46,'[1]Matriculados PD 2015_2019'!$D:$F,3,0)</f>
        <v>0</v>
      </c>
      <c r="AP46" s="2">
        <f t="shared" si="8"/>
        <v>0</v>
      </c>
      <c r="AQ46" s="2">
        <f t="shared" si="9"/>
        <v>0</v>
      </c>
    </row>
    <row r="47" spans="1:43">
      <c r="A47" s="2">
        <v>195</v>
      </c>
      <c r="B47" s="6" t="s">
        <v>2548</v>
      </c>
      <c r="C47" s="7" t="s">
        <v>120</v>
      </c>
      <c r="D47" s="7" t="s">
        <v>3548</v>
      </c>
      <c r="E47" s="8">
        <v>18568</v>
      </c>
      <c r="F47" s="8">
        <v>17760</v>
      </c>
      <c r="G47" s="8" t="s">
        <v>3549</v>
      </c>
      <c r="H47" s="7" t="s">
        <v>73</v>
      </c>
      <c r="I47" s="7" t="s">
        <v>74</v>
      </c>
      <c r="J47" s="8" t="s">
        <v>75</v>
      </c>
      <c r="K47" s="8" t="s">
        <v>3550</v>
      </c>
      <c r="L47" s="7">
        <v>2015</v>
      </c>
      <c r="M47" s="9">
        <v>42403</v>
      </c>
      <c r="N47" s="10" t="s">
        <v>77</v>
      </c>
      <c r="O47" s="10">
        <v>0</v>
      </c>
      <c r="P47" s="10" t="s">
        <v>78</v>
      </c>
      <c r="Q47" s="10" t="s">
        <v>78</v>
      </c>
      <c r="R47" s="10" t="s">
        <v>78</v>
      </c>
      <c r="S47" s="10" t="s">
        <v>78</v>
      </c>
      <c r="T47" s="8" t="s">
        <v>90</v>
      </c>
      <c r="U47" s="7" t="s">
        <v>3453</v>
      </c>
      <c r="V47" s="8" t="s">
        <v>3454</v>
      </c>
      <c r="W47" s="7" t="s">
        <v>83</v>
      </c>
      <c r="X47" s="11" t="s">
        <v>779</v>
      </c>
      <c r="Y47" s="8">
        <v>33</v>
      </c>
      <c r="Z47" s="8" t="s">
        <v>1633</v>
      </c>
      <c r="AA47" s="7" t="s">
        <v>263</v>
      </c>
      <c r="AB47" s="12" t="s">
        <v>264</v>
      </c>
      <c r="AC47" s="4">
        <f t="shared" si="0"/>
        <v>1</v>
      </c>
      <c r="AD47" s="2">
        <f>IF(COUNTIF(D$2:D47,D47)&gt;1,0,1)</f>
        <v>0</v>
      </c>
      <c r="AG47" s="2">
        <f t="shared" si="1"/>
        <v>0</v>
      </c>
      <c r="AH47" s="2">
        <f t="shared" si="7"/>
        <v>0</v>
      </c>
      <c r="AI47" s="2">
        <f t="shared" si="2"/>
        <v>0</v>
      </c>
      <c r="AJ47" s="44" t="str">
        <f t="shared" si="3"/>
        <v>30829663A30460288P</v>
      </c>
      <c r="AK47" s="2">
        <f>IF(COUNTIF(AJ$2:AJ47,AJ47)&gt;1,0,1)</f>
        <v>0</v>
      </c>
      <c r="AL47" s="2">
        <f t="shared" si="4"/>
        <v>0</v>
      </c>
      <c r="AM47" s="2">
        <f t="shared" si="5"/>
        <v>0</v>
      </c>
      <c r="AN47" s="2">
        <f t="shared" si="6"/>
        <v>0</v>
      </c>
      <c r="AO47" s="2">
        <f>VLOOKUP(D47,'[1]Matriculados PD 2015_2019'!$D:$F,3,0)</f>
        <v>0</v>
      </c>
      <c r="AP47" s="2">
        <f t="shared" si="8"/>
        <v>0</v>
      </c>
      <c r="AQ47" s="2">
        <f t="shared" si="9"/>
        <v>0</v>
      </c>
    </row>
    <row r="48" spans="1:43">
      <c r="A48" s="2">
        <v>195</v>
      </c>
      <c r="B48" s="6" t="s">
        <v>2548</v>
      </c>
      <c r="C48" s="7" t="s">
        <v>120</v>
      </c>
      <c r="D48" s="7" t="s">
        <v>3553</v>
      </c>
      <c r="E48" s="8">
        <v>10336259</v>
      </c>
      <c r="F48" s="8">
        <v>17760</v>
      </c>
      <c r="G48" s="8" t="s">
        <v>3554</v>
      </c>
      <c r="H48" s="7" t="s">
        <v>73</v>
      </c>
      <c r="I48" s="7" t="s">
        <v>74</v>
      </c>
      <c r="J48" s="8" t="s">
        <v>75</v>
      </c>
      <c r="K48" s="8" t="s">
        <v>3555</v>
      </c>
      <c r="L48" s="7">
        <v>2015</v>
      </c>
      <c r="M48" s="9">
        <v>42384</v>
      </c>
      <c r="N48" s="10" t="s">
        <v>77</v>
      </c>
      <c r="O48" s="10">
        <v>0</v>
      </c>
      <c r="P48" s="10" t="s">
        <v>78</v>
      </c>
      <c r="Q48" s="10" t="s">
        <v>79</v>
      </c>
      <c r="R48" s="10" t="s">
        <v>78</v>
      </c>
      <c r="S48" s="10" t="s">
        <v>78</v>
      </c>
      <c r="T48" s="8" t="s">
        <v>80</v>
      </c>
      <c r="U48" s="7" t="s">
        <v>2462</v>
      </c>
      <c r="V48" s="8" t="s">
        <v>2463</v>
      </c>
      <c r="W48" s="7" t="s">
        <v>83</v>
      </c>
      <c r="X48" s="11" t="s">
        <v>779</v>
      </c>
      <c r="Y48" s="8">
        <v>33</v>
      </c>
      <c r="Z48" s="8" t="s">
        <v>1633</v>
      </c>
      <c r="AA48" s="7" t="s">
        <v>263</v>
      </c>
      <c r="AB48" s="12" t="s">
        <v>264</v>
      </c>
      <c r="AC48" s="4">
        <f t="shared" si="0"/>
        <v>1</v>
      </c>
      <c r="AD48" s="2">
        <f>IF(COUNTIF(D$2:D48,D48)&gt;1,0,1)</f>
        <v>1</v>
      </c>
      <c r="AG48" s="2">
        <f t="shared" si="1"/>
        <v>1</v>
      </c>
      <c r="AH48" s="2">
        <f t="shared" si="7"/>
        <v>0</v>
      </c>
      <c r="AI48" s="2">
        <f t="shared" si="2"/>
        <v>1</v>
      </c>
      <c r="AJ48" s="44" t="str">
        <f t="shared" si="3"/>
        <v>30986875X09156233W</v>
      </c>
      <c r="AK48" s="2">
        <f>IF(COUNTIF(AJ$2:AJ48,AJ48)&gt;1,0,1)</f>
        <v>1</v>
      </c>
      <c r="AL48" s="2">
        <f t="shared" si="4"/>
        <v>1</v>
      </c>
      <c r="AM48" s="2">
        <f t="shared" si="5"/>
        <v>0</v>
      </c>
      <c r="AN48" s="2">
        <f t="shared" si="6"/>
        <v>0</v>
      </c>
      <c r="AO48" s="2">
        <f>VLOOKUP(D48,'[1]Matriculados PD 2015_2019'!$D:$F,3,0)</f>
        <v>0</v>
      </c>
      <c r="AP48" s="2">
        <f t="shared" si="8"/>
        <v>0</v>
      </c>
      <c r="AQ48" s="2">
        <f t="shared" si="9"/>
        <v>0</v>
      </c>
    </row>
    <row r="49" spans="1:43">
      <c r="A49" s="2">
        <v>195</v>
      </c>
      <c r="B49" s="5" t="s">
        <v>2548</v>
      </c>
      <c r="C49" s="13" t="s">
        <v>120</v>
      </c>
      <c r="D49" s="13" t="s">
        <v>3553</v>
      </c>
      <c r="E49" s="14">
        <v>10336259</v>
      </c>
      <c r="F49" s="14">
        <v>17760</v>
      </c>
      <c r="G49" s="14" t="s">
        <v>3554</v>
      </c>
      <c r="H49" s="13" t="s">
        <v>73</v>
      </c>
      <c r="I49" s="13" t="s">
        <v>74</v>
      </c>
      <c r="J49" s="14" t="s">
        <v>75</v>
      </c>
      <c r="K49" s="14" t="s">
        <v>3555</v>
      </c>
      <c r="L49" s="13">
        <v>2015</v>
      </c>
      <c r="M49" s="15">
        <v>42384</v>
      </c>
      <c r="N49" s="16" t="s">
        <v>77</v>
      </c>
      <c r="O49" s="16">
        <v>0</v>
      </c>
      <c r="P49" s="16" t="s">
        <v>78</v>
      </c>
      <c r="Q49" s="16" t="s">
        <v>79</v>
      </c>
      <c r="R49" s="16" t="s">
        <v>78</v>
      </c>
      <c r="S49" s="16" t="s">
        <v>78</v>
      </c>
      <c r="T49" s="14" t="s">
        <v>80</v>
      </c>
      <c r="U49" s="13" t="s">
        <v>1631</v>
      </c>
      <c r="V49" s="14" t="s">
        <v>1632</v>
      </c>
      <c r="W49" s="13" t="s">
        <v>83</v>
      </c>
      <c r="X49" s="17" t="s">
        <v>779</v>
      </c>
      <c r="Y49" s="14">
        <v>33</v>
      </c>
      <c r="Z49" s="14" t="s">
        <v>1633</v>
      </c>
      <c r="AA49" s="13" t="s">
        <v>263</v>
      </c>
      <c r="AB49" s="18" t="s">
        <v>264</v>
      </c>
      <c r="AC49" s="4">
        <f t="shared" si="0"/>
        <v>1</v>
      </c>
      <c r="AD49" s="2">
        <f>IF(COUNTIF(D$2:D49,D49)&gt;1,0,1)</f>
        <v>0</v>
      </c>
      <c r="AG49" s="2">
        <f t="shared" si="1"/>
        <v>0</v>
      </c>
      <c r="AH49" s="2">
        <f t="shared" si="7"/>
        <v>0</v>
      </c>
      <c r="AI49" s="2">
        <f t="shared" si="2"/>
        <v>0</v>
      </c>
      <c r="AJ49" s="44" t="str">
        <f t="shared" si="3"/>
        <v>30986875X30206454W</v>
      </c>
      <c r="AK49" s="2">
        <f>IF(COUNTIF(AJ$2:AJ49,AJ49)&gt;1,0,1)</f>
        <v>1</v>
      </c>
      <c r="AL49" s="2">
        <f t="shared" si="4"/>
        <v>0</v>
      </c>
      <c r="AM49" s="2">
        <f t="shared" si="5"/>
        <v>0</v>
      </c>
      <c r="AN49" s="2">
        <f t="shared" si="6"/>
        <v>0</v>
      </c>
      <c r="AO49" s="2">
        <f>VLOOKUP(D49,'[1]Matriculados PD 2015_2019'!$D:$F,3,0)</f>
        <v>0</v>
      </c>
      <c r="AP49" s="2">
        <f t="shared" si="8"/>
        <v>0</v>
      </c>
      <c r="AQ49" s="2">
        <f t="shared" si="9"/>
        <v>0</v>
      </c>
    </row>
    <row r="50" spans="1:43">
      <c r="A50" s="2">
        <v>195</v>
      </c>
      <c r="B50" s="6" t="s">
        <v>2548</v>
      </c>
      <c r="C50" s="7" t="s">
        <v>120</v>
      </c>
      <c r="D50" s="7" t="s">
        <v>3553</v>
      </c>
      <c r="E50" s="8">
        <v>10336259</v>
      </c>
      <c r="F50" s="8">
        <v>17760</v>
      </c>
      <c r="G50" s="8" t="s">
        <v>3554</v>
      </c>
      <c r="H50" s="7" t="s">
        <v>73</v>
      </c>
      <c r="I50" s="7" t="s">
        <v>74</v>
      </c>
      <c r="J50" s="8" t="s">
        <v>75</v>
      </c>
      <c r="K50" s="8" t="s">
        <v>3555</v>
      </c>
      <c r="L50" s="7">
        <v>2015</v>
      </c>
      <c r="M50" s="9">
        <v>42384</v>
      </c>
      <c r="N50" s="10" t="s">
        <v>77</v>
      </c>
      <c r="O50" s="10">
        <v>0</v>
      </c>
      <c r="P50" s="10" t="s">
        <v>78</v>
      </c>
      <c r="Q50" s="10" t="s">
        <v>79</v>
      </c>
      <c r="R50" s="10" t="s">
        <v>78</v>
      </c>
      <c r="S50" s="10" t="s">
        <v>78</v>
      </c>
      <c r="T50" s="8" t="s">
        <v>90</v>
      </c>
      <c r="U50" s="7" t="s">
        <v>2462</v>
      </c>
      <c r="V50" s="8" t="s">
        <v>2463</v>
      </c>
      <c r="W50" s="7" t="s">
        <v>83</v>
      </c>
      <c r="X50" s="11" t="s">
        <v>779</v>
      </c>
      <c r="Y50" s="8">
        <v>33</v>
      </c>
      <c r="Z50" s="8" t="s">
        <v>1633</v>
      </c>
      <c r="AA50" s="7" t="s">
        <v>263</v>
      </c>
      <c r="AB50" s="12" t="s">
        <v>264</v>
      </c>
      <c r="AC50" s="4">
        <f t="shared" si="0"/>
        <v>1</v>
      </c>
      <c r="AD50" s="2">
        <f>IF(COUNTIF(D$2:D50,D50)&gt;1,0,1)</f>
        <v>0</v>
      </c>
      <c r="AG50" s="2">
        <f t="shared" si="1"/>
        <v>0</v>
      </c>
      <c r="AH50" s="2">
        <f t="shared" si="7"/>
        <v>0</v>
      </c>
      <c r="AI50" s="2">
        <f t="shared" si="2"/>
        <v>0</v>
      </c>
      <c r="AJ50" s="44" t="str">
        <f t="shared" si="3"/>
        <v>30986875X09156233W</v>
      </c>
      <c r="AK50" s="2">
        <f>IF(COUNTIF(AJ$2:AJ50,AJ50)&gt;1,0,1)</f>
        <v>0</v>
      </c>
      <c r="AL50" s="2">
        <f t="shared" si="4"/>
        <v>0</v>
      </c>
      <c r="AM50" s="2">
        <f t="shared" si="5"/>
        <v>0</v>
      </c>
      <c r="AN50" s="2">
        <f t="shared" si="6"/>
        <v>0</v>
      </c>
      <c r="AO50" s="2">
        <f>VLOOKUP(D50,'[1]Matriculados PD 2015_2019'!$D:$F,3,0)</f>
        <v>0</v>
      </c>
      <c r="AP50" s="2">
        <f t="shared" si="8"/>
        <v>0</v>
      </c>
      <c r="AQ50" s="2">
        <f t="shared" si="9"/>
        <v>0</v>
      </c>
    </row>
    <row r="51" spans="1:43">
      <c r="A51" s="2">
        <v>195</v>
      </c>
      <c r="B51" s="5" t="s">
        <v>2548</v>
      </c>
      <c r="C51" s="13" t="s">
        <v>120</v>
      </c>
      <c r="D51" s="13" t="s">
        <v>3556</v>
      </c>
      <c r="E51" s="14">
        <v>20014728</v>
      </c>
      <c r="F51" s="14">
        <v>17760</v>
      </c>
      <c r="G51" s="14" t="s">
        <v>3557</v>
      </c>
      <c r="H51" s="13" t="s">
        <v>83</v>
      </c>
      <c r="I51" s="13" t="s">
        <v>74</v>
      </c>
      <c r="J51" s="14" t="s">
        <v>75</v>
      </c>
      <c r="K51" s="14" t="s">
        <v>3558</v>
      </c>
      <c r="L51" s="13">
        <v>2015</v>
      </c>
      <c r="M51" s="15">
        <v>42646</v>
      </c>
      <c r="N51" s="16" t="s">
        <v>77</v>
      </c>
      <c r="O51" s="16">
        <v>0</v>
      </c>
      <c r="P51" s="16" t="s">
        <v>78</v>
      </c>
      <c r="Q51" s="16" t="s">
        <v>79</v>
      </c>
      <c r="R51" s="16" t="s">
        <v>78</v>
      </c>
      <c r="S51" s="16" t="s">
        <v>78</v>
      </c>
      <c r="T51" s="14" t="s">
        <v>80</v>
      </c>
      <c r="U51" s="13"/>
      <c r="V51" s="14" t="s">
        <v>3559</v>
      </c>
      <c r="W51" s="13"/>
      <c r="X51" s="17"/>
      <c r="Y51" s="14"/>
      <c r="Z51" s="14"/>
      <c r="AA51" s="13"/>
      <c r="AB51" s="18"/>
      <c r="AC51" s="4">
        <f t="shared" si="0"/>
        <v>1</v>
      </c>
      <c r="AD51" s="2">
        <f>IF(COUNTIF(D$2:D51,D51)&gt;1,0,1)</f>
        <v>1</v>
      </c>
      <c r="AG51" s="2">
        <f t="shared" si="1"/>
        <v>1</v>
      </c>
      <c r="AH51" s="2">
        <f t="shared" si="7"/>
        <v>0</v>
      </c>
      <c r="AI51" s="2">
        <f t="shared" si="2"/>
        <v>1</v>
      </c>
      <c r="AJ51" s="44" t="str">
        <f t="shared" si="3"/>
        <v>49029106Y</v>
      </c>
      <c r="AK51" s="2">
        <f>IF(COUNTIF(AJ$2:AJ51,AJ51)&gt;1,0,1)</f>
        <v>1</v>
      </c>
      <c r="AL51" s="2">
        <f t="shared" si="4"/>
        <v>1</v>
      </c>
      <c r="AM51" s="2">
        <f t="shared" si="5"/>
        <v>0</v>
      </c>
      <c r="AN51" s="2">
        <f t="shared" si="6"/>
        <v>0</v>
      </c>
      <c r="AO51" s="2">
        <f>VLOOKUP(D51,'[1]Matriculados PD 2015_2019'!$D:$F,3,0)</f>
        <v>0</v>
      </c>
      <c r="AP51" s="2">
        <f t="shared" si="8"/>
        <v>0</v>
      </c>
      <c r="AQ51" s="2">
        <f t="shared" si="9"/>
        <v>0</v>
      </c>
    </row>
    <row r="52" spans="1:43">
      <c r="A52" s="2">
        <v>195</v>
      </c>
      <c r="B52" s="6" t="s">
        <v>2548</v>
      </c>
      <c r="C52" s="7" t="s">
        <v>120</v>
      </c>
      <c r="D52" s="7" t="s">
        <v>3556</v>
      </c>
      <c r="E52" s="8">
        <v>20014728</v>
      </c>
      <c r="F52" s="8">
        <v>17760</v>
      </c>
      <c r="G52" s="8" t="s">
        <v>3557</v>
      </c>
      <c r="H52" s="7" t="s">
        <v>83</v>
      </c>
      <c r="I52" s="7" t="s">
        <v>74</v>
      </c>
      <c r="J52" s="8" t="s">
        <v>75</v>
      </c>
      <c r="K52" s="8" t="s">
        <v>3558</v>
      </c>
      <c r="L52" s="7">
        <v>2015</v>
      </c>
      <c r="M52" s="9">
        <v>42646</v>
      </c>
      <c r="N52" s="10" t="s">
        <v>77</v>
      </c>
      <c r="O52" s="10">
        <v>0</v>
      </c>
      <c r="P52" s="10" t="s">
        <v>78</v>
      </c>
      <c r="Q52" s="10" t="s">
        <v>79</v>
      </c>
      <c r="R52" s="10" t="s">
        <v>78</v>
      </c>
      <c r="S52" s="10" t="s">
        <v>78</v>
      </c>
      <c r="T52" s="8" t="s">
        <v>80</v>
      </c>
      <c r="U52" s="7" t="s">
        <v>3560</v>
      </c>
      <c r="V52" s="8" t="s">
        <v>3561</v>
      </c>
      <c r="W52" s="7" t="s">
        <v>83</v>
      </c>
      <c r="X52" s="11" t="s">
        <v>779</v>
      </c>
      <c r="Y52" s="8">
        <v>33</v>
      </c>
      <c r="Z52" s="8" t="s">
        <v>1633</v>
      </c>
      <c r="AA52" s="7" t="s">
        <v>263</v>
      </c>
      <c r="AB52" s="12" t="s">
        <v>264</v>
      </c>
      <c r="AC52" s="4">
        <f t="shared" si="0"/>
        <v>1</v>
      </c>
      <c r="AD52" s="2">
        <f>IF(COUNTIF(D$2:D52,D52)&gt;1,0,1)</f>
        <v>0</v>
      </c>
      <c r="AG52" s="2">
        <f t="shared" si="1"/>
        <v>0</v>
      </c>
      <c r="AH52" s="2">
        <f t="shared" si="7"/>
        <v>0</v>
      </c>
      <c r="AI52" s="2">
        <f t="shared" si="2"/>
        <v>0</v>
      </c>
      <c r="AJ52" s="44" t="str">
        <f t="shared" si="3"/>
        <v>49029106Y30792131F</v>
      </c>
      <c r="AK52" s="2">
        <f>IF(COUNTIF(AJ$2:AJ52,AJ52)&gt;1,0,1)</f>
        <v>1</v>
      </c>
      <c r="AL52" s="2">
        <f t="shared" si="4"/>
        <v>0</v>
      </c>
      <c r="AM52" s="2">
        <f t="shared" si="5"/>
        <v>0</v>
      </c>
      <c r="AN52" s="2">
        <f t="shared" si="6"/>
        <v>0</v>
      </c>
      <c r="AO52" s="2">
        <f>VLOOKUP(D52,'[1]Matriculados PD 2015_2019'!$D:$F,3,0)</f>
        <v>0</v>
      </c>
      <c r="AP52" s="2">
        <f t="shared" si="8"/>
        <v>0</v>
      </c>
      <c r="AQ52" s="2">
        <f t="shared" si="9"/>
        <v>0</v>
      </c>
    </row>
    <row r="53" spans="1:43">
      <c r="A53" s="2">
        <v>195</v>
      </c>
      <c r="B53" s="5" t="s">
        <v>2548</v>
      </c>
      <c r="C53" s="13" t="s">
        <v>120</v>
      </c>
      <c r="D53" s="13" t="s">
        <v>3556</v>
      </c>
      <c r="E53" s="14">
        <v>20014728</v>
      </c>
      <c r="F53" s="14">
        <v>17760</v>
      </c>
      <c r="G53" s="14" t="s">
        <v>3557</v>
      </c>
      <c r="H53" s="13" t="s">
        <v>83</v>
      </c>
      <c r="I53" s="13" t="s">
        <v>74</v>
      </c>
      <c r="J53" s="14" t="s">
        <v>75</v>
      </c>
      <c r="K53" s="14" t="s">
        <v>3558</v>
      </c>
      <c r="L53" s="13">
        <v>2015</v>
      </c>
      <c r="M53" s="15">
        <v>42646</v>
      </c>
      <c r="N53" s="16" t="s">
        <v>77</v>
      </c>
      <c r="O53" s="16">
        <v>0</v>
      </c>
      <c r="P53" s="16" t="s">
        <v>78</v>
      </c>
      <c r="Q53" s="16" t="s">
        <v>79</v>
      </c>
      <c r="R53" s="16" t="s">
        <v>78</v>
      </c>
      <c r="S53" s="16" t="s">
        <v>78</v>
      </c>
      <c r="T53" s="14" t="s">
        <v>90</v>
      </c>
      <c r="U53" s="13" t="s">
        <v>3560</v>
      </c>
      <c r="V53" s="14" t="s">
        <v>3561</v>
      </c>
      <c r="W53" s="13" t="s">
        <v>83</v>
      </c>
      <c r="X53" s="17" t="s">
        <v>779</v>
      </c>
      <c r="Y53" s="14">
        <v>33</v>
      </c>
      <c r="Z53" s="14" t="s">
        <v>1633</v>
      </c>
      <c r="AA53" s="13" t="s">
        <v>263</v>
      </c>
      <c r="AB53" s="18" t="s">
        <v>264</v>
      </c>
      <c r="AC53" s="4">
        <f t="shared" si="0"/>
        <v>1</v>
      </c>
      <c r="AD53" s="2">
        <f>IF(COUNTIF(D$2:D53,D53)&gt;1,0,1)</f>
        <v>0</v>
      </c>
      <c r="AG53" s="2">
        <f t="shared" si="1"/>
        <v>0</v>
      </c>
      <c r="AH53" s="2">
        <f t="shared" si="7"/>
        <v>0</v>
      </c>
      <c r="AI53" s="2">
        <f t="shared" si="2"/>
        <v>0</v>
      </c>
      <c r="AJ53" s="44" t="str">
        <f t="shared" si="3"/>
        <v>49029106Y30792131F</v>
      </c>
      <c r="AK53" s="2">
        <f>IF(COUNTIF(AJ$2:AJ53,AJ53)&gt;1,0,1)</f>
        <v>0</v>
      </c>
      <c r="AL53" s="2">
        <f t="shared" si="4"/>
        <v>0</v>
      </c>
      <c r="AM53" s="2">
        <f t="shared" si="5"/>
        <v>0</v>
      </c>
      <c r="AN53" s="2">
        <f t="shared" si="6"/>
        <v>0</v>
      </c>
      <c r="AO53" s="2">
        <f>VLOOKUP(D53,'[1]Matriculados PD 2015_2019'!$D:$F,3,0)</f>
        <v>0</v>
      </c>
      <c r="AP53" s="2">
        <f t="shared" si="8"/>
        <v>0</v>
      </c>
      <c r="AQ53" s="2">
        <f t="shared" si="9"/>
        <v>0</v>
      </c>
    </row>
    <row r="54" spans="1:43">
      <c r="A54" s="2">
        <v>196</v>
      </c>
      <c r="B54" s="6" t="s">
        <v>2560</v>
      </c>
      <c r="C54" s="7" t="s">
        <v>120</v>
      </c>
      <c r="D54" s="7">
        <v>3495423</v>
      </c>
      <c r="E54" s="8">
        <v>20003606</v>
      </c>
      <c r="F54" s="8">
        <v>17761</v>
      </c>
      <c r="G54" s="8" t="s">
        <v>3562</v>
      </c>
      <c r="H54" s="7" t="s">
        <v>73</v>
      </c>
      <c r="I54" s="7" t="s">
        <v>258</v>
      </c>
      <c r="J54" s="8" t="s">
        <v>75</v>
      </c>
      <c r="K54" s="8" t="s">
        <v>3563</v>
      </c>
      <c r="L54" s="7">
        <v>2015</v>
      </c>
      <c r="M54" s="9">
        <v>42342</v>
      </c>
      <c r="N54" s="10" t="s">
        <v>77</v>
      </c>
      <c r="O54" s="10">
        <v>0</v>
      </c>
      <c r="P54" s="10" t="s">
        <v>78</v>
      </c>
      <c r="Q54" s="10" t="s">
        <v>78</v>
      </c>
      <c r="R54" s="10" t="s">
        <v>78</v>
      </c>
      <c r="S54" s="10" t="s">
        <v>79</v>
      </c>
      <c r="T54" s="8" t="s">
        <v>80</v>
      </c>
      <c r="U54" s="7" t="s">
        <v>3564</v>
      </c>
      <c r="V54" s="8" t="s">
        <v>3565</v>
      </c>
      <c r="W54" s="7"/>
      <c r="X54" s="11"/>
      <c r="Y54" s="8"/>
      <c r="Z54" s="8"/>
      <c r="AA54" s="7"/>
      <c r="AB54" s="12"/>
      <c r="AC54" s="4">
        <f t="shared" si="0"/>
        <v>1</v>
      </c>
      <c r="AD54" s="2">
        <f>IF(COUNTIF(D$2:D54,D54)&gt;1,0,1)</f>
        <v>1</v>
      </c>
      <c r="AG54" s="2">
        <f t="shared" si="1"/>
        <v>0</v>
      </c>
      <c r="AH54" s="2">
        <f t="shared" si="7"/>
        <v>0</v>
      </c>
      <c r="AI54" s="2">
        <f t="shared" si="2"/>
        <v>1</v>
      </c>
      <c r="AJ54" s="44" t="str">
        <f t="shared" si="3"/>
        <v>349542303905275J</v>
      </c>
      <c r="AK54" s="2">
        <f>IF(COUNTIF(AJ$2:AJ54,AJ54)&gt;1,0,1)</f>
        <v>1</v>
      </c>
      <c r="AL54" s="2">
        <f t="shared" si="4"/>
        <v>1</v>
      </c>
      <c r="AM54" s="2">
        <f t="shared" si="5"/>
        <v>1</v>
      </c>
      <c r="AN54" s="2">
        <f t="shared" si="6"/>
        <v>1</v>
      </c>
      <c r="AO54" s="2">
        <f>VLOOKUP(D54,'[1]Matriculados PD 2015_2019'!$D:$F,3,0)</f>
        <v>0</v>
      </c>
      <c r="AP54" s="2">
        <f t="shared" si="8"/>
        <v>0</v>
      </c>
      <c r="AQ54" s="2">
        <f t="shared" si="9"/>
        <v>0</v>
      </c>
    </row>
    <row r="55" spans="1:43">
      <c r="A55" s="2">
        <v>196</v>
      </c>
      <c r="B55" s="6" t="s">
        <v>2560</v>
      </c>
      <c r="C55" s="7" t="s">
        <v>120</v>
      </c>
      <c r="D55" s="7">
        <v>3495423</v>
      </c>
      <c r="E55" s="8">
        <v>20003606</v>
      </c>
      <c r="F55" s="8">
        <v>17761</v>
      </c>
      <c r="G55" s="8" t="s">
        <v>3562</v>
      </c>
      <c r="H55" s="7" t="s">
        <v>73</v>
      </c>
      <c r="I55" s="7" t="s">
        <v>258</v>
      </c>
      <c r="J55" s="8" t="s">
        <v>75</v>
      </c>
      <c r="K55" s="8" t="s">
        <v>3563</v>
      </c>
      <c r="L55" s="7">
        <v>2015</v>
      </c>
      <c r="M55" s="9">
        <v>42342</v>
      </c>
      <c r="N55" s="10" t="s">
        <v>77</v>
      </c>
      <c r="O55" s="10">
        <v>0</v>
      </c>
      <c r="P55" s="10" t="s">
        <v>78</v>
      </c>
      <c r="Q55" s="10" t="s">
        <v>78</v>
      </c>
      <c r="R55" s="10" t="s">
        <v>78</v>
      </c>
      <c r="S55" s="10" t="s">
        <v>79</v>
      </c>
      <c r="T55" s="8" t="s">
        <v>80</v>
      </c>
      <c r="U55" s="7" t="s">
        <v>3566</v>
      </c>
      <c r="V55" s="8" t="s">
        <v>3567</v>
      </c>
      <c r="W55" s="7" t="s">
        <v>83</v>
      </c>
      <c r="X55" s="11" t="s">
        <v>137</v>
      </c>
      <c r="Y55" s="8">
        <v>420</v>
      </c>
      <c r="Z55" s="8" t="s">
        <v>137</v>
      </c>
      <c r="AA55" s="7" t="s">
        <v>99</v>
      </c>
      <c r="AB55" s="12" t="s">
        <v>100</v>
      </c>
      <c r="AC55" s="4">
        <f t="shared" si="0"/>
        <v>1</v>
      </c>
      <c r="AD55" s="2">
        <f>IF(COUNTIF(D$2:D55,D55)&gt;1,0,1)</f>
        <v>0</v>
      </c>
      <c r="AG55" s="2">
        <f t="shared" si="1"/>
        <v>0</v>
      </c>
      <c r="AH55" s="2">
        <f t="shared" si="7"/>
        <v>0</v>
      </c>
      <c r="AI55" s="2">
        <f t="shared" si="2"/>
        <v>0</v>
      </c>
      <c r="AJ55" s="44" t="str">
        <f t="shared" si="3"/>
        <v>349542330514771G</v>
      </c>
      <c r="AK55" s="2">
        <f>IF(COUNTIF(AJ$2:AJ55,AJ55)&gt;1,0,1)</f>
        <v>1</v>
      </c>
      <c r="AL55" s="2">
        <f t="shared" si="4"/>
        <v>0</v>
      </c>
      <c r="AM55" s="2">
        <f t="shared" si="5"/>
        <v>0</v>
      </c>
      <c r="AN55" s="2">
        <f t="shared" si="6"/>
        <v>0</v>
      </c>
      <c r="AO55" s="2">
        <f>VLOOKUP(D55,'[1]Matriculados PD 2015_2019'!$D:$F,3,0)</f>
        <v>0</v>
      </c>
      <c r="AP55" s="2">
        <f t="shared" si="8"/>
        <v>0</v>
      </c>
      <c r="AQ55" s="2">
        <f t="shared" si="9"/>
        <v>0</v>
      </c>
    </row>
    <row r="56" spans="1:43">
      <c r="A56" s="2">
        <v>196</v>
      </c>
      <c r="B56" s="5" t="s">
        <v>2560</v>
      </c>
      <c r="C56" s="13" t="s">
        <v>120</v>
      </c>
      <c r="D56" s="13">
        <v>3495423</v>
      </c>
      <c r="E56" s="14">
        <v>20003606</v>
      </c>
      <c r="F56" s="14">
        <v>17761</v>
      </c>
      <c r="G56" s="14" t="s">
        <v>3562</v>
      </c>
      <c r="H56" s="13" t="s">
        <v>73</v>
      </c>
      <c r="I56" s="13" t="s">
        <v>258</v>
      </c>
      <c r="J56" s="14" t="s">
        <v>75</v>
      </c>
      <c r="K56" s="14" t="s">
        <v>3563</v>
      </c>
      <c r="L56" s="13">
        <v>2015</v>
      </c>
      <c r="M56" s="15">
        <v>42342</v>
      </c>
      <c r="N56" s="16" t="s">
        <v>77</v>
      </c>
      <c r="O56" s="16">
        <v>0</v>
      </c>
      <c r="P56" s="16" t="s">
        <v>78</v>
      </c>
      <c r="Q56" s="16" t="s">
        <v>78</v>
      </c>
      <c r="R56" s="16" t="s">
        <v>78</v>
      </c>
      <c r="S56" s="16" t="s">
        <v>79</v>
      </c>
      <c r="T56" s="14" t="s">
        <v>90</v>
      </c>
      <c r="U56" s="13" t="s">
        <v>3566</v>
      </c>
      <c r="V56" s="14" t="s">
        <v>3567</v>
      </c>
      <c r="W56" s="13" t="s">
        <v>83</v>
      </c>
      <c r="X56" s="17" t="s">
        <v>137</v>
      </c>
      <c r="Y56" s="14">
        <v>420</v>
      </c>
      <c r="Z56" s="14" t="s">
        <v>137</v>
      </c>
      <c r="AA56" s="13" t="s">
        <v>99</v>
      </c>
      <c r="AB56" s="18" t="s">
        <v>100</v>
      </c>
      <c r="AC56" s="4">
        <f t="shared" si="0"/>
        <v>1</v>
      </c>
      <c r="AD56" s="2">
        <f>IF(COUNTIF(D$2:D56,D56)&gt;1,0,1)</f>
        <v>0</v>
      </c>
      <c r="AG56" s="2">
        <f t="shared" si="1"/>
        <v>0</v>
      </c>
      <c r="AH56" s="2">
        <f t="shared" si="7"/>
        <v>0</v>
      </c>
      <c r="AI56" s="2">
        <f t="shared" si="2"/>
        <v>0</v>
      </c>
      <c r="AJ56" s="44" t="str">
        <f t="shared" si="3"/>
        <v>349542330514771G</v>
      </c>
      <c r="AK56" s="2">
        <f>IF(COUNTIF(AJ$2:AJ56,AJ56)&gt;1,0,1)</f>
        <v>0</v>
      </c>
      <c r="AL56" s="2">
        <f t="shared" si="4"/>
        <v>0</v>
      </c>
      <c r="AM56" s="2">
        <f t="shared" si="5"/>
        <v>0</v>
      </c>
      <c r="AN56" s="2">
        <f t="shared" si="6"/>
        <v>0</v>
      </c>
      <c r="AO56" s="2">
        <f>VLOOKUP(D56,'[1]Matriculados PD 2015_2019'!$D:$F,3,0)</f>
        <v>0</v>
      </c>
      <c r="AP56" s="2">
        <f t="shared" si="8"/>
        <v>0</v>
      </c>
      <c r="AQ56" s="2">
        <f t="shared" si="9"/>
        <v>0</v>
      </c>
    </row>
    <row r="57" spans="1:43">
      <c r="A57" s="2">
        <v>196</v>
      </c>
      <c r="B57" s="5" t="s">
        <v>2560</v>
      </c>
      <c r="C57" s="13" t="s">
        <v>120</v>
      </c>
      <c r="D57" s="13" t="s">
        <v>3568</v>
      </c>
      <c r="E57" s="14">
        <v>20042345</v>
      </c>
      <c r="F57" s="14">
        <v>17761</v>
      </c>
      <c r="G57" s="14" t="s">
        <v>3569</v>
      </c>
      <c r="H57" s="13" t="s">
        <v>73</v>
      </c>
      <c r="I57" s="13" t="s">
        <v>74</v>
      </c>
      <c r="J57" s="14" t="s">
        <v>75</v>
      </c>
      <c r="K57" s="14" t="s">
        <v>3570</v>
      </c>
      <c r="L57" s="13">
        <v>2015</v>
      </c>
      <c r="M57" s="15">
        <v>42580</v>
      </c>
      <c r="N57" s="16" t="s">
        <v>77</v>
      </c>
      <c r="O57" s="16">
        <v>0</v>
      </c>
      <c r="P57" s="16" t="s">
        <v>78</v>
      </c>
      <c r="Q57" s="16" t="s">
        <v>78</v>
      </c>
      <c r="R57" s="16" t="s">
        <v>78</v>
      </c>
      <c r="S57" s="16" t="s">
        <v>78</v>
      </c>
      <c r="T57" s="14" t="s">
        <v>80</v>
      </c>
      <c r="U57" s="13" t="s">
        <v>3571</v>
      </c>
      <c r="V57" s="14" t="s">
        <v>3572</v>
      </c>
      <c r="W57" s="13"/>
      <c r="X57" s="17"/>
      <c r="Y57" s="14"/>
      <c r="Z57" s="14"/>
      <c r="AA57" s="13"/>
      <c r="AB57" s="18"/>
      <c r="AC57" s="4">
        <f t="shared" si="0"/>
        <v>1</v>
      </c>
      <c r="AD57" s="2">
        <f>IF(COUNTIF(D$2:D57,D57)&gt;1,0,1)</f>
        <v>1</v>
      </c>
      <c r="AG57" s="2">
        <f t="shared" si="1"/>
        <v>0</v>
      </c>
      <c r="AH57" s="2">
        <f t="shared" si="7"/>
        <v>0</v>
      </c>
      <c r="AI57" s="2">
        <f t="shared" si="2"/>
        <v>1</v>
      </c>
      <c r="AJ57" s="44" t="str">
        <f t="shared" si="3"/>
        <v>05680593F00800813E</v>
      </c>
      <c r="AK57" s="2">
        <f>IF(COUNTIF(AJ$2:AJ57,AJ57)&gt;1,0,1)</f>
        <v>1</v>
      </c>
      <c r="AL57" s="2">
        <f t="shared" si="4"/>
        <v>1</v>
      </c>
      <c r="AM57" s="2">
        <f t="shared" si="5"/>
        <v>0</v>
      </c>
      <c r="AN57" s="2">
        <f t="shared" si="6"/>
        <v>0</v>
      </c>
      <c r="AO57" s="2">
        <f>VLOOKUP(D57,'[1]Matriculados PD 2015_2019'!$D:$F,3,0)</f>
        <v>0</v>
      </c>
      <c r="AP57" s="2">
        <f t="shared" si="8"/>
        <v>0</v>
      </c>
      <c r="AQ57" s="2">
        <f t="shared" si="9"/>
        <v>0</v>
      </c>
    </row>
    <row r="58" spans="1:43">
      <c r="A58" s="2">
        <v>196</v>
      </c>
      <c r="B58" s="6" t="s">
        <v>2560</v>
      </c>
      <c r="C58" s="7" t="s">
        <v>120</v>
      </c>
      <c r="D58" s="7" t="s">
        <v>3568</v>
      </c>
      <c r="E58" s="8">
        <v>20042345</v>
      </c>
      <c r="F58" s="8">
        <v>17761</v>
      </c>
      <c r="G58" s="8" t="s">
        <v>3569</v>
      </c>
      <c r="H58" s="7" t="s">
        <v>73</v>
      </c>
      <c r="I58" s="7" t="s">
        <v>74</v>
      </c>
      <c r="J58" s="8" t="s">
        <v>75</v>
      </c>
      <c r="K58" s="8" t="s">
        <v>3570</v>
      </c>
      <c r="L58" s="7">
        <v>2015</v>
      </c>
      <c r="M58" s="9">
        <v>42580</v>
      </c>
      <c r="N58" s="10" t="s">
        <v>77</v>
      </c>
      <c r="O58" s="10">
        <v>0</v>
      </c>
      <c r="P58" s="10" t="s">
        <v>78</v>
      </c>
      <c r="Q58" s="10" t="s">
        <v>78</v>
      </c>
      <c r="R58" s="10" t="s">
        <v>78</v>
      </c>
      <c r="S58" s="10" t="s">
        <v>78</v>
      </c>
      <c r="T58" s="8" t="s">
        <v>80</v>
      </c>
      <c r="U58" s="7" t="s">
        <v>1140</v>
      </c>
      <c r="V58" s="8" t="s">
        <v>1141</v>
      </c>
      <c r="W58" s="7" t="s">
        <v>83</v>
      </c>
      <c r="X58" s="11" t="s">
        <v>179</v>
      </c>
      <c r="Y58" s="8">
        <v>700</v>
      </c>
      <c r="Z58" s="8" t="s">
        <v>179</v>
      </c>
      <c r="AA58" s="7" t="s">
        <v>107</v>
      </c>
      <c r="AB58" s="12" t="s">
        <v>108</v>
      </c>
      <c r="AC58" s="4">
        <f t="shared" si="0"/>
        <v>1</v>
      </c>
      <c r="AD58" s="2">
        <f>IF(COUNTIF(D$2:D58,D58)&gt;1,0,1)</f>
        <v>0</v>
      </c>
      <c r="AG58" s="2">
        <f t="shared" si="1"/>
        <v>0</v>
      </c>
      <c r="AH58" s="2">
        <f t="shared" si="7"/>
        <v>0</v>
      </c>
      <c r="AI58" s="2">
        <f t="shared" si="2"/>
        <v>0</v>
      </c>
      <c r="AJ58" s="44" t="str">
        <f t="shared" si="3"/>
        <v>05680593F30394632V</v>
      </c>
      <c r="AK58" s="2">
        <f>IF(COUNTIF(AJ$2:AJ58,AJ58)&gt;1,0,1)</f>
        <v>1</v>
      </c>
      <c r="AL58" s="2">
        <f t="shared" si="4"/>
        <v>0</v>
      </c>
      <c r="AM58" s="2">
        <f t="shared" si="5"/>
        <v>0</v>
      </c>
      <c r="AN58" s="2">
        <f t="shared" si="6"/>
        <v>0</v>
      </c>
      <c r="AO58" s="2">
        <f>VLOOKUP(D58,'[1]Matriculados PD 2015_2019'!$D:$F,3,0)</f>
        <v>0</v>
      </c>
      <c r="AP58" s="2">
        <f t="shared" si="8"/>
        <v>0</v>
      </c>
      <c r="AQ58" s="2">
        <f t="shared" si="9"/>
        <v>0</v>
      </c>
    </row>
    <row r="59" spans="1:43">
      <c r="A59" s="2">
        <v>196</v>
      </c>
      <c r="B59" s="6" t="s">
        <v>2560</v>
      </c>
      <c r="C59" s="7" t="s">
        <v>120</v>
      </c>
      <c r="D59" s="7" t="s">
        <v>3568</v>
      </c>
      <c r="E59" s="8">
        <v>20042345</v>
      </c>
      <c r="F59" s="8">
        <v>17761</v>
      </c>
      <c r="G59" s="8" t="s">
        <v>3569</v>
      </c>
      <c r="H59" s="7" t="s">
        <v>73</v>
      </c>
      <c r="I59" s="7" t="s">
        <v>74</v>
      </c>
      <c r="J59" s="8" t="s">
        <v>75</v>
      </c>
      <c r="K59" s="8" t="s">
        <v>3570</v>
      </c>
      <c r="L59" s="7">
        <v>2015</v>
      </c>
      <c r="M59" s="9">
        <v>42580</v>
      </c>
      <c r="N59" s="10" t="s">
        <v>77</v>
      </c>
      <c r="O59" s="10">
        <v>0</v>
      </c>
      <c r="P59" s="10" t="s">
        <v>78</v>
      </c>
      <c r="Q59" s="10" t="s">
        <v>78</v>
      </c>
      <c r="R59" s="10" t="s">
        <v>78</v>
      </c>
      <c r="S59" s="10" t="s">
        <v>78</v>
      </c>
      <c r="T59" s="8" t="s">
        <v>80</v>
      </c>
      <c r="U59" s="7" t="s">
        <v>998</v>
      </c>
      <c r="V59" s="8" t="s">
        <v>999</v>
      </c>
      <c r="W59" s="7" t="s">
        <v>73</v>
      </c>
      <c r="X59" s="11" t="s">
        <v>179</v>
      </c>
      <c r="Y59" s="8">
        <v>700</v>
      </c>
      <c r="Z59" s="8" t="s">
        <v>179</v>
      </c>
      <c r="AA59" s="7" t="s">
        <v>107</v>
      </c>
      <c r="AB59" s="12" t="s">
        <v>108</v>
      </c>
      <c r="AC59" s="4">
        <f t="shared" si="0"/>
        <v>1</v>
      </c>
      <c r="AD59" s="2">
        <f>IF(COUNTIF(D$2:D59,D59)&gt;1,0,1)</f>
        <v>0</v>
      </c>
      <c r="AG59" s="2">
        <f t="shared" si="1"/>
        <v>0</v>
      </c>
      <c r="AH59" s="2">
        <f t="shared" si="7"/>
        <v>0</v>
      </c>
      <c r="AI59" s="2">
        <f t="shared" si="2"/>
        <v>0</v>
      </c>
      <c r="AJ59" s="44" t="str">
        <f t="shared" si="3"/>
        <v>05680593F80070697S</v>
      </c>
      <c r="AK59" s="2">
        <f>IF(COUNTIF(AJ$2:AJ59,AJ59)&gt;1,0,1)</f>
        <v>1</v>
      </c>
      <c r="AL59" s="2">
        <f t="shared" si="4"/>
        <v>0</v>
      </c>
      <c r="AM59" s="2">
        <f t="shared" si="5"/>
        <v>0</v>
      </c>
      <c r="AN59" s="2">
        <f t="shared" si="6"/>
        <v>0</v>
      </c>
      <c r="AO59" s="2">
        <f>VLOOKUP(D59,'[1]Matriculados PD 2015_2019'!$D:$F,3,0)</f>
        <v>0</v>
      </c>
      <c r="AP59" s="2">
        <f t="shared" si="8"/>
        <v>0</v>
      </c>
      <c r="AQ59" s="2">
        <f t="shared" si="9"/>
        <v>0</v>
      </c>
    </row>
    <row r="60" spans="1:43">
      <c r="A60" s="2">
        <v>196</v>
      </c>
      <c r="B60" s="5" t="s">
        <v>2560</v>
      </c>
      <c r="C60" s="13" t="s">
        <v>120</v>
      </c>
      <c r="D60" s="13" t="s">
        <v>3568</v>
      </c>
      <c r="E60" s="14">
        <v>20042345</v>
      </c>
      <c r="F60" s="14">
        <v>17761</v>
      </c>
      <c r="G60" s="14" t="s">
        <v>3569</v>
      </c>
      <c r="H60" s="13" t="s">
        <v>73</v>
      </c>
      <c r="I60" s="13" t="s">
        <v>74</v>
      </c>
      <c r="J60" s="14" t="s">
        <v>75</v>
      </c>
      <c r="K60" s="14" t="s">
        <v>3570</v>
      </c>
      <c r="L60" s="13">
        <v>2015</v>
      </c>
      <c r="M60" s="15">
        <v>42580</v>
      </c>
      <c r="N60" s="16" t="s">
        <v>77</v>
      </c>
      <c r="O60" s="16">
        <v>0</v>
      </c>
      <c r="P60" s="16" t="s">
        <v>78</v>
      </c>
      <c r="Q60" s="16" t="s">
        <v>78</v>
      </c>
      <c r="R60" s="16" t="s">
        <v>78</v>
      </c>
      <c r="S60" s="16" t="s">
        <v>78</v>
      </c>
      <c r="T60" s="14" t="s">
        <v>90</v>
      </c>
      <c r="U60" s="13" t="s">
        <v>1140</v>
      </c>
      <c r="V60" s="14" t="s">
        <v>1141</v>
      </c>
      <c r="W60" s="13" t="s">
        <v>83</v>
      </c>
      <c r="X60" s="17" t="s">
        <v>179</v>
      </c>
      <c r="Y60" s="14">
        <v>700</v>
      </c>
      <c r="Z60" s="14" t="s">
        <v>179</v>
      </c>
      <c r="AA60" s="13" t="s">
        <v>107</v>
      </c>
      <c r="AB60" s="18" t="s">
        <v>108</v>
      </c>
      <c r="AC60" s="4">
        <f t="shared" si="0"/>
        <v>1</v>
      </c>
      <c r="AD60" s="2">
        <f>IF(COUNTIF(D$2:D60,D60)&gt;1,0,1)</f>
        <v>0</v>
      </c>
      <c r="AG60" s="2">
        <f t="shared" si="1"/>
        <v>0</v>
      </c>
      <c r="AH60" s="2">
        <f t="shared" si="7"/>
        <v>0</v>
      </c>
      <c r="AI60" s="2">
        <f t="shared" si="2"/>
        <v>0</v>
      </c>
      <c r="AJ60" s="44" t="str">
        <f t="shared" si="3"/>
        <v>05680593F30394632V</v>
      </c>
      <c r="AK60" s="2">
        <f>IF(COUNTIF(AJ$2:AJ60,AJ60)&gt;1,0,1)</f>
        <v>0</v>
      </c>
      <c r="AL60" s="2">
        <f t="shared" si="4"/>
        <v>0</v>
      </c>
      <c r="AM60" s="2">
        <f t="shared" si="5"/>
        <v>0</v>
      </c>
      <c r="AN60" s="2">
        <f t="shared" si="6"/>
        <v>0</v>
      </c>
      <c r="AO60" s="2">
        <f>VLOOKUP(D60,'[1]Matriculados PD 2015_2019'!$D:$F,3,0)</f>
        <v>0</v>
      </c>
      <c r="AP60" s="2">
        <f t="shared" si="8"/>
        <v>0</v>
      </c>
      <c r="AQ60" s="2">
        <f t="shared" si="9"/>
        <v>0</v>
      </c>
    </row>
    <row r="61" spans="1:43">
      <c r="A61" s="2">
        <v>196</v>
      </c>
      <c r="B61" s="6" t="s">
        <v>2560</v>
      </c>
      <c r="C61" s="7" t="s">
        <v>120</v>
      </c>
      <c r="D61" s="7">
        <v>60349628</v>
      </c>
      <c r="E61" s="8">
        <v>10513447</v>
      </c>
      <c r="F61" s="8">
        <v>17761</v>
      </c>
      <c r="G61" s="8" t="s">
        <v>3573</v>
      </c>
      <c r="H61" s="7" t="s">
        <v>83</v>
      </c>
      <c r="I61" s="7" t="s">
        <v>308</v>
      </c>
      <c r="J61" s="8" t="s">
        <v>75</v>
      </c>
      <c r="K61" s="8" t="s">
        <v>3574</v>
      </c>
      <c r="L61" s="7">
        <v>2015</v>
      </c>
      <c r="M61" s="9">
        <v>42353</v>
      </c>
      <c r="N61" s="10" t="s">
        <v>77</v>
      </c>
      <c r="O61" s="10">
        <v>0</v>
      </c>
      <c r="P61" s="10" t="s">
        <v>78</v>
      </c>
      <c r="Q61" s="10" t="s">
        <v>78</v>
      </c>
      <c r="R61" s="10" t="s">
        <v>78</v>
      </c>
      <c r="S61" s="10" t="s">
        <v>78</v>
      </c>
      <c r="T61" s="8" t="s">
        <v>80</v>
      </c>
      <c r="U61" s="7" t="s">
        <v>3575</v>
      </c>
      <c r="V61" s="8" t="s">
        <v>3576</v>
      </c>
      <c r="W61" s="7" t="s">
        <v>83</v>
      </c>
      <c r="X61" s="11" t="s">
        <v>84</v>
      </c>
      <c r="Y61" s="8">
        <v>640</v>
      </c>
      <c r="Z61" s="8" t="s">
        <v>85</v>
      </c>
      <c r="AA61" s="7" t="s">
        <v>79</v>
      </c>
      <c r="AB61" s="12" t="s">
        <v>86</v>
      </c>
      <c r="AC61" s="4">
        <f t="shared" si="0"/>
        <v>1</v>
      </c>
      <c r="AD61" s="2">
        <f>IF(COUNTIF(D$2:D61,D61)&gt;1,0,1)</f>
        <v>1</v>
      </c>
      <c r="AG61" s="2">
        <f t="shared" si="1"/>
        <v>0</v>
      </c>
      <c r="AH61" s="2">
        <f t="shared" si="7"/>
        <v>0</v>
      </c>
      <c r="AI61" s="2">
        <f t="shared" si="2"/>
        <v>1</v>
      </c>
      <c r="AJ61" s="44" t="str">
        <f t="shared" si="3"/>
        <v>6034962826029563A</v>
      </c>
      <c r="AK61" s="2">
        <f>IF(COUNTIF(AJ$2:AJ61,AJ61)&gt;1,0,1)</f>
        <v>1</v>
      </c>
      <c r="AL61" s="2">
        <f t="shared" si="4"/>
        <v>1</v>
      </c>
      <c r="AM61" s="2">
        <f t="shared" si="5"/>
        <v>0</v>
      </c>
      <c r="AN61" s="2">
        <f t="shared" si="6"/>
        <v>1</v>
      </c>
      <c r="AO61" s="2">
        <f>VLOOKUP(D61,'[1]Matriculados PD 2015_2019'!$D:$F,3,0)</f>
        <v>0</v>
      </c>
      <c r="AP61" s="2">
        <f t="shared" si="8"/>
        <v>0</v>
      </c>
      <c r="AQ61" s="2">
        <f t="shared" si="9"/>
        <v>0</v>
      </c>
    </row>
    <row r="62" spans="1:43">
      <c r="A62" s="2">
        <v>196</v>
      </c>
      <c r="B62" s="5" t="s">
        <v>2560</v>
      </c>
      <c r="C62" s="13" t="s">
        <v>120</v>
      </c>
      <c r="D62" s="13">
        <v>60349628</v>
      </c>
      <c r="E62" s="14">
        <v>10513447</v>
      </c>
      <c r="F62" s="14">
        <v>17761</v>
      </c>
      <c r="G62" s="14" t="s">
        <v>3573</v>
      </c>
      <c r="H62" s="13" t="s">
        <v>83</v>
      </c>
      <c r="I62" s="13" t="s">
        <v>308</v>
      </c>
      <c r="J62" s="14" t="s">
        <v>75</v>
      </c>
      <c r="K62" s="14" t="s">
        <v>3574</v>
      </c>
      <c r="L62" s="13">
        <v>2015</v>
      </c>
      <c r="M62" s="15">
        <v>42353</v>
      </c>
      <c r="N62" s="16" t="s">
        <v>77</v>
      </c>
      <c r="O62" s="16">
        <v>0</v>
      </c>
      <c r="P62" s="16" t="s">
        <v>78</v>
      </c>
      <c r="Q62" s="16" t="s">
        <v>78</v>
      </c>
      <c r="R62" s="16" t="s">
        <v>78</v>
      </c>
      <c r="S62" s="16" t="s">
        <v>78</v>
      </c>
      <c r="T62" s="14" t="s">
        <v>80</v>
      </c>
      <c r="U62" s="13" t="s">
        <v>81</v>
      </c>
      <c r="V62" s="14" t="s">
        <v>82</v>
      </c>
      <c r="W62" s="13" t="s">
        <v>83</v>
      </c>
      <c r="X62" s="17" t="s">
        <v>84</v>
      </c>
      <c r="Y62" s="14">
        <v>640</v>
      </c>
      <c r="Z62" s="14" t="s">
        <v>85</v>
      </c>
      <c r="AA62" s="13" t="s">
        <v>79</v>
      </c>
      <c r="AB62" s="18" t="s">
        <v>86</v>
      </c>
      <c r="AC62" s="4">
        <f t="shared" si="0"/>
        <v>1</v>
      </c>
      <c r="AD62" s="2">
        <f>IF(COUNTIF(D$2:D62,D62)&gt;1,0,1)</f>
        <v>0</v>
      </c>
      <c r="AG62" s="2">
        <f t="shared" si="1"/>
        <v>0</v>
      </c>
      <c r="AH62" s="2">
        <f t="shared" si="7"/>
        <v>0</v>
      </c>
      <c r="AI62" s="2">
        <f t="shared" si="2"/>
        <v>0</v>
      </c>
      <c r="AJ62" s="44" t="str">
        <f t="shared" si="3"/>
        <v>6034962828466746Z</v>
      </c>
      <c r="AK62" s="2">
        <f>IF(COUNTIF(AJ$2:AJ62,AJ62)&gt;1,0,1)</f>
        <v>1</v>
      </c>
      <c r="AL62" s="2">
        <f t="shared" si="4"/>
        <v>0</v>
      </c>
      <c r="AM62" s="2">
        <f t="shared" si="5"/>
        <v>0</v>
      </c>
      <c r="AN62" s="2">
        <f t="shared" si="6"/>
        <v>0</v>
      </c>
      <c r="AO62" s="2">
        <f>VLOOKUP(D62,'[1]Matriculados PD 2015_2019'!$D:$F,3,0)</f>
        <v>0</v>
      </c>
      <c r="AP62" s="2">
        <f t="shared" si="8"/>
        <v>0</v>
      </c>
      <c r="AQ62" s="2">
        <f t="shared" si="9"/>
        <v>0</v>
      </c>
    </row>
    <row r="63" spans="1:43">
      <c r="A63" s="2">
        <v>196</v>
      </c>
      <c r="B63" s="6" t="s">
        <v>2560</v>
      </c>
      <c r="C63" s="7" t="s">
        <v>120</v>
      </c>
      <c r="D63" s="7">
        <v>60349628</v>
      </c>
      <c r="E63" s="8">
        <v>10513447</v>
      </c>
      <c r="F63" s="8">
        <v>17761</v>
      </c>
      <c r="G63" s="8" t="s">
        <v>3573</v>
      </c>
      <c r="H63" s="7" t="s">
        <v>83</v>
      </c>
      <c r="I63" s="7" t="s">
        <v>308</v>
      </c>
      <c r="J63" s="8" t="s">
        <v>75</v>
      </c>
      <c r="K63" s="8" t="s">
        <v>3574</v>
      </c>
      <c r="L63" s="7">
        <v>2015</v>
      </c>
      <c r="M63" s="9">
        <v>42353</v>
      </c>
      <c r="N63" s="10" t="s">
        <v>77</v>
      </c>
      <c r="O63" s="10">
        <v>0</v>
      </c>
      <c r="P63" s="10" t="s">
        <v>78</v>
      </c>
      <c r="Q63" s="10" t="s">
        <v>78</v>
      </c>
      <c r="R63" s="10" t="s">
        <v>78</v>
      </c>
      <c r="S63" s="10" t="s">
        <v>78</v>
      </c>
      <c r="T63" s="8" t="s">
        <v>90</v>
      </c>
      <c r="U63" s="7" t="s">
        <v>3575</v>
      </c>
      <c r="V63" s="8" t="s">
        <v>3576</v>
      </c>
      <c r="W63" s="7" t="s">
        <v>83</v>
      </c>
      <c r="X63" s="11" t="s">
        <v>84</v>
      </c>
      <c r="Y63" s="8">
        <v>640</v>
      </c>
      <c r="Z63" s="8" t="s">
        <v>85</v>
      </c>
      <c r="AA63" s="7" t="s">
        <v>79</v>
      </c>
      <c r="AB63" s="12" t="s">
        <v>86</v>
      </c>
      <c r="AC63" s="4">
        <f t="shared" si="0"/>
        <v>1</v>
      </c>
      <c r="AD63" s="2">
        <f>IF(COUNTIF(D$2:D63,D63)&gt;1,0,1)</f>
        <v>0</v>
      </c>
      <c r="AG63" s="2">
        <f t="shared" si="1"/>
        <v>0</v>
      </c>
      <c r="AH63" s="2">
        <f t="shared" si="7"/>
        <v>0</v>
      </c>
      <c r="AI63" s="2">
        <f t="shared" si="2"/>
        <v>0</v>
      </c>
      <c r="AJ63" s="44" t="str">
        <f t="shared" si="3"/>
        <v>6034962826029563A</v>
      </c>
      <c r="AK63" s="2">
        <f>IF(COUNTIF(AJ$2:AJ63,AJ63)&gt;1,0,1)</f>
        <v>0</v>
      </c>
      <c r="AL63" s="2">
        <f t="shared" si="4"/>
        <v>0</v>
      </c>
      <c r="AM63" s="2">
        <f t="shared" si="5"/>
        <v>0</v>
      </c>
      <c r="AN63" s="2">
        <f t="shared" si="6"/>
        <v>0</v>
      </c>
      <c r="AO63" s="2">
        <f>VLOOKUP(D63,'[1]Matriculados PD 2015_2019'!$D:$F,3,0)</f>
        <v>0</v>
      </c>
      <c r="AP63" s="2">
        <f t="shared" si="8"/>
        <v>0</v>
      </c>
      <c r="AQ63" s="2">
        <f t="shared" si="9"/>
        <v>0</v>
      </c>
    </row>
    <row r="64" spans="1:43">
      <c r="A64" s="2">
        <v>196</v>
      </c>
      <c r="B64" s="6" t="s">
        <v>2560</v>
      </c>
      <c r="C64" s="7" t="s">
        <v>120</v>
      </c>
      <c r="D64" s="7">
        <v>1699607</v>
      </c>
      <c r="E64" s="8">
        <v>20028240</v>
      </c>
      <c r="F64" s="8">
        <v>17761</v>
      </c>
      <c r="G64" s="8" t="s">
        <v>3577</v>
      </c>
      <c r="H64" s="7" t="s">
        <v>73</v>
      </c>
      <c r="I64" s="7" t="s">
        <v>258</v>
      </c>
      <c r="J64" s="8" t="s">
        <v>75</v>
      </c>
      <c r="K64" s="8" t="s">
        <v>3578</v>
      </c>
      <c r="L64" s="7">
        <v>2015</v>
      </c>
      <c r="M64" s="9">
        <v>42501</v>
      </c>
      <c r="N64" s="10" t="s">
        <v>113</v>
      </c>
      <c r="O64" s="10">
        <v>0</v>
      </c>
      <c r="P64" s="10" t="s">
        <v>78</v>
      </c>
      <c r="Q64" s="10" t="s">
        <v>78</v>
      </c>
      <c r="R64" s="10" t="s">
        <v>78</v>
      </c>
      <c r="S64" s="10" t="s">
        <v>78</v>
      </c>
      <c r="T64" s="8" t="s">
        <v>80</v>
      </c>
      <c r="U64" s="7" t="s">
        <v>699</v>
      </c>
      <c r="V64" s="8" t="s">
        <v>700</v>
      </c>
      <c r="W64" s="7" t="s">
        <v>83</v>
      </c>
      <c r="X64" s="11" t="s">
        <v>105</v>
      </c>
      <c r="Y64" s="8">
        <v>705</v>
      </c>
      <c r="Z64" s="8" t="s">
        <v>106</v>
      </c>
      <c r="AA64" s="7" t="s">
        <v>107</v>
      </c>
      <c r="AB64" s="12" t="s">
        <v>108</v>
      </c>
      <c r="AC64" s="4">
        <f t="shared" si="0"/>
        <v>1</v>
      </c>
      <c r="AD64" s="2">
        <f>IF(COUNTIF(D$2:D64,D64)&gt;1,0,1)</f>
        <v>1</v>
      </c>
      <c r="AG64" s="2">
        <f t="shared" si="1"/>
        <v>0</v>
      </c>
      <c r="AH64" s="2">
        <f t="shared" si="7"/>
        <v>0</v>
      </c>
      <c r="AI64" s="2">
        <f t="shared" si="2"/>
        <v>0</v>
      </c>
      <c r="AJ64" s="44" t="str">
        <f t="shared" si="3"/>
        <v>169960724247227Y</v>
      </c>
      <c r="AK64" s="2">
        <f>IF(COUNTIF(AJ$2:AJ64,AJ64)&gt;1,0,1)</f>
        <v>1</v>
      </c>
      <c r="AL64" s="2">
        <f t="shared" si="4"/>
        <v>1</v>
      </c>
      <c r="AM64" s="2">
        <f t="shared" si="5"/>
        <v>0</v>
      </c>
      <c r="AN64" s="2">
        <f t="shared" si="6"/>
        <v>1</v>
      </c>
      <c r="AO64" s="2">
        <f>VLOOKUP(D64,'[1]Matriculados PD 2015_2019'!$D:$F,3,0)</f>
        <v>0</v>
      </c>
      <c r="AP64" s="2">
        <f t="shared" si="8"/>
        <v>0</v>
      </c>
      <c r="AQ64" s="2">
        <f t="shared" si="9"/>
        <v>0</v>
      </c>
    </row>
    <row r="65" spans="1:43">
      <c r="A65" s="2">
        <v>196</v>
      </c>
      <c r="B65" s="5" t="s">
        <v>2560</v>
      </c>
      <c r="C65" s="13" t="s">
        <v>120</v>
      </c>
      <c r="D65" s="13">
        <v>1699607</v>
      </c>
      <c r="E65" s="14">
        <v>20028240</v>
      </c>
      <c r="F65" s="14">
        <v>17761</v>
      </c>
      <c r="G65" s="14" t="s">
        <v>3577</v>
      </c>
      <c r="H65" s="13" t="s">
        <v>73</v>
      </c>
      <c r="I65" s="13" t="s">
        <v>258</v>
      </c>
      <c r="J65" s="14" t="s">
        <v>75</v>
      </c>
      <c r="K65" s="14" t="s">
        <v>3578</v>
      </c>
      <c r="L65" s="13">
        <v>2015</v>
      </c>
      <c r="M65" s="15">
        <v>42501</v>
      </c>
      <c r="N65" s="16" t="s">
        <v>113</v>
      </c>
      <c r="O65" s="16">
        <v>0</v>
      </c>
      <c r="P65" s="16" t="s">
        <v>78</v>
      </c>
      <c r="Q65" s="16" t="s">
        <v>78</v>
      </c>
      <c r="R65" s="16" t="s">
        <v>78</v>
      </c>
      <c r="S65" s="16" t="s">
        <v>78</v>
      </c>
      <c r="T65" s="14" t="s">
        <v>80</v>
      </c>
      <c r="U65" s="13" t="s">
        <v>3336</v>
      </c>
      <c r="V65" s="14" t="s">
        <v>3337</v>
      </c>
      <c r="W65" s="13" t="s">
        <v>73</v>
      </c>
      <c r="X65" s="17" t="s">
        <v>105</v>
      </c>
      <c r="Y65" s="14">
        <v>705</v>
      </c>
      <c r="Z65" s="14" t="s">
        <v>106</v>
      </c>
      <c r="AA65" s="13" t="s">
        <v>107</v>
      </c>
      <c r="AB65" s="18" t="s">
        <v>108</v>
      </c>
      <c r="AC65" s="4">
        <f t="shared" si="0"/>
        <v>1</v>
      </c>
      <c r="AD65" s="2">
        <f>IF(COUNTIF(D$2:D65,D65)&gt;1,0,1)</f>
        <v>0</v>
      </c>
      <c r="AG65" s="2">
        <f t="shared" si="1"/>
        <v>0</v>
      </c>
      <c r="AH65" s="2">
        <f t="shared" si="7"/>
        <v>0</v>
      </c>
      <c r="AI65" s="2">
        <f t="shared" si="2"/>
        <v>0</v>
      </c>
      <c r="AJ65" s="44" t="str">
        <f t="shared" si="3"/>
        <v>169960744367790P</v>
      </c>
      <c r="AK65" s="2">
        <f>IF(COUNTIF(AJ$2:AJ65,AJ65)&gt;1,0,1)</f>
        <v>1</v>
      </c>
      <c r="AL65" s="2">
        <f t="shared" si="4"/>
        <v>0</v>
      </c>
      <c r="AM65" s="2">
        <f t="shared" si="5"/>
        <v>0</v>
      </c>
      <c r="AN65" s="2">
        <f t="shared" si="6"/>
        <v>0</v>
      </c>
      <c r="AO65" s="2">
        <f>VLOOKUP(D65,'[1]Matriculados PD 2015_2019'!$D:$F,3,0)</f>
        <v>0</v>
      </c>
      <c r="AP65" s="2">
        <f t="shared" si="8"/>
        <v>0</v>
      </c>
      <c r="AQ65" s="2">
        <f t="shared" si="9"/>
        <v>0</v>
      </c>
    </row>
    <row r="66" spans="1:43">
      <c r="A66" s="2">
        <v>196</v>
      </c>
      <c r="B66" s="6" t="s">
        <v>2560</v>
      </c>
      <c r="C66" s="7" t="s">
        <v>120</v>
      </c>
      <c r="D66" s="7">
        <v>1699607</v>
      </c>
      <c r="E66" s="8">
        <v>20028240</v>
      </c>
      <c r="F66" s="8">
        <v>17761</v>
      </c>
      <c r="G66" s="8" t="s">
        <v>3577</v>
      </c>
      <c r="H66" s="7" t="s">
        <v>73</v>
      </c>
      <c r="I66" s="7" t="s">
        <v>258</v>
      </c>
      <c r="J66" s="8" t="s">
        <v>75</v>
      </c>
      <c r="K66" s="8" t="s">
        <v>3578</v>
      </c>
      <c r="L66" s="7">
        <v>2015</v>
      </c>
      <c r="M66" s="9">
        <v>42501</v>
      </c>
      <c r="N66" s="10" t="s">
        <v>113</v>
      </c>
      <c r="O66" s="10">
        <v>0</v>
      </c>
      <c r="P66" s="10" t="s">
        <v>78</v>
      </c>
      <c r="Q66" s="10" t="s">
        <v>78</v>
      </c>
      <c r="R66" s="10" t="s">
        <v>78</v>
      </c>
      <c r="S66" s="10" t="s">
        <v>78</v>
      </c>
      <c r="T66" s="8" t="s">
        <v>90</v>
      </c>
      <c r="U66" s="7" t="s">
        <v>699</v>
      </c>
      <c r="V66" s="8" t="s">
        <v>700</v>
      </c>
      <c r="W66" s="7" t="s">
        <v>83</v>
      </c>
      <c r="X66" s="11" t="s">
        <v>105</v>
      </c>
      <c r="Y66" s="8">
        <v>705</v>
      </c>
      <c r="Z66" s="8" t="s">
        <v>106</v>
      </c>
      <c r="AA66" s="7" t="s">
        <v>107</v>
      </c>
      <c r="AB66" s="12" t="s">
        <v>108</v>
      </c>
      <c r="AC66" s="4">
        <f t="shared" ref="AC66:AC129" si="10">IF(N66="","SIN NOTA",IF(N66="NP","NP",1))</f>
        <v>1</v>
      </c>
      <c r="AD66" s="2">
        <f>IF(COUNTIF(D$2:D66,D66)&gt;1,0,1)</f>
        <v>0</v>
      </c>
      <c r="AG66" s="2">
        <f t="shared" ref="AG66:AG129" si="11">IF(AD66=1,IF(Q66="S",1,0),0)</f>
        <v>0</v>
      </c>
      <c r="AH66" s="2">
        <f t="shared" si="7"/>
        <v>0</v>
      </c>
      <c r="AI66" s="2">
        <f t="shared" ref="AI66:AI129" si="12">IF(AD66=1,IF(N66="Y",1,0),0)</f>
        <v>0</v>
      </c>
      <c r="AJ66" s="44" t="str">
        <f t="shared" ref="AJ66:AJ129" si="13">D66&amp;U66</f>
        <v>169960724247227Y</v>
      </c>
      <c r="AK66" s="2">
        <f>IF(COUNTIF(AJ$2:AJ66,AJ66)&gt;1,0,1)</f>
        <v>0</v>
      </c>
      <c r="AL66" s="2">
        <f t="shared" ref="AL66:AL129" si="14">IF(AD66=1,IF(SUMIF(D:D,D66,AK:AK)&gt;1,1,0),0)</f>
        <v>0</v>
      </c>
      <c r="AM66" s="2">
        <f t="shared" ref="AM66:AM129" si="15">IF(AD66=1,IF(S66="S",1,0),0)</f>
        <v>0</v>
      </c>
      <c r="AN66" s="2">
        <f t="shared" ref="AN66:AN129" si="16">IF(AD66=1,IF(I66="E",0,1),0)</f>
        <v>0</v>
      </c>
      <c r="AO66" s="2">
        <f>VLOOKUP(D66,'[1]Matriculados PD 2015_2019'!$D:$F,3,0)</f>
        <v>0</v>
      </c>
      <c r="AP66" s="2">
        <f t="shared" si="8"/>
        <v>0</v>
      </c>
      <c r="AQ66" s="2">
        <f t="shared" si="9"/>
        <v>0</v>
      </c>
    </row>
    <row r="67" spans="1:43">
      <c r="A67" s="2">
        <v>196</v>
      </c>
      <c r="B67" s="5" t="s">
        <v>2560</v>
      </c>
      <c r="C67" s="13" t="s">
        <v>120</v>
      </c>
      <c r="D67" s="13" t="s">
        <v>3579</v>
      </c>
      <c r="E67" s="14">
        <v>10527935</v>
      </c>
      <c r="F67" s="14">
        <v>17761</v>
      </c>
      <c r="G67" s="14" t="s">
        <v>3580</v>
      </c>
      <c r="H67" s="13" t="s">
        <v>73</v>
      </c>
      <c r="I67" s="13" t="s">
        <v>74</v>
      </c>
      <c r="J67" s="14" t="s">
        <v>75</v>
      </c>
      <c r="K67" s="14" t="s">
        <v>3581</v>
      </c>
      <c r="L67" s="13">
        <v>2015</v>
      </c>
      <c r="M67" s="15">
        <v>42397</v>
      </c>
      <c r="N67" s="16" t="s">
        <v>77</v>
      </c>
      <c r="O67" s="16">
        <v>0</v>
      </c>
      <c r="P67" s="16" t="s">
        <v>78</v>
      </c>
      <c r="Q67" s="16" t="s">
        <v>78</v>
      </c>
      <c r="R67" s="16" t="s">
        <v>78</v>
      </c>
      <c r="S67" s="16" t="s">
        <v>78</v>
      </c>
      <c r="T67" s="14" t="s">
        <v>80</v>
      </c>
      <c r="U67" s="13" t="s">
        <v>81</v>
      </c>
      <c r="V67" s="14" t="s">
        <v>82</v>
      </c>
      <c r="W67" s="13" t="s">
        <v>83</v>
      </c>
      <c r="X67" s="17" t="s">
        <v>84</v>
      </c>
      <c r="Y67" s="14">
        <v>640</v>
      </c>
      <c r="Z67" s="14" t="s">
        <v>85</v>
      </c>
      <c r="AA67" s="13" t="s">
        <v>79</v>
      </c>
      <c r="AB67" s="18" t="s">
        <v>86</v>
      </c>
      <c r="AC67" s="4">
        <f t="shared" si="10"/>
        <v>1</v>
      </c>
      <c r="AD67" s="2">
        <f>IF(COUNTIF(D$2:D67,D67)&gt;1,0,1)</f>
        <v>1</v>
      </c>
      <c r="AG67" s="2">
        <f t="shared" si="11"/>
        <v>0</v>
      </c>
      <c r="AH67" s="2">
        <f t="shared" ref="AH67:AH130" si="17">IF(AD67=1,IF(R67="S",1,0),0)</f>
        <v>0</v>
      </c>
      <c r="AI67" s="2">
        <f t="shared" si="12"/>
        <v>1</v>
      </c>
      <c r="AJ67" s="44" t="str">
        <f t="shared" si="13"/>
        <v>23015297W28466746Z</v>
      </c>
      <c r="AK67" s="2">
        <f>IF(COUNTIF(AJ$2:AJ67,AJ67)&gt;1,0,1)</f>
        <v>1</v>
      </c>
      <c r="AL67" s="2">
        <f t="shared" si="14"/>
        <v>0</v>
      </c>
      <c r="AM67" s="2">
        <f t="shared" si="15"/>
        <v>0</v>
      </c>
      <c r="AN67" s="2">
        <f t="shared" si="16"/>
        <v>0</v>
      </c>
      <c r="AO67" s="2">
        <f>VLOOKUP(D67,'[1]Matriculados PD 2015_2019'!$D:$F,3,0)</f>
        <v>0</v>
      </c>
      <c r="AP67" s="2">
        <f t="shared" ref="AP67:AP130" si="18">IF(AD67=1,IF(AO67="completo",1,0),0)</f>
        <v>0</v>
      </c>
      <c r="AQ67" s="2">
        <f t="shared" ref="AQ67:AQ130" si="19">IF(AD67=1,IF(AO67="parcial",1,0),0)</f>
        <v>0</v>
      </c>
    </row>
    <row r="68" spans="1:43">
      <c r="A68" s="2">
        <v>196</v>
      </c>
      <c r="B68" s="6" t="s">
        <v>2560</v>
      </c>
      <c r="C68" s="7" t="s">
        <v>120</v>
      </c>
      <c r="D68" s="7" t="s">
        <v>3579</v>
      </c>
      <c r="E68" s="8">
        <v>10527935</v>
      </c>
      <c r="F68" s="8">
        <v>17761</v>
      </c>
      <c r="G68" s="8" t="s">
        <v>3580</v>
      </c>
      <c r="H68" s="7" t="s">
        <v>73</v>
      </c>
      <c r="I68" s="7" t="s">
        <v>74</v>
      </c>
      <c r="J68" s="8" t="s">
        <v>75</v>
      </c>
      <c r="K68" s="8" t="s">
        <v>3581</v>
      </c>
      <c r="L68" s="7">
        <v>2015</v>
      </c>
      <c r="M68" s="9">
        <v>42397</v>
      </c>
      <c r="N68" s="10" t="s">
        <v>77</v>
      </c>
      <c r="O68" s="10">
        <v>0</v>
      </c>
      <c r="P68" s="10" t="s">
        <v>78</v>
      </c>
      <c r="Q68" s="10" t="s">
        <v>78</v>
      </c>
      <c r="R68" s="10" t="s">
        <v>78</v>
      </c>
      <c r="S68" s="10" t="s">
        <v>78</v>
      </c>
      <c r="T68" s="8" t="s">
        <v>90</v>
      </c>
      <c r="U68" s="7" t="s">
        <v>81</v>
      </c>
      <c r="V68" s="8" t="s">
        <v>82</v>
      </c>
      <c r="W68" s="7" t="s">
        <v>83</v>
      </c>
      <c r="X68" s="11" t="s">
        <v>84</v>
      </c>
      <c r="Y68" s="8">
        <v>640</v>
      </c>
      <c r="Z68" s="8" t="s">
        <v>85</v>
      </c>
      <c r="AA68" s="7" t="s">
        <v>79</v>
      </c>
      <c r="AB68" s="12" t="s">
        <v>86</v>
      </c>
      <c r="AC68" s="4">
        <f t="shared" si="10"/>
        <v>1</v>
      </c>
      <c r="AD68" s="2">
        <f>IF(COUNTIF(D$2:D68,D68)&gt;1,0,1)</f>
        <v>0</v>
      </c>
      <c r="AG68" s="2">
        <f t="shared" si="11"/>
        <v>0</v>
      </c>
      <c r="AH68" s="2">
        <f t="shared" si="17"/>
        <v>0</v>
      </c>
      <c r="AI68" s="2">
        <f t="shared" si="12"/>
        <v>0</v>
      </c>
      <c r="AJ68" s="44" t="str">
        <f t="shared" si="13"/>
        <v>23015297W28466746Z</v>
      </c>
      <c r="AK68" s="2">
        <f>IF(COUNTIF(AJ$2:AJ68,AJ68)&gt;1,0,1)</f>
        <v>0</v>
      </c>
      <c r="AL68" s="2">
        <f t="shared" si="14"/>
        <v>0</v>
      </c>
      <c r="AM68" s="2">
        <f t="shared" si="15"/>
        <v>0</v>
      </c>
      <c r="AN68" s="2">
        <f t="shared" si="16"/>
        <v>0</v>
      </c>
      <c r="AO68" s="2">
        <f>VLOOKUP(D68,'[1]Matriculados PD 2015_2019'!$D:$F,3,0)</f>
        <v>0</v>
      </c>
      <c r="AP68" s="2">
        <f t="shared" si="18"/>
        <v>0</v>
      </c>
      <c r="AQ68" s="2">
        <f t="shared" si="19"/>
        <v>0</v>
      </c>
    </row>
    <row r="69" spans="1:43">
      <c r="A69" s="2">
        <v>196</v>
      </c>
      <c r="B69" s="5" t="s">
        <v>2560</v>
      </c>
      <c r="C69" s="13" t="s">
        <v>120</v>
      </c>
      <c r="D69" s="13" t="s">
        <v>3582</v>
      </c>
      <c r="E69" s="14">
        <v>10339319</v>
      </c>
      <c r="F69" s="14">
        <v>17761</v>
      </c>
      <c r="G69" s="14" t="s">
        <v>3583</v>
      </c>
      <c r="H69" s="13" t="s">
        <v>73</v>
      </c>
      <c r="I69" s="13" t="s">
        <v>74</v>
      </c>
      <c r="J69" s="14" t="s">
        <v>75</v>
      </c>
      <c r="K69" s="14" t="s">
        <v>3584</v>
      </c>
      <c r="L69" s="13">
        <v>2015</v>
      </c>
      <c r="M69" s="15">
        <v>42391</v>
      </c>
      <c r="N69" s="16" t="s">
        <v>77</v>
      </c>
      <c r="O69" s="16">
        <v>0</v>
      </c>
      <c r="P69" s="16" t="s">
        <v>78</v>
      </c>
      <c r="Q69" s="16" t="s">
        <v>79</v>
      </c>
      <c r="R69" s="16" t="s">
        <v>78</v>
      </c>
      <c r="S69" s="16" t="s">
        <v>79</v>
      </c>
      <c r="T69" s="14" t="s">
        <v>80</v>
      </c>
      <c r="U69" s="13" t="s">
        <v>2672</v>
      </c>
      <c r="V69" s="14" t="s">
        <v>2673</v>
      </c>
      <c r="W69" s="13" t="s">
        <v>73</v>
      </c>
      <c r="X69" s="17" t="s">
        <v>105</v>
      </c>
      <c r="Y69" s="14"/>
      <c r="Z69" s="14"/>
      <c r="AA69" s="13"/>
      <c r="AB69" s="18"/>
      <c r="AC69" s="4">
        <f t="shared" si="10"/>
        <v>1</v>
      </c>
      <c r="AD69" s="2">
        <f>IF(COUNTIF(D$2:D69,D69)&gt;1,0,1)</f>
        <v>1</v>
      </c>
      <c r="AG69" s="2">
        <f t="shared" si="11"/>
        <v>1</v>
      </c>
      <c r="AH69" s="2">
        <f t="shared" si="17"/>
        <v>0</v>
      </c>
      <c r="AI69" s="2">
        <f t="shared" si="12"/>
        <v>1</v>
      </c>
      <c r="AJ69" s="44" t="str">
        <f t="shared" si="13"/>
        <v>25733573T30512182Z</v>
      </c>
      <c r="AK69" s="2">
        <f>IF(COUNTIF(AJ$2:AJ69,AJ69)&gt;1,0,1)</f>
        <v>1</v>
      </c>
      <c r="AL69" s="2">
        <f t="shared" si="14"/>
        <v>1</v>
      </c>
      <c r="AM69" s="2">
        <f t="shared" si="15"/>
        <v>1</v>
      </c>
      <c r="AN69" s="2">
        <f t="shared" si="16"/>
        <v>0</v>
      </c>
      <c r="AO69" s="2">
        <f>VLOOKUP(D69,'[1]Matriculados PD 2015_2019'!$D:$F,3,0)</f>
        <v>0</v>
      </c>
      <c r="AP69" s="2">
        <f t="shared" si="18"/>
        <v>0</v>
      </c>
      <c r="AQ69" s="2">
        <f t="shared" si="19"/>
        <v>0</v>
      </c>
    </row>
    <row r="70" spans="1:43">
      <c r="A70" s="2">
        <v>196</v>
      </c>
      <c r="B70" s="6" t="s">
        <v>2560</v>
      </c>
      <c r="C70" s="7" t="s">
        <v>120</v>
      </c>
      <c r="D70" s="7" t="s">
        <v>3582</v>
      </c>
      <c r="E70" s="8">
        <v>10339319</v>
      </c>
      <c r="F70" s="8">
        <v>17761</v>
      </c>
      <c r="G70" s="8" t="s">
        <v>3583</v>
      </c>
      <c r="H70" s="7" t="s">
        <v>73</v>
      </c>
      <c r="I70" s="7" t="s">
        <v>74</v>
      </c>
      <c r="J70" s="8" t="s">
        <v>75</v>
      </c>
      <c r="K70" s="8" t="s">
        <v>3584</v>
      </c>
      <c r="L70" s="7">
        <v>2015</v>
      </c>
      <c r="M70" s="9">
        <v>42391</v>
      </c>
      <c r="N70" s="10" t="s">
        <v>77</v>
      </c>
      <c r="O70" s="10">
        <v>0</v>
      </c>
      <c r="P70" s="10" t="s">
        <v>78</v>
      </c>
      <c r="Q70" s="10" t="s">
        <v>79</v>
      </c>
      <c r="R70" s="10" t="s">
        <v>78</v>
      </c>
      <c r="S70" s="10" t="s">
        <v>79</v>
      </c>
      <c r="T70" s="8" t="s">
        <v>80</v>
      </c>
      <c r="U70" s="7" t="s">
        <v>3585</v>
      </c>
      <c r="V70" s="8" t="s">
        <v>3586</v>
      </c>
      <c r="W70" s="7" t="s">
        <v>73</v>
      </c>
      <c r="X70" s="11"/>
      <c r="Y70" s="8"/>
      <c r="Z70" s="8"/>
      <c r="AA70" s="7"/>
      <c r="AB70" s="12"/>
      <c r="AC70" s="4">
        <f t="shared" si="10"/>
        <v>1</v>
      </c>
      <c r="AD70" s="2">
        <f>IF(COUNTIF(D$2:D70,D70)&gt;1,0,1)</f>
        <v>0</v>
      </c>
      <c r="AG70" s="2">
        <f t="shared" si="11"/>
        <v>0</v>
      </c>
      <c r="AH70" s="2">
        <f t="shared" si="17"/>
        <v>0</v>
      </c>
      <c r="AI70" s="2">
        <f t="shared" si="12"/>
        <v>0</v>
      </c>
      <c r="AJ70" s="44" t="str">
        <f t="shared" si="13"/>
        <v>25733573T78906710N</v>
      </c>
      <c r="AK70" s="2">
        <f>IF(COUNTIF(AJ$2:AJ70,AJ70)&gt;1,0,1)</f>
        <v>1</v>
      </c>
      <c r="AL70" s="2">
        <f t="shared" si="14"/>
        <v>0</v>
      </c>
      <c r="AM70" s="2">
        <f t="shared" si="15"/>
        <v>0</v>
      </c>
      <c r="AN70" s="2">
        <f t="shared" si="16"/>
        <v>0</v>
      </c>
      <c r="AO70" s="2">
        <f>VLOOKUP(D70,'[1]Matriculados PD 2015_2019'!$D:$F,3,0)</f>
        <v>0</v>
      </c>
      <c r="AP70" s="2">
        <f t="shared" si="18"/>
        <v>0</v>
      </c>
      <c r="AQ70" s="2">
        <f t="shared" si="19"/>
        <v>0</v>
      </c>
    </row>
    <row r="71" spans="1:43">
      <c r="A71" s="2">
        <v>196</v>
      </c>
      <c r="B71" s="6" t="s">
        <v>2560</v>
      </c>
      <c r="C71" s="7" t="s">
        <v>120</v>
      </c>
      <c r="D71" s="7" t="s">
        <v>3582</v>
      </c>
      <c r="E71" s="8">
        <v>10339319</v>
      </c>
      <c r="F71" s="8">
        <v>17761</v>
      </c>
      <c r="G71" s="8" t="s">
        <v>3583</v>
      </c>
      <c r="H71" s="7" t="s">
        <v>73</v>
      </c>
      <c r="I71" s="7" t="s">
        <v>74</v>
      </c>
      <c r="J71" s="8" t="s">
        <v>75</v>
      </c>
      <c r="K71" s="8" t="s">
        <v>3584</v>
      </c>
      <c r="L71" s="7">
        <v>2015</v>
      </c>
      <c r="M71" s="9">
        <v>42391</v>
      </c>
      <c r="N71" s="10" t="s">
        <v>77</v>
      </c>
      <c r="O71" s="10">
        <v>0</v>
      </c>
      <c r="P71" s="10" t="s">
        <v>78</v>
      </c>
      <c r="Q71" s="10" t="s">
        <v>79</v>
      </c>
      <c r="R71" s="10" t="s">
        <v>78</v>
      </c>
      <c r="S71" s="10" t="s">
        <v>79</v>
      </c>
      <c r="T71" s="8" t="s">
        <v>90</v>
      </c>
      <c r="U71" s="7" t="s">
        <v>2672</v>
      </c>
      <c r="V71" s="8" t="s">
        <v>2673</v>
      </c>
      <c r="W71" s="7" t="s">
        <v>73</v>
      </c>
      <c r="X71" s="11" t="s">
        <v>105</v>
      </c>
      <c r="Y71" s="8"/>
      <c r="Z71" s="8"/>
      <c r="AA71" s="7"/>
      <c r="AB71" s="12"/>
      <c r="AC71" s="4">
        <f t="shared" si="10"/>
        <v>1</v>
      </c>
      <c r="AD71" s="2">
        <f>IF(COUNTIF(D$2:D71,D71)&gt;1,0,1)</f>
        <v>0</v>
      </c>
      <c r="AG71" s="2">
        <f t="shared" si="11"/>
        <v>0</v>
      </c>
      <c r="AH71" s="2">
        <f t="shared" si="17"/>
        <v>0</v>
      </c>
      <c r="AI71" s="2">
        <f t="shared" si="12"/>
        <v>0</v>
      </c>
      <c r="AJ71" s="44" t="str">
        <f t="shared" si="13"/>
        <v>25733573T30512182Z</v>
      </c>
      <c r="AK71" s="2">
        <f>IF(COUNTIF(AJ$2:AJ71,AJ71)&gt;1,0,1)</f>
        <v>0</v>
      </c>
      <c r="AL71" s="2">
        <f t="shared" si="14"/>
        <v>0</v>
      </c>
      <c r="AM71" s="2">
        <f t="shared" si="15"/>
        <v>0</v>
      </c>
      <c r="AN71" s="2">
        <f t="shared" si="16"/>
        <v>0</v>
      </c>
      <c r="AO71" s="2">
        <f>VLOOKUP(D71,'[1]Matriculados PD 2015_2019'!$D:$F,3,0)</f>
        <v>0</v>
      </c>
      <c r="AP71" s="2">
        <f t="shared" si="18"/>
        <v>0</v>
      </c>
      <c r="AQ71" s="2">
        <f t="shared" si="19"/>
        <v>0</v>
      </c>
    </row>
    <row r="72" spans="1:43">
      <c r="A72" s="2">
        <v>196</v>
      </c>
      <c r="B72" s="5" t="s">
        <v>2560</v>
      </c>
      <c r="C72" s="13" t="s">
        <v>120</v>
      </c>
      <c r="D72" s="13" t="s">
        <v>3587</v>
      </c>
      <c r="E72" s="14">
        <v>9881</v>
      </c>
      <c r="F72" s="14">
        <v>17761</v>
      </c>
      <c r="G72" s="14" t="s">
        <v>3588</v>
      </c>
      <c r="H72" s="13" t="s">
        <v>73</v>
      </c>
      <c r="I72" s="13" t="s">
        <v>74</v>
      </c>
      <c r="J72" s="14" t="s">
        <v>75</v>
      </c>
      <c r="K72" s="14" t="s">
        <v>3589</v>
      </c>
      <c r="L72" s="13">
        <v>2015</v>
      </c>
      <c r="M72" s="15">
        <v>42390</v>
      </c>
      <c r="N72" s="16" t="s">
        <v>77</v>
      </c>
      <c r="O72" s="16">
        <v>0</v>
      </c>
      <c r="P72" s="16" t="s">
        <v>78</v>
      </c>
      <c r="Q72" s="16" t="s">
        <v>78</v>
      </c>
      <c r="R72" s="16" t="s">
        <v>78</v>
      </c>
      <c r="S72" s="16" t="s">
        <v>79</v>
      </c>
      <c r="T72" s="14" t="s">
        <v>90</v>
      </c>
      <c r="U72" s="13"/>
      <c r="V72" s="14" t="s">
        <v>3590</v>
      </c>
      <c r="W72" s="13"/>
      <c r="X72" s="17"/>
      <c r="Y72" s="14"/>
      <c r="Z72" s="14"/>
      <c r="AA72" s="13"/>
      <c r="AB72" s="18"/>
      <c r="AC72" s="4">
        <f t="shared" si="10"/>
        <v>1</v>
      </c>
      <c r="AD72" s="2">
        <f>IF(COUNTIF(D$2:D72,D72)&gt;1,0,1)</f>
        <v>1</v>
      </c>
      <c r="AG72" s="2">
        <f t="shared" si="11"/>
        <v>0</v>
      </c>
      <c r="AH72" s="2">
        <f t="shared" si="17"/>
        <v>0</v>
      </c>
      <c r="AI72" s="2">
        <f t="shared" si="12"/>
        <v>1</v>
      </c>
      <c r="AJ72" s="44" t="str">
        <f t="shared" si="13"/>
        <v>26488456T</v>
      </c>
      <c r="AK72" s="2">
        <f>IF(COUNTIF(AJ$2:AJ72,AJ72)&gt;1,0,1)</f>
        <v>1</v>
      </c>
      <c r="AL72" s="2">
        <f t="shared" si="14"/>
        <v>0</v>
      </c>
      <c r="AM72" s="2">
        <f t="shared" si="15"/>
        <v>1</v>
      </c>
      <c r="AN72" s="2">
        <f t="shared" si="16"/>
        <v>0</v>
      </c>
      <c r="AO72" s="2">
        <f>VLOOKUP(D72,'[1]Matriculados PD 2015_2019'!$D:$F,3,0)</f>
        <v>0</v>
      </c>
      <c r="AP72" s="2">
        <f t="shared" si="18"/>
        <v>0</v>
      </c>
      <c r="AQ72" s="2">
        <f t="shared" si="19"/>
        <v>0</v>
      </c>
    </row>
    <row r="73" spans="1:43">
      <c r="A73" s="2">
        <v>196</v>
      </c>
      <c r="B73" s="6" t="s">
        <v>2560</v>
      </c>
      <c r="C73" s="7" t="s">
        <v>120</v>
      </c>
      <c r="D73" s="7" t="s">
        <v>3591</v>
      </c>
      <c r="E73" s="8">
        <v>20027033</v>
      </c>
      <c r="F73" s="8">
        <v>17761</v>
      </c>
      <c r="G73" s="8" t="s">
        <v>3592</v>
      </c>
      <c r="H73" s="7" t="s">
        <v>73</v>
      </c>
      <c r="I73" s="7" t="s">
        <v>74</v>
      </c>
      <c r="J73" s="8" t="s">
        <v>75</v>
      </c>
      <c r="K73" s="8" t="s">
        <v>3593</v>
      </c>
      <c r="L73" s="7">
        <v>2015</v>
      </c>
      <c r="M73" s="9">
        <v>42356</v>
      </c>
      <c r="N73" s="10" t="s">
        <v>77</v>
      </c>
      <c r="O73" s="10">
        <v>0</v>
      </c>
      <c r="P73" s="10" t="s">
        <v>78</v>
      </c>
      <c r="Q73" s="10" t="s">
        <v>78</v>
      </c>
      <c r="R73" s="10" t="s">
        <v>78</v>
      </c>
      <c r="S73" s="10" t="s">
        <v>78</v>
      </c>
      <c r="T73" s="8" t="s">
        <v>80</v>
      </c>
      <c r="U73" s="7" t="s">
        <v>3594</v>
      </c>
      <c r="V73" s="8" t="s">
        <v>3595</v>
      </c>
      <c r="W73" s="7" t="s">
        <v>73</v>
      </c>
      <c r="X73" s="11" t="s">
        <v>137</v>
      </c>
      <c r="Y73" s="8">
        <v>420</v>
      </c>
      <c r="Z73" s="8" t="s">
        <v>137</v>
      </c>
      <c r="AA73" s="7" t="s">
        <v>99</v>
      </c>
      <c r="AB73" s="12" t="s">
        <v>100</v>
      </c>
      <c r="AC73" s="4">
        <f t="shared" si="10"/>
        <v>1</v>
      </c>
      <c r="AD73" s="2">
        <f>IF(COUNTIF(D$2:D73,D73)&gt;1,0,1)</f>
        <v>1</v>
      </c>
      <c r="AG73" s="2">
        <f t="shared" si="11"/>
        <v>0</v>
      </c>
      <c r="AH73" s="2">
        <f t="shared" si="17"/>
        <v>0</v>
      </c>
      <c r="AI73" s="2">
        <f t="shared" si="12"/>
        <v>1</v>
      </c>
      <c r="AJ73" s="44" t="str">
        <f t="shared" si="13"/>
        <v>28739292X28397509F</v>
      </c>
      <c r="AK73" s="2">
        <f>IF(COUNTIF(AJ$2:AJ73,AJ73)&gt;1,0,1)</f>
        <v>1</v>
      </c>
      <c r="AL73" s="2">
        <f t="shared" si="14"/>
        <v>0</v>
      </c>
      <c r="AM73" s="2">
        <f t="shared" si="15"/>
        <v>0</v>
      </c>
      <c r="AN73" s="2">
        <f t="shared" si="16"/>
        <v>0</v>
      </c>
      <c r="AO73" s="2">
        <f>VLOOKUP(D73,'[1]Matriculados PD 2015_2019'!$D:$F,3,0)</f>
        <v>0</v>
      </c>
      <c r="AP73" s="2">
        <f t="shared" si="18"/>
        <v>0</v>
      </c>
      <c r="AQ73" s="2">
        <f t="shared" si="19"/>
        <v>0</v>
      </c>
    </row>
    <row r="74" spans="1:43">
      <c r="A74" s="2">
        <v>196</v>
      </c>
      <c r="B74" s="5" t="s">
        <v>2560</v>
      </c>
      <c r="C74" s="13" t="s">
        <v>120</v>
      </c>
      <c r="D74" s="13" t="s">
        <v>3591</v>
      </c>
      <c r="E74" s="14">
        <v>20027033</v>
      </c>
      <c r="F74" s="14">
        <v>17761</v>
      </c>
      <c r="G74" s="14" t="s">
        <v>3592</v>
      </c>
      <c r="H74" s="13" t="s">
        <v>73</v>
      </c>
      <c r="I74" s="13" t="s">
        <v>74</v>
      </c>
      <c r="J74" s="14" t="s">
        <v>75</v>
      </c>
      <c r="K74" s="14" t="s">
        <v>3593</v>
      </c>
      <c r="L74" s="13">
        <v>2015</v>
      </c>
      <c r="M74" s="15">
        <v>42356</v>
      </c>
      <c r="N74" s="16" t="s">
        <v>77</v>
      </c>
      <c r="O74" s="16">
        <v>0</v>
      </c>
      <c r="P74" s="16" t="s">
        <v>78</v>
      </c>
      <c r="Q74" s="16" t="s">
        <v>78</v>
      </c>
      <c r="R74" s="16" t="s">
        <v>78</v>
      </c>
      <c r="S74" s="16" t="s">
        <v>78</v>
      </c>
      <c r="T74" s="14" t="s">
        <v>90</v>
      </c>
      <c r="U74" s="13" t="s">
        <v>3594</v>
      </c>
      <c r="V74" s="14" t="s">
        <v>3595</v>
      </c>
      <c r="W74" s="13" t="s">
        <v>73</v>
      </c>
      <c r="X74" s="17" t="s">
        <v>137</v>
      </c>
      <c r="Y74" s="14">
        <v>420</v>
      </c>
      <c r="Z74" s="14" t="s">
        <v>137</v>
      </c>
      <c r="AA74" s="13" t="s">
        <v>99</v>
      </c>
      <c r="AB74" s="18" t="s">
        <v>100</v>
      </c>
      <c r="AC74" s="4">
        <f t="shared" si="10"/>
        <v>1</v>
      </c>
      <c r="AD74" s="2">
        <f>IF(COUNTIF(D$2:D74,D74)&gt;1,0,1)</f>
        <v>0</v>
      </c>
      <c r="AG74" s="2">
        <f t="shared" si="11"/>
        <v>0</v>
      </c>
      <c r="AH74" s="2">
        <f t="shared" si="17"/>
        <v>0</v>
      </c>
      <c r="AI74" s="2">
        <f t="shared" si="12"/>
        <v>0</v>
      </c>
      <c r="AJ74" s="44" t="str">
        <f t="shared" si="13"/>
        <v>28739292X28397509F</v>
      </c>
      <c r="AK74" s="2">
        <f>IF(COUNTIF(AJ$2:AJ74,AJ74)&gt;1,0,1)</f>
        <v>0</v>
      </c>
      <c r="AL74" s="2">
        <f t="shared" si="14"/>
        <v>0</v>
      </c>
      <c r="AM74" s="2">
        <f t="shared" si="15"/>
        <v>0</v>
      </c>
      <c r="AN74" s="2">
        <f t="shared" si="16"/>
        <v>0</v>
      </c>
      <c r="AO74" s="2">
        <f>VLOOKUP(D74,'[1]Matriculados PD 2015_2019'!$D:$F,3,0)</f>
        <v>0</v>
      </c>
      <c r="AP74" s="2">
        <f t="shared" si="18"/>
        <v>0</v>
      </c>
      <c r="AQ74" s="2">
        <f t="shared" si="19"/>
        <v>0</v>
      </c>
    </row>
    <row r="75" spans="1:43">
      <c r="A75" s="2">
        <v>196</v>
      </c>
      <c r="B75" s="6" t="s">
        <v>2560</v>
      </c>
      <c r="C75" s="7" t="s">
        <v>120</v>
      </c>
      <c r="D75" s="7" t="s">
        <v>3596</v>
      </c>
      <c r="E75" s="8">
        <v>10292058</v>
      </c>
      <c r="F75" s="8">
        <v>17761</v>
      </c>
      <c r="G75" s="8" t="s">
        <v>3597</v>
      </c>
      <c r="H75" s="7" t="s">
        <v>73</v>
      </c>
      <c r="I75" s="7" t="s">
        <v>74</v>
      </c>
      <c r="J75" s="8" t="s">
        <v>75</v>
      </c>
      <c r="K75" s="8" t="s">
        <v>3598</v>
      </c>
      <c r="L75" s="7">
        <v>2015</v>
      </c>
      <c r="M75" s="9">
        <v>42327</v>
      </c>
      <c r="N75" s="10" t="s">
        <v>77</v>
      </c>
      <c r="O75" s="10">
        <v>0</v>
      </c>
      <c r="P75" s="10" t="s">
        <v>78</v>
      </c>
      <c r="Q75" s="10" t="s">
        <v>79</v>
      </c>
      <c r="R75" s="10" t="s">
        <v>78</v>
      </c>
      <c r="S75" s="10" t="s">
        <v>78</v>
      </c>
      <c r="T75" s="8" t="s">
        <v>80</v>
      </c>
      <c r="U75" s="7" t="s">
        <v>2652</v>
      </c>
      <c r="V75" s="8" t="s">
        <v>2653</v>
      </c>
      <c r="W75" s="7" t="s">
        <v>83</v>
      </c>
      <c r="X75" s="11" t="s">
        <v>129</v>
      </c>
      <c r="Y75" s="8">
        <v>60</v>
      </c>
      <c r="Z75" s="8" t="s">
        <v>129</v>
      </c>
      <c r="AA75" s="7" t="s">
        <v>99</v>
      </c>
      <c r="AB75" s="12" t="s">
        <v>100</v>
      </c>
      <c r="AC75" s="4">
        <f t="shared" si="10"/>
        <v>1</v>
      </c>
      <c r="AD75" s="2">
        <f>IF(COUNTIF(D$2:D75,D75)&gt;1,0,1)</f>
        <v>1</v>
      </c>
      <c r="AG75" s="2">
        <f t="shared" si="11"/>
        <v>1</v>
      </c>
      <c r="AH75" s="2">
        <f t="shared" si="17"/>
        <v>0</v>
      </c>
      <c r="AI75" s="2">
        <f t="shared" si="12"/>
        <v>1</v>
      </c>
      <c r="AJ75" s="44" t="str">
        <f t="shared" si="13"/>
        <v>30209016B30401988J</v>
      </c>
      <c r="AK75" s="2">
        <f>IF(COUNTIF(AJ$2:AJ75,AJ75)&gt;1,0,1)</f>
        <v>1</v>
      </c>
      <c r="AL75" s="2">
        <f t="shared" si="14"/>
        <v>1</v>
      </c>
      <c r="AM75" s="2">
        <f t="shared" si="15"/>
        <v>0</v>
      </c>
      <c r="AN75" s="2">
        <f t="shared" si="16"/>
        <v>0</v>
      </c>
      <c r="AO75" s="2">
        <f>VLOOKUP(D75,'[1]Matriculados PD 2015_2019'!$D:$F,3,0)</f>
        <v>0</v>
      </c>
      <c r="AP75" s="2">
        <f t="shared" si="18"/>
        <v>0</v>
      </c>
      <c r="AQ75" s="2">
        <f t="shared" si="19"/>
        <v>0</v>
      </c>
    </row>
    <row r="76" spans="1:43">
      <c r="A76" s="2">
        <v>196</v>
      </c>
      <c r="B76" s="5" t="s">
        <v>2560</v>
      </c>
      <c r="C76" s="13" t="s">
        <v>120</v>
      </c>
      <c r="D76" s="13" t="s">
        <v>3596</v>
      </c>
      <c r="E76" s="14">
        <v>10292058</v>
      </c>
      <c r="F76" s="14">
        <v>17761</v>
      </c>
      <c r="G76" s="14" t="s">
        <v>3597</v>
      </c>
      <c r="H76" s="13" t="s">
        <v>73</v>
      </c>
      <c r="I76" s="13" t="s">
        <v>74</v>
      </c>
      <c r="J76" s="14" t="s">
        <v>75</v>
      </c>
      <c r="K76" s="14" t="s">
        <v>3598</v>
      </c>
      <c r="L76" s="13">
        <v>2015</v>
      </c>
      <c r="M76" s="15">
        <v>42327</v>
      </c>
      <c r="N76" s="16" t="s">
        <v>77</v>
      </c>
      <c r="O76" s="16">
        <v>0</v>
      </c>
      <c r="P76" s="16" t="s">
        <v>78</v>
      </c>
      <c r="Q76" s="16" t="s">
        <v>79</v>
      </c>
      <c r="R76" s="16" t="s">
        <v>78</v>
      </c>
      <c r="S76" s="16" t="s">
        <v>78</v>
      </c>
      <c r="T76" s="14" t="s">
        <v>80</v>
      </c>
      <c r="U76" s="13" t="s">
        <v>2654</v>
      </c>
      <c r="V76" s="14" t="s">
        <v>2655</v>
      </c>
      <c r="W76" s="13" t="s">
        <v>73</v>
      </c>
      <c r="X76" s="17" t="s">
        <v>129</v>
      </c>
      <c r="Y76" s="14">
        <v>60</v>
      </c>
      <c r="Z76" s="14" t="s">
        <v>129</v>
      </c>
      <c r="AA76" s="13" t="s">
        <v>99</v>
      </c>
      <c r="AB76" s="18" t="s">
        <v>100</v>
      </c>
      <c r="AC76" s="4">
        <f t="shared" si="10"/>
        <v>1</v>
      </c>
      <c r="AD76" s="2">
        <f>IF(COUNTIF(D$2:D76,D76)&gt;1,0,1)</f>
        <v>0</v>
      </c>
      <c r="AG76" s="2">
        <f t="shared" si="11"/>
        <v>0</v>
      </c>
      <c r="AH76" s="2">
        <f t="shared" si="17"/>
        <v>0</v>
      </c>
      <c r="AI76" s="2">
        <f t="shared" si="12"/>
        <v>0</v>
      </c>
      <c r="AJ76" s="44" t="str">
        <f t="shared" si="13"/>
        <v>30209016B30786402M</v>
      </c>
      <c r="AK76" s="2">
        <f>IF(COUNTIF(AJ$2:AJ76,AJ76)&gt;1,0,1)</f>
        <v>1</v>
      </c>
      <c r="AL76" s="2">
        <f t="shared" si="14"/>
        <v>0</v>
      </c>
      <c r="AM76" s="2">
        <f t="shared" si="15"/>
        <v>0</v>
      </c>
      <c r="AN76" s="2">
        <f t="shared" si="16"/>
        <v>0</v>
      </c>
      <c r="AO76" s="2">
        <f>VLOOKUP(D76,'[1]Matriculados PD 2015_2019'!$D:$F,3,0)</f>
        <v>0</v>
      </c>
      <c r="AP76" s="2">
        <f t="shared" si="18"/>
        <v>0</v>
      </c>
      <c r="AQ76" s="2">
        <f t="shared" si="19"/>
        <v>0</v>
      </c>
    </row>
    <row r="77" spans="1:43">
      <c r="A77" s="2">
        <v>196</v>
      </c>
      <c r="B77" s="6" t="s">
        <v>2560</v>
      </c>
      <c r="C77" s="7" t="s">
        <v>120</v>
      </c>
      <c r="D77" s="7" t="s">
        <v>3596</v>
      </c>
      <c r="E77" s="8">
        <v>10292058</v>
      </c>
      <c r="F77" s="8">
        <v>17761</v>
      </c>
      <c r="G77" s="8" t="s">
        <v>3597</v>
      </c>
      <c r="H77" s="7" t="s">
        <v>73</v>
      </c>
      <c r="I77" s="7" t="s">
        <v>74</v>
      </c>
      <c r="J77" s="8" t="s">
        <v>75</v>
      </c>
      <c r="K77" s="8" t="s">
        <v>3598</v>
      </c>
      <c r="L77" s="7">
        <v>2015</v>
      </c>
      <c r="M77" s="9">
        <v>42327</v>
      </c>
      <c r="N77" s="10" t="s">
        <v>77</v>
      </c>
      <c r="O77" s="10">
        <v>0</v>
      </c>
      <c r="P77" s="10" t="s">
        <v>78</v>
      </c>
      <c r="Q77" s="10" t="s">
        <v>79</v>
      </c>
      <c r="R77" s="10" t="s">
        <v>78</v>
      </c>
      <c r="S77" s="10" t="s">
        <v>78</v>
      </c>
      <c r="T77" s="8" t="s">
        <v>90</v>
      </c>
      <c r="U77" s="7" t="s">
        <v>2652</v>
      </c>
      <c r="V77" s="8" t="s">
        <v>2653</v>
      </c>
      <c r="W77" s="7" t="s">
        <v>83</v>
      </c>
      <c r="X77" s="11" t="s">
        <v>129</v>
      </c>
      <c r="Y77" s="8">
        <v>60</v>
      </c>
      <c r="Z77" s="8" t="s">
        <v>129</v>
      </c>
      <c r="AA77" s="7" t="s">
        <v>99</v>
      </c>
      <c r="AB77" s="12" t="s">
        <v>100</v>
      </c>
      <c r="AC77" s="4">
        <f t="shared" si="10"/>
        <v>1</v>
      </c>
      <c r="AD77" s="2">
        <f>IF(COUNTIF(D$2:D77,D77)&gt;1,0,1)</f>
        <v>0</v>
      </c>
      <c r="AG77" s="2">
        <f t="shared" si="11"/>
        <v>0</v>
      </c>
      <c r="AH77" s="2">
        <f t="shared" si="17"/>
        <v>0</v>
      </c>
      <c r="AI77" s="2">
        <f t="shared" si="12"/>
        <v>0</v>
      </c>
      <c r="AJ77" s="44" t="str">
        <f t="shared" si="13"/>
        <v>30209016B30401988J</v>
      </c>
      <c r="AK77" s="2">
        <f>IF(COUNTIF(AJ$2:AJ77,AJ77)&gt;1,0,1)</f>
        <v>0</v>
      </c>
      <c r="AL77" s="2">
        <f t="shared" si="14"/>
        <v>0</v>
      </c>
      <c r="AM77" s="2">
        <f t="shared" si="15"/>
        <v>0</v>
      </c>
      <c r="AN77" s="2">
        <f t="shared" si="16"/>
        <v>0</v>
      </c>
      <c r="AO77" s="2">
        <f>VLOOKUP(D77,'[1]Matriculados PD 2015_2019'!$D:$F,3,0)</f>
        <v>0</v>
      </c>
      <c r="AP77" s="2">
        <f t="shared" si="18"/>
        <v>0</v>
      </c>
      <c r="AQ77" s="2">
        <f t="shared" si="19"/>
        <v>0</v>
      </c>
    </row>
    <row r="78" spans="1:43">
      <c r="A78" s="2">
        <v>196</v>
      </c>
      <c r="B78" s="5" t="s">
        <v>2560</v>
      </c>
      <c r="C78" s="13" t="s">
        <v>120</v>
      </c>
      <c r="D78" s="13" t="s">
        <v>3599</v>
      </c>
      <c r="E78" s="14">
        <v>6534</v>
      </c>
      <c r="F78" s="14">
        <v>17761</v>
      </c>
      <c r="G78" s="14" t="s">
        <v>3600</v>
      </c>
      <c r="H78" s="13" t="s">
        <v>73</v>
      </c>
      <c r="I78" s="13" t="s">
        <v>74</v>
      </c>
      <c r="J78" s="14" t="s">
        <v>75</v>
      </c>
      <c r="K78" s="14" t="s">
        <v>3601</v>
      </c>
      <c r="L78" s="13">
        <v>2015</v>
      </c>
      <c r="M78" s="15">
        <v>42405</v>
      </c>
      <c r="N78" s="16" t="s">
        <v>77</v>
      </c>
      <c r="O78" s="16">
        <v>0</v>
      </c>
      <c r="P78" s="16" t="s">
        <v>78</v>
      </c>
      <c r="Q78" s="16" t="s">
        <v>78</v>
      </c>
      <c r="R78" s="16" t="s">
        <v>78</v>
      </c>
      <c r="S78" s="16" t="s">
        <v>78</v>
      </c>
      <c r="T78" s="14" t="s">
        <v>80</v>
      </c>
      <c r="U78" s="13" t="s">
        <v>3602</v>
      </c>
      <c r="V78" s="14" t="s">
        <v>3603</v>
      </c>
      <c r="W78" s="13"/>
      <c r="X78" s="17"/>
      <c r="Y78" s="14"/>
      <c r="Z78" s="14"/>
      <c r="AA78" s="13"/>
      <c r="AB78" s="18"/>
      <c r="AC78" s="4">
        <f t="shared" si="10"/>
        <v>1</v>
      </c>
      <c r="AD78" s="2">
        <f>IF(COUNTIF(D$2:D78,D78)&gt;1,0,1)</f>
        <v>1</v>
      </c>
      <c r="AG78" s="2">
        <f t="shared" si="11"/>
        <v>0</v>
      </c>
      <c r="AH78" s="2">
        <f t="shared" si="17"/>
        <v>0</v>
      </c>
      <c r="AI78" s="2">
        <f t="shared" si="12"/>
        <v>1</v>
      </c>
      <c r="AJ78" s="44" t="str">
        <f t="shared" si="13"/>
        <v>30209296S17131097F</v>
      </c>
      <c r="AK78" s="2">
        <f>IF(COUNTIF(AJ$2:AJ78,AJ78)&gt;1,0,1)</f>
        <v>1</v>
      </c>
      <c r="AL78" s="2">
        <f t="shared" si="14"/>
        <v>1</v>
      </c>
      <c r="AM78" s="2">
        <f t="shared" si="15"/>
        <v>0</v>
      </c>
      <c r="AN78" s="2">
        <f t="shared" si="16"/>
        <v>0</v>
      </c>
      <c r="AO78" s="2">
        <f>VLOOKUP(D78,'[1]Matriculados PD 2015_2019'!$D:$F,3,0)</f>
        <v>0</v>
      </c>
      <c r="AP78" s="2">
        <f t="shared" si="18"/>
        <v>0</v>
      </c>
      <c r="AQ78" s="2">
        <f t="shared" si="19"/>
        <v>0</v>
      </c>
    </row>
    <row r="79" spans="1:43">
      <c r="A79" s="2">
        <v>196</v>
      </c>
      <c r="B79" s="6" t="s">
        <v>2560</v>
      </c>
      <c r="C79" s="7" t="s">
        <v>120</v>
      </c>
      <c r="D79" s="7" t="s">
        <v>3599</v>
      </c>
      <c r="E79" s="8">
        <v>6534</v>
      </c>
      <c r="F79" s="8">
        <v>17761</v>
      </c>
      <c r="G79" s="8" t="s">
        <v>3600</v>
      </c>
      <c r="H79" s="7" t="s">
        <v>73</v>
      </c>
      <c r="I79" s="7" t="s">
        <v>74</v>
      </c>
      <c r="J79" s="8" t="s">
        <v>75</v>
      </c>
      <c r="K79" s="8" t="s">
        <v>3601</v>
      </c>
      <c r="L79" s="7">
        <v>2015</v>
      </c>
      <c r="M79" s="9">
        <v>42405</v>
      </c>
      <c r="N79" s="10" t="s">
        <v>77</v>
      </c>
      <c r="O79" s="10">
        <v>0</v>
      </c>
      <c r="P79" s="10" t="s">
        <v>78</v>
      </c>
      <c r="Q79" s="10" t="s">
        <v>78</v>
      </c>
      <c r="R79" s="10" t="s">
        <v>78</v>
      </c>
      <c r="S79" s="10" t="s">
        <v>78</v>
      </c>
      <c r="T79" s="8" t="s">
        <v>80</v>
      </c>
      <c r="U79" s="7" t="s">
        <v>1140</v>
      </c>
      <c r="V79" s="8" t="s">
        <v>1141</v>
      </c>
      <c r="W79" s="7" t="s">
        <v>83</v>
      </c>
      <c r="X79" s="11" t="s">
        <v>179</v>
      </c>
      <c r="Y79" s="8">
        <v>700</v>
      </c>
      <c r="Z79" s="8" t="s">
        <v>179</v>
      </c>
      <c r="AA79" s="7" t="s">
        <v>107</v>
      </c>
      <c r="AB79" s="12" t="s">
        <v>108</v>
      </c>
      <c r="AC79" s="4">
        <f t="shared" si="10"/>
        <v>1</v>
      </c>
      <c r="AD79" s="2">
        <f>IF(COUNTIF(D$2:D79,D79)&gt;1,0,1)</f>
        <v>0</v>
      </c>
      <c r="AG79" s="2">
        <f t="shared" si="11"/>
        <v>0</v>
      </c>
      <c r="AH79" s="2">
        <f t="shared" si="17"/>
        <v>0</v>
      </c>
      <c r="AI79" s="2">
        <f t="shared" si="12"/>
        <v>0</v>
      </c>
      <c r="AJ79" s="44" t="str">
        <f t="shared" si="13"/>
        <v>30209296S30394632V</v>
      </c>
      <c r="AK79" s="2">
        <f>IF(COUNTIF(AJ$2:AJ79,AJ79)&gt;1,0,1)</f>
        <v>1</v>
      </c>
      <c r="AL79" s="2">
        <f t="shared" si="14"/>
        <v>0</v>
      </c>
      <c r="AM79" s="2">
        <f t="shared" si="15"/>
        <v>0</v>
      </c>
      <c r="AN79" s="2">
        <f t="shared" si="16"/>
        <v>0</v>
      </c>
      <c r="AO79" s="2">
        <f>VLOOKUP(D79,'[1]Matriculados PD 2015_2019'!$D:$F,3,0)</f>
        <v>0</v>
      </c>
      <c r="AP79" s="2">
        <f t="shared" si="18"/>
        <v>0</v>
      </c>
      <c r="AQ79" s="2">
        <f t="shared" si="19"/>
        <v>0</v>
      </c>
    </row>
    <row r="80" spans="1:43">
      <c r="A80" s="2">
        <v>196</v>
      </c>
      <c r="B80" s="5" t="s">
        <v>2560</v>
      </c>
      <c r="C80" s="13" t="s">
        <v>120</v>
      </c>
      <c r="D80" s="13" t="s">
        <v>3599</v>
      </c>
      <c r="E80" s="14">
        <v>6534</v>
      </c>
      <c r="F80" s="14">
        <v>17761</v>
      </c>
      <c r="G80" s="14" t="s">
        <v>3600</v>
      </c>
      <c r="H80" s="13" t="s">
        <v>73</v>
      </c>
      <c r="I80" s="13" t="s">
        <v>74</v>
      </c>
      <c r="J80" s="14" t="s">
        <v>75</v>
      </c>
      <c r="K80" s="14" t="s">
        <v>3601</v>
      </c>
      <c r="L80" s="13">
        <v>2015</v>
      </c>
      <c r="M80" s="15">
        <v>42405</v>
      </c>
      <c r="N80" s="16" t="s">
        <v>77</v>
      </c>
      <c r="O80" s="16">
        <v>0</v>
      </c>
      <c r="P80" s="16" t="s">
        <v>78</v>
      </c>
      <c r="Q80" s="16" t="s">
        <v>78</v>
      </c>
      <c r="R80" s="16" t="s">
        <v>78</v>
      </c>
      <c r="S80" s="16" t="s">
        <v>78</v>
      </c>
      <c r="T80" s="14" t="s">
        <v>90</v>
      </c>
      <c r="U80" s="13" t="s">
        <v>1140</v>
      </c>
      <c r="V80" s="14" t="s">
        <v>1141</v>
      </c>
      <c r="W80" s="13" t="s">
        <v>83</v>
      </c>
      <c r="X80" s="17" t="s">
        <v>179</v>
      </c>
      <c r="Y80" s="14">
        <v>700</v>
      </c>
      <c r="Z80" s="14" t="s">
        <v>179</v>
      </c>
      <c r="AA80" s="13" t="s">
        <v>107</v>
      </c>
      <c r="AB80" s="18" t="s">
        <v>108</v>
      </c>
      <c r="AC80" s="4">
        <f t="shared" si="10"/>
        <v>1</v>
      </c>
      <c r="AD80" s="2">
        <f>IF(COUNTIF(D$2:D80,D80)&gt;1,0,1)</f>
        <v>0</v>
      </c>
      <c r="AG80" s="2">
        <f t="shared" si="11"/>
        <v>0</v>
      </c>
      <c r="AH80" s="2">
        <f t="shared" si="17"/>
        <v>0</v>
      </c>
      <c r="AI80" s="2">
        <f t="shared" si="12"/>
        <v>0</v>
      </c>
      <c r="AJ80" s="44" t="str">
        <f t="shared" si="13"/>
        <v>30209296S30394632V</v>
      </c>
      <c r="AK80" s="2">
        <f>IF(COUNTIF(AJ$2:AJ80,AJ80)&gt;1,0,1)</f>
        <v>0</v>
      </c>
      <c r="AL80" s="2">
        <f t="shared" si="14"/>
        <v>0</v>
      </c>
      <c r="AM80" s="2">
        <f t="shared" si="15"/>
        <v>0</v>
      </c>
      <c r="AN80" s="2">
        <f t="shared" si="16"/>
        <v>0</v>
      </c>
      <c r="AO80" s="2">
        <f>VLOOKUP(D80,'[1]Matriculados PD 2015_2019'!$D:$F,3,0)</f>
        <v>0</v>
      </c>
      <c r="AP80" s="2">
        <f t="shared" si="18"/>
        <v>0</v>
      </c>
      <c r="AQ80" s="2">
        <f t="shared" si="19"/>
        <v>0</v>
      </c>
    </row>
    <row r="81" spans="1:43">
      <c r="A81" s="2">
        <v>196</v>
      </c>
      <c r="B81" s="6" t="s">
        <v>2560</v>
      </c>
      <c r="C81" s="7" t="s">
        <v>120</v>
      </c>
      <c r="D81" s="7" t="s">
        <v>3604</v>
      </c>
      <c r="E81" s="8">
        <v>10095902</v>
      </c>
      <c r="F81" s="8">
        <v>17761</v>
      </c>
      <c r="G81" s="8" t="s">
        <v>3605</v>
      </c>
      <c r="H81" s="7" t="s">
        <v>73</v>
      </c>
      <c r="I81" s="7" t="s">
        <v>74</v>
      </c>
      <c r="J81" s="8" t="s">
        <v>75</v>
      </c>
      <c r="K81" s="8" t="s">
        <v>3606</v>
      </c>
      <c r="L81" s="7">
        <v>2015</v>
      </c>
      <c r="M81" s="9">
        <v>42405</v>
      </c>
      <c r="N81" s="10" t="s">
        <v>77</v>
      </c>
      <c r="O81" s="10">
        <v>0</v>
      </c>
      <c r="P81" s="10" t="s">
        <v>78</v>
      </c>
      <c r="Q81" s="10" t="s">
        <v>78</v>
      </c>
      <c r="R81" s="10" t="s">
        <v>78</v>
      </c>
      <c r="S81" s="10" t="s">
        <v>78</v>
      </c>
      <c r="T81" s="8" t="s">
        <v>80</v>
      </c>
      <c r="U81" s="7" t="s">
        <v>3607</v>
      </c>
      <c r="V81" s="8" t="s">
        <v>3608</v>
      </c>
      <c r="W81" s="7" t="s">
        <v>73</v>
      </c>
      <c r="X81" s="11" t="s">
        <v>156</v>
      </c>
      <c r="Y81" s="8">
        <v>617</v>
      </c>
      <c r="Z81" s="8" t="s">
        <v>156</v>
      </c>
      <c r="AA81" s="7" t="s">
        <v>79</v>
      </c>
      <c r="AB81" s="12" t="s">
        <v>86</v>
      </c>
      <c r="AC81" s="4">
        <f t="shared" si="10"/>
        <v>1</v>
      </c>
      <c r="AD81" s="2">
        <f>IF(COUNTIF(D$2:D81,D81)&gt;1,0,1)</f>
        <v>1</v>
      </c>
      <c r="AG81" s="2">
        <f t="shared" si="11"/>
        <v>0</v>
      </c>
      <c r="AH81" s="2">
        <f t="shared" si="17"/>
        <v>0</v>
      </c>
      <c r="AI81" s="2">
        <f t="shared" si="12"/>
        <v>1</v>
      </c>
      <c r="AJ81" s="44" t="str">
        <f t="shared" si="13"/>
        <v>30509784P43641621H</v>
      </c>
      <c r="AK81" s="2">
        <f>IF(COUNTIF(AJ$2:AJ81,AJ81)&gt;1,0,1)</f>
        <v>1</v>
      </c>
      <c r="AL81" s="2">
        <f t="shared" si="14"/>
        <v>1</v>
      </c>
      <c r="AM81" s="2">
        <f t="shared" si="15"/>
        <v>0</v>
      </c>
      <c r="AN81" s="2">
        <f t="shared" si="16"/>
        <v>0</v>
      </c>
      <c r="AO81" s="2">
        <f>VLOOKUP(D81,'[1]Matriculados PD 2015_2019'!$D:$F,3,0)</f>
        <v>0</v>
      </c>
      <c r="AP81" s="2">
        <f t="shared" si="18"/>
        <v>0</v>
      </c>
      <c r="AQ81" s="2">
        <f t="shared" si="19"/>
        <v>0</v>
      </c>
    </row>
    <row r="82" spans="1:43">
      <c r="A82" s="2">
        <v>196</v>
      </c>
      <c r="B82" s="5" t="s">
        <v>2560</v>
      </c>
      <c r="C82" s="13" t="s">
        <v>120</v>
      </c>
      <c r="D82" s="13" t="s">
        <v>3604</v>
      </c>
      <c r="E82" s="14">
        <v>10095902</v>
      </c>
      <c r="F82" s="14">
        <v>17761</v>
      </c>
      <c r="G82" s="14" t="s">
        <v>3605</v>
      </c>
      <c r="H82" s="13" t="s">
        <v>73</v>
      </c>
      <c r="I82" s="13" t="s">
        <v>74</v>
      </c>
      <c r="J82" s="14" t="s">
        <v>75</v>
      </c>
      <c r="K82" s="14" t="s">
        <v>3606</v>
      </c>
      <c r="L82" s="13">
        <v>2015</v>
      </c>
      <c r="M82" s="15">
        <v>42405</v>
      </c>
      <c r="N82" s="16" t="s">
        <v>77</v>
      </c>
      <c r="O82" s="16">
        <v>0</v>
      </c>
      <c r="P82" s="16" t="s">
        <v>78</v>
      </c>
      <c r="Q82" s="16" t="s">
        <v>78</v>
      </c>
      <c r="R82" s="16" t="s">
        <v>78</v>
      </c>
      <c r="S82" s="16" t="s">
        <v>78</v>
      </c>
      <c r="T82" s="14" t="s">
        <v>80</v>
      </c>
      <c r="U82" s="13" t="s">
        <v>3609</v>
      </c>
      <c r="V82" s="14" t="s">
        <v>3610</v>
      </c>
      <c r="W82" s="13" t="s">
        <v>73</v>
      </c>
      <c r="X82" s="17" t="s">
        <v>3092</v>
      </c>
      <c r="Y82" s="14">
        <v>27</v>
      </c>
      <c r="Z82" s="14" t="s">
        <v>253</v>
      </c>
      <c r="AA82" s="13" t="s">
        <v>79</v>
      </c>
      <c r="AB82" s="18" t="s">
        <v>86</v>
      </c>
      <c r="AC82" s="4">
        <f t="shared" si="10"/>
        <v>1</v>
      </c>
      <c r="AD82" s="2">
        <f>IF(COUNTIF(D$2:D82,D82)&gt;1,0,1)</f>
        <v>0</v>
      </c>
      <c r="AG82" s="2">
        <f t="shared" si="11"/>
        <v>0</v>
      </c>
      <c r="AH82" s="2">
        <f t="shared" si="17"/>
        <v>0</v>
      </c>
      <c r="AI82" s="2">
        <f t="shared" si="12"/>
        <v>0</v>
      </c>
      <c r="AJ82" s="44" t="str">
        <f t="shared" si="13"/>
        <v>30509784P44356688S</v>
      </c>
      <c r="AK82" s="2">
        <f>IF(COUNTIF(AJ$2:AJ82,AJ82)&gt;1,0,1)</f>
        <v>1</v>
      </c>
      <c r="AL82" s="2">
        <f t="shared" si="14"/>
        <v>0</v>
      </c>
      <c r="AM82" s="2">
        <f t="shared" si="15"/>
        <v>0</v>
      </c>
      <c r="AN82" s="2">
        <f t="shared" si="16"/>
        <v>0</v>
      </c>
      <c r="AO82" s="2">
        <f>VLOOKUP(D82,'[1]Matriculados PD 2015_2019'!$D:$F,3,0)</f>
        <v>0</v>
      </c>
      <c r="AP82" s="2">
        <f t="shared" si="18"/>
        <v>0</v>
      </c>
      <c r="AQ82" s="2">
        <f t="shared" si="19"/>
        <v>0</v>
      </c>
    </row>
    <row r="83" spans="1:43">
      <c r="A83" s="2">
        <v>196</v>
      </c>
      <c r="B83" s="6" t="s">
        <v>2560</v>
      </c>
      <c r="C83" s="7" t="s">
        <v>120</v>
      </c>
      <c r="D83" s="7" t="s">
        <v>3604</v>
      </c>
      <c r="E83" s="8">
        <v>10095902</v>
      </c>
      <c r="F83" s="8">
        <v>17761</v>
      </c>
      <c r="G83" s="8" t="s">
        <v>3605</v>
      </c>
      <c r="H83" s="7" t="s">
        <v>73</v>
      </c>
      <c r="I83" s="7" t="s">
        <v>74</v>
      </c>
      <c r="J83" s="8" t="s">
        <v>75</v>
      </c>
      <c r="K83" s="8" t="s">
        <v>3606</v>
      </c>
      <c r="L83" s="7">
        <v>2015</v>
      </c>
      <c r="M83" s="9">
        <v>42405</v>
      </c>
      <c r="N83" s="10" t="s">
        <v>77</v>
      </c>
      <c r="O83" s="10">
        <v>0</v>
      </c>
      <c r="P83" s="10" t="s">
        <v>78</v>
      </c>
      <c r="Q83" s="10" t="s">
        <v>78</v>
      </c>
      <c r="R83" s="10" t="s">
        <v>78</v>
      </c>
      <c r="S83" s="10" t="s">
        <v>78</v>
      </c>
      <c r="T83" s="8" t="s">
        <v>90</v>
      </c>
      <c r="U83" s="7" t="s">
        <v>3607</v>
      </c>
      <c r="V83" s="8" t="s">
        <v>3608</v>
      </c>
      <c r="W83" s="7" t="s">
        <v>73</v>
      </c>
      <c r="X83" s="11" t="s">
        <v>156</v>
      </c>
      <c r="Y83" s="8">
        <v>617</v>
      </c>
      <c r="Z83" s="8" t="s">
        <v>156</v>
      </c>
      <c r="AA83" s="7" t="s">
        <v>79</v>
      </c>
      <c r="AB83" s="12" t="s">
        <v>86</v>
      </c>
      <c r="AC83" s="4">
        <f t="shared" si="10"/>
        <v>1</v>
      </c>
      <c r="AD83" s="2">
        <f>IF(COUNTIF(D$2:D83,D83)&gt;1,0,1)</f>
        <v>0</v>
      </c>
      <c r="AG83" s="2">
        <f t="shared" si="11"/>
        <v>0</v>
      </c>
      <c r="AH83" s="2">
        <f t="shared" si="17"/>
        <v>0</v>
      </c>
      <c r="AI83" s="2">
        <f t="shared" si="12"/>
        <v>0</v>
      </c>
      <c r="AJ83" s="44" t="str">
        <f t="shared" si="13"/>
        <v>30509784P43641621H</v>
      </c>
      <c r="AK83" s="2">
        <f>IF(COUNTIF(AJ$2:AJ83,AJ83)&gt;1,0,1)</f>
        <v>0</v>
      </c>
      <c r="AL83" s="2">
        <f t="shared" si="14"/>
        <v>0</v>
      </c>
      <c r="AM83" s="2">
        <f t="shared" si="15"/>
        <v>0</v>
      </c>
      <c r="AN83" s="2">
        <f t="shared" si="16"/>
        <v>0</v>
      </c>
      <c r="AO83" s="2">
        <f>VLOOKUP(D83,'[1]Matriculados PD 2015_2019'!$D:$F,3,0)</f>
        <v>0</v>
      </c>
      <c r="AP83" s="2">
        <f t="shared" si="18"/>
        <v>0</v>
      </c>
      <c r="AQ83" s="2">
        <f t="shared" si="19"/>
        <v>0</v>
      </c>
    </row>
    <row r="84" spans="1:43">
      <c r="A84" s="2">
        <v>196</v>
      </c>
      <c r="B84" s="5" t="s">
        <v>2560</v>
      </c>
      <c r="C84" s="13" t="s">
        <v>120</v>
      </c>
      <c r="D84" s="13" t="s">
        <v>3611</v>
      </c>
      <c r="E84" s="14">
        <v>5978</v>
      </c>
      <c r="F84" s="14">
        <v>17761</v>
      </c>
      <c r="G84" s="14" t="s">
        <v>3612</v>
      </c>
      <c r="H84" s="13" t="s">
        <v>83</v>
      </c>
      <c r="I84" s="13" t="s">
        <v>74</v>
      </c>
      <c r="J84" s="14" t="s">
        <v>75</v>
      </c>
      <c r="K84" s="14" t="s">
        <v>3613</v>
      </c>
      <c r="L84" s="13">
        <v>2015</v>
      </c>
      <c r="M84" s="15">
        <v>42384</v>
      </c>
      <c r="N84" s="16" t="s">
        <v>77</v>
      </c>
      <c r="O84" s="16">
        <v>0</v>
      </c>
      <c r="P84" s="16" t="s">
        <v>78</v>
      </c>
      <c r="Q84" s="16" t="s">
        <v>78</v>
      </c>
      <c r="R84" s="16" t="s">
        <v>78</v>
      </c>
      <c r="S84" s="16" t="s">
        <v>78</v>
      </c>
      <c r="T84" s="14" t="s">
        <v>80</v>
      </c>
      <c r="U84" s="13" t="s">
        <v>3614</v>
      </c>
      <c r="V84" s="14" t="s">
        <v>3615</v>
      </c>
      <c r="W84" s="13" t="s">
        <v>83</v>
      </c>
      <c r="X84" s="17" t="s">
        <v>84</v>
      </c>
      <c r="Y84" s="14">
        <v>780</v>
      </c>
      <c r="Z84" s="14" t="s">
        <v>654</v>
      </c>
      <c r="AA84" s="13" t="s">
        <v>107</v>
      </c>
      <c r="AB84" s="18" t="s">
        <v>108</v>
      </c>
      <c r="AC84" s="4">
        <f t="shared" si="10"/>
        <v>1</v>
      </c>
      <c r="AD84" s="2">
        <f>IF(COUNTIF(D$2:D84,D84)&gt;1,0,1)</f>
        <v>1</v>
      </c>
      <c r="AG84" s="2">
        <f t="shared" si="11"/>
        <v>0</v>
      </c>
      <c r="AH84" s="2">
        <f t="shared" si="17"/>
        <v>0</v>
      </c>
      <c r="AI84" s="2">
        <f t="shared" si="12"/>
        <v>1</v>
      </c>
      <c r="AJ84" s="44" t="str">
        <f t="shared" si="13"/>
        <v>30791353B12364590C</v>
      </c>
      <c r="AK84" s="2">
        <f>IF(COUNTIF(AJ$2:AJ84,AJ84)&gt;1,0,1)</f>
        <v>1</v>
      </c>
      <c r="AL84" s="2">
        <f t="shared" si="14"/>
        <v>1</v>
      </c>
      <c r="AM84" s="2">
        <f t="shared" si="15"/>
        <v>0</v>
      </c>
      <c r="AN84" s="2">
        <f t="shared" si="16"/>
        <v>0</v>
      </c>
      <c r="AO84" s="2">
        <f>VLOOKUP(D84,'[1]Matriculados PD 2015_2019'!$D:$F,3,0)</f>
        <v>0</v>
      </c>
      <c r="AP84" s="2">
        <f t="shared" si="18"/>
        <v>0</v>
      </c>
      <c r="AQ84" s="2">
        <f t="shared" si="19"/>
        <v>0</v>
      </c>
    </row>
    <row r="85" spans="1:43">
      <c r="A85" s="2">
        <v>196</v>
      </c>
      <c r="B85" s="5" t="s">
        <v>2560</v>
      </c>
      <c r="C85" s="13" t="s">
        <v>120</v>
      </c>
      <c r="D85" s="13" t="s">
        <v>3611</v>
      </c>
      <c r="E85" s="14">
        <v>5978</v>
      </c>
      <c r="F85" s="14">
        <v>17761</v>
      </c>
      <c r="G85" s="14" t="s">
        <v>3612</v>
      </c>
      <c r="H85" s="13" t="s">
        <v>83</v>
      </c>
      <c r="I85" s="13" t="s">
        <v>74</v>
      </c>
      <c r="J85" s="14" t="s">
        <v>75</v>
      </c>
      <c r="K85" s="14" t="s">
        <v>3613</v>
      </c>
      <c r="L85" s="13">
        <v>2015</v>
      </c>
      <c r="M85" s="15">
        <v>42384</v>
      </c>
      <c r="N85" s="16" t="s">
        <v>77</v>
      </c>
      <c r="O85" s="16">
        <v>0</v>
      </c>
      <c r="P85" s="16" t="s">
        <v>78</v>
      </c>
      <c r="Q85" s="16" t="s">
        <v>78</v>
      </c>
      <c r="R85" s="16" t="s">
        <v>78</v>
      </c>
      <c r="S85" s="16" t="s">
        <v>78</v>
      </c>
      <c r="T85" s="14" t="s">
        <v>80</v>
      </c>
      <c r="U85" s="13" t="s">
        <v>3616</v>
      </c>
      <c r="V85" s="14" t="s">
        <v>3617</v>
      </c>
      <c r="W85" s="13" t="s">
        <v>73</v>
      </c>
      <c r="X85" s="17" t="s">
        <v>84</v>
      </c>
      <c r="Y85" s="14">
        <v>780</v>
      </c>
      <c r="Z85" s="14" t="s">
        <v>654</v>
      </c>
      <c r="AA85" s="13" t="s">
        <v>107</v>
      </c>
      <c r="AB85" s="18" t="s">
        <v>108</v>
      </c>
      <c r="AC85" s="4">
        <f t="shared" si="10"/>
        <v>1</v>
      </c>
      <c r="AD85" s="2">
        <f>IF(COUNTIF(D$2:D85,D85)&gt;1,0,1)</f>
        <v>0</v>
      </c>
      <c r="AG85" s="2">
        <f t="shared" si="11"/>
        <v>0</v>
      </c>
      <c r="AH85" s="2">
        <f t="shared" si="17"/>
        <v>0</v>
      </c>
      <c r="AI85" s="2">
        <f t="shared" si="12"/>
        <v>0</v>
      </c>
      <c r="AJ85" s="44" t="str">
        <f t="shared" si="13"/>
        <v>30791353B30504304W</v>
      </c>
      <c r="AK85" s="2">
        <f>IF(COUNTIF(AJ$2:AJ85,AJ85)&gt;1,0,1)</f>
        <v>1</v>
      </c>
      <c r="AL85" s="2">
        <f t="shared" si="14"/>
        <v>0</v>
      </c>
      <c r="AM85" s="2">
        <f t="shared" si="15"/>
        <v>0</v>
      </c>
      <c r="AN85" s="2">
        <f t="shared" si="16"/>
        <v>0</v>
      </c>
      <c r="AO85" s="2">
        <f>VLOOKUP(D85,'[1]Matriculados PD 2015_2019'!$D:$F,3,0)</f>
        <v>0</v>
      </c>
      <c r="AP85" s="2">
        <f t="shared" si="18"/>
        <v>0</v>
      </c>
      <c r="AQ85" s="2">
        <f t="shared" si="19"/>
        <v>0</v>
      </c>
    </row>
    <row r="86" spans="1:43">
      <c r="A86" s="2">
        <v>196</v>
      </c>
      <c r="B86" s="6" t="s">
        <v>2560</v>
      </c>
      <c r="C86" s="7" t="s">
        <v>120</v>
      </c>
      <c r="D86" s="7" t="s">
        <v>3611</v>
      </c>
      <c r="E86" s="8">
        <v>5978</v>
      </c>
      <c r="F86" s="8">
        <v>17761</v>
      </c>
      <c r="G86" s="8" t="s">
        <v>3612</v>
      </c>
      <c r="H86" s="7" t="s">
        <v>83</v>
      </c>
      <c r="I86" s="7" t="s">
        <v>74</v>
      </c>
      <c r="J86" s="8" t="s">
        <v>75</v>
      </c>
      <c r="K86" s="8" t="s">
        <v>3613</v>
      </c>
      <c r="L86" s="7">
        <v>2015</v>
      </c>
      <c r="M86" s="9">
        <v>42384</v>
      </c>
      <c r="N86" s="10" t="s">
        <v>77</v>
      </c>
      <c r="O86" s="10">
        <v>0</v>
      </c>
      <c r="P86" s="10" t="s">
        <v>78</v>
      </c>
      <c r="Q86" s="10" t="s">
        <v>78</v>
      </c>
      <c r="R86" s="10" t="s">
        <v>78</v>
      </c>
      <c r="S86" s="10" t="s">
        <v>78</v>
      </c>
      <c r="T86" s="8" t="s">
        <v>90</v>
      </c>
      <c r="U86" s="7" t="s">
        <v>3616</v>
      </c>
      <c r="V86" s="8" t="s">
        <v>3617</v>
      </c>
      <c r="W86" s="7" t="s">
        <v>73</v>
      </c>
      <c r="X86" s="11" t="s">
        <v>84</v>
      </c>
      <c r="Y86" s="8">
        <v>780</v>
      </c>
      <c r="Z86" s="8" t="s">
        <v>654</v>
      </c>
      <c r="AA86" s="7" t="s">
        <v>107</v>
      </c>
      <c r="AB86" s="12" t="s">
        <v>108</v>
      </c>
      <c r="AC86" s="4">
        <f t="shared" si="10"/>
        <v>1</v>
      </c>
      <c r="AD86" s="2">
        <f>IF(COUNTIF(D$2:D86,D86)&gt;1,0,1)</f>
        <v>0</v>
      </c>
      <c r="AG86" s="2">
        <f t="shared" si="11"/>
        <v>0</v>
      </c>
      <c r="AH86" s="2">
        <f t="shared" si="17"/>
        <v>0</v>
      </c>
      <c r="AI86" s="2">
        <f t="shared" si="12"/>
        <v>0</v>
      </c>
      <c r="AJ86" s="44" t="str">
        <f t="shared" si="13"/>
        <v>30791353B30504304W</v>
      </c>
      <c r="AK86" s="2">
        <f>IF(COUNTIF(AJ$2:AJ86,AJ86)&gt;1,0,1)</f>
        <v>0</v>
      </c>
      <c r="AL86" s="2">
        <f t="shared" si="14"/>
        <v>0</v>
      </c>
      <c r="AM86" s="2">
        <f t="shared" si="15"/>
        <v>0</v>
      </c>
      <c r="AN86" s="2">
        <f t="shared" si="16"/>
        <v>0</v>
      </c>
      <c r="AO86" s="2">
        <f>VLOOKUP(D86,'[1]Matriculados PD 2015_2019'!$D:$F,3,0)</f>
        <v>0</v>
      </c>
      <c r="AP86" s="2">
        <f t="shared" si="18"/>
        <v>0</v>
      </c>
      <c r="AQ86" s="2">
        <f t="shared" si="19"/>
        <v>0</v>
      </c>
    </row>
    <row r="87" spans="1:43">
      <c r="A87" s="2">
        <v>196</v>
      </c>
      <c r="B87" s="6" t="s">
        <v>2560</v>
      </c>
      <c r="C87" s="7" t="s">
        <v>120</v>
      </c>
      <c r="D87" s="7" t="s">
        <v>3618</v>
      </c>
      <c r="E87" s="8">
        <v>9182</v>
      </c>
      <c r="F87" s="8">
        <v>17761</v>
      </c>
      <c r="G87" s="8" t="s">
        <v>3619</v>
      </c>
      <c r="H87" s="7" t="s">
        <v>73</v>
      </c>
      <c r="I87" s="7" t="s">
        <v>74</v>
      </c>
      <c r="J87" s="8" t="s">
        <v>75</v>
      </c>
      <c r="K87" s="8" t="s">
        <v>3620</v>
      </c>
      <c r="L87" s="7">
        <v>2015</v>
      </c>
      <c r="M87" s="9">
        <v>42397</v>
      </c>
      <c r="N87" s="10" t="s">
        <v>77</v>
      </c>
      <c r="O87" s="10">
        <v>0</v>
      </c>
      <c r="P87" s="10" t="s">
        <v>78</v>
      </c>
      <c r="Q87" s="10" t="s">
        <v>78</v>
      </c>
      <c r="R87" s="10" t="s">
        <v>78</v>
      </c>
      <c r="S87" s="10" t="s">
        <v>78</v>
      </c>
      <c r="T87" s="8" t="s">
        <v>80</v>
      </c>
      <c r="U87" s="7" t="s">
        <v>2635</v>
      </c>
      <c r="V87" s="8" t="s">
        <v>2636</v>
      </c>
      <c r="W87" s="7" t="s">
        <v>73</v>
      </c>
      <c r="X87" s="11" t="s">
        <v>185</v>
      </c>
      <c r="Y87" s="8">
        <v>555</v>
      </c>
      <c r="Z87" s="8" t="s">
        <v>186</v>
      </c>
      <c r="AA87" s="7" t="s">
        <v>107</v>
      </c>
      <c r="AB87" s="12" t="s">
        <v>108</v>
      </c>
      <c r="AC87" s="4">
        <f t="shared" si="10"/>
        <v>1</v>
      </c>
      <c r="AD87" s="2">
        <f>IF(COUNTIF(D$2:D87,D87)&gt;1,0,1)</f>
        <v>1</v>
      </c>
      <c r="AG87" s="2">
        <f t="shared" si="11"/>
        <v>0</v>
      </c>
      <c r="AH87" s="2">
        <f t="shared" si="17"/>
        <v>0</v>
      </c>
      <c r="AI87" s="2">
        <f t="shared" si="12"/>
        <v>1</v>
      </c>
      <c r="AJ87" s="44" t="str">
        <f t="shared" si="13"/>
        <v>30824318V30965653V</v>
      </c>
      <c r="AK87" s="2">
        <f>IF(COUNTIF(AJ$2:AJ87,AJ87)&gt;1,0,1)</f>
        <v>1</v>
      </c>
      <c r="AL87" s="2">
        <f t="shared" si="14"/>
        <v>1</v>
      </c>
      <c r="AM87" s="2">
        <f t="shared" si="15"/>
        <v>0</v>
      </c>
      <c r="AN87" s="2">
        <f t="shared" si="16"/>
        <v>0</v>
      </c>
      <c r="AO87" s="2">
        <f>VLOOKUP(D87,'[1]Matriculados PD 2015_2019'!$D:$F,3,0)</f>
        <v>0</v>
      </c>
      <c r="AP87" s="2">
        <f t="shared" si="18"/>
        <v>0</v>
      </c>
      <c r="AQ87" s="2">
        <f t="shared" si="19"/>
        <v>0</v>
      </c>
    </row>
    <row r="88" spans="1:43">
      <c r="A88" s="2">
        <v>196</v>
      </c>
      <c r="B88" s="5" t="s">
        <v>2560</v>
      </c>
      <c r="C88" s="13" t="s">
        <v>120</v>
      </c>
      <c r="D88" s="13" t="s">
        <v>3618</v>
      </c>
      <c r="E88" s="14">
        <v>9182</v>
      </c>
      <c r="F88" s="14">
        <v>17761</v>
      </c>
      <c r="G88" s="14" t="s">
        <v>3619</v>
      </c>
      <c r="H88" s="13" t="s">
        <v>73</v>
      </c>
      <c r="I88" s="13" t="s">
        <v>74</v>
      </c>
      <c r="J88" s="14" t="s">
        <v>75</v>
      </c>
      <c r="K88" s="14" t="s">
        <v>3620</v>
      </c>
      <c r="L88" s="13">
        <v>2015</v>
      </c>
      <c r="M88" s="15">
        <v>42397</v>
      </c>
      <c r="N88" s="16" t="s">
        <v>77</v>
      </c>
      <c r="O88" s="16">
        <v>0</v>
      </c>
      <c r="P88" s="16" t="s">
        <v>78</v>
      </c>
      <c r="Q88" s="16" t="s">
        <v>78</v>
      </c>
      <c r="R88" s="16" t="s">
        <v>78</v>
      </c>
      <c r="S88" s="16" t="s">
        <v>78</v>
      </c>
      <c r="T88" s="14" t="s">
        <v>80</v>
      </c>
      <c r="U88" s="13" t="s">
        <v>2637</v>
      </c>
      <c r="V88" s="14" t="s">
        <v>2638</v>
      </c>
      <c r="W88" s="13" t="s">
        <v>83</v>
      </c>
      <c r="X88" s="17" t="s">
        <v>185</v>
      </c>
      <c r="Y88" s="14">
        <v>555</v>
      </c>
      <c r="Z88" s="14" t="s">
        <v>186</v>
      </c>
      <c r="AA88" s="13" t="s">
        <v>107</v>
      </c>
      <c r="AB88" s="18" t="s">
        <v>108</v>
      </c>
      <c r="AC88" s="4">
        <f t="shared" si="10"/>
        <v>1</v>
      </c>
      <c r="AD88" s="2">
        <f>IF(COUNTIF(D$2:D88,D88)&gt;1,0,1)</f>
        <v>0</v>
      </c>
      <c r="AG88" s="2">
        <f t="shared" si="11"/>
        <v>0</v>
      </c>
      <c r="AH88" s="2">
        <f t="shared" si="17"/>
        <v>0</v>
      </c>
      <c r="AI88" s="2">
        <f t="shared" si="12"/>
        <v>0</v>
      </c>
      <c r="AJ88" s="44" t="str">
        <f t="shared" si="13"/>
        <v>30824318V32021230D</v>
      </c>
      <c r="AK88" s="2">
        <f>IF(COUNTIF(AJ$2:AJ88,AJ88)&gt;1,0,1)</f>
        <v>1</v>
      </c>
      <c r="AL88" s="2">
        <f t="shared" si="14"/>
        <v>0</v>
      </c>
      <c r="AM88" s="2">
        <f t="shared" si="15"/>
        <v>0</v>
      </c>
      <c r="AN88" s="2">
        <f t="shared" si="16"/>
        <v>0</v>
      </c>
      <c r="AO88" s="2">
        <f>VLOOKUP(D88,'[1]Matriculados PD 2015_2019'!$D:$F,3,0)</f>
        <v>0</v>
      </c>
      <c r="AP88" s="2">
        <f t="shared" si="18"/>
        <v>0</v>
      </c>
      <c r="AQ88" s="2">
        <f t="shared" si="19"/>
        <v>0</v>
      </c>
    </row>
    <row r="89" spans="1:43">
      <c r="A89" s="2">
        <v>196</v>
      </c>
      <c r="B89" s="6" t="s">
        <v>2560</v>
      </c>
      <c r="C89" s="7" t="s">
        <v>120</v>
      </c>
      <c r="D89" s="7" t="s">
        <v>3618</v>
      </c>
      <c r="E89" s="8">
        <v>9182</v>
      </c>
      <c r="F89" s="8">
        <v>17761</v>
      </c>
      <c r="G89" s="8" t="s">
        <v>3619</v>
      </c>
      <c r="H89" s="7" t="s">
        <v>73</v>
      </c>
      <c r="I89" s="7" t="s">
        <v>74</v>
      </c>
      <c r="J89" s="8" t="s">
        <v>75</v>
      </c>
      <c r="K89" s="8" t="s">
        <v>3620</v>
      </c>
      <c r="L89" s="7">
        <v>2015</v>
      </c>
      <c r="M89" s="9">
        <v>42397</v>
      </c>
      <c r="N89" s="10" t="s">
        <v>77</v>
      </c>
      <c r="O89" s="10">
        <v>0</v>
      </c>
      <c r="P89" s="10" t="s">
        <v>78</v>
      </c>
      <c r="Q89" s="10" t="s">
        <v>78</v>
      </c>
      <c r="R89" s="10" t="s">
        <v>78</v>
      </c>
      <c r="S89" s="10" t="s">
        <v>78</v>
      </c>
      <c r="T89" s="8" t="s">
        <v>90</v>
      </c>
      <c r="U89" s="7" t="s">
        <v>2637</v>
      </c>
      <c r="V89" s="8" t="s">
        <v>2638</v>
      </c>
      <c r="W89" s="7" t="s">
        <v>83</v>
      </c>
      <c r="X89" s="11" t="s">
        <v>185</v>
      </c>
      <c r="Y89" s="8">
        <v>555</v>
      </c>
      <c r="Z89" s="8" t="s">
        <v>186</v>
      </c>
      <c r="AA89" s="7" t="s">
        <v>107</v>
      </c>
      <c r="AB89" s="12" t="s">
        <v>108</v>
      </c>
      <c r="AC89" s="4">
        <f t="shared" si="10"/>
        <v>1</v>
      </c>
      <c r="AD89" s="2">
        <f>IF(COUNTIF(D$2:D89,D89)&gt;1,0,1)</f>
        <v>0</v>
      </c>
      <c r="AG89" s="2">
        <f t="shared" si="11"/>
        <v>0</v>
      </c>
      <c r="AH89" s="2">
        <f t="shared" si="17"/>
        <v>0</v>
      </c>
      <c r="AI89" s="2">
        <f t="shared" si="12"/>
        <v>0</v>
      </c>
      <c r="AJ89" s="44" t="str">
        <f t="shared" si="13"/>
        <v>30824318V32021230D</v>
      </c>
      <c r="AK89" s="2">
        <f>IF(COUNTIF(AJ$2:AJ89,AJ89)&gt;1,0,1)</f>
        <v>0</v>
      </c>
      <c r="AL89" s="2">
        <f t="shared" si="14"/>
        <v>0</v>
      </c>
      <c r="AM89" s="2">
        <f t="shared" si="15"/>
        <v>0</v>
      </c>
      <c r="AN89" s="2">
        <f t="shared" si="16"/>
        <v>0</v>
      </c>
      <c r="AO89" s="2">
        <f>VLOOKUP(D89,'[1]Matriculados PD 2015_2019'!$D:$F,3,0)</f>
        <v>0</v>
      </c>
      <c r="AP89" s="2">
        <f t="shared" si="18"/>
        <v>0</v>
      </c>
      <c r="AQ89" s="2">
        <f t="shared" si="19"/>
        <v>0</v>
      </c>
    </row>
    <row r="90" spans="1:43">
      <c r="A90" s="2">
        <v>196</v>
      </c>
      <c r="B90" s="5" t="s">
        <v>2560</v>
      </c>
      <c r="C90" s="13" t="s">
        <v>120</v>
      </c>
      <c r="D90" s="13" t="s">
        <v>3621</v>
      </c>
      <c r="E90" s="14">
        <v>10290078</v>
      </c>
      <c r="F90" s="14">
        <v>17761</v>
      </c>
      <c r="G90" s="14" t="s">
        <v>3622</v>
      </c>
      <c r="H90" s="13" t="s">
        <v>73</v>
      </c>
      <c r="I90" s="13" t="s">
        <v>74</v>
      </c>
      <c r="J90" s="14" t="s">
        <v>75</v>
      </c>
      <c r="K90" s="14" t="s">
        <v>3623</v>
      </c>
      <c r="L90" s="13">
        <v>2015</v>
      </c>
      <c r="M90" s="15">
        <v>42293</v>
      </c>
      <c r="N90" s="16" t="s">
        <v>77</v>
      </c>
      <c r="O90" s="16">
        <v>0</v>
      </c>
      <c r="P90" s="16" t="s">
        <v>78</v>
      </c>
      <c r="Q90" s="16" t="s">
        <v>78</v>
      </c>
      <c r="R90" s="16" t="s">
        <v>78</v>
      </c>
      <c r="S90" s="16" t="s">
        <v>78</v>
      </c>
      <c r="T90" s="14" t="s">
        <v>80</v>
      </c>
      <c r="U90" s="13" t="s">
        <v>1626</v>
      </c>
      <c r="V90" s="14" t="s">
        <v>3624</v>
      </c>
      <c r="W90" s="13"/>
      <c r="X90" s="17"/>
      <c r="Y90" s="14"/>
      <c r="Z90" s="14"/>
      <c r="AA90" s="13"/>
      <c r="AB90" s="18"/>
      <c r="AC90" s="4">
        <f t="shared" si="10"/>
        <v>1</v>
      </c>
      <c r="AD90" s="2">
        <f>IF(COUNTIF(D$2:D90,D90)&gt;1,0,1)</f>
        <v>1</v>
      </c>
      <c r="AG90" s="2">
        <f t="shared" si="11"/>
        <v>0</v>
      </c>
      <c r="AH90" s="2">
        <f t="shared" si="17"/>
        <v>0</v>
      </c>
      <c r="AI90" s="2">
        <f t="shared" si="12"/>
        <v>1</v>
      </c>
      <c r="AJ90" s="44" t="str">
        <f t="shared" si="13"/>
        <v>30834076T30411926S</v>
      </c>
      <c r="AK90" s="2">
        <f>IF(COUNTIF(AJ$2:AJ90,AJ90)&gt;1,0,1)</f>
        <v>1</v>
      </c>
      <c r="AL90" s="2">
        <f t="shared" si="14"/>
        <v>1</v>
      </c>
      <c r="AM90" s="2">
        <f t="shared" si="15"/>
        <v>0</v>
      </c>
      <c r="AN90" s="2">
        <f t="shared" si="16"/>
        <v>0</v>
      </c>
      <c r="AO90" s="2">
        <f>VLOOKUP(D90,'[1]Matriculados PD 2015_2019'!$D:$F,3,0)</f>
        <v>0</v>
      </c>
      <c r="AP90" s="2">
        <f t="shared" si="18"/>
        <v>0</v>
      </c>
      <c r="AQ90" s="2">
        <f t="shared" si="19"/>
        <v>0</v>
      </c>
    </row>
    <row r="91" spans="1:43">
      <c r="A91" s="2">
        <v>196</v>
      </c>
      <c r="B91" s="6" t="s">
        <v>2560</v>
      </c>
      <c r="C91" s="7" t="s">
        <v>120</v>
      </c>
      <c r="D91" s="7" t="s">
        <v>3621</v>
      </c>
      <c r="E91" s="8">
        <v>10290078</v>
      </c>
      <c r="F91" s="8">
        <v>17761</v>
      </c>
      <c r="G91" s="8" t="s">
        <v>3622</v>
      </c>
      <c r="H91" s="7" t="s">
        <v>73</v>
      </c>
      <c r="I91" s="7" t="s">
        <v>74</v>
      </c>
      <c r="J91" s="8" t="s">
        <v>75</v>
      </c>
      <c r="K91" s="8" t="s">
        <v>3623</v>
      </c>
      <c r="L91" s="7">
        <v>2015</v>
      </c>
      <c r="M91" s="9">
        <v>42293</v>
      </c>
      <c r="N91" s="10" t="s">
        <v>77</v>
      </c>
      <c r="O91" s="10">
        <v>0</v>
      </c>
      <c r="P91" s="10" t="s">
        <v>78</v>
      </c>
      <c r="Q91" s="10" t="s">
        <v>78</v>
      </c>
      <c r="R91" s="10" t="s">
        <v>78</v>
      </c>
      <c r="S91" s="10" t="s">
        <v>78</v>
      </c>
      <c r="T91" s="8" t="s">
        <v>90</v>
      </c>
      <c r="U91" s="7"/>
      <c r="V91" s="8" t="s">
        <v>3624</v>
      </c>
      <c r="W91" s="7"/>
      <c r="X91" s="11"/>
      <c r="Y91" s="8"/>
      <c r="Z91" s="8"/>
      <c r="AA91" s="7"/>
      <c r="AB91" s="12"/>
      <c r="AC91" s="4">
        <f t="shared" si="10"/>
        <v>1</v>
      </c>
      <c r="AD91" s="2">
        <f>IF(COUNTIF(D$2:D91,D91)&gt;1,0,1)</f>
        <v>0</v>
      </c>
      <c r="AG91" s="2">
        <f t="shared" si="11"/>
        <v>0</v>
      </c>
      <c r="AH91" s="2">
        <f t="shared" si="17"/>
        <v>0</v>
      </c>
      <c r="AI91" s="2">
        <f t="shared" si="12"/>
        <v>0</v>
      </c>
      <c r="AJ91" s="44" t="str">
        <f t="shared" si="13"/>
        <v>30834076T</v>
      </c>
      <c r="AK91" s="2">
        <f>IF(COUNTIF(AJ$2:AJ91,AJ91)&gt;1,0,1)</f>
        <v>1</v>
      </c>
      <c r="AL91" s="2">
        <f t="shared" si="14"/>
        <v>0</v>
      </c>
      <c r="AM91" s="2">
        <f t="shared" si="15"/>
        <v>0</v>
      </c>
      <c r="AN91" s="2">
        <f t="shared" si="16"/>
        <v>0</v>
      </c>
      <c r="AO91" s="2">
        <f>VLOOKUP(D91,'[1]Matriculados PD 2015_2019'!$D:$F,3,0)</f>
        <v>0</v>
      </c>
      <c r="AP91" s="2">
        <f t="shared" si="18"/>
        <v>0</v>
      </c>
      <c r="AQ91" s="2">
        <f t="shared" si="19"/>
        <v>0</v>
      </c>
    </row>
    <row r="92" spans="1:43">
      <c r="A92" s="2">
        <v>196</v>
      </c>
      <c r="B92" s="5" t="s">
        <v>2560</v>
      </c>
      <c r="C92" s="13" t="s">
        <v>120</v>
      </c>
      <c r="D92" s="13" t="s">
        <v>114</v>
      </c>
      <c r="E92" s="14">
        <v>10026661</v>
      </c>
      <c r="F92" s="14">
        <v>17761</v>
      </c>
      <c r="G92" s="14" t="s">
        <v>115</v>
      </c>
      <c r="H92" s="13" t="s">
        <v>83</v>
      </c>
      <c r="I92" s="13" t="s">
        <v>74</v>
      </c>
      <c r="J92" s="14" t="s">
        <v>75</v>
      </c>
      <c r="K92" s="14" t="s">
        <v>3625</v>
      </c>
      <c r="L92" s="13">
        <v>2015</v>
      </c>
      <c r="M92" s="15">
        <v>42398</v>
      </c>
      <c r="N92" s="16" t="s">
        <v>77</v>
      </c>
      <c r="O92" s="16">
        <v>0</v>
      </c>
      <c r="P92" s="16" t="s">
        <v>78</v>
      </c>
      <c r="Q92" s="16" t="s">
        <v>78</v>
      </c>
      <c r="R92" s="16" t="s">
        <v>78</v>
      </c>
      <c r="S92" s="16" t="s">
        <v>78</v>
      </c>
      <c r="T92" s="14" t="s">
        <v>80</v>
      </c>
      <c r="U92" s="13" t="s">
        <v>118</v>
      </c>
      <c r="V92" s="14" t="s">
        <v>119</v>
      </c>
      <c r="W92" s="13" t="s">
        <v>83</v>
      </c>
      <c r="X92" s="17" t="s">
        <v>116</v>
      </c>
      <c r="Y92" s="14">
        <v>500</v>
      </c>
      <c r="Z92" s="14" t="s">
        <v>117</v>
      </c>
      <c r="AA92" s="13" t="s">
        <v>107</v>
      </c>
      <c r="AB92" s="18" t="s">
        <v>108</v>
      </c>
      <c r="AC92" s="4">
        <f t="shared" si="10"/>
        <v>1</v>
      </c>
      <c r="AD92" s="2">
        <f>IF(COUNTIF(D$2:D92,D92)&gt;1,0,1)</f>
        <v>1</v>
      </c>
      <c r="AG92" s="2">
        <f t="shared" si="11"/>
        <v>0</v>
      </c>
      <c r="AH92" s="2">
        <f t="shared" si="17"/>
        <v>0</v>
      </c>
      <c r="AI92" s="2">
        <f t="shared" si="12"/>
        <v>1</v>
      </c>
      <c r="AJ92" s="44" t="str">
        <f t="shared" si="13"/>
        <v>30943250Q50702674W</v>
      </c>
      <c r="AK92" s="2">
        <f>IF(COUNTIF(AJ$2:AJ92,AJ92)&gt;1,0,1)</f>
        <v>1</v>
      </c>
      <c r="AL92" s="2">
        <f t="shared" si="14"/>
        <v>0</v>
      </c>
      <c r="AM92" s="2">
        <f t="shared" si="15"/>
        <v>0</v>
      </c>
      <c r="AN92" s="2">
        <f t="shared" si="16"/>
        <v>0</v>
      </c>
      <c r="AO92" s="2">
        <f>VLOOKUP(D92,'[1]Matriculados PD 2015_2019'!$D:$F,3,0)</f>
        <v>0</v>
      </c>
      <c r="AP92" s="2">
        <f t="shared" si="18"/>
        <v>0</v>
      </c>
      <c r="AQ92" s="2">
        <f t="shared" si="19"/>
        <v>0</v>
      </c>
    </row>
    <row r="93" spans="1:43">
      <c r="A93" s="2">
        <v>196</v>
      </c>
      <c r="B93" s="6" t="s">
        <v>2560</v>
      </c>
      <c r="C93" s="7" t="s">
        <v>120</v>
      </c>
      <c r="D93" s="7" t="s">
        <v>114</v>
      </c>
      <c r="E93" s="8">
        <v>10026661</v>
      </c>
      <c r="F93" s="8">
        <v>17761</v>
      </c>
      <c r="G93" s="8" t="s">
        <v>115</v>
      </c>
      <c r="H93" s="7" t="s">
        <v>83</v>
      </c>
      <c r="I93" s="7" t="s">
        <v>74</v>
      </c>
      <c r="J93" s="8" t="s">
        <v>75</v>
      </c>
      <c r="K93" s="8" t="s">
        <v>3625</v>
      </c>
      <c r="L93" s="7">
        <v>2015</v>
      </c>
      <c r="M93" s="9">
        <v>42398</v>
      </c>
      <c r="N93" s="10" t="s">
        <v>77</v>
      </c>
      <c r="O93" s="10">
        <v>0</v>
      </c>
      <c r="P93" s="10" t="s">
        <v>78</v>
      </c>
      <c r="Q93" s="10" t="s">
        <v>78</v>
      </c>
      <c r="R93" s="10" t="s">
        <v>78</v>
      </c>
      <c r="S93" s="10" t="s">
        <v>78</v>
      </c>
      <c r="T93" s="8" t="s">
        <v>90</v>
      </c>
      <c r="U93" s="7" t="s">
        <v>118</v>
      </c>
      <c r="V93" s="8" t="s">
        <v>119</v>
      </c>
      <c r="W93" s="7" t="s">
        <v>83</v>
      </c>
      <c r="X93" s="11" t="s">
        <v>116</v>
      </c>
      <c r="Y93" s="8">
        <v>500</v>
      </c>
      <c r="Z93" s="8" t="s">
        <v>117</v>
      </c>
      <c r="AA93" s="7" t="s">
        <v>107</v>
      </c>
      <c r="AB93" s="12" t="s">
        <v>108</v>
      </c>
      <c r="AC93" s="4">
        <f t="shared" si="10"/>
        <v>1</v>
      </c>
      <c r="AD93" s="2">
        <f>IF(COUNTIF(D$2:D93,D93)&gt;1,0,1)</f>
        <v>0</v>
      </c>
      <c r="AG93" s="2">
        <f t="shared" si="11"/>
        <v>0</v>
      </c>
      <c r="AH93" s="2">
        <f t="shared" si="17"/>
        <v>0</v>
      </c>
      <c r="AI93" s="2">
        <f t="shared" si="12"/>
        <v>0</v>
      </c>
      <c r="AJ93" s="44" t="str">
        <f t="shared" si="13"/>
        <v>30943250Q50702674W</v>
      </c>
      <c r="AK93" s="2">
        <f>IF(COUNTIF(AJ$2:AJ93,AJ93)&gt;1,0,1)</f>
        <v>0</v>
      </c>
      <c r="AL93" s="2">
        <f t="shared" si="14"/>
        <v>0</v>
      </c>
      <c r="AM93" s="2">
        <f t="shared" si="15"/>
        <v>0</v>
      </c>
      <c r="AN93" s="2">
        <f t="shared" si="16"/>
        <v>0</v>
      </c>
      <c r="AO93" s="2">
        <f>VLOOKUP(D93,'[1]Matriculados PD 2015_2019'!$D:$F,3,0)</f>
        <v>0</v>
      </c>
      <c r="AP93" s="2">
        <f t="shared" si="18"/>
        <v>0</v>
      </c>
      <c r="AQ93" s="2">
        <f t="shared" si="19"/>
        <v>0</v>
      </c>
    </row>
    <row r="94" spans="1:43">
      <c r="A94" s="2">
        <v>196</v>
      </c>
      <c r="B94" s="5" t="s">
        <v>2560</v>
      </c>
      <c r="C94" s="13" t="s">
        <v>120</v>
      </c>
      <c r="D94" s="13" t="s">
        <v>3626</v>
      </c>
      <c r="E94" s="14">
        <v>10138900</v>
      </c>
      <c r="F94" s="14">
        <v>17761</v>
      </c>
      <c r="G94" s="14" t="s">
        <v>3627</v>
      </c>
      <c r="H94" s="13" t="s">
        <v>83</v>
      </c>
      <c r="I94" s="13" t="s">
        <v>74</v>
      </c>
      <c r="J94" s="14" t="s">
        <v>75</v>
      </c>
      <c r="K94" s="14" t="s">
        <v>3628</v>
      </c>
      <c r="L94" s="13">
        <v>2015</v>
      </c>
      <c r="M94" s="15">
        <v>42636</v>
      </c>
      <c r="N94" s="16" t="s">
        <v>77</v>
      </c>
      <c r="O94" s="16">
        <v>0</v>
      </c>
      <c r="P94" s="16" t="s">
        <v>78</v>
      </c>
      <c r="Q94" s="16" t="s">
        <v>79</v>
      </c>
      <c r="R94" s="16" t="s">
        <v>78</v>
      </c>
      <c r="S94" s="16" t="s">
        <v>78</v>
      </c>
      <c r="T94" s="14" t="s">
        <v>80</v>
      </c>
      <c r="U94" s="13" t="s">
        <v>3629</v>
      </c>
      <c r="V94" s="14" t="s">
        <v>3630</v>
      </c>
      <c r="W94" s="13" t="s">
        <v>83</v>
      </c>
      <c r="X94" s="17" t="s">
        <v>129</v>
      </c>
      <c r="Y94" s="14">
        <v>60</v>
      </c>
      <c r="Z94" s="14" t="s">
        <v>129</v>
      </c>
      <c r="AA94" s="13" t="s">
        <v>99</v>
      </c>
      <c r="AB94" s="18" t="s">
        <v>100</v>
      </c>
      <c r="AC94" s="4">
        <f t="shared" si="10"/>
        <v>1</v>
      </c>
      <c r="AD94" s="2">
        <f>IF(COUNTIF(D$2:D94,D94)&gt;1,0,1)</f>
        <v>1</v>
      </c>
      <c r="AG94" s="2">
        <f t="shared" si="11"/>
        <v>1</v>
      </c>
      <c r="AH94" s="2">
        <f t="shared" si="17"/>
        <v>0</v>
      </c>
      <c r="AI94" s="2">
        <f t="shared" si="12"/>
        <v>1</v>
      </c>
      <c r="AJ94" s="44" t="str">
        <f t="shared" si="13"/>
        <v>30959046B30046004T</v>
      </c>
      <c r="AK94" s="2">
        <f>IF(COUNTIF(AJ$2:AJ94,AJ94)&gt;1,0,1)</f>
        <v>1</v>
      </c>
      <c r="AL94" s="2">
        <f t="shared" si="14"/>
        <v>1</v>
      </c>
      <c r="AM94" s="2">
        <f t="shared" si="15"/>
        <v>0</v>
      </c>
      <c r="AN94" s="2">
        <f t="shared" si="16"/>
        <v>0</v>
      </c>
      <c r="AO94" s="2">
        <f>VLOOKUP(D94,'[1]Matriculados PD 2015_2019'!$D:$F,3,0)</f>
        <v>0</v>
      </c>
      <c r="AP94" s="2">
        <f t="shared" si="18"/>
        <v>0</v>
      </c>
      <c r="AQ94" s="2">
        <f t="shared" si="19"/>
        <v>0</v>
      </c>
    </row>
    <row r="95" spans="1:43">
      <c r="A95" s="2">
        <v>196</v>
      </c>
      <c r="B95" s="6" t="s">
        <v>2560</v>
      </c>
      <c r="C95" s="7" t="s">
        <v>120</v>
      </c>
      <c r="D95" s="7" t="s">
        <v>3626</v>
      </c>
      <c r="E95" s="8">
        <v>10138900</v>
      </c>
      <c r="F95" s="8">
        <v>17761</v>
      </c>
      <c r="G95" s="8" t="s">
        <v>3627</v>
      </c>
      <c r="H95" s="7" t="s">
        <v>83</v>
      </c>
      <c r="I95" s="7" t="s">
        <v>74</v>
      </c>
      <c r="J95" s="8" t="s">
        <v>75</v>
      </c>
      <c r="K95" s="8" t="s">
        <v>3628</v>
      </c>
      <c r="L95" s="7">
        <v>2015</v>
      </c>
      <c r="M95" s="9">
        <v>42636</v>
      </c>
      <c r="N95" s="10" t="s">
        <v>77</v>
      </c>
      <c r="O95" s="10">
        <v>0</v>
      </c>
      <c r="P95" s="10" t="s">
        <v>78</v>
      </c>
      <c r="Q95" s="10" t="s">
        <v>79</v>
      </c>
      <c r="R95" s="10" t="s">
        <v>78</v>
      </c>
      <c r="S95" s="10" t="s">
        <v>78</v>
      </c>
      <c r="T95" s="8" t="s">
        <v>80</v>
      </c>
      <c r="U95" s="7" t="s">
        <v>2052</v>
      </c>
      <c r="V95" s="8" t="s">
        <v>2053</v>
      </c>
      <c r="W95" s="7" t="s">
        <v>73</v>
      </c>
      <c r="X95" s="11" t="s">
        <v>129</v>
      </c>
      <c r="Y95" s="8">
        <v>60</v>
      </c>
      <c r="Z95" s="8" t="s">
        <v>129</v>
      </c>
      <c r="AA95" s="7" t="s">
        <v>99</v>
      </c>
      <c r="AB95" s="12" t="s">
        <v>100</v>
      </c>
      <c r="AC95" s="4">
        <f t="shared" si="10"/>
        <v>1</v>
      </c>
      <c r="AD95" s="2">
        <f>IF(COUNTIF(D$2:D95,D95)&gt;1,0,1)</f>
        <v>0</v>
      </c>
      <c r="AG95" s="2">
        <f t="shared" si="11"/>
        <v>0</v>
      </c>
      <c r="AH95" s="2">
        <f t="shared" si="17"/>
        <v>0</v>
      </c>
      <c r="AI95" s="2">
        <f t="shared" si="12"/>
        <v>0</v>
      </c>
      <c r="AJ95" s="44" t="str">
        <f t="shared" si="13"/>
        <v>30959046B30424773M</v>
      </c>
      <c r="AK95" s="2">
        <f>IF(COUNTIF(AJ$2:AJ95,AJ95)&gt;1,0,1)</f>
        <v>1</v>
      </c>
      <c r="AL95" s="2">
        <f t="shared" si="14"/>
        <v>0</v>
      </c>
      <c r="AM95" s="2">
        <f t="shared" si="15"/>
        <v>0</v>
      </c>
      <c r="AN95" s="2">
        <f t="shared" si="16"/>
        <v>0</v>
      </c>
      <c r="AO95" s="2">
        <f>VLOOKUP(D95,'[1]Matriculados PD 2015_2019'!$D:$F,3,0)</f>
        <v>0</v>
      </c>
      <c r="AP95" s="2">
        <f t="shared" si="18"/>
        <v>0</v>
      </c>
      <c r="AQ95" s="2">
        <f t="shared" si="19"/>
        <v>0</v>
      </c>
    </row>
    <row r="96" spans="1:43">
      <c r="A96" s="2">
        <v>196</v>
      </c>
      <c r="B96" s="5" t="s">
        <v>2560</v>
      </c>
      <c r="C96" s="13" t="s">
        <v>120</v>
      </c>
      <c r="D96" s="13" t="s">
        <v>3626</v>
      </c>
      <c r="E96" s="14">
        <v>10138900</v>
      </c>
      <c r="F96" s="14">
        <v>17761</v>
      </c>
      <c r="G96" s="14" t="s">
        <v>3627</v>
      </c>
      <c r="H96" s="13" t="s">
        <v>83</v>
      </c>
      <c r="I96" s="13" t="s">
        <v>74</v>
      </c>
      <c r="J96" s="14" t="s">
        <v>75</v>
      </c>
      <c r="K96" s="14" t="s">
        <v>3628</v>
      </c>
      <c r="L96" s="13">
        <v>2015</v>
      </c>
      <c r="M96" s="15">
        <v>42636</v>
      </c>
      <c r="N96" s="16" t="s">
        <v>77</v>
      </c>
      <c r="O96" s="16">
        <v>0</v>
      </c>
      <c r="P96" s="16" t="s">
        <v>78</v>
      </c>
      <c r="Q96" s="16" t="s">
        <v>79</v>
      </c>
      <c r="R96" s="16" t="s">
        <v>78</v>
      </c>
      <c r="S96" s="16" t="s">
        <v>78</v>
      </c>
      <c r="T96" s="14" t="s">
        <v>90</v>
      </c>
      <c r="U96" s="13" t="s">
        <v>3629</v>
      </c>
      <c r="V96" s="14" t="s">
        <v>3630</v>
      </c>
      <c r="W96" s="13" t="s">
        <v>83</v>
      </c>
      <c r="X96" s="17" t="s">
        <v>129</v>
      </c>
      <c r="Y96" s="14">
        <v>60</v>
      </c>
      <c r="Z96" s="14" t="s">
        <v>129</v>
      </c>
      <c r="AA96" s="13" t="s">
        <v>99</v>
      </c>
      <c r="AB96" s="18" t="s">
        <v>100</v>
      </c>
      <c r="AC96" s="4">
        <f t="shared" si="10"/>
        <v>1</v>
      </c>
      <c r="AD96" s="2">
        <f>IF(COUNTIF(D$2:D96,D96)&gt;1,0,1)</f>
        <v>0</v>
      </c>
      <c r="AG96" s="2">
        <f t="shared" si="11"/>
        <v>0</v>
      </c>
      <c r="AH96" s="2">
        <f t="shared" si="17"/>
        <v>0</v>
      </c>
      <c r="AI96" s="2">
        <f t="shared" si="12"/>
        <v>0</v>
      </c>
      <c r="AJ96" s="44" t="str">
        <f t="shared" si="13"/>
        <v>30959046B30046004T</v>
      </c>
      <c r="AK96" s="2">
        <f>IF(COUNTIF(AJ$2:AJ96,AJ96)&gt;1,0,1)</f>
        <v>0</v>
      </c>
      <c r="AL96" s="2">
        <f t="shared" si="14"/>
        <v>0</v>
      </c>
      <c r="AM96" s="2">
        <f t="shared" si="15"/>
        <v>0</v>
      </c>
      <c r="AN96" s="2">
        <f t="shared" si="16"/>
        <v>0</v>
      </c>
      <c r="AO96" s="2">
        <f>VLOOKUP(D96,'[1]Matriculados PD 2015_2019'!$D:$F,3,0)</f>
        <v>0</v>
      </c>
      <c r="AP96" s="2">
        <f t="shared" si="18"/>
        <v>0</v>
      </c>
      <c r="AQ96" s="2">
        <f t="shared" si="19"/>
        <v>0</v>
      </c>
    </row>
    <row r="97" spans="1:43">
      <c r="A97" s="2">
        <v>196</v>
      </c>
      <c r="B97" s="5" t="s">
        <v>2560</v>
      </c>
      <c r="C97" s="13" t="s">
        <v>120</v>
      </c>
      <c r="D97" s="13" t="s">
        <v>3631</v>
      </c>
      <c r="E97" s="14">
        <v>10236774</v>
      </c>
      <c r="F97" s="14">
        <v>17761</v>
      </c>
      <c r="G97" s="14" t="s">
        <v>3632</v>
      </c>
      <c r="H97" s="13" t="s">
        <v>73</v>
      </c>
      <c r="I97" s="13" t="s">
        <v>74</v>
      </c>
      <c r="J97" s="14" t="s">
        <v>75</v>
      </c>
      <c r="K97" s="14" t="s">
        <v>3633</v>
      </c>
      <c r="L97" s="13">
        <v>2015</v>
      </c>
      <c r="M97" s="15">
        <v>42394</v>
      </c>
      <c r="N97" s="16" t="s">
        <v>77</v>
      </c>
      <c r="O97" s="16">
        <v>0</v>
      </c>
      <c r="P97" s="16" t="s">
        <v>78</v>
      </c>
      <c r="Q97" s="16" t="s">
        <v>78</v>
      </c>
      <c r="R97" s="16" t="s">
        <v>78</v>
      </c>
      <c r="S97" s="16" t="s">
        <v>78</v>
      </c>
      <c r="T97" s="14" t="s">
        <v>80</v>
      </c>
      <c r="U97" s="13" t="s">
        <v>3634</v>
      </c>
      <c r="V97" s="14" t="s">
        <v>3635</v>
      </c>
      <c r="W97" s="13"/>
      <c r="X97" s="17"/>
      <c r="Y97" s="14"/>
      <c r="Z97" s="14"/>
      <c r="AA97" s="13"/>
      <c r="AB97" s="18"/>
      <c r="AC97" s="4">
        <f t="shared" si="10"/>
        <v>1</v>
      </c>
      <c r="AD97" s="2">
        <f>IF(COUNTIF(D$2:D97,D97)&gt;1,0,1)</f>
        <v>1</v>
      </c>
      <c r="AG97" s="2">
        <f t="shared" si="11"/>
        <v>0</v>
      </c>
      <c r="AH97" s="2">
        <f t="shared" si="17"/>
        <v>0</v>
      </c>
      <c r="AI97" s="2">
        <f t="shared" si="12"/>
        <v>1</v>
      </c>
      <c r="AJ97" s="44" t="str">
        <f t="shared" si="13"/>
        <v>30961348J26022532X</v>
      </c>
      <c r="AK97" s="2">
        <f>IF(COUNTIF(AJ$2:AJ97,AJ97)&gt;1,0,1)</f>
        <v>1</v>
      </c>
      <c r="AL97" s="2">
        <f t="shared" si="14"/>
        <v>1</v>
      </c>
      <c r="AM97" s="2">
        <f t="shared" si="15"/>
        <v>0</v>
      </c>
      <c r="AN97" s="2">
        <f t="shared" si="16"/>
        <v>0</v>
      </c>
      <c r="AO97" s="2">
        <f>VLOOKUP(D97,'[1]Matriculados PD 2015_2019'!$D:$F,3,0)</f>
        <v>0</v>
      </c>
      <c r="AP97" s="2">
        <f t="shared" si="18"/>
        <v>0</v>
      </c>
      <c r="AQ97" s="2">
        <f t="shared" si="19"/>
        <v>0</v>
      </c>
    </row>
    <row r="98" spans="1:43">
      <c r="A98" s="2">
        <v>196</v>
      </c>
      <c r="B98" s="6" t="s">
        <v>2560</v>
      </c>
      <c r="C98" s="7" t="s">
        <v>120</v>
      </c>
      <c r="D98" s="7" t="s">
        <v>3631</v>
      </c>
      <c r="E98" s="8">
        <v>10236774</v>
      </c>
      <c r="F98" s="8">
        <v>17761</v>
      </c>
      <c r="G98" s="8" t="s">
        <v>3632</v>
      </c>
      <c r="H98" s="7" t="s">
        <v>73</v>
      </c>
      <c r="I98" s="7" t="s">
        <v>74</v>
      </c>
      <c r="J98" s="8" t="s">
        <v>75</v>
      </c>
      <c r="K98" s="8" t="s">
        <v>3633</v>
      </c>
      <c r="L98" s="7">
        <v>2015</v>
      </c>
      <c r="M98" s="9">
        <v>42394</v>
      </c>
      <c r="N98" s="10" t="s">
        <v>77</v>
      </c>
      <c r="O98" s="10">
        <v>0</v>
      </c>
      <c r="P98" s="10" t="s">
        <v>78</v>
      </c>
      <c r="Q98" s="10" t="s">
        <v>78</v>
      </c>
      <c r="R98" s="10" t="s">
        <v>78</v>
      </c>
      <c r="S98" s="10" t="s">
        <v>78</v>
      </c>
      <c r="T98" s="8" t="s">
        <v>80</v>
      </c>
      <c r="U98" s="7" t="s">
        <v>147</v>
      </c>
      <c r="V98" s="8" t="s">
        <v>148</v>
      </c>
      <c r="W98" s="7" t="s">
        <v>73</v>
      </c>
      <c r="X98" s="11" t="s">
        <v>137</v>
      </c>
      <c r="Y98" s="8">
        <v>420</v>
      </c>
      <c r="Z98" s="8" t="s">
        <v>137</v>
      </c>
      <c r="AA98" s="7" t="s">
        <v>99</v>
      </c>
      <c r="AB98" s="12" t="s">
        <v>100</v>
      </c>
      <c r="AC98" s="4">
        <f t="shared" si="10"/>
        <v>1</v>
      </c>
      <c r="AD98" s="2">
        <f>IF(COUNTIF(D$2:D98,D98)&gt;1,0,1)</f>
        <v>0</v>
      </c>
      <c r="AG98" s="2">
        <f t="shared" si="11"/>
        <v>0</v>
      </c>
      <c r="AH98" s="2">
        <f t="shared" si="17"/>
        <v>0</v>
      </c>
      <c r="AI98" s="2">
        <f t="shared" si="12"/>
        <v>0</v>
      </c>
      <c r="AJ98" s="44" t="str">
        <f t="shared" si="13"/>
        <v>30961348J30416609Y</v>
      </c>
      <c r="AK98" s="2">
        <f>IF(COUNTIF(AJ$2:AJ98,AJ98)&gt;1,0,1)</f>
        <v>1</v>
      </c>
      <c r="AL98" s="2">
        <f t="shared" si="14"/>
        <v>0</v>
      </c>
      <c r="AM98" s="2">
        <f t="shared" si="15"/>
        <v>0</v>
      </c>
      <c r="AN98" s="2">
        <f t="shared" si="16"/>
        <v>0</v>
      </c>
      <c r="AO98" s="2">
        <f>VLOOKUP(D98,'[1]Matriculados PD 2015_2019'!$D:$F,3,0)</f>
        <v>0</v>
      </c>
      <c r="AP98" s="2">
        <f t="shared" si="18"/>
        <v>0</v>
      </c>
      <c r="AQ98" s="2">
        <f t="shared" si="19"/>
        <v>0</v>
      </c>
    </row>
    <row r="99" spans="1:43">
      <c r="A99" s="2">
        <v>196</v>
      </c>
      <c r="B99" s="5" t="s">
        <v>2560</v>
      </c>
      <c r="C99" s="13" t="s">
        <v>120</v>
      </c>
      <c r="D99" s="13" t="s">
        <v>3631</v>
      </c>
      <c r="E99" s="14">
        <v>10236774</v>
      </c>
      <c r="F99" s="14">
        <v>17761</v>
      </c>
      <c r="G99" s="14" t="s">
        <v>3632</v>
      </c>
      <c r="H99" s="13" t="s">
        <v>73</v>
      </c>
      <c r="I99" s="13" t="s">
        <v>74</v>
      </c>
      <c r="J99" s="14" t="s">
        <v>75</v>
      </c>
      <c r="K99" s="14" t="s">
        <v>3633</v>
      </c>
      <c r="L99" s="13">
        <v>2015</v>
      </c>
      <c r="M99" s="15">
        <v>42394</v>
      </c>
      <c r="N99" s="16" t="s">
        <v>77</v>
      </c>
      <c r="O99" s="16">
        <v>0</v>
      </c>
      <c r="P99" s="16" t="s">
        <v>78</v>
      </c>
      <c r="Q99" s="16" t="s">
        <v>78</v>
      </c>
      <c r="R99" s="16" t="s">
        <v>78</v>
      </c>
      <c r="S99" s="16" t="s">
        <v>78</v>
      </c>
      <c r="T99" s="14" t="s">
        <v>90</v>
      </c>
      <c r="U99" s="13" t="s">
        <v>147</v>
      </c>
      <c r="V99" s="14" t="s">
        <v>148</v>
      </c>
      <c r="W99" s="13" t="s">
        <v>73</v>
      </c>
      <c r="X99" s="17" t="s">
        <v>137</v>
      </c>
      <c r="Y99" s="14">
        <v>420</v>
      </c>
      <c r="Z99" s="14" t="s">
        <v>137</v>
      </c>
      <c r="AA99" s="13" t="s">
        <v>99</v>
      </c>
      <c r="AB99" s="18" t="s">
        <v>100</v>
      </c>
      <c r="AC99" s="4">
        <f t="shared" si="10"/>
        <v>1</v>
      </c>
      <c r="AD99" s="2">
        <f>IF(COUNTIF(D$2:D99,D99)&gt;1,0,1)</f>
        <v>0</v>
      </c>
      <c r="AG99" s="2">
        <f t="shared" si="11"/>
        <v>0</v>
      </c>
      <c r="AH99" s="2">
        <f t="shared" si="17"/>
        <v>0</v>
      </c>
      <c r="AI99" s="2">
        <f t="shared" si="12"/>
        <v>0</v>
      </c>
      <c r="AJ99" s="44" t="str">
        <f t="shared" si="13"/>
        <v>30961348J30416609Y</v>
      </c>
      <c r="AK99" s="2">
        <f>IF(COUNTIF(AJ$2:AJ99,AJ99)&gt;1,0,1)</f>
        <v>0</v>
      </c>
      <c r="AL99" s="2">
        <f t="shared" si="14"/>
        <v>0</v>
      </c>
      <c r="AM99" s="2">
        <f t="shared" si="15"/>
        <v>0</v>
      </c>
      <c r="AN99" s="2">
        <f t="shared" si="16"/>
        <v>0</v>
      </c>
      <c r="AO99" s="2">
        <f>VLOOKUP(D99,'[1]Matriculados PD 2015_2019'!$D:$F,3,0)</f>
        <v>0</v>
      </c>
      <c r="AP99" s="2">
        <f t="shared" si="18"/>
        <v>0</v>
      </c>
      <c r="AQ99" s="2">
        <f t="shared" si="19"/>
        <v>0</v>
      </c>
    </row>
    <row r="100" spans="1:43">
      <c r="A100" s="2">
        <v>196</v>
      </c>
      <c r="B100" s="6" t="s">
        <v>2560</v>
      </c>
      <c r="C100" s="7" t="s">
        <v>120</v>
      </c>
      <c r="D100" s="7" t="s">
        <v>3636</v>
      </c>
      <c r="E100" s="8">
        <v>10463956</v>
      </c>
      <c r="F100" s="8">
        <v>17761</v>
      </c>
      <c r="G100" s="8" t="s">
        <v>3637</v>
      </c>
      <c r="H100" s="7" t="s">
        <v>73</v>
      </c>
      <c r="I100" s="7" t="s">
        <v>74</v>
      </c>
      <c r="J100" s="8" t="s">
        <v>75</v>
      </c>
      <c r="K100" s="8" t="s">
        <v>3638</v>
      </c>
      <c r="L100" s="7">
        <v>2015</v>
      </c>
      <c r="M100" s="9">
        <v>42355</v>
      </c>
      <c r="N100" s="10" t="s">
        <v>113</v>
      </c>
      <c r="O100" s="10">
        <v>0</v>
      </c>
      <c r="P100" s="10" t="s">
        <v>78</v>
      </c>
      <c r="Q100" s="10" t="s">
        <v>79</v>
      </c>
      <c r="R100" s="10" t="s">
        <v>78</v>
      </c>
      <c r="S100" s="10" t="s">
        <v>78</v>
      </c>
      <c r="T100" s="8" t="s">
        <v>80</v>
      </c>
      <c r="U100" s="7" t="s">
        <v>3639</v>
      </c>
      <c r="V100" s="8" t="s">
        <v>3640</v>
      </c>
      <c r="W100" s="7" t="s">
        <v>73</v>
      </c>
      <c r="X100" s="11" t="s">
        <v>4693</v>
      </c>
      <c r="Y100" s="8">
        <v>235</v>
      </c>
      <c r="Z100" s="8" t="s">
        <v>262</v>
      </c>
      <c r="AA100" s="7" t="s">
        <v>263</v>
      </c>
      <c r="AB100" s="12" t="s">
        <v>264</v>
      </c>
      <c r="AC100" s="4">
        <f t="shared" si="10"/>
        <v>1</v>
      </c>
      <c r="AD100" s="2">
        <f>IF(COUNTIF(D$2:D100,D100)&gt;1,0,1)</f>
        <v>1</v>
      </c>
      <c r="AG100" s="2">
        <f t="shared" si="11"/>
        <v>1</v>
      </c>
      <c r="AH100" s="2">
        <f t="shared" si="17"/>
        <v>0</v>
      </c>
      <c r="AI100" s="2">
        <f t="shared" si="12"/>
        <v>0</v>
      </c>
      <c r="AJ100" s="44" t="str">
        <f t="shared" si="13"/>
        <v>30975487F52353121S</v>
      </c>
      <c r="AK100" s="2">
        <f>IF(COUNTIF(AJ$2:AJ100,AJ100)&gt;1,0,1)</f>
        <v>1</v>
      </c>
      <c r="AL100" s="2">
        <f t="shared" si="14"/>
        <v>0</v>
      </c>
      <c r="AM100" s="2">
        <f t="shared" si="15"/>
        <v>0</v>
      </c>
      <c r="AN100" s="2">
        <f t="shared" si="16"/>
        <v>0</v>
      </c>
      <c r="AO100" s="2">
        <f>VLOOKUP(D100,'[1]Matriculados PD 2015_2019'!$D:$F,3,0)</f>
        <v>0</v>
      </c>
      <c r="AP100" s="2">
        <f t="shared" si="18"/>
        <v>0</v>
      </c>
      <c r="AQ100" s="2">
        <f t="shared" si="19"/>
        <v>0</v>
      </c>
    </row>
    <row r="101" spans="1:43">
      <c r="A101" s="2">
        <v>196</v>
      </c>
      <c r="B101" s="5" t="s">
        <v>2560</v>
      </c>
      <c r="C101" s="13" t="s">
        <v>120</v>
      </c>
      <c r="D101" s="13" t="s">
        <v>3636</v>
      </c>
      <c r="E101" s="14">
        <v>10463956</v>
      </c>
      <c r="F101" s="14">
        <v>17761</v>
      </c>
      <c r="G101" s="14" t="s">
        <v>3637</v>
      </c>
      <c r="H101" s="13" t="s">
        <v>73</v>
      </c>
      <c r="I101" s="13" t="s">
        <v>74</v>
      </c>
      <c r="J101" s="14" t="s">
        <v>75</v>
      </c>
      <c r="K101" s="14" t="s">
        <v>3638</v>
      </c>
      <c r="L101" s="13">
        <v>2015</v>
      </c>
      <c r="M101" s="15">
        <v>42355</v>
      </c>
      <c r="N101" s="16" t="s">
        <v>113</v>
      </c>
      <c r="O101" s="16">
        <v>0</v>
      </c>
      <c r="P101" s="16" t="s">
        <v>78</v>
      </c>
      <c r="Q101" s="16" t="s">
        <v>79</v>
      </c>
      <c r="R101" s="16" t="s">
        <v>78</v>
      </c>
      <c r="S101" s="16" t="s">
        <v>78</v>
      </c>
      <c r="T101" s="14" t="s">
        <v>90</v>
      </c>
      <c r="U101" s="13" t="s">
        <v>3639</v>
      </c>
      <c r="V101" s="14" t="s">
        <v>3640</v>
      </c>
      <c r="W101" s="13" t="s">
        <v>73</v>
      </c>
      <c r="X101" s="17" t="s">
        <v>4693</v>
      </c>
      <c r="Y101" s="14">
        <v>235</v>
      </c>
      <c r="Z101" s="14" t="s">
        <v>262</v>
      </c>
      <c r="AA101" s="13" t="s">
        <v>263</v>
      </c>
      <c r="AB101" s="18" t="s">
        <v>264</v>
      </c>
      <c r="AC101" s="4">
        <f t="shared" si="10"/>
        <v>1</v>
      </c>
      <c r="AD101" s="2">
        <f>IF(COUNTIF(D$2:D101,D101)&gt;1,0,1)</f>
        <v>0</v>
      </c>
      <c r="AG101" s="2">
        <f t="shared" si="11"/>
        <v>0</v>
      </c>
      <c r="AH101" s="2">
        <f t="shared" si="17"/>
        <v>0</v>
      </c>
      <c r="AI101" s="2">
        <f t="shared" si="12"/>
        <v>0</v>
      </c>
      <c r="AJ101" s="44" t="str">
        <f t="shared" si="13"/>
        <v>30975487F52353121S</v>
      </c>
      <c r="AK101" s="2">
        <f>IF(COUNTIF(AJ$2:AJ101,AJ101)&gt;1,0,1)</f>
        <v>0</v>
      </c>
      <c r="AL101" s="2">
        <f t="shared" si="14"/>
        <v>0</v>
      </c>
      <c r="AM101" s="2">
        <f t="shared" si="15"/>
        <v>0</v>
      </c>
      <c r="AN101" s="2">
        <f t="shared" si="16"/>
        <v>0</v>
      </c>
      <c r="AO101" s="2">
        <f>VLOOKUP(D101,'[1]Matriculados PD 2015_2019'!$D:$F,3,0)</f>
        <v>0</v>
      </c>
      <c r="AP101" s="2">
        <f t="shared" si="18"/>
        <v>0</v>
      </c>
      <c r="AQ101" s="2">
        <f t="shared" si="19"/>
        <v>0</v>
      </c>
    </row>
    <row r="102" spans="1:43">
      <c r="A102" s="2">
        <v>196</v>
      </c>
      <c r="B102" s="6" t="s">
        <v>2560</v>
      </c>
      <c r="C102" s="7" t="s">
        <v>120</v>
      </c>
      <c r="D102" s="7">
        <v>3182157</v>
      </c>
      <c r="E102" s="8">
        <v>20014730</v>
      </c>
      <c r="F102" s="8">
        <v>17761</v>
      </c>
      <c r="G102" s="8" t="s">
        <v>3641</v>
      </c>
      <c r="H102" s="7" t="s">
        <v>73</v>
      </c>
      <c r="I102" s="7" t="s">
        <v>258</v>
      </c>
      <c r="J102" s="8" t="s">
        <v>75</v>
      </c>
      <c r="K102" s="8" t="s">
        <v>3642</v>
      </c>
      <c r="L102" s="7">
        <v>2015</v>
      </c>
      <c r="M102" s="9">
        <v>42338</v>
      </c>
      <c r="N102" s="10" t="s">
        <v>77</v>
      </c>
      <c r="O102" s="10">
        <v>0</v>
      </c>
      <c r="P102" s="10" t="s">
        <v>78</v>
      </c>
      <c r="Q102" s="10" t="s">
        <v>79</v>
      </c>
      <c r="R102" s="10" t="s">
        <v>78</v>
      </c>
      <c r="S102" s="10" t="s">
        <v>78</v>
      </c>
      <c r="T102" s="8" t="s">
        <v>80</v>
      </c>
      <c r="U102" s="7" t="s">
        <v>3643</v>
      </c>
      <c r="V102" s="8" t="s">
        <v>3644</v>
      </c>
      <c r="W102" s="7" t="s">
        <v>83</v>
      </c>
      <c r="X102" s="11"/>
      <c r="Y102" s="8"/>
      <c r="Z102" s="8"/>
      <c r="AA102" s="7"/>
      <c r="AB102" s="12"/>
      <c r="AC102" s="4">
        <f t="shared" si="10"/>
        <v>1</v>
      </c>
      <c r="AD102" s="2">
        <f>IF(COUNTIF(D$2:D102,D102)&gt;1,0,1)</f>
        <v>1</v>
      </c>
      <c r="AG102" s="2">
        <f t="shared" si="11"/>
        <v>1</v>
      </c>
      <c r="AH102" s="2">
        <f t="shared" si="17"/>
        <v>0</v>
      </c>
      <c r="AI102" s="2">
        <f t="shared" si="12"/>
        <v>1</v>
      </c>
      <c r="AJ102" s="44" t="str">
        <f t="shared" si="13"/>
        <v>318215708857496N</v>
      </c>
      <c r="AK102" s="2">
        <f>IF(COUNTIF(AJ$2:AJ102,AJ102)&gt;1,0,1)</f>
        <v>1</v>
      </c>
      <c r="AL102" s="2">
        <f t="shared" si="14"/>
        <v>1</v>
      </c>
      <c r="AM102" s="2">
        <f t="shared" si="15"/>
        <v>0</v>
      </c>
      <c r="AN102" s="2">
        <f t="shared" si="16"/>
        <v>1</v>
      </c>
      <c r="AO102" s="2">
        <f>VLOOKUP(D102,'[1]Matriculados PD 2015_2019'!$D:$F,3,0)</f>
        <v>0</v>
      </c>
      <c r="AP102" s="2">
        <f t="shared" si="18"/>
        <v>0</v>
      </c>
      <c r="AQ102" s="2">
        <f t="shared" si="19"/>
        <v>0</v>
      </c>
    </row>
    <row r="103" spans="1:43">
      <c r="A103" s="2">
        <v>196</v>
      </c>
      <c r="B103" s="5" t="s">
        <v>2560</v>
      </c>
      <c r="C103" s="13" t="s">
        <v>120</v>
      </c>
      <c r="D103" s="13">
        <v>3182157</v>
      </c>
      <c r="E103" s="14">
        <v>20014730</v>
      </c>
      <c r="F103" s="14">
        <v>17761</v>
      </c>
      <c r="G103" s="14" t="s">
        <v>3641</v>
      </c>
      <c r="H103" s="13" t="s">
        <v>73</v>
      </c>
      <c r="I103" s="13" t="s">
        <v>258</v>
      </c>
      <c r="J103" s="14" t="s">
        <v>75</v>
      </c>
      <c r="K103" s="14" t="s">
        <v>3642</v>
      </c>
      <c r="L103" s="13">
        <v>2015</v>
      </c>
      <c r="M103" s="15">
        <v>42338</v>
      </c>
      <c r="N103" s="16" t="s">
        <v>77</v>
      </c>
      <c r="O103" s="16">
        <v>0</v>
      </c>
      <c r="P103" s="16" t="s">
        <v>78</v>
      </c>
      <c r="Q103" s="16" t="s">
        <v>79</v>
      </c>
      <c r="R103" s="16" t="s">
        <v>78</v>
      </c>
      <c r="S103" s="16" t="s">
        <v>78</v>
      </c>
      <c r="T103" s="14" t="s">
        <v>80</v>
      </c>
      <c r="U103" s="13" t="s">
        <v>3645</v>
      </c>
      <c r="V103" s="14" t="s">
        <v>3646</v>
      </c>
      <c r="W103" s="13" t="s">
        <v>73</v>
      </c>
      <c r="X103" s="17" t="s">
        <v>1077</v>
      </c>
      <c r="Y103" s="14">
        <v>25</v>
      </c>
      <c r="Z103" s="14" t="s">
        <v>1077</v>
      </c>
      <c r="AA103" s="13" t="s">
        <v>79</v>
      </c>
      <c r="AB103" s="18" t="s">
        <v>86</v>
      </c>
      <c r="AC103" s="4">
        <f t="shared" si="10"/>
        <v>1</v>
      </c>
      <c r="AD103" s="2">
        <f>IF(COUNTIF(D$2:D103,D103)&gt;1,0,1)</f>
        <v>0</v>
      </c>
      <c r="AG103" s="2">
        <f t="shared" si="11"/>
        <v>0</v>
      </c>
      <c r="AH103" s="2">
        <f t="shared" si="17"/>
        <v>0</v>
      </c>
      <c r="AI103" s="2">
        <f t="shared" si="12"/>
        <v>0</v>
      </c>
      <c r="AJ103" s="44" t="str">
        <f t="shared" si="13"/>
        <v>318215724166566Y</v>
      </c>
      <c r="AK103" s="2">
        <f>IF(COUNTIF(AJ$2:AJ103,AJ103)&gt;1,0,1)</f>
        <v>1</v>
      </c>
      <c r="AL103" s="2">
        <f t="shared" si="14"/>
        <v>0</v>
      </c>
      <c r="AM103" s="2">
        <f t="shared" si="15"/>
        <v>0</v>
      </c>
      <c r="AN103" s="2">
        <f t="shared" si="16"/>
        <v>0</v>
      </c>
      <c r="AO103" s="2">
        <f>VLOOKUP(D103,'[1]Matriculados PD 2015_2019'!$D:$F,3,0)</f>
        <v>0</v>
      </c>
      <c r="AP103" s="2">
        <f t="shared" si="18"/>
        <v>0</v>
      </c>
      <c r="AQ103" s="2">
        <f t="shared" si="19"/>
        <v>0</v>
      </c>
    </row>
    <row r="104" spans="1:43">
      <c r="A104" s="2">
        <v>196</v>
      </c>
      <c r="B104" s="5" t="s">
        <v>2560</v>
      </c>
      <c r="C104" s="13" t="s">
        <v>120</v>
      </c>
      <c r="D104" s="13">
        <v>3182157</v>
      </c>
      <c r="E104" s="14">
        <v>20014730</v>
      </c>
      <c r="F104" s="14">
        <v>17761</v>
      </c>
      <c r="G104" s="14" t="s">
        <v>3641</v>
      </c>
      <c r="H104" s="13" t="s">
        <v>73</v>
      </c>
      <c r="I104" s="13" t="s">
        <v>258</v>
      </c>
      <c r="J104" s="14" t="s">
        <v>75</v>
      </c>
      <c r="K104" s="14" t="s">
        <v>3642</v>
      </c>
      <c r="L104" s="13">
        <v>2015</v>
      </c>
      <c r="M104" s="15">
        <v>42338</v>
      </c>
      <c r="N104" s="16" t="s">
        <v>77</v>
      </c>
      <c r="O104" s="16">
        <v>0</v>
      </c>
      <c r="P104" s="16" t="s">
        <v>78</v>
      </c>
      <c r="Q104" s="16" t="s">
        <v>79</v>
      </c>
      <c r="R104" s="16" t="s">
        <v>78</v>
      </c>
      <c r="S104" s="16" t="s">
        <v>78</v>
      </c>
      <c r="T104" s="14" t="s">
        <v>80</v>
      </c>
      <c r="U104" s="13" t="s">
        <v>1075</v>
      </c>
      <c r="V104" s="14" t="s">
        <v>1076</v>
      </c>
      <c r="W104" s="13" t="s">
        <v>83</v>
      </c>
      <c r="X104" s="17" t="s">
        <v>1077</v>
      </c>
      <c r="Y104" s="14">
        <v>25</v>
      </c>
      <c r="Z104" s="14" t="s">
        <v>1077</v>
      </c>
      <c r="AA104" s="13" t="s">
        <v>79</v>
      </c>
      <c r="AB104" s="18" t="s">
        <v>86</v>
      </c>
      <c r="AC104" s="4">
        <f t="shared" si="10"/>
        <v>1</v>
      </c>
      <c r="AD104" s="2">
        <f>IF(COUNTIF(D$2:D104,D104)&gt;1,0,1)</f>
        <v>0</v>
      </c>
      <c r="AG104" s="2">
        <f t="shared" si="11"/>
        <v>0</v>
      </c>
      <c r="AH104" s="2">
        <f t="shared" si="17"/>
        <v>0</v>
      </c>
      <c r="AI104" s="2">
        <f t="shared" si="12"/>
        <v>0</v>
      </c>
      <c r="AJ104" s="44" t="str">
        <f t="shared" si="13"/>
        <v>318215730835532F</v>
      </c>
      <c r="AK104" s="2">
        <f>IF(COUNTIF(AJ$2:AJ104,AJ104)&gt;1,0,1)</f>
        <v>1</v>
      </c>
      <c r="AL104" s="2">
        <f t="shared" si="14"/>
        <v>0</v>
      </c>
      <c r="AM104" s="2">
        <f t="shared" si="15"/>
        <v>0</v>
      </c>
      <c r="AN104" s="2">
        <f t="shared" si="16"/>
        <v>0</v>
      </c>
      <c r="AO104" s="2">
        <f>VLOOKUP(D104,'[1]Matriculados PD 2015_2019'!$D:$F,3,0)</f>
        <v>0</v>
      </c>
      <c r="AP104" s="2">
        <f t="shared" si="18"/>
        <v>0</v>
      </c>
      <c r="AQ104" s="2">
        <f t="shared" si="19"/>
        <v>0</v>
      </c>
    </row>
    <row r="105" spans="1:43">
      <c r="A105" s="2">
        <v>196</v>
      </c>
      <c r="B105" s="6" t="s">
        <v>2560</v>
      </c>
      <c r="C105" s="7" t="s">
        <v>120</v>
      </c>
      <c r="D105" s="7">
        <v>3182157</v>
      </c>
      <c r="E105" s="8">
        <v>20014730</v>
      </c>
      <c r="F105" s="8">
        <v>17761</v>
      </c>
      <c r="G105" s="8" t="s">
        <v>3641</v>
      </c>
      <c r="H105" s="7" t="s">
        <v>73</v>
      </c>
      <c r="I105" s="7" t="s">
        <v>258</v>
      </c>
      <c r="J105" s="8" t="s">
        <v>75</v>
      </c>
      <c r="K105" s="8" t="s">
        <v>3642</v>
      </c>
      <c r="L105" s="7">
        <v>2015</v>
      </c>
      <c r="M105" s="9">
        <v>42338</v>
      </c>
      <c r="N105" s="10" t="s">
        <v>77</v>
      </c>
      <c r="O105" s="10">
        <v>0</v>
      </c>
      <c r="P105" s="10" t="s">
        <v>78</v>
      </c>
      <c r="Q105" s="10" t="s">
        <v>79</v>
      </c>
      <c r="R105" s="10" t="s">
        <v>78</v>
      </c>
      <c r="S105" s="10" t="s">
        <v>78</v>
      </c>
      <c r="T105" s="8" t="s">
        <v>90</v>
      </c>
      <c r="U105" s="7" t="s">
        <v>3645</v>
      </c>
      <c r="V105" s="8" t="s">
        <v>3646</v>
      </c>
      <c r="W105" s="7" t="s">
        <v>73</v>
      </c>
      <c r="X105" s="11" t="s">
        <v>1077</v>
      </c>
      <c r="Y105" s="8">
        <v>25</v>
      </c>
      <c r="Z105" s="8" t="s">
        <v>1077</v>
      </c>
      <c r="AA105" s="7" t="s">
        <v>79</v>
      </c>
      <c r="AB105" s="12" t="s">
        <v>86</v>
      </c>
      <c r="AC105" s="4">
        <f t="shared" si="10"/>
        <v>1</v>
      </c>
      <c r="AD105" s="2">
        <f>IF(COUNTIF(D$2:D105,D105)&gt;1,0,1)</f>
        <v>0</v>
      </c>
      <c r="AG105" s="2">
        <f t="shared" si="11"/>
        <v>0</v>
      </c>
      <c r="AH105" s="2">
        <f t="shared" si="17"/>
        <v>0</v>
      </c>
      <c r="AI105" s="2">
        <f t="shared" si="12"/>
        <v>0</v>
      </c>
      <c r="AJ105" s="44" t="str">
        <f t="shared" si="13"/>
        <v>318215724166566Y</v>
      </c>
      <c r="AK105" s="2">
        <f>IF(COUNTIF(AJ$2:AJ105,AJ105)&gt;1,0,1)</f>
        <v>0</v>
      </c>
      <c r="AL105" s="2">
        <f t="shared" si="14"/>
        <v>0</v>
      </c>
      <c r="AM105" s="2">
        <f t="shared" si="15"/>
        <v>0</v>
      </c>
      <c r="AN105" s="2">
        <f t="shared" si="16"/>
        <v>0</v>
      </c>
      <c r="AO105" s="2">
        <f>VLOOKUP(D105,'[1]Matriculados PD 2015_2019'!$D:$F,3,0)</f>
        <v>0</v>
      </c>
      <c r="AP105" s="2">
        <f t="shared" si="18"/>
        <v>0</v>
      </c>
      <c r="AQ105" s="2">
        <f t="shared" si="19"/>
        <v>0</v>
      </c>
    </row>
    <row r="106" spans="1:43">
      <c r="A106" s="2">
        <v>196</v>
      </c>
      <c r="B106" s="5" t="s">
        <v>2560</v>
      </c>
      <c r="C106" s="13" t="s">
        <v>120</v>
      </c>
      <c r="D106" s="13" t="s">
        <v>3647</v>
      </c>
      <c r="E106" s="14">
        <v>10352551</v>
      </c>
      <c r="F106" s="14">
        <v>17761</v>
      </c>
      <c r="G106" s="14" t="s">
        <v>3648</v>
      </c>
      <c r="H106" s="13" t="s">
        <v>83</v>
      </c>
      <c r="I106" s="13" t="s">
        <v>74</v>
      </c>
      <c r="J106" s="14" t="s">
        <v>75</v>
      </c>
      <c r="K106" s="14" t="s">
        <v>3649</v>
      </c>
      <c r="L106" s="13">
        <v>2015</v>
      </c>
      <c r="M106" s="15">
        <v>42439</v>
      </c>
      <c r="N106" s="16" t="s">
        <v>77</v>
      </c>
      <c r="O106" s="16">
        <v>0</v>
      </c>
      <c r="P106" s="16" t="s">
        <v>78</v>
      </c>
      <c r="Q106" s="16" t="s">
        <v>79</v>
      </c>
      <c r="R106" s="16" t="s">
        <v>78</v>
      </c>
      <c r="S106" s="16" t="s">
        <v>79</v>
      </c>
      <c r="T106" s="14" t="s">
        <v>80</v>
      </c>
      <c r="U106" s="13" t="s">
        <v>1584</v>
      </c>
      <c r="V106" s="14" t="s">
        <v>1585</v>
      </c>
      <c r="W106" s="13" t="s">
        <v>83</v>
      </c>
      <c r="X106" s="17" t="s">
        <v>105</v>
      </c>
      <c r="Y106" s="14">
        <v>705</v>
      </c>
      <c r="Z106" s="14" t="s">
        <v>106</v>
      </c>
      <c r="AA106" s="13" t="s">
        <v>107</v>
      </c>
      <c r="AB106" s="18" t="s">
        <v>108</v>
      </c>
      <c r="AC106" s="4">
        <f t="shared" si="10"/>
        <v>1</v>
      </c>
      <c r="AD106" s="2">
        <f>IF(COUNTIF(D$2:D106,D106)&gt;1,0,1)</f>
        <v>1</v>
      </c>
      <c r="AG106" s="2">
        <f t="shared" si="11"/>
        <v>1</v>
      </c>
      <c r="AH106" s="2">
        <f t="shared" si="17"/>
        <v>0</v>
      </c>
      <c r="AI106" s="2">
        <f t="shared" si="12"/>
        <v>1</v>
      </c>
      <c r="AJ106" s="44" t="str">
        <f t="shared" si="13"/>
        <v>40336078N30524833S</v>
      </c>
      <c r="AK106" s="2">
        <f>IF(COUNTIF(AJ$2:AJ106,AJ106)&gt;1,0,1)</f>
        <v>1</v>
      </c>
      <c r="AL106" s="2">
        <f t="shared" si="14"/>
        <v>0</v>
      </c>
      <c r="AM106" s="2">
        <f t="shared" si="15"/>
        <v>1</v>
      </c>
      <c r="AN106" s="2">
        <f t="shared" si="16"/>
        <v>0</v>
      </c>
      <c r="AO106" s="2">
        <f>VLOOKUP(D106,'[1]Matriculados PD 2015_2019'!$D:$F,3,0)</f>
        <v>0</v>
      </c>
      <c r="AP106" s="2">
        <f t="shared" si="18"/>
        <v>0</v>
      </c>
      <c r="AQ106" s="2">
        <f t="shared" si="19"/>
        <v>0</v>
      </c>
    </row>
    <row r="107" spans="1:43">
      <c r="A107" s="2">
        <v>196</v>
      </c>
      <c r="B107" s="6" t="s">
        <v>2560</v>
      </c>
      <c r="C107" s="7" t="s">
        <v>120</v>
      </c>
      <c r="D107" s="7" t="s">
        <v>3647</v>
      </c>
      <c r="E107" s="8">
        <v>10352551</v>
      </c>
      <c r="F107" s="8">
        <v>17761</v>
      </c>
      <c r="G107" s="8" t="s">
        <v>3648</v>
      </c>
      <c r="H107" s="7" t="s">
        <v>83</v>
      </c>
      <c r="I107" s="7" t="s">
        <v>74</v>
      </c>
      <c r="J107" s="8" t="s">
        <v>75</v>
      </c>
      <c r="K107" s="8" t="s">
        <v>3649</v>
      </c>
      <c r="L107" s="7">
        <v>2015</v>
      </c>
      <c r="M107" s="9">
        <v>42439</v>
      </c>
      <c r="N107" s="10" t="s">
        <v>77</v>
      </c>
      <c r="O107" s="10">
        <v>0</v>
      </c>
      <c r="P107" s="10" t="s">
        <v>78</v>
      </c>
      <c r="Q107" s="10" t="s">
        <v>79</v>
      </c>
      <c r="R107" s="10" t="s">
        <v>78</v>
      </c>
      <c r="S107" s="10" t="s">
        <v>79</v>
      </c>
      <c r="T107" s="8" t="s">
        <v>90</v>
      </c>
      <c r="U107" s="7" t="s">
        <v>1584</v>
      </c>
      <c r="V107" s="8" t="s">
        <v>1585</v>
      </c>
      <c r="W107" s="7" t="s">
        <v>83</v>
      </c>
      <c r="X107" s="11" t="s">
        <v>105</v>
      </c>
      <c r="Y107" s="8">
        <v>705</v>
      </c>
      <c r="Z107" s="8" t="s">
        <v>106</v>
      </c>
      <c r="AA107" s="7" t="s">
        <v>107</v>
      </c>
      <c r="AB107" s="12" t="s">
        <v>108</v>
      </c>
      <c r="AC107" s="4">
        <f t="shared" si="10"/>
        <v>1</v>
      </c>
      <c r="AD107" s="2">
        <f>IF(COUNTIF(D$2:D107,D107)&gt;1,0,1)</f>
        <v>0</v>
      </c>
      <c r="AG107" s="2">
        <f t="shared" si="11"/>
        <v>0</v>
      </c>
      <c r="AH107" s="2">
        <f t="shared" si="17"/>
        <v>0</v>
      </c>
      <c r="AI107" s="2">
        <f t="shared" si="12"/>
        <v>0</v>
      </c>
      <c r="AJ107" s="44" t="str">
        <f t="shared" si="13"/>
        <v>40336078N30524833S</v>
      </c>
      <c r="AK107" s="2">
        <f>IF(COUNTIF(AJ$2:AJ107,AJ107)&gt;1,0,1)</f>
        <v>0</v>
      </c>
      <c r="AL107" s="2">
        <f t="shared" si="14"/>
        <v>0</v>
      </c>
      <c r="AM107" s="2">
        <f t="shared" si="15"/>
        <v>0</v>
      </c>
      <c r="AN107" s="2">
        <f t="shared" si="16"/>
        <v>0</v>
      </c>
      <c r="AO107" s="2">
        <f>VLOOKUP(D107,'[1]Matriculados PD 2015_2019'!$D:$F,3,0)</f>
        <v>0</v>
      </c>
      <c r="AP107" s="2">
        <f t="shared" si="18"/>
        <v>0</v>
      </c>
      <c r="AQ107" s="2">
        <f t="shared" si="19"/>
        <v>0</v>
      </c>
    </row>
    <row r="108" spans="1:43">
      <c r="A108" s="2">
        <v>196</v>
      </c>
      <c r="B108" s="5" t="s">
        <v>2560</v>
      </c>
      <c r="C108" s="13" t="s">
        <v>120</v>
      </c>
      <c r="D108" s="13" t="s">
        <v>3650</v>
      </c>
      <c r="E108" s="14">
        <v>10301532</v>
      </c>
      <c r="F108" s="14">
        <v>17761</v>
      </c>
      <c r="G108" s="14" t="s">
        <v>3651</v>
      </c>
      <c r="H108" s="13" t="s">
        <v>83</v>
      </c>
      <c r="I108" s="13" t="s">
        <v>74</v>
      </c>
      <c r="J108" s="14" t="s">
        <v>75</v>
      </c>
      <c r="K108" s="14" t="s">
        <v>3652</v>
      </c>
      <c r="L108" s="13">
        <v>2015</v>
      </c>
      <c r="M108" s="15">
        <v>42401</v>
      </c>
      <c r="N108" s="16" t="s">
        <v>77</v>
      </c>
      <c r="O108" s="16">
        <v>0</v>
      </c>
      <c r="P108" s="16" t="s">
        <v>78</v>
      </c>
      <c r="Q108" s="16" t="s">
        <v>78</v>
      </c>
      <c r="R108" s="16" t="s">
        <v>78</v>
      </c>
      <c r="S108" s="16" t="s">
        <v>78</v>
      </c>
      <c r="T108" s="14" t="s">
        <v>80</v>
      </c>
      <c r="U108" s="13" t="s">
        <v>1169</v>
      </c>
      <c r="V108" s="14" t="s">
        <v>1170</v>
      </c>
      <c r="W108" s="13" t="s">
        <v>83</v>
      </c>
      <c r="X108" s="17" t="s">
        <v>137</v>
      </c>
      <c r="Y108" s="14">
        <v>420</v>
      </c>
      <c r="Z108" s="14" t="s">
        <v>137</v>
      </c>
      <c r="AA108" s="13" t="s">
        <v>99</v>
      </c>
      <c r="AB108" s="18" t="s">
        <v>100</v>
      </c>
      <c r="AC108" s="4">
        <f t="shared" si="10"/>
        <v>1</v>
      </c>
      <c r="AD108" s="2">
        <f>IF(COUNTIF(D$2:D108,D108)&gt;1,0,1)</f>
        <v>1</v>
      </c>
      <c r="AG108" s="2">
        <f t="shared" si="11"/>
        <v>0</v>
      </c>
      <c r="AH108" s="2">
        <f t="shared" si="17"/>
        <v>0</v>
      </c>
      <c r="AI108" s="2">
        <f t="shared" si="12"/>
        <v>1</v>
      </c>
      <c r="AJ108" s="44" t="str">
        <f t="shared" si="13"/>
        <v>45740932G30482008Q</v>
      </c>
      <c r="AK108" s="2">
        <f>IF(COUNTIF(AJ$2:AJ108,AJ108)&gt;1,0,1)</f>
        <v>1</v>
      </c>
      <c r="AL108" s="2">
        <f t="shared" si="14"/>
        <v>1</v>
      </c>
      <c r="AM108" s="2">
        <f t="shared" si="15"/>
        <v>0</v>
      </c>
      <c r="AN108" s="2">
        <f t="shared" si="16"/>
        <v>0</v>
      </c>
      <c r="AO108" s="2">
        <f>VLOOKUP(D108,'[1]Matriculados PD 2015_2019'!$D:$F,3,0)</f>
        <v>0</v>
      </c>
      <c r="AP108" s="2">
        <f t="shared" si="18"/>
        <v>0</v>
      </c>
      <c r="AQ108" s="2">
        <f t="shared" si="19"/>
        <v>0</v>
      </c>
    </row>
    <row r="109" spans="1:43">
      <c r="A109" s="2">
        <v>196</v>
      </c>
      <c r="B109" s="6" t="s">
        <v>2560</v>
      </c>
      <c r="C109" s="7" t="s">
        <v>120</v>
      </c>
      <c r="D109" s="7" t="s">
        <v>3650</v>
      </c>
      <c r="E109" s="8">
        <v>10301532</v>
      </c>
      <c r="F109" s="8">
        <v>17761</v>
      </c>
      <c r="G109" s="8" t="s">
        <v>3651</v>
      </c>
      <c r="H109" s="7" t="s">
        <v>83</v>
      </c>
      <c r="I109" s="7" t="s">
        <v>74</v>
      </c>
      <c r="J109" s="8" t="s">
        <v>75</v>
      </c>
      <c r="K109" s="8" t="s">
        <v>3652</v>
      </c>
      <c r="L109" s="7">
        <v>2015</v>
      </c>
      <c r="M109" s="9">
        <v>42401</v>
      </c>
      <c r="N109" s="10" t="s">
        <v>77</v>
      </c>
      <c r="O109" s="10">
        <v>0</v>
      </c>
      <c r="P109" s="10" t="s">
        <v>78</v>
      </c>
      <c r="Q109" s="10" t="s">
        <v>78</v>
      </c>
      <c r="R109" s="10" t="s">
        <v>78</v>
      </c>
      <c r="S109" s="10" t="s">
        <v>78</v>
      </c>
      <c r="T109" s="8" t="s">
        <v>80</v>
      </c>
      <c r="U109" s="7" t="s">
        <v>1167</v>
      </c>
      <c r="V109" s="8" t="s">
        <v>1168</v>
      </c>
      <c r="W109" s="7" t="s">
        <v>73</v>
      </c>
      <c r="X109" s="11" t="s">
        <v>137</v>
      </c>
      <c r="Y109" s="8">
        <v>420</v>
      </c>
      <c r="Z109" s="8" t="s">
        <v>137</v>
      </c>
      <c r="AA109" s="7" t="s">
        <v>99</v>
      </c>
      <c r="AB109" s="12" t="s">
        <v>100</v>
      </c>
      <c r="AC109" s="4">
        <f t="shared" si="10"/>
        <v>1</v>
      </c>
      <c r="AD109" s="2">
        <f>IF(COUNTIF(D$2:D109,D109)&gt;1,0,1)</f>
        <v>0</v>
      </c>
      <c r="AG109" s="2">
        <f t="shared" si="11"/>
        <v>0</v>
      </c>
      <c r="AH109" s="2">
        <f t="shared" si="17"/>
        <v>0</v>
      </c>
      <c r="AI109" s="2">
        <f t="shared" si="12"/>
        <v>0</v>
      </c>
      <c r="AJ109" s="44" t="str">
        <f t="shared" si="13"/>
        <v>45740932G30482591R</v>
      </c>
      <c r="AK109" s="2">
        <f>IF(COUNTIF(AJ$2:AJ109,AJ109)&gt;1,0,1)</f>
        <v>1</v>
      </c>
      <c r="AL109" s="2">
        <f t="shared" si="14"/>
        <v>0</v>
      </c>
      <c r="AM109" s="2">
        <f t="shared" si="15"/>
        <v>0</v>
      </c>
      <c r="AN109" s="2">
        <f t="shared" si="16"/>
        <v>0</v>
      </c>
      <c r="AO109" s="2">
        <f>VLOOKUP(D109,'[1]Matriculados PD 2015_2019'!$D:$F,3,0)</f>
        <v>0</v>
      </c>
      <c r="AP109" s="2">
        <f t="shared" si="18"/>
        <v>0</v>
      </c>
      <c r="AQ109" s="2">
        <f t="shared" si="19"/>
        <v>0</v>
      </c>
    </row>
    <row r="110" spans="1:43">
      <c r="A110" s="2">
        <v>196</v>
      </c>
      <c r="B110" s="6" t="s">
        <v>2560</v>
      </c>
      <c r="C110" s="7" t="s">
        <v>120</v>
      </c>
      <c r="D110" s="7" t="s">
        <v>3650</v>
      </c>
      <c r="E110" s="8">
        <v>10301532</v>
      </c>
      <c r="F110" s="8">
        <v>17761</v>
      </c>
      <c r="G110" s="8" t="s">
        <v>3651</v>
      </c>
      <c r="H110" s="7" t="s">
        <v>83</v>
      </c>
      <c r="I110" s="7" t="s">
        <v>74</v>
      </c>
      <c r="J110" s="8" t="s">
        <v>75</v>
      </c>
      <c r="K110" s="8" t="s">
        <v>3652</v>
      </c>
      <c r="L110" s="7">
        <v>2015</v>
      </c>
      <c r="M110" s="9">
        <v>42401</v>
      </c>
      <c r="N110" s="10" t="s">
        <v>77</v>
      </c>
      <c r="O110" s="10">
        <v>0</v>
      </c>
      <c r="P110" s="10" t="s">
        <v>78</v>
      </c>
      <c r="Q110" s="10" t="s">
        <v>78</v>
      </c>
      <c r="R110" s="10" t="s">
        <v>78</v>
      </c>
      <c r="S110" s="10" t="s">
        <v>78</v>
      </c>
      <c r="T110" s="8" t="s">
        <v>90</v>
      </c>
      <c r="U110" s="7" t="s">
        <v>1167</v>
      </c>
      <c r="V110" s="8" t="s">
        <v>1168</v>
      </c>
      <c r="W110" s="7" t="s">
        <v>73</v>
      </c>
      <c r="X110" s="11" t="s">
        <v>137</v>
      </c>
      <c r="Y110" s="8">
        <v>420</v>
      </c>
      <c r="Z110" s="8" t="s">
        <v>137</v>
      </c>
      <c r="AA110" s="7" t="s">
        <v>99</v>
      </c>
      <c r="AB110" s="12" t="s">
        <v>100</v>
      </c>
      <c r="AC110" s="4">
        <f t="shared" si="10"/>
        <v>1</v>
      </c>
      <c r="AD110" s="2">
        <f>IF(COUNTIF(D$2:D110,D110)&gt;1,0,1)</f>
        <v>0</v>
      </c>
      <c r="AG110" s="2">
        <f t="shared" si="11"/>
        <v>0</v>
      </c>
      <c r="AH110" s="2">
        <f t="shared" si="17"/>
        <v>0</v>
      </c>
      <c r="AI110" s="2">
        <f t="shared" si="12"/>
        <v>0</v>
      </c>
      <c r="AJ110" s="44" t="str">
        <f t="shared" si="13"/>
        <v>45740932G30482591R</v>
      </c>
      <c r="AK110" s="2">
        <f>IF(COUNTIF(AJ$2:AJ110,AJ110)&gt;1,0,1)</f>
        <v>0</v>
      </c>
      <c r="AL110" s="2">
        <f t="shared" si="14"/>
        <v>0</v>
      </c>
      <c r="AM110" s="2">
        <f t="shared" si="15"/>
        <v>0</v>
      </c>
      <c r="AN110" s="2">
        <f t="shared" si="16"/>
        <v>0</v>
      </c>
      <c r="AO110" s="2">
        <f>VLOOKUP(D110,'[1]Matriculados PD 2015_2019'!$D:$F,3,0)</f>
        <v>0</v>
      </c>
      <c r="AP110" s="2">
        <f t="shared" si="18"/>
        <v>0</v>
      </c>
      <c r="AQ110" s="2">
        <f t="shared" si="19"/>
        <v>0</v>
      </c>
    </row>
    <row r="111" spans="1:43">
      <c r="A111" s="2">
        <v>196</v>
      </c>
      <c r="B111" s="5" t="s">
        <v>2560</v>
      </c>
      <c r="C111" s="13" t="s">
        <v>120</v>
      </c>
      <c r="D111" s="13" t="s">
        <v>3653</v>
      </c>
      <c r="E111" s="14">
        <v>10372169</v>
      </c>
      <c r="F111" s="14">
        <v>17761</v>
      </c>
      <c r="G111" s="14" t="s">
        <v>3654</v>
      </c>
      <c r="H111" s="13" t="s">
        <v>73</v>
      </c>
      <c r="I111" s="13" t="s">
        <v>74</v>
      </c>
      <c r="J111" s="14" t="s">
        <v>75</v>
      </c>
      <c r="K111" s="14" t="s">
        <v>3655</v>
      </c>
      <c r="L111" s="13">
        <v>2015</v>
      </c>
      <c r="M111" s="15">
        <v>42348</v>
      </c>
      <c r="N111" s="16" t="s">
        <v>77</v>
      </c>
      <c r="O111" s="16">
        <v>0</v>
      </c>
      <c r="P111" s="16" t="s">
        <v>78</v>
      </c>
      <c r="Q111" s="16" t="s">
        <v>79</v>
      </c>
      <c r="R111" s="16" t="s">
        <v>78</v>
      </c>
      <c r="S111" s="16" t="s">
        <v>78</v>
      </c>
      <c r="T111" s="14" t="s">
        <v>80</v>
      </c>
      <c r="U111" s="13" t="s">
        <v>3656</v>
      </c>
      <c r="V111" s="14" t="s">
        <v>3657</v>
      </c>
      <c r="W111" s="13" t="s">
        <v>83</v>
      </c>
      <c r="X111" s="17" t="s">
        <v>646</v>
      </c>
      <c r="Y111" s="14">
        <v>412</v>
      </c>
      <c r="Z111" s="14" t="s">
        <v>3658</v>
      </c>
      <c r="AA111" s="13" t="s">
        <v>99</v>
      </c>
      <c r="AB111" s="18" t="s">
        <v>100</v>
      </c>
      <c r="AC111" s="4">
        <f t="shared" si="10"/>
        <v>1</v>
      </c>
      <c r="AD111" s="2">
        <f>IF(COUNTIF(D$2:D111,D111)&gt;1,0,1)</f>
        <v>1</v>
      </c>
      <c r="AG111" s="2">
        <f t="shared" si="11"/>
        <v>1</v>
      </c>
      <c r="AH111" s="2">
        <f t="shared" si="17"/>
        <v>0</v>
      </c>
      <c r="AI111" s="2">
        <f t="shared" si="12"/>
        <v>1</v>
      </c>
      <c r="AJ111" s="44" t="str">
        <f t="shared" si="13"/>
        <v>45743623G30396091G</v>
      </c>
      <c r="AK111" s="2">
        <f>IF(COUNTIF(AJ$2:AJ111,AJ111)&gt;1,0,1)</f>
        <v>1</v>
      </c>
      <c r="AL111" s="2">
        <f t="shared" si="14"/>
        <v>1</v>
      </c>
      <c r="AM111" s="2">
        <f t="shared" si="15"/>
        <v>0</v>
      </c>
      <c r="AN111" s="2">
        <f t="shared" si="16"/>
        <v>0</v>
      </c>
      <c r="AO111" s="2">
        <f>VLOOKUP(D111,'[1]Matriculados PD 2015_2019'!$D:$F,3,0)</f>
        <v>0</v>
      </c>
      <c r="AP111" s="2">
        <f t="shared" si="18"/>
        <v>0</v>
      </c>
      <c r="AQ111" s="2">
        <f t="shared" si="19"/>
        <v>0</v>
      </c>
    </row>
    <row r="112" spans="1:43">
      <c r="A112" s="2">
        <v>196</v>
      </c>
      <c r="B112" s="6" t="s">
        <v>2560</v>
      </c>
      <c r="C112" s="7" t="s">
        <v>120</v>
      </c>
      <c r="D112" s="7" t="s">
        <v>3653</v>
      </c>
      <c r="E112" s="8">
        <v>10372169</v>
      </c>
      <c r="F112" s="8">
        <v>17761</v>
      </c>
      <c r="G112" s="8" t="s">
        <v>3654</v>
      </c>
      <c r="H112" s="7" t="s">
        <v>73</v>
      </c>
      <c r="I112" s="7" t="s">
        <v>74</v>
      </c>
      <c r="J112" s="8" t="s">
        <v>75</v>
      </c>
      <c r="K112" s="8" t="s">
        <v>3655</v>
      </c>
      <c r="L112" s="7">
        <v>2015</v>
      </c>
      <c r="M112" s="9">
        <v>42348</v>
      </c>
      <c r="N112" s="10" t="s">
        <v>77</v>
      </c>
      <c r="O112" s="10">
        <v>0</v>
      </c>
      <c r="P112" s="10" t="s">
        <v>78</v>
      </c>
      <c r="Q112" s="10" t="s">
        <v>79</v>
      </c>
      <c r="R112" s="10" t="s">
        <v>78</v>
      </c>
      <c r="S112" s="10" t="s">
        <v>78</v>
      </c>
      <c r="T112" s="8" t="s">
        <v>80</v>
      </c>
      <c r="U112" s="7" t="s">
        <v>3659</v>
      </c>
      <c r="V112" s="8" t="s">
        <v>3660</v>
      </c>
      <c r="W112" s="7" t="s">
        <v>73</v>
      </c>
      <c r="X112" s="11" t="s">
        <v>646</v>
      </c>
      <c r="Y112" s="8">
        <v>412</v>
      </c>
      <c r="Z112" s="8" t="s">
        <v>3658</v>
      </c>
      <c r="AA112" s="7" t="s">
        <v>99</v>
      </c>
      <c r="AB112" s="12" t="s">
        <v>100</v>
      </c>
      <c r="AC112" s="4">
        <f t="shared" si="10"/>
        <v>1</v>
      </c>
      <c r="AD112" s="2">
        <f>IF(COUNTIF(D$2:D112,D112)&gt;1,0,1)</f>
        <v>0</v>
      </c>
      <c r="AG112" s="2">
        <f t="shared" si="11"/>
        <v>0</v>
      </c>
      <c r="AH112" s="2">
        <f t="shared" si="17"/>
        <v>0</v>
      </c>
      <c r="AI112" s="2">
        <f t="shared" si="12"/>
        <v>0</v>
      </c>
      <c r="AJ112" s="44" t="str">
        <f t="shared" si="13"/>
        <v>45743623G30515147N</v>
      </c>
      <c r="AK112" s="2">
        <f>IF(COUNTIF(AJ$2:AJ112,AJ112)&gt;1,0,1)</f>
        <v>1</v>
      </c>
      <c r="AL112" s="2">
        <f t="shared" si="14"/>
        <v>0</v>
      </c>
      <c r="AM112" s="2">
        <f t="shared" si="15"/>
        <v>0</v>
      </c>
      <c r="AN112" s="2">
        <f t="shared" si="16"/>
        <v>0</v>
      </c>
      <c r="AO112" s="2">
        <f>VLOOKUP(D112,'[1]Matriculados PD 2015_2019'!$D:$F,3,0)</f>
        <v>0</v>
      </c>
      <c r="AP112" s="2">
        <f t="shared" si="18"/>
        <v>0</v>
      </c>
      <c r="AQ112" s="2">
        <f t="shared" si="19"/>
        <v>0</v>
      </c>
    </row>
    <row r="113" spans="1:43">
      <c r="A113" s="2">
        <v>196</v>
      </c>
      <c r="B113" s="6" t="s">
        <v>2560</v>
      </c>
      <c r="C113" s="7" t="s">
        <v>120</v>
      </c>
      <c r="D113" s="7" t="s">
        <v>3653</v>
      </c>
      <c r="E113" s="8">
        <v>10372169</v>
      </c>
      <c r="F113" s="8">
        <v>17761</v>
      </c>
      <c r="G113" s="8" t="s">
        <v>3654</v>
      </c>
      <c r="H113" s="7" t="s">
        <v>73</v>
      </c>
      <c r="I113" s="7" t="s">
        <v>74</v>
      </c>
      <c r="J113" s="8" t="s">
        <v>75</v>
      </c>
      <c r="K113" s="8" t="s">
        <v>3655</v>
      </c>
      <c r="L113" s="7">
        <v>2015</v>
      </c>
      <c r="M113" s="9">
        <v>42348</v>
      </c>
      <c r="N113" s="10" t="s">
        <v>77</v>
      </c>
      <c r="O113" s="10">
        <v>0</v>
      </c>
      <c r="P113" s="10" t="s">
        <v>78</v>
      </c>
      <c r="Q113" s="10" t="s">
        <v>79</v>
      </c>
      <c r="R113" s="10" t="s">
        <v>78</v>
      </c>
      <c r="S113" s="10" t="s">
        <v>78</v>
      </c>
      <c r="T113" s="8" t="s">
        <v>90</v>
      </c>
      <c r="U113" s="7" t="s">
        <v>3656</v>
      </c>
      <c r="V113" s="8" t="s">
        <v>3657</v>
      </c>
      <c r="W113" s="7" t="s">
        <v>83</v>
      </c>
      <c r="X113" s="11" t="s">
        <v>646</v>
      </c>
      <c r="Y113" s="8">
        <v>412</v>
      </c>
      <c r="Z113" s="8" t="s">
        <v>3658</v>
      </c>
      <c r="AA113" s="7" t="s">
        <v>99</v>
      </c>
      <c r="AB113" s="12" t="s">
        <v>100</v>
      </c>
      <c r="AC113" s="4">
        <f t="shared" si="10"/>
        <v>1</v>
      </c>
      <c r="AD113" s="2">
        <f>IF(COUNTIF(D$2:D113,D113)&gt;1,0,1)</f>
        <v>0</v>
      </c>
      <c r="AG113" s="2">
        <f t="shared" si="11"/>
        <v>0</v>
      </c>
      <c r="AH113" s="2">
        <f t="shared" si="17"/>
        <v>0</v>
      </c>
      <c r="AI113" s="2">
        <f t="shared" si="12"/>
        <v>0</v>
      </c>
      <c r="AJ113" s="44" t="str">
        <f t="shared" si="13"/>
        <v>45743623G30396091G</v>
      </c>
      <c r="AK113" s="2">
        <f>IF(COUNTIF(AJ$2:AJ113,AJ113)&gt;1,0,1)</f>
        <v>0</v>
      </c>
      <c r="AL113" s="2">
        <f t="shared" si="14"/>
        <v>0</v>
      </c>
      <c r="AM113" s="2">
        <f t="shared" si="15"/>
        <v>0</v>
      </c>
      <c r="AN113" s="2">
        <f t="shared" si="16"/>
        <v>0</v>
      </c>
      <c r="AO113" s="2">
        <f>VLOOKUP(D113,'[1]Matriculados PD 2015_2019'!$D:$F,3,0)</f>
        <v>0</v>
      </c>
      <c r="AP113" s="2">
        <f t="shared" si="18"/>
        <v>0</v>
      </c>
      <c r="AQ113" s="2">
        <f t="shared" si="19"/>
        <v>0</v>
      </c>
    </row>
    <row r="114" spans="1:43">
      <c r="A114" s="2">
        <v>196</v>
      </c>
      <c r="B114" s="5" t="s">
        <v>2560</v>
      </c>
      <c r="C114" s="13" t="s">
        <v>120</v>
      </c>
      <c r="D114" s="13" t="s">
        <v>3661</v>
      </c>
      <c r="E114" s="14">
        <v>10414627</v>
      </c>
      <c r="F114" s="14">
        <v>17761</v>
      </c>
      <c r="G114" s="14" t="s">
        <v>3662</v>
      </c>
      <c r="H114" s="13" t="s">
        <v>73</v>
      </c>
      <c r="I114" s="13" t="s">
        <v>74</v>
      </c>
      <c r="J114" s="14" t="s">
        <v>75</v>
      </c>
      <c r="K114" s="14" t="s">
        <v>3663</v>
      </c>
      <c r="L114" s="13">
        <v>2015</v>
      </c>
      <c r="M114" s="15">
        <v>42639</v>
      </c>
      <c r="N114" s="16" t="s">
        <v>77</v>
      </c>
      <c r="O114" s="16">
        <v>0</v>
      </c>
      <c r="P114" s="16" t="s">
        <v>79</v>
      </c>
      <c r="Q114" s="16" t="s">
        <v>78</v>
      </c>
      <c r="R114" s="16" t="s">
        <v>78</v>
      </c>
      <c r="S114" s="16" t="s">
        <v>78</v>
      </c>
      <c r="T114" s="14" t="s">
        <v>80</v>
      </c>
      <c r="U114" s="13" t="s">
        <v>1169</v>
      </c>
      <c r="V114" s="14" t="s">
        <v>1170</v>
      </c>
      <c r="W114" s="13" t="s">
        <v>83</v>
      </c>
      <c r="X114" s="17" t="s">
        <v>137</v>
      </c>
      <c r="Y114" s="14">
        <v>420</v>
      </c>
      <c r="Z114" s="14" t="s">
        <v>137</v>
      </c>
      <c r="AA114" s="13" t="s">
        <v>99</v>
      </c>
      <c r="AB114" s="18" t="s">
        <v>100</v>
      </c>
      <c r="AC114" s="4">
        <f t="shared" si="10"/>
        <v>1</v>
      </c>
      <c r="AD114" s="2">
        <f>IF(COUNTIF(D$2:D114,D114)&gt;1,0,1)</f>
        <v>1</v>
      </c>
      <c r="AG114" s="2">
        <f t="shared" si="11"/>
        <v>0</v>
      </c>
      <c r="AH114" s="2">
        <f t="shared" si="17"/>
        <v>0</v>
      </c>
      <c r="AI114" s="2">
        <f t="shared" si="12"/>
        <v>1</v>
      </c>
      <c r="AJ114" s="44" t="str">
        <f t="shared" si="13"/>
        <v>45743673P30482008Q</v>
      </c>
      <c r="AK114" s="2">
        <f>IF(COUNTIF(AJ$2:AJ114,AJ114)&gt;1,0,1)</f>
        <v>1</v>
      </c>
      <c r="AL114" s="2">
        <f t="shared" si="14"/>
        <v>1</v>
      </c>
      <c r="AM114" s="2">
        <f t="shared" si="15"/>
        <v>0</v>
      </c>
      <c r="AN114" s="2">
        <f t="shared" si="16"/>
        <v>0</v>
      </c>
      <c r="AO114" s="2">
        <f>VLOOKUP(D114,'[1]Matriculados PD 2015_2019'!$D:$F,3,0)</f>
        <v>0</v>
      </c>
      <c r="AP114" s="2">
        <f t="shared" si="18"/>
        <v>0</v>
      </c>
      <c r="AQ114" s="2">
        <f t="shared" si="19"/>
        <v>0</v>
      </c>
    </row>
    <row r="115" spans="1:43">
      <c r="A115" s="2">
        <v>196</v>
      </c>
      <c r="B115" s="5" t="s">
        <v>2560</v>
      </c>
      <c r="C115" s="13" t="s">
        <v>120</v>
      </c>
      <c r="D115" s="13" t="s">
        <v>3661</v>
      </c>
      <c r="E115" s="14">
        <v>10414627</v>
      </c>
      <c r="F115" s="14">
        <v>17761</v>
      </c>
      <c r="G115" s="14" t="s">
        <v>3662</v>
      </c>
      <c r="H115" s="13" t="s">
        <v>73</v>
      </c>
      <c r="I115" s="13" t="s">
        <v>74</v>
      </c>
      <c r="J115" s="14" t="s">
        <v>75</v>
      </c>
      <c r="K115" s="14" t="s">
        <v>3663</v>
      </c>
      <c r="L115" s="13">
        <v>2015</v>
      </c>
      <c r="M115" s="15">
        <v>42639</v>
      </c>
      <c r="N115" s="16" t="s">
        <v>77</v>
      </c>
      <c r="O115" s="16">
        <v>0</v>
      </c>
      <c r="P115" s="16" t="s">
        <v>79</v>
      </c>
      <c r="Q115" s="16" t="s">
        <v>78</v>
      </c>
      <c r="R115" s="16" t="s">
        <v>78</v>
      </c>
      <c r="S115" s="16" t="s">
        <v>78</v>
      </c>
      <c r="T115" s="14" t="s">
        <v>80</v>
      </c>
      <c r="U115" s="13" t="s">
        <v>1167</v>
      </c>
      <c r="V115" s="14" t="s">
        <v>1168</v>
      </c>
      <c r="W115" s="13" t="s">
        <v>73</v>
      </c>
      <c r="X115" s="17" t="s">
        <v>137</v>
      </c>
      <c r="Y115" s="14">
        <v>420</v>
      </c>
      <c r="Z115" s="14" t="s">
        <v>137</v>
      </c>
      <c r="AA115" s="13" t="s">
        <v>99</v>
      </c>
      <c r="AB115" s="18" t="s">
        <v>100</v>
      </c>
      <c r="AC115" s="4">
        <f t="shared" si="10"/>
        <v>1</v>
      </c>
      <c r="AD115" s="2">
        <f>IF(COUNTIF(D$2:D115,D115)&gt;1,0,1)</f>
        <v>0</v>
      </c>
      <c r="AG115" s="2">
        <f t="shared" si="11"/>
        <v>0</v>
      </c>
      <c r="AH115" s="2">
        <f t="shared" si="17"/>
        <v>0</v>
      </c>
      <c r="AI115" s="2">
        <f t="shared" si="12"/>
        <v>0</v>
      </c>
      <c r="AJ115" s="44" t="str">
        <f t="shared" si="13"/>
        <v>45743673P30482591R</v>
      </c>
      <c r="AK115" s="2">
        <f>IF(COUNTIF(AJ$2:AJ115,AJ115)&gt;1,0,1)</f>
        <v>1</v>
      </c>
      <c r="AL115" s="2">
        <f t="shared" si="14"/>
        <v>0</v>
      </c>
      <c r="AM115" s="2">
        <f t="shared" si="15"/>
        <v>0</v>
      </c>
      <c r="AN115" s="2">
        <f t="shared" si="16"/>
        <v>0</v>
      </c>
      <c r="AO115" s="2">
        <f>VLOOKUP(D115,'[1]Matriculados PD 2015_2019'!$D:$F,3,0)</f>
        <v>0</v>
      </c>
      <c r="AP115" s="2">
        <f t="shared" si="18"/>
        <v>0</v>
      </c>
      <c r="AQ115" s="2">
        <f t="shared" si="19"/>
        <v>0</v>
      </c>
    </row>
    <row r="116" spans="1:43">
      <c r="A116" s="2">
        <v>196</v>
      </c>
      <c r="B116" s="6" t="s">
        <v>2560</v>
      </c>
      <c r="C116" s="7" t="s">
        <v>120</v>
      </c>
      <c r="D116" s="7" t="s">
        <v>3661</v>
      </c>
      <c r="E116" s="8">
        <v>10414627</v>
      </c>
      <c r="F116" s="8">
        <v>17761</v>
      </c>
      <c r="G116" s="8" t="s">
        <v>3662</v>
      </c>
      <c r="H116" s="7" t="s">
        <v>73</v>
      </c>
      <c r="I116" s="7" t="s">
        <v>74</v>
      </c>
      <c r="J116" s="8" t="s">
        <v>75</v>
      </c>
      <c r="K116" s="8" t="s">
        <v>3663</v>
      </c>
      <c r="L116" s="7">
        <v>2015</v>
      </c>
      <c r="M116" s="9">
        <v>42639</v>
      </c>
      <c r="N116" s="10" t="s">
        <v>77</v>
      </c>
      <c r="O116" s="10">
        <v>0</v>
      </c>
      <c r="P116" s="10" t="s">
        <v>79</v>
      </c>
      <c r="Q116" s="10" t="s">
        <v>78</v>
      </c>
      <c r="R116" s="10" t="s">
        <v>78</v>
      </c>
      <c r="S116" s="10" t="s">
        <v>78</v>
      </c>
      <c r="T116" s="8" t="s">
        <v>90</v>
      </c>
      <c r="U116" s="7" t="s">
        <v>1167</v>
      </c>
      <c r="V116" s="8" t="s">
        <v>1168</v>
      </c>
      <c r="W116" s="7" t="s">
        <v>73</v>
      </c>
      <c r="X116" s="11" t="s">
        <v>137</v>
      </c>
      <c r="Y116" s="8">
        <v>420</v>
      </c>
      <c r="Z116" s="8" t="s">
        <v>137</v>
      </c>
      <c r="AA116" s="7" t="s">
        <v>99</v>
      </c>
      <c r="AB116" s="12" t="s">
        <v>100</v>
      </c>
      <c r="AC116" s="4">
        <f t="shared" si="10"/>
        <v>1</v>
      </c>
      <c r="AD116" s="2">
        <f>IF(COUNTIF(D$2:D116,D116)&gt;1,0,1)</f>
        <v>0</v>
      </c>
      <c r="AG116" s="2">
        <f t="shared" si="11"/>
        <v>0</v>
      </c>
      <c r="AH116" s="2">
        <f t="shared" si="17"/>
        <v>0</v>
      </c>
      <c r="AI116" s="2">
        <f t="shared" si="12"/>
        <v>0</v>
      </c>
      <c r="AJ116" s="44" t="str">
        <f t="shared" si="13"/>
        <v>45743673P30482591R</v>
      </c>
      <c r="AK116" s="2">
        <f>IF(COUNTIF(AJ$2:AJ116,AJ116)&gt;1,0,1)</f>
        <v>0</v>
      </c>
      <c r="AL116" s="2">
        <f t="shared" si="14"/>
        <v>0</v>
      </c>
      <c r="AM116" s="2">
        <f t="shared" si="15"/>
        <v>0</v>
      </c>
      <c r="AN116" s="2">
        <f t="shared" si="16"/>
        <v>0</v>
      </c>
      <c r="AO116" s="2">
        <f>VLOOKUP(D116,'[1]Matriculados PD 2015_2019'!$D:$F,3,0)</f>
        <v>0</v>
      </c>
      <c r="AP116" s="2">
        <f t="shared" si="18"/>
        <v>0</v>
      </c>
      <c r="AQ116" s="2">
        <f t="shared" si="19"/>
        <v>0</v>
      </c>
    </row>
    <row r="117" spans="1:43">
      <c r="A117" s="2">
        <v>196</v>
      </c>
      <c r="B117" s="5" t="s">
        <v>2560</v>
      </c>
      <c r="C117" s="13" t="s">
        <v>120</v>
      </c>
      <c r="D117" s="13" t="s">
        <v>3664</v>
      </c>
      <c r="E117" s="14">
        <v>20014600</v>
      </c>
      <c r="F117" s="14">
        <v>17761</v>
      </c>
      <c r="G117" s="14" t="s">
        <v>3665</v>
      </c>
      <c r="H117" s="13" t="s">
        <v>73</v>
      </c>
      <c r="I117" s="13" t="s">
        <v>74</v>
      </c>
      <c r="J117" s="14" t="s">
        <v>75</v>
      </c>
      <c r="K117" s="14" t="s">
        <v>3666</v>
      </c>
      <c r="L117" s="13">
        <v>2015</v>
      </c>
      <c r="M117" s="15">
        <v>42356</v>
      </c>
      <c r="N117" s="16" t="s">
        <v>77</v>
      </c>
      <c r="O117" s="16">
        <v>0</v>
      </c>
      <c r="P117" s="16" t="s">
        <v>78</v>
      </c>
      <c r="Q117" s="16" t="s">
        <v>78</v>
      </c>
      <c r="R117" s="16" t="s">
        <v>78</v>
      </c>
      <c r="S117" s="16" t="s">
        <v>79</v>
      </c>
      <c r="T117" s="14" t="s">
        <v>80</v>
      </c>
      <c r="U117" s="13" t="s">
        <v>3564</v>
      </c>
      <c r="V117" s="14" t="s">
        <v>3667</v>
      </c>
      <c r="W117" s="13" t="s">
        <v>83</v>
      </c>
      <c r="X117" s="17" t="s">
        <v>137</v>
      </c>
      <c r="Y117" s="14">
        <v>420</v>
      </c>
      <c r="Z117" s="14" t="s">
        <v>137</v>
      </c>
      <c r="AA117" s="13" t="s">
        <v>99</v>
      </c>
      <c r="AB117" s="18" t="s">
        <v>100</v>
      </c>
      <c r="AC117" s="4">
        <f t="shared" si="10"/>
        <v>1</v>
      </c>
      <c r="AD117" s="2">
        <f>IF(COUNTIF(D$2:D117,D117)&gt;1,0,1)</f>
        <v>1</v>
      </c>
      <c r="AG117" s="2">
        <f t="shared" si="11"/>
        <v>0</v>
      </c>
      <c r="AH117" s="2">
        <f t="shared" si="17"/>
        <v>0</v>
      </c>
      <c r="AI117" s="2">
        <f t="shared" si="12"/>
        <v>1</v>
      </c>
      <c r="AJ117" s="44" t="str">
        <f t="shared" si="13"/>
        <v>53070293R03905275J</v>
      </c>
      <c r="AK117" s="2">
        <f>IF(COUNTIF(AJ$2:AJ117,AJ117)&gt;1,0,1)</f>
        <v>1</v>
      </c>
      <c r="AL117" s="2">
        <f t="shared" si="14"/>
        <v>1</v>
      </c>
      <c r="AM117" s="2">
        <f t="shared" si="15"/>
        <v>1</v>
      </c>
      <c r="AN117" s="2">
        <f t="shared" si="16"/>
        <v>0</v>
      </c>
      <c r="AO117" s="2">
        <f>VLOOKUP(D117,'[1]Matriculados PD 2015_2019'!$D:$F,3,0)</f>
        <v>0</v>
      </c>
      <c r="AP117" s="2">
        <f t="shared" si="18"/>
        <v>0</v>
      </c>
      <c r="AQ117" s="2">
        <f t="shared" si="19"/>
        <v>0</v>
      </c>
    </row>
    <row r="118" spans="1:43">
      <c r="A118" s="2">
        <v>196</v>
      </c>
      <c r="B118" s="6" t="s">
        <v>2560</v>
      </c>
      <c r="C118" s="7" t="s">
        <v>120</v>
      </c>
      <c r="D118" s="7" t="s">
        <v>3664</v>
      </c>
      <c r="E118" s="8">
        <v>20014600</v>
      </c>
      <c r="F118" s="8">
        <v>17761</v>
      </c>
      <c r="G118" s="8" t="s">
        <v>3665</v>
      </c>
      <c r="H118" s="7" t="s">
        <v>73</v>
      </c>
      <c r="I118" s="7" t="s">
        <v>74</v>
      </c>
      <c r="J118" s="8" t="s">
        <v>75</v>
      </c>
      <c r="K118" s="8" t="s">
        <v>3666</v>
      </c>
      <c r="L118" s="7">
        <v>2015</v>
      </c>
      <c r="M118" s="9">
        <v>42356</v>
      </c>
      <c r="N118" s="10" t="s">
        <v>77</v>
      </c>
      <c r="O118" s="10">
        <v>0</v>
      </c>
      <c r="P118" s="10" t="s">
        <v>78</v>
      </c>
      <c r="Q118" s="10" t="s">
        <v>78</v>
      </c>
      <c r="R118" s="10" t="s">
        <v>78</v>
      </c>
      <c r="S118" s="10" t="s">
        <v>79</v>
      </c>
      <c r="T118" s="8" t="s">
        <v>80</v>
      </c>
      <c r="U118" s="7" t="s">
        <v>3566</v>
      </c>
      <c r="V118" s="8" t="s">
        <v>3567</v>
      </c>
      <c r="W118" s="7" t="s">
        <v>83</v>
      </c>
      <c r="X118" s="11" t="s">
        <v>137</v>
      </c>
      <c r="Y118" s="8">
        <v>420</v>
      </c>
      <c r="Z118" s="8" t="s">
        <v>137</v>
      </c>
      <c r="AA118" s="7" t="s">
        <v>99</v>
      </c>
      <c r="AB118" s="12" t="s">
        <v>100</v>
      </c>
      <c r="AC118" s="4">
        <f t="shared" si="10"/>
        <v>1</v>
      </c>
      <c r="AD118" s="2">
        <f>IF(COUNTIF(D$2:D118,D118)&gt;1,0,1)</f>
        <v>0</v>
      </c>
      <c r="AG118" s="2">
        <f t="shared" si="11"/>
        <v>0</v>
      </c>
      <c r="AH118" s="2">
        <f t="shared" si="17"/>
        <v>0</v>
      </c>
      <c r="AI118" s="2">
        <f t="shared" si="12"/>
        <v>0</v>
      </c>
      <c r="AJ118" s="44" t="str">
        <f t="shared" si="13"/>
        <v>53070293R30514771G</v>
      </c>
      <c r="AK118" s="2">
        <f>IF(COUNTIF(AJ$2:AJ118,AJ118)&gt;1,0,1)</f>
        <v>1</v>
      </c>
      <c r="AL118" s="2">
        <f t="shared" si="14"/>
        <v>0</v>
      </c>
      <c r="AM118" s="2">
        <f t="shared" si="15"/>
        <v>0</v>
      </c>
      <c r="AN118" s="2">
        <f t="shared" si="16"/>
        <v>0</v>
      </c>
      <c r="AO118" s="2">
        <f>VLOOKUP(D118,'[1]Matriculados PD 2015_2019'!$D:$F,3,0)</f>
        <v>0</v>
      </c>
      <c r="AP118" s="2">
        <f t="shared" si="18"/>
        <v>0</v>
      </c>
      <c r="AQ118" s="2">
        <f t="shared" si="19"/>
        <v>0</v>
      </c>
    </row>
    <row r="119" spans="1:43">
      <c r="A119" s="2">
        <v>196</v>
      </c>
      <c r="B119" s="6" t="s">
        <v>2560</v>
      </c>
      <c r="C119" s="7" t="s">
        <v>120</v>
      </c>
      <c r="D119" s="7" t="s">
        <v>3664</v>
      </c>
      <c r="E119" s="8">
        <v>20014600</v>
      </c>
      <c r="F119" s="8">
        <v>17761</v>
      </c>
      <c r="G119" s="8" t="s">
        <v>3665</v>
      </c>
      <c r="H119" s="7" t="s">
        <v>73</v>
      </c>
      <c r="I119" s="7" t="s">
        <v>74</v>
      </c>
      <c r="J119" s="8" t="s">
        <v>75</v>
      </c>
      <c r="K119" s="8" t="s">
        <v>3666</v>
      </c>
      <c r="L119" s="7">
        <v>2015</v>
      </c>
      <c r="M119" s="9">
        <v>42356</v>
      </c>
      <c r="N119" s="10" t="s">
        <v>77</v>
      </c>
      <c r="O119" s="10">
        <v>0</v>
      </c>
      <c r="P119" s="10" t="s">
        <v>78</v>
      </c>
      <c r="Q119" s="10" t="s">
        <v>78</v>
      </c>
      <c r="R119" s="10" t="s">
        <v>78</v>
      </c>
      <c r="S119" s="10" t="s">
        <v>79</v>
      </c>
      <c r="T119" s="8" t="s">
        <v>90</v>
      </c>
      <c r="U119" s="7" t="s">
        <v>3566</v>
      </c>
      <c r="V119" s="8" t="s">
        <v>3567</v>
      </c>
      <c r="W119" s="7" t="s">
        <v>83</v>
      </c>
      <c r="X119" s="11" t="s">
        <v>137</v>
      </c>
      <c r="Y119" s="8">
        <v>420</v>
      </c>
      <c r="Z119" s="8" t="s">
        <v>137</v>
      </c>
      <c r="AA119" s="7" t="s">
        <v>99</v>
      </c>
      <c r="AB119" s="12" t="s">
        <v>100</v>
      </c>
      <c r="AC119" s="4">
        <f t="shared" si="10"/>
        <v>1</v>
      </c>
      <c r="AD119" s="2">
        <f>IF(COUNTIF(D$2:D119,D119)&gt;1,0,1)</f>
        <v>0</v>
      </c>
      <c r="AG119" s="2">
        <f t="shared" si="11"/>
        <v>0</v>
      </c>
      <c r="AH119" s="2">
        <f t="shared" si="17"/>
        <v>0</v>
      </c>
      <c r="AI119" s="2">
        <f t="shared" si="12"/>
        <v>0</v>
      </c>
      <c r="AJ119" s="44" t="str">
        <f t="shared" si="13"/>
        <v>53070293R30514771G</v>
      </c>
      <c r="AK119" s="2">
        <f>IF(COUNTIF(AJ$2:AJ119,AJ119)&gt;1,0,1)</f>
        <v>0</v>
      </c>
      <c r="AL119" s="2">
        <f t="shared" si="14"/>
        <v>0</v>
      </c>
      <c r="AM119" s="2">
        <f t="shared" si="15"/>
        <v>0</v>
      </c>
      <c r="AN119" s="2">
        <f t="shared" si="16"/>
        <v>0</v>
      </c>
      <c r="AO119" s="2">
        <f>VLOOKUP(D119,'[1]Matriculados PD 2015_2019'!$D:$F,3,0)</f>
        <v>0</v>
      </c>
      <c r="AP119" s="2">
        <f t="shared" si="18"/>
        <v>0</v>
      </c>
      <c r="AQ119" s="2">
        <f t="shared" si="19"/>
        <v>0</v>
      </c>
    </row>
    <row r="120" spans="1:43">
      <c r="A120" s="2">
        <v>196</v>
      </c>
      <c r="B120" s="5" t="s">
        <v>2560</v>
      </c>
      <c r="C120" s="13" t="s">
        <v>120</v>
      </c>
      <c r="D120" s="13" t="s">
        <v>3668</v>
      </c>
      <c r="E120" s="14">
        <v>20012961</v>
      </c>
      <c r="F120" s="14">
        <v>17761</v>
      </c>
      <c r="G120" s="14" t="s">
        <v>3669</v>
      </c>
      <c r="H120" s="13" t="s">
        <v>83</v>
      </c>
      <c r="I120" s="13" t="s">
        <v>74</v>
      </c>
      <c r="J120" s="14" t="s">
        <v>75</v>
      </c>
      <c r="K120" s="14" t="s">
        <v>3670</v>
      </c>
      <c r="L120" s="13">
        <v>2015</v>
      </c>
      <c r="M120" s="15">
        <v>42573</v>
      </c>
      <c r="N120" s="16" t="s">
        <v>77</v>
      </c>
      <c r="O120" s="16">
        <v>0</v>
      </c>
      <c r="P120" s="16" t="s">
        <v>78</v>
      </c>
      <c r="Q120" s="16" t="s">
        <v>78</v>
      </c>
      <c r="R120" s="16" t="s">
        <v>78</v>
      </c>
      <c r="S120" s="16" t="s">
        <v>78</v>
      </c>
      <c r="T120" s="14" t="s">
        <v>80</v>
      </c>
      <c r="U120" s="13" t="s">
        <v>3671</v>
      </c>
      <c r="V120" s="14" t="s">
        <v>3672</v>
      </c>
      <c r="W120" s="13" t="s">
        <v>83</v>
      </c>
      <c r="X120" s="17" t="s">
        <v>105</v>
      </c>
      <c r="Y120" s="14">
        <v>705</v>
      </c>
      <c r="Z120" s="14" t="s">
        <v>106</v>
      </c>
      <c r="AA120" s="13" t="s">
        <v>107</v>
      </c>
      <c r="AB120" s="18" t="s">
        <v>108</v>
      </c>
      <c r="AC120" s="4">
        <f t="shared" si="10"/>
        <v>1</v>
      </c>
      <c r="AD120" s="2">
        <f>IF(COUNTIF(D$2:D120,D120)&gt;1,0,1)</f>
        <v>1</v>
      </c>
      <c r="AG120" s="2">
        <f t="shared" si="11"/>
        <v>0</v>
      </c>
      <c r="AH120" s="2">
        <f t="shared" si="17"/>
        <v>0</v>
      </c>
      <c r="AI120" s="2">
        <f t="shared" si="12"/>
        <v>1</v>
      </c>
      <c r="AJ120" s="44" t="str">
        <f t="shared" si="13"/>
        <v>54048576W08793810J</v>
      </c>
      <c r="AK120" s="2">
        <f>IF(COUNTIF(AJ$2:AJ120,AJ120)&gt;1,0,1)</f>
        <v>1</v>
      </c>
      <c r="AL120" s="2">
        <f t="shared" si="14"/>
        <v>1</v>
      </c>
      <c r="AM120" s="2">
        <f t="shared" si="15"/>
        <v>0</v>
      </c>
      <c r="AN120" s="2">
        <f t="shared" si="16"/>
        <v>0</v>
      </c>
      <c r="AO120" s="2">
        <f>VLOOKUP(D120,'[1]Matriculados PD 2015_2019'!$D:$F,3,0)</f>
        <v>0</v>
      </c>
      <c r="AP120" s="2">
        <f t="shared" si="18"/>
        <v>0</v>
      </c>
      <c r="AQ120" s="2">
        <f t="shared" si="19"/>
        <v>0</v>
      </c>
    </row>
    <row r="121" spans="1:43">
      <c r="A121" s="2">
        <v>196</v>
      </c>
      <c r="B121" s="6" t="s">
        <v>2560</v>
      </c>
      <c r="C121" s="7" t="s">
        <v>120</v>
      </c>
      <c r="D121" s="7" t="s">
        <v>3668</v>
      </c>
      <c r="E121" s="8">
        <v>20012961</v>
      </c>
      <c r="F121" s="8">
        <v>17761</v>
      </c>
      <c r="G121" s="8" t="s">
        <v>3669</v>
      </c>
      <c r="H121" s="7" t="s">
        <v>83</v>
      </c>
      <c r="I121" s="7" t="s">
        <v>74</v>
      </c>
      <c r="J121" s="8" t="s">
        <v>75</v>
      </c>
      <c r="K121" s="8" t="s">
        <v>3670</v>
      </c>
      <c r="L121" s="7">
        <v>2015</v>
      </c>
      <c r="M121" s="9">
        <v>42573</v>
      </c>
      <c r="N121" s="10" t="s">
        <v>77</v>
      </c>
      <c r="O121" s="10">
        <v>0</v>
      </c>
      <c r="P121" s="10" t="s">
        <v>78</v>
      </c>
      <c r="Q121" s="10" t="s">
        <v>78</v>
      </c>
      <c r="R121" s="10" t="s">
        <v>78</v>
      </c>
      <c r="S121" s="10" t="s">
        <v>78</v>
      </c>
      <c r="T121" s="8" t="s">
        <v>80</v>
      </c>
      <c r="U121" s="7" t="s">
        <v>3673</v>
      </c>
      <c r="V121" s="8" t="s">
        <v>3674</v>
      </c>
      <c r="W121" s="7" t="s">
        <v>83</v>
      </c>
      <c r="X121" s="11"/>
      <c r="Y121" s="8"/>
      <c r="Z121" s="8"/>
      <c r="AA121" s="7"/>
      <c r="AB121" s="12"/>
      <c r="AC121" s="4">
        <f t="shared" si="10"/>
        <v>1</v>
      </c>
      <c r="AD121" s="2">
        <f>IF(COUNTIF(D$2:D121,D121)&gt;1,0,1)</f>
        <v>0</v>
      </c>
      <c r="AG121" s="2">
        <f t="shared" si="11"/>
        <v>0</v>
      </c>
      <c r="AH121" s="2">
        <f t="shared" si="17"/>
        <v>0</v>
      </c>
      <c r="AI121" s="2">
        <f t="shared" si="12"/>
        <v>0</v>
      </c>
      <c r="AJ121" s="44" t="str">
        <f t="shared" si="13"/>
        <v>54048576WX02526342E</v>
      </c>
      <c r="AK121" s="2">
        <f>IF(COUNTIF(AJ$2:AJ121,AJ121)&gt;1,0,1)</f>
        <v>1</v>
      </c>
      <c r="AL121" s="2">
        <f t="shared" si="14"/>
        <v>0</v>
      </c>
      <c r="AM121" s="2">
        <f t="shared" si="15"/>
        <v>0</v>
      </c>
      <c r="AN121" s="2">
        <f t="shared" si="16"/>
        <v>0</v>
      </c>
      <c r="AO121" s="2">
        <f>VLOOKUP(D121,'[1]Matriculados PD 2015_2019'!$D:$F,3,0)</f>
        <v>0</v>
      </c>
      <c r="AP121" s="2">
        <f t="shared" si="18"/>
        <v>0</v>
      </c>
      <c r="AQ121" s="2">
        <f t="shared" si="19"/>
        <v>0</v>
      </c>
    </row>
    <row r="122" spans="1:43">
      <c r="A122" s="2">
        <v>196</v>
      </c>
      <c r="B122" s="5" t="s">
        <v>2560</v>
      </c>
      <c r="C122" s="13" t="s">
        <v>120</v>
      </c>
      <c r="D122" s="13" t="s">
        <v>3668</v>
      </c>
      <c r="E122" s="14">
        <v>20012961</v>
      </c>
      <c r="F122" s="14">
        <v>17761</v>
      </c>
      <c r="G122" s="14" t="s">
        <v>3669</v>
      </c>
      <c r="H122" s="13" t="s">
        <v>83</v>
      </c>
      <c r="I122" s="13" t="s">
        <v>74</v>
      </c>
      <c r="J122" s="14" t="s">
        <v>75</v>
      </c>
      <c r="K122" s="14" t="s">
        <v>3670</v>
      </c>
      <c r="L122" s="13">
        <v>2015</v>
      </c>
      <c r="M122" s="15">
        <v>42573</v>
      </c>
      <c r="N122" s="16" t="s">
        <v>77</v>
      </c>
      <c r="O122" s="16">
        <v>0</v>
      </c>
      <c r="P122" s="16" t="s">
        <v>78</v>
      </c>
      <c r="Q122" s="16" t="s">
        <v>78</v>
      </c>
      <c r="R122" s="16" t="s">
        <v>78</v>
      </c>
      <c r="S122" s="16" t="s">
        <v>78</v>
      </c>
      <c r="T122" s="14" t="s">
        <v>90</v>
      </c>
      <c r="U122" s="13" t="s">
        <v>3673</v>
      </c>
      <c r="V122" s="14" t="s">
        <v>3674</v>
      </c>
      <c r="W122" s="13" t="s">
        <v>83</v>
      </c>
      <c r="X122" s="17"/>
      <c r="Y122" s="14"/>
      <c r="Z122" s="14"/>
      <c r="AA122" s="13"/>
      <c r="AB122" s="18"/>
      <c r="AC122" s="4">
        <f t="shared" si="10"/>
        <v>1</v>
      </c>
      <c r="AD122" s="2">
        <f>IF(COUNTIF(D$2:D122,D122)&gt;1,0,1)</f>
        <v>0</v>
      </c>
      <c r="AG122" s="2">
        <f t="shared" si="11"/>
        <v>0</v>
      </c>
      <c r="AH122" s="2">
        <f t="shared" si="17"/>
        <v>0</v>
      </c>
      <c r="AI122" s="2">
        <f t="shared" si="12"/>
        <v>0</v>
      </c>
      <c r="AJ122" s="44" t="str">
        <f t="shared" si="13"/>
        <v>54048576WX02526342E</v>
      </c>
      <c r="AK122" s="2">
        <f>IF(COUNTIF(AJ$2:AJ122,AJ122)&gt;1,0,1)</f>
        <v>0</v>
      </c>
      <c r="AL122" s="2">
        <f t="shared" si="14"/>
        <v>0</v>
      </c>
      <c r="AM122" s="2">
        <f t="shared" si="15"/>
        <v>0</v>
      </c>
      <c r="AN122" s="2">
        <f t="shared" si="16"/>
        <v>0</v>
      </c>
      <c r="AO122" s="2">
        <f>VLOOKUP(D122,'[1]Matriculados PD 2015_2019'!$D:$F,3,0)</f>
        <v>0</v>
      </c>
      <c r="AP122" s="2">
        <f t="shared" si="18"/>
        <v>0</v>
      </c>
      <c r="AQ122" s="2">
        <f t="shared" si="19"/>
        <v>0</v>
      </c>
    </row>
    <row r="123" spans="1:43">
      <c r="A123" s="2">
        <v>196</v>
      </c>
      <c r="B123" s="6" t="s">
        <v>2560</v>
      </c>
      <c r="C123" s="7" t="s">
        <v>120</v>
      </c>
      <c r="D123" s="7">
        <v>70267799</v>
      </c>
      <c r="E123" s="8">
        <v>20017869</v>
      </c>
      <c r="F123" s="8">
        <v>17761</v>
      </c>
      <c r="G123" s="8" t="s">
        <v>3675</v>
      </c>
      <c r="H123" s="7" t="s">
        <v>83</v>
      </c>
      <c r="I123" s="7" t="s">
        <v>569</v>
      </c>
      <c r="J123" s="8" t="s">
        <v>75</v>
      </c>
      <c r="K123" s="8" t="s">
        <v>3676</v>
      </c>
      <c r="L123" s="7">
        <v>2015</v>
      </c>
      <c r="M123" s="9">
        <v>42514</v>
      </c>
      <c r="N123" s="10" t="s">
        <v>77</v>
      </c>
      <c r="O123" s="10">
        <v>0</v>
      </c>
      <c r="P123" s="10" t="s">
        <v>78</v>
      </c>
      <c r="Q123" s="10" t="s">
        <v>78</v>
      </c>
      <c r="R123" s="10" t="s">
        <v>78</v>
      </c>
      <c r="S123" s="10" t="s">
        <v>79</v>
      </c>
      <c r="T123" s="8" t="s">
        <v>80</v>
      </c>
      <c r="U123" s="7" t="s">
        <v>2576</v>
      </c>
      <c r="V123" s="8" t="s">
        <v>2577</v>
      </c>
      <c r="W123" s="7" t="s">
        <v>83</v>
      </c>
      <c r="X123" s="11" t="s">
        <v>203</v>
      </c>
      <c r="Y123" s="8">
        <v>773</v>
      </c>
      <c r="Z123" s="8" t="s">
        <v>203</v>
      </c>
      <c r="AA123" s="7" t="s">
        <v>79</v>
      </c>
      <c r="AB123" s="12" t="s">
        <v>86</v>
      </c>
      <c r="AC123" s="4">
        <f t="shared" si="10"/>
        <v>1</v>
      </c>
      <c r="AD123" s="2">
        <f>IF(COUNTIF(D$2:D123,D123)&gt;1,0,1)</f>
        <v>1</v>
      </c>
      <c r="AG123" s="2">
        <f t="shared" si="11"/>
        <v>0</v>
      </c>
      <c r="AH123" s="2">
        <f t="shared" si="17"/>
        <v>0</v>
      </c>
      <c r="AI123" s="2">
        <f t="shared" si="12"/>
        <v>1</v>
      </c>
      <c r="AJ123" s="44" t="str">
        <f t="shared" si="13"/>
        <v>7026779930833640R</v>
      </c>
      <c r="AK123" s="2">
        <f>IF(COUNTIF(AJ$2:AJ123,AJ123)&gt;1,0,1)</f>
        <v>1</v>
      </c>
      <c r="AL123" s="2">
        <f t="shared" si="14"/>
        <v>0</v>
      </c>
      <c r="AM123" s="2">
        <f t="shared" si="15"/>
        <v>1</v>
      </c>
      <c r="AN123" s="2">
        <f t="shared" si="16"/>
        <v>1</v>
      </c>
      <c r="AO123" s="2">
        <f>VLOOKUP(D123,'[1]Matriculados PD 2015_2019'!$D:$F,3,0)</f>
        <v>0</v>
      </c>
      <c r="AP123" s="2">
        <f t="shared" si="18"/>
        <v>0</v>
      </c>
      <c r="AQ123" s="2">
        <f t="shared" si="19"/>
        <v>0</v>
      </c>
    </row>
    <row r="124" spans="1:43">
      <c r="A124" s="2">
        <v>196</v>
      </c>
      <c r="B124" s="5" t="s">
        <v>2560</v>
      </c>
      <c r="C124" s="13" t="s">
        <v>120</v>
      </c>
      <c r="D124" s="13">
        <v>70267799</v>
      </c>
      <c r="E124" s="14">
        <v>20017869</v>
      </c>
      <c r="F124" s="14">
        <v>17761</v>
      </c>
      <c r="G124" s="14" t="s">
        <v>3675</v>
      </c>
      <c r="H124" s="13" t="s">
        <v>83</v>
      </c>
      <c r="I124" s="13" t="s">
        <v>569</v>
      </c>
      <c r="J124" s="14" t="s">
        <v>75</v>
      </c>
      <c r="K124" s="14" t="s">
        <v>3676</v>
      </c>
      <c r="L124" s="13">
        <v>2015</v>
      </c>
      <c r="M124" s="15">
        <v>42514</v>
      </c>
      <c r="N124" s="16" t="s">
        <v>77</v>
      </c>
      <c r="O124" s="16">
        <v>0</v>
      </c>
      <c r="P124" s="16" t="s">
        <v>78</v>
      </c>
      <c r="Q124" s="16" t="s">
        <v>78</v>
      </c>
      <c r="R124" s="16" t="s">
        <v>78</v>
      </c>
      <c r="S124" s="16" t="s">
        <v>79</v>
      </c>
      <c r="T124" s="14" t="s">
        <v>90</v>
      </c>
      <c r="U124" s="13" t="s">
        <v>2576</v>
      </c>
      <c r="V124" s="14" t="s">
        <v>2577</v>
      </c>
      <c r="W124" s="13" t="s">
        <v>83</v>
      </c>
      <c r="X124" s="17" t="s">
        <v>203</v>
      </c>
      <c r="Y124" s="14">
        <v>773</v>
      </c>
      <c r="Z124" s="14" t="s">
        <v>203</v>
      </c>
      <c r="AA124" s="13" t="s">
        <v>79</v>
      </c>
      <c r="AB124" s="18" t="s">
        <v>86</v>
      </c>
      <c r="AC124" s="4">
        <f t="shared" si="10"/>
        <v>1</v>
      </c>
      <c r="AD124" s="2">
        <f>IF(COUNTIF(D$2:D124,D124)&gt;1,0,1)</f>
        <v>0</v>
      </c>
      <c r="AG124" s="2">
        <f t="shared" si="11"/>
        <v>0</v>
      </c>
      <c r="AH124" s="2">
        <f t="shared" si="17"/>
        <v>0</v>
      </c>
      <c r="AI124" s="2">
        <f t="shared" si="12"/>
        <v>0</v>
      </c>
      <c r="AJ124" s="44" t="str">
        <f t="shared" si="13"/>
        <v>7026779930833640R</v>
      </c>
      <c r="AK124" s="2">
        <f>IF(COUNTIF(AJ$2:AJ124,AJ124)&gt;1,0,1)</f>
        <v>0</v>
      </c>
      <c r="AL124" s="2">
        <f t="shared" si="14"/>
        <v>0</v>
      </c>
      <c r="AM124" s="2">
        <f t="shared" si="15"/>
        <v>0</v>
      </c>
      <c r="AN124" s="2">
        <f t="shared" si="16"/>
        <v>0</v>
      </c>
      <c r="AO124" s="2">
        <f>VLOOKUP(D124,'[1]Matriculados PD 2015_2019'!$D:$F,3,0)</f>
        <v>0</v>
      </c>
      <c r="AP124" s="2">
        <f t="shared" si="18"/>
        <v>0</v>
      </c>
      <c r="AQ124" s="2">
        <f t="shared" si="19"/>
        <v>0</v>
      </c>
    </row>
    <row r="125" spans="1:43">
      <c r="A125" s="2">
        <v>196</v>
      </c>
      <c r="B125" s="6" t="s">
        <v>2560</v>
      </c>
      <c r="C125" s="7" t="s">
        <v>120</v>
      </c>
      <c r="D125" s="7" t="s">
        <v>3677</v>
      </c>
      <c r="E125" s="8">
        <v>20029726</v>
      </c>
      <c r="F125" s="8">
        <v>17761</v>
      </c>
      <c r="G125" s="8" t="s">
        <v>3678</v>
      </c>
      <c r="H125" s="7" t="s">
        <v>73</v>
      </c>
      <c r="I125" s="7" t="s">
        <v>74</v>
      </c>
      <c r="J125" s="8" t="s">
        <v>75</v>
      </c>
      <c r="K125" s="8" t="s">
        <v>3679</v>
      </c>
      <c r="L125" s="7">
        <v>2015</v>
      </c>
      <c r="M125" s="9">
        <v>42565</v>
      </c>
      <c r="N125" s="10" t="s">
        <v>77</v>
      </c>
      <c r="O125" s="10">
        <v>0</v>
      </c>
      <c r="P125" s="10" t="s">
        <v>78</v>
      </c>
      <c r="Q125" s="10" t="s">
        <v>78</v>
      </c>
      <c r="R125" s="10" t="s">
        <v>78</v>
      </c>
      <c r="S125" s="10" t="s">
        <v>78</v>
      </c>
      <c r="T125" s="8" t="s">
        <v>80</v>
      </c>
      <c r="U125" s="7" t="s">
        <v>3680</v>
      </c>
      <c r="V125" s="8" t="s">
        <v>3681</v>
      </c>
      <c r="W125" s="7"/>
      <c r="X125" s="11"/>
      <c r="Y125" s="8"/>
      <c r="Z125" s="8"/>
      <c r="AA125" s="7"/>
      <c r="AB125" s="12"/>
      <c r="AC125" s="4">
        <f t="shared" si="10"/>
        <v>1</v>
      </c>
      <c r="AD125" s="2">
        <f>IF(COUNTIF(D$2:D125,D125)&gt;1,0,1)</f>
        <v>1</v>
      </c>
      <c r="AG125" s="2">
        <f t="shared" si="11"/>
        <v>0</v>
      </c>
      <c r="AH125" s="2">
        <f t="shared" si="17"/>
        <v>0</v>
      </c>
      <c r="AI125" s="2">
        <f t="shared" si="12"/>
        <v>1</v>
      </c>
      <c r="AJ125" s="44" t="str">
        <f t="shared" si="13"/>
        <v>70814290G07871703E</v>
      </c>
      <c r="AK125" s="2">
        <f>IF(COUNTIF(AJ$2:AJ125,AJ125)&gt;1,0,1)</f>
        <v>1</v>
      </c>
      <c r="AL125" s="2">
        <f t="shared" si="14"/>
        <v>1</v>
      </c>
      <c r="AM125" s="2">
        <f t="shared" si="15"/>
        <v>0</v>
      </c>
      <c r="AN125" s="2">
        <f t="shared" si="16"/>
        <v>0</v>
      </c>
      <c r="AO125" s="2">
        <f>VLOOKUP(D125,'[1]Matriculados PD 2015_2019'!$D:$F,3,0)</f>
        <v>0</v>
      </c>
      <c r="AP125" s="2">
        <f t="shared" si="18"/>
        <v>0</v>
      </c>
      <c r="AQ125" s="2">
        <f t="shared" si="19"/>
        <v>0</v>
      </c>
    </row>
    <row r="126" spans="1:43">
      <c r="A126" s="2">
        <v>196</v>
      </c>
      <c r="B126" s="5" t="s">
        <v>2560</v>
      </c>
      <c r="C126" s="13" t="s">
        <v>120</v>
      </c>
      <c r="D126" s="13" t="s">
        <v>3677</v>
      </c>
      <c r="E126" s="14">
        <v>20029726</v>
      </c>
      <c r="F126" s="14">
        <v>17761</v>
      </c>
      <c r="G126" s="14" t="s">
        <v>3678</v>
      </c>
      <c r="H126" s="13" t="s">
        <v>73</v>
      </c>
      <c r="I126" s="13" t="s">
        <v>74</v>
      </c>
      <c r="J126" s="14" t="s">
        <v>75</v>
      </c>
      <c r="K126" s="14" t="s">
        <v>3679</v>
      </c>
      <c r="L126" s="13">
        <v>2015</v>
      </c>
      <c r="M126" s="15">
        <v>42565</v>
      </c>
      <c r="N126" s="16" t="s">
        <v>77</v>
      </c>
      <c r="O126" s="16">
        <v>0</v>
      </c>
      <c r="P126" s="16" t="s">
        <v>78</v>
      </c>
      <c r="Q126" s="16" t="s">
        <v>78</v>
      </c>
      <c r="R126" s="16" t="s">
        <v>78</v>
      </c>
      <c r="S126" s="16" t="s">
        <v>78</v>
      </c>
      <c r="T126" s="14" t="s">
        <v>80</v>
      </c>
      <c r="U126" s="13" t="s">
        <v>3682</v>
      </c>
      <c r="V126" s="14" t="s">
        <v>3683</v>
      </c>
      <c r="W126" s="13" t="s">
        <v>83</v>
      </c>
      <c r="X126" s="17" t="s">
        <v>105</v>
      </c>
      <c r="Y126" s="14">
        <v>705</v>
      </c>
      <c r="Z126" s="14" t="s">
        <v>106</v>
      </c>
      <c r="AA126" s="13" t="s">
        <v>107</v>
      </c>
      <c r="AB126" s="18" t="s">
        <v>108</v>
      </c>
      <c r="AC126" s="4">
        <f t="shared" si="10"/>
        <v>1</v>
      </c>
      <c r="AD126" s="2">
        <f>IF(COUNTIF(D$2:D126,D126)&gt;1,0,1)</f>
        <v>0</v>
      </c>
      <c r="AG126" s="2">
        <f t="shared" si="11"/>
        <v>0</v>
      </c>
      <c r="AH126" s="2">
        <f t="shared" si="17"/>
        <v>0</v>
      </c>
      <c r="AI126" s="2">
        <f t="shared" si="12"/>
        <v>0</v>
      </c>
      <c r="AJ126" s="44" t="str">
        <f t="shared" si="13"/>
        <v>70814290G75458434B</v>
      </c>
      <c r="AK126" s="2">
        <f>IF(COUNTIF(AJ$2:AJ126,AJ126)&gt;1,0,1)</f>
        <v>1</v>
      </c>
      <c r="AL126" s="2">
        <f t="shared" si="14"/>
        <v>0</v>
      </c>
      <c r="AM126" s="2">
        <f t="shared" si="15"/>
        <v>0</v>
      </c>
      <c r="AN126" s="2">
        <f t="shared" si="16"/>
        <v>0</v>
      </c>
      <c r="AO126" s="2">
        <f>VLOOKUP(D126,'[1]Matriculados PD 2015_2019'!$D:$F,3,0)</f>
        <v>0</v>
      </c>
      <c r="AP126" s="2">
        <f t="shared" si="18"/>
        <v>0</v>
      </c>
      <c r="AQ126" s="2">
        <f t="shared" si="19"/>
        <v>0</v>
      </c>
    </row>
    <row r="127" spans="1:43">
      <c r="A127" s="2">
        <v>196</v>
      </c>
      <c r="B127" s="6" t="s">
        <v>2560</v>
      </c>
      <c r="C127" s="7" t="s">
        <v>120</v>
      </c>
      <c r="D127" s="7" t="s">
        <v>3677</v>
      </c>
      <c r="E127" s="8">
        <v>20029726</v>
      </c>
      <c r="F127" s="8">
        <v>17761</v>
      </c>
      <c r="G127" s="8" t="s">
        <v>3678</v>
      </c>
      <c r="H127" s="7" t="s">
        <v>73</v>
      </c>
      <c r="I127" s="7" t="s">
        <v>74</v>
      </c>
      <c r="J127" s="8" t="s">
        <v>75</v>
      </c>
      <c r="K127" s="8" t="s">
        <v>3679</v>
      </c>
      <c r="L127" s="7">
        <v>2015</v>
      </c>
      <c r="M127" s="9">
        <v>42565</v>
      </c>
      <c r="N127" s="10" t="s">
        <v>77</v>
      </c>
      <c r="O127" s="10">
        <v>0</v>
      </c>
      <c r="P127" s="10" t="s">
        <v>78</v>
      </c>
      <c r="Q127" s="10" t="s">
        <v>78</v>
      </c>
      <c r="R127" s="10" t="s">
        <v>78</v>
      </c>
      <c r="S127" s="10" t="s">
        <v>78</v>
      </c>
      <c r="T127" s="8" t="s">
        <v>90</v>
      </c>
      <c r="U127" s="7" t="s">
        <v>3682</v>
      </c>
      <c r="V127" s="8" t="s">
        <v>3683</v>
      </c>
      <c r="W127" s="7" t="s">
        <v>83</v>
      </c>
      <c r="X127" s="11" t="s">
        <v>105</v>
      </c>
      <c r="Y127" s="8">
        <v>705</v>
      </c>
      <c r="Z127" s="8" t="s">
        <v>106</v>
      </c>
      <c r="AA127" s="7" t="s">
        <v>107</v>
      </c>
      <c r="AB127" s="12" t="s">
        <v>108</v>
      </c>
      <c r="AC127" s="4">
        <f t="shared" si="10"/>
        <v>1</v>
      </c>
      <c r="AD127" s="2">
        <f>IF(COUNTIF(D$2:D127,D127)&gt;1,0,1)</f>
        <v>0</v>
      </c>
      <c r="AG127" s="2">
        <f t="shared" si="11"/>
        <v>0</v>
      </c>
      <c r="AH127" s="2">
        <f t="shared" si="17"/>
        <v>0</v>
      </c>
      <c r="AI127" s="2">
        <f t="shared" si="12"/>
        <v>0</v>
      </c>
      <c r="AJ127" s="44" t="str">
        <f t="shared" si="13"/>
        <v>70814290G75458434B</v>
      </c>
      <c r="AK127" s="2">
        <f>IF(COUNTIF(AJ$2:AJ127,AJ127)&gt;1,0,1)</f>
        <v>0</v>
      </c>
      <c r="AL127" s="2">
        <f t="shared" si="14"/>
        <v>0</v>
      </c>
      <c r="AM127" s="2">
        <f t="shared" si="15"/>
        <v>0</v>
      </c>
      <c r="AN127" s="2">
        <f t="shared" si="16"/>
        <v>0</v>
      </c>
      <c r="AO127" s="2">
        <f>VLOOKUP(D127,'[1]Matriculados PD 2015_2019'!$D:$F,3,0)</f>
        <v>0</v>
      </c>
      <c r="AP127" s="2">
        <f t="shared" si="18"/>
        <v>0</v>
      </c>
      <c r="AQ127" s="2">
        <f t="shared" si="19"/>
        <v>0</v>
      </c>
    </row>
    <row r="128" spans="1:43">
      <c r="A128" s="2">
        <v>196</v>
      </c>
      <c r="B128" s="5" t="s">
        <v>2560</v>
      </c>
      <c r="C128" s="13" t="s">
        <v>120</v>
      </c>
      <c r="D128" s="13" t="s">
        <v>3684</v>
      </c>
      <c r="E128" s="14">
        <v>22311</v>
      </c>
      <c r="F128" s="14">
        <v>17761</v>
      </c>
      <c r="G128" s="14" t="s">
        <v>3685</v>
      </c>
      <c r="H128" s="13" t="s">
        <v>73</v>
      </c>
      <c r="I128" s="13" t="s">
        <v>74</v>
      </c>
      <c r="J128" s="14" t="s">
        <v>75</v>
      </c>
      <c r="K128" s="14" t="s">
        <v>3686</v>
      </c>
      <c r="L128" s="13">
        <v>2015</v>
      </c>
      <c r="M128" s="15">
        <v>42395</v>
      </c>
      <c r="N128" s="16" t="s">
        <v>77</v>
      </c>
      <c r="O128" s="16">
        <v>0</v>
      </c>
      <c r="P128" s="16" t="s">
        <v>78</v>
      </c>
      <c r="Q128" s="16" t="s">
        <v>78</v>
      </c>
      <c r="R128" s="16" t="s">
        <v>78</v>
      </c>
      <c r="S128" s="16" t="s">
        <v>78</v>
      </c>
      <c r="T128" s="14" t="s">
        <v>80</v>
      </c>
      <c r="U128" s="13" t="s">
        <v>2001</v>
      </c>
      <c r="V128" s="14" t="s">
        <v>2002</v>
      </c>
      <c r="W128" s="13" t="s">
        <v>83</v>
      </c>
      <c r="X128" s="17" t="s">
        <v>2003</v>
      </c>
      <c r="Y128" s="14">
        <v>705</v>
      </c>
      <c r="Z128" s="14" t="s">
        <v>106</v>
      </c>
      <c r="AA128" s="13" t="s">
        <v>107</v>
      </c>
      <c r="AB128" s="18" t="s">
        <v>108</v>
      </c>
      <c r="AC128" s="4">
        <f t="shared" si="10"/>
        <v>1</v>
      </c>
      <c r="AD128" s="2">
        <f>IF(COUNTIF(D$2:D128,D128)&gt;1,0,1)</f>
        <v>1</v>
      </c>
      <c r="AG128" s="2">
        <f t="shared" si="11"/>
        <v>0</v>
      </c>
      <c r="AH128" s="2">
        <f t="shared" si="17"/>
        <v>0</v>
      </c>
      <c r="AI128" s="2">
        <f t="shared" si="12"/>
        <v>1</v>
      </c>
      <c r="AJ128" s="44" t="str">
        <f t="shared" si="13"/>
        <v>75098930C27802438S</v>
      </c>
      <c r="AK128" s="2">
        <f>IF(COUNTIF(AJ$2:AJ128,AJ128)&gt;1,0,1)</f>
        <v>1</v>
      </c>
      <c r="AL128" s="2">
        <f t="shared" si="14"/>
        <v>0</v>
      </c>
      <c r="AM128" s="2">
        <f t="shared" si="15"/>
        <v>0</v>
      </c>
      <c r="AN128" s="2">
        <f t="shared" si="16"/>
        <v>0</v>
      </c>
      <c r="AO128" s="2">
        <f>VLOOKUP(D128,'[1]Matriculados PD 2015_2019'!$D:$F,3,0)</f>
        <v>0</v>
      </c>
      <c r="AP128" s="2">
        <f t="shared" si="18"/>
        <v>0</v>
      </c>
      <c r="AQ128" s="2">
        <f t="shared" si="19"/>
        <v>0</v>
      </c>
    </row>
    <row r="129" spans="1:43">
      <c r="A129" s="2">
        <v>196</v>
      </c>
      <c r="B129" s="6" t="s">
        <v>2560</v>
      </c>
      <c r="C129" s="7" t="s">
        <v>120</v>
      </c>
      <c r="D129" s="7" t="s">
        <v>3684</v>
      </c>
      <c r="E129" s="8">
        <v>22311</v>
      </c>
      <c r="F129" s="8">
        <v>17761</v>
      </c>
      <c r="G129" s="8" t="s">
        <v>3685</v>
      </c>
      <c r="H129" s="7" t="s">
        <v>73</v>
      </c>
      <c r="I129" s="7" t="s">
        <v>74</v>
      </c>
      <c r="J129" s="8" t="s">
        <v>75</v>
      </c>
      <c r="K129" s="8" t="s">
        <v>3686</v>
      </c>
      <c r="L129" s="7">
        <v>2015</v>
      </c>
      <c r="M129" s="9">
        <v>42395</v>
      </c>
      <c r="N129" s="10" t="s">
        <v>77</v>
      </c>
      <c r="O129" s="10">
        <v>0</v>
      </c>
      <c r="P129" s="10" t="s">
        <v>78</v>
      </c>
      <c r="Q129" s="10" t="s">
        <v>78</v>
      </c>
      <c r="R129" s="10" t="s">
        <v>78</v>
      </c>
      <c r="S129" s="10" t="s">
        <v>78</v>
      </c>
      <c r="T129" s="8" t="s">
        <v>90</v>
      </c>
      <c r="U129" s="7" t="s">
        <v>2001</v>
      </c>
      <c r="V129" s="8" t="s">
        <v>2002</v>
      </c>
      <c r="W129" s="7" t="s">
        <v>83</v>
      </c>
      <c r="X129" s="11" t="s">
        <v>2003</v>
      </c>
      <c r="Y129" s="8">
        <v>705</v>
      </c>
      <c r="Z129" s="8" t="s">
        <v>106</v>
      </c>
      <c r="AA129" s="7" t="s">
        <v>107</v>
      </c>
      <c r="AB129" s="12" t="s">
        <v>108</v>
      </c>
      <c r="AC129" s="4">
        <f t="shared" si="10"/>
        <v>1</v>
      </c>
      <c r="AD129" s="2">
        <f>IF(COUNTIF(D$2:D129,D129)&gt;1,0,1)</f>
        <v>0</v>
      </c>
      <c r="AG129" s="2">
        <f t="shared" si="11"/>
        <v>0</v>
      </c>
      <c r="AH129" s="2">
        <f t="shared" si="17"/>
        <v>0</v>
      </c>
      <c r="AI129" s="2">
        <f t="shared" si="12"/>
        <v>0</v>
      </c>
      <c r="AJ129" s="44" t="str">
        <f t="shared" si="13"/>
        <v>75098930C27802438S</v>
      </c>
      <c r="AK129" s="2">
        <f>IF(COUNTIF(AJ$2:AJ129,AJ129)&gt;1,0,1)</f>
        <v>0</v>
      </c>
      <c r="AL129" s="2">
        <f t="shared" si="14"/>
        <v>0</v>
      </c>
      <c r="AM129" s="2">
        <f t="shared" si="15"/>
        <v>0</v>
      </c>
      <c r="AN129" s="2">
        <f t="shared" si="16"/>
        <v>0</v>
      </c>
      <c r="AO129" s="2">
        <f>VLOOKUP(D129,'[1]Matriculados PD 2015_2019'!$D:$F,3,0)</f>
        <v>0</v>
      </c>
      <c r="AP129" s="2">
        <f t="shared" si="18"/>
        <v>0</v>
      </c>
      <c r="AQ129" s="2">
        <f t="shared" si="19"/>
        <v>0</v>
      </c>
    </row>
    <row r="130" spans="1:43">
      <c r="A130" s="2">
        <v>196</v>
      </c>
      <c r="B130" s="6" t="s">
        <v>2560</v>
      </c>
      <c r="C130" s="7" t="s">
        <v>120</v>
      </c>
      <c r="D130" s="7" t="s">
        <v>3687</v>
      </c>
      <c r="E130" s="8">
        <v>20025807</v>
      </c>
      <c r="F130" s="8">
        <v>17761</v>
      </c>
      <c r="G130" s="8" t="s">
        <v>3688</v>
      </c>
      <c r="H130" s="7" t="s">
        <v>83</v>
      </c>
      <c r="I130" s="7" t="s">
        <v>74</v>
      </c>
      <c r="J130" s="8" t="s">
        <v>75</v>
      </c>
      <c r="K130" s="8" t="s">
        <v>3689</v>
      </c>
      <c r="L130" s="7">
        <v>2015</v>
      </c>
      <c r="M130" s="9">
        <v>42548</v>
      </c>
      <c r="N130" s="10" t="s">
        <v>77</v>
      </c>
      <c r="O130" s="10">
        <v>0</v>
      </c>
      <c r="P130" s="10" t="s">
        <v>79</v>
      </c>
      <c r="Q130" s="10" t="s">
        <v>78</v>
      </c>
      <c r="R130" s="10" t="s">
        <v>78</v>
      </c>
      <c r="S130" s="10" t="s">
        <v>78</v>
      </c>
      <c r="T130" s="8" t="s">
        <v>80</v>
      </c>
      <c r="U130" s="7" t="s">
        <v>2313</v>
      </c>
      <c r="V130" s="8" t="s">
        <v>2314</v>
      </c>
      <c r="W130" s="7" t="s">
        <v>83</v>
      </c>
      <c r="X130" s="11" t="s">
        <v>626</v>
      </c>
      <c r="Y130" s="8">
        <v>500</v>
      </c>
      <c r="Z130" s="8" t="s">
        <v>117</v>
      </c>
      <c r="AA130" s="7" t="s">
        <v>107</v>
      </c>
      <c r="AB130" s="12" t="s">
        <v>108</v>
      </c>
      <c r="AC130" s="4">
        <f t="shared" ref="AC130:AC193" si="20">IF(N130="","SIN NOTA",IF(N130="NP","NP",1))</f>
        <v>1</v>
      </c>
      <c r="AD130" s="2">
        <f>IF(COUNTIF(D$2:D130,D130)&gt;1,0,1)</f>
        <v>1</v>
      </c>
      <c r="AG130" s="2">
        <f t="shared" ref="AG130:AG193" si="21">IF(AD130=1,IF(Q130="S",1,0),0)</f>
        <v>0</v>
      </c>
      <c r="AH130" s="2">
        <f t="shared" si="17"/>
        <v>0</v>
      </c>
      <c r="AI130" s="2">
        <f t="shared" ref="AI130:AI193" si="22">IF(AD130=1,IF(N130="Y",1,0),0)</f>
        <v>1</v>
      </c>
      <c r="AJ130" s="44" t="str">
        <f t="shared" ref="AJ130:AJ193" si="23">D130&amp;U130</f>
        <v>75710446N30067588X</v>
      </c>
      <c r="AK130" s="2">
        <f>IF(COUNTIF(AJ$2:AJ130,AJ130)&gt;1,0,1)</f>
        <v>1</v>
      </c>
      <c r="AL130" s="2">
        <f t="shared" ref="AL130:AL193" si="24">IF(AD130=1,IF(SUMIF(D:D,D130,AK:AK)&gt;1,1,0),0)</f>
        <v>1</v>
      </c>
      <c r="AM130" s="2">
        <f t="shared" ref="AM130:AM193" si="25">IF(AD130=1,IF(S130="S",1,0),0)</f>
        <v>0</v>
      </c>
      <c r="AN130" s="2">
        <f t="shared" ref="AN130:AN193" si="26">IF(AD130=1,IF(I130="E",0,1),0)</f>
        <v>0</v>
      </c>
      <c r="AO130" s="2">
        <f>VLOOKUP(D130,'[1]Matriculados PD 2015_2019'!$D:$F,3,0)</f>
        <v>0</v>
      </c>
      <c r="AP130" s="2">
        <f t="shared" si="18"/>
        <v>0</v>
      </c>
      <c r="AQ130" s="2">
        <f t="shared" si="19"/>
        <v>0</v>
      </c>
    </row>
    <row r="131" spans="1:43">
      <c r="A131" s="2">
        <v>196</v>
      </c>
      <c r="B131" s="5" t="s">
        <v>2560</v>
      </c>
      <c r="C131" s="13" t="s">
        <v>120</v>
      </c>
      <c r="D131" s="13" t="s">
        <v>3687</v>
      </c>
      <c r="E131" s="14">
        <v>20025807</v>
      </c>
      <c r="F131" s="14">
        <v>17761</v>
      </c>
      <c r="G131" s="14" t="s">
        <v>3688</v>
      </c>
      <c r="H131" s="13" t="s">
        <v>83</v>
      </c>
      <c r="I131" s="13" t="s">
        <v>74</v>
      </c>
      <c r="J131" s="14" t="s">
        <v>75</v>
      </c>
      <c r="K131" s="14" t="s">
        <v>3689</v>
      </c>
      <c r="L131" s="13">
        <v>2015</v>
      </c>
      <c r="M131" s="15">
        <v>42548</v>
      </c>
      <c r="N131" s="16" t="s">
        <v>77</v>
      </c>
      <c r="O131" s="16">
        <v>0</v>
      </c>
      <c r="P131" s="16" t="s">
        <v>79</v>
      </c>
      <c r="Q131" s="16" t="s">
        <v>78</v>
      </c>
      <c r="R131" s="16" t="s">
        <v>78</v>
      </c>
      <c r="S131" s="16" t="s">
        <v>78</v>
      </c>
      <c r="T131" s="14" t="s">
        <v>80</v>
      </c>
      <c r="U131" s="13" t="s">
        <v>2587</v>
      </c>
      <c r="V131" s="14" t="s">
        <v>2588</v>
      </c>
      <c r="W131" s="13" t="s">
        <v>83</v>
      </c>
      <c r="X131" s="17" t="s">
        <v>626</v>
      </c>
      <c r="Y131" s="14">
        <v>500</v>
      </c>
      <c r="Z131" s="14" t="s">
        <v>117</v>
      </c>
      <c r="AA131" s="13" t="s">
        <v>107</v>
      </c>
      <c r="AB131" s="18" t="s">
        <v>108</v>
      </c>
      <c r="AC131" s="4">
        <f t="shared" si="20"/>
        <v>1</v>
      </c>
      <c r="AD131" s="2">
        <f>IF(COUNTIF(D$2:D131,D131)&gt;1,0,1)</f>
        <v>0</v>
      </c>
      <c r="AG131" s="2">
        <f t="shared" si="21"/>
        <v>0</v>
      </c>
      <c r="AH131" s="2">
        <f t="shared" ref="AH131:AH194" si="27">IF(AD131=1,IF(R131="S",1,0),0)</f>
        <v>0</v>
      </c>
      <c r="AI131" s="2">
        <f t="shared" si="22"/>
        <v>0</v>
      </c>
      <c r="AJ131" s="44" t="str">
        <f t="shared" si="23"/>
        <v>75710446N30795176Q</v>
      </c>
      <c r="AK131" s="2">
        <f>IF(COUNTIF(AJ$2:AJ131,AJ131)&gt;1,0,1)</f>
        <v>1</v>
      </c>
      <c r="AL131" s="2">
        <f t="shared" si="24"/>
        <v>0</v>
      </c>
      <c r="AM131" s="2">
        <f t="shared" si="25"/>
        <v>0</v>
      </c>
      <c r="AN131" s="2">
        <f t="shared" si="26"/>
        <v>0</v>
      </c>
      <c r="AO131" s="2">
        <f>VLOOKUP(D131,'[1]Matriculados PD 2015_2019'!$D:$F,3,0)</f>
        <v>0</v>
      </c>
      <c r="AP131" s="2">
        <f t="shared" ref="AP131:AP194" si="28">IF(AD131=1,IF(AO131="completo",1,0),0)</f>
        <v>0</v>
      </c>
      <c r="AQ131" s="2">
        <f t="shared" ref="AQ131:AQ194" si="29">IF(AD131=1,IF(AO131="parcial",1,0),0)</f>
        <v>0</v>
      </c>
    </row>
    <row r="132" spans="1:43">
      <c r="A132" s="2">
        <v>196</v>
      </c>
      <c r="B132" s="6" t="s">
        <v>2560</v>
      </c>
      <c r="C132" s="7" t="s">
        <v>120</v>
      </c>
      <c r="D132" s="7" t="s">
        <v>3687</v>
      </c>
      <c r="E132" s="8">
        <v>20025807</v>
      </c>
      <c r="F132" s="8">
        <v>17761</v>
      </c>
      <c r="G132" s="8" t="s">
        <v>3688</v>
      </c>
      <c r="H132" s="7" t="s">
        <v>83</v>
      </c>
      <c r="I132" s="7" t="s">
        <v>74</v>
      </c>
      <c r="J132" s="8" t="s">
        <v>75</v>
      </c>
      <c r="K132" s="8" t="s">
        <v>3689</v>
      </c>
      <c r="L132" s="7">
        <v>2015</v>
      </c>
      <c r="M132" s="9">
        <v>42548</v>
      </c>
      <c r="N132" s="10" t="s">
        <v>77</v>
      </c>
      <c r="O132" s="10">
        <v>0</v>
      </c>
      <c r="P132" s="10" t="s">
        <v>79</v>
      </c>
      <c r="Q132" s="10" t="s">
        <v>78</v>
      </c>
      <c r="R132" s="10" t="s">
        <v>78</v>
      </c>
      <c r="S132" s="10" t="s">
        <v>78</v>
      </c>
      <c r="T132" s="8" t="s">
        <v>90</v>
      </c>
      <c r="U132" s="7" t="s">
        <v>2313</v>
      </c>
      <c r="V132" s="8" t="s">
        <v>2314</v>
      </c>
      <c r="W132" s="7" t="s">
        <v>83</v>
      </c>
      <c r="X132" s="11" t="s">
        <v>626</v>
      </c>
      <c r="Y132" s="8">
        <v>500</v>
      </c>
      <c r="Z132" s="8" t="s">
        <v>117</v>
      </c>
      <c r="AA132" s="7" t="s">
        <v>107</v>
      </c>
      <c r="AB132" s="12" t="s">
        <v>108</v>
      </c>
      <c r="AC132" s="4">
        <f t="shared" si="20"/>
        <v>1</v>
      </c>
      <c r="AD132" s="2">
        <f>IF(COUNTIF(D$2:D132,D132)&gt;1,0,1)</f>
        <v>0</v>
      </c>
      <c r="AG132" s="2">
        <f t="shared" si="21"/>
        <v>0</v>
      </c>
      <c r="AH132" s="2">
        <f t="shared" si="27"/>
        <v>0</v>
      </c>
      <c r="AI132" s="2">
        <f t="shared" si="22"/>
        <v>0</v>
      </c>
      <c r="AJ132" s="44" t="str">
        <f t="shared" si="23"/>
        <v>75710446N30067588X</v>
      </c>
      <c r="AK132" s="2">
        <f>IF(COUNTIF(AJ$2:AJ132,AJ132)&gt;1,0,1)</f>
        <v>0</v>
      </c>
      <c r="AL132" s="2">
        <f t="shared" si="24"/>
        <v>0</v>
      </c>
      <c r="AM132" s="2">
        <f t="shared" si="25"/>
        <v>0</v>
      </c>
      <c r="AN132" s="2">
        <f t="shared" si="26"/>
        <v>0</v>
      </c>
      <c r="AO132" s="2">
        <f>VLOOKUP(D132,'[1]Matriculados PD 2015_2019'!$D:$F,3,0)</f>
        <v>0</v>
      </c>
      <c r="AP132" s="2">
        <f t="shared" si="28"/>
        <v>0</v>
      </c>
      <c r="AQ132" s="2">
        <f t="shared" si="29"/>
        <v>0</v>
      </c>
    </row>
    <row r="133" spans="1:43">
      <c r="A133" s="2">
        <v>196</v>
      </c>
      <c r="B133" s="5" t="s">
        <v>2560</v>
      </c>
      <c r="C133" s="13" t="s">
        <v>120</v>
      </c>
      <c r="D133" s="13" t="s">
        <v>3690</v>
      </c>
      <c r="E133" s="14">
        <v>10370560</v>
      </c>
      <c r="F133" s="14">
        <v>17761</v>
      </c>
      <c r="G133" s="14" t="s">
        <v>3691</v>
      </c>
      <c r="H133" s="13" t="s">
        <v>73</v>
      </c>
      <c r="I133" s="13" t="s">
        <v>74</v>
      </c>
      <c r="J133" s="14" t="s">
        <v>75</v>
      </c>
      <c r="K133" s="14" t="s">
        <v>3692</v>
      </c>
      <c r="L133" s="13">
        <v>2015</v>
      </c>
      <c r="M133" s="15">
        <v>42405</v>
      </c>
      <c r="N133" s="16" t="s">
        <v>77</v>
      </c>
      <c r="O133" s="16">
        <v>0</v>
      </c>
      <c r="P133" s="16" t="s">
        <v>78</v>
      </c>
      <c r="Q133" s="16" t="s">
        <v>78</v>
      </c>
      <c r="R133" s="16" t="s">
        <v>78</v>
      </c>
      <c r="S133" s="16" t="s">
        <v>78</v>
      </c>
      <c r="T133" s="14" t="s">
        <v>80</v>
      </c>
      <c r="U133" s="13" t="s">
        <v>2009</v>
      </c>
      <c r="V133" s="14" t="s">
        <v>2010</v>
      </c>
      <c r="W133" s="13" t="s">
        <v>83</v>
      </c>
      <c r="X133" s="17" t="s">
        <v>203</v>
      </c>
      <c r="Y133" s="14">
        <v>660</v>
      </c>
      <c r="Z133" s="14" t="s">
        <v>204</v>
      </c>
      <c r="AA133" s="13" t="s">
        <v>79</v>
      </c>
      <c r="AB133" s="18" t="s">
        <v>86</v>
      </c>
      <c r="AC133" s="4">
        <f t="shared" si="20"/>
        <v>1</v>
      </c>
      <c r="AD133" s="2">
        <f>IF(COUNTIF(D$2:D133,D133)&gt;1,0,1)</f>
        <v>1</v>
      </c>
      <c r="AG133" s="2">
        <f t="shared" si="21"/>
        <v>0</v>
      </c>
      <c r="AH133" s="2">
        <f t="shared" si="27"/>
        <v>0</v>
      </c>
      <c r="AI133" s="2">
        <f t="shared" si="22"/>
        <v>1</v>
      </c>
      <c r="AJ133" s="44" t="str">
        <f t="shared" si="23"/>
        <v>75775255F44360772M</v>
      </c>
      <c r="AK133" s="2">
        <f>IF(COUNTIF(AJ$2:AJ133,AJ133)&gt;1,0,1)</f>
        <v>1</v>
      </c>
      <c r="AL133" s="2">
        <f t="shared" si="24"/>
        <v>1</v>
      </c>
      <c r="AM133" s="2">
        <f t="shared" si="25"/>
        <v>0</v>
      </c>
      <c r="AN133" s="2">
        <f t="shared" si="26"/>
        <v>0</v>
      </c>
      <c r="AO133" s="2">
        <f>VLOOKUP(D133,'[1]Matriculados PD 2015_2019'!$D:$F,3,0)</f>
        <v>0</v>
      </c>
      <c r="AP133" s="2">
        <f t="shared" si="28"/>
        <v>0</v>
      </c>
      <c r="AQ133" s="2">
        <f t="shared" si="29"/>
        <v>0</v>
      </c>
    </row>
    <row r="134" spans="1:43">
      <c r="A134" s="2">
        <v>196</v>
      </c>
      <c r="B134" s="6" t="s">
        <v>2560</v>
      </c>
      <c r="C134" s="7" t="s">
        <v>120</v>
      </c>
      <c r="D134" s="7" t="s">
        <v>3690</v>
      </c>
      <c r="E134" s="8">
        <v>10370560</v>
      </c>
      <c r="F134" s="8">
        <v>17761</v>
      </c>
      <c r="G134" s="8" t="s">
        <v>3691</v>
      </c>
      <c r="H134" s="7" t="s">
        <v>73</v>
      </c>
      <c r="I134" s="7" t="s">
        <v>74</v>
      </c>
      <c r="J134" s="8" t="s">
        <v>75</v>
      </c>
      <c r="K134" s="8" t="s">
        <v>3692</v>
      </c>
      <c r="L134" s="7">
        <v>2015</v>
      </c>
      <c r="M134" s="9">
        <v>42405</v>
      </c>
      <c r="N134" s="10" t="s">
        <v>77</v>
      </c>
      <c r="O134" s="10">
        <v>0</v>
      </c>
      <c r="P134" s="10" t="s">
        <v>78</v>
      </c>
      <c r="Q134" s="10" t="s">
        <v>78</v>
      </c>
      <c r="R134" s="10" t="s">
        <v>78</v>
      </c>
      <c r="S134" s="10" t="s">
        <v>78</v>
      </c>
      <c r="T134" s="8" t="s">
        <v>80</v>
      </c>
      <c r="U134" s="7" t="s">
        <v>2013</v>
      </c>
      <c r="V134" s="8" t="s">
        <v>2014</v>
      </c>
      <c r="W134" s="7" t="s">
        <v>83</v>
      </c>
      <c r="X134" s="11" t="s">
        <v>1077</v>
      </c>
      <c r="Y134" s="8">
        <v>25</v>
      </c>
      <c r="Z134" s="8" t="s">
        <v>1077</v>
      </c>
      <c r="AA134" s="7" t="s">
        <v>79</v>
      </c>
      <c r="AB134" s="12" t="s">
        <v>86</v>
      </c>
      <c r="AC134" s="4">
        <f t="shared" si="20"/>
        <v>1</v>
      </c>
      <c r="AD134" s="2">
        <f>IF(COUNTIF(D$2:D134,D134)&gt;1,0,1)</f>
        <v>0</v>
      </c>
      <c r="AG134" s="2">
        <f t="shared" si="21"/>
        <v>0</v>
      </c>
      <c r="AH134" s="2">
        <f t="shared" si="27"/>
        <v>0</v>
      </c>
      <c r="AI134" s="2">
        <f t="shared" si="22"/>
        <v>0</v>
      </c>
      <c r="AJ134" s="44" t="str">
        <f t="shared" si="23"/>
        <v>75775255F52362089J</v>
      </c>
      <c r="AK134" s="2">
        <f>IF(COUNTIF(AJ$2:AJ134,AJ134)&gt;1,0,1)</f>
        <v>1</v>
      </c>
      <c r="AL134" s="2">
        <f t="shared" si="24"/>
        <v>0</v>
      </c>
      <c r="AM134" s="2">
        <f t="shared" si="25"/>
        <v>0</v>
      </c>
      <c r="AN134" s="2">
        <f t="shared" si="26"/>
        <v>0</v>
      </c>
      <c r="AO134" s="2">
        <f>VLOOKUP(D134,'[1]Matriculados PD 2015_2019'!$D:$F,3,0)</f>
        <v>0</v>
      </c>
      <c r="AP134" s="2">
        <f t="shared" si="28"/>
        <v>0</v>
      </c>
      <c r="AQ134" s="2">
        <f t="shared" si="29"/>
        <v>0</v>
      </c>
    </row>
    <row r="135" spans="1:43">
      <c r="A135" s="2">
        <v>196</v>
      </c>
      <c r="B135" s="6" t="s">
        <v>2560</v>
      </c>
      <c r="C135" s="7" t="s">
        <v>120</v>
      </c>
      <c r="D135" s="7" t="s">
        <v>3690</v>
      </c>
      <c r="E135" s="8">
        <v>10370560</v>
      </c>
      <c r="F135" s="8">
        <v>17761</v>
      </c>
      <c r="G135" s="8" t="s">
        <v>3691</v>
      </c>
      <c r="H135" s="7" t="s">
        <v>73</v>
      </c>
      <c r="I135" s="7" t="s">
        <v>74</v>
      </c>
      <c r="J135" s="8" t="s">
        <v>75</v>
      </c>
      <c r="K135" s="8" t="s">
        <v>3692</v>
      </c>
      <c r="L135" s="7">
        <v>2015</v>
      </c>
      <c r="M135" s="9">
        <v>42405</v>
      </c>
      <c r="N135" s="10" t="s">
        <v>77</v>
      </c>
      <c r="O135" s="10">
        <v>0</v>
      </c>
      <c r="P135" s="10" t="s">
        <v>78</v>
      </c>
      <c r="Q135" s="10" t="s">
        <v>78</v>
      </c>
      <c r="R135" s="10" t="s">
        <v>78</v>
      </c>
      <c r="S135" s="10" t="s">
        <v>78</v>
      </c>
      <c r="T135" s="8" t="s">
        <v>90</v>
      </c>
      <c r="U135" s="7" t="s">
        <v>3039</v>
      </c>
      <c r="V135" s="8" t="s">
        <v>3040</v>
      </c>
      <c r="W135" s="7" t="s">
        <v>73</v>
      </c>
      <c r="X135" s="11" t="s">
        <v>1077</v>
      </c>
      <c r="Y135" s="8">
        <v>25</v>
      </c>
      <c r="Z135" s="8" t="s">
        <v>1077</v>
      </c>
      <c r="AA135" s="7" t="s">
        <v>79</v>
      </c>
      <c r="AB135" s="12" t="s">
        <v>86</v>
      </c>
      <c r="AC135" s="4">
        <f t="shared" si="20"/>
        <v>1</v>
      </c>
      <c r="AD135" s="2">
        <f>IF(COUNTIF(D$2:D135,D135)&gt;1,0,1)</f>
        <v>0</v>
      </c>
      <c r="AG135" s="2">
        <f t="shared" si="21"/>
        <v>0</v>
      </c>
      <c r="AH135" s="2">
        <f t="shared" si="27"/>
        <v>0</v>
      </c>
      <c r="AI135" s="2">
        <f t="shared" si="22"/>
        <v>0</v>
      </c>
      <c r="AJ135" s="44" t="str">
        <f t="shared" si="23"/>
        <v>75775255F26211462H</v>
      </c>
      <c r="AK135" s="2">
        <f>IF(COUNTIF(AJ$2:AJ135,AJ135)&gt;1,0,1)</f>
        <v>1</v>
      </c>
      <c r="AL135" s="2">
        <f t="shared" si="24"/>
        <v>0</v>
      </c>
      <c r="AM135" s="2">
        <f t="shared" si="25"/>
        <v>0</v>
      </c>
      <c r="AN135" s="2">
        <f t="shared" si="26"/>
        <v>0</v>
      </c>
      <c r="AO135" s="2">
        <f>VLOOKUP(D135,'[1]Matriculados PD 2015_2019'!$D:$F,3,0)</f>
        <v>0</v>
      </c>
      <c r="AP135" s="2">
        <f t="shared" si="28"/>
        <v>0</v>
      </c>
      <c r="AQ135" s="2">
        <f t="shared" si="29"/>
        <v>0</v>
      </c>
    </row>
    <row r="136" spans="1:43">
      <c r="A136" s="2">
        <v>196</v>
      </c>
      <c r="B136" s="5" t="s">
        <v>2560</v>
      </c>
      <c r="C136" s="13" t="s">
        <v>120</v>
      </c>
      <c r="D136" s="13" t="s">
        <v>3693</v>
      </c>
      <c r="E136" s="14">
        <v>10372136</v>
      </c>
      <c r="F136" s="14">
        <v>17761</v>
      </c>
      <c r="G136" s="14" t="s">
        <v>3694</v>
      </c>
      <c r="H136" s="13" t="s">
        <v>83</v>
      </c>
      <c r="I136" s="13" t="s">
        <v>74</v>
      </c>
      <c r="J136" s="14" t="s">
        <v>75</v>
      </c>
      <c r="K136" s="14" t="s">
        <v>3695</v>
      </c>
      <c r="L136" s="13">
        <v>2015</v>
      </c>
      <c r="M136" s="15">
        <v>42403</v>
      </c>
      <c r="N136" s="16" t="s">
        <v>77</v>
      </c>
      <c r="O136" s="16">
        <v>0</v>
      </c>
      <c r="P136" s="16" t="s">
        <v>79</v>
      </c>
      <c r="Q136" s="16" t="s">
        <v>78</v>
      </c>
      <c r="R136" s="16" t="s">
        <v>78</v>
      </c>
      <c r="S136" s="16" t="s">
        <v>78</v>
      </c>
      <c r="T136" s="14" t="s">
        <v>80</v>
      </c>
      <c r="U136" s="13" t="s">
        <v>160</v>
      </c>
      <c r="V136" s="14" t="s">
        <v>161</v>
      </c>
      <c r="W136" s="13" t="s">
        <v>83</v>
      </c>
      <c r="X136" s="17" t="s">
        <v>129</v>
      </c>
      <c r="Y136" s="14">
        <v>60</v>
      </c>
      <c r="Z136" s="14" t="s">
        <v>129</v>
      </c>
      <c r="AA136" s="13" t="s">
        <v>99</v>
      </c>
      <c r="AB136" s="18" t="s">
        <v>100</v>
      </c>
      <c r="AC136" s="4">
        <f t="shared" si="20"/>
        <v>1</v>
      </c>
      <c r="AD136" s="2">
        <f>IF(COUNTIF(D$2:D136,D136)&gt;1,0,1)</f>
        <v>1</v>
      </c>
      <c r="AG136" s="2">
        <f t="shared" si="21"/>
        <v>0</v>
      </c>
      <c r="AH136" s="2">
        <f t="shared" si="27"/>
        <v>0</v>
      </c>
      <c r="AI136" s="2">
        <f t="shared" si="22"/>
        <v>1</v>
      </c>
      <c r="AJ136" s="44" t="str">
        <f t="shared" si="23"/>
        <v>78707135P29729720N</v>
      </c>
      <c r="AK136" s="2">
        <f>IF(COUNTIF(AJ$2:AJ136,AJ136)&gt;1,0,1)</f>
        <v>1</v>
      </c>
      <c r="AL136" s="2">
        <f t="shared" si="24"/>
        <v>1</v>
      </c>
      <c r="AM136" s="2">
        <f t="shared" si="25"/>
        <v>0</v>
      </c>
      <c r="AN136" s="2">
        <f t="shared" si="26"/>
        <v>0</v>
      </c>
      <c r="AO136" s="2">
        <f>VLOOKUP(D136,'[1]Matriculados PD 2015_2019'!$D:$F,3,0)</f>
        <v>0</v>
      </c>
      <c r="AP136" s="2">
        <f t="shared" si="28"/>
        <v>0</v>
      </c>
      <c r="AQ136" s="2">
        <f t="shared" si="29"/>
        <v>0</v>
      </c>
    </row>
    <row r="137" spans="1:43">
      <c r="A137" s="2">
        <v>196</v>
      </c>
      <c r="B137" s="5" t="s">
        <v>2560</v>
      </c>
      <c r="C137" s="13" t="s">
        <v>120</v>
      </c>
      <c r="D137" s="13" t="s">
        <v>3693</v>
      </c>
      <c r="E137" s="14">
        <v>10372136</v>
      </c>
      <c r="F137" s="14">
        <v>17761</v>
      </c>
      <c r="G137" s="14" t="s">
        <v>3694</v>
      </c>
      <c r="H137" s="13" t="s">
        <v>83</v>
      </c>
      <c r="I137" s="13" t="s">
        <v>74</v>
      </c>
      <c r="J137" s="14" t="s">
        <v>75</v>
      </c>
      <c r="K137" s="14" t="s">
        <v>3695</v>
      </c>
      <c r="L137" s="13">
        <v>2015</v>
      </c>
      <c r="M137" s="15">
        <v>42403</v>
      </c>
      <c r="N137" s="16" t="s">
        <v>77</v>
      </c>
      <c r="O137" s="16">
        <v>0</v>
      </c>
      <c r="P137" s="16" t="s">
        <v>79</v>
      </c>
      <c r="Q137" s="16" t="s">
        <v>78</v>
      </c>
      <c r="R137" s="16" t="s">
        <v>78</v>
      </c>
      <c r="S137" s="16" t="s">
        <v>78</v>
      </c>
      <c r="T137" s="14" t="s">
        <v>80</v>
      </c>
      <c r="U137" s="13" t="s">
        <v>3696</v>
      </c>
      <c r="V137" s="14" t="s">
        <v>3697</v>
      </c>
      <c r="W137" s="13" t="s">
        <v>83</v>
      </c>
      <c r="X137" s="17" t="s">
        <v>129</v>
      </c>
      <c r="Y137" s="14">
        <v>60</v>
      </c>
      <c r="Z137" s="14" t="s">
        <v>129</v>
      </c>
      <c r="AA137" s="13" t="s">
        <v>99</v>
      </c>
      <c r="AB137" s="18" t="s">
        <v>100</v>
      </c>
      <c r="AC137" s="4">
        <f t="shared" si="20"/>
        <v>1</v>
      </c>
      <c r="AD137" s="2">
        <f>IF(COUNTIF(D$2:D137,D137)&gt;1,0,1)</f>
        <v>0</v>
      </c>
      <c r="AG137" s="2">
        <f t="shared" si="21"/>
        <v>0</v>
      </c>
      <c r="AH137" s="2">
        <f t="shared" si="27"/>
        <v>0</v>
      </c>
      <c r="AI137" s="2">
        <f t="shared" si="22"/>
        <v>0</v>
      </c>
      <c r="AJ137" s="44" t="str">
        <f t="shared" si="23"/>
        <v>78707135P52586088S</v>
      </c>
      <c r="AK137" s="2">
        <f>IF(COUNTIF(AJ$2:AJ137,AJ137)&gt;1,0,1)</f>
        <v>1</v>
      </c>
      <c r="AL137" s="2">
        <f t="shared" si="24"/>
        <v>0</v>
      </c>
      <c r="AM137" s="2">
        <f t="shared" si="25"/>
        <v>0</v>
      </c>
      <c r="AN137" s="2">
        <f t="shared" si="26"/>
        <v>0</v>
      </c>
      <c r="AO137" s="2">
        <f>VLOOKUP(D137,'[1]Matriculados PD 2015_2019'!$D:$F,3,0)</f>
        <v>0</v>
      </c>
      <c r="AP137" s="2">
        <f t="shared" si="28"/>
        <v>0</v>
      </c>
      <c r="AQ137" s="2">
        <f t="shared" si="29"/>
        <v>0</v>
      </c>
    </row>
    <row r="138" spans="1:43">
      <c r="A138" s="2">
        <v>196</v>
      </c>
      <c r="B138" s="6" t="s">
        <v>2560</v>
      </c>
      <c r="C138" s="7" t="s">
        <v>120</v>
      </c>
      <c r="D138" s="7" t="s">
        <v>3693</v>
      </c>
      <c r="E138" s="8">
        <v>10372136</v>
      </c>
      <c r="F138" s="8">
        <v>17761</v>
      </c>
      <c r="G138" s="8" t="s">
        <v>3694</v>
      </c>
      <c r="H138" s="7" t="s">
        <v>83</v>
      </c>
      <c r="I138" s="7" t="s">
        <v>74</v>
      </c>
      <c r="J138" s="8" t="s">
        <v>75</v>
      </c>
      <c r="K138" s="8" t="s">
        <v>3695</v>
      </c>
      <c r="L138" s="7">
        <v>2015</v>
      </c>
      <c r="M138" s="9">
        <v>42403</v>
      </c>
      <c r="N138" s="10" t="s">
        <v>77</v>
      </c>
      <c r="O138" s="10">
        <v>0</v>
      </c>
      <c r="P138" s="10" t="s">
        <v>79</v>
      </c>
      <c r="Q138" s="10" t="s">
        <v>78</v>
      </c>
      <c r="R138" s="10" t="s">
        <v>78</v>
      </c>
      <c r="S138" s="10" t="s">
        <v>78</v>
      </c>
      <c r="T138" s="8" t="s">
        <v>90</v>
      </c>
      <c r="U138" s="7" t="s">
        <v>3696</v>
      </c>
      <c r="V138" s="8" t="s">
        <v>3697</v>
      </c>
      <c r="W138" s="7" t="s">
        <v>83</v>
      </c>
      <c r="X138" s="11" t="s">
        <v>129</v>
      </c>
      <c r="Y138" s="8">
        <v>60</v>
      </c>
      <c r="Z138" s="8" t="s">
        <v>129</v>
      </c>
      <c r="AA138" s="7" t="s">
        <v>99</v>
      </c>
      <c r="AB138" s="12" t="s">
        <v>100</v>
      </c>
      <c r="AC138" s="4">
        <f t="shared" si="20"/>
        <v>1</v>
      </c>
      <c r="AD138" s="2">
        <f>IF(COUNTIF(D$2:D138,D138)&gt;1,0,1)</f>
        <v>0</v>
      </c>
      <c r="AG138" s="2">
        <f t="shared" si="21"/>
        <v>0</v>
      </c>
      <c r="AH138" s="2">
        <f t="shared" si="27"/>
        <v>0</v>
      </c>
      <c r="AI138" s="2">
        <f t="shared" si="22"/>
        <v>0</v>
      </c>
      <c r="AJ138" s="44" t="str">
        <f t="shared" si="23"/>
        <v>78707135P52586088S</v>
      </c>
      <c r="AK138" s="2">
        <f>IF(COUNTIF(AJ$2:AJ138,AJ138)&gt;1,0,1)</f>
        <v>0</v>
      </c>
      <c r="AL138" s="2">
        <f t="shared" si="24"/>
        <v>0</v>
      </c>
      <c r="AM138" s="2">
        <f t="shared" si="25"/>
        <v>0</v>
      </c>
      <c r="AN138" s="2">
        <f t="shared" si="26"/>
        <v>0</v>
      </c>
      <c r="AO138" s="2">
        <f>VLOOKUP(D138,'[1]Matriculados PD 2015_2019'!$D:$F,3,0)</f>
        <v>0</v>
      </c>
      <c r="AP138" s="2">
        <f t="shared" si="28"/>
        <v>0</v>
      </c>
      <c r="AQ138" s="2">
        <f t="shared" si="29"/>
        <v>0</v>
      </c>
    </row>
    <row r="139" spans="1:43">
      <c r="A139" s="2">
        <v>196</v>
      </c>
      <c r="B139" s="5" t="s">
        <v>2560</v>
      </c>
      <c r="C139" s="13" t="s">
        <v>120</v>
      </c>
      <c r="D139" s="13" t="s">
        <v>3698</v>
      </c>
      <c r="E139" s="14">
        <v>10260009</v>
      </c>
      <c r="F139" s="14">
        <v>17761</v>
      </c>
      <c r="G139" s="14" t="s">
        <v>3699</v>
      </c>
      <c r="H139" s="13" t="s">
        <v>73</v>
      </c>
      <c r="I139" s="13" t="s">
        <v>74</v>
      </c>
      <c r="J139" s="14" t="s">
        <v>75</v>
      </c>
      <c r="K139" s="14" t="s">
        <v>3700</v>
      </c>
      <c r="L139" s="13">
        <v>2015</v>
      </c>
      <c r="M139" s="15">
        <v>42403</v>
      </c>
      <c r="N139" s="16" t="s">
        <v>77</v>
      </c>
      <c r="O139" s="16">
        <v>0</v>
      </c>
      <c r="P139" s="16" t="s">
        <v>78</v>
      </c>
      <c r="Q139" s="16" t="s">
        <v>78</v>
      </c>
      <c r="R139" s="16" t="s">
        <v>78</v>
      </c>
      <c r="S139" s="16" t="s">
        <v>78</v>
      </c>
      <c r="T139" s="14" t="s">
        <v>80</v>
      </c>
      <c r="U139" s="13" t="s">
        <v>2580</v>
      </c>
      <c r="V139" s="14" t="s">
        <v>2581</v>
      </c>
      <c r="W139" s="13" t="s">
        <v>83</v>
      </c>
      <c r="X139" s="17" t="s">
        <v>1077</v>
      </c>
      <c r="Y139" s="14">
        <v>25</v>
      </c>
      <c r="Z139" s="14" t="s">
        <v>1077</v>
      </c>
      <c r="AA139" s="13" t="s">
        <v>79</v>
      </c>
      <c r="AB139" s="18" t="s">
        <v>86</v>
      </c>
      <c r="AC139" s="4">
        <f t="shared" si="20"/>
        <v>1</v>
      </c>
      <c r="AD139" s="2">
        <f>IF(COUNTIF(D$2:D139,D139)&gt;1,0,1)</f>
        <v>1</v>
      </c>
      <c r="AG139" s="2">
        <f t="shared" si="21"/>
        <v>0</v>
      </c>
      <c r="AH139" s="2">
        <f t="shared" si="27"/>
        <v>0</v>
      </c>
      <c r="AI139" s="2">
        <f t="shared" si="22"/>
        <v>1</v>
      </c>
      <c r="AJ139" s="44" t="str">
        <f t="shared" si="23"/>
        <v>79019003L75394882P</v>
      </c>
      <c r="AK139" s="2">
        <f>IF(COUNTIF(AJ$2:AJ139,AJ139)&gt;1,0,1)</f>
        <v>1</v>
      </c>
      <c r="AL139" s="2">
        <f t="shared" si="24"/>
        <v>0</v>
      </c>
      <c r="AM139" s="2">
        <f t="shared" si="25"/>
        <v>0</v>
      </c>
      <c r="AN139" s="2">
        <f t="shared" si="26"/>
        <v>0</v>
      </c>
      <c r="AO139" s="2">
        <f>VLOOKUP(D139,'[1]Matriculados PD 2015_2019'!$D:$F,3,0)</f>
        <v>0</v>
      </c>
      <c r="AP139" s="2">
        <f t="shared" si="28"/>
        <v>0</v>
      </c>
      <c r="AQ139" s="2">
        <f t="shared" si="29"/>
        <v>0</v>
      </c>
    </row>
    <row r="140" spans="1:43">
      <c r="A140" s="2">
        <v>196</v>
      </c>
      <c r="B140" s="6" t="s">
        <v>2560</v>
      </c>
      <c r="C140" s="7" t="s">
        <v>120</v>
      </c>
      <c r="D140" s="7" t="s">
        <v>3698</v>
      </c>
      <c r="E140" s="8">
        <v>10260009</v>
      </c>
      <c r="F140" s="8">
        <v>17761</v>
      </c>
      <c r="G140" s="8" t="s">
        <v>3699</v>
      </c>
      <c r="H140" s="7" t="s">
        <v>73</v>
      </c>
      <c r="I140" s="7" t="s">
        <v>74</v>
      </c>
      <c r="J140" s="8" t="s">
        <v>75</v>
      </c>
      <c r="K140" s="8" t="s">
        <v>3700</v>
      </c>
      <c r="L140" s="7">
        <v>2015</v>
      </c>
      <c r="M140" s="9">
        <v>42403</v>
      </c>
      <c r="N140" s="10" t="s">
        <v>77</v>
      </c>
      <c r="O140" s="10">
        <v>0</v>
      </c>
      <c r="P140" s="10" t="s">
        <v>78</v>
      </c>
      <c r="Q140" s="10" t="s">
        <v>78</v>
      </c>
      <c r="R140" s="10" t="s">
        <v>78</v>
      </c>
      <c r="S140" s="10" t="s">
        <v>78</v>
      </c>
      <c r="T140" s="8" t="s">
        <v>90</v>
      </c>
      <c r="U140" s="7" t="s">
        <v>2580</v>
      </c>
      <c r="V140" s="8" t="s">
        <v>2581</v>
      </c>
      <c r="W140" s="7" t="s">
        <v>83</v>
      </c>
      <c r="X140" s="11" t="s">
        <v>1077</v>
      </c>
      <c r="Y140" s="8">
        <v>25</v>
      </c>
      <c r="Z140" s="8" t="s">
        <v>1077</v>
      </c>
      <c r="AA140" s="7" t="s">
        <v>79</v>
      </c>
      <c r="AB140" s="12" t="s">
        <v>86</v>
      </c>
      <c r="AC140" s="4">
        <f t="shared" si="20"/>
        <v>1</v>
      </c>
      <c r="AD140" s="2">
        <f>IF(COUNTIF(D$2:D140,D140)&gt;1,0,1)</f>
        <v>0</v>
      </c>
      <c r="AG140" s="2">
        <f t="shared" si="21"/>
        <v>0</v>
      </c>
      <c r="AH140" s="2">
        <f t="shared" si="27"/>
        <v>0</v>
      </c>
      <c r="AI140" s="2">
        <f t="shared" si="22"/>
        <v>0</v>
      </c>
      <c r="AJ140" s="44" t="str">
        <f t="shared" si="23"/>
        <v>79019003L75394882P</v>
      </c>
      <c r="AK140" s="2">
        <f>IF(COUNTIF(AJ$2:AJ140,AJ140)&gt;1,0,1)</f>
        <v>0</v>
      </c>
      <c r="AL140" s="2">
        <f t="shared" si="24"/>
        <v>0</v>
      </c>
      <c r="AM140" s="2">
        <f t="shared" si="25"/>
        <v>0</v>
      </c>
      <c r="AN140" s="2">
        <f t="shared" si="26"/>
        <v>0</v>
      </c>
      <c r="AO140" s="2">
        <f>VLOOKUP(D140,'[1]Matriculados PD 2015_2019'!$D:$F,3,0)</f>
        <v>0</v>
      </c>
      <c r="AP140" s="2">
        <f t="shared" si="28"/>
        <v>0</v>
      </c>
      <c r="AQ140" s="2">
        <f t="shared" si="29"/>
        <v>0</v>
      </c>
    </row>
    <row r="141" spans="1:43">
      <c r="A141" s="2">
        <v>196</v>
      </c>
      <c r="B141" s="5" t="s">
        <v>2560</v>
      </c>
      <c r="C141" s="13" t="s">
        <v>120</v>
      </c>
      <c r="D141" s="13" t="s">
        <v>3701</v>
      </c>
      <c r="E141" s="14">
        <v>20017778</v>
      </c>
      <c r="F141" s="14">
        <v>17761</v>
      </c>
      <c r="G141" s="14" t="s">
        <v>3702</v>
      </c>
      <c r="H141" s="13" t="s">
        <v>73</v>
      </c>
      <c r="I141" s="13" t="s">
        <v>2478</v>
      </c>
      <c r="J141" s="14" t="s">
        <v>75</v>
      </c>
      <c r="K141" s="14" t="s">
        <v>3703</v>
      </c>
      <c r="L141" s="13">
        <v>2015</v>
      </c>
      <c r="M141" s="15">
        <v>42300</v>
      </c>
      <c r="N141" s="16" t="s">
        <v>77</v>
      </c>
      <c r="O141" s="16">
        <v>0</v>
      </c>
      <c r="P141" s="16" t="s">
        <v>78</v>
      </c>
      <c r="Q141" s="16" t="s">
        <v>78</v>
      </c>
      <c r="R141" s="16" t="s">
        <v>78</v>
      </c>
      <c r="S141" s="16" t="s">
        <v>78</v>
      </c>
      <c r="T141" s="14" t="s">
        <v>80</v>
      </c>
      <c r="U141" s="13" t="s">
        <v>138</v>
      </c>
      <c r="V141" s="14" t="s">
        <v>139</v>
      </c>
      <c r="W141" s="13" t="s">
        <v>83</v>
      </c>
      <c r="X141" s="17" t="s">
        <v>137</v>
      </c>
      <c r="Y141" s="14">
        <v>420</v>
      </c>
      <c r="Z141" s="14" t="s">
        <v>137</v>
      </c>
      <c r="AA141" s="13" t="s">
        <v>99</v>
      </c>
      <c r="AB141" s="18" t="s">
        <v>100</v>
      </c>
      <c r="AC141" s="4">
        <f t="shared" si="20"/>
        <v>1</v>
      </c>
      <c r="AD141" s="2">
        <f>IF(COUNTIF(D$2:D141,D141)&gt;1,0,1)</f>
        <v>1</v>
      </c>
      <c r="AG141" s="2">
        <f t="shared" si="21"/>
        <v>0</v>
      </c>
      <c r="AH141" s="2">
        <f t="shared" si="27"/>
        <v>0</v>
      </c>
      <c r="AI141" s="2">
        <f t="shared" si="22"/>
        <v>1</v>
      </c>
      <c r="AJ141" s="44" t="str">
        <f t="shared" si="23"/>
        <v>A02978207AA3594264</v>
      </c>
      <c r="AK141" s="2">
        <f>IF(COUNTIF(AJ$2:AJ141,AJ141)&gt;1,0,1)</f>
        <v>1</v>
      </c>
      <c r="AL141" s="2">
        <f t="shared" si="24"/>
        <v>1</v>
      </c>
      <c r="AM141" s="2">
        <f t="shared" si="25"/>
        <v>0</v>
      </c>
      <c r="AN141" s="2">
        <f t="shared" si="26"/>
        <v>1</v>
      </c>
      <c r="AO141" s="2">
        <f>VLOOKUP(D141,'[1]Matriculados PD 2015_2019'!$D:$F,3,0)</f>
        <v>0</v>
      </c>
      <c r="AP141" s="2">
        <f t="shared" si="28"/>
        <v>0</v>
      </c>
      <c r="AQ141" s="2">
        <f t="shared" si="29"/>
        <v>0</v>
      </c>
    </row>
    <row r="142" spans="1:43">
      <c r="A142" s="2">
        <v>196</v>
      </c>
      <c r="B142" s="6" t="s">
        <v>2560</v>
      </c>
      <c r="C142" s="7" t="s">
        <v>120</v>
      </c>
      <c r="D142" s="7" t="s">
        <v>3701</v>
      </c>
      <c r="E142" s="8">
        <v>20017778</v>
      </c>
      <c r="F142" s="8">
        <v>17761</v>
      </c>
      <c r="G142" s="8" t="s">
        <v>3702</v>
      </c>
      <c r="H142" s="7" t="s">
        <v>73</v>
      </c>
      <c r="I142" s="7" t="s">
        <v>2478</v>
      </c>
      <c r="J142" s="8" t="s">
        <v>75</v>
      </c>
      <c r="K142" s="8" t="s">
        <v>3703</v>
      </c>
      <c r="L142" s="7">
        <v>2015</v>
      </c>
      <c r="M142" s="9">
        <v>42300</v>
      </c>
      <c r="N142" s="10" t="s">
        <v>77</v>
      </c>
      <c r="O142" s="10">
        <v>0</v>
      </c>
      <c r="P142" s="10" t="s">
        <v>78</v>
      </c>
      <c r="Q142" s="10" t="s">
        <v>78</v>
      </c>
      <c r="R142" s="10" t="s">
        <v>78</v>
      </c>
      <c r="S142" s="10" t="s">
        <v>78</v>
      </c>
      <c r="T142" s="8" t="s">
        <v>80</v>
      </c>
      <c r="U142" s="7" t="s">
        <v>140</v>
      </c>
      <c r="V142" s="8" t="s">
        <v>141</v>
      </c>
      <c r="W142" s="7" t="s">
        <v>83</v>
      </c>
      <c r="X142" s="11" t="s">
        <v>137</v>
      </c>
      <c r="Y142" s="8">
        <v>420</v>
      </c>
      <c r="Z142" s="8" t="s">
        <v>137</v>
      </c>
      <c r="AA142" s="7" t="s">
        <v>99</v>
      </c>
      <c r="AB142" s="12" t="s">
        <v>100</v>
      </c>
      <c r="AC142" s="4">
        <f t="shared" si="20"/>
        <v>1</v>
      </c>
      <c r="AD142" s="2">
        <f>IF(COUNTIF(D$2:D142,D142)&gt;1,0,1)</f>
        <v>0</v>
      </c>
      <c r="AG142" s="2">
        <f t="shared" si="21"/>
        <v>0</v>
      </c>
      <c r="AH142" s="2">
        <f t="shared" si="27"/>
        <v>0</v>
      </c>
      <c r="AI142" s="2">
        <f t="shared" si="22"/>
        <v>0</v>
      </c>
      <c r="AJ142" s="44" t="str">
        <f t="shared" si="23"/>
        <v>A02978207X01583221Q</v>
      </c>
      <c r="AK142" s="2">
        <f>IF(COUNTIF(AJ$2:AJ142,AJ142)&gt;1,0,1)</f>
        <v>1</v>
      </c>
      <c r="AL142" s="2">
        <f t="shared" si="24"/>
        <v>0</v>
      </c>
      <c r="AM142" s="2">
        <f t="shared" si="25"/>
        <v>0</v>
      </c>
      <c r="AN142" s="2">
        <f t="shared" si="26"/>
        <v>0</v>
      </c>
      <c r="AO142" s="2">
        <f>VLOOKUP(D142,'[1]Matriculados PD 2015_2019'!$D:$F,3,0)</f>
        <v>0</v>
      </c>
      <c r="AP142" s="2">
        <f t="shared" si="28"/>
        <v>0</v>
      </c>
      <c r="AQ142" s="2">
        <f t="shared" si="29"/>
        <v>0</v>
      </c>
    </row>
    <row r="143" spans="1:43">
      <c r="A143" s="2">
        <v>196</v>
      </c>
      <c r="B143" s="5" t="s">
        <v>2560</v>
      </c>
      <c r="C143" s="13" t="s">
        <v>120</v>
      </c>
      <c r="D143" s="13" t="s">
        <v>3701</v>
      </c>
      <c r="E143" s="14">
        <v>20017778</v>
      </c>
      <c r="F143" s="14">
        <v>17761</v>
      </c>
      <c r="G143" s="14" t="s">
        <v>3702</v>
      </c>
      <c r="H143" s="13" t="s">
        <v>73</v>
      </c>
      <c r="I143" s="13" t="s">
        <v>2478</v>
      </c>
      <c r="J143" s="14" t="s">
        <v>75</v>
      </c>
      <c r="K143" s="14" t="s">
        <v>3703</v>
      </c>
      <c r="L143" s="13">
        <v>2015</v>
      </c>
      <c r="M143" s="15">
        <v>42300</v>
      </c>
      <c r="N143" s="16" t="s">
        <v>77</v>
      </c>
      <c r="O143" s="16">
        <v>0</v>
      </c>
      <c r="P143" s="16" t="s">
        <v>78</v>
      </c>
      <c r="Q143" s="16" t="s">
        <v>78</v>
      </c>
      <c r="R143" s="16" t="s">
        <v>78</v>
      </c>
      <c r="S143" s="16" t="s">
        <v>78</v>
      </c>
      <c r="T143" s="14" t="s">
        <v>90</v>
      </c>
      <c r="U143" s="13" t="s">
        <v>140</v>
      </c>
      <c r="V143" s="14" t="s">
        <v>141</v>
      </c>
      <c r="W143" s="13" t="s">
        <v>83</v>
      </c>
      <c r="X143" s="17" t="s">
        <v>137</v>
      </c>
      <c r="Y143" s="14">
        <v>420</v>
      </c>
      <c r="Z143" s="14" t="s">
        <v>137</v>
      </c>
      <c r="AA143" s="13" t="s">
        <v>99</v>
      </c>
      <c r="AB143" s="18" t="s">
        <v>100</v>
      </c>
      <c r="AC143" s="4">
        <f t="shared" si="20"/>
        <v>1</v>
      </c>
      <c r="AD143" s="2">
        <f>IF(COUNTIF(D$2:D143,D143)&gt;1,0,1)</f>
        <v>0</v>
      </c>
      <c r="AG143" s="2">
        <f t="shared" si="21"/>
        <v>0</v>
      </c>
      <c r="AH143" s="2">
        <f t="shared" si="27"/>
        <v>0</v>
      </c>
      <c r="AI143" s="2">
        <f t="shared" si="22"/>
        <v>0</v>
      </c>
      <c r="AJ143" s="44" t="str">
        <f t="shared" si="23"/>
        <v>A02978207X01583221Q</v>
      </c>
      <c r="AK143" s="2">
        <f>IF(COUNTIF(AJ$2:AJ143,AJ143)&gt;1,0,1)</f>
        <v>0</v>
      </c>
      <c r="AL143" s="2">
        <f t="shared" si="24"/>
        <v>0</v>
      </c>
      <c r="AM143" s="2">
        <f t="shared" si="25"/>
        <v>0</v>
      </c>
      <c r="AN143" s="2">
        <f t="shared" si="26"/>
        <v>0</v>
      </c>
      <c r="AO143" s="2">
        <f>VLOOKUP(D143,'[1]Matriculados PD 2015_2019'!$D:$F,3,0)</f>
        <v>0</v>
      </c>
      <c r="AP143" s="2">
        <f t="shared" si="28"/>
        <v>0</v>
      </c>
      <c r="AQ143" s="2">
        <f t="shared" si="29"/>
        <v>0</v>
      </c>
    </row>
    <row r="144" spans="1:43">
      <c r="A144" s="2">
        <v>196</v>
      </c>
      <c r="B144" s="6" t="s">
        <v>2560</v>
      </c>
      <c r="C144" s="7" t="s">
        <v>120</v>
      </c>
      <c r="D144" s="7" t="s">
        <v>3704</v>
      </c>
      <c r="E144" s="8">
        <v>10278837</v>
      </c>
      <c r="F144" s="8">
        <v>17761</v>
      </c>
      <c r="G144" s="8" t="s">
        <v>3705</v>
      </c>
      <c r="H144" s="7" t="s">
        <v>83</v>
      </c>
      <c r="I144" s="7" t="s">
        <v>94</v>
      </c>
      <c r="J144" s="8" t="s">
        <v>75</v>
      </c>
      <c r="K144" s="8" t="s">
        <v>3706</v>
      </c>
      <c r="L144" s="7">
        <v>2015</v>
      </c>
      <c r="M144" s="9">
        <v>42475</v>
      </c>
      <c r="N144" s="10" t="s">
        <v>77</v>
      </c>
      <c r="O144" s="10">
        <v>0</v>
      </c>
      <c r="P144" s="10" t="s">
        <v>78</v>
      </c>
      <c r="Q144" s="10" t="s">
        <v>78</v>
      </c>
      <c r="R144" s="10" t="s">
        <v>78</v>
      </c>
      <c r="S144" s="10" t="s">
        <v>78</v>
      </c>
      <c r="T144" s="8" t="s">
        <v>80</v>
      </c>
      <c r="U144" s="7" t="s">
        <v>2717</v>
      </c>
      <c r="V144" s="8" t="s">
        <v>2718</v>
      </c>
      <c r="W144" s="7" t="s">
        <v>83</v>
      </c>
      <c r="X144" s="11" t="s">
        <v>137</v>
      </c>
      <c r="Y144" s="8">
        <v>420</v>
      </c>
      <c r="Z144" s="8" t="s">
        <v>137</v>
      </c>
      <c r="AA144" s="7" t="s">
        <v>99</v>
      </c>
      <c r="AB144" s="12" t="s">
        <v>100</v>
      </c>
      <c r="AC144" s="4">
        <f t="shared" si="20"/>
        <v>1</v>
      </c>
      <c r="AD144" s="2">
        <f>IF(COUNTIF(D$2:D144,D144)&gt;1,0,1)</f>
        <v>1</v>
      </c>
      <c r="AG144" s="2">
        <f t="shared" si="21"/>
        <v>0</v>
      </c>
      <c r="AH144" s="2">
        <f t="shared" si="27"/>
        <v>0</v>
      </c>
      <c r="AI144" s="2">
        <f t="shared" si="22"/>
        <v>1</v>
      </c>
      <c r="AJ144" s="44" t="str">
        <f t="shared" si="23"/>
        <v>AAA22359427695618F</v>
      </c>
      <c r="AK144" s="2">
        <f>IF(COUNTIF(AJ$2:AJ144,AJ144)&gt;1,0,1)</f>
        <v>1</v>
      </c>
      <c r="AL144" s="2">
        <f t="shared" si="24"/>
        <v>0</v>
      </c>
      <c r="AM144" s="2">
        <f t="shared" si="25"/>
        <v>0</v>
      </c>
      <c r="AN144" s="2">
        <f t="shared" si="26"/>
        <v>1</v>
      </c>
      <c r="AO144" s="2">
        <f>VLOOKUP(D144,'[1]Matriculados PD 2015_2019'!$D:$F,3,0)</f>
        <v>0</v>
      </c>
      <c r="AP144" s="2">
        <f t="shared" si="28"/>
        <v>0</v>
      </c>
      <c r="AQ144" s="2">
        <f t="shared" si="29"/>
        <v>0</v>
      </c>
    </row>
    <row r="145" spans="1:43">
      <c r="A145" s="2">
        <v>196</v>
      </c>
      <c r="B145" s="5" t="s">
        <v>2560</v>
      </c>
      <c r="C145" s="13" t="s">
        <v>120</v>
      </c>
      <c r="D145" s="13" t="s">
        <v>3704</v>
      </c>
      <c r="E145" s="14">
        <v>10278837</v>
      </c>
      <c r="F145" s="14">
        <v>17761</v>
      </c>
      <c r="G145" s="14" t="s">
        <v>3705</v>
      </c>
      <c r="H145" s="13" t="s">
        <v>83</v>
      </c>
      <c r="I145" s="13" t="s">
        <v>94</v>
      </c>
      <c r="J145" s="14" t="s">
        <v>75</v>
      </c>
      <c r="K145" s="14" t="s">
        <v>3706</v>
      </c>
      <c r="L145" s="13">
        <v>2015</v>
      </c>
      <c r="M145" s="15">
        <v>42475</v>
      </c>
      <c r="N145" s="16" t="s">
        <v>77</v>
      </c>
      <c r="O145" s="16">
        <v>0</v>
      </c>
      <c r="P145" s="16" t="s">
        <v>78</v>
      </c>
      <c r="Q145" s="16" t="s">
        <v>78</v>
      </c>
      <c r="R145" s="16" t="s">
        <v>78</v>
      </c>
      <c r="S145" s="16" t="s">
        <v>78</v>
      </c>
      <c r="T145" s="14" t="s">
        <v>90</v>
      </c>
      <c r="U145" s="13" t="s">
        <v>2717</v>
      </c>
      <c r="V145" s="14" t="s">
        <v>2718</v>
      </c>
      <c r="W145" s="13" t="s">
        <v>83</v>
      </c>
      <c r="X145" s="17" t="s">
        <v>137</v>
      </c>
      <c r="Y145" s="14">
        <v>420</v>
      </c>
      <c r="Z145" s="14" t="s">
        <v>137</v>
      </c>
      <c r="AA145" s="13" t="s">
        <v>99</v>
      </c>
      <c r="AB145" s="18" t="s">
        <v>100</v>
      </c>
      <c r="AC145" s="4">
        <f t="shared" si="20"/>
        <v>1</v>
      </c>
      <c r="AD145" s="2">
        <f>IF(COUNTIF(D$2:D145,D145)&gt;1,0,1)</f>
        <v>0</v>
      </c>
      <c r="AG145" s="2">
        <f t="shared" si="21"/>
        <v>0</v>
      </c>
      <c r="AH145" s="2">
        <f t="shared" si="27"/>
        <v>0</v>
      </c>
      <c r="AI145" s="2">
        <f t="shared" si="22"/>
        <v>0</v>
      </c>
      <c r="AJ145" s="44" t="str">
        <f t="shared" si="23"/>
        <v>AAA22359427695618F</v>
      </c>
      <c r="AK145" s="2">
        <f>IF(COUNTIF(AJ$2:AJ145,AJ145)&gt;1,0,1)</f>
        <v>0</v>
      </c>
      <c r="AL145" s="2">
        <f t="shared" si="24"/>
        <v>0</v>
      </c>
      <c r="AM145" s="2">
        <f t="shared" si="25"/>
        <v>0</v>
      </c>
      <c r="AN145" s="2">
        <f t="shared" si="26"/>
        <v>0</v>
      </c>
      <c r="AO145" s="2">
        <f>VLOOKUP(D145,'[1]Matriculados PD 2015_2019'!$D:$F,3,0)</f>
        <v>0</v>
      </c>
      <c r="AP145" s="2">
        <f t="shared" si="28"/>
        <v>0</v>
      </c>
      <c r="AQ145" s="2">
        <f t="shared" si="29"/>
        <v>0</v>
      </c>
    </row>
    <row r="146" spans="1:43">
      <c r="A146" s="2">
        <v>196</v>
      </c>
      <c r="B146" s="6" t="s">
        <v>2560</v>
      </c>
      <c r="C146" s="7" t="s">
        <v>120</v>
      </c>
      <c r="D146" s="7" t="s">
        <v>3707</v>
      </c>
      <c r="E146" s="8">
        <v>20006527</v>
      </c>
      <c r="F146" s="8">
        <v>17761</v>
      </c>
      <c r="G146" s="8" t="s">
        <v>3708</v>
      </c>
      <c r="H146" s="7" t="s">
        <v>83</v>
      </c>
      <c r="I146" s="7" t="s">
        <v>94</v>
      </c>
      <c r="J146" s="8" t="s">
        <v>75</v>
      </c>
      <c r="K146" s="8" t="s">
        <v>3709</v>
      </c>
      <c r="L146" s="7">
        <v>2015</v>
      </c>
      <c r="M146" s="9">
        <v>42388</v>
      </c>
      <c r="N146" s="10" t="s">
        <v>77</v>
      </c>
      <c r="O146" s="10">
        <v>0</v>
      </c>
      <c r="P146" s="10" t="s">
        <v>78</v>
      </c>
      <c r="Q146" s="10" t="s">
        <v>78</v>
      </c>
      <c r="R146" s="10" t="s">
        <v>78</v>
      </c>
      <c r="S146" s="10" t="s">
        <v>78</v>
      </c>
      <c r="T146" s="8" t="s">
        <v>80</v>
      </c>
      <c r="U146" s="7" t="s">
        <v>786</v>
      </c>
      <c r="V146" s="8" t="s">
        <v>787</v>
      </c>
      <c r="W146" s="7" t="s">
        <v>83</v>
      </c>
      <c r="X146" s="11" t="s">
        <v>105</v>
      </c>
      <c r="Y146" s="8">
        <v>705</v>
      </c>
      <c r="Z146" s="8" t="s">
        <v>106</v>
      </c>
      <c r="AA146" s="7" t="s">
        <v>107</v>
      </c>
      <c r="AB146" s="12" t="s">
        <v>108</v>
      </c>
      <c r="AC146" s="4">
        <f t="shared" si="20"/>
        <v>1</v>
      </c>
      <c r="AD146" s="2">
        <f>IF(COUNTIF(D$2:D146,D146)&gt;1,0,1)</f>
        <v>1</v>
      </c>
      <c r="AG146" s="2">
        <f t="shared" si="21"/>
        <v>0</v>
      </c>
      <c r="AH146" s="2">
        <f t="shared" si="27"/>
        <v>0</v>
      </c>
      <c r="AI146" s="2">
        <f t="shared" si="22"/>
        <v>1</v>
      </c>
      <c r="AJ146" s="44" t="str">
        <f t="shared" si="23"/>
        <v>AAB34629705393383K</v>
      </c>
      <c r="AK146" s="2">
        <f>IF(COUNTIF(AJ$2:AJ146,AJ146)&gt;1,0,1)</f>
        <v>1</v>
      </c>
      <c r="AL146" s="2">
        <f t="shared" si="24"/>
        <v>0</v>
      </c>
      <c r="AM146" s="2">
        <f t="shared" si="25"/>
        <v>0</v>
      </c>
      <c r="AN146" s="2">
        <f t="shared" si="26"/>
        <v>1</v>
      </c>
      <c r="AO146" s="2">
        <f>VLOOKUP(D146,'[1]Matriculados PD 2015_2019'!$D:$F,3,0)</f>
        <v>0</v>
      </c>
      <c r="AP146" s="2">
        <f t="shared" si="28"/>
        <v>0</v>
      </c>
      <c r="AQ146" s="2">
        <f t="shared" si="29"/>
        <v>0</v>
      </c>
    </row>
    <row r="147" spans="1:43">
      <c r="A147" s="2">
        <v>196</v>
      </c>
      <c r="B147" s="5" t="s">
        <v>2560</v>
      </c>
      <c r="C147" s="13" t="s">
        <v>120</v>
      </c>
      <c r="D147" s="13" t="s">
        <v>3707</v>
      </c>
      <c r="E147" s="14">
        <v>20006527</v>
      </c>
      <c r="F147" s="14">
        <v>17761</v>
      </c>
      <c r="G147" s="14" t="s">
        <v>3708</v>
      </c>
      <c r="H147" s="13" t="s">
        <v>83</v>
      </c>
      <c r="I147" s="13" t="s">
        <v>94</v>
      </c>
      <c r="J147" s="14" t="s">
        <v>75</v>
      </c>
      <c r="K147" s="14" t="s">
        <v>3709</v>
      </c>
      <c r="L147" s="13">
        <v>2015</v>
      </c>
      <c r="M147" s="15">
        <v>42388</v>
      </c>
      <c r="N147" s="16" t="s">
        <v>77</v>
      </c>
      <c r="O147" s="16">
        <v>0</v>
      </c>
      <c r="P147" s="16" t="s">
        <v>78</v>
      </c>
      <c r="Q147" s="16" t="s">
        <v>78</v>
      </c>
      <c r="R147" s="16" t="s">
        <v>78</v>
      </c>
      <c r="S147" s="16" t="s">
        <v>78</v>
      </c>
      <c r="T147" s="14" t="s">
        <v>90</v>
      </c>
      <c r="U147" s="13" t="s">
        <v>786</v>
      </c>
      <c r="V147" s="14" t="s">
        <v>787</v>
      </c>
      <c r="W147" s="13" t="s">
        <v>83</v>
      </c>
      <c r="X147" s="17" t="s">
        <v>105</v>
      </c>
      <c r="Y147" s="14">
        <v>705</v>
      </c>
      <c r="Z147" s="14" t="s">
        <v>106</v>
      </c>
      <c r="AA147" s="13" t="s">
        <v>107</v>
      </c>
      <c r="AB147" s="18" t="s">
        <v>108</v>
      </c>
      <c r="AC147" s="4">
        <f t="shared" si="20"/>
        <v>1</v>
      </c>
      <c r="AD147" s="2">
        <f>IF(COUNTIF(D$2:D147,D147)&gt;1,0,1)</f>
        <v>0</v>
      </c>
      <c r="AG147" s="2">
        <f t="shared" si="21"/>
        <v>0</v>
      </c>
      <c r="AH147" s="2">
        <f t="shared" si="27"/>
        <v>0</v>
      </c>
      <c r="AI147" s="2">
        <f t="shared" si="22"/>
        <v>0</v>
      </c>
      <c r="AJ147" s="44" t="str">
        <f t="shared" si="23"/>
        <v>AAB34629705393383K</v>
      </c>
      <c r="AK147" s="2">
        <f>IF(COUNTIF(AJ$2:AJ147,AJ147)&gt;1,0,1)</f>
        <v>0</v>
      </c>
      <c r="AL147" s="2">
        <f t="shared" si="24"/>
        <v>0</v>
      </c>
      <c r="AM147" s="2">
        <f t="shared" si="25"/>
        <v>0</v>
      </c>
      <c r="AN147" s="2">
        <f t="shared" si="26"/>
        <v>0</v>
      </c>
      <c r="AO147" s="2">
        <f>VLOOKUP(D147,'[1]Matriculados PD 2015_2019'!$D:$F,3,0)</f>
        <v>0</v>
      </c>
      <c r="AP147" s="2">
        <f t="shared" si="28"/>
        <v>0</v>
      </c>
      <c r="AQ147" s="2">
        <f t="shared" si="29"/>
        <v>0</v>
      </c>
    </row>
    <row r="148" spans="1:43">
      <c r="A148" s="2">
        <v>196</v>
      </c>
      <c r="B148" s="6" t="s">
        <v>2560</v>
      </c>
      <c r="C148" s="7" t="s">
        <v>120</v>
      </c>
      <c r="D148" s="7" t="s">
        <v>3710</v>
      </c>
      <c r="E148" s="8">
        <v>20006453</v>
      </c>
      <c r="F148" s="8">
        <v>17761</v>
      </c>
      <c r="G148" s="8" t="s">
        <v>3711</v>
      </c>
      <c r="H148" s="7" t="s">
        <v>73</v>
      </c>
      <c r="I148" s="7" t="s">
        <v>94</v>
      </c>
      <c r="J148" s="8" t="s">
        <v>75</v>
      </c>
      <c r="K148" s="8" t="s">
        <v>3712</v>
      </c>
      <c r="L148" s="7">
        <v>2015</v>
      </c>
      <c r="M148" s="9">
        <v>42404</v>
      </c>
      <c r="N148" s="10" t="s">
        <v>77</v>
      </c>
      <c r="O148" s="10">
        <v>0</v>
      </c>
      <c r="P148" s="10" t="s">
        <v>79</v>
      </c>
      <c r="Q148" s="10" t="s">
        <v>78</v>
      </c>
      <c r="R148" s="10" t="s">
        <v>78</v>
      </c>
      <c r="S148" s="10" t="s">
        <v>78</v>
      </c>
      <c r="T148" s="8" t="s">
        <v>80</v>
      </c>
      <c r="U148" s="7"/>
      <c r="V148" s="8" t="s">
        <v>3713</v>
      </c>
      <c r="W148" s="7"/>
      <c r="X148" s="11"/>
      <c r="Y148" s="8"/>
      <c r="Z148" s="8"/>
      <c r="AA148" s="7"/>
      <c r="AB148" s="12"/>
      <c r="AC148" s="4">
        <f t="shared" si="20"/>
        <v>1</v>
      </c>
      <c r="AD148" s="2">
        <f>IF(COUNTIF(D$2:D148,D148)&gt;1,0,1)</f>
        <v>1</v>
      </c>
      <c r="AG148" s="2">
        <f t="shared" si="21"/>
        <v>0</v>
      </c>
      <c r="AH148" s="2">
        <f t="shared" si="27"/>
        <v>0</v>
      </c>
      <c r="AI148" s="2">
        <f t="shared" si="22"/>
        <v>1</v>
      </c>
      <c r="AJ148" s="44" t="str">
        <f t="shared" si="23"/>
        <v>AAB415736</v>
      </c>
      <c r="AK148" s="2">
        <f>IF(COUNTIF(AJ$2:AJ148,AJ148)&gt;1,0,1)</f>
        <v>1</v>
      </c>
      <c r="AL148" s="2">
        <f t="shared" si="24"/>
        <v>1</v>
      </c>
      <c r="AM148" s="2">
        <f t="shared" si="25"/>
        <v>0</v>
      </c>
      <c r="AN148" s="2">
        <f t="shared" si="26"/>
        <v>1</v>
      </c>
      <c r="AO148" s="2">
        <f>VLOOKUP(D148,'[1]Matriculados PD 2015_2019'!$D:$F,3,0)</f>
        <v>0</v>
      </c>
      <c r="AP148" s="2">
        <f t="shared" si="28"/>
        <v>0</v>
      </c>
      <c r="AQ148" s="2">
        <f t="shared" si="29"/>
        <v>0</v>
      </c>
    </row>
    <row r="149" spans="1:43">
      <c r="A149" s="2">
        <v>196</v>
      </c>
      <c r="B149" s="5" t="s">
        <v>2560</v>
      </c>
      <c r="C149" s="13" t="s">
        <v>120</v>
      </c>
      <c r="D149" s="13" t="s">
        <v>3710</v>
      </c>
      <c r="E149" s="14">
        <v>20006453</v>
      </c>
      <c r="F149" s="14">
        <v>17761</v>
      </c>
      <c r="G149" s="14" t="s">
        <v>3711</v>
      </c>
      <c r="H149" s="13" t="s">
        <v>73</v>
      </c>
      <c r="I149" s="13" t="s">
        <v>94</v>
      </c>
      <c r="J149" s="14" t="s">
        <v>75</v>
      </c>
      <c r="K149" s="14" t="s">
        <v>3712</v>
      </c>
      <c r="L149" s="13">
        <v>2015</v>
      </c>
      <c r="M149" s="15">
        <v>42404</v>
      </c>
      <c r="N149" s="16" t="s">
        <v>77</v>
      </c>
      <c r="O149" s="16">
        <v>0</v>
      </c>
      <c r="P149" s="16" t="s">
        <v>79</v>
      </c>
      <c r="Q149" s="16" t="s">
        <v>78</v>
      </c>
      <c r="R149" s="16" t="s">
        <v>78</v>
      </c>
      <c r="S149" s="16" t="s">
        <v>78</v>
      </c>
      <c r="T149" s="14" t="s">
        <v>80</v>
      </c>
      <c r="U149" s="13" t="s">
        <v>719</v>
      </c>
      <c r="V149" s="14" t="s">
        <v>720</v>
      </c>
      <c r="W149" s="13" t="s">
        <v>83</v>
      </c>
      <c r="X149" s="17" t="s">
        <v>105</v>
      </c>
      <c r="Y149" s="14">
        <v>705</v>
      </c>
      <c r="Z149" s="14" t="s">
        <v>106</v>
      </c>
      <c r="AA149" s="13" t="s">
        <v>107</v>
      </c>
      <c r="AB149" s="18" t="s">
        <v>108</v>
      </c>
      <c r="AC149" s="4">
        <f t="shared" si="20"/>
        <v>1</v>
      </c>
      <c r="AD149" s="2">
        <f>IF(COUNTIF(D$2:D149,D149)&gt;1,0,1)</f>
        <v>0</v>
      </c>
      <c r="AG149" s="2">
        <f t="shared" si="21"/>
        <v>0</v>
      </c>
      <c r="AH149" s="2">
        <f t="shared" si="27"/>
        <v>0</v>
      </c>
      <c r="AI149" s="2">
        <f t="shared" si="22"/>
        <v>0</v>
      </c>
      <c r="AJ149" s="44" t="str">
        <f t="shared" si="23"/>
        <v>AAB41573630418985J</v>
      </c>
      <c r="AK149" s="2">
        <f>IF(COUNTIF(AJ$2:AJ149,AJ149)&gt;1,0,1)</f>
        <v>1</v>
      </c>
      <c r="AL149" s="2">
        <f t="shared" si="24"/>
        <v>0</v>
      </c>
      <c r="AM149" s="2">
        <f t="shared" si="25"/>
        <v>0</v>
      </c>
      <c r="AN149" s="2">
        <f t="shared" si="26"/>
        <v>0</v>
      </c>
      <c r="AO149" s="2">
        <f>VLOOKUP(D149,'[1]Matriculados PD 2015_2019'!$D:$F,3,0)</f>
        <v>0</v>
      </c>
      <c r="AP149" s="2">
        <f t="shared" si="28"/>
        <v>0</v>
      </c>
      <c r="AQ149" s="2">
        <f t="shared" si="29"/>
        <v>0</v>
      </c>
    </row>
    <row r="150" spans="1:43">
      <c r="A150" s="2">
        <v>196</v>
      </c>
      <c r="B150" s="6" t="s">
        <v>2560</v>
      </c>
      <c r="C150" s="7" t="s">
        <v>120</v>
      </c>
      <c r="D150" s="7" t="s">
        <v>3710</v>
      </c>
      <c r="E150" s="8">
        <v>20006453</v>
      </c>
      <c r="F150" s="8">
        <v>17761</v>
      </c>
      <c r="G150" s="8" t="s">
        <v>3711</v>
      </c>
      <c r="H150" s="7" t="s">
        <v>73</v>
      </c>
      <c r="I150" s="7" t="s">
        <v>94</v>
      </c>
      <c r="J150" s="8" t="s">
        <v>75</v>
      </c>
      <c r="K150" s="8" t="s">
        <v>3712</v>
      </c>
      <c r="L150" s="7">
        <v>2015</v>
      </c>
      <c r="M150" s="9">
        <v>42404</v>
      </c>
      <c r="N150" s="10" t="s">
        <v>77</v>
      </c>
      <c r="O150" s="10">
        <v>0</v>
      </c>
      <c r="P150" s="10" t="s">
        <v>79</v>
      </c>
      <c r="Q150" s="10" t="s">
        <v>78</v>
      </c>
      <c r="R150" s="10" t="s">
        <v>78</v>
      </c>
      <c r="S150" s="10" t="s">
        <v>78</v>
      </c>
      <c r="T150" s="8" t="s">
        <v>80</v>
      </c>
      <c r="U150" s="7"/>
      <c r="V150" s="8" t="s">
        <v>2379</v>
      </c>
      <c r="W150" s="7"/>
      <c r="X150" s="11"/>
      <c r="Y150" s="8"/>
      <c r="Z150" s="8"/>
      <c r="AA150" s="7"/>
      <c r="AB150" s="12"/>
      <c r="AC150" s="4">
        <f t="shared" si="20"/>
        <v>1</v>
      </c>
      <c r="AD150" s="2">
        <f>IF(COUNTIF(D$2:D150,D150)&gt;1,0,1)</f>
        <v>0</v>
      </c>
      <c r="AG150" s="2">
        <f t="shared" si="21"/>
        <v>0</v>
      </c>
      <c r="AH150" s="2">
        <f t="shared" si="27"/>
        <v>0</v>
      </c>
      <c r="AI150" s="2">
        <f t="shared" si="22"/>
        <v>0</v>
      </c>
      <c r="AJ150" s="44" t="str">
        <f t="shared" si="23"/>
        <v>AAB415736</v>
      </c>
      <c r="AK150" s="2">
        <f>IF(COUNTIF(AJ$2:AJ150,AJ150)&gt;1,0,1)</f>
        <v>0</v>
      </c>
      <c r="AL150" s="2">
        <f t="shared" si="24"/>
        <v>0</v>
      </c>
      <c r="AM150" s="2">
        <f t="shared" si="25"/>
        <v>0</v>
      </c>
      <c r="AN150" s="2">
        <f t="shared" si="26"/>
        <v>0</v>
      </c>
      <c r="AO150" s="2">
        <f>VLOOKUP(D150,'[1]Matriculados PD 2015_2019'!$D:$F,3,0)</f>
        <v>0</v>
      </c>
      <c r="AP150" s="2">
        <f t="shared" si="28"/>
        <v>0</v>
      </c>
      <c r="AQ150" s="2">
        <f t="shared" si="29"/>
        <v>0</v>
      </c>
    </row>
    <row r="151" spans="1:43">
      <c r="A151" s="2">
        <v>196</v>
      </c>
      <c r="B151" s="5" t="s">
        <v>2560</v>
      </c>
      <c r="C151" s="13" t="s">
        <v>120</v>
      </c>
      <c r="D151" s="13" t="s">
        <v>3710</v>
      </c>
      <c r="E151" s="14">
        <v>20006453</v>
      </c>
      <c r="F151" s="14">
        <v>17761</v>
      </c>
      <c r="G151" s="14" t="s">
        <v>3711</v>
      </c>
      <c r="H151" s="13" t="s">
        <v>73</v>
      </c>
      <c r="I151" s="13" t="s">
        <v>94</v>
      </c>
      <c r="J151" s="14" t="s">
        <v>75</v>
      </c>
      <c r="K151" s="14" t="s">
        <v>3712</v>
      </c>
      <c r="L151" s="13">
        <v>2015</v>
      </c>
      <c r="M151" s="15">
        <v>42404</v>
      </c>
      <c r="N151" s="16" t="s">
        <v>77</v>
      </c>
      <c r="O151" s="16">
        <v>0</v>
      </c>
      <c r="P151" s="16" t="s">
        <v>79</v>
      </c>
      <c r="Q151" s="16" t="s">
        <v>78</v>
      </c>
      <c r="R151" s="16" t="s">
        <v>78</v>
      </c>
      <c r="S151" s="16" t="s">
        <v>78</v>
      </c>
      <c r="T151" s="14" t="s">
        <v>90</v>
      </c>
      <c r="U151" s="13" t="s">
        <v>719</v>
      </c>
      <c r="V151" s="14" t="s">
        <v>720</v>
      </c>
      <c r="W151" s="13" t="s">
        <v>83</v>
      </c>
      <c r="X151" s="17" t="s">
        <v>105</v>
      </c>
      <c r="Y151" s="14">
        <v>705</v>
      </c>
      <c r="Z151" s="14" t="s">
        <v>106</v>
      </c>
      <c r="AA151" s="13" t="s">
        <v>107</v>
      </c>
      <c r="AB151" s="18" t="s">
        <v>108</v>
      </c>
      <c r="AC151" s="4">
        <f t="shared" si="20"/>
        <v>1</v>
      </c>
      <c r="AD151" s="2">
        <f>IF(COUNTIF(D$2:D151,D151)&gt;1,0,1)</f>
        <v>0</v>
      </c>
      <c r="AG151" s="2">
        <f t="shared" si="21"/>
        <v>0</v>
      </c>
      <c r="AH151" s="2">
        <f t="shared" si="27"/>
        <v>0</v>
      </c>
      <c r="AI151" s="2">
        <f t="shared" si="22"/>
        <v>0</v>
      </c>
      <c r="AJ151" s="44" t="str">
        <f t="shared" si="23"/>
        <v>AAB41573630418985J</v>
      </c>
      <c r="AK151" s="2">
        <f>IF(COUNTIF(AJ$2:AJ151,AJ151)&gt;1,0,1)</f>
        <v>0</v>
      </c>
      <c r="AL151" s="2">
        <f t="shared" si="24"/>
        <v>0</v>
      </c>
      <c r="AM151" s="2">
        <f t="shared" si="25"/>
        <v>0</v>
      </c>
      <c r="AN151" s="2">
        <f t="shared" si="26"/>
        <v>0</v>
      </c>
      <c r="AO151" s="2">
        <f>VLOOKUP(D151,'[1]Matriculados PD 2015_2019'!$D:$F,3,0)</f>
        <v>0</v>
      </c>
      <c r="AP151" s="2">
        <f t="shared" si="28"/>
        <v>0</v>
      </c>
      <c r="AQ151" s="2">
        <f t="shared" si="29"/>
        <v>0</v>
      </c>
    </row>
    <row r="152" spans="1:43">
      <c r="A152" s="2">
        <v>196</v>
      </c>
      <c r="B152" s="6" t="s">
        <v>2560</v>
      </c>
      <c r="C152" s="7" t="s">
        <v>120</v>
      </c>
      <c r="D152" s="7" t="s">
        <v>3714</v>
      </c>
      <c r="E152" s="8">
        <v>20024173</v>
      </c>
      <c r="F152" s="8">
        <v>17761</v>
      </c>
      <c r="G152" s="8" t="s">
        <v>3715</v>
      </c>
      <c r="H152" s="7" t="s">
        <v>83</v>
      </c>
      <c r="I152" s="7" t="s">
        <v>1392</v>
      </c>
      <c r="J152" s="8" t="s">
        <v>75</v>
      </c>
      <c r="K152" s="8" t="s">
        <v>3716</v>
      </c>
      <c r="L152" s="7">
        <v>2015</v>
      </c>
      <c r="M152" s="9">
        <v>42384</v>
      </c>
      <c r="N152" s="10" t="s">
        <v>77</v>
      </c>
      <c r="O152" s="10">
        <v>0</v>
      </c>
      <c r="P152" s="10" t="s">
        <v>78</v>
      </c>
      <c r="Q152" s="10" t="s">
        <v>78</v>
      </c>
      <c r="R152" s="10" t="s">
        <v>78</v>
      </c>
      <c r="S152" s="10" t="s">
        <v>78</v>
      </c>
      <c r="T152" s="8" t="s">
        <v>80</v>
      </c>
      <c r="U152" s="7" t="s">
        <v>2001</v>
      </c>
      <c r="V152" s="8" t="s">
        <v>2002</v>
      </c>
      <c r="W152" s="7" t="s">
        <v>83</v>
      </c>
      <c r="X152" s="11" t="s">
        <v>2003</v>
      </c>
      <c r="Y152" s="8">
        <v>705</v>
      </c>
      <c r="Z152" s="8" t="s">
        <v>106</v>
      </c>
      <c r="AA152" s="7" t="s">
        <v>107</v>
      </c>
      <c r="AB152" s="12" t="s">
        <v>108</v>
      </c>
      <c r="AC152" s="4">
        <f t="shared" si="20"/>
        <v>1</v>
      </c>
      <c r="AD152" s="2">
        <f>IF(COUNTIF(D$2:D152,D152)&gt;1,0,1)</f>
        <v>1</v>
      </c>
      <c r="AG152" s="2">
        <f t="shared" si="21"/>
        <v>0</v>
      </c>
      <c r="AH152" s="2">
        <f t="shared" si="27"/>
        <v>0</v>
      </c>
      <c r="AI152" s="2">
        <f t="shared" si="22"/>
        <v>1</v>
      </c>
      <c r="AJ152" s="44" t="str">
        <f t="shared" si="23"/>
        <v>EM041652227802438S</v>
      </c>
      <c r="AK152" s="2">
        <f>IF(COUNTIF(AJ$2:AJ152,AJ152)&gt;1,0,1)</f>
        <v>1</v>
      </c>
      <c r="AL152" s="2">
        <f t="shared" si="24"/>
        <v>1</v>
      </c>
      <c r="AM152" s="2">
        <f t="shared" si="25"/>
        <v>0</v>
      </c>
      <c r="AN152" s="2">
        <f t="shared" si="26"/>
        <v>1</v>
      </c>
      <c r="AO152" s="2">
        <f>VLOOKUP(D152,'[1]Matriculados PD 2015_2019'!$D:$F,3,0)</f>
        <v>0</v>
      </c>
      <c r="AP152" s="2">
        <f t="shared" si="28"/>
        <v>0</v>
      </c>
      <c r="AQ152" s="2">
        <f t="shared" si="29"/>
        <v>0</v>
      </c>
    </row>
    <row r="153" spans="1:43">
      <c r="A153" s="2">
        <v>196</v>
      </c>
      <c r="B153" s="5" t="s">
        <v>2560</v>
      </c>
      <c r="C153" s="13" t="s">
        <v>120</v>
      </c>
      <c r="D153" s="13" t="s">
        <v>3714</v>
      </c>
      <c r="E153" s="14">
        <v>20024173</v>
      </c>
      <c r="F153" s="14">
        <v>17761</v>
      </c>
      <c r="G153" s="14" t="s">
        <v>3715</v>
      </c>
      <c r="H153" s="13" t="s">
        <v>83</v>
      </c>
      <c r="I153" s="13" t="s">
        <v>1392</v>
      </c>
      <c r="J153" s="14" t="s">
        <v>75</v>
      </c>
      <c r="K153" s="14" t="s">
        <v>3716</v>
      </c>
      <c r="L153" s="13">
        <v>2015</v>
      </c>
      <c r="M153" s="15">
        <v>42384</v>
      </c>
      <c r="N153" s="16" t="s">
        <v>77</v>
      </c>
      <c r="O153" s="16">
        <v>0</v>
      </c>
      <c r="P153" s="16" t="s">
        <v>78</v>
      </c>
      <c r="Q153" s="16" t="s">
        <v>78</v>
      </c>
      <c r="R153" s="16" t="s">
        <v>78</v>
      </c>
      <c r="S153" s="16" t="s">
        <v>78</v>
      </c>
      <c r="T153" s="14" t="s">
        <v>80</v>
      </c>
      <c r="U153" s="13" t="s">
        <v>96</v>
      </c>
      <c r="V153" s="14" t="s">
        <v>97</v>
      </c>
      <c r="W153" s="13" t="s">
        <v>73</v>
      </c>
      <c r="X153" s="17" t="s">
        <v>4696</v>
      </c>
      <c r="Y153" s="14">
        <v>240</v>
      </c>
      <c r="Z153" s="14" t="s">
        <v>98</v>
      </c>
      <c r="AA153" s="13" t="s">
        <v>99</v>
      </c>
      <c r="AB153" s="18" t="s">
        <v>100</v>
      </c>
      <c r="AC153" s="4">
        <f t="shared" si="20"/>
        <v>1</v>
      </c>
      <c r="AD153" s="2">
        <f>IF(COUNTIF(D$2:D153,D153)&gt;1,0,1)</f>
        <v>0</v>
      </c>
      <c r="AG153" s="2">
        <f t="shared" si="21"/>
        <v>0</v>
      </c>
      <c r="AH153" s="2">
        <f t="shared" si="27"/>
        <v>0</v>
      </c>
      <c r="AI153" s="2">
        <f t="shared" si="22"/>
        <v>0</v>
      </c>
      <c r="AJ153" s="44" t="str">
        <f t="shared" si="23"/>
        <v>EM041652230036147X</v>
      </c>
      <c r="AK153" s="2">
        <f>IF(COUNTIF(AJ$2:AJ153,AJ153)&gt;1,0,1)</f>
        <v>1</v>
      </c>
      <c r="AL153" s="2">
        <f t="shared" si="24"/>
        <v>0</v>
      </c>
      <c r="AM153" s="2">
        <f t="shared" si="25"/>
        <v>0</v>
      </c>
      <c r="AN153" s="2">
        <f t="shared" si="26"/>
        <v>0</v>
      </c>
      <c r="AO153" s="2">
        <f>VLOOKUP(D153,'[1]Matriculados PD 2015_2019'!$D:$F,3,0)</f>
        <v>0</v>
      </c>
      <c r="AP153" s="2">
        <f t="shared" si="28"/>
        <v>0</v>
      </c>
      <c r="AQ153" s="2">
        <f t="shared" si="29"/>
        <v>0</v>
      </c>
    </row>
    <row r="154" spans="1:43">
      <c r="A154" s="2">
        <v>196</v>
      </c>
      <c r="B154" s="6" t="s">
        <v>2560</v>
      </c>
      <c r="C154" s="7" t="s">
        <v>120</v>
      </c>
      <c r="D154" s="7" t="s">
        <v>3714</v>
      </c>
      <c r="E154" s="8">
        <v>20024173</v>
      </c>
      <c r="F154" s="8">
        <v>17761</v>
      </c>
      <c r="G154" s="8" t="s">
        <v>3715</v>
      </c>
      <c r="H154" s="7" t="s">
        <v>83</v>
      </c>
      <c r="I154" s="7" t="s">
        <v>1392</v>
      </c>
      <c r="J154" s="8" t="s">
        <v>75</v>
      </c>
      <c r="K154" s="8" t="s">
        <v>3716</v>
      </c>
      <c r="L154" s="7">
        <v>2015</v>
      </c>
      <c r="M154" s="9">
        <v>42384</v>
      </c>
      <c r="N154" s="10" t="s">
        <v>77</v>
      </c>
      <c r="O154" s="10">
        <v>0</v>
      </c>
      <c r="P154" s="10" t="s">
        <v>78</v>
      </c>
      <c r="Q154" s="10" t="s">
        <v>78</v>
      </c>
      <c r="R154" s="10" t="s">
        <v>78</v>
      </c>
      <c r="S154" s="10" t="s">
        <v>78</v>
      </c>
      <c r="T154" s="8" t="s">
        <v>90</v>
      </c>
      <c r="U154" s="7" t="s">
        <v>96</v>
      </c>
      <c r="V154" s="8" t="s">
        <v>97</v>
      </c>
      <c r="W154" s="7" t="s">
        <v>73</v>
      </c>
      <c r="X154" s="11" t="s">
        <v>4696</v>
      </c>
      <c r="Y154" s="8">
        <v>240</v>
      </c>
      <c r="Z154" s="8" t="s">
        <v>98</v>
      </c>
      <c r="AA154" s="7" t="s">
        <v>99</v>
      </c>
      <c r="AB154" s="12" t="s">
        <v>100</v>
      </c>
      <c r="AC154" s="4">
        <f t="shared" si="20"/>
        <v>1</v>
      </c>
      <c r="AD154" s="2">
        <f>IF(COUNTIF(D$2:D154,D154)&gt;1,0,1)</f>
        <v>0</v>
      </c>
      <c r="AG154" s="2">
        <f t="shared" si="21"/>
        <v>0</v>
      </c>
      <c r="AH154" s="2">
        <f t="shared" si="27"/>
        <v>0</v>
      </c>
      <c r="AI154" s="2">
        <f t="shared" si="22"/>
        <v>0</v>
      </c>
      <c r="AJ154" s="44" t="str">
        <f t="shared" si="23"/>
        <v>EM041652230036147X</v>
      </c>
      <c r="AK154" s="2">
        <f>IF(COUNTIF(AJ$2:AJ154,AJ154)&gt;1,0,1)</f>
        <v>0</v>
      </c>
      <c r="AL154" s="2">
        <f t="shared" si="24"/>
        <v>0</v>
      </c>
      <c r="AM154" s="2">
        <f t="shared" si="25"/>
        <v>0</v>
      </c>
      <c r="AN154" s="2">
        <f t="shared" si="26"/>
        <v>0</v>
      </c>
      <c r="AO154" s="2">
        <f>VLOOKUP(D154,'[1]Matriculados PD 2015_2019'!$D:$F,3,0)</f>
        <v>0</v>
      </c>
      <c r="AP154" s="2">
        <f t="shared" si="28"/>
        <v>0</v>
      </c>
      <c r="AQ154" s="2">
        <f t="shared" si="29"/>
        <v>0</v>
      </c>
    </row>
    <row r="155" spans="1:43">
      <c r="A155" s="2">
        <v>196</v>
      </c>
      <c r="B155" s="5" t="s">
        <v>2560</v>
      </c>
      <c r="C155" s="13" t="s">
        <v>120</v>
      </c>
      <c r="D155" s="13" t="s">
        <v>3717</v>
      </c>
      <c r="E155" s="14">
        <v>20006749</v>
      </c>
      <c r="F155" s="14">
        <v>17761</v>
      </c>
      <c r="G155" s="14" t="s">
        <v>3718</v>
      </c>
      <c r="H155" s="13" t="s">
        <v>83</v>
      </c>
      <c r="I155" s="13" t="s">
        <v>801</v>
      </c>
      <c r="J155" s="14" t="s">
        <v>75</v>
      </c>
      <c r="K155" s="14" t="s">
        <v>3719</v>
      </c>
      <c r="L155" s="13">
        <v>2015</v>
      </c>
      <c r="M155" s="15">
        <v>42318</v>
      </c>
      <c r="N155" s="16" t="s">
        <v>77</v>
      </c>
      <c r="O155" s="16">
        <v>0</v>
      </c>
      <c r="P155" s="16" t="s">
        <v>78</v>
      </c>
      <c r="Q155" s="16" t="s">
        <v>78</v>
      </c>
      <c r="R155" s="16" t="s">
        <v>78</v>
      </c>
      <c r="S155" s="16" t="s">
        <v>78</v>
      </c>
      <c r="T155" s="14" t="s">
        <v>80</v>
      </c>
      <c r="U155" s="13" t="s">
        <v>3720</v>
      </c>
      <c r="V155" s="14" t="s">
        <v>3721</v>
      </c>
      <c r="W155" s="13" t="s">
        <v>83</v>
      </c>
      <c r="X155" s="17" t="s">
        <v>179</v>
      </c>
      <c r="Y155" s="14">
        <v>700</v>
      </c>
      <c r="Z155" s="14" t="s">
        <v>179</v>
      </c>
      <c r="AA155" s="13" t="s">
        <v>107</v>
      </c>
      <c r="AB155" s="18" t="s">
        <v>108</v>
      </c>
      <c r="AC155" s="4">
        <f t="shared" si="20"/>
        <v>1</v>
      </c>
      <c r="AD155" s="2">
        <f>IF(COUNTIF(D$2:D155,D155)&gt;1,0,1)</f>
        <v>1</v>
      </c>
      <c r="AG155" s="2">
        <f t="shared" si="21"/>
        <v>0</v>
      </c>
      <c r="AH155" s="2">
        <f t="shared" si="27"/>
        <v>0</v>
      </c>
      <c r="AI155" s="2">
        <f t="shared" si="22"/>
        <v>1</v>
      </c>
      <c r="AJ155" s="44" t="str">
        <f t="shared" si="23"/>
        <v>G0536804050659251A</v>
      </c>
      <c r="AK155" s="2">
        <f>IF(COUNTIF(AJ$2:AJ155,AJ155)&gt;1,0,1)</f>
        <v>1</v>
      </c>
      <c r="AL155" s="2">
        <f t="shared" si="24"/>
        <v>1</v>
      </c>
      <c r="AM155" s="2">
        <f t="shared" si="25"/>
        <v>0</v>
      </c>
      <c r="AN155" s="2">
        <f t="shared" si="26"/>
        <v>1</v>
      </c>
      <c r="AO155" s="2">
        <f>VLOOKUP(D155,'[1]Matriculados PD 2015_2019'!$D:$F,3,0)</f>
        <v>0</v>
      </c>
      <c r="AP155" s="2">
        <f t="shared" si="28"/>
        <v>0</v>
      </c>
      <c r="AQ155" s="2">
        <f t="shared" si="29"/>
        <v>0</v>
      </c>
    </row>
    <row r="156" spans="1:43">
      <c r="A156" s="2">
        <v>196</v>
      </c>
      <c r="B156" s="6" t="s">
        <v>2560</v>
      </c>
      <c r="C156" s="7" t="s">
        <v>120</v>
      </c>
      <c r="D156" s="7" t="s">
        <v>3717</v>
      </c>
      <c r="E156" s="8">
        <v>20006749</v>
      </c>
      <c r="F156" s="8">
        <v>17761</v>
      </c>
      <c r="G156" s="8" t="s">
        <v>3718</v>
      </c>
      <c r="H156" s="7" t="s">
        <v>83</v>
      </c>
      <c r="I156" s="7" t="s">
        <v>801</v>
      </c>
      <c r="J156" s="8" t="s">
        <v>75</v>
      </c>
      <c r="K156" s="8" t="s">
        <v>3719</v>
      </c>
      <c r="L156" s="7">
        <v>2015</v>
      </c>
      <c r="M156" s="9">
        <v>42318</v>
      </c>
      <c r="N156" s="10" t="s">
        <v>77</v>
      </c>
      <c r="O156" s="10">
        <v>0</v>
      </c>
      <c r="P156" s="10" t="s">
        <v>78</v>
      </c>
      <c r="Q156" s="10" t="s">
        <v>78</v>
      </c>
      <c r="R156" s="10" t="s">
        <v>78</v>
      </c>
      <c r="S156" s="10" t="s">
        <v>78</v>
      </c>
      <c r="T156" s="8" t="s">
        <v>80</v>
      </c>
      <c r="U156" s="7" t="s">
        <v>149</v>
      </c>
      <c r="V156" s="8" t="s">
        <v>150</v>
      </c>
      <c r="W156" s="7" t="s">
        <v>83</v>
      </c>
      <c r="X156" s="11" t="s">
        <v>137</v>
      </c>
      <c r="Y156" s="8">
        <v>420</v>
      </c>
      <c r="Z156" s="8" t="s">
        <v>137</v>
      </c>
      <c r="AA156" s="7" t="s">
        <v>99</v>
      </c>
      <c r="AB156" s="12" t="s">
        <v>100</v>
      </c>
      <c r="AC156" s="4">
        <f t="shared" si="20"/>
        <v>1</v>
      </c>
      <c r="AD156" s="2">
        <f>IF(COUNTIF(D$2:D156,D156)&gt;1,0,1)</f>
        <v>0</v>
      </c>
      <c r="AG156" s="2">
        <f t="shared" si="21"/>
        <v>0</v>
      </c>
      <c r="AH156" s="2">
        <f t="shared" si="27"/>
        <v>0</v>
      </c>
      <c r="AI156" s="2">
        <f t="shared" si="22"/>
        <v>0</v>
      </c>
      <c r="AJ156" s="44" t="str">
        <f t="shared" si="23"/>
        <v>G0536804052360989V</v>
      </c>
      <c r="AK156" s="2">
        <f>IF(COUNTIF(AJ$2:AJ156,AJ156)&gt;1,0,1)</f>
        <v>1</v>
      </c>
      <c r="AL156" s="2">
        <f t="shared" si="24"/>
        <v>0</v>
      </c>
      <c r="AM156" s="2">
        <f t="shared" si="25"/>
        <v>0</v>
      </c>
      <c r="AN156" s="2">
        <f t="shared" si="26"/>
        <v>0</v>
      </c>
      <c r="AO156" s="2">
        <f>VLOOKUP(D156,'[1]Matriculados PD 2015_2019'!$D:$F,3,0)</f>
        <v>0</v>
      </c>
      <c r="AP156" s="2">
        <f t="shared" si="28"/>
        <v>0</v>
      </c>
      <c r="AQ156" s="2">
        <f t="shared" si="29"/>
        <v>0</v>
      </c>
    </row>
    <row r="157" spans="1:43">
      <c r="A157" s="2">
        <v>196</v>
      </c>
      <c r="B157" s="5" t="s">
        <v>2560</v>
      </c>
      <c r="C157" s="13" t="s">
        <v>120</v>
      </c>
      <c r="D157" s="13" t="s">
        <v>3717</v>
      </c>
      <c r="E157" s="14">
        <v>20006749</v>
      </c>
      <c r="F157" s="14">
        <v>17761</v>
      </c>
      <c r="G157" s="14" t="s">
        <v>3718</v>
      </c>
      <c r="H157" s="13" t="s">
        <v>83</v>
      </c>
      <c r="I157" s="13" t="s">
        <v>801</v>
      </c>
      <c r="J157" s="14" t="s">
        <v>75</v>
      </c>
      <c r="K157" s="14" t="s">
        <v>3719</v>
      </c>
      <c r="L157" s="13">
        <v>2015</v>
      </c>
      <c r="M157" s="15">
        <v>42318</v>
      </c>
      <c r="N157" s="16" t="s">
        <v>77</v>
      </c>
      <c r="O157" s="16">
        <v>0</v>
      </c>
      <c r="P157" s="16" t="s">
        <v>78</v>
      </c>
      <c r="Q157" s="16" t="s">
        <v>78</v>
      </c>
      <c r="R157" s="16" t="s">
        <v>78</v>
      </c>
      <c r="S157" s="16" t="s">
        <v>78</v>
      </c>
      <c r="T157" s="14" t="s">
        <v>90</v>
      </c>
      <c r="U157" s="13" t="s">
        <v>149</v>
      </c>
      <c r="V157" s="14" t="s">
        <v>150</v>
      </c>
      <c r="W157" s="13" t="s">
        <v>83</v>
      </c>
      <c r="X157" s="17" t="s">
        <v>137</v>
      </c>
      <c r="Y157" s="14">
        <v>420</v>
      </c>
      <c r="Z157" s="14" t="s">
        <v>137</v>
      </c>
      <c r="AA157" s="13" t="s">
        <v>99</v>
      </c>
      <c r="AB157" s="18" t="s">
        <v>100</v>
      </c>
      <c r="AC157" s="4">
        <f t="shared" si="20"/>
        <v>1</v>
      </c>
      <c r="AD157" s="2">
        <f>IF(COUNTIF(D$2:D157,D157)&gt;1,0,1)</f>
        <v>0</v>
      </c>
      <c r="AG157" s="2">
        <f t="shared" si="21"/>
        <v>0</v>
      </c>
      <c r="AH157" s="2">
        <f t="shared" si="27"/>
        <v>0</v>
      </c>
      <c r="AI157" s="2">
        <f t="shared" si="22"/>
        <v>0</v>
      </c>
      <c r="AJ157" s="44" t="str">
        <f t="shared" si="23"/>
        <v>G0536804052360989V</v>
      </c>
      <c r="AK157" s="2">
        <f>IF(COUNTIF(AJ$2:AJ157,AJ157)&gt;1,0,1)</f>
        <v>0</v>
      </c>
      <c r="AL157" s="2">
        <f t="shared" si="24"/>
        <v>0</v>
      </c>
      <c r="AM157" s="2">
        <f t="shared" si="25"/>
        <v>0</v>
      </c>
      <c r="AN157" s="2">
        <f t="shared" si="26"/>
        <v>0</v>
      </c>
      <c r="AO157" s="2">
        <f>VLOOKUP(D157,'[1]Matriculados PD 2015_2019'!$D:$F,3,0)</f>
        <v>0</v>
      </c>
      <c r="AP157" s="2">
        <f t="shared" si="28"/>
        <v>0</v>
      </c>
      <c r="AQ157" s="2">
        <f t="shared" si="29"/>
        <v>0</v>
      </c>
    </row>
    <row r="158" spans="1:43">
      <c r="A158" s="2">
        <v>196</v>
      </c>
      <c r="B158" s="6" t="s">
        <v>2560</v>
      </c>
      <c r="C158" s="7" t="s">
        <v>120</v>
      </c>
      <c r="D158" s="7" t="s">
        <v>3722</v>
      </c>
      <c r="E158" s="8">
        <v>10504001</v>
      </c>
      <c r="F158" s="8">
        <v>17761</v>
      </c>
      <c r="G158" s="8" t="s">
        <v>3723</v>
      </c>
      <c r="H158" s="7" t="s">
        <v>83</v>
      </c>
      <c r="I158" s="7" t="s">
        <v>3724</v>
      </c>
      <c r="J158" s="8" t="s">
        <v>75</v>
      </c>
      <c r="K158" s="8" t="s">
        <v>3725</v>
      </c>
      <c r="L158" s="7">
        <v>2015</v>
      </c>
      <c r="M158" s="9">
        <v>42348</v>
      </c>
      <c r="N158" s="10" t="s">
        <v>77</v>
      </c>
      <c r="O158" s="10">
        <v>0</v>
      </c>
      <c r="P158" s="10" t="s">
        <v>78</v>
      </c>
      <c r="Q158" s="10" t="s">
        <v>78</v>
      </c>
      <c r="R158" s="10" t="s">
        <v>78</v>
      </c>
      <c r="S158" s="10" t="s">
        <v>78</v>
      </c>
      <c r="T158" s="8" t="s">
        <v>80</v>
      </c>
      <c r="U158" s="7" t="s">
        <v>1596</v>
      </c>
      <c r="V158" s="8" t="s">
        <v>1597</v>
      </c>
      <c r="W158" s="7" t="s">
        <v>83</v>
      </c>
      <c r="X158" s="11" t="s">
        <v>105</v>
      </c>
      <c r="Y158" s="8">
        <v>705</v>
      </c>
      <c r="Z158" s="8" t="s">
        <v>106</v>
      </c>
      <c r="AA158" s="7" t="s">
        <v>107</v>
      </c>
      <c r="AB158" s="12" t="s">
        <v>108</v>
      </c>
      <c r="AC158" s="4">
        <f t="shared" si="20"/>
        <v>1</v>
      </c>
      <c r="AD158" s="2">
        <f>IF(COUNTIF(D$2:D158,D158)&gt;1,0,1)</f>
        <v>1</v>
      </c>
      <c r="AG158" s="2">
        <f t="shared" si="21"/>
        <v>0</v>
      </c>
      <c r="AH158" s="2">
        <f t="shared" si="27"/>
        <v>0</v>
      </c>
      <c r="AI158" s="2">
        <f t="shared" si="22"/>
        <v>1</v>
      </c>
      <c r="AJ158" s="44" t="str">
        <f t="shared" si="23"/>
        <v>N108410930399664N</v>
      </c>
      <c r="AK158" s="2">
        <f>IF(COUNTIF(AJ$2:AJ158,AJ158)&gt;1,0,1)</f>
        <v>1</v>
      </c>
      <c r="AL158" s="2">
        <f t="shared" si="24"/>
        <v>1</v>
      </c>
      <c r="AM158" s="2">
        <f t="shared" si="25"/>
        <v>0</v>
      </c>
      <c r="AN158" s="2">
        <f t="shared" si="26"/>
        <v>1</v>
      </c>
      <c r="AO158" s="2">
        <f>VLOOKUP(D158,'[1]Matriculados PD 2015_2019'!$D:$F,3,0)</f>
        <v>0</v>
      </c>
      <c r="AP158" s="2">
        <f t="shared" si="28"/>
        <v>0</v>
      </c>
      <c r="AQ158" s="2">
        <f t="shared" si="29"/>
        <v>0</v>
      </c>
    </row>
    <row r="159" spans="1:43">
      <c r="A159" s="2">
        <v>196</v>
      </c>
      <c r="B159" s="6" t="s">
        <v>2560</v>
      </c>
      <c r="C159" s="7" t="s">
        <v>120</v>
      </c>
      <c r="D159" s="7" t="s">
        <v>3722</v>
      </c>
      <c r="E159" s="8">
        <v>10504001</v>
      </c>
      <c r="F159" s="8">
        <v>17761</v>
      </c>
      <c r="G159" s="8" t="s">
        <v>3723</v>
      </c>
      <c r="H159" s="7" t="s">
        <v>83</v>
      </c>
      <c r="I159" s="7" t="s">
        <v>3724</v>
      </c>
      <c r="J159" s="8" t="s">
        <v>75</v>
      </c>
      <c r="K159" s="8" t="s">
        <v>3725</v>
      </c>
      <c r="L159" s="7">
        <v>2015</v>
      </c>
      <c r="M159" s="9">
        <v>42348</v>
      </c>
      <c r="N159" s="10" t="s">
        <v>77</v>
      </c>
      <c r="O159" s="10">
        <v>0</v>
      </c>
      <c r="P159" s="10" t="s">
        <v>78</v>
      </c>
      <c r="Q159" s="10" t="s">
        <v>78</v>
      </c>
      <c r="R159" s="10" t="s">
        <v>78</v>
      </c>
      <c r="S159" s="10" t="s">
        <v>78</v>
      </c>
      <c r="T159" s="8" t="s">
        <v>80</v>
      </c>
      <c r="U159" s="7" t="s">
        <v>3726</v>
      </c>
      <c r="V159" s="8" t="s">
        <v>3727</v>
      </c>
      <c r="W159" s="7" t="s">
        <v>83</v>
      </c>
      <c r="X159" s="11" t="s">
        <v>105</v>
      </c>
      <c r="Y159" s="8">
        <v>705</v>
      </c>
      <c r="Z159" s="8" t="s">
        <v>106</v>
      </c>
      <c r="AA159" s="7" t="s">
        <v>107</v>
      </c>
      <c r="AB159" s="12" t="s">
        <v>108</v>
      </c>
      <c r="AC159" s="4">
        <f t="shared" si="20"/>
        <v>1</v>
      </c>
      <c r="AD159" s="2">
        <f>IF(COUNTIF(D$2:D159,D159)&gt;1,0,1)</f>
        <v>0</v>
      </c>
      <c r="AG159" s="2">
        <f t="shared" si="21"/>
        <v>0</v>
      </c>
      <c r="AH159" s="2">
        <f t="shared" si="27"/>
        <v>0</v>
      </c>
      <c r="AI159" s="2">
        <f t="shared" si="22"/>
        <v>0</v>
      </c>
      <c r="AJ159" s="44" t="str">
        <f t="shared" si="23"/>
        <v>N108410977335180A</v>
      </c>
      <c r="AK159" s="2">
        <f>IF(COUNTIF(AJ$2:AJ159,AJ159)&gt;1,0,1)</f>
        <v>1</v>
      </c>
      <c r="AL159" s="2">
        <f t="shared" si="24"/>
        <v>0</v>
      </c>
      <c r="AM159" s="2">
        <f t="shared" si="25"/>
        <v>0</v>
      </c>
      <c r="AN159" s="2">
        <f t="shared" si="26"/>
        <v>0</v>
      </c>
      <c r="AO159" s="2">
        <f>VLOOKUP(D159,'[1]Matriculados PD 2015_2019'!$D:$F,3,0)</f>
        <v>0</v>
      </c>
      <c r="AP159" s="2">
        <f t="shared" si="28"/>
        <v>0</v>
      </c>
      <c r="AQ159" s="2">
        <f t="shared" si="29"/>
        <v>0</v>
      </c>
    </row>
    <row r="160" spans="1:43">
      <c r="A160" s="2">
        <v>196</v>
      </c>
      <c r="B160" s="5" t="s">
        <v>2560</v>
      </c>
      <c r="C160" s="13" t="s">
        <v>120</v>
      </c>
      <c r="D160" s="13" t="s">
        <v>3722</v>
      </c>
      <c r="E160" s="14">
        <v>10504001</v>
      </c>
      <c r="F160" s="14">
        <v>17761</v>
      </c>
      <c r="G160" s="14" t="s">
        <v>3723</v>
      </c>
      <c r="H160" s="13" t="s">
        <v>83</v>
      </c>
      <c r="I160" s="13" t="s">
        <v>3724</v>
      </c>
      <c r="J160" s="14" t="s">
        <v>75</v>
      </c>
      <c r="K160" s="14" t="s">
        <v>3725</v>
      </c>
      <c r="L160" s="13">
        <v>2015</v>
      </c>
      <c r="M160" s="15">
        <v>42348</v>
      </c>
      <c r="N160" s="16" t="s">
        <v>77</v>
      </c>
      <c r="O160" s="16">
        <v>0</v>
      </c>
      <c r="P160" s="16" t="s">
        <v>78</v>
      </c>
      <c r="Q160" s="16" t="s">
        <v>78</v>
      </c>
      <c r="R160" s="16" t="s">
        <v>78</v>
      </c>
      <c r="S160" s="16" t="s">
        <v>78</v>
      </c>
      <c r="T160" s="14" t="s">
        <v>90</v>
      </c>
      <c r="U160" s="13" t="s">
        <v>1596</v>
      </c>
      <c r="V160" s="14" t="s">
        <v>1597</v>
      </c>
      <c r="W160" s="13" t="s">
        <v>83</v>
      </c>
      <c r="X160" s="17" t="s">
        <v>105</v>
      </c>
      <c r="Y160" s="14">
        <v>705</v>
      </c>
      <c r="Z160" s="14" t="s">
        <v>106</v>
      </c>
      <c r="AA160" s="13" t="s">
        <v>107</v>
      </c>
      <c r="AB160" s="18" t="s">
        <v>108</v>
      </c>
      <c r="AC160" s="4">
        <f t="shared" si="20"/>
        <v>1</v>
      </c>
      <c r="AD160" s="2">
        <f>IF(COUNTIF(D$2:D160,D160)&gt;1,0,1)</f>
        <v>0</v>
      </c>
      <c r="AG160" s="2">
        <f t="shared" si="21"/>
        <v>0</v>
      </c>
      <c r="AH160" s="2">
        <f t="shared" si="27"/>
        <v>0</v>
      </c>
      <c r="AI160" s="2">
        <f t="shared" si="22"/>
        <v>0</v>
      </c>
      <c r="AJ160" s="44" t="str">
        <f t="shared" si="23"/>
        <v>N108410930399664N</v>
      </c>
      <c r="AK160" s="2">
        <f>IF(COUNTIF(AJ$2:AJ160,AJ160)&gt;1,0,1)</f>
        <v>0</v>
      </c>
      <c r="AL160" s="2">
        <f t="shared" si="24"/>
        <v>0</v>
      </c>
      <c r="AM160" s="2">
        <f t="shared" si="25"/>
        <v>0</v>
      </c>
      <c r="AN160" s="2">
        <f t="shared" si="26"/>
        <v>0</v>
      </c>
      <c r="AO160" s="2">
        <f>VLOOKUP(D160,'[1]Matriculados PD 2015_2019'!$D:$F,3,0)</f>
        <v>0</v>
      </c>
      <c r="AP160" s="2">
        <f t="shared" si="28"/>
        <v>0</v>
      </c>
      <c r="AQ160" s="2">
        <f t="shared" si="29"/>
        <v>0</v>
      </c>
    </row>
    <row r="161" spans="1:43">
      <c r="A161" s="2">
        <v>196</v>
      </c>
      <c r="B161" s="6" t="s">
        <v>2560</v>
      </c>
      <c r="C161" s="7" t="s">
        <v>120</v>
      </c>
      <c r="D161" s="7" t="s">
        <v>3728</v>
      </c>
      <c r="E161" s="8">
        <v>20017872</v>
      </c>
      <c r="F161" s="8">
        <v>17761</v>
      </c>
      <c r="G161" s="8" t="s">
        <v>3729</v>
      </c>
      <c r="H161" s="7" t="s">
        <v>83</v>
      </c>
      <c r="I161" s="7" t="s">
        <v>569</v>
      </c>
      <c r="J161" s="8" t="s">
        <v>75</v>
      </c>
      <c r="K161" s="8" t="s">
        <v>3730</v>
      </c>
      <c r="L161" s="7">
        <v>2015</v>
      </c>
      <c r="M161" s="9">
        <v>42404</v>
      </c>
      <c r="N161" s="10" t="s">
        <v>77</v>
      </c>
      <c r="O161" s="10">
        <v>0</v>
      </c>
      <c r="P161" s="10" t="s">
        <v>78</v>
      </c>
      <c r="Q161" s="10" t="s">
        <v>78</v>
      </c>
      <c r="R161" s="10" t="s">
        <v>78</v>
      </c>
      <c r="S161" s="10" t="s">
        <v>78</v>
      </c>
      <c r="T161" s="8" t="s">
        <v>80</v>
      </c>
      <c r="U161" s="7" t="s">
        <v>3731</v>
      </c>
      <c r="V161" s="8" t="s">
        <v>3732</v>
      </c>
      <c r="W161" s="7" t="s">
        <v>83</v>
      </c>
      <c r="X161" s="11" t="s">
        <v>203</v>
      </c>
      <c r="Y161" s="8">
        <v>660</v>
      </c>
      <c r="Z161" s="8" t="s">
        <v>204</v>
      </c>
      <c r="AA161" s="7" t="s">
        <v>79</v>
      </c>
      <c r="AB161" s="12" t="s">
        <v>86</v>
      </c>
      <c r="AC161" s="4">
        <f t="shared" si="20"/>
        <v>1</v>
      </c>
      <c r="AD161" s="2">
        <f>IF(COUNTIF(D$2:D161,D161)&gt;1,0,1)</f>
        <v>1</v>
      </c>
      <c r="AG161" s="2">
        <f t="shared" si="21"/>
        <v>0</v>
      </c>
      <c r="AH161" s="2">
        <f t="shared" si="27"/>
        <v>0</v>
      </c>
      <c r="AI161" s="2">
        <f t="shared" si="22"/>
        <v>1</v>
      </c>
      <c r="AJ161" s="44" t="str">
        <f t="shared" si="23"/>
        <v>P0269055630500555W</v>
      </c>
      <c r="AK161" s="2">
        <f>IF(COUNTIF(AJ$2:AJ161,AJ161)&gt;1,0,1)</f>
        <v>1</v>
      </c>
      <c r="AL161" s="2">
        <f t="shared" si="24"/>
        <v>0</v>
      </c>
      <c r="AM161" s="2">
        <f t="shared" si="25"/>
        <v>0</v>
      </c>
      <c r="AN161" s="2">
        <f t="shared" si="26"/>
        <v>1</v>
      </c>
      <c r="AO161" s="2">
        <f>VLOOKUP(D161,'[1]Matriculados PD 2015_2019'!$D:$F,3,0)</f>
        <v>0</v>
      </c>
      <c r="AP161" s="2">
        <f t="shared" si="28"/>
        <v>0</v>
      </c>
      <c r="AQ161" s="2">
        <f t="shared" si="29"/>
        <v>0</v>
      </c>
    </row>
    <row r="162" spans="1:43">
      <c r="A162" s="2">
        <v>196</v>
      </c>
      <c r="B162" s="6" t="s">
        <v>2560</v>
      </c>
      <c r="C162" s="7" t="s">
        <v>120</v>
      </c>
      <c r="D162" s="7" t="s">
        <v>3728</v>
      </c>
      <c r="E162" s="8">
        <v>20017872</v>
      </c>
      <c r="F162" s="8">
        <v>17761</v>
      </c>
      <c r="G162" s="8" t="s">
        <v>3729</v>
      </c>
      <c r="H162" s="7" t="s">
        <v>83</v>
      </c>
      <c r="I162" s="7" t="s">
        <v>569</v>
      </c>
      <c r="J162" s="8" t="s">
        <v>75</v>
      </c>
      <c r="K162" s="8" t="s">
        <v>3730</v>
      </c>
      <c r="L162" s="7">
        <v>2015</v>
      </c>
      <c r="M162" s="9">
        <v>42404</v>
      </c>
      <c r="N162" s="10" t="s">
        <v>77</v>
      </c>
      <c r="O162" s="10">
        <v>0</v>
      </c>
      <c r="P162" s="10" t="s">
        <v>78</v>
      </c>
      <c r="Q162" s="10" t="s">
        <v>78</v>
      </c>
      <c r="R162" s="10" t="s">
        <v>78</v>
      </c>
      <c r="S162" s="10" t="s">
        <v>78</v>
      </c>
      <c r="T162" s="8" t="s">
        <v>90</v>
      </c>
      <c r="U162" s="7" t="s">
        <v>3731</v>
      </c>
      <c r="V162" s="8" t="s">
        <v>3732</v>
      </c>
      <c r="W162" s="7" t="s">
        <v>83</v>
      </c>
      <c r="X162" s="11" t="s">
        <v>203</v>
      </c>
      <c r="Y162" s="8">
        <v>660</v>
      </c>
      <c r="Z162" s="8" t="s">
        <v>204</v>
      </c>
      <c r="AA162" s="7" t="s">
        <v>79</v>
      </c>
      <c r="AB162" s="12" t="s">
        <v>86</v>
      </c>
      <c r="AC162" s="4">
        <f t="shared" si="20"/>
        <v>1</v>
      </c>
      <c r="AD162" s="2">
        <f>IF(COUNTIF(D$2:D162,D162)&gt;1,0,1)</f>
        <v>0</v>
      </c>
      <c r="AG162" s="2">
        <f t="shared" si="21"/>
        <v>0</v>
      </c>
      <c r="AH162" s="2">
        <f t="shared" si="27"/>
        <v>0</v>
      </c>
      <c r="AI162" s="2">
        <f t="shared" si="22"/>
        <v>0</v>
      </c>
      <c r="AJ162" s="44" t="str">
        <f t="shared" si="23"/>
        <v>P0269055630500555W</v>
      </c>
      <c r="AK162" s="2">
        <f>IF(COUNTIF(AJ$2:AJ162,AJ162)&gt;1,0,1)</f>
        <v>0</v>
      </c>
      <c r="AL162" s="2">
        <f t="shared" si="24"/>
        <v>0</v>
      </c>
      <c r="AM162" s="2">
        <f t="shared" si="25"/>
        <v>0</v>
      </c>
      <c r="AN162" s="2">
        <f t="shared" si="26"/>
        <v>0</v>
      </c>
      <c r="AO162" s="2">
        <f>VLOOKUP(D162,'[1]Matriculados PD 2015_2019'!$D:$F,3,0)</f>
        <v>0</v>
      </c>
      <c r="AP162" s="2">
        <f t="shared" si="28"/>
        <v>0</v>
      </c>
      <c r="AQ162" s="2">
        <f t="shared" si="29"/>
        <v>0</v>
      </c>
    </row>
    <row r="163" spans="1:43">
      <c r="A163" s="2">
        <v>196</v>
      </c>
      <c r="B163" s="5" t="s">
        <v>2560</v>
      </c>
      <c r="C163" s="13" t="s">
        <v>120</v>
      </c>
      <c r="D163" s="13" t="s">
        <v>3733</v>
      </c>
      <c r="E163" s="14">
        <v>20028221</v>
      </c>
      <c r="F163" s="14">
        <v>17761</v>
      </c>
      <c r="G163" s="14" t="s">
        <v>3734</v>
      </c>
      <c r="H163" s="13" t="s">
        <v>83</v>
      </c>
      <c r="I163" s="13" t="s">
        <v>819</v>
      </c>
      <c r="J163" s="14" t="s">
        <v>75</v>
      </c>
      <c r="K163" s="14" t="s">
        <v>3735</v>
      </c>
      <c r="L163" s="13">
        <v>2015</v>
      </c>
      <c r="M163" s="15">
        <v>42569</v>
      </c>
      <c r="N163" s="16" t="s">
        <v>77</v>
      </c>
      <c r="O163" s="16">
        <v>0</v>
      </c>
      <c r="P163" s="16" t="s">
        <v>78</v>
      </c>
      <c r="Q163" s="16" t="s">
        <v>78</v>
      </c>
      <c r="R163" s="16" t="s">
        <v>78</v>
      </c>
      <c r="S163" s="16" t="s">
        <v>79</v>
      </c>
      <c r="T163" s="14" t="s">
        <v>80</v>
      </c>
      <c r="U163" s="13" t="s">
        <v>699</v>
      </c>
      <c r="V163" s="14" t="s">
        <v>700</v>
      </c>
      <c r="W163" s="13" t="s">
        <v>83</v>
      </c>
      <c r="X163" s="17" t="s">
        <v>105</v>
      </c>
      <c r="Y163" s="14">
        <v>705</v>
      </c>
      <c r="Z163" s="14" t="s">
        <v>106</v>
      </c>
      <c r="AA163" s="13" t="s">
        <v>107</v>
      </c>
      <c r="AB163" s="18" t="s">
        <v>108</v>
      </c>
      <c r="AC163" s="4">
        <f t="shared" si="20"/>
        <v>1</v>
      </c>
      <c r="AD163" s="2">
        <f>IF(COUNTIF(D$2:D163,D163)&gt;1,0,1)</f>
        <v>1</v>
      </c>
      <c r="AG163" s="2">
        <f t="shared" si="21"/>
        <v>0</v>
      </c>
      <c r="AH163" s="2">
        <f t="shared" si="27"/>
        <v>0</v>
      </c>
      <c r="AI163" s="2">
        <f t="shared" si="22"/>
        <v>1</v>
      </c>
      <c r="AJ163" s="44" t="str">
        <f t="shared" si="23"/>
        <v>Y1944554X24247227Y</v>
      </c>
      <c r="AK163" s="2">
        <f>IF(COUNTIF(AJ$2:AJ163,AJ163)&gt;1,0,1)</f>
        <v>1</v>
      </c>
      <c r="AL163" s="2">
        <f t="shared" si="24"/>
        <v>1</v>
      </c>
      <c r="AM163" s="2">
        <f t="shared" si="25"/>
        <v>1</v>
      </c>
      <c r="AN163" s="2">
        <f t="shared" si="26"/>
        <v>1</v>
      </c>
      <c r="AO163" s="2">
        <f>VLOOKUP(D163,'[1]Matriculados PD 2015_2019'!$D:$F,3,0)</f>
        <v>0</v>
      </c>
      <c r="AP163" s="2">
        <f t="shared" si="28"/>
        <v>0</v>
      </c>
      <c r="AQ163" s="2">
        <f t="shared" si="29"/>
        <v>0</v>
      </c>
    </row>
    <row r="164" spans="1:43">
      <c r="A164" s="2">
        <v>196</v>
      </c>
      <c r="B164" s="6" t="s">
        <v>2560</v>
      </c>
      <c r="C164" s="7" t="s">
        <v>120</v>
      </c>
      <c r="D164" s="7" t="s">
        <v>3733</v>
      </c>
      <c r="E164" s="8">
        <v>20028221</v>
      </c>
      <c r="F164" s="8">
        <v>17761</v>
      </c>
      <c r="G164" s="8" t="s">
        <v>3734</v>
      </c>
      <c r="H164" s="7" t="s">
        <v>83</v>
      </c>
      <c r="I164" s="7" t="s">
        <v>819</v>
      </c>
      <c r="J164" s="8" t="s">
        <v>75</v>
      </c>
      <c r="K164" s="8" t="s">
        <v>3735</v>
      </c>
      <c r="L164" s="7">
        <v>2015</v>
      </c>
      <c r="M164" s="9">
        <v>42569</v>
      </c>
      <c r="N164" s="10" t="s">
        <v>77</v>
      </c>
      <c r="O164" s="10">
        <v>0</v>
      </c>
      <c r="P164" s="10" t="s">
        <v>78</v>
      </c>
      <c r="Q164" s="10" t="s">
        <v>78</v>
      </c>
      <c r="R164" s="10" t="s">
        <v>78</v>
      </c>
      <c r="S164" s="10" t="s">
        <v>79</v>
      </c>
      <c r="T164" s="8" t="s">
        <v>80</v>
      </c>
      <c r="U164" s="7" t="s">
        <v>3336</v>
      </c>
      <c r="V164" s="8" t="s">
        <v>3337</v>
      </c>
      <c r="W164" s="7" t="s">
        <v>73</v>
      </c>
      <c r="X164" s="11" t="s">
        <v>105</v>
      </c>
      <c r="Y164" s="8">
        <v>705</v>
      </c>
      <c r="Z164" s="8" t="s">
        <v>106</v>
      </c>
      <c r="AA164" s="7" t="s">
        <v>107</v>
      </c>
      <c r="AB164" s="12" t="s">
        <v>108</v>
      </c>
      <c r="AC164" s="4">
        <f t="shared" si="20"/>
        <v>1</v>
      </c>
      <c r="AD164" s="2">
        <f>IF(COUNTIF(D$2:D164,D164)&gt;1,0,1)</f>
        <v>0</v>
      </c>
      <c r="AG164" s="2">
        <f t="shared" si="21"/>
        <v>0</v>
      </c>
      <c r="AH164" s="2">
        <f t="shared" si="27"/>
        <v>0</v>
      </c>
      <c r="AI164" s="2">
        <f t="shared" si="22"/>
        <v>0</v>
      </c>
      <c r="AJ164" s="44" t="str">
        <f t="shared" si="23"/>
        <v>Y1944554X44367790P</v>
      </c>
      <c r="AK164" s="2">
        <f>IF(COUNTIF(AJ$2:AJ164,AJ164)&gt;1,0,1)</f>
        <v>1</v>
      </c>
      <c r="AL164" s="2">
        <f t="shared" si="24"/>
        <v>0</v>
      </c>
      <c r="AM164" s="2">
        <f t="shared" si="25"/>
        <v>0</v>
      </c>
      <c r="AN164" s="2">
        <f t="shared" si="26"/>
        <v>0</v>
      </c>
      <c r="AO164" s="2">
        <f>VLOOKUP(D164,'[1]Matriculados PD 2015_2019'!$D:$F,3,0)</f>
        <v>0</v>
      </c>
      <c r="AP164" s="2">
        <f t="shared" si="28"/>
        <v>0</v>
      </c>
      <c r="AQ164" s="2">
        <f t="shared" si="29"/>
        <v>0</v>
      </c>
    </row>
    <row r="165" spans="1:43">
      <c r="A165" s="2">
        <v>196</v>
      </c>
      <c r="B165" s="6" t="s">
        <v>2560</v>
      </c>
      <c r="C165" s="7" t="s">
        <v>120</v>
      </c>
      <c r="D165" s="7" t="s">
        <v>3733</v>
      </c>
      <c r="E165" s="8">
        <v>20028221</v>
      </c>
      <c r="F165" s="8">
        <v>17761</v>
      </c>
      <c r="G165" s="8" t="s">
        <v>3734</v>
      </c>
      <c r="H165" s="7" t="s">
        <v>83</v>
      </c>
      <c r="I165" s="7" t="s">
        <v>819</v>
      </c>
      <c r="J165" s="8" t="s">
        <v>75</v>
      </c>
      <c r="K165" s="8" t="s">
        <v>3735</v>
      </c>
      <c r="L165" s="7">
        <v>2015</v>
      </c>
      <c r="M165" s="9">
        <v>42569</v>
      </c>
      <c r="N165" s="10" t="s">
        <v>77</v>
      </c>
      <c r="O165" s="10">
        <v>0</v>
      </c>
      <c r="P165" s="10" t="s">
        <v>78</v>
      </c>
      <c r="Q165" s="10" t="s">
        <v>78</v>
      </c>
      <c r="R165" s="10" t="s">
        <v>78</v>
      </c>
      <c r="S165" s="10" t="s">
        <v>79</v>
      </c>
      <c r="T165" s="8" t="s">
        <v>90</v>
      </c>
      <c r="U165" s="7" t="s">
        <v>699</v>
      </c>
      <c r="V165" s="8" t="s">
        <v>700</v>
      </c>
      <c r="W165" s="7" t="s">
        <v>83</v>
      </c>
      <c r="X165" s="11" t="s">
        <v>105</v>
      </c>
      <c r="Y165" s="8">
        <v>705</v>
      </c>
      <c r="Z165" s="8" t="s">
        <v>106</v>
      </c>
      <c r="AA165" s="7" t="s">
        <v>107</v>
      </c>
      <c r="AB165" s="12" t="s">
        <v>108</v>
      </c>
      <c r="AC165" s="4">
        <f t="shared" si="20"/>
        <v>1</v>
      </c>
      <c r="AD165" s="2">
        <f>IF(COUNTIF(D$2:D165,D165)&gt;1,0,1)</f>
        <v>0</v>
      </c>
      <c r="AG165" s="2">
        <f t="shared" si="21"/>
        <v>0</v>
      </c>
      <c r="AH165" s="2">
        <f t="shared" si="27"/>
        <v>0</v>
      </c>
      <c r="AI165" s="2">
        <f t="shared" si="22"/>
        <v>0</v>
      </c>
      <c r="AJ165" s="44" t="str">
        <f t="shared" si="23"/>
        <v>Y1944554X24247227Y</v>
      </c>
      <c r="AK165" s="2">
        <f>IF(COUNTIF(AJ$2:AJ165,AJ165)&gt;1,0,1)</f>
        <v>0</v>
      </c>
      <c r="AL165" s="2">
        <f t="shared" si="24"/>
        <v>0</v>
      </c>
      <c r="AM165" s="2">
        <f t="shared" si="25"/>
        <v>0</v>
      </c>
      <c r="AN165" s="2">
        <f t="shared" si="26"/>
        <v>0</v>
      </c>
      <c r="AO165" s="2">
        <f>VLOOKUP(D165,'[1]Matriculados PD 2015_2019'!$D:$F,3,0)</f>
        <v>0</v>
      </c>
      <c r="AP165" s="2">
        <f t="shared" si="28"/>
        <v>0</v>
      </c>
      <c r="AQ165" s="2">
        <f t="shared" si="29"/>
        <v>0</v>
      </c>
    </row>
    <row r="166" spans="1:43">
      <c r="A166" s="2">
        <v>196</v>
      </c>
      <c r="B166" s="5" t="s">
        <v>2560</v>
      </c>
      <c r="C166" s="13" t="s">
        <v>120</v>
      </c>
      <c r="D166" s="13" t="s">
        <v>3736</v>
      </c>
      <c r="E166" s="14">
        <v>20012926</v>
      </c>
      <c r="F166" s="14">
        <v>17761</v>
      </c>
      <c r="G166" s="14" t="s">
        <v>3737</v>
      </c>
      <c r="H166" s="13" t="s">
        <v>83</v>
      </c>
      <c r="I166" s="13" t="s">
        <v>241</v>
      </c>
      <c r="J166" s="14" t="s">
        <v>75</v>
      </c>
      <c r="K166" s="14" t="s">
        <v>3738</v>
      </c>
      <c r="L166" s="13">
        <v>2015</v>
      </c>
      <c r="M166" s="15">
        <v>42628</v>
      </c>
      <c r="N166" s="16" t="s">
        <v>77</v>
      </c>
      <c r="O166" s="16">
        <v>0</v>
      </c>
      <c r="P166" s="16" t="s">
        <v>78</v>
      </c>
      <c r="Q166" s="16" t="s">
        <v>78</v>
      </c>
      <c r="R166" s="16" t="s">
        <v>78</v>
      </c>
      <c r="S166" s="16" t="s">
        <v>78</v>
      </c>
      <c r="T166" s="14" t="s">
        <v>80</v>
      </c>
      <c r="U166" s="13" t="s">
        <v>3739</v>
      </c>
      <c r="V166" s="14" t="s">
        <v>3740</v>
      </c>
      <c r="W166" s="13" t="s">
        <v>73</v>
      </c>
      <c r="X166" s="17" t="s">
        <v>1077</v>
      </c>
      <c r="Y166" s="14">
        <v>25</v>
      </c>
      <c r="Z166" s="14" t="s">
        <v>1077</v>
      </c>
      <c r="AA166" s="13" t="s">
        <v>79</v>
      </c>
      <c r="AB166" s="18" t="s">
        <v>86</v>
      </c>
      <c r="AC166" s="4">
        <f t="shared" si="20"/>
        <v>1</v>
      </c>
      <c r="AD166" s="2">
        <f>IF(COUNTIF(D$2:D166,D166)&gt;1,0,1)</f>
        <v>1</v>
      </c>
      <c r="AG166" s="2">
        <f t="shared" si="21"/>
        <v>0</v>
      </c>
      <c r="AH166" s="2">
        <f t="shared" si="27"/>
        <v>0</v>
      </c>
      <c r="AI166" s="2">
        <f t="shared" si="22"/>
        <v>1</v>
      </c>
      <c r="AJ166" s="44" t="str">
        <f t="shared" si="23"/>
        <v>YB43068605888707V</v>
      </c>
      <c r="AK166" s="2">
        <f>IF(COUNTIF(AJ$2:AJ166,AJ166)&gt;1,0,1)</f>
        <v>1</v>
      </c>
      <c r="AL166" s="2">
        <f t="shared" si="24"/>
        <v>1</v>
      </c>
      <c r="AM166" s="2">
        <f t="shared" si="25"/>
        <v>0</v>
      </c>
      <c r="AN166" s="2">
        <f t="shared" si="26"/>
        <v>1</v>
      </c>
      <c r="AO166" s="2">
        <f>VLOOKUP(D166,'[1]Matriculados PD 2015_2019'!$D:$F,3,0)</f>
        <v>0</v>
      </c>
      <c r="AP166" s="2">
        <f t="shared" si="28"/>
        <v>0</v>
      </c>
      <c r="AQ166" s="2">
        <f t="shared" si="29"/>
        <v>0</v>
      </c>
    </row>
    <row r="167" spans="1:43">
      <c r="A167" s="2">
        <v>196</v>
      </c>
      <c r="B167" s="6" t="s">
        <v>2560</v>
      </c>
      <c r="C167" s="7" t="s">
        <v>120</v>
      </c>
      <c r="D167" s="7" t="s">
        <v>3736</v>
      </c>
      <c r="E167" s="8">
        <v>20012926</v>
      </c>
      <c r="F167" s="8">
        <v>17761</v>
      </c>
      <c r="G167" s="8" t="s">
        <v>3737</v>
      </c>
      <c r="H167" s="7" t="s">
        <v>83</v>
      </c>
      <c r="I167" s="7" t="s">
        <v>241</v>
      </c>
      <c r="J167" s="8" t="s">
        <v>75</v>
      </c>
      <c r="K167" s="8" t="s">
        <v>3738</v>
      </c>
      <c r="L167" s="7">
        <v>2015</v>
      </c>
      <c r="M167" s="9">
        <v>42628</v>
      </c>
      <c r="N167" s="10" t="s">
        <v>77</v>
      </c>
      <c r="O167" s="10">
        <v>0</v>
      </c>
      <c r="P167" s="10" t="s">
        <v>78</v>
      </c>
      <c r="Q167" s="10" t="s">
        <v>78</v>
      </c>
      <c r="R167" s="10" t="s">
        <v>78</v>
      </c>
      <c r="S167" s="10" t="s">
        <v>78</v>
      </c>
      <c r="T167" s="8" t="s">
        <v>80</v>
      </c>
      <c r="U167" s="7" t="s">
        <v>3741</v>
      </c>
      <c r="V167" s="8" t="s">
        <v>3742</v>
      </c>
      <c r="W167" s="7" t="s">
        <v>83</v>
      </c>
      <c r="X167" s="11" t="s">
        <v>156</v>
      </c>
      <c r="Y167" s="8">
        <v>617</v>
      </c>
      <c r="Z167" s="8" t="s">
        <v>156</v>
      </c>
      <c r="AA167" s="7" t="s">
        <v>79</v>
      </c>
      <c r="AB167" s="12" t="s">
        <v>86</v>
      </c>
      <c r="AC167" s="4">
        <f t="shared" si="20"/>
        <v>1</v>
      </c>
      <c r="AD167" s="2">
        <f>IF(COUNTIF(D$2:D167,D167)&gt;1,0,1)</f>
        <v>0</v>
      </c>
      <c r="AG167" s="2">
        <f t="shared" si="21"/>
        <v>0</v>
      </c>
      <c r="AH167" s="2">
        <f t="shared" si="27"/>
        <v>0</v>
      </c>
      <c r="AI167" s="2">
        <f t="shared" si="22"/>
        <v>0</v>
      </c>
      <c r="AJ167" s="44" t="str">
        <f t="shared" si="23"/>
        <v>YB43068625980810X</v>
      </c>
      <c r="AK167" s="2">
        <f>IF(COUNTIF(AJ$2:AJ167,AJ167)&gt;1,0,1)</f>
        <v>1</v>
      </c>
      <c r="AL167" s="2">
        <f t="shared" si="24"/>
        <v>0</v>
      </c>
      <c r="AM167" s="2">
        <f t="shared" si="25"/>
        <v>0</v>
      </c>
      <c r="AN167" s="2">
        <f t="shared" si="26"/>
        <v>0</v>
      </c>
      <c r="AO167" s="2">
        <f>VLOOKUP(D167,'[1]Matriculados PD 2015_2019'!$D:$F,3,0)</f>
        <v>0</v>
      </c>
      <c r="AP167" s="2">
        <f t="shared" si="28"/>
        <v>0</v>
      </c>
      <c r="AQ167" s="2">
        <f t="shared" si="29"/>
        <v>0</v>
      </c>
    </row>
    <row r="168" spans="1:43">
      <c r="A168" s="2">
        <v>196</v>
      </c>
      <c r="B168" s="6" t="s">
        <v>2560</v>
      </c>
      <c r="C168" s="7" t="s">
        <v>120</v>
      </c>
      <c r="D168" s="7" t="s">
        <v>3736</v>
      </c>
      <c r="E168" s="8">
        <v>20012926</v>
      </c>
      <c r="F168" s="8">
        <v>17761</v>
      </c>
      <c r="G168" s="8" t="s">
        <v>3737</v>
      </c>
      <c r="H168" s="7" t="s">
        <v>83</v>
      </c>
      <c r="I168" s="7" t="s">
        <v>241</v>
      </c>
      <c r="J168" s="8" t="s">
        <v>75</v>
      </c>
      <c r="K168" s="8" t="s">
        <v>3738</v>
      </c>
      <c r="L168" s="7">
        <v>2015</v>
      </c>
      <c r="M168" s="9">
        <v>42628</v>
      </c>
      <c r="N168" s="10" t="s">
        <v>77</v>
      </c>
      <c r="O168" s="10">
        <v>0</v>
      </c>
      <c r="P168" s="10" t="s">
        <v>78</v>
      </c>
      <c r="Q168" s="10" t="s">
        <v>78</v>
      </c>
      <c r="R168" s="10" t="s">
        <v>78</v>
      </c>
      <c r="S168" s="10" t="s">
        <v>78</v>
      </c>
      <c r="T168" s="8" t="s">
        <v>90</v>
      </c>
      <c r="U168" s="7" t="s">
        <v>3739</v>
      </c>
      <c r="V168" s="8" t="s">
        <v>3740</v>
      </c>
      <c r="W168" s="7" t="s">
        <v>73</v>
      </c>
      <c r="X168" s="11" t="s">
        <v>1077</v>
      </c>
      <c r="Y168" s="8">
        <v>25</v>
      </c>
      <c r="Z168" s="8" t="s">
        <v>1077</v>
      </c>
      <c r="AA168" s="7" t="s">
        <v>79</v>
      </c>
      <c r="AB168" s="12" t="s">
        <v>86</v>
      </c>
      <c r="AC168" s="4">
        <f t="shared" si="20"/>
        <v>1</v>
      </c>
      <c r="AD168" s="2">
        <f>IF(COUNTIF(D$2:D168,D168)&gt;1,0,1)</f>
        <v>0</v>
      </c>
      <c r="AG168" s="2">
        <f t="shared" si="21"/>
        <v>0</v>
      </c>
      <c r="AH168" s="2">
        <f t="shared" si="27"/>
        <v>0</v>
      </c>
      <c r="AI168" s="2">
        <f t="shared" si="22"/>
        <v>0</v>
      </c>
      <c r="AJ168" s="44" t="str">
        <f t="shared" si="23"/>
        <v>YB43068605888707V</v>
      </c>
      <c r="AK168" s="2">
        <f>IF(COUNTIF(AJ$2:AJ168,AJ168)&gt;1,0,1)</f>
        <v>0</v>
      </c>
      <c r="AL168" s="2">
        <f t="shared" si="24"/>
        <v>0</v>
      </c>
      <c r="AM168" s="2">
        <f t="shared" si="25"/>
        <v>0</v>
      </c>
      <c r="AN168" s="2">
        <f t="shared" si="26"/>
        <v>0</v>
      </c>
      <c r="AO168" s="2">
        <f>VLOOKUP(D168,'[1]Matriculados PD 2015_2019'!$D:$F,3,0)</f>
        <v>0</v>
      </c>
      <c r="AP168" s="2">
        <f t="shared" si="28"/>
        <v>0</v>
      </c>
      <c r="AQ168" s="2">
        <f t="shared" si="29"/>
        <v>0</v>
      </c>
    </row>
    <row r="169" spans="1:43">
      <c r="A169" s="2">
        <v>197</v>
      </c>
      <c r="B169" s="5" t="s">
        <v>2736</v>
      </c>
      <c r="C169" s="13" t="s">
        <v>120</v>
      </c>
      <c r="D169" s="13" t="s">
        <v>3743</v>
      </c>
      <c r="E169" s="14">
        <v>10433380</v>
      </c>
      <c r="F169" s="14">
        <v>17762</v>
      </c>
      <c r="G169" s="14" t="s">
        <v>3744</v>
      </c>
      <c r="H169" s="13" t="s">
        <v>73</v>
      </c>
      <c r="I169" s="13" t="s">
        <v>74</v>
      </c>
      <c r="J169" s="14" t="s">
        <v>75</v>
      </c>
      <c r="K169" s="14" t="s">
        <v>3745</v>
      </c>
      <c r="L169" s="13">
        <v>2015</v>
      </c>
      <c r="M169" s="15">
        <v>42390</v>
      </c>
      <c r="N169" s="16" t="s">
        <v>77</v>
      </c>
      <c r="O169" s="16">
        <v>0</v>
      </c>
      <c r="P169" s="16" t="s">
        <v>78</v>
      </c>
      <c r="Q169" s="16" t="s">
        <v>79</v>
      </c>
      <c r="R169" s="16" t="s">
        <v>78</v>
      </c>
      <c r="S169" s="16" t="s">
        <v>78</v>
      </c>
      <c r="T169" s="14" t="s">
        <v>80</v>
      </c>
      <c r="U169" s="13" t="s">
        <v>490</v>
      </c>
      <c r="V169" s="14" t="s">
        <v>491</v>
      </c>
      <c r="W169" s="13" t="s">
        <v>83</v>
      </c>
      <c r="X169" s="17" t="s">
        <v>419</v>
      </c>
      <c r="Y169" s="14">
        <v>265</v>
      </c>
      <c r="Z169" s="14" t="s">
        <v>492</v>
      </c>
      <c r="AA169" s="13" t="s">
        <v>99</v>
      </c>
      <c r="AB169" s="18" t="s">
        <v>100</v>
      </c>
      <c r="AC169" s="4">
        <f t="shared" si="20"/>
        <v>1</v>
      </c>
      <c r="AD169" s="2">
        <f>IF(COUNTIF(D$2:D169,D169)&gt;1,0,1)</f>
        <v>1</v>
      </c>
      <c r="AG169" s="2">
        <f t="shared" si="21"/>
        <v>1</v>
      </c>
      <c r="AH169" s="2">
        <f t="shared" si="27"/>
        <v>0</v>
      </c>
      <c r="AI169" s="2">
        <f t="shared" si="22"/>
        <v>1</v>
      </c>
      <c r="AJ169" s="44" t="str">
        <f t="shared" si="23"/>
        <v>05925697T28297020M</v>
      </c>
      <c r="AK169" s="2">
        <f>IF(COUNTIF(AJ$2:AJ169,AJ169)&gt;1,0,1)</f>
        <v>1</v>
      </c>
      <c r="AL169" s="2">
        <f t="shared" si="24"/>
        <v>1</v>
      </c>
      <c r="AM169" s="2">
        <f t="shared" si="25"/>
        <v>0</v>
      </c>
      <c r="AN169" s="2">
        <f t="shared" si="26"/>
        <v>0</v>
      </c>
      <c r="AO169" s="2">
        <f>VLOOKUP(D169,'[1]Matriculados PD 2015_2019'!$D:$F,3,0)</f>
        <v>0</v>
      </c>
      <c r="AP169" s="2">
        <f t="shared" si="28"/>
        <v>0</v>
      </c>
      <c r="AQ169" s="2">
        <f t="shared" si="29"/>
        <v>0</v>
      </c>
    </row>
    <row r="170" spans="1:43">
      <c r="A170" s="2">
        <v>197</v>
      </c>
      <c r="B170" s="6" t="s">
        <v>2736</v>
      </c>
      <c r="C170" s="7" t="s">
        <v>120</v>
      </c>
      <c r="D170" s="7" t="s">
        <v>3743</v>
      </c>
      <c r="E170" s="8">
        <v>10433380</v>
      </c>
      <c r="F170" s="8">
        <v>17762</v>
      </c>
      <c r="G170" s="8" t="s">
        <v>3744</v>
      </c>
      <c r="H170" s="7" t="s">
        <v>73</v>
      </c>
      <c r="I170" s="7" t="s">
        <v>74</v>
      </c>
      <c r="J170" s="8" t="s">
        <v>75</v>
      </c>
      <c r="K170" s="8" t="s">
        <v>3745</v>
      </c>
      <c r="L170" s="7">
        <v>2015</v>
      </c>
      <c r="M170" s="9">
        <v>42390</v>
      </c>
      <c r="N170" s="10" t="s">
        <v>77</v>
      </c>
      <c r="O170" s="10">
        <v>0</v>
      </c>
      <c r="P170" s="10" t="s">
        <v>78</v>
      </c>
      <c r="Q170" s="10" t="s">
        <v>79</v>
      </c>
      <c r="R170" s="10" t="s">
        <v>78</v>
      </c>
      <c r="S170" s="10" t="s">
        <v>78</v>
      </c>
      <c r="T170" s="8" t="s">
        <v>80</v>
      </c>
      <c r="U170" s="7" t="s">
        <v>3746</v>
      </c>
      <c r="V170" s="8" t="s">
        <v>3747</v>
      </c>
      <c r="W170" s="7" t="s">
        <v>83</v>
      </c>
      <c r="X170" s="11" t="s">
        <v>419</v>
      </c>
      <c r="Y170" s="8">
        <v>265</v>
      </c>
      <c r="Z170" s="8" t="s">
        <v>492</v>
      </c>
      <c r="AA170" s="7" t="s">
        <v>99</v>
      </c>
      <c r="AB170" s="12" t="s">
        <v>100</v>
      </c>
      <c r="AC170" s="4">
        <f t="shared" si="20"/>
        <v>1</v>
      </c>
      <c r="AD170" s="2">
        <f>IF(COUNTIF(D$2:D170,D170)&gt;1,0,1)</f>
        <v>0</v>
      </c>
      <c r="AG170" s="2">
        <f t="shared" si="21"/>
        <v>0</v>
      </c>
      <c r="AH170" s="2">
        <f t="shared" si="27"/>
        <v>0</v>
      </c>
      <c r="AI170" s="2">
        <f t="shared" si="22"/>
        <v>0</v>
      </c>
      <c r="AJ170" s="44" t="str">
        <f t="shared" si="23"/>
        <v>05925697T30549687Y</v>
      </c>
      <c r="AK170" s="2">
        <f>IF(COUNTIF(AJ$2:AJ170,AJ170)&gt;1,0,1)</f>
        <v>1</v>
      </c>
      <c r="AL170" s="2">
        <f t="shared" si="24"/>
        <v>0</v>
      </c>
      <c r="AM170" s="2">
        <f t="shared" si="25"/>
        <v>0</v>
      </c>
      <c r="AN170" s="2">
        <f t="shared" si="26"/>
        <v>0</v>
      </c>
      <c r="AO170" s="2">
        <f>VLOOKUP(D170,'[1]Matriculados PD 2015_2019'!$D:$F,3,0)</f>
        <v>0</v>
      </c>
      <c r="AP170" s="2">
        <f t="shared" si="28"/>
        <v>0</v>
      </c>
      <c r="AQ170" s="2">
        <f t="shared" si="29"/>
        <v>0</v>
      </c>
    </row>
    <row r="171" spans="1:43">
      <c r="A171" s="2">
        <v>197</v>
      </c>
      <c r="B171" s="5" t="s">
        <v>2736</v>
      </c>
      <c r="C171" s="13" t="s">
        <v>120</v>
      </c>
      <c r="D171" s="13" t="s">
        <v>3743</v>
      </c>
      <c r="E171" s="14">
        <v>10433380</v>
      </c>
      <c r="F171" s="14">
        <v>17762</v>
      </c>
      <c r="G171" s="14" t="s">
        <v>3744</v>
      </c>
      <c r="H171" s="13" t="s">
        <v>73</v>
      </c>
      <c r="I171" s="13" t="s">
        <v>74</v>
      </c>
      <c r="J171" s="14" t="s">
        <v>75</v>
      </c>
      <c r="K171" s="14" t="s">
        <v>3745</v>
      </c>
      <c r="L171" s="13">
        <v>2015</v>
      </c>
      <c r="M171" s="15">
        <v>42390</v>
      </c>
      <c r="N171" s="16" t="s">
        <v>77</v>
      </c>
      <c r="O171" s="16">
        <v>0</v>
      </c>
      <c r="P171" s="16" t="s">
        <v>78</v>
      </c>
      <c r="Q171" s="16" t="s">
        <v>79</v>
      </c>
      <c r="R171" s="16" t="s">
        <v>78</v>
      </c>
      <c r="S171" s="16" t="s">
        <v>78</v>
      </c>
      <c r="T171" s="14" t="s">
        <v>90</v>
      </c>
      <c r="U171" s="13" t="s">
        <v>490</v>
      </c>
      <c r="V171" s="14" t="s">
        <v>491</v>
      </c>
      <c r="W171" s="13" t="s">
        <v>83</v>
      </c>
      <c r="X171" s="17" t="s">
        <v>419</v>
      </c>
      <c r="Y171" s="14">
        <v>265</v>
      </c>
      <c r="Z171" s="14" t="s">
        <v>492</v>
      </c>
      <c r="AA171" s="13" t="s">
        <v>99</v>
      </c>
      <c r="AB171" s="18" t="s">
        <v>100</v>
      </c>
      <c r="AC171" s="4">
        <f t="shared" si="20"/>
        <v>1</v>
      </c>
      <c r="AD171" s="2">
        <f>IF(COUNTIF(D$2:D171,D171)&gt;1,0,1)</f>
        <v>0</v>
      </c>
      <c r="AG171" s="2">
        <f t="shared" si="21"/>
        <v>0</v>
      </c>
      <c r="AH171" s="2">
        <f t="shared" si="27"/>
        <v>0</v>
      </c>
      <c r="AI171" s="2">
        <f t="shared" si="22"/>
        <v>0</v>
      </c>
      <c r="AJ171" s="44" t="str">
        <f t="shared" si="23"/>
        <v>05925697T28297020M</v>
      </c>
      <c r="AK171" s="2">
        <f>IF(COUNTIF(AJ$2:AJ171,AJ171)&gt;1,0,1)</f>
        <v>0</v>
      </c>
      <c r="AL171" s="2">
        <f t="shared" si="24"/>
        <v>0</v>
      </c>
      <c r="AM171" s="2">
        <f t="shared" si="25"/>
        <v>0</v>
      </c>
      <c r="AN171" s="2">
        <f t="shared" si="26"/>
        <v>0</v>
      </c>
      <c r="AO171" s="2">
        <f>VLOOKUP(D171,'[1]Matriculados PD 2015_2019'!$D:$F,3,0)</f>
        <v>0</v>
      </c>
      <c r="AP171" s="2">
        <f t="shared" si="28"/>
        <v>0</v>
      </c>
      <c r="AQ171" s="2">
        <f t="shared" si="29"/>
        <v>0</v>
      </c>
    </row>
    <row r="172" spans="1:43">
      <c r="A172" s="2">
        <v>197</v>
      </c>
      <c r="B172" s="6" t="s">
        <v>2736</v>
      </c>
      <c r="C172" s="7" t="s">
        <v>120</v>
      </c>
      <c r="D172" s="7" t="s">
        <v>3748</v>
      </c>
      <c r="E172" s="8">
        <v>10275307</v>
      </c>
      <c r="F172" s="8">
        <v>17762</v>
      </c>
      <c r="G172" s="8" t="s">
        <v>3749</v>
      </c>
      <c r="H172" s="7" t="s">
        <v>83</v>
      </c>
      <c r="I172" s="7" t="s">
        <v>74</v>
      </c>
      <c r="J172" s="8" t="s">
        <v>75</v>
      </c>
      <c r="K172" s="8" t="s">
        <v>3750</v>
      </c>
      <c r="L172" s="7">
        <v>2015</v>
      </c>
      <c r="M172" s="9">
        <v>42408</v>
      </c>
      <c r="N172" s="10" t="s">
        <v>77</v>
      </c>
      <c r="O172" s="10">
        <v>0</v>
      </c>
      <c r="P172" s="10" t="s">
        <v>78</v>
      </c>
      <c r="Q172" s="10" t="s">
        <v>78</v>
      </c>
      <c r="R172" s="10" t="s">
        <v>78</v>
      </c>
      <c r="S172" s="10" t="s">
        <v>78</v>
      </c>
      <c r="T172" s="8" t="s">
        <v>80</v>
      </c>
      <c r="U172" s="7" t="s">
        <v>3751</v>
      </c>
      <c r="V172" s="8" t="s">
        <v>3752</v>
      </c>
      <c r="W172" s="7" t="s">
        <v>83</v>
      </c>
      <c r="X172" s="11" t="s">
        <v>452</v>
      </c>
      <c r="Y172" s="8">
        <v>125</v>
      </c>
      <c r="Z172" s="8" t="s">
        <v>453</v>
      </c>
      <c r="AA172" s="7" t="s">
        <v>263</v>
      </c>
      <c r="AB172" s="12" t="s">
        <v>264</v>
      </c>
      <c r="AC172" s="4">
        <f t="shared" si="20"/>
        <v>1</v>
      </c>
      <c r="AD172" s="2">
        <f>IF(COUNTIF(D$2:D172,D172)&gt;1,0,1)</f>
        <v>1</v>
      </c>
      <c r="AG172" s="2">
        <f t="shared" si="21"/>
        <v>0</v>
      </c>
      <c r="AH172" s="2">
        <f t="shared" si="27"/>
        <v>0</v>
      </c>
      <c r="AI172" s="2">
        <f t="shared" si="22"/>
        <v>1</v>
      </c>
      <c r="AJ172" s="44" t="str">
        <f t="shared" si="23"/>
        <v>30454568S30481188R</v>
      </c>
      <c r="AK172" s="2">
        <f>IF(COUNTIF(AJ$2:AJ172,AJ172)&gt;1,0,1)</f>
        <v>1</v>
      </c>
      <c r="AL172" s="2">
        <f t="shared" si="24"/>
        <v>0</v>
      </c>
      <c r="AM172" s="2">
        <f t="shared" si="25"/>
        <v>0</v>
      </c>
      <c r="AN172" s="2">
        <f t="shared" si="26"/>
        <v>0</v>
      </c>
      <c r="AO172" s="2">
        <f>VLOOKUP(D172,'[1]Matriculados PD 2015_2019'!$D:$F,3,0)</f>
        <v>0</v>
      </c>
      <c r="AP172" s="2">
        <f t="shared" si="28"/>
        <v>0</v>
      </c>
      <c r="AQ172" s="2">
        <f t="shared" si="29"/>
        <v>0</v>
      </c>
    </row>
    <row r="173" spans="1:43">
      <c r="A173" s="2">
        <v>197</v>
      </c>
      <c r="B173" s="6" t="s">
        <v>2736</v>
      </c>
      <c r="C173" s="7" t="s">
        <v>120</v>
      </c>
      <c r="D173" s="7" t="s">
        <v>3748</v>
      </c>
      <c r="E173" s="8">
        <v>10275307</v>
      </c>
      <c r="F173" s="8">
        <v>17762</v>
      </c>
      <c r="G173" s="8" t="s">
        <v>3749</v>
      </c>
      <c r="H173" s="7" t="s">
        <v>83</v>
      </c>
      <c r="I173" s="7" t="s">
        <v>74</v>
      </c>
      <c r="J173" s="8" t="s">
        <v>75</v>
      </c>
      <c r="K173" s="8" t="s">
        <v>3750</v>
      </c>
      <c r="L173" s="7">
        <v>2015</v>
      </c>
      <c r="M173" s="9">
        <v>42408</v>
      </c>
      <c r="N173" s="10" t="s">
        <v>77</v>
      </c>
      <c r="O173" s="10">
        <v>0</v>
      </c>
      <c r="P173" s="10" t="s">
        <v>78</v>
      </c>
      <c r="Q173" s="10" t="s">
        <v>78</v>
      </c>
      <c r="R173" s="10" t="s">
        <v>78</v>
      </c>
      <c r="S173" s="10" t="s">
        <v>78</v>
      </c>
      <c r="T173" s="8" t="s">
        <v>90</v>
      </c>
      <c r="U173" s="7" t="s">
        <v>3751</v>
      </c>
      <c r="V173" s="8" t="s">
        <v>3752</v>
      </c>
      <c r="W173" s="7" t="s">
        <v>83</v>
      </c>
      <c r="X173" s="11" t="s">
        <v>452</v>
      </c>
      <c r="Y173" s="8">
        <v>125</v>
      </c>
      <c r="Z173" s="8" t="s">
        <v>453</v>
      </c>
      <c r="AA173" s="7" t="s">
        <v>263</v>
      </c>
      <c r="AB173" s="12" t="s">
        <v>264</v>
      </c>
      <c r="AC173" s="4">
        <f t="shared" si="20"/>
        <v>1</v>
      </c>
      <c r="AD173" s="2">
        <f>IF(COUNTIF(D$2:D173,D173)&gt;1,0,1)</f>
        <v>0</v>
      </c>
      <c r="AG173" s="2">
        <f t="shared" si="21"/>
        <v>0</v>
      </c>
      <c r="AH173" s="2">
        <f t="shared" si="27"/>
        <v>0</v>
      </c>
      <c r="AI173" s="2">
        <f t="shared" si="22"/>
        <v>0</v>
      </c>
      <c r="AJ173" s="44" t="str">
        <f t="shared" si="23"/>
        <v>30454568S30481188R</v>
      </c>
      <c r="AK173" s="2">
        <f>IF(COUNTIF(AJ$2:AJ173,AJ173)&gt;1,0,1)</f>
        <v>0</v>
      </c>
      <c r="AL173" s="2">
        <f t="shared" si="24"/>
        <v>0</v>
      </c>
      <c r="AM173" s="2">
        <f t="shared" si="25"/>
        <v>0</v>
      </c>
      <c r="AN173" s="2">
        <f t="shared" si="26"/>
        <v>0</v>
      </c>
      <c r="AO173" s="2">
        <f>VLOOKUP(D173,'[1]Matriculados PD 2015_2019'!$D:$F,3,0)</f>
        <v>0</v>
      </c>
      <c r="AP173" s="2">
        <f t="shared" si="28"/>
        <v>0</v>
      </c>
      <c r="AQ173" s="2">
        <f t="shared" si="29"/>
        <v>0</v>
      </c>
    </row>
    <row r="174" spans="1:43">
      <c r="A174" s="2">
        <v>197</v>
      </c>
      <c r="B174" s="5" t="s">
        <v>2736</v>
      </c>
      <c r="C174" s="13" t="s">
        <v>120</v>
      </c>
      <c r="D174" s="13" t="s">
        <v>3753</v>
      </c>
      <c r="E174" s="14">
        <v>10206165</v>
      </c>
      <c r="F174" s="14">
        <v>17762</v>
      </c>
      <c r="G174" s="14" t="s">
        <v>3754</v>
      </c>
      <c r="H174" s="13" t="s">
        <v>73</v>
      </c>
      <c r="I174" s="13" t="s">
        <v>74</v>
      </c>
      <c r="J174" s="14" t="s">
        <v>75</v>
      </c>
      <c r="K174" s="14" t="s">
        <v>3755</v>
      </c>
      <c r="L174" s="13">
        <v>2015</v>
      </c>
      <c r="M174" s="15">
        <v>42307</v>
      </c>
      <c r="N174" s="16" t="s">
        <v>77</v>
      </c>
      <c r="O174" s="16">
        <v>0</v>
      </c>
      <c r="P174" s="16" t="s">
        <v>78</v>
      </c>
      <c r="Q174" s="16" t="s">
        <v>78</v>
      </c>
      <c r="R174" s="16" t="s">
        <v>78</v>
      </c>
      <c r="S174" s="16" t="s">
        <v>78</v>
      </c>
      <c r="T174" s="14" t="s">
        <v>80</v>
      </c>
      <c r="U174" s="13" t="s">
        <v>1448</v>
      </c>
      <c r="V174" s="14" t="s">
        <v>1449</v>
      </c>
      <c r="W174" s="13"/>
      <c r="X174" s="17"/>
      <c r="Y174" s="14"/>
      <c r="Z174" s="14"/>
      <c r="AA174" s="13"/>
      <c r="AB174" s="18"/>
      <c r="AC174" s="4">
        <f t="shared" si="20"/>
        <v>1</v>
      </c>
      <c r="AD174" s="2">
        <f>IF(COUNTIF(D$2:D174,D174)&gt;1,0,1)</f>
        <v>1</v>
      </c>
      <c r="AG174" s="2">
        <f t="shared" si="21"/>
        <v>0</v>
      </c>
      <c r="AH174" s="2">
        <f t="shared" si="27"/>
        <v>0</v>
      </c>
      <c r="AI174" s="2">
        <f t="shared" si="22"/>
        <v>1</v>
      </c>
      <c r="AJ174" s="44" t="str">
        <f t="shared" si="23"/>
        <v>30476545G30495815T</v>
      </c>
      <c r="AK174" s="2">
        <f>IF(COUNTIF(AJ$2:AJ174,AJ174)&gt;1,0,1)</f>
        <v>1</v>
      </c>
      <c r="AL174" s="2">
        <f t="shared" si="24"/>
        <v>0</v>
      </c>
      <c r="AM174" s="2">
        <f t="shared" si="25"/>
        <v>0</v>
      </c>
      <c r="AN174" s="2">
        <f t="shared" si="26"/>
        <v>0</v>
      </c>
      <c r="AO174" s="2">
        <f>VLOOKUP(D174,'[1]Matriculados PD 2015_2019'!$D:$F,3,0)</f>
        <v>0</v>
      </c>
      <c r="AP174" s="2">
        <f t="shared" si="28"/>
        <v>0</v>
      </c>
      <c r="AQ174" s="2">
        <f t="shared" si="29"/>
        <v>0</v>
      </c>
    </row>
    <row r="175" spans="1:43">
      <c r="A175" s="2">
        <v>197</v>
      </c>
      <c r="B175" s="6" t="s">
        <v>2736</v>
      </c>
      <c r="C175" s="7" t="s">
        <v>120</v>
      </c>
      <c r="D175" s="7" t="s">
        <v>3756</v>
      </c>
      <c r="E175" s="8">
        <v>10150400</v>
      </c>
      <c r="F175" s="8">
        <v>17762</v>
      </c>
      <c r="G175" s="8" t="s">
        <v>3757</v>
      </c>
      <c r="H175" s="7" t="s">
        <v>73</v>
      </c>
      <c r="I175" s="7" t="s">
        <v>74</v>
      </c>
      <c r="J175" s="8" t="s">
        <v>75</v>
      </c>
      <c r="K175" s="8" t="s">
        <v>3758</v>
      </c>
      <c r="L175" s="7">
        <v>2015</v>
      </c>
      <c r="M175" s="9">
        <v>42355</v>
      </c>
      <c r="N175" s="10" t="s">
        <v>113</v>
      </c>
      <c r="O175" s="10">
        <v>0</v>
      </c>
      <c r="P175" s="10" t="s">
        <v>78</v>
      </c>
      <c r="Q175" s="10" t="s">
        <v>78</v>
      </c>
      <c r="R175" s="10" t="s">
        <v>78</v>
      </c>
      <c r="S175" s="10" t="s">
        <v>78</v>
      </c>
      <c r="T175" s="8" t="s">
        <v>80</v>
      </c>
      <c r="U175" s="7"/>
      <c r="V175" s="8" t="s">
        <v>3759</v>
      </c>
      <c r="W175" s="7"/>
      <c r="X175" s="11"/>
      <c r="Y175" s="8"/>
      <c r="Z175" s="8"/>
      <c r="AA175" s="7"/>
      <c r="AB175" s="12"/>
      <c r="AC175" s="4">
        <f t="shared" si="20"/>
        <v>1</v>
      </c>
      <c r="AD175" s="2">
        <f>IF(COUNTIF(D$2:D175,D175)&gt;1,0,1)</f>
        <v>1</v>
      </c>
      <c r="AG175" s="2">
        <f t="shared" si="21"/>
        <v>0</v>
      </c>
      <c r="AH175" s="2">
        <f t="shared" si="27"/>
        <v>0</v>
      </c>
      <c r="AI175" s="2">
        <f t="shared" si="22"/>
        <v>0</v>
      </c>
      <c r="AJ175" s="44" t="str">
        <f t="shared" si="23"/>
        <v>30792272X</v>
      </c>
      <c r="AK175" s="2">
        <f>IF(COUNTIF(AJ$2:AJ175,AJ175)&gt;1,0,1)</f>
        <v>1</v>
      </c>
      <c r="AL175" s="2">
        <f t="shared" si="24"/>
        <v>1</v>
      </c>
      <c r="AM175" s="2">
        <f t="shared" si="25"/>
        <v>0</v>
      </c>
      <c r="AN175" s="2">
        <f t="shared" si="26"/>
        <v>0</v>
      </c>
      <c r="AO175" s="2">
        <f>VLOOKUP(D175,'[1]Matriculados PD 2015_2019'!$D:$F,3,0)</f>
        <v>0</v>
      </c>
      <c r="AP175" s="2">
        <f t="shared" si="28"/>
        <v>0</v>
      </c>
      <c r="AQ175" s="2">
        <f t="shared" si="29"/>
        <v>0</v>
      </c>
    </row>
    <row r="176" spans="1:43">
      <c r="A176" s="2">
        <v>197</v>
      </c>
      <c r="B176" s="6" t="s">
        <v>2736</v>
      </c>
      <c r="C176" s="7" t="s">
        <v>120</v>
      </c>
      <c r="D176" s="7" t="s">
        <v>3756</v>
      </c>
      <c r="E176" s="8">
        <v>10150400</v>
      </c>
      <c r="F176" s="8">
        <v>17762</v>
      </c>
      <c r="G176" s="8" t="s">
        <v>3757</v>
      </c>
      <c r="H176" s="7" t="s">
        <v>73</v>
      </c>
      <c r="I176" s="7" t="s">
        <v>74</v>
      </c>
      <c r="J176" s="8" t="s">
        <v>75</v>
      </c>
      <c r="K176" s="8" t="s">
        <v>3758</v>
      </c>
      <c r="L176" s="7">
        <v>2015</v>
      </c>
      <c r="M176" s="9">
        <v>42355</v>
      </c>
      <c r="N176" s="10" t="s">
        <v>113</v>
      </c>
      <c r="O176" s="10">
        <v>0</v>
      </c>
      <c r="P176" s="10" t="s">
        <v>78</v>
      </c>
      <c r="Q176" s="10" t="s">
        <v>78</v>
      </c>
      <c r="R176" s="10" t="s">
        <v>78</v>
      </c>
      <c r="S176" s="10" t="s">
        <v>78</v>
      </c>
      <c r="T176" s="8" t="s">
        <v>80</v>
      </c>
      <c r="U176" s="7" t="s">
        <v>3760</v>
      </c>
      <c r="V176" s="8" t="s">
        <v>3761</v>
      </c>
      <c r="W176" s="7"/>
      <c r="X176" s="11"/>
      <c r="Y176" s="8"/>
      <c r="Z176" s="8"/>
      <c r="AA176" s="7"/>
      <c r="AB176" s="12"/>
      <c r="AC176" s="4">
        <f t="shared" si="20"/>
        <v>1</v>
      </c>
      <c r="AD176" s="2">
        <f>IF(COUNTIF(D$2:D176,D176)&gt;1,0,1)</f>
        <v>0</v>
      </c>
      <c r="AG176" s="2">
        <f t="shared" si="21"/>
        <v>0</v>
      </c>
      <c r="AH176" s="2">
        <f t="shared" si="27"/>
        <v>0</v>
      </c>
      <c r="AI176" s="2">
        <f t="shared" si="22"/>
        <v>0</v>
      </c>
      <c r="AJ176" s="44" t="str">
        <f t="shared" si="23"/>
        <v>30792272X05363870V</v>
      </c>
      <c r="AK176" s="2">
        <f>IF(COUNTIF(AJ$2:AJ176,AJ176)&gt;1,0,1)</f>
        <v>1</v>
      </c>
      <c r="AL176" s="2">
        <f t="shared" si="24"/>
        <v>0</v>
      </c>
      <c r="AM176" s="2">
        <f t="shared" si="25"/>
        <v>0</v>
      </c>
      <c r="AN176" s="2">
        <f t="shared" si="26"/>
        <v>0</v>
      </c>
      <c r="AO176" s="2">
        <f>VLOOKUP(D176,'[1]Matriculados PD 2015_2019'!$D:$F,3,0)</f>
        <v>0</v>
      </c>
      <c r="AP176" s="2">
        <f t="shared" si="28"/>
        <v>0</v>
      </c>
      <c r="AQ176" s="2">
        <f t="shared" si="29"/>
        <v>0</v>
      </c>
    </row>
    <row r="177" spans="1:43">
      <c r="A177" s="2">
        <v>197</v>
      </c>
      <c r="B177" s="5" t="s">
        <v>2736</v>
      </c>
      <c r="C177" s="13" t="s">
        <v>120</v>
      </c>
      <c r="D177" s="13" t="s">
        <v>3756</v>
      </c>
      <c r="E177" s="14">
        <v>10150400</v>
      </c>
      <c r="F177" s="14">
        <v>17762</v>
      </c>
      <c r="G177" s="14" t="s">
        <v>3757</v>
      </c>
      <c r="H177" s="13" t="s">
        <v>73</v>
      </c>
      <c r="I177" s="13" t="s">
        <v>74</v>
      </c>
      <c r="J177" s="14" t="s">
        <v>75</v>
      </c>
      <c r="K177" s="14" t="s">
        <v>3758</v>
      </c>
      <c r="L177" s="13">
        <v>2015</v>
      </c>
      <c r="M177" s="15">
        <v>42355</v>
      </c>
      <c r="N177" s="16" t="s">
        <v>113</v>
      </c>
      <c r="O177" s="16">
        <v>0</v>
      </c>
      <c r="P177" s="16" t="s">
        <v>78</v>
      </c>
      <c r="Q177" s="16" t="s">
        <v>78</v>
      </c>
      <c r="R177" s="16" t="s">
        <v>78</v>
      </c>
      <c r="S177" s="16" t="s">
        <v>78</v>
      </c>
      <c r="T177" s="14" t="s">
        <v>90</v>
      </c>
      <c r="U177" s="13" t="s">
        <v>3760</v>
      </c>
      <c r="V177" s="14" t="s">
        <v>3761</v>
      </c>
      <c r="W177" s="13"/>
      <c r="X177" s="17"/>
      <c r="Y177" s="14"/>
      <c r="Z177" s="14"/>
      <c r="AA177" s="13"/>
      <c r="AB177" s="18"/>
      <c r="AC177" s="4">
        <f t="shared" si="20"/>
        <v>1</v>
      </c>
      <c r="AD177" s="2">
        <f>IF(COUNTIF(D$2:D177,D177)&gt;1,0,1)</f>
        <v>0</v>
      </c>
      <c r="AG177" s="2">
        <f t="shared" si="21"/>
        <v>0</v>
      </c>
      <c r="AH177" s="2">
        <f t="shared" si="27"/>
        <v>0</v>
      </c>
      <c r="AI177" s="2">
        <f t="shared" si="22"/>
        <v>0</v>
      </c>
      <c r="AJ177" s="44" t="str">
        <f t="shared" si="23"/>
        <v>30792272X05363870V</v>
      </c>
      <c r="AK177" s="2">
        <f>IF(COUNTIF(AJ$2:AJ177,AJ177)&gt;1,0,1)</f>
        <v>0</v>
      </c>
      <c r="AL177" s="2">
        <f t="shared" si="24"/>
        <v>0</v>
      </c>
      <c r="AM177" s="2">
        <f t="shared" si="25"/>
        <v>0</v>
      </c>
      <c r="AN177" s="2">
        <f t="shared" si="26"/>
        <v>0</v>
      </c>
      <c r="AO177" s="2">
        <f>VLOOKUP(D177,'[1]Matriculados PD 2015_2019'!$D:$F,3,0)</f>
        <v>0</v>
      </c>
      <c r="AP177" s="2">
        <f t="shared" si="28"/>
        <v>0</v>
      </c>
      <c r="AQ177" s="2">
        <f t="shared" si="29"/>
        <v>0</v>
      </c>
    </row>
    <row r="178" spans="1:43">
      <c r="A178" s="2">
        <v>197</v>
      </c>
      <c r="B178" s="6" t="s">
        <v>2736</v>
      </c>
      <c r="C178" s="7" t="s">
        <v>120</v>
      </c>
      <c r="D178" s="7" t="s">
        <v>1357</v>
      </c>
      <c r="E178" s="8">
        <v>10054425</v>
      </c>
      <c r="F178" s="8">
        <v>17762</v>
      </c>
      <c r="G178" s="8" t="s">
        <v>3762</v>
      </c>
      <c r="H178" s="7" t="s">
        <v>83</v>
      </c>
      <c r="I178" s="7" t="s">
        <v>74</v>
      </c>
      <c r="J178" s="8" t="s">
        <v>75</v>
      </c>
      <c r="K178" s="8" t="s">
        <v>3763</v>
      </c>
      <c r="L178" s="7">
        <v>2015</v>
      </c>
      <c r="M178" s="9">
        <v>42317</v>
      </c>
      <c r="N178" s="10" t="s">
        <v>113</v>
      </c>
      <c r="O178" s="10">
        <v>0</v>
      </c>
      <c r="P178" s="10" t="s">
        <v>78</v>
      </c>
      <c r="Q178" s="10" t="s">
        <v>78</v>
      </c>
      <c r="R178" s="10" t="s">
        <v>78</v>
      </c>
      <c r="S178" s="10" t="s">
        <v>78</v>
      </c>
      <c r="T178" s="8" t="s">
        <v>80</v>
      </c>
      <c r="U178" s="7" t="s">
        <v>490</v>
      </c>
      <c r="V178" s="8" t="s">
        <v>491</v>
      </c>
      <c r="W178" s="7" t="s">
        <v>83</v>
      </c>
      <c r="X178" s="11" t="s">
        <v>419</v>
      </c>
      <c r="Y178" s="8">
        <v>265</v>
      </c>
      <c r="Z178" s="8" t="s">
        <v>492</v>
      </c>
      <c r="AA178" s="7" t="s">
        <v>99</v>
      </c>
      <c r="AB178" s="12" t="s">
        <v>100</v>
      </c>
      <c r="AC178" s="4">
        <f t="shared" si="20"/>
        <v>1</v>
      </c>
      <c r="AD178" s="2">
        <f>IF(COUNTIF(D$2:D178,D178)&gt;1,0,1)</f>
        <v>1</v>
      </c>
      <c r="AG178" s="2">
        <f t="shared" si="21"/>
        <v>0</v>
      </c>
      <c r="AH178" s="2">
        <f t="shared" si="27"/>
        <v>0</v>
      </c>
      <c r="AI178" s="2">
        <f t="shared" si="22"/>
        <v>0</v>
      </c>
      <c r="AJ178" s="44" t="str">
        <f t="shared" si="23"/>
        <v>30813873Z28297020M</v>
      </c>
      <c r="AK178" s="2">
        <f>IF(COUNTIF(AJ$2:AJ178,AJ178)&gt;1,0,1)</f>
        <v>1</v>
      </c>
      <c r="AL178" s="2">
        <f t="shared" si="24"/>
        <v>1</v>
      </c>
      <c r="AM178" s="2">
        <f t="shared" si="25"/>
        <v>0</v>
      </c>
      <c r="AN178" s="2">
        <f t="shared" si="26"/>
        <v>0</v>
      </c>
      <c r="AO178" s="2">
        <f>VLOOKUP(D178,'[1]Matriculados PD 2015_2019'!$D:$F,3,0)</f>
        <v>0</v>
      </c>
      <c r="AP178" s="2">
        <f t="shared" si="28"/>
        <v>0</v>
      </c>
      <c r="AQ178" s="2">
        <f t="shared" si="29"/>
        <v>0</v>
      </c>
    </row>
    <row r="179" spans="1:43">
      <c r="A179" s="2">
        <v>197</v>
      </c>
      <c r="B179" s="5" t="s">
        <v>2736</v>
      </c>
      <c r="C179" s="13" t="s">
        <v>120</v>
      </c>
      <c r="D179" s="13" t="s">
        <v>1357</v>
      </c>
      <c r="E179" s="14">
        <v>10054425</v>
      </c>
      <c r="F179" s="14">
        <v>17762</v>
      </c>
      <c r="G179" s="14" t="s">
        <v>3762</v>
      </c>
      <c r="H179" s="13" t="s">
        <v>83</v>
      </c>
      <c r="I179" s="13" t="s">
        <v>74</v>
      </c>
      <c r="J179" s="14" t="s">
        <v>75</v>
      </c>
      <c r="K179" s="14" t="s">
        <v>3763</v>
      </c>
      <c r="L179" s="13">
        <v>2015</v>
      </c>
      <c r="M179" s="15">
        <v>42317</v>
      </c>
      <c r="N179" s="16" t="s">
        <v>113</v>
      </c>
      <c r="O179" s="16">
        <v>0</v>
      </c>
      <c r="P179" s="16" t="s">
        <v>78</v>
      </c>
      <c r="Q179" s="16" t="s">
        <v>78</v>
      </c>
      <c r="R179" s="16" t="s">
        <v>78</v>
      </c>
      <c r="S179" s="16" t="s">
        <v>78</v>
      </c>
      <c r="T179" s="14" t="s">
        <v>80</v>
      </c>
      <c r="U179" s="13" t="s">
        <v>3764</v>
      </c>
      <c r="V179" s="14" t="s">
        <v>3765</v>
      </c>
      <c r="W179" s="13" t="s">
        <v>83</v>
      </c>
      <c r="X179" s="17" t="s">
        <v>1708</v>
      </c>
      <c r="Y179" s="14">
        <v>435</v>
      </c>
      <c r="Z179" s="14" t="s">
        <v>2470</v>
      </c>
      <c r="AA179" s="13" t="s">
        <v>263</v>
      </c>
      <c r="AB179" s="18" t="s">
        <v>264</v>
      </c>
      <c r="AC179" s="4">
        <f t="shared" si="20"/>
        <v>1</v>
      </c>
      <c r="AD179" s="2">
        <f>IF(COUNTIF(D$2:D179,D179)&gt;1,0,1)</f>
        <v>0</v>
      </c>
      <c r="AG179" s="2">
        <f t="shared" si="21"/>
        <v>0</v>
      </c>
      <c r="AH179" s="2">
        <f t="shared" si="27"/>
        <v>0</v>
      </c>
      <c r="AI179" s="2">
        <f t="shared" si="22"/>
        <v>0</v>
      </c>
      <c r="AJ179" s="44" t="str">
        <f t="shared" si="23"/>
        <v>30813873Z30198962P</v>
      </c>
      <c r="AK179" s="2">
        <f>IF(COUNTIF(AJ$2:AJ179,AJ179)&gt;1,0,1)</f>
        <v>1</v>
      </c>
      <c r="AL179" s="2">
        <f t="shared" si="24"/>
        <v>0</v>
      </c>
      <c r="AM179" s="2">
        <f t="shared" si="25"/>
        <v>0</v>
      </c>
      <c r="AN179" s="2">
        <f t="shared" si="26"/>
        <v>0</v>
      </c>
      <c r="AO179" s="2">
        <f>VLOOKUP(D179,'[1]Matriculados PD 2015_2019'!$D:$F,3,0)</f>
        <v>0</v>
      </c>
      <c r="AP179" s="2">
        <f t="shared" si="28"/>
        <v>0</v>
      </c>
      <c r="AQ179" s="2">
        <f t="shared" si="29"/>
        <v>0</v>
      </c>
    </row>
    <row r="180" spans="1:43">
      <c r="A180" s="2">
        <v>197</v>
      </c>
      <c r="B180" s="6" t="s">
        <v>2736</v>
      </c>
      <c r="C180" s="7" t="s">
        <v>120</v>
      </c>
      <c r="D180" s="7" t="s">
        <v>1357</v>
      </c>
      <c r="E180" s="8">
        <v>10054425</v>
      </c>
      <c r="F180" s="8">
        <v>17762</v>
      </c>
      <c r="G180" s="8" t="s">
        <v>3762</v>
      </c>
      <c r="H180" s="7" t="s">
        <v>83</v>
      </c>
      <c r="I180" s="7" t="s">
        <v>74</v>
      </c>
      <c r="J180" s="8" t="s">
        <v>75</v>
      </c>
      <c r="K180" s="8" t="s">
        <v>3763</v>
      </c>
      <c r="L180" s="7">
        <v>2015</v>
      </c>
      <c r="M180" s="9">
        <v>42317</v>
      </c>
      <c r="N180" s="10" t="s">
        <v>113</v>
      </c>
      <c r="O180" s="10">
        <v>0</v>
      </c>
      <c r="P180" s="10" t="s">
        <v>78</v>
      </c>
      <c r="Q180" s="10" t="s">
        <v>78</v>
      </c>
      <c r="R180" s="10" t="s">
        <v>78</v>
      </c>
      <c r="S180" s="10" t="s">
        <v>78</v>
      </c>
      <c r="T180" s="8" t="s">
        <v>80</v>
      </c>
      <c r="U180" s="7" t="s">
        <v>1448</v>
      </c>
      <c r="V180" s="8" t="s">
        <v>3766</v>
      </c>
      <c r="W180" s="7"/>
      <c r="X180" s="11"/>
      <c r="Y180" s="8"/>
      <c r="Z180" s="8"/>
      <c r="AA180" s="7"/>
      <c r="AB180" s="12"/>
      <c r="AC180" s="4">
        <f t="shared" si="20"/>
        <v>1</v>
      </c>
      <c r="AD180" s="2">
        <f>IF(COUNTIF(D$2:D180,D180)&gt;1,0,1)</f>
        <v>0</v>
      </c>
      <c r="AG180" s="2">
        <f t="shared" si="21"/>
        <v>0</v>
      </c>
      <c r="AH180" s="2">
        <f t="shared" si="27"/>
        <v>0</v>
      </c>
      <c r="AI180" s="2">
        <f t="shared" si="22"/>
        <v>0</v>
      </c>
      <c r="AJ180" s="44" t="str">
        <f t="shared" si="23"/>
        <v>30813873Z30495815T</v>
      </c>
      <c r="AK180" s="2">
        <f>IF(COUNTIF(AJ$2:AJ180,AJ180)&gt;1,0,1)</f>
        <v>1</v>
      </c>
      <c r="AL180" s="2">
        <f t="shared" si="24"/>
        <v>0</v>
      </c>
      <c r="AM180" s="2">
        <f t="shared" si="25"/>
        <v>0</v>
      </c>
      <c r="AN180" s="2">
        <f t="shared" si="26"/>
        <v>0</v>
      </c>
      <c r="AO180" s="2">
        <f>VLOOKUP(D180,'[1]Matriculados PD 2015_2019'!$D:$F,3,0)</f>
        <v>0</v>
      </c>
      <c r="AP180" s="2">
        <f t="shared" si="28"/>
        <v>0</v>
      </c>
      <c r="AQ180" s="2">
        <f t="shared" si="29"/>
        <v>0</v>
      </c>
    </row>
    <row r="181" spans="1:43">
      <c r="A181" s="2">
        <v>197</v>
      </c>
      <c r="B181" s="5" t="s">
        <v>2736</v>
      </c>
      <c r="C181" s="13" t="s">
        <v>120</v>
      </c>
      <c r="D181" s="13" t="s">
        <v>1357</v>
      </c>
      <c r="E181" s="14">
        <v>10054425</v>
      </c>
      <c r="F181" s="14">
        <v>17762</v>
      </c>
      <c r="G181" s="14" t="s">
        <v>3762</v>
      </c>
      <c r="H181" s="13" t="s">
        <v>83</v>
      </c>
      <c r="I181" s="13" t="s">
        <v>74</v>
      </c>
      <c r="J181" s="14" t="s">
        <v>75</v>
      </c>
      <c r="K181" s="14" t="s">
        <v>3763</v>
      </c>
      <c r="L181" s="13">
        <v>2015</v>
      </c>
      <c r="M181" s="15">
        <v>42317</v>
      </c>
      <c r="N181" s="16" t="s">
        <v>113</v>
      </c>
      <c r="O181" s="16">
        <v>0</v>
      </c>
      <c r="P181" s="16" t="s">
        <v>78</v>
      </c>
      <c r="Q181" s="16" t="s">
        <v>78</v>
      </c>
      <c r="R181" s="16" t="s">
        <v>78</v>
      </c>
      <c r="S181" s="16" t="s">
        <v>78</v>
      </c>
      <c r="T181" s="14" t="s">
        <v>90</v>
      </c>
      <c r="U181" s="13" t="s">
        <v>1448</v>
      </c>
      <c r="V181" s="14" t="s">
        <v>3766</v>
      </c>
      <c r="W181" s="13"/>
      <c r="X181" s="17"/>
      <c r="Y181" s="14"/>
      <c r="Z181" s="14"/>
      <c r="AA181" s="13"/>
      <c r="AB181" s="18"/>
      <c r="AC181" s="4">
        <f t="shared" si="20"/>
        <v>1</v>
      </c>
      <c r="AD181" s="2">
        <f>IF(COUNTIF(D$2:D181,D181)&gt;1,0,1)</f>
        <v>0</v>
      </c>
      <c r="AG181" s="2">
        <f t="shared" si="21"/>
        <v>0</v>
      </c>
      <c r="AH181" s="2">
        <f t="shared" si="27"/>
        <v>0</v>
      </c>
      <c r="AI181" s="2">
        <f t="shared" si="22"/>
        <v>0</v>
      </c>
      <c r="AJ181" s="44" t="str">
        <f t="shared" si="23"/>
        <v>30813873Z30495815T</v>
      </c>
      <c r="AK181" s="2">
        <f>IF(COUNTIF(AJ$2:AJ181,AJ181)&gt;1,0,1)</f>
        <v>0</v>
      </c>
      <c r="AL181" s="2">
        <f t="shared" si="24"/>
        <v>0</v>
      </c>
      <c r="AM181" s="2">
        <f t="shared" si="25"/>
        <v>0</v>
      </c>
      <c r="AN181" s="2">
        <f t="shared" si="26"/>
        <v>0</v>
      </c>
      <c r="AO181" s="2">
        <f>VLOOKUP(D181,'[1]Matriculados PD 2015_2019'!$D:$F,3,0)</f>
        <v>0</v>
      </c>
      <c r="AP181" s="2">
        <f t="shared" si="28"/>
        <v>0</v>
      </c>
      <c r="AQ181" s="2">
        <f t="shared" si="29"/>
        <v>0</v>
      </c>
    </row>
    <row r="182" spans="1:43">
      <c r="A182" s="2">
        <v>197</v>
      </c>
      <c r="B182" s="6" t="s">
        <v>2736</v>
      </c>
      <c r="C182" s="7" t="s">
        <v>120</v>
      </c>
      <c r="D182" s="7" t="s">
        <v>3767</v>
      </c>
      <c r="E182" s="8">
        <v>10390327</v>
      </c>
      <c r="F182" s="8">
        <v>17762</v>
      </c>
      <c r="G182" s="8" t="s">
        <v>3768</v>
      </c>
      <c r="H182" s="7" t="s">
        <v>83</v>
      </c>
      <c r="I182" s="7" t="s">
        <v>74</v>
      </c>
      <c r="J182" s="8" t="s">
        <v>75</v>
      </c>
      <c r="K182" s="8" t="s">
        <v>3769</v>
      </c>
      <c r="L182" s="7">
        <v>2015</v>
      </c>
      <c r="M182" s="9">
        <v>42335</v>
      </c>
      <c r="N182" s="10" t="s">
        <v>77</v>
      </c>
      <c r="O182" s="10">
        <v>0</v>
      </c>
      <c r="P182" s="10" t="s">
        <v>78</v>
      </c>
      <c r="Q182" s="10" t="s">
        <v>79</v>
      </c>
      <c r="R182" s="10" t="s">
        <v>78</v>
      </c>
      <c r="S182" s="10" t="s">
        <v>78</v>
      </c>
      <c r="T182" s="8" t="s">
        <v>80</v>
      </c>
      <c r="U182" s="7" t="s">
        <v>490</v>
      </c>
      <c r="V182" s="8" t="s">
        <v>491</v>
      </c>
      <c r="W182" s="7" t="s">
        <v>83</v>
      </c>
      <c r="X182" s="11" t="s">
        <v>419</v>
      </c>
      <c r="Y182" s="8">
        <v>265</v>
      </c>
      <c r="Z182" s="8" t="s">
        <v>492</v>
      </c>
      <c r="AA182" s="7" t="s">
        <v>99</v>
      </c>
      <c r="AB182" s="12" t="s">
        <v>100</v>
      </c>
      <c r="AC182" s="4">
        <f t="shared" si="20"/>
        <v>1</v>
      </c>
      <c r="AD182" s="2">
        <f>IF(COUNTIF(D$2:D182,D182)&gt;1,0,1)</f>
        <v>1</v>
      </c>
      <c r="AG182" s="2">
        <f t="shared" si="21"/>
        <v>1</v>
      </c>
      <c r="AH182" s="2">
        <f t="shared" si="27"/>
        <v>0</v>
      </c>
      <c r="AI182" s="2">
        <f t="shared" si="22"/>
        <v>1</v>
      </c>
      <c r="AJ182" s="44" t="str">
        <f t="shared" si="23"/>
        <v>30972278H28297020M</v>
      </c>
      <c r="AK182" s="2">
        <f>IF(COUNTIF(AJ$2:AJ182,AJ182)&gt;1,0,1)</f>
        <v>1</v>
      </c>
      <c r="AL182" s="2">
        <f t="shared" si="24"/>
        <v>0</v>
      </c>
      <c r="AM182" s="2">
        <f t="shared" si="25"/>
        <v>0</v>
      </c>
      <c r="AN182" s="2">
        <f t="shared" si="26"/>
        <v>0</v>
      </c>
      <c r="AO182" s="2">
        <f>VLOOKUP(D182,'[1]Matriculados PD 2015_2019'!$D:$F,3,0)</f>
        <v>0</v>
      </c>
      <c r="AP182" s="2">
        <f t="shared" si="28"/>
        <v>0</v>
      </c>
      <c r="AQ182" s="2">
        <f t="shared" si="29"/>
        <v>0</v>
      </c>
    </row>
    <row r="183" spans="1:43">
      <c r="A183" s="2">
        <v>197</v>
      </c>
      <c r="B183" s="5" t="s">
        <v>2736</v>
      </c>
      <c r="C183" s="13" t="s">
        <v>120</v>
      </c>
      <c r="D183" s="13" t="s">
        <v>3767</v>
      </c>
      <c r="E183" s="14">
        <v>10390327</v>
      </c>
      <c r="F183" s="14">
        <v>17762</v>
      </c>
      <c r="G183" s="14" t="s">
        <v>3768</v>
      </c>
      <c r="H183" s="13" t="s">
        <v>83</v>
      </c>
      <c r="I183" s="13" t="s">
        <v>74</v>
      </c>
      <c r="J183" s="14" t="s">
        <v>75</v>
      </c>
      <c r="K183" s="14" t="s">
        <v>3769</v>
      </c>
      <c r="L183" s="13">
        <v>2015</v>
      </c>
      <c r="M183" s="15">
        <v>42335</v>
      </c>
      <c r="N183" s="16" t="s">
        <v>77</v>
      </c>
      <c r="O183" s="16">
        <v>0</v>
      </c>
      <c r="P183" s="16" t="s">
        <v>78</v>
      </c>
      <c r="Q183" s="16" t="s">
        <v>79</v>
      </c>
      <c r="R183" s="16" t="s">
        <v>78</v>
      </c>
      <c r="S183" s="16" t="s">
        <v>78</v>
      </c>
      <c r="T183" s="14" t="s">
        <v>90</v>
      </c>
      <c r="U183" s="13" t="s">
        <v>490</v>
      </c>
      <c r="V183" s="14" t="s">
        <v>491</v>
      </c>
      <c r="W183" s="13" t="s">
        <v>83</v>
      </c>
      <c r="X183" s="17" t="s">
        <v>419</v>
      </c>
      <c r="Y183" s="14">
        <v>265</v>
      </c>
      <c r="Z183" s="14" t="s">
        <v>492</v>
      </c>
      <c r="AA183" s="13" t="s">
        <v>99</v>
      </c>
      <c r="AB183" s="18" t="s">
        <v>100</v>
      </c>
      <c r="AC183" s="4">
        <f t="shared" si="20"/>
        <v>1</v>
      </c>
      <c r="AD183" s="2">
        <f>IF(COUNTIF(D$2:D183,D183)&gt;1,0,1)</f>
        <v>0</v>
      </c>
      <c r="AG183" s="2">
        <f t="shared" si="21"/>
        <v>0</v>
      </c>
      <c r="AH183" s="2">
        <f t="shared" si="27"/>
        <v>0</v>
      </c>
      <c r="AI183" s="2">
        <f t="shared" si="22"/>
        <v>0</v>
      </c>
      <c r="AJ183" s="44" t="str">
        <f t="shared" si="23"/>
        <v>30972278H28297020M</v>
      </c>
      <c r="AK183" s="2">
        <f>IF(COUNTIF(AJ$2:AJ183,AJ183)&gt;1,0,1)</f>
        <v>0</v>
      </c>
      <c r="AL183" s="2">
        <f t="shared" si="24"/>
        <v>0</v>
      </c>
      <c r="AM183" s="2">
        <f t="shared" si="25"/>
        <v>0</v>
      </c>
      <c r="AN183" s="2">
        <f t="shared" si="26"/>
        <v>0</v>
      </c>
      <c r="AO183" s="2">
        <f>VLOOKUP(D183,'[1]Matriculados PD 2015_2019'!$D:$F,3,0)</f>
        <v>0</v>
      </c>
      <c r="AP183" s="2">
        <f t="shared" si="28"/>
        <v>0</v>
      </c>
      <c r="AQ183" s="2">
        <f t="shared" si="29"/>
        <v>0</v>
      </c>
    </row>
    <row r="184" spans="1:43">
      <c r="A184" s="2">
        <v>197</v>
      </c>
      <c r="B184" s="6" t="s">
        <v>2736</v>
      </c>
      <c r="C184" s="7" t="s">
        <v>120</v>
      </c>
      <c r="D184" s="7" t="s">
        <v>3770</v>
      </c>
      <c r="E184" s="8">
        <v>90011774</v>
      </c>
      <c r="F184" s="8">
        <v>17762</v>
      </c>
      <c r="G184" s="8" t="s">
        <v>3771</v>
      </c>
      <c r="H184" s="7" t="s">
        <v>73</v>
      </c>
      <c r="I184" s="7" t="s">
        <v>74</v>
      </c>
      <c r="J184" s="8" t="s">
        <v>75</v>
      </c>
      <c r="K184" s="8" t="s">
        <v>3772</v>
      </c>
      <c r="L184" s="7">
        <v>2015</v>
      </c>
      <c r="M184" s="9">
        <v>42406</v>
      </c>
      <c r="N184" s="10" t="s">
        <v>77</v>
      </c>
      <c r="O184" s="10">
        <v>0</v>
      </c>
      <c r="P184" s="10" t="s">
        <v>78</v>
      </c>
      <c r="Q184" s="10" t="s">
        <v>79</v>
      </c>
      <c r="R184" s="10" t="s">
        <v>78</v>
      </c>
      <c r="S184" s="10" t="s">
        <v>78</v>
      </c>
      <c r="T184" s="8" t="s">
        <v>80</v>
      </c>
      <c r="U184" s="7" t="s">
        <v>3773</v>
      </c>
      <c r="V184" s="8" t="s">
        <v>3774</v>
      </c>
      <c r="W184" s="7" t="s">
        <v>83</v>
      </c>
      <c r="X184" s="11" t="s">
        <v>419</v>
      </c>
      <c r="Y184" s="8">
        <v>650</v>
      </c>
      <c r="Z184" s="8" t="s">
        <v>484</v>
      </c>
      <c r="AA184" s="7" t="s">
        <v>263</v>
      </c>
      <c r="AB184" s="12" t="s">
        <v>264</v>
      </c>
      <c r="AC184" s="4">
        <f t="shared" si="20"/>
        <v>1</v>
      </c>
      <c r="AD184" s="2">
        <f>IF(COUNTIF(D$2:D184,D184)&gt;1,0,1)</f>
        <v>1</v>
      </c>
      <c r="AG184" s="2">
        <f t="shared" si="21"/>
        <v>1</v>
      </c>
      <c r="AH184" s="2">
        <f t="shared" si="27"/>
        <v>0</v>
      </c>
      <c r="AI184" s="2">
        <f t="shared" si="22"/>
        <v>1</v>
      </c>
      <c r="AJ184" s="44" t="str">
        <f t="shared" si="23"/>
        <v>44366597B30415135G</v>
      </c>
      <c r="AK184" s="2">
        <f>IF(COUNTIF(AJ$2:AJ184,AJ184)&gt;1,0,1)</f>
        <v>1</v>
      </c>
      <c r="AL184" s="2">
        <f t="shared" si="24"/>
        <v>1</v>
      </c>
      <c r="AM184" s="2">
        <f t="shared" si="25"/>
        <v>0</v>
      </c>
      <c r="AN184" s="2">
        <f t="shared" si="26"/>
        <v>0</v>
      </c>
      <c r="AO184" s="2">
        <f>VLOOKUP(D184,'[1]Matriculados PD 2015_2019'!$D:$F,3,0)</f>
        <v>0</v>
      </c>
      <c r="AP184" s="2">
        <f t="shared" si="28"/>
        <v>0</v>
      </c>
      <c r="AQ184" s="2">
        <f t="shared" si="29"/>
        <v>0</v>
      </c>
    </row>
    <row r="185" spans="1:43">
      <c r="A185" s="2">
        <v>197</v>
      </c>
      <c r="B185" s="5" t="s">
        <v>2736</v>
      </c>
      <c r="C185" s="13" t="s">
        <v>120</v>
      </c>
      <c r="D185" s="13" t="s">
        <v>3770</v>
      </c>
      <c r="E185" s="14">
        <v>90011774</v>
      </c>
      <c r="F185" s="14">
        <v>17762</v>
      </c>
      <c r="G185" s="14" t="s">
        <v>3771</v>
      </c>
      <c r="H185" s="13" t="s">
        <v>73</v>
      </c>
      <c r="I185" s="13" t="s">
        <v>74</v>
      </c>
      <c r="J185" s="14" t="s">
        <v>75</v>
      </c>
      <c r="K185" s="14" t="s">
        <v>3772</v>
      </c>
      <c r="L185" s="13">
        <v>2015</v>
      </c>
      <c r="M185" s="15">
        <v>42406</v>
      </c>
      <c r="N185" s="16" t="s">
        <v>77</v>
      </c>
      <c r="O185" s="16">
        <v>0</v>
      </c>
      <c r="P185" s="16" t="s">
        <v>78</v>
      </c>
      <c r="Q185" s="16" t="s">
        <v>79</v>
      </c>
      <c r="R185" s="16" t="s">
        <v>78</v>
      </c>
      <c r="S185" s="16" t="s">
        <v>78</v>
      </c>
      <c r="T185" s="14" t="s">
        <v>80</v>
      </c>
      <c r="U185" s="13" t="s">
        <v>3775</v>
      </c>
      <c r="V185" s="14" t="s">
        <v>3776</v>
      </c>
      <c r="W185" s="13" t="s">
        <v>83</v>
      </c>
      <c r="X185" s="17" t="s">
        <v>419</v>
      </c>
      <c r="Y185" s="14">
        <v>650</v>
      </c>
      <c r="Z185" s="14" t="s">
        <v>484</v>
      </c>
      <c r="AA185" s="13" t="s">
        <v>263</v>
      </c>
      <c r="AB185" s="18" t="s">
        <v>264</v>
      </c>
      <c r="AC185" s="4">
        <f t="shared" si="20"/>
        <v>1</v>
      </c>
      <c r="AD185" s="2">
        <f>IF(COUNTIF(D$2:D185,D185)&gt;1,0,1)</f>
        <v>0</v>
      </c>
      <c r="AG185" s="2">
        <f t="shared" si="21"/>
        <v>0</v>
      </c>
      <c r="AH185" s="2">
        <f t="shared" si="27"/>
        <v>0</v>
      </c>
      <c r="AI185" s="2">
        <f t="shared" si="22"/>
        <v>0</v>
      </c>
      <c r="AJ185" s="44" t="str">
        <f t="shared" si="23"/>
        <v>44366597B30454009P</v>
      </c>
      <c r="AK185" s="2">
        <f>IF(COUNTIF(AJ$2:AJ185,AJ185)&gt;1,0,1)</f>
        <v>1</v>
      </c>
      <c r="AL185" s="2">
        <f t="shared" si="24"/>
        <v>0</v>
      </c>
      <c r="AM185" s="2">
        <f t="shared" si="25"/>
        <v>0</v>
      </c>
      <c r="AN185" s="2">
        <f t="shared" si="26"/>
        <v>0</v>
      </c>
      <c r="AO185" s="2">
        <f>VLOOKUP(D185,'[1]Matriculados PD 2015_2019'!$D:$F,3,0)</f>
        <v>0</v>
      </c>
      <c r="AP185" s="2">
        <f t="shared" si="28"/>
        <v>0</v>
      </c>
      <c r="AQ185" s="2">
        <f t="shared" si="29"/>
        <v>0</v>
      </c>
    </row>
    <row r="186" spans="1:43">
      <c r="A186" s="2">
        <v>197</v>
      </c>
      <c r="B186" s="5" t="s">
        <v>2736</v>
      </c>
      <c r="C186" s="13" t="s">
        <v>120</v>
      </c>
      <c r="D186" s="13" t="s">
        <v>3770</v>
      </c>
      <c r="E186" s="14">
        <v>90011774</v>
      </c>
      <c r="F186" s="14">
        <v>17762</v>
      </c>
      <c r="G186" s="14" t="s">
        <v>3771</v>
      </c>
      <c r="H186" s="13" t="s">
        <v>73</v>
      </c>
      <c r="I186" s="13" t="s">
        <v>74</v>
      </c>
      <c r="J186" s="14" t="s">
        <v>75</v>
      </c>
      <c r="K186" s="14" t="s">
        <v>3772</v>
      </c>
      <c r="L186" s="13">
        <v>2015</v>
      </c>
      <c r="M186" s="15">
        <v>42406</v>
      </c>
      <c r="N186" s="16" t="s">
        <v>77</v>
      </c>
      <c r="O186" s="16">
        <v>0</v>
      </c>
      <c r="P186" s="16" t="s">
        <v>78</v>
      </c>
      <c r="Q186" s="16" t="s">
        <v>79</v>
      </c>
      <c r="R186" s="16" t="s">
        <v>78</v>
      </c>
      <c r="S186" s="16" t="s">
        <v>78</v>
      </c>
      <c r="T186" s="14" t="s">
        <v>90</v>
      </c>
      <c r="U186" s="13" t="s">
        <v>3775</v>
      </c>
      <c r="V186" s="14" t="s">
        <v>3776</v>
      </c>
      <c r="W186" s="13" t="s">
        <v>83</v>
      </c>
      <c r="X186" s="17" t="s">
        <v>419</v>
      </c>
      <c r="Y186" s="14">
        <v>650</v>
      </c>
      <c r="Z186" s="14" t="s">
        <v>484</v>
      </c>
      <c r="AA186" s="13" t="s">
        <v>263</v>
      </c>
      <c r="AB186" s="18" t="s">
        <v>264</v>
      </c>
      <c r="AC186" s="4">
        <f t="shared" si="20"/>
        <v>1</v>
      </c>
      <c r="AD186" s="2">
        <f>IF(COUNTIF(D$2:D186,D186)&gt;1,0,1)</f>
        <v>0</v>
      </c>
      <c r="AG186" s="2">
        <f t="shared" si="21"/>
        <v>0</v>
      </c>
      <c r="AH186" s="2">
        <f t="shared" si="27"/>
        <v>0</v>
      </c>
      <c r="AI186" s="2">
        <f t="shared" si="22"/>
        <v>0</v>
      </c>
      <c r="AJ186" s="44" t="str">
        <f t="shared" si="23"/>
        <v>44366597B30454009P</v>
      </c>
      <c r="AK186" s="2">
        <f>IF(COUNTIF(AJ$2:AJ186,AJ186)&gt;1,0,1)</f>
        <v>0</v>
      </c>
      <c r="AL186" s="2">
        <f t="shared" si="24"/>
        <v>0</v>
      </c>
      <c r="AM186" s="2">
        <f t="shared" si="25"/>
        <v>0</v>
      </c>
      <c r="AN186" s="2">
        <f t="shared" si="26"/>
        <v>0</v>
      </c>
      <c r="AO186" s="2">
        <f>VLOOKUP(D186,'[1]Matriculados PD 2015_2019'!$D:$F,3,0)</f>
        <v>0</v>
      </c>
      <c r="AP186" s="2">
        <f t="shared" si="28"/>
        <v>0</v>
      </c>
      <c r="AQ186" s="2">
        <f t="shared" si="29"/>
        <v>0</v>
      </c>
    </row>
    <row r="187" spans="1:43">
      <c r="A187" s="2">
        <v>197</v>
      </c>
      <c r="B187" s="6" t="s">
        <v>2736</v>
      </c>
      <c r="C187" s="7" t="s">
        <v>120</v>
      </c>
      <c r="D187" s="7">
        <v>488566921</v>
      </c>
      <c r="E187" s="8">
        <v>10535205</v>
      </c>
      <c r="F187" s="8">
        <v>17762</v>
      </c>
      <c r="G187" s="8" t="s">
        <v>3777</v>
      </c>
      <c r="H187" s="7" t="s">
        <v>73</v>
      </c>
      <c r="I187" s="7" t="s">
        <v>2262</v>
      </c>
      <c r="J187" s="8" t="s">
        <v>75</v>
      </c>
      <c r="K187" s="8" t="s">
        <v>3778</v>
      </c>
      <c r="L187" s="7">
        <v>2015</v>
      </c>
      <c r="M187" s="9">
        <v>42404</v>
      </c>
      <c r="N187" s="10" t="s">
        <v>77</v>
      </c>
      <c r="O187" s="10">
        <v>0</v>
      </c>
      <c r="P187" s="10" t="s">
        <v>78</v>
      </c>
      <c r="Q187" s="10" t="s">
        <v>78</v>
      </c>
      <c r="R187" s="10" t="s">
        <v>78</v>
      </c>
      <c r="S187" s="10" t="s">
        <v>78</v>
      </c>
      <c r="T187" s="8" t="s">
        <v>80</v>
      </c>
      <c r="U187" s="7"/>
      <c r="V187" s="8" t="s">
        <v>3779</v>
      </c>
      <c r="W187" s="7"/>
      <c r="X187" s="11"/>
      <c r="Y187" s="8"/>
      <c r="Z187" s="8"/>
      <c r="AA187" s="7"/>
      <c r="AB187" s="12"/>
      <c r="AC187" s="4">
        <f t="shared" si="20"/>
        <v>1</v>
      </c>
      <c r="AD187" s="2">
        <f>IF(COUNTIF(D$2:D187,D187)&gt;1,0,1)</f>
        <v>1</v>
      </c>
      <c r="AG187" s="2">
        <f t="shared" si="21"/>
        <v>0</v>
      </c>
      <c r="AH187" s="2">
        <f t="shared" si="27"/>
        <v>0</v>
      </c>
      <c r="AI187" s="2">
        <f t="shared" si="22"/>
        <v>1</v>
      </c>
      <c r="AJ187" s="44" t="str">
        <f t="shared" si="23"/>
        <v>488566921</v>
      </c>
      <c r="AK187" s="2">
        <f>IF(COUNTIF(AJ$2:AJ187,AJ187)&gt;1,0,1)</f>
        <v>1</v>
      </c>
      <c r="AL187" s="2">
        <f t="shared" si="24"/>
        <v>1</v>
      </c>
      <c r="AM187" s="2">
        <f t="shared" si="25"/>
        <v>0</v>
      </c>
      <c r="AN187" s="2">
        <f t="shared" si="26"/>
        <v>1</v>
      </c>
      <c r="AO187" s="2">
        <f>VLOOKUP(D187,'[1]Matriculados PD 2015_2019'!$D:$F,3,0)</f>
        <v>0</v>
      </c>
      <c r="AP187" s="2">
        <f t="shared" si="28"/>
        <v>0</v>
      </c>
      <c r="AQ187" s="2">
        <f t="shared" si="29"/>
        <v>0</v>
      </c>
    </row>
    <row r="188" spans="1:43">
      <c r="A188" s="2">
        <v>197</v>
      </c>
      <c r="B188" s="5" t="s">
        <v>2736</v>
      </c>
      <c r="C188" s="13" t="s">
        <v>120</v>
      </c>
      <c r="D188" s="13">
        <v>488566921</v>
      </c>
      <c r="E188" s="14">
        <v>10535205</v>
      </c>
      <c r="F188" s="14">
        <v>17762</v>
      </c>
      <c r="G188" s="14" t="s">
        <v>3777</v>
      </c>
      <c r="H188" s="13" t="s">
        <v>73</v>
      </c>
      <c r="I188" s="13" t="s">
        <v>2262</v>
      </c>
      <c r="J188" s="14" t="s">
        <v>75</v>
      </c>
      <c r="K188" s="14" t="s">
        <v>3778</v>
      </c>
      <c r="L188" s="13">
        <v>2015</v>
      </c>
      <c r="M188" s="15">
        <v>42404</v>
      </c>
      <c r="N188" s="16" t="s">
        <v>77</v>
      </c>
      <c r="O188" s="16">
        <v>0</v>
      </c>
      <c r="P188" s="16" t="s">
        <v>78</v>
      </c>
      <c r="Q188" s="16" t="s">
        <v>78</v>
      </c>
      <c r="R188" s="16" t="s">
        <v>78</v>
      </c>
      <c r="S188" s="16" t="s">
        <v>78</v>
      </c>
      <c r="T188" s="14" t="s">
        <v>80</v>
      </c>
      <c r="U188" s="13" t="s">
        <v>3780</v>
      </c>
      <c r="V188" s="14" t="s">
        <v>3781</v>
      </c>
      <c r="W188" s="13"/>
      <c r="X188" s="17"/>
      <c r="Y188" s="14"/>
      <c r="Z188" s="14"/>
      <c r="AA188" s="13"/>
      <c r="AB188" s="18"/>
      <c r="AC188" s="4">
        <f t="shared" si="20"/>
        <v>1</v>
      </c>
      <c r="AD188" s="2">
        <f>IF(COUNTIF(D$2:D188,D188)&gt;1,0,1)</f>
        <v>0</v>
      </c>
      <c r="AG188" s="2">
        <f t="shared" si="21"/>
        <v>0</v>
      </c>
      <c r="AH188" s="2">
        <f t="shared" si="27"/>
        <v>0</v>
      </c>
      <c r="AI188" s="2">
        <f t="shared" si="22"/>
        <v>0</v>
      </c>
      <c r="AJ188" s="44" t="str">
        <f t="shared" si="23"/>
        <v>48856692110589569R</v>
      </c>
      <c r="AK188" s="2">
        <f>IF(COUNTIF(AJ$2:AJ188,AJ188)&gt;1,0,1)</f>
        <v>1</v>
      </c>
      <c r="AL188" s="2">
        <f t="shared" si="24"/>
        <v>0</v>
      </c>
      <c r="AM188" s="2">
        <f t="shared" si="25"/>
        <v>0</v>
      </c>
      <c r="AN188" s="2">
        <f t="shared" si="26"/>
        <v>0</v>
      </c>
      <c r="AO188" s="2">
        <f>VLOOKUP(D188,'[1]Matriculados PD 2015_2019'!$D:$F,3,0)</f>
        <v>0</v>
      </c>
      <c r="AP188" s="2">
        <f t="shared" si="28"/>
        <v>0</v>
      </c>
      <c r="AQ188" s="2">
        <f t="shared" si="29"/>
        <v>0</v>
      </c>
    </row>
    <row r="189" spans="1:43">
      <c r="A189" s="2">
        <v>197</v>
      </c>
      <c r="B189" s="5" t="s">
        <v>2736</v>
      </c>
      <c r="C189" s="13" t="s">
        <v>120</v>
      </c>
      <c r="D189" s="13">
        <v>488566921</v>
      </c>
      <c r="E189" s="14">
        <v>10535205</v>
      </c>
      <c r="F189" s="14">
        <v>17762</v>
      </c>
      <c r="G189" s="14" t="s">
        <v>3777</v>
      </c>
      <c r="H189" s="13" t="s">
        <v>73</v>
      </c>
      <c r="I189" s="13" t="s">
        <v>2262</v>
      </c>
      <c r="J189" s="14" t="s">
        <v>75</v>
      </c>
      <c r="K189" s="14" t="s">
        <v>3778</v>
      </c>
      <c r="L189" s="13">
        <v>2015</v>
      </c>
      <c r="M189" s="15">
        <v>42404</v>
      </c>
      <c r="N189" s="16" t="s">
        <v>77</v>
      </c>
      <c r="O189" s="16">
        <v>0</v>
      </c>
      <c r="P189" s="16" t="s">
        <v>78</v>
      </c>
      <c r="Q189" s="16" t="s">
        <v>78</v>
      </c>
      <c r="R189" s="16" t="s">
        <v>78</v>
      </c>
      <c r="S189" s="16" t="s">
        <v>78</v>
      </c>
      <c r="T189" s="14" t="s">
        <v>90</v>
      </c>
      <c r="U189" s="13" t="s">
        <v>3782</v>
      </c>
      <c r="V189" s="14" t="s">
        <v>3783</v>
      </c>
      <c r="W189" s="13"/>
      <c r="X189" s="17"/>
      <c r="Y189" s="14"/>
      <c r="Z189" s="14"/>
      <c r="AA189" s="13"/>
      <c r="AB189" s="18"/>
      <c r="AC189" s="4">
        <f t="shared" si="20"/>
        <v>1</v>
      </c>
      <c r="AD189" s="2">
        <f>IF(COUNTIF(D$2:D189,D189)&gt;1,0,1)</f>
        <v>0</v>
      </c>
      <c r="AG189" s="2">
        <f t="shared" si="21"/>
        <v>0</v>
      </c>
      <c r="AH189" s="2">
        <f t="shared" si="27"/>
        <v>0</v>
      </c>
      <c r="AI189" s="2">
        <f t="shared" si="22"/>
        <v>0</v>
      </c>
      <c r="AJ189" s="44" t="str">
        <f t="shared" si="23"/>
        <v>48856692130483047C</v>
      </c>
      <c r="AK189" s="2">
        <f>IF(COUNTIF(AJ$2:AJ189,AJ189)&gt;1,0,1)</f>
        <v>1</v>
      </c>
      <c r="AL189" s="2">
        <f t="shared" si="24"/>
        <v>0</v>
      </c>
      <c r="AM189" s="2">
        <f t="shared" si="25"/>
        <v>0</v>
      </c>
      <c r="AN189" s="2">
        <f t="shared" si="26"/>
        <v>0</v>
      </c>
      <c r="AO189" s="2">
        <f>VLOOKUP(D189,'[1]Matriculados PD 2015_2019'!$D:$F,3,0)</f>
        <v>0</v>
      </c>
      <c r="AP189" s="2">
        <f t="shared" si="28"/>
        <v>0</v>
      </c>
      <c r="AQ189" s="2">
        <f t="shared" si="29"/>
        <v>0</v>
      </c>
    </row>
    <row r="190" spans="1:43">
      <c r="A190" s="2">
        <v>197</v>
      </c>
      <c r="B190" s="6" t="s">
        <v>2736</v>
      </c>
      <c r="C190" s="7" t="s">
        <v>120</v>
      </c>
      <c r="D190" s="7" t="s">
        <v>3784</v>
      </c>
      <c r="E190" s="8">
        <v>20028237</v>
      </c>
      <c r="F190" s="8">
        <v>17762</v>
      </c>
      <c r="G190" s="8" t="s">
        <v>3785</v>
      </c>
      <c r="H190" s="7" t="s">
        <v>73</v>
      </c>
      <c r="I190" s="7" t="s">
        <v>301</v>
      </c>
      <c r="J190" s="8" t="s">
        <v>75</v>
      </c>
      <c r="K190" s="8" t="s">
        <v>3786</v>
      </c>
      <c r="L190" s="7">
        <v>2015</v>
      </c>
      <c r="M190" s="9">
        <v>42629</v>
      </c>
      <c r="N190" s="10" t="s">
        <v>77</v>
      </c>
      <c r="O190" s="10">
        <v>0</v>
      </c>
      <c r="P190" s="10" t="s">
        <v>78</v>
      </c>
      <c r="Q190" s="10" t="s">
        <v>78</v>
      </c>
      <c r="R190" s="10" t="s">
        <v>78</v>
      </c>
      <c r="S190" s="10" t="s">
        <v>78</v>
      </c>
      <c r="T190" s="8" t="s">
        <v>80</v>
      </c>
      <c r="U190" s="7" t="s">
        <v>461</v>
      </c>
      <c r="V190" s="8" t="s">
        <v>462</v>
      </c>
      <c r="W190" s="7" t="s">
        <v>83</v>
      </c>
      <c r="X190" s="11" t="s">
        <v>463</v>
      </c>
      <c r="Y190" s="8">
        <v>381</v>
      </c>
      <c r="Z190" s="8" t="s">
        <v>464</v>
      </c>
      <c r="AA190" s="7" t="s">
        <v>263</v>
      </c>
      <c r="AB190" s="12" t="s">
        <v>264</v>
      </c>
      <c r="AC190" s="4">
        <f t="shared" si="20"/>
        <v>1</v>
      </c>
      <c r="AD190" s="2">
        <f>IF(COUNTIF(D$2:D190,D190)&gt;1,0,1)</f>
        <v>1</v>
      </c>
      <c r="AG190" s="2">
        <f t="shared" si="21"/>
        <v>0</v>
      </c>
      <c r="AH190" s="2">
        <f t="shared" si="27"/>
        <v>0</v>
      </c>
      <c r="AI190" s="2">
        <f t="shared" si="22"/>
        <v>1</v>
      </c>
      <c r="AJ190" s="44" t="str">
        <f t="shared" si="23"/>
        <v>AX575418925953297M</v>
      </c>
      <c r="AK190" s="2">
        <f>IF(COUNTIF(AJ$2:AJ190,AJ190)&gt;1,0,1)</f>
        <v>1</v>
      </c>
      <c r="AL190" s="2">
        <f t="shared" si="24"/>
        <v>1</v>
      </c>
      <c r="AM190" s="2">
        <f t="shared" si="25"/>
        <v>0</v>
      </c>
      <c r="AN190" s="2">
        <f t="shared" si="26"/>
        <v>1</v>
      </c>
      <c r="AO190" s="2">
        <f>VLOOKUP(D190,'[1]Matriculados PD 2015_2019'!$D:$F,3,0)</f>
        <v>0</v>
      </c>
      <c r="AP190" s="2">
        <f t="shared" si="28"/>
        <v>0</v>
      </c>
      <c r="AQ190" s="2">
        <f t="shared" si="29"/>
        <v>0</v>
      </c>
    </row>
    <row r="191" spans="1:43">
      <c r="A191" s="2">
        <v>197</v>
      </c>
      <c r="B191" s="5" t="s">
        <v>2736</v>
      </c>
      <c r="C191" s="13" t="s">
        <v>120</v>
      </c>
      <c r="D191" s="13" t="s">
        <v>3784</v>
      </c>
      <c r="E191" s="14">
        <v>20028237</v>
      </c>
      <c r="F191" s="14">
        <v>17762</v>
      </c>
      <c r="G191" s="14" t="s">
        <v>3785</v>
      </c>
      <c r="H191" s="13" t="s">
        <v>73</v>
      </c>
      <c r="I191" s="13" t="s">
        <v>301</v>
      </c>
      <c r="J191" s="14" t="s">
        <v>75</v>
      </c>
      <c r="K191" s="14" t="s">
        <v>3786</v>
      </c>
      <c r="L191" s="13">
        <v>2015</v>
      </c>
      <c r="M191" s="15">
        <v>42629</v>
      </c>
      <c r="N191" s="16" t="s">
        <v>77</v>
      </c>
      <c r="O191" s="16">
        <v>0</v>
      </c>
      <c r="P191" s="16" t="s">
        <v>78</v>
      </c>
      <c r="Q191" s="16" t="s">
        <v>78</v>
      </c>
      <c r="R191" s="16" t="s">
        <v>78</v>
      </c>
      <c r="S191" s="16" t="s">
        <v>78</v>
      </c>
      <c r="T191" s="14" t="s">
        <v>80</v>
      </c>
      <c r="U191" s="13" t="s">
        <v>465</v>
      </c>
      <c r="V191" s="14" t="s">
        <v>466</v>
      </c>
      <c r="W191" s="13" t="s">
        <v>83</v>
      </c>
      <c r="X191" s="17" t="s">
        <v>463</v>
      </c>
      <c r="Y191" s="14">
        <v>381</v>
      </c>
      <c r="Z191" s="14" t="s">
        <v>464</v>
      </c>
      <c r="AA191" s="13" t="s">
        <v>263</v>
      </c>
      <c r="AB191" s="18" t="s">
        <v>264</v>
      </c>
      <c r="AC191" s="4">
        <f t="shared" si="20"/>
        <v>1</v>
      </c>
      <c r="AD191" s="2">
        <f>IF(COUNTIF(D$2:D191,D191)&gt;1,0,1)</f>
        <v>0</v>
      </c>
      <c r="AG191" s="2">
        <f t="shared" si="21"/>
        <v>0</v>
      </c>
      <c r="AH191" s="2">
        <f t="shared" si="27"/>
        <v>0</v>
      </c>
      <c r="AI191" s="2">
        <f t="shared" si="22"/>
        <v>0</v>
      </c>
      <c r="AJ191" s="44" t="str">
        <f t="shared" si="23"/>
        <v>AX575418930520174W</v>
      </c>
      <c r="AK191" s="2">
        <f>IF(COUNTIF(AJ$2:AJ191,AJ191)&gt;1,0,1)</f>
        <v>1</v>
      </c>
      <c r="AL191" s="2">
        <f t="shared" si="24"/>
        <v>0</v>
      </c>
      <c r="AM191" s="2">
        <f t="shared" si="25"/>
        <v>0</v>
      </c>
      <c r="AN191" s="2">
        <f t="shared" si="26"/>
        <v>0</v>
      </c>
      <c r="AO191" s="2">
        <f>VLOOKUP(D191,'[1]Matriculados PD 2015_2019'!$D:$F,3,0)</f>
        <v>0</v>
      </c>
      <c r="AP191" s="2">
        <f t="shared" si="28"/>
        <v>0</v>
      </c>
      <c r="AQ191" s="2">
        <f t="shared" si="29"/>
        <v>0</v>
      </c>
    </row>
    <row r="192" spans="1:43">
      <c r="A192" s="2">
        <v>197</v>
      </c>
      <c r="B192" s="6" t="s">
        <v>2736</v>
      </c>
      <c r="C192" s="7" t="s">
        <v>120</v>
      </c>
      <c r="D192" s="7" t="s">
        <v>3784</v>
      </c>
      <c r="E192" s="8">
        <v>20028237</v>
      </c>
      <c r="F192" s="8">
        <v>17762</v>
      </c>
      <c r="G192" s="8" t="s">
        <v>3785</v>
      </c>
      <c r="H192" s="7" t="s">
        <v>73</v>
      </c>
      <c r="I192" s="7" t="s">
        <v>301</v>
      </c>
      <c r="J192" s="8" t="s">
        <v>75</v>
      </c>
      <c r="K192" s="8" t="s">
        <v>3786</v>
      </c>
      <c r="L192" s="7">
        <v>2015</v>
      </c>
      <c r="M192" s="9">
        <v>42629</v>
      </c>
      <c r="N192" s="10" t="s">
        <v>77</v>
      </c>
      <c r="O192" s="10">
        <v>0</v>
      </c>
      <c r="P192" s="10" t="s">
        <v>78</v>
      </c>
      <c r="Q192" s="10" t="s">
        <v>78</v>
      </c>
      <c r="R192" s="10" t="s">
        <v>78</v>
      </c>
      <c r="S192" s="10" t="s">
        <v>78</v>
      </c>
      <c r="T192" s="8" t="s">
        <v>90</v>
      </c>
      <c r="U192" s="7" t="s">
        <v>461</v>
      </c>
      <c r="V192" s="8" t="s">
        <v>462</v>
      </c>
      <c r="W192" s="7" t="s">
        <v>83</v>
      </c>
      <c r="X192" s="11" t="s">
        <v>463</v>
      </c>
      <c r="Y192" s="8">
        <v>381</v>
      </c>
      <c r="Z192" s="8" t="s">
        <v>464</v>
      </c>
      <c r="AA192" s="7" t="s">
        <v>263</v>
      </c>
      <c r="AB192" s="12" t="s">
        <v>264</v>
      </c>
      <c r="AC192" s="4">
        <f t="shared" si="20"/>
        <v>1</v>
      </c>
      <c r="AD192" s="2">
        <f>IF(COUNTIF(D$2:D192,D192)&gt;1,0,1)</f>
        <v>0</v>
      </c>
      <c r="AG192" s="2">
        <f t="shared" si="21"/>
        <v>0</v>
      </c>
      <c r="AH192" s="2">
        <f t="shared" si="27"/>
        <v>0</v>
      </c>
      <c r="AI192" s="2">
        <f t="shared" si="22"/>
        <v>0</v>
      </c>
      <c r="AJ192" s="44" t="str">
        <f t="shared" si="23"/>
        <v>AX575418925953297M</v>
      </c>
      <c r="AK192" s="2">
        <f>IF(COUNTIF(AJ$2:AJ192,AJ192)&gt;1,0,1)</f>
        <v>0</v>
      </c>
      <c r="AL192" s="2">
        <f t="shared" si="24"/>
        <v>0</v>
      </c>
      <c r="AM192" s="2">
        <f t="shared" si="25"/>
        <v>0</v>
      </c>
      <c r="AN192" s="2">
        <f t="shared" si="26"/>
        <v>0</v>
      </c>
      <c r="AO192" s="2">
        <f>VLOOKUP(D192,'[1]Matriculados PD 2015_2019'!$D:$F,3,0)</f>
        <v>0</v>
      </c>
      <c r="AP192" s="2">
        <f t="shared" si="28"/>
        <v>0</v>
      </c>
      <c r="AQ192" s="2">
        <f t="shared" si="29"/>
        <v>0</v>
      </c>
    </row>
    <row r="193" spans="1:43">
      <c r="A193" s="2">
        <v>198</v>
      </c>
      <c r="B193" s="5" t="s">
        <v>3807</v>
      </c>
      <c r="C193" s="13" t="s">
        <v>120</v>
      </c>
      <c r="D193" s="13" t="s">
        <v>3808</v>
      </c>
      <c r="E193" s="14">
        <v>20026926</v>
      </c>
      <c r="F193" s="14">
        <v>17763</v>
      </c>
      <c r="G193" s="14" t="s">
        <v>3809</v>
      </c>
      <c r="H193" s="13" t="s">
        <v>83</v>
      </c>
      <c r="I193" s="13" t="s">
        <v>3810</v>
      </c>
      <c r="J193" s="14" t="s">
        <v>75</v>
      </c>
      <c r="K193" s="14" t="s">
        <v>3811</v>
      </c>
      <c r="L193" s="13">
        <v>2015</v>
      </c>
      <c r="M193" s="15">
        <v>42642</v>
      </c>
      <c r="N193" s="16" t="s">
        <v>77</v>
      </c>
      <c r="O193" s="16">
        <v>0</v>
      </c>
      <c r="P193" s="16" t="s">
        <v>78</v>
      </c>
      <c r="Q193" s="16" t="s">
        <v>78</v>
      </c>
      <c r="R193" s="16" t="s">
        <v>78</v>
      </c>
      <c r="S193" s="16" t="s">
        <v>78</v>
      </c>
      <c r="T193" s="14" t="s">
        <v>80</v>
      </c>
      <c r="U193" s="13" t="s">
        <v>3812</v>
      </c>
      <c r="V193" s="14" t="s">
        <v>3813</v>
      </c>
      <c r="W193" s="13"/>
      <c r="X193" s="17"/>
      <c r="Y193" s="14"/>
      <c r="Z193" s="14"/>
      <c r="AA193" s="13"/>
      <c r="AB193" s="18"/>
      <c r="AC193" s="4">
        <f t="shared" si="20"/>
        <v>1</v>
      </c>
      <c r="AD193" s="2">
        <f>IF(COUNTIF(D$2:D193,D193)&gt;1,0,1)</f>
        <v>1</v>
      </c>
      <c r="AG193" s="2">
        <f t="shared" si="21"/>
        <v>0</v>
      </c>
      <c r="AH193" s="2">
        <f t="shared" si="27"/>
        <v>0</v>
      </c>
      <c r="AI193" s="2">
        <f t="shared" si="22"/>
        <v>1</v>
      </c>
      <c r="AJ193" s="44" t="str">
        <f t="shared" si="23"/>
        <v>15AH8556013AF95973</v>
      </c>
      <c r="AK193" s="2">
        <f>IF(COUNTIF(AJ$2:AJ193,AJ193)&gt;1,0,1)</f>
        <v>1</v>
      </c>
      <c r="AL193" s="2">
        <f t="shared" si="24"/>
        <v>1</v>
      </c>
      <c r="AM193" s="2">
        <f t="shared" si="25"/>
        <v>0</v>
      </c>
      <c r="AN193" s="2">
        <f t="shared" si="26"/>
        <v>1</v>
      </c>
      <c r="AO193" s="2">
        <f>VLOOKUP(D193,'[1]Matriculados PD 2015_2019'!$D:$F,3,0)</f>
        <v>0</v>
      </c>
      <c r="AP193" s="2">
        <f t="shared" si="28"/>
        <v>0</v>
      </c>
      <c r="AQ193" s="2">
        <f t="shared" si="29"/>
        <v>0</v>
      </c>
    </row>
    <row r="194" spans="1:43">
      <c r="A194" s="2">
        <v>198</v>
      </c>
      <c r="B194" s="6" t="s">
        <v>3807</v>
      </c>
      <c r="C194" s="7" t="s">
        <v>120</v>
      </c>
      <c r="D194" s="7" t="s">
        <v>3808</v>
      </c>
      <c r="E194" s="8">
        <v>20026926</v>
      </c>
      <c r="F194" s="8">
        <v>17763</v>
      </c>
      <c r="G194" s="8" t="s">
        <v>3809</v>
      </c>
      <c r="H194" s="7" t="s">
        <v>83</v>
      </c>
      <c r="I194" s="7" t="s">
        <v>3810</v>
      </c>
      <c r="J194" s="8" t="s">
        <v>75</v>
      </c>
      <c r="K194" s="8" t="s">
        <v>3811</v>
      </c>
      <c r="L194" s="7">
        <v>2015</v>
      </c>
      <c r="M194" s="9">
        <v>42642</v>
      </c>
      <c r="N194" s="10" t="s">
        <v>77</v>
      </c>
      <c r="O194" s="10">
        <v>0</v>
      </c>
      <c r="P194" s="10" t="s">
        <v>78</v>
      </c>
      <c r="Q194" s="10" t="s">
        <v>78</v>
      </c>
      <c r="R194" s="10" t="s">
        <v>78</v>
      </c>
      <c r="S194" s="10" t="s">
        <v>78</v>
      </c>
      <c r="T194" s="8" t="s">
        <v>80</v>
      </c>
      <c r="U194" s="7" t="s">
        <v>805</v>
      </c>
      <c r="V194" s="8" t="s">
        <v>806</v>
      </c>
      <c r="W194" s="7" t="s">
        <v>73</v>
      </c>
      <c r="X194" s="11" t="s">
        <v>4693</v>
      </c>
      <c r="Y194" s="8">
        <v>235</v>
      </c>
      <c r="Z194" s="8" t="s">
        <v>262</v>
      </c>
      <c r="AA194" s="7" t="s">
        <v>263</v>
      </c>
      <c r="AB194" s="12" t="s">
        <v>264</v>
      </c>
      <c r="AC194" s="4">
        <f t="shared" ref="AC194:AC257" si="30">IF(N194="","SIN NOTA",IF(N194="NP","NP",1))</f>
        <v>1</v>
      </c>
      <c r="AD194" s="2">
        <f>IF(COUNTIF(D$2:D194,D194)&gt;1,0,1)</f>
        <v>0</v>
      </c>
      <c r="AG194" s="2">
        <f t="shared" ref="AG194:AG257" si="31">IF(AD194=1,IF(Q194="S",1,0),0)</f>
        <v>0</v>
      </c>
      <c r="AH194" s="2">
        <f t="shared" si="27"/>
        <v>0</v>
      </c>
      <c r="AI194" s="2">
        <f t="shared" ref="AI194:AI257" si="32">IF(AD194=1,IF(N194="Y",1,0),0)</f>
        <v>0</v>
      </c>
      <c r="AJ194" s="44" t="str">
        <f t="shared" ref="AJ194:AJ257" si="33">D194&amp;U194</f>
        <v>15AH8556030531500N</v>
      </c>
      <c r="AK194" s="2">
        <f>IF(COUNTIF(AJ$2:AJ194,AJ194)&gt;1,0,1)</f>
        <v>1</v>
      </c>
      <c r="AL194" s="2">
        <f t="shared" ref="AL194:AL257" si="34">IF(AD194=1,IF(SUMIF(D:D,D194,AK:AK)&gt;1,1,0),0)</f>
        <v>0</v>
      </c>
      <c r="AM194" s="2">
        <f t="shared" ref="AM194:AM257" si="35">IF(AD194=1,IF(S194="S",1,0),0)</f>
        <v>0</v>
      </c>
      <c r="AN194" s="2">
        <f t="shared" ref="AN194:AN257" si="36">IF(AD194=1,IF(I194="E",0,1),0)</f>
        <v>0</v>
      </c>
      <c r="AO194" s="2">
        <f>VLOOKUP(D194,'[1]Matriculados PD 2015_2019'!$D:$F,3,0)</f>
        <v>0</v>
      </c>
      <c r="AP194" s="2">
        <f t="shared" si="28"/>
        <v>0</v>
      </c>
      <c r="AQ194" s="2">
        <f t="shared" si="29"/>
        <v>0</v>
      </c>
    </row>
    <row r="195" spans="1:43">
      <c r="A195" s="2">
        <v>198</v>
      </c>
      <c r="B195" s="5" t="s">
        <v>3807</v>
      </c>
      <c r="C195" s="13" t="s">
        <v>120</v>
      </c>
      <c r="D195" s="13" t="s">
        <v>3808</v>
      </c>
      <c r="E195" s="14">
        <v>20026926</v>
      </c>
      <c r="F195" s="14">
        <v>17763</v>
      </c>
      <c r="G195" s="14" t="s">
        <v>3809</v>
      </c>
      <c r="H195" s="13" t="s">
        <v>83</v>
      </c>
      <c r="I195" s="13" t="s">
        <v>3810</v>
      </c>
      <c r="J195" s="14" t="s">
        <v>75</v>
      </c>
      <c r="K195" s="14" t="s">
        <v>3811</v>
      </c>
      <c r="L195" s="13">
        <v>2015</v>
      </c>
      <c r="M195" s="15">
        <v>42642</v>
      </c>
      <c r="N195" s="16" t="s">
        <v>77</v>
      </c>
      <c r="O195" s="16">
        <v>0</v>
      </c>
      <c r="P195" s="16" t="s">
        <v>78</v>
      </c>
      <c r="Q195" s="16" t="s">
        <v>78</v>
      </c>
      <c r="R195" s="16" t="s">
        <v>78</v>
      </c>
      <c r="S195" s="16" t="s">
        <v>78</v>
      </c>
      <c r="T195" s="14" t="s">
        <v>90</v>
      </c>
      <c r="U195" s="13" t="s">
        <v>805</v>
      </c>
      <c r="V195" s="14" t="s">
        <v>806</v>
      </c>
      <c r="W195" s="13" t="s">
        <v>73</v>
      </c>
      <c r="X195" s="17" t="s">
        <v>4693</v>
      </c>
      <c r="Y195" s="14">
        <v>235</v>
      </c>
      <c r="Z195" s="14" t="s">
        <v>262</v>
      </c>
      <c r="AA195" s="13" t="s">
        <v>263</v>
      </c>
      <c r="AB195" s="18" t="s">
        <v>264</v>
      </c>
      <c r="AC195" s="4">
        <f t="shared" si="30"/>
        <v>1</v>
      </c>
      <c r="AD195" s="2">
        <f>IF(COUNTIF(D$2:D195,D195)&gt;1,0,1)</f>
        <v>0</v>
      </c>
      <c r="AG195" s="2">
        <f t="shared" si="31"/>
        <v>0</v>
      </c>
      <c r="AH195" s="2">
        <f t="shared" ref="AH195:AH258" si="37">IF(AD195=1,IF(R195="S",1,0),0)</f>
        <v>0</v>
      </c>
      <c r="AI195" s="2">
        <f t="shared" si="32"/>
        <v>0</v>
      </c>
      <c r="AJ195" s="44" t="str">
        <f t="shared" si="33"/>
        <v>15AH8556030531500N</v>
      </c>
      <c r="AK195" s="2">
        <f>IF(COUNTIF(AJ$2:AJ195,AJ195)&gt;1,0,1)</f>
        <v>0</v>
      </c>
      <c r="AL195" s="2">
        <f t="shared" si="34"/>
        <v>0</v>
      </c>
      <c r="AM195" s="2">
        <f t="shared" si="35"/>
        <v>0</v>
      </c>
      <c r="AN195" s="2">
        <f t="shared" si="36"/>
        <v>0</v>
      </c>
      <c r="AO195" s="2">
        <f>VLOOKUP(D195,'[1]Matriculados PD 2015_2019'!$D:$F,3,0)</f>
        <v>0</v>
      </c>
      <c r="AP195" s="2">
        <f t="shared" ref="AP195:AP258" si="38">IF(AD195=1,IF(AO195="completo",1,0),0)</f>
        <v>0</v>
      </c>
      <c r="AQ195" s="2">
        <f t="shared" ref="AQ195:AQ258" si="39">IF(AD195=1,IF(AO195="parcial",1,0),0)</f>
        <v>0</v>
      </c>
    </row>
    <row r="196" spans="1:43">
      <c r="A196" s="2">
        <v>198</v>
      </c>
      <c r="B196" s="6" t="s">
        <v>3807</v>
      </c>
      <c r="C196" s="7" t="s">
        <v>120</v>
      </c>
      <c r="D196" s="7" t="s">
        <v>3814</v>
      </c>
      <c r="E196" s="8">
        <v>10532123</v>
      </c>
      <c r="F196" s="8">
        <v>17763</v>
      </c>
      <c r="G196" s="8" t="s">
        <v>3815</v>
      </c>
      <c r="H196" s="7" t="s">
        <v>83</v>
      </c>
      <c r="I196" s="7" t="s">
        <v>74</v>
      </c>
      <c r="J196" s="8" t="s">
        <v>75</v>
      </c>
      <c r="K196" s="8" t="s">
        <v>3816</v>
      </c>
      <c r="L196" s="7">
        <v>2015</v>
      </c>
      <c r="M196" s="9">
        <v>42312</v>
      </c>
      <c r="N196" s="10" t="s">
        <v>77</v>
      </c>
      <c r="O196" s="10">
        <v>0</v>
      </c>
      <c r="P196" s="10" t="s">
        <v>78</v>
      </c>
      <c r="Q196" s="10" t="s">
        <v>78</v>
      </c>
      <c r="R196" s="10" t="s">
        <v>78</v>
      </c>
      <c r="S196" s="10" t="s">
        <v>78</v>
      </c>
      <c r="T196" s="8" t="s">
        <v>80</v>
      </c>
      <c r="U196" s="7" t="s">
        <v>795</v>
      </c>
      <c r="V196" s="8" t="s">
        <v>796</v>
      </c>
      <c r="W196" s="7" t="s">
        <v>83</v>
      </c>
      <c r="X196" s="11" t="s">
        <v>4693</v>
      </c>
      <c r="Y196" s="8">
        <v>235</v>
      </c>
      <c r="Z196" s="8" t="s">
        <v>262</v>
      </c>
      <c r="AA196" s="7" t="s">
        <v>263</v>
      </c>
      <c r="AB196" s="12" t="s">
        <v>264</v>
      </c>
      <c r="AC196" s="4">
        <f t="shared" si="30"/>
        <v>1</v>
      </c>
      <c r="AD196" s="2">
        <f>IF(COUNTIF(D$2:D196,D196)&gt;1,0,1)</f>
        <v>1</v>
      </c>
      <c r="AG196" s="2">
        <f t="shared" si="31"/>
        <v>0</v>
      </c>
      <c r="AH196" s="2">
        <f t="shared" si="37"/>
        <v>0</v>
      </c>
      <c r="AI196" s="2">
        <f t="shared" si="32"/>
        <v>1</v>
      </c>
      <c r="AJ196" s="44" t="str">
        <f t="shared" si="33"/>
        <v>27289401Q27219218Y</v>
      </c>
      <c r="AK196" s="2">
        <f>IF(COUNTIF(AJ$2:AJ196,AJ196)&gt;1,0,1)</f>
        <v>1</v>
      </c>
      <c r="AL196" s="2">
        <f t="shared" si="34"/>
        <v>1</v>
      </c>
      <c r="AM196" s="2">
        <f t="shared" si="35"/>
        <v>0</v>
      </c>
      <c r="AN196" s="2">
        <f t="shared" si="36"/>
        <v>0</v>
      </c>
      <c r="AO196" s="2">
        <f>VLOOKUP(D196,'[1]Matriculados PD 2015_2019'!$D:$F,3,0)</f>
        <v>0</v>
      </c>
      <c r="AP196" s="2">
        <f t="shared" si="38"/>
        <v>0</v>
      </c>
      <c r="AQ196" s="2">
        <f t="shared" si="39"/>
        <v>0</v>
      </c>
    </row>
    <row r="197" spans="1:43">
      <c r="A197" s="2">
        <v>198</v>
      </c>
      <c r="B197" s="5" t="s">
        <v>3807</v>
      </c>
      <c r="C197" s="13" t="s">
        <v>120</v>
      </c>
      <c r="D197" s="13" t="s">
        <v>3814</v>
      </c>
      <c r="E197" s="14">
        <v>10532123</v>
      </c>
      <c r="F197" s="14">
        <v>17763</v>
      </c>
      <c r="G197" s="14" t="s">
        <v>3815</v>
      </c>
      <c r="H197" s="13" t="s">
        <v>83</v>
      </c>
      <c r="I197" s="13" t="s">
        <v>74</v>
      </c>
      <c r="J197" s="14" t="s">
        <v>75</v>
      </c>
      <c r="K197" s="14" t="s">
        <v>3816</v>
      </c>
      <c r="L197" s="13">
        <v>2015</v>
      </c>
      <c r="M197" s="15">
        <v>42312</v>
      </c>
      <c r="N197" s="16" t="s">
        <v>77</v>
      </c>
      <c r="O197" s="16">
        <v>0</v>
      </c>
      <c r="P197" s="16" t="s">
        <v>78</v>
      </c>
      <c r="Q197" s="16" t="s">
        <v>78</v>
      </c>
      <c r="R197" s="16" t="s">
        <v>78</v>
      </c>
      <c r="S197" s="16" t="s">
        <v>78</v>
      </c>
      <c r="T197" s="14" t="s">
        <v>80</v>
      </c>
      <c r="U197" s="13" t="s">
        <v>3817</v>
      </c>
      <c r="V197" s="14" t="s">
        <v>3818</v>
      </c>
      <c r="W197" s="13" t="s">
        <v>73</v>
      </c>
      <c r="X197" s="17" t="s">
        <v>4693</v>
      </c>
      <c r="Y197" s="14">
        <v>235</v>
      </c>
      <c r="Z197" s="14" t="s">
        <v>262</v>
      </c>
      <c r="AA197" s="13" t="s">
        <v>263</v>
      </c>
      <c r="AB197" s="18" t="s">
        <v>264</v>
      </c>
      <c r="AC197" s="4">
        <f t="shared" si="30"/>
        <v>1</v>
      </c>
      <c r="AD197" s="2">
        <f>IF(COUNTIF(D$2:D197,D197)&gt;1,0,1)</f>
        <v>0</v>
      </c>
      <c r="AG197" s="2">
        <f t="shared" si="31"/>
        <v>0</v>
      </c>
      <c r="AH197" s="2">
        <f t="shared" si="37"/>
        <v>0</v>
      </c>
      <c r="AI197" s="2">
        <f t="shared" si="32"/>
        <v>0</v>
      </c>
      <c r="AJ197" s="44" t="str">
        <f t="shared" si="33"/>
        <v>27289401Q30431660S</v>
      </c>
      <c r="AK197" s="2">
        <f>IF(COUNTIF(AJ$2:AJ197,AJ197)&gt;1,0,1)</f>
        <v>1</v>
      </c>
      <c r="AL197" s="2">
        <f t="shared" si="34"/>
        <v>0</v>
      </c>
      <c r="AM197" s="2">
        <f t="shared" si="35"/>
        <v>0</v>
      </c>
      <c r="AN197" s="2">
        <f t="shared" si="36"/>
        <v>0</v>
      </c>
      <c r="AO197" s="2">
        <f>VLOOKUP(D197,'[1]Matriculados PD 2015_2019'!$D:$F,3,0)</f>
        <v>0</v>
      </c>
      <c r="AP197" s="2">
        <f t="shared" si="38"/>
        <v>0</v>
      </c>
      <c r="AQ197" s="2">
        <f t="shared" si="39"/>
        <v>0</v>
      </c>
    </row>
    <row r="198" spans="1:43">
      <c r="A198" s="2">
        <v>198</v>
      </c>
      <c r="B198" s="6" t="s">
        <v>3807</v>
      </c>
      <c r="C198" s="7" t="s">
        <v>120</v>
      </c>
      <c r="D198" s="7" t="s">
        <v>3814</v>
      </c>
      <c r="E198" s="8">
        <v>10532123</v>
      </c>
      <c r="F198" s="8">
        <v>17763</v>
      </c>
      <c r="G198" s="8" t="s">
        <v>3815</v>
      </c>
      <c r="H198" s="7" t="s">
        <v>83</v>
      </c>
      <c r="I198" s="7" t="s">
        <v>74</v>
      </c>
      <c r="J198" s="8" t="s">
        <v>75</v>
      </c>
      <c r="K198" s="8" t="s">
        <v>3816</v>
      </c>
      <c r="L198" s="7">
        <v>2015</v>
      </c>
      <c r="M198" s="9">
        <v>42312</v>
      </c>
      <c r="N198" s="10" t="s">
        <v>77</v>
      </c>
      <c r="O198" s="10">
        <v>0</v>
      </c>
      <c r="P198" s="10" t="s">
        <v>78</v>
      </c>
      <c r="Q198" s="10" t="s">
        <v>78</v>
      </c>
      <c r="R198" s="10" t="s">
        <v>78</v>
      </c>
      <c r="S198" s="10" t="s">
        <v>78</v>
      </c>
      <c r="T198" s="8" t="s">
        <v>90</v>
      </c>
      <c r="U198" s="7" t="s">
        <v>795</v>
      </c>
      <c r="V198" s="8" t="s">
        <v>796</v>
      </c>
      <c r="W198" s="7" t="s">
        <v>83</v>
      </c>
      <c r="X198" s="11" t="s">
        <v>4693</v>
      </c>
      <c r="Y198" s="8">
        <v>235</v>
      </c>
      <c r="Z198" s="8" t="s">
        <v>262</v>
      </c>
      <c r="AA198" s="7" t="s">
        <v>263</v>
      </c>
      <c r="AB198" s="12" t="s">
        <v>264</v>
      </c>
      <c r="AC198" s="4">
        <f t="shared" si="30"/>
        <v>1</v>
      </c>
      <c r="AD198" s="2">
        <f>IF(COUNTIF(D$2:D198,D198)&gt;1,0,1)</f>
        <v>0</v>
      </c>
      <c r="AG198" s="2">
        <f t="shared" si="31"/>
        <v>0</v>
      </c>
      <c r="AH198" s="2">
        <f t="shared" si="37"/>
        <v>0</v>
      </c>
      <c r="AI198" s="2">
        <f t="shared" si="32"/>
        <v>0</v>
      </c>
      <c r="AJ198" s="44" t="str">
        <f t="shared" si="33"/>
        <v>27289401Q27219218Y</v>
      </c>
      <c r="AK198" s="2">
        <f>IF(COUNTIF(AJ$2:AJ198,AJ198)&gt;1,0,1)</f>
        <v>0</v>
      </c>
      <c r="AL198" s="2">
        <f t="shared" si="34"/>
        <v>0</v>
      </c>
      <c r="AM198" s="2">
        <f t="shared" si="35"/>
        <v>0</v>
      </c>
      <c r="AN198" s="2">
        <f t="shared" si="36"/>
        <v>0</v>
      </c>
      <c r="AO198" s="2">
        <f>VLOOKUP(D198,'[1]Matriculados PD 2015_2019'!$D:$F,3,0)</f>
        <v>0</v>
      </c>
      <c r="AP198" s="2">
        <f t="shared" si="38"/>
        <v>0</v>
      </c>
      <c r="AQ198" s="2">
        <f t="shared" si="39"/>
        <v>0</v>
      </c>
    </row>
    <row r="199" spans="1:43">
      <c r="A199" s="2">
        <v>198</v>
      </c>
      <c r="B199" s="5" t="s">
        <v>3807</v>
      </c>
      <c r="C199" s="13" t="s">
        <v>120</v>
      </c>
      <c r="D199" s="13" t="s">
        <v>3819</v>
      </c>
      <c r="E199" s="14">
        <v>20042647</v>
      </c>
      <c r="F199" s="14">
        <v>17763</v>
      </c>
      <c r="G199" s="14" t="s">
        <v>3820</v>
      </c>
      <c r="H199" s="13" t="s">
        <v>83</v>
      </c>
      <c r="I199" s="13" t="s">
        <v>801</v>
      </c>
      <c r="J199" s="14" t="s">
        <v>75</v>
      </c>
      <c r="K199" s="14" t="s">
        <v>3821</v>
      </c>
      <c r="L199" s="13">
        <v>2015</v>
      </c>
      <c r="M199" s="15">
        <v>42509</v>
      </c>
      <c r="N199" s="16" t="s">
        <v>77</v>
      </c>
      <c r="O199" s="16">
        <v>0</v>
      </c>
      <c r="P199" s="16" t="s">
        <v>78</v>
      </c>
      <c r="Q199" s="16" t="s">
        <v>78</v>
      </c>
      <c r="R199" s="16" t="s">
        <v>78</v>
      </c>
      <c r="S199" s="16" t="s">
        <v>78</v>
      </c>
      <c r="T199" s="14" t="s">
        <v>80</v>
      </c>
      <c r="U199" s="13" t="s">
        <v>2298</v>
      </c>
      <c r="V199" s="14" t="s">
        <v>2299</v>
      </c>
      <c r="W199" s="13"/>
      <c r="X199" s="17"/>
      <c r="Y199" s="14"/>
      <c r="Z199" s="14"/>
      <c r="AA199" s="13"/>
      <c r="AB199" s="18"/>
      <c r="AC199" s="4">
        <f t="shared" si="30"/>
        <v>1</v>
      </c>
      <c r="AD199" s="2">
        <f>IF(COUNTIF(D$2:D199,D199)&gt;1,0,1)</f>
        <v>1</v>
      </c>
      <c r="AG199" s="2">
        <f t="shared" si="31"/>
        <v>0</v>
      </c>
      <c r="AH199" s="2">
        <f t="shared" si="37"/>
        <v>0</v>
      </c>
      <c r="AI199" s="2">
        <f t="shared" si="32"/>
        <v>1</v>
      </c>
      <c r="AJ199" s="44" t="str">
        <f t="shared" si="33"/>
        <v>G1235062130402000W</v>
      </c>
      <c r="AK199" s="2">
        <f>IF(COUNTIF(AJ$2:AJ199,AJ199)&gt;1,0,1)</f>
        <v>1</v>
      </c>
      <c r="AL199" s="2">
        <f t="shared" si="34"/>
        <v>1</v>
      </c>
      <c r="AM199" s="2">
        <f t="shared" si="35"/>
        <v>0</v>
      </c>
      <c r="AN199" s="2">
        <f t="shared" si="36"/>
        <v>1</v>
      </c>
      <c r="AO199" s="2">
        <f>VLOOKUP(D199,'[1]Matriculados PD 2015_2019'!$D:$F,3,0)</f>
        <v>0</v>
      </c>
      <c r="AP199" s="2">
        <f t="shared" si="38"/>
        <v>0</v>
      </c>
      <c r="AQ199" s="2">
        <f t="shared" si="39"/>
        <v>0</v>
      </c>
    </row>
    <row r="200" spans="1:43">
      <c r="A200" s="2">
        <v>198</v>
      </c>
      <c r="B200" s="5" t="s">
        <v>3807</v>
      </c>
      <c r="C200" s="13" t="s">
        <v>120</v>
      </c>
      <c r="D200" s="13" t="s">
        <v>3819</v>
      </c>
      <c r="E200" s="14">
        <v>20042647</v>
      </c>
      <c r="F200" s="14">
        <v>17763</v>
      </c>
      <c r="G200" s="14" t="s">
        <v>3820</v>
      </c>
      <c r="H200" s="13" t="s">
        <v>83</v>
      </c>
      <c r="I200" s="13" t="s">
        <v>801</v>
      </c>
      <c r="J200" s="14" t="s">
        <v>75</v>
      </c>
      <c r="K200" s="14" t="s">
        <v>3821</v>
      </c>
      <c r="L200" s="13">
        <v>2015</v>
      </c>
      <c r="M200" s="15">
        <v>42509</v>
      </c>
      <c r="N200" s="16" t="s">
        <v>77</v>
      </c>
      <c r="O200" s="16">
        <v>0</v>
      </c>
      <c r="P200" s="16" t="s">
        <v>78</v>
      </c>
      <c r="Q200" s="16" t="s">
        <v>78</v>
      </c>
      <c r="R200" s="16" t="s">
        <v>78</v>
      </c>
      <c r="S200" s="16" t="s">
        <v>78</v>
      </c>
      <c r="T200" s="14" t="s">
        <v>80</v>
      </c>
      <c r="U200" s="13" t="s">
        <v>1677</v>
      </c>
      <c r="V200" s="14" t="s">
        <v>1678</v>
      </c>
      <c r="W200" s="13" t="s">
        <v>73</v>
      </c>
      <c r="X200" s="17" t="s">
        <v>4693</v>
      </c>
      <c r="Y200" s="14">
        <v>235</v>
      </c>
      <c r="Z200" s="14" t="s">
        <v>262</v>
      </c>
      <c r="AA200" s="13" t="s">
        <v>263</v>
      </c>
      <c r="AB200" s="18" t="s">
        <v>264</v>
      </c>
      <c r="AC200" s="4">
        <f t="shared" si="30"/>
        <v>1</v>
      </c>
      <c r="AD200" s="2">
        <f>IF(COUNTIF(D$2:D200,D200)&gt;1,0,1)</f>
        <v>0</v>
      </c>
      <c r="AG200" s="2">
        <f t="shared" si="31"/>
        <v>0</v>
      </c>
      <c r="AH200" s="2">
        <f t="shared" si="37"/>
        <v>0</v>
      </c>
      <c r="AI200" s="2">
        <f t="shared" si="32"/>
        <v>0</v>
      </c>
      <c r="AJ200" s="44" t="str">
        <f t="shared" si="33"/>
        <v>G1235062172859375K</v>
      </c>
      <c r="AK200" s="2">
        <f>IF(COUNTIF(AJ$2:AJ200,AJ200)&gt;1,0,1)</f>
        <v>1</v>
      </c>
      <c r="AL200" s="2">
        <f t="shared" si="34"/>
        <v>0</v>
      </c>
      <c r="AM200" s="2">
        <f t="shared" si="35"/>
        <v>0</v>
      </c>
      <c r="AN200" s="2">
        <f t="shared" si="36"/>
        <v>0</v>
      </c>
      <c r="AO200" s="2">
        <f>VLOOKUP(D200,'[1]Matriculados PD 2015_2019'!$D:$F,3,0)</f>
        <v>0</v>
      </c>
      <c r="AP200" s="2">
        <f t="shared" si="38"/>
        <v>0</v>
      </c>
      <c r="AQ200" s="2">
        <f t="shared" si="39"/>
        <v>0</v>
      </c>
    </row>
    <row r="201" spans="1:43">
      <c r="A201" s="2">
        <v>198</v>
      </c>
      <c r="B201" s="6" t="s">
        <v>3807</v>
      </c>
      <c r="C201" s="7" t="s">
        <v>120</v>
      </c>
      <c r="D201" s="7" t="s">
        <v>3819</v>
      </c>
      <c r="E201" s="8">
        <v>20042647</v>
      </c>
      <c r="F201" s="8">
        <v>17763</v>
      </c>
      <c r="G201" s="8" t="s">
        <v>3820</v>
      </c>
      <c r="H201" s="7" t="s">
        <v>83</v>
      </c>
      <c r="I201" s="7" t="s">
        <v>801</v>
      </c>
      <c r="J201" s="8" t="s">
        <v>75</v>
      </c>
      <c r="K201" s="8" t="s">
        <v>3821</v>
      </c>
      <c r="L201" s="7">
        <v>2015</v>
      </c>
      <c r="M201" s="9">
        <v>42509</v>
      </c>
      <c r="N201" s="10" t="s">
        <v>77</v>
      </c>
      <c r="O201" s="10">
        <v>0</v>
      </c>
      <c r="P201" s="10" t="s">
        <v>78</v>
      </c>
      <c r="Q201" s="10" t="s">
        <v>78</v>
      </c>
      <c r="R201" s="10" t="s">
        <v>78</v>
      </c>
      <c r="S201" s="10" t="s">
        <v>78</v>
      </c>
      <c r="T201" s="8" t="s">
        <v>90</v>
      </c>
      <c r="U201" s="7" t="s">
        <v>1677</v>
      </c>
      <c r="V201" s="8" t="s">
        <v>1678</v>
      </c>
      <c r="W201" s="7" t="s">
        <v>73</v>
      </c>
      <c r="X201" s="11" t="s">
        <v>4693</v>
      </c>
      <c r="Y201" s="8">
        <v>235</v>
      </c>
      <c r="Z201" s="8" t="s">
        <v>262</v>
      </c>
      <c r="AA201" s="7" t="s">
        <v>263</v>
      </c>
      <c r="AB201" s="12" t="s">
        <v>264</v>
      </c>
      <c r="AC201" s="4">
        <f t="shared" si="30"/>
        <v>1</v>
      </c>
      <c r="AD201" s="2">
        <f>IF(COUNTIF(D$2:D201,D201)&gt;1,0,1)</f>
        <v>0</v>
      </c>
      <c r="AG201" s="2">
        <f t="shared" si="31"/>
        <v>0</v>
      </c>
      <c r="AH201" s="2">
        <f t="shared" si="37"/>
        <v>0</v>
      </c>
      <c r="AI201" s="2">
        <f t="shared" si="32"/>
        <v>0</v>
      </c>
      <c r="AJ201" s="44" t="str">
        <f t="shared" si="33"/>
        <v>G1235062172859375K</v>
      </c>
      <c r="AK201" s="2">
        <f>IF(COUNTIF(AJ$2:AJ201,AJ201)&gt;1,0,1)</f>
        <v>0</v>
      </c>
      <c r="AL201" s="2">
        <f t="shared" si="34"/>
        <v>0</v>
      </c>
      <c r="AM201" s="2">
        <f t="shared" si="35"/>
        <v>0</v>
      </c>
      <c r="AN201" s="2">
        <f t="shared" si="36"/>
        <v>0</v>
      </c>
      <c r="AO201" s="2">
        <f>VLOOKUP(D201,'[1]Matriculados PD 2015_2019'!$D:$F,3,0)</f>
        <v>0</v>
      </c>
      <c r="AP201" s="2">
        <f t="shared" si="38"/>
        <v>0</v>
      </c>
      <c r="AQ201" s="2">
        <f t="shared" si="39"/>
        <v>0</v>
      </c>
    </row>
    <row r="202" spans="1:43">
      <c r="A202" s="2">
        <v>198</v>
      </c>
      <c r="B202" s="5" t="s">
        <v>3807</v>
      </c>
      <c r="C202" s="13" t="s">
        <v>120</v>
      </c>
      <c r="D202" s="13" t="s">
        <v>3822</v>
      </c>
      <c r="E202" s="14">
        <v>20015066</v>
      </c>
      <c r="F202" s="14">
        <v>17763</v>
      </c>
      <c r="G202" s="14" t="s">
        <v>3823</v>
      </c>
      <c r="H202" s="13" t="s">
        <v>73</v>
      </c>
      <c r="I202" s="13" t="s">
        <v>590</v>
      </c>
      <c r="J202" s="14" t="s">
        <v>75</v>
      </c>
      <c r="K202" s="14" t="s">
        <v>3824</v>
      </c>
      <c r="L202" s="13">
        <v>2015</v>
      </c>
      <c r="M202" s="15">
        <v>42304</v>
      </c>
      <c r="N202" s="16" t="s">
        <v>77</v>
      </c>
      <c r="O202" s="16">
        <v>0</v>
      </c>
      <c r="P202" s="16" t="s">
        <v>78</v>
      </c>
      <c r="Q202" s="16" t="s">
        <v>79</v>
      </c>
      <c r="R202" s="16" t="s">
        <v>78</v>
      </c>
      <c r="S202" s="16" t="s">
        <v>78</v>
      </c>
      <c r="T202" s="14" t="s">
        <v>80</v>
      </c>
      <c r="U202" s="13"/>
      <c r="V202" s="14" t="s">
        <v>3825</v>
      </c>
      <c r="W202" s="13"/>
      <c r="X202" s="17"/>
      <c r="Y202" s="14"/>
      <c r="Z202" s="14"/>
      <c r="AA202" s="13"/>
      <c r="AB202" s="18"/>
      <c r="AC202" s="4">
        <f t="shared" si="30"/>
        <v>1</v>
      </c>
      <c r="AD202" s="2">
        <f>IF(COUNTIF(D$2:D202,D202)&gt;1,0,1)</f>
        <v>1</v>
      </c>
      <c r="AG202" s="2">
        <f t="shared" si="31"/>
        <v>1</v>
      </c>
      <c r="AH202" s="2">
        <f t="shared" si="37"/>
        <v>0</v>
      </c>
      <c r="AI202" s="2">
        <f t="shared" si="32"/>
        <v>1</v>
      </c>
      <c r="AJ202" s="44" t="str">
        <f t="shared" si="33"/>
        <v>W653545</v>
      </c>
      <c r="AK202" s="2">
        <f>IF(COUNTIF(AJ$2:AJ202,AJ202)&gt;1,0,1)</f>
        <v>1</v>
      </c>
      <c r="AL202" s="2">
        <f t="shared" si="34"/>
        <v>1</v>
      </c>
      <c r="AM202" s="2">
        <f t="shared" si="35"/>
        <v>0</v>
      </c>
      <c r="AN202" s="2">
        <f t="shared" si="36"/>
        <v>1</v>
      </c>
      <c r="AO202" s="2">
        <f>VLOOKUP(D202,'[1]Matriculados PD 2015_2019'!$D:$F,3,0)</f>
        <v>0</v>
      </c>
      <c r="AP202" s="2">
        <f t="shared" si="38"/>
        <v>0</v>
      </c>
      <c r="AQ202" s="2">
        <f t="shared" si="39"/>
        <v>0</v>
      </c>
    </row>
    <row r="203" spans="1:43">
      <c r="A203" s="2">
        <v>198</v>
      </c>
      <c r="B203" s="6" t="s">
        <v>3807</v>
      </c>
      <c r="C203" s="7" t="s">
        <v>120</v>
      </c>
      <c r="D203" s="7" t="s">
        <v>3822</v>
      </c>
      <c r="E203" s="8">
        <v>20015066</v>
      </c>
      <c r="F203" s="8">
        <v>17763</v>
      </c>
      <c r="G203" s="8" t="s">
        <v>3823</v>
      </c>
      <c r="H203" s="7" t="s">
        <v>73</v>
      </c>
      <c r="I203" s="7" t="s">
        <v>590</v>
      </c>
      <c r="J203" s="8" t="s">
        <v>75</v>
      </c>
      <c r="K203" s="8" t="s">
        <v>3824</v>
      </c>
      <c r="L203" s="7">
        <v>2015</v>
      </c>
      <c r="M203" s="9">
        <v>42304</v>
      </c>
      <c r="N203" s="10" t="s">
        <v>77</v>
      </c>
      <c r="O203" s="10">
        <v>0</v>
      </c>
      <c r="P203" s="10" t="s">
        <v>78</v>
      </c>
      <c r="Q203" s="10" t="s">
        <v>79</v>
      </c>
      <c r="R203" s="10" t="s">
        <v>78</v>
      </c>
      <c r="S203" s="10" t="s">
        <v>78</v>
      </c>
      <c r="T203" s="8" t="s">
        <v>80</v>
      </c>
      <c r="U203" s="7" t="s">
        <v>3817</v>
      </c>
      <c r="V203" s="8" t="s">
        <v>3818</v>
      </c>
      <c r="W203" s="7" t="s">
        <v>73</v>
      </c>
      <c r="X203" s="11" t="s">
        <v>4693</v>
      </c>
      <c r="Y203" s="8">
        <v>235</v>
      </c>
      <c r="Z203" s="8" t="s">
        <v>262</v>
      </c>
      <c r="AA203" s="7" t="s">
        <v>263</v>
      </c>
      <c r="AB203" s="12" t="s">
        <v>264</v>
      </c>
      <c r="AC203" s="4">
        <f t="shared" si="30"/>
        <v>1</v>
      </c>
      <c r="AD203" s="2">
        <f>IF(COUNTIF(D$2:D203,D203)&gt;1,0,1)</f>
        <v>0</v>
      </c>
      <c r="AG203" s="2">
        <f t="shared" si="31"/>
        <v>0</v>
      </c>
      <c r="AH203" s="2">
        <f t="shared" si="37"/>
        <v>0</v>
      </c>
      <c r="AI203" s="2">
        <f t="shared" si="32"/>
        <v>0</v>
      </c>
      <c r="AJ203" s="44" t="str">
        <f t="shared" si="33"/>
        <v>W65354530431660S</v>
      </c>
      <c r="AK203" s="2">
        <f>IF(COUNTIF(AJ$2:AJ203,AJ203)&gt;1,0,1)</f>
        <v>1</v>
      </c>
      <c r="AL203" s="2">
        <f t="shared" si="34"/>
        <v>0</v>
      </c>
      <c r="AM203" s="2">
        <f t="shared" si="35"/>
        <v>0</v>
      </c>
      <c r="AN203" s="2">
        <f t="shared" si="36"/>
        <v>0</v>
      </c>
      <c r="AO203" s="2">
        <f>VLOOKUP(D203,'[1]Matriculados PD 2015_2019'!$D:$F,3,0)</f>
        <v>0</v>
      </c>
      <c r="AP203" s="2">
        <f t="shared" si="38"/>
        <v>0</v>
      </c>
      <c r="AQ203" s="2">
        <f t="shared" si="39"/>
        <v>0</v>
      </c>
    </row>
    <row r="204" spans="1:43">
      <c r="A204" s="2">
        <v>198</v>
      </c>
      <c r="B204" s="5" t="s">
        <v>3807</v>
      </c>
      <c r="C204" s="13" t="s">
        <v>120</v>
      </c>
      <c r="D204" s="13" t="s">
        <v>3822</v>
      </c>
      <c r="E204" s="14">
        <v>20015066</v>
      </c>
      <c r="F204" s="14">
        <v>17763</v>
      </c>
      <c r="G204" s="14" t="s">
        <v>3823</v>
      </c>
      <c r="H204" s="13" t="s">
        <v>73</v>
      </c>
      <c r="I204" s="13" t="s">
        <v>590</v>
      </c>
      <c r="J204" s="14" t="s">
        <v>75</v>
      </c>
      <c r="K204" s="14" t="s">
        <v>3824</v>
      </c>
      <c r="L204" s="13">
        <v>2015</v>
      </c>
      <c r="M204" s="15">
        <v>42304</v>
      </c>
      <c r="N204" s="16" t="s">
        <v>77</v>
      </c>
      <c r="O204" s="16">
        <v>0</v>
      </c>
      <c r="P204" s="16" t="s">
        <v>78</v>
      </c>
      <c r="Q204" s="16" t="s">
        <v>79</v>
      </c>
      <c r="R204" s="16" t="s">
        <v>78</v>
      </c>
      <c r="S204" s="16" t="s">
        <v>78</v>
      </c>
      <c r="T204" s="14" t="s">
        <v>80</v>
      </c>
      <c r="U204" s="13" t="s">
        <v>3826</v>
      </c>
      <c r="V204" s="14" t="s">
        <v>3827</v>
      </c>
      <c r="W204" s="13"/>
      <c r="X204" s="17"/>
      <c r="Y204" s="14"/>
      <c r="Z204" s="14"/>
      <c r="AA204" s="13"/>
      <c r="AB204" s="18"/>
      <c r="AC204" s="4">
        <f t="shared" si="30"/>
        <v>1</v>
      </c>
      <c r="AD204" s="2">
        <f>IF(COUNTIF(D$2:D204,D204)&gt;1,0,1)</f>
        <v>0</v>
      </c>
      <c r="AG204" s="2">
        <f t="shared" si="31"/>
        <v>0</v>
      </c>
      <c r="AH204" s="2">
        <f t="shared" si="37"/>
        <v>0</v>
      </c>
      <c r="AI204" s="2">
        <f t="shared" si="32"/>
        <v>0</v>
      </c>
      <c r="AJ204" s="44" t="str">
        <f t="shared" si="33"/>
        <v>W65354577139653E</v>
      </c>
      <c r="AK204" s="2">
        <f>IF(COUNTIF(AJ$2:AJ204,AJ204)&gt;1,0,1)</f>
        <v>1</v>
      </c>
      <c r="AL204" s="2">
        <f t="shared" si="34"/>
        <v>0</v>
      </c>
      <c r="AM204" s="2">
        <f t="shared" si="35"/>
        <v>0</v>
      </c>
      <c r="AN204" s="2">
        <f t="shared" si="36"/>
        <v>0</v>
      </c>
      <c r="AO204" s="2">
        <f>VLOOKUP(D204,'[1]Matriculados PD 2015_2019'!$D:$F,3,0)</f>
        <v>0</v>
      </c>
      <c r="AP204" s="2">
        <f t="shared" si="38"/>
        <v>0</v>
      </c>
      <c r="AQ204" s="2">
        <f t="shared" si="39"/>
        <v>0</v>
      </c>
    </row>
    <row r="205" spans="1:43">
      <c r="A205" s="2">
        <v>198</v>
      </c>
      <c r="B205" s="6" t="s">
        <v>3807</v>
      </c>
      <c r="C205" s="7" t="s">
        <v>120</v>
      </c>
      <c r="D205" s="7" t="s">
        <v>3822</v>
      </c>
      <c r="E205" s="8">
        <v>20015066</v>
      </c>
      <c r="F205" s="8">
        <v>17763</v>
      </c>
      <c r="G205" s="8" t="s">
        <v>3823</v>
      </c>
      <c r="H205" s="7" t="s">
        <v>73</v>
      </c>
      <c r="I205" s="7" t="s">
        <v>590</v>
      </c>
      <c r="J205" s="8" t="s">
        <v>75</v>
      </c>
      <c r="K205" s="8" t="s">
        <v>3824</v>
      </c>
      <c r="L205" s="7">
        <v>2015</v>
      </c>
      <c r="M205" s="9">
        <v>42304</v>
      </c>
      <c r="N205" s="10" t="s">
        <v>77</v>
      </c>
      <c r="O205" s="10">
        <v>0</v>
      </c>
      <c r="P205" s="10" t="s">
        <v>78</v>
      </c>
      <c r="Q205" s="10" t="s">
        <v>79</v>
      </c>
      <c r="R205" s="10" t="s">
        <v>78</v>
      </c>
      <c r="S205" s="10" t="s">
        <v>78</v>
      </c>
      <c r="T205" s="8" t="s">
        <v>90</v>
      </c>
      <c r="U205" s="7" t="s">
        <v>3817</v>
      </c>
      <c r="V205" s="8" t="s">
        <v>3818</v>
      </c>
      <c r="W205" s="7" t="s">
        <v>73</v>
      </c>
      <c r="X205" s="11" t="s">
        <v>4693</v>
      </c>
      <c r="Y205" s="8">
        <v>235</v>
      </c>
      <c r="Z205" s="8" t="s">
        <v>262</v>
      </c>
      <c r="AA205" s="7" t="s">
        <v>263</v>
      </c>
      <c r="AB205" s="12" t="s">
        <v>264</v>
      </c>
      <c r="AC205" s="4">
        <f t="shared" si="30"/>
        <v>1</v>
      </c>
      <c r="AD205" s="2">
        <f>IF(COUNTIF(D$2:D205,D205)&gt;1,0,1)</f>
        <v>0</v>
      </c>
      <c r="AG205" s="2">
        <f t="shared" si="31"/>
        <v>0</v>
      </c>
      <c r="AH205" s="2">
        <f t="shared" si="37"/>
        <v>0</v>
      </c>
      <c r="AI205" s="2">
        <f t="shared" si="32"/>
        <v>0</v>
      </c>
      <c r="AJ205" s="44" t="str">
        <f t="shared" si="33"/>
        <v>W65354530431660S</v>
      </c>
      <c r="AK205" s="2">
        <f>IF(COUNTIF(AJ$2:AJ205,AJ205)&gt;1,0,1)</f>
        <v>0</v>
      </c>
      <c r="AL205" s="2">
        <f t="shared" si="34"/>
        <v>0</v>
      </c>
      <c r="AM205" s="2">
        <f t="shared" si="35"/>
        <v>0</v>
      </c>
      <c r="AN205" s="2">
        <f t="shared" si="36"/>
        <v>0</v>
      </c>
      <c r="AO205" s="2">
        <f>VLOOKUP(D205,'[1]Matriculados PD 2015_2019'!$D:$F,3,0)</f>
        <v>0</v>
      </c>
      <c r="AP205" s="2">
        <f t="shared" si="38"/>
        <v>0</v>
      </c>
      <c r="AQ205" s="2">
        <f t="shared" si="39"/>
        <v>0</v>
      </c>
    </row>
    <row r="206" spans="1:43">
      <c r="A206" s="2">
        <v>199</v>
      </c>
      <c r="B206" s="5" t="s">
        <v>4318</v>
      </c>
      <c r="C206" s="13" t="s">
        <v>120</v>
      </c>
      <c r="D206" s="13" t="s">
        <v>4319</v>
      </c>
      <c r="E206" s="14">
        <v>10426316</v>
      </c>
      <c r="F206" s="14">
        <v>17764</v>
      </c>
      <c r="G206" s="14" t="s">
        <v>4320</v>
      </c>
      <c r="H206" s="13" t="s">
        <v>83</v>
      </c>
      <c r="I206" s="13" t="s">
        <v>569</v>
      </c>
      <c r="J206" s="14" t="s">
        <v>75</v>
      </c>
      <c r="K206" s="14" t="s">
        <v>4321</v>
      </c>
      <c r="L206" s="13">
        <v>2015</v>
      </c>
      <c r="M206" s="15">
        <v>42402</v>
      </c>
      <c r="N206" s="16" t="s">
        <v>113</v>
      </c>
      <c r="O206" s="16">
        <v>0</v>
      </c>
      <c r="P206" s="16" t="s">
        <v>78</v>
      </c>
      <c r="Q206" s="16" t="s">
        <v>78</v>
      </c>
      <c r="R206" s="16" t="s">
        <v>78</v>
      </c>
      <c r="S206" s="16" t="s">
        <v>78</v>
      </c>
      <c r="T206" s="14" t="s">
        <v>80</v>
      </c>
      <c r="U206" s="13" t="s">
        <v>2289</v>
      </c>
      <c r="V206" s="14" t="s">
        <v>2290</v>
      </c>
      <c r="W206" s="13" t="s">
        <v>83</v>
      </c>
      <c r="X206" s="17" t="s">
        <v>105</v>
      </c>
      <c r="Y206" s="14">
        <v>540</v>
      </c>
      <c r="Z206" s="14" t="s">
        <v>635</v>
      </c>
      <c r="AA206" s="13" t="s">
        <v>107</v>
      </c>
      <c r="AB206" s="18" t="s">
        <v>108</v>
      </c>
      <c r="AC206" s="4">
        <f t="shared" si="30"/>
        <v>1</v>
      </c>
      <c r="AD206" s="2">
        <f>IF(COUNTIF(D$2:D206,D206)&gt;1,0,1)</f>
        <v>1</v>
      </c>
      <c r="AG206" s="2">
        <f t="shared" si="31"/>
        <v>0</v>
      </c>
      <c r="AH206" s="2">
        <f t="shared" si="37"/>
        <v>0</v>
      </c>
      <c r="AI206" s="2">
        <f t="shared" si="32"/>
        <v>0</v>
      </c>
      <c r="AJ206" s="44" t="str">
        <f t="shared" si="33"/>
        <v>P0684040731165788Y</v>
      </c>
      <c r="AK206" s="2">
        <f>IF(COUNTIF(AJ$2:AJ206,AJ206)&gt;1,0,1)</f>
        <v>1</v>
      </c>
      <c r="AL206" s="2">
        <f t="shared" si="34"/>
        <v>0</v>
      </c>
      <c r="AM206" s="2">
        <f t="shared" si="35"/>
        <v>0</v>
      </c>
      <c r="AN206" s="2">
        <f t="shared" si="36"/>
        <v>1</v>
      </c>
      <c r="AO206" s="2">
        <f>VLOOKUP(D206,'[1]Matriculados PD 2015_2019'!$D:$F,3,0)</f>
        <v>0</v>
      </c>
      <c r="AP206" s="2">
        <f t="shared" si="38"/>
        <v>0</v>
      </c>
      <c r="AQ206" s="2">
        <f t="shared" si="39"/>
        <v>0</v>
      </c>
    </row>
    <row r="207" spans="1:43">
      <c r="A207" s="2">
        <v>199</v>
      </c>
      <c r="B207" s="6" t="s">
        <v>4318</v>
      </c>
      <c r="C207" s="7" t="s">
        <v>120</v>
      </c>
      <c r="D207" s="7" t="s">
        <v>4319</v>
      </c>
      <c r="E207" s="8">
        <v>10426316</v>
      </c>
      <c r="F207" s="8">
        <v>17764</v>
      </c>
      <c r="G207" s="8" t="s">
        <v>4320</v>
      </c>
      <c r="H207" s="7" t="s">
        <v>83</v>
      </c>
      <c r="I207" s="7" t="s">
        <v>569</v>
      </c>
      <c r="J207" s="8" t="s">
        <v>75</v>
      </c>
      <c r="K207" s="8" t="s">
        <v>4321</v>
      </c>
      <c r="L207" s="7">
        <v>2015</v>
      </c>
      <c r="M207" s="9">
        <v>42402</v>
      </c>
      <c r="N207" s="10" t="s">
        <v>113</v>
      </c>
      <c r="O207" s="10">
        <v>0</v>
      </c>
      <c r="P207" s="10" t="s">
        <v>78</v>
      </c>
      <c r="Q207" s="10" t="s">
        <v>78</v>
      </c>
      <c r="R207" s="10" t="s">
        <v>78</v>
      </c>
      <c r="S207" s="10" t="s">
        <v>78</v>
      </c>
      <c r="T207" s="8" t="s">
        <v>90</v>
      </c>
      <c r="U207" s="7" t="s">
        <v>2289</v>
      </c>
      <c r="V207" s="8" t="s">
        <v>2290</v>
      </c>
      <c r="W207" s="7" t="s">
        <v>83</v>
      </c>
      <c r="X207" s="11" t="s">
        <v>105</v>
      </c>
      <c r="Y207" s="8">
        <v>540</v>
      </c>
      <c r="Z207" s="8" t="s">
        <v>635</v>
      </c>
      <c r="AA207" s="7" t="s">
        <v>107</v>
      </c>
      <c r="AB207" s="12" t="s">
        <v>108</v>
      </c>
      <c r="AC207" s="4">
        <f t="shared" si="30"/>
        <v>1</v>
      </c>
      <c r="AD207" s="2">
        <f>IF(COUNTIF(D$2:D207,D207)&gt;1,0,1)</f>
        <v>0</v>
      </c>
      <c r="AG207" s="2">
        <f t="shared" si="31"/>
        <v>0</v>
      </c>
      <c r="AH207" s="2">
        <f t="shared" si="37"/>
        <v>0</v>
      </c>
      <c r="AI207" s="2">
        <f t="shared" si="32"/>
        <v>0</v>
      </c>
      <c r="AJ207" s="44" t="str">
        <f t="shared" si="33"/>
        <v>P0684040731165788Y</v>
      </c>
      <c r="AK207" s="2">
        <f>IF(COUNTIF(AJ$2:AJ207,AJ207)&gt;1,0,1)</f>
        <v>0</v>
      </c>
      <c r="AL207" s="2">
        <f t="shared" si="34"/>
        <v>0</v>
      </c>
      <c r="AM207" s="2">
        <f t="shared" si="35"/>
        <v>0</v>
      </c>
      <c r="AN207" s="2">
        <f t="shared" si="36"/>
        <v>0</v>
      </c>
      <c r="AO207" s="2">
        <f>VLOOKUP(D207,'[1]Matriculados PD 2015_2019'!$D:$F,3,0)</f>
        <v>0</v>
      </c>
      <c r="AP207" s="2">
        <f t="shared" si="38"/>
        <v>0</v>
      </c>
      <c r="AQ207" s="2">
        <f t="shared" si="39"/>
        <v>0</v>
      </c>
    </row>
    <row r="208" spans="1:43">
      <c r="A208" s="2">
        <v>204</v>
      </c>
      <c r="B208" s="5" t="s">
        <v>2794</v>
      </c>
      <c r="C208" s="13" t="s">
        <v>120</v>
      </c>
      <c r="D208" s="13" t="s">
        <v>3828</v>
      </c>
      <c r="E208" s="14">
        <v>10240602</v>
      </c>
      <c r="F208" s="14">
        <v>17769</v>
      </c>
      <c r="G208" s="14" t="s">
        <v>3829</v>
      </c>
      <c r="H208" s="13" t="s">
        <v>73</v>
      </c>
      <c r="I208" s="13" t="s">
        <v>94</v>
      </c>
      <c r="J208" s="14" t="s">
        <v>75</v>
      </c>
      <c r="K208" s="14" t="s">
        <v>3830</v>
      </c>
      <c r="L208" s="13">
        <v>2015</v>
      </c>
      <c r="M208" s="15">
        <v>42408</v>
      </c>
      <c r="N208" s="16" t="s">
        <v>113</v>
      </c>
      <c r="O208" s="16">
        <v>0</v>
      </c>
      <c r="P208" s="16" t="s">
        <v>78</v>
      </c>
      <c r="Q208" s="16" t="s">
        <v>78</v>
      </c>
      <c r="R208" s="16" t="s">
        <v>78</v>
      </c>
      <c r="S208" s="16" t="s">
        <v>78</v>
      </c>
      <c r="T208" s="14" t="s">
        <v>80</v>
      </c>
      <c r="U208" s="13" t="s">
        <v>675</v>
      </c>
      <c r="V208" s="14" t="s">
        <v>676</v>
      </c>
      <c r="W208" s="13" t="s">
        <v>83</v>
      </c>
      <c r="X208" s="17" t="s">
        <v>642</v>
      </c>
      <c r="Y208" s="14">
        <v>505</v>
      </c>
      <c r="Z208" s="14" t="s">
        <v>643</v>
      </c>
      <c r="AA208" s="13" t="s">
        <v>107</v>
      </c>
      <c r="AB208" s="18" t="s">
        <v>108</v>
      </c>
      <c r="AC208" s="4">
        <f t="shared" si="30"/>
        <v>1</v>
      </c>
      <c r="AD208" s="2">
        <f>IF(COUNTIF(D$2:D208,D208)&gt;1,0,1)</f>
        <v>1</v>
      </c>
      <c r="AG208" s="2">
        <f t="shared" si="31"/>
        <v>0</v>
      </c>
      <c r="AH208" s="2">
        <f t="shared" si="37"/>
        <v>0</v>
      </c>
      <c r="AI208" s="2">
        <f t="shared" si="32"/>
        <v>0</v>
      </c>
      <c r="AJ208" s="44" t="str">
        <f t="shared" si="33"/>
        <v>06494916F30066280J</v>
      </c>
      <c r="AK208" s="2">
        <f>IF(COUNTIF(AJ$2:AJ208,AJ208)&gt;1,0,1)</f>
        <v>1</v>
      </c>
      <c r="AL208" s="2">
        <f t="shared" si="34"/>
        <v>1</v>
      </c>
      <c r="AM208" s="2">
        <f t="shared" si="35"/>
        <v>0</v>
      </c>
      <c r="AN208" s="2">
        <f t="shared" si="36"/>
        <v>1</v>
      </c>
      <c r="AO208" s="2">
        <f>VLOOKUP(D208,'[1]Matriculados PD 2015_2019'!$D:$F,3,0)</f>
        <v>0</v>
      </c>
      <c r="AP208" s="2">
        <f t="shared" si="38"/>
        <v>0</v>
      </c>
      <c r="AQ208" s="2">
        <f t="shared" si="39"/>
        <v>0</v>
      </c>
    </row>
    <row r="209" spans="1:43">
      <c r="A209" s="2">
        <v>204</v>
      </c>
      <c r="B209" s="6" t="s">
        <v>2794</v>
      </c>
      <c r="C209" s="7" t="s">
        <v>120</v>
      </c>
      <c r="D209" s="7" t="s">
        <v>3828</v>
      </c>
      <c r="E209" s="8">
        <v>10240602</v>
      </c>
      <c r="F209" s="8">
        <v>17769</v>
      </c>
      <c r="G209" s="8" t="s">
        <v>3829</v>
      </c>
      <c r="H209" s="7" t="s">
        <v>73</v>
      </c>
      <c r="I209" s="7" t="s">
        <v>94</v>
      </c>
      <c r="J209" s="8" t="s">
        <v>75</v>
      </c>
      <c r="K209" s="8" t="s">
        <v>3830</v>
      </c>
      <c r="L209" s="7">
        <v>2015</v>
      </c>
      <c r="M209" s="9">
        <v>42408</v>
      </c>
      <c r="N209" s="10" t="s">
        <v>113</v>
      </c>
      <c r="O209" s="10">
        <v>0</v>
      </c>
      <c r="P209" s="10" t="s">
        <v>78</v>
      </c>
      <c r="Q209" s="10" t="s">
        <v>78</v>
      </c>
      <c r="R209" s="10" t="s">
        <v>78</v>
      </c>
      <c r="S209" s="10" t="s">
        <v>78</v>
      </c>
      <c r="T209" s="8" t="s">
        <v>80</v>
      </c>
      <c r="U209" s="7" t="s">
        <v>687</v>
      </c>
      <c r="V209" s="8" t="s">
        <v>688</v>
      </c>
      <c r="W209" s="7" t="s">
        <v>73</v>
      </c>
      <c r="X209" s="11" t="s">
        <v>642</v>
      </c>
      <c r="Y209" s="8">
        <v>505</v>
      </c>
      <c r="Z209" s="8" t="s">
        <v>643</v>
      </c>
      <c r="AA209" s="7" t="s">
        <v>107</v>
      </c>
      <c r="AB209" s="12" t="s">
        <v>108</v>
      </c>
      <c r="AC209" s="4">
        <f t="shared" si="30"/>
        <v>1</v>
      </c>
      <c r="AD209" s="2">
        <f>IF(COUNTIF(D$2:D209,D209)&gt;1,0,1)</f>
        <v>0</v>
      </c>
      <c r="AG209" s="2">
        <f t="shared" si="31"/>
        <v>0</v>
      </c>
      <c r="AH209" s="2">
        <f t="shared" si="37"/>
        <v>0</v>
      </c>
      <c r="AI209" s="2">
        <f t="shared" si="32"/>
        <v>0</v>
      </c>
      <c r="AJ209" s="44" t="str">
        <f t="shared" si="33"/>
        <v>06494916F44353962A</v>
      </c>
      <c r="AK209" s="2">
        <f>IF(COUNTIF(AJ$2:AJ209,AJ209)&gt;1,0,1)</f>
        <v>1</v>
      </c>
      <c r="AL209" s="2">
        <f t="shared" si="34"/>
        <v>0</v>
      </c>
      <c r="AM209" s="2">
        <f t="shared" si="35"/>
        <v>0</v>
      </c>
      <c r="AN209" s="2">
        <f t="shared" si="36"/>
        <v>0</v>
      </c>
      <c r="AO209" s="2">
        <f>VLOOKUP(D209,'[1]Matriculados PD 2015_2019'!$D:$F,3,0)</f>
        <v>0</v>
      </c>
      <c r="AP209" s="2">
        <f t="shared" si="38"/>
        <v>0</v>
      </c>
      <c r="AQ209" s="2">
        <f t="shared" si="39"/>
        <v>0</v>
      </c>
    </row>
    <row r="210" spans="1:43">
      <c r="A210" s="2">
        <v>204</v>
      </c>
      <c r="B210" s="5" t="s">
        <v>2794</v>
      </c>
      <c r="C210" s="13" t="s">
        <v>120</v>
      </c>
      <c r="D210" s="13" t="s">
        <v>3828</v>
      </c>
      <c r="E210" s="14">
        <v>10240602</v>
      </c>
      <c r="F210" s="14">
        <v>17769</v>
      </c>
      <c r="G210" s="14" t="s">
        <v>3829</v>
      </c>
      <c r="H210" s="13" t="s">
        <v>73</v>
      </c>
      <c r="I210" s="13" t="s">
        <v>94</v>
      </c>
      <c r="J210" s="14" t="s">
        <v>75</v>
      </c>
      <c r="K210" s="14" t="s">
        <v>3830</v>
      </c>
      <c r="L210" s="13">
        <v>2015</v>
      </c>
      <c r="M210" s="15">
        <v>42408</v>
      </c>
      <c r="N210" s="16" t="s">
        <v>113</v>
      </c>
      <c r="O210" s="16">
        <v>0</v>
      </c>
      <c r="P210" s="16" t="s">
        <v>78</v>
      </c>
      <c r="Q210" s="16" t="s">
        <v>78</v>
      </c>
      <c r="R210" s="16" t="s">
        <v>78</v>
      </c>
      <c r="S210" s="16" t="s">
        <v>78</v>
      </c>
      <c r="T210" s="14" t="s">
        <v>90</v>
      </c>
      <c r="U210" s="13" t="s">
        <v>675</v>
      </c>
      <c r="V210" s="14" t="s">
        <v>676</v>
      </c>
      <c r="W210" s="13" t="s">
        <v>83</v>
      </c>
      <c r="X210" s="17" t="s">
        <v>642</v>
      </c>
      <c r="Y210" s="14">
        <v>505</v>
      </c>
      <c r="Z210" s="14" t="s">
        <v>643</v>
      </c>
      <c r="AA210" s="13" t="s">
        <v>107</v>
      </c>
      <c r="AB210" s="18" t="s">
        <v>108</v>
      </c>
      <c r="AC210" s="4">
        <f t="shared" si="30"/>
        <v>1</v>
      </c>
      <c r="AD210" s="2">
        <f>IF(COUNTIF(D$2:D210,D210)&gt;1,0,1)</f>
        <v>0</v>
      </c>
      <c r="AG210" s="2">
        <f t="shared" si="31"/>
        <v>0</v>
      </c>
      <c r="AH210" s="2">
        <f t="shared" si="37"/>
        <v>0</v>
      </c>
      <c r="AI210" s="2">
        <f t="shared" si="32"/>
        <v>0</v>
      </c>
      <c r="AJ210" s="44" t="str">
        <f t="shared" si="33"/>
        <v>06494916F30066280J</v>
      </c>
      <c r="AK210" s="2">
        <f>IF(COUNTIF(AJ$2:AJ210,AJ210)&gt;1,0,1)</f>
        <v>0</v>
      </c>
      <c r="AL210" s="2">
        <f t="shared" si="34"/>
        <v>0</v>
      </c>
      <c r="AM210" s="2">
        <f t="shared" si="35"/>
        <v>0</v>
      </c>
      <c r="AN210" s="2">
        <f t="shared" si="36"/>
        <v>0</v>
      </c>
      <c r="AO210" s="2">
        <f>VLOOKUP(D210,'[1]Matriculados PD 2015_2019'!$D:$F,3,0)</f>
        <v>0</v>
      </c>
      <c r="AP210" s="2">
        <f t="shared" si="38"/>
        <v>0</v>
      </c>
      <c r="AQ210" s="2">
        <f t="shared" si="39"/>
        <v>0</v>
      </c>
    </row>
    <row r="211" spans="1:43">
      <c r="A211" s="2">
        <v>204</v>
      </c>
      <c r="B211" s="6" t="s">
        <v>2794</v>
      </c>
      <c r="C211" s="7" t="s">
        <v>120</v>
      </c>
      <c r="D211" s="7" t="s">
        <v>3831</v>
      </c>
      <c r="E211" s="8">
        <v>10533998</v>
      </c>
      <c r="F211" s="8">
        <v>17769</v>
      </c>
      <c r="G211" s="8" t="s">
        <v>3832</v>
      </c>
      <c r="H211" s="7" t="s">
        <v>83</v>
      </c>
      <c r="I211" s="7" t="s">
        <v>74</v>
      </c>
      <c r="J211" s="8" t="s">
        <v>75</v>
      </c>
      <c r="K211" s="8" t="s">
        <v>3833</v>
      </c>
      <c r="L211" s="7">
        <v>2015</v>
      </c>
      <c r="M211" s="9">
        <v>42403</v>
      </c>
      <c r="N211" s="10" t="s">
        <v>77</v>
      </c>
      <c r="O211" s="10">
        <v>0</v>
      </c>
      <c r="P211" s="10" t="s">
        <v>78</v>
      </c>
      <c r="Q211" s="10" t="s">
        <v>78</v>
      </c>
      <c r="R211" s="10" t="s">
        <v>78</v>
      </c>
      <c r="S211" s="10" t="s">
        <v>78</v>
      </c>
      <c r="T211" s="8" t="s">
        <v>80</v>
      </c>
      <c r="U211" s="7" t="s">
        <v>3834</v>
      </c>
      <c r="V211" s="8" t="s">
        <v>3835</v>
      </c>
      <c r="W211" s="7"/>
      <c r="X211" s="11"/>
      <c r="Y211" s="8"/>
      <c r="Z211" s="8"/>
      <c r="AA211" s="7"/>
      <c r="AB211" s="12"/>
      <c r="AC211" s="4">
        <f t="shared" si="30"/>
        <v>1</v>
      </c>
      <c r="AD211" s="2">
        <f>IF(COUNTIF(D$2:D211,D211)&gt;1,0,1)</f>
        <v>1</v>
      </c>
      <c r="AG211" s="2">
        <f t="shared" si="31"/>
        <v>0</v>
      </c>
      <c r="AH211" s="2">
        <f t="shared" si="37"/>
        <v>0</v>
      </c>
      <c r="AI211" s="2">
        <f t="shared" si="32"/>
        <v>1</v>
      </c>
      <c r="AJ211" s="44" t="str">
        <f t="shared" si="33"/>
        <v>10038583A17172068S</v>
      </c>
      <c r="AK211" s="2">
        <f>IF(COUNTIF(AJ$2:AJ211,AJ211)&gt;1,0,1)</f>
        <v>1</v>
      </c>
      <c r="AL211" s="2">
        <f t="shared" si="34"/>
        <v>1</v>
      </c>
      <c r="AM211" s="2">
        <f t="shared" si="35"/>
        <v>0</v>
      </c>
      <c r="AN211" s="2">
        <f t="shared" si="36"/>
        <v>0</v>
      </c>
      <c r="AO211" s="2">
        <f>VLOOKUP(D211,'[1]Matriculados PD 2015_2019'!$D:$F,3,0)</f>
        <v>0</v>
      </c>
      <c r="AP211" s="2">
        <f t="shared" si="38"/>
        <v>0</v>
      </c>
      <c r="AQ211" s="2">
        <f t="shared" si="39"/>
        <v>0</v>
      </c>
    </row>
    <row r="212" spans="1:43">
      <c r="A212" s="2">
        <v>204</v>
      </c>
      <c r="B212" s="5" t="s">
        <v>2794</v>
      </c>
      <c r="C212" s="13" t="s">
        <v>120</v>
      </c>
      <c r="D212" s="13" t="s">
        <v>3831</v>
      </c>
      <c r="E212" s="14">
        <v>10533998</v>
      </c>
      <c r="F212" s="14">
        <v>17769</v>
      </c>
      <c r="G212" s="14" t="s">
        <v>3832</v>
      </c>
      <c r="H212" s="13" t="s">
        <v>83</v>
      </c>
      <c r="I212" s="13" t="s">
        <v>74</v>
      </c>
      <c r="J212" s="14" t="s">
        <v>75</v>
      </c>
      <c r="K212" s="14" t="s">
        <v>3833</v>
      </c>
      <c r="L212" s="13">
        <v>2015</v>
      </c>
      <c r="M212" s="15">
        <v>42403</v>
      </c>
      <c r="N212" s="16" t="s">
        <v>77</v>
      </c>
      <c r="O212" s="16">
        <v>0</v>
      </c>
      <c r="P212" s="16" t="s">
        <v>78</v>
      </c>
      <c r="Q212" s="16" t="s">
        <v>78</v>
      </c>
      <c r="R212" s="16" t="s">
        <v>78</v>
      </c>
      <c r="S212" s="16" t="s">
        <v>78</v>
      </c>
      <c r="T212" s="14" t="s">
        <v>80</v>
      </c>
      <c r="U212" s="13" t="s">
        <v>684</v>
      </c>
      <c r="V212" s="14" t="s">
        <v>685</v>
      </c>
      <c r="W212" s="13" t="s">
        <v>83</v>
      </c>
      <c r="X212" s="17" t="s">
        <v>642</v>
      </c>
      <c r="Y212" s="14">
        <v>305</v>
      </c>
      <c r="Z212" s="14" t="s">
        <v>686</v>
      </c>
      <c r="AA212" s="13" t="s">
        <v>107</v>
      </c>
      <c r="AB212" s="18" t="s">
        <v>108</v>
      </c>
      <c r="AC212" s="4">
        <f t="shared" si="30"/>
        <v>1</v>
      </c>
      <c r="AD212" s="2">
        <f>IF(COUNTIF(D$2:D212,D212)&gt;1,0,1)</f>
        <v>0</v>
      </c>
      <c r="AG212" s="2">
        <f t="shared" si="31"/>
        <v>0</v>
      </c>
      <c r="AH212" s="2">
        <f t="shared" si="37"/>
        <v>0</v>
      </c>
      <c r="AI212" s="2">
        <f t="shared" si="32"/>
        <v>0</v>
      </c>
      <c r="AJ212" s="44" t="str">
        <f t="shared" si="33"/>
        <v>10038583A30037704A</v>
      </c>
      <c r="AK212" s="2">
        <f>IF(COUNTIF(AJ$2:AJ212,AJ212)&gt;1,0,1)</f>
        <v>1</v>
      </c>
      <c r="AL212" s="2">
        <f t="shared" si="34"/>
        <v>0</v>
      </c>
      <c r="AM212" s="2">
        <f t="shared" si="35"/>
        <v>0</v>
      </c>
      <c r="AN212" s="2">
        <f t="shared" si="36"/>
        <v>0</v>
      </c>
      <c r="AO212" s="2">
        <f>VLOOKUP(D212,'[1]Matriculados PD 2015_2019'!$D:$F,3,0)</f>
        <v>0</v>
      </c>
      <c r="AP212" s="2">
        <f t="shared" si="38"/>
        <v>0</v>
      </c>
      <c r="AQ212" s="2">
        <f t="shared" si="39"/>
        <v>0</v>
      </c>
    </row>
    <row r="213" spans="1:43">
      <c r="A213" s="2">
        <v>204</v>
      </c>
      <c r="B213" s="6" t="s">
        <v>2794</v>
      </c>
      <c r="C213" s="7" t="s">
        <v>120</v>
      </c>
      <c r="D213" s="7" t="s">
        <v>3831</v>
      </c>
      <c r="E213" s="8">
        <v>10533998</v>
      </c>
      <c r="F213" s="8">
        <v>17769</v>
      </c>
      <c r="G213" s="8" t="s">
        <v>3832</v>
      </c>
      <c r="H213" s="7" t="s">
        <v>83</v>
      </c>
      <c r="I213" s="7" t="s">
        <v>74</v>
      </c>
      <c r="J213" s="8" t="s">
        <v>75</v>
      </c>
      <c r="K213" s="8" t="s">
        <v>3833</v>
      </c>
      <c r="L213" s="7">
        <v>2015</v>
      </c>
      <c r="M213" s="9">
        <v>42403</v>
      </c>
      <c r="N213" s="10" t="s">
        <v>77</v>
      </c>
      <c r="O213" s="10">
        <v>0</v>
      </c>
      <c r="P213" s="10" t="s">
        <v>78</v>
      </c>
      <c r="Q213" s="10" t="s">
        <v>78</v>
      </c>
      <c r="R213" s="10" t="s">
        <v>78</v>
      </c>
      <c r="S213" s="10" t="s">
        <v>78</v>
      </c>
      <c r="T213" s="8" t="s">
        <v>90</v>
      </c>
      <c r="U213" s="7" t="s">
        <v>684</v>
      </c>
      <c r="V213" s="8" t="s">
        <v>685</v>
      </c>
      <c r="W213" s="7" t="s">
        <v>83</v>
      </c>
      <c r="X213" s="11" t="s">
        <v>642</v>
      </c>
      <c r="Y213" s="8">
        <v>305</v>
      </c>
      <c r="Z213" s="8" t="s">
        <v>686</v>
      </c>
      <c r="AA213" s="7" t="s">
        <v>107</v>
      </c>
      <c r="AB213" s="12" t="s">
        <v>108</v>
      </c>
      <c r="AC213" s="4">
        <f t="shared" si="30"/>
        <v>1</v>
      </c>
      <c r="AD213" s="2">
        <f>IF(COUNTIF(D$2:D213,D213)&gt;1,0,1)</f>
        <v>0</v>
      </c>
      <c r="AG213" s="2">
        <f t="shared" si="31"/>
        <v>0</v>
      </c>
      <c r="AH213" s="2">
        <f t="shared" si="37"/>
        <v>0</v>
      </c>
      <c r="AI213" s="2">
        <f t="shared" si="32"/>
        <v>0</v>
      </c>
      <c r="AJ213" s="44" t="str">
        <f t="shared" si="33"/>
        <v>10038583A30037704A</v>
      </c>
      <c r="AK213" s="2">
        <f>IF(COUNTIF(AJ$2:AJ213,AJ213)&gt;1,0,1)</f>
        <v>0</v>
      </c>
      <c r="AL213" s="2">
        <f t="shared" si="34"/>
        <v>0</v>
      </c>
      <c r="AM213" s="2">
        <f t="shared" si="35"/>
        <v>0</v>
      </c>
      <c r="AN213" s="2">
        <f t="shared" si="36"/>
        <v>0</v>
      </c>
      <c r="AO213" s="2">
        <f>VLOOKUP(D213,'[1]Matriculados PD 2015_2019'!$D:$F,3,0)</f>
        <v>0</v>
      </c>
      <c r="AP213" s="2">
        <f t="shared" si="38"/>
        <v>0</v>
      </c>
      <c r="AQ213" s="2">
        <f t="shared" si="39"/>
        <v>0</v>
      </c>
    </row>
    <row r="214" spans="1:43">
      <c r="A214" s="2">
        <v>204</v>
      </c>
      <c r="B214" s="5" t="s">
        <v>2794</v>
      </c>
      <c r="C214" s="13" t="s">
        <v>120</v>
      </c>
      <c r="D214" s="13" t="s">
        <v>3836</v>
      </c>
      <c r="E214" s="14">
        <v>10079768</v>
      </c>
      <c r="F214" s="14">
        <v>17769</v>
      </c>
      <c r="G214" s="14" t="s">
        <v>3837</v>
      </c>
      <c r="H214" s="13" t="s">
        <v>83</v>
      </c>
      <c r="I214" s="13" t="s">
        <v>74</v>
      </c>
      <c r="J214" s="14" t="s">
        <v>75</v>
      </c>
      <c r="K214" s="14" t="s">
        <v>3838</v>
      </c>
      <c r="L214" s="13">
        <v>2015</v>
      </c>
      <c r="M214" s="15">
        <v>42359</v>
      </c>
      <c r="N214" s="16" t="s">
        <v>77</v>
      </c>
      <c r="O214" s="16">
        <v>0</v>
      </c>
      <c r="P214" s="16" t="s">
        <v>78</v>
      </c>
      <c r="Q214" s="16" t="s">
        <v>78</v>
      </c>
      <c r="R214" s="16" t="s">
        <v>78</v>
      </c>
      <c r="S214" s="16" t="s">
        <v>79</v>
      </c>
      <c r="T214" s="14" t="s">
        <v>80</v>
      </c>
      <c r="U214" s="13" t="s">
        <v>1514</v>
      </c>
      <c r="V214" s="14" t="s">
        <v>1515</v>
      </c>
      <c r="W214" s="13" t="s">
        <v>83</v>
      </c>
      <c r="X214" s="17" t="s">
        <v>4692</v>
      </c>
      <c r="Y214" s="14">
        <v>385</v>
      </c>
      <c r="Z214" s="14" t="s">
        <v>706</v>
      </c>
      <c r="AA214" s="13" t="s">
        <v>99</v>
      </c>
      <c r="AB214" s="18" t="s">
        <v>100</v>
      </c>
      <c r="AC214" s="4">
        <f t="shared" si="30"/>
        <v>1</v>
      </c>
      <c r="AD214" s="2">
        <f>IF(COUNTIF(D$2:D214,D214)&gt;1,0,1)</f>
        <v>1</v>
      </c>
      <c r="AG214" s="2">
        <f t="shared" si="31"/>
        <v>0</v>
      </c>
      <c r="AH214" s="2">
        <f t="shared" si="37"/>
        <v>0</v>
      </c>
      <c r="AI214" s="2">
        <f t="shared" si="32"/>
        <v>1</v>
      </c>
      <c r="AJ214" s="44" t="str">
        <f t="shared" si="33"/>
        <v>25063308R30505815H</v>
      </c>
      <c r="AK214" s="2">
        <f>IF(COUNTIF(AJ$2:AJ214,AJ214)&gt;1,0,1)</f>
        <v>1</v>
      </c>
      <c r="AL214" s="2">
        <f t="shared" si="34"/>
        <v>1</v>
      </c>
      <c r="AM214" s="2">
        <f t="shared" si="35"/>
        <v>1</v>
      </c>
      <c r="AN214" s="2">
        <f t="shared" si="36"/>
        <v>0</v>
      </c>
      <c r="AO214" s="2">
        <f>VLOOKUP(D214,'[1]Matriculados PD 2015_2019'!$D:$F,3,0)</f>
        <v>0</v>
      </c>
      <c r="AP214" s="2">
        <f t="shared" si="38"/>
        <v>0</v>
      </c>
      <c r="AQ214" s="2">
        <f t="shared" si="39"/>
        <v>0</v>
      </c>
    </row>
    <row r="215" spans="1:43">
      <c r="A215" s="2">
        <v>204</v>
      </c>
      <c r="B215" s="5" t="s">
        <v>2794</v>
      </c>
      <c r="C215" s="13" t="s">
        <v>120</v>
      </c>
      <c r="D215" s="13" t="s">
        <v>3836</v>
      </c>
      <c r="E215" s="14">
        <v>10079768</v>
      </c>
      <c r="F215" s="14">
        <v>17769</v>
      </c>
      <c r="G215" s="14" t="s">
        <v>3837</v>
      </c>
      <c r="H215" s="13" t="s">
        <v>83</v>
      </c>
      <c r="I215" s="13" t="s">
        <v>74</v>
      </c>
      <c r="J215" s="14" t="s">
        <v>75</v>
      </c>
      <c r="K215" s="14" t="s">
        <v>3838</v>
      </c>
      <c r="L215" s="13">
        <v>2015</v>
      </c>
      <c r="M215" s="15">
        <v>42359</v>
      </c>
      <c r="N215" s="16" t="s">
        <v>77</v>
      </c>
      <c r="O215" s="16">
        <v>0</v>
      </c>
      <c r="P215" s="16" t="s">
        <v>78</v>
      </c>
      <c r="Q215" s="16" t="s">
        <v>78</v>
      </c>
      <c r="R215" s="16" t="s">
        <v>78</v>
      </c>
      <c r="S215" s="16" t="s">
        <v>79</v>
      </c>
      <c r="T215" s="14" t="s">
        <v>80</v>
      </c>
      <c r="U215" s="13" t="s">
        <v>1611</v>
      </c>
      <c r="V215" s="14" t="s">
        <v>1612</v>
      </c>
      <c r="W215" s="13" t="s">
        <v>83</v>
      </c>
      <c r="X215" s="17" t="s">
        <v>4695</v>
      </c>
      <c r="Y215" s="14">
        <v>535</v>
      </c>
      <c r="Z215" s="14" t="s">
        <v>1458</v>
      </c>
      <c r="AA215" s="13" t="s">
        <v>107</v>
      </c>
      <c r="AB215" s="18" t="s">
        <v>108</v>
      </c>
      <c r="AC215" s="4">
        <f t="shared" si="30"/>
        <v>1</v>
      </c>
      <c r="AD215" s="2">
        <f>IF(COUNTIF(D$2:D215,D215)&gt;1,0,1)</f>
        <v>0</v>
      </c>
      <c r="AG215" s="2">
        <f t="shared" si="31"/>
        <v>0</v>
      </c>
      <c r="AH215" s="2">
        <f t="shared" si="37"/>
        <v>0</v>
      </c>
      <c r="AI215" s="2">
        <f t="shared" si="32"/>
        <v>0</v>
      </c>
      <c r="AJ215" s="44" t="str">
        <f t="shared" si="33"/>
        <v>25063308R30537627K</v>
      </c>
      <c r="AK215" s="2">
        <f>IF(COUNTIF(AJ$2:AJ215,AJ215)&gt;1,0,1)</f>
        <v>1</v>
      </c>
      <c r="AL215" s="2">
        <f t="shared" si="34"/>
        <v>0</v>
      </c>
      <c r="AM215" s="2">
        <f t="shared" si="35"/>
        <v>0</v>
      </c>
      <c r="AN215" s="2">
        <f t="shared" si="36"/>
        <v>0</v>
      </c>
      <c r="AO215" s="2">
        <f>VLOOKUP(D215,'[1]Matriculados PD 2015_2019'!$D:$F,3,0)</f>
        <v>0</v>
      </c>
      <c r="AP215" s="2">
        <f t="shared" si="38"/>
        <v>0</v>
      </c>
      <c r="AQ215" s="2">
        <f t="shared" si="39"/>
        <v>0</v>
      </c>
    </row>
    <row r="216" spans="1:43">
      <c r="A216" s="2">
        <v>204</v>
      </c>
      <c r="B216" s="6" t="s">
        <v>2794</v>
      </c>
      <c r="C216" s="7" t="s">
        <v>120</v>
      </c>
      <c r="D216" s="7" t="s">
        <v>3836</v>
      </c>
      <c r="E216" s="8">
        <v>10079768</v>
      </c>
      <c r="F216" s="8">
        <v>17769</v>
      </c>
      <c r="G216" s="8" t="s">
        <v>3837</v>
      </c>
      <c r="H216" s="7" t="s">
        <v>83</v>
      </c>
      <c r="I216" s="7" t="s">
        <v>74</v>
      </c>
      <c r="J216" s="8" t="s">
        <v>75</v>
      </c>
      <c r="K216" s="8" t="s">
        <v>3838</v>
      </c>
      <c r="L216" s="7">
        <v>2015</v>
      </c>
      <c r="M216" s="9">
        <v>42359</v>
      </c>
      <c r="N216" s="10" t="s">
        <v>77</v>
      </c>
      <c r="O216" s="10">
        <v>0</v>
      </c>
      <c r="P216" s="10" t="s">
        <v>78</v>
      </c>
      <c r="Q216" s="10" t="s">
        <v>78</v>
      </c>
      <c r="R216" s="10" t="s">
        <v>78</v>
      </c>
      <c r="S216" s="10" t="s">
        <v>79</v>
      </c>
      <c r="T216" s="8" t="s">
        <v>90</v>
      </c>
      <c r="U216" s="7" t="s">
        <v>1514</v>
      </c>
      <c r="V216" s="8" t="s">
        <v>1515</v>
      </c>
      <c r="W216" s="7" t="s">
        <v>83</v>
      </c>
      <c r="X216" s="11" t="s">
        <v>4692</v>
      </c>
      <c r="Y216" s="8">
        <v>385</v>
      </c>
      <c r="Z216" s="8" t="s">
        <v>706</v>
      </c>
      <c r="AA216" s="7" t="s">
        <v>99</v>
      </c>
      <c r="AB216" s="12" t="s">
        <v>100</v>
      </c>
      <c r="AC216" s="4">
        <f t="shared" si="30"/>
        <v>1</v>
      </c>
      <c r="AD216" s="2">
        <f>IF(COUNTIF(D$2:D216,D216)&gt;1,0,1)</f>
        <v>0</v>
      </c>
      <c r="AG216" s="2">
        <f t="shared" si="31"/>
        <v>0</v>
      </c>
      <c r="AH216" s="2">
        <f t="shared" si="37"/>
        <v>0</v>
      </c>
      <c r="AI216" s="2">
        <f t="shared" si="32"/>
        <v>0</v>
      </c>
      <c r="AJ216" s="44" t="str">
        <f t="shared" si="33"/>
        <v>25063308R30505815H</v>
      </c>
      <c r="AK216" s="2">
        <f>IF(COUNTIF(AJ$2:AJ216,AJ216)&gt;1,0,1)</f>
        <v>0</v>
      </c>
      <c r="AL216" s="2">
        <f t="shared" si="34"/>
        <v>0</v>
      </c>
      <c r="AM216" s="2">
        <f t="shared" si="35"/>
        <v>0</v>
      </c>
      <c r="AN216" s="2">
        <f t="shared" si="36"/>
        <v>0</v>
      </c>
      <c r="AO216" s="2">
        <f>VLOOKUP(D216,'[1]Matriculados PD 2015_2019'!$D:$F,3,0)</f>
        <v>0</v>
      </c>
      <c r="AP216" s="2">
        <f t="shared" si="38"/>
        <v>0</v>
      </c>
      <c r="AQ216" s="2">
        <f t="shared" si="39"/>
        <v>0</v>
      </c>
    </row>
    <row r="217" spans="1:43">
      <c r="A217" s="2">
        <v>204</v>
      </c>
      <c r="B217" s="5" t="s">
        <v>2794</v>
      </c>
      <c r="C217" s="13" t="s">
        <v>120</v>
      </c>
      <c r="D217" s="13" t="s">
        <v>3839</v>
      </c>
      <c r="E217" s="14">
        <v>10083135</v>
      </c>
      <c r="F217" s="14">
        <v>17769</v>
      </c>
      <c r="G217" s="14" t="s">
        <v>3840</v>
      </c>
      <c r="H217" s="13" t="s">
        <v>83</v>
      </c>
      <c r="I217" s="13" t="s">
        <v>74</v>
      </c>
      <c r="J217" s="14" t="s">
        <v>75</v>
      </c>
      <c r="K217" s="14" t="s">
        <v>3841</v>
      </c>
      <c r="L217" s="13">
        <v>2015</v>
      </c>
      <c r="M217" s="15">
        <v>42426</v>
      </c>
      <c r="N217" s="16" t="s">
        <v>77</v>
      </c>
      <c r="O217" s="16">
        <v>0</v>
      </c>
      <c r="P217" s="16" t="s">
        <v>78</v>
      </c>
      <c r="Q217" s="16" t="s">
        <v>78</v>
      </c>
      <c r="R217" s="16" t="s">
        <v>78</v>
      </c>
      <c r="S217" s="16" t="s">
        <v>78</v>
      </c>
      <c r="T217" s="14" t="s">
        <v>80</v>
      </c>
      <c r="U217" s="13" t="s">
        <v>1514</v>
      </c>
      <c r="V217" s="14" t="s">
        <v>1515</v>
      </c>
      <c r="W217" s="13" t="s">
        <v>83</v>
      </c>
      <c r="X217" s="17" t="s">
        <v>4692</v>
      </c>
      <c r="Y217" s="14">
        <v>385</v>
      </c>
      <c r="Z217" s="14" t="s">
        <v>706</v>
      </c>
      <c r="AA217" s="13" t="s">
        <v>99</v>
      </c>
      <c r="AB217" s="18" t="s">
        <v>100</v>
      </c>
      <c r="AC217" s="4">
        <f t="shared" si="30"/>
        <v>1</v>
      </c>
      <c r="AD217" s="2">
        <f>IF(COUNTIF(D$2:D217,D217)&gt;1,0,1)</f>
        <v>1</v>
      </c>
      <c r="AG217" s="2">
        <f t="shared" si="31"/>
        <v>0</v>
      </c>
      <c r="AH217" s="2">
        <f t="shared" si="37"/>
        <v>0</v>
      </c>
      <c r="AI217" s="2">
        <f t="shared" si="32"/>
        <v>1</v>
      </c>
      <c r="AJ217" s="44" t="str">
        <f t="shared" si="33"/>
        <v>30435638Z30505815H</v>
      </c>
      <c r="AK217" s="2">
        <f>IF(COUNTIF(AJ$2:AJ217,AJ217)&gt;1,0,1)</f>
        <v>1</v>
      </c>
      <c r="AL217" s="2">
        <f t="shared" si="34"/>
        <v>1</v>
      </c>
      <c r="AM217" s="2">
        <f t="shared" si="35"/>
        <v>0</v>
      </c>
      <c r="AN217" s="2">
        <f t="shared" si="36"/>
        <v>0</v>
      </c>
      <c r="AO217" s="2">
        <f>VLOOKUP(D217,'[1]Matriculados PD 2015_2019'!$D:$F,3,0)</f>
        <v>0</v>
      </c>
      <c r="AP217" s="2">
        <f t="shared" si="38"/>
        <v>0</v>
      </c>
      <c r="AQ217" s="2">
        <f t="shared" si="39"/>
        <v>0</v>
      </c>
    </row>
    <row r="218" spans="1:43">
      <c r="A218" s="2">
        <v>204</v>
      </c>
      <c r="B218" s="6" t="s">
        <v>2794</v>
      </c>
      <c r="C218" s="7" t="s">
        <v>120</v>
      </c>
      <c r="D218" s="7" t="s">
        <v>3839</v>
      </c>
      <c r="E218" s="8">
        <v>10083135</v>
      </c>
      <c r="F218" s="8">
        <v>17769</v>
      </c>
      <c r="G218" s="8" t="s">
        <v>3840</v>
      </c>
      <c r="H218" s="7" t="s">
        <v>83</v>
      </c>
      <c r="I218" s="7" t="s">
        <v>74</v>
      </c>
      <c r="J218" s="8" t="s">
        <v>75</v>
      </c>
      <c r="K218" s="8" t="s">
        <v>3841</v>
      </c>
      <c r="L218" s="7">
        <v>2015</v>
      </c>
      <c r="M218" s="9">
        <v>42426</v>
      </c>
      <c r="N218" s="10" t="s">
        <v>77</v>
      </c>
      <c r="O218" s="10">
        <v>0</v>
      </c>
      <c r="P218" s="10" t="s">
        <v>78</v>
      </c>
      <c r="Q218" s="10" t="s">
        <v>78</v>
      </c>
      <c r="R218" s="10" t="s">
        <v>78</v>
      </c>
      <c r="S218" s="10" t="s">
        <v>78</v>
      </c>
      <c r="T218" s="8" t="s">
        <v>80</v>
      </c>
      <c r="U218" s="7" t="s">
        <v>3842</v>
      </c>
      <c r="V218" s="8" t="s">
        <v>3843</v>
      </c>
      <c r="W218" s="7" t="s">
        <v>73</v>
      </c>
      <c r="X218" s="11" t="s">
        <v>4692</v>
      </c>
      <c r="Y218" s="8">
        <v>385</v>
      </c>
      <c r="Z218" s="8" t="s">
        <v>706</v>
      </c>
      <c r="AA218" s="7" t="s">
        <v>99</v>
      </c>
      <c r="AB218" s="12" t="s">
        <v>100</v>
      </c>
      <c r="AC218" s="4">
        <f t="shared" si="30"/>
        <v>1</v>
      </c>
      <c r="AD218" s="2">
        <f>IF(COUNTIF(D$2:D218,D218)&gt;1,0,1)</f>
        <v>0</v>
      </c>
      <c r="AG218" s="2">
        <f t="shared" si="31"/>
        <v>0</v>
      </c>
      <c r="AH218" s="2">
        <f t="shared" si="37"/>
        <v>0</v>
      </c>
      <c r="AI218" s="2">
        <f t="shared" si="32"/>
        <v>0</v>
      </c>
      <c r="AJ218" s="44" t="str">
        <f t="shared" si="33"/>
        <v>30435638Z30955830S</v>
      </c>
      <c r="AK218" s="2">
        <f>IF(COUNTIF(AJ$2:AJ218,AJ218)&gt;1,0,1)</f>
        <v>1</v>
      </c>
      <c r="AL218" s="2">
        <f t="shared" si="34"/>
        <v>0</v>
      </c>
      <c r="AM218" s="2">
        <f t="shared" si="35"/>
        <v>0</v>
      </c>
      <c r="AN218" s="2">
        <f t="shared" si="36"/>
        <v>0</v>
      </c>
      <c r="AO218" s="2">
        <f>VLOOKUP(D218,'[1]Matriculados PD 2015_2019'!$D:$F,3,0)</f>
        <v>0</v>
      </c>
      <c r="AP218" s="2">
        <f t="shared" si="38"/>
        <v>0</v>
      </c>
      <c r="AQ218" s="2">
        <f t="shared" si="39"/>
        <v>0</v>
      </c>
    </row>
    <row r="219" spans="1:43">
      <c r="A219" s="2">
        <v>204</v>
      </c>
      <c r="B219" s="5" t="s">
        <v>2794</v>
      </c>
      <c r="C219" s="13" t="s">
        <v>120</v>
      </c>
      <c r="D219" s="13" t="s">
        <v>3839</v>
      </c>
      <c r="E219" s="14">
        <v>10083135</v>
      </c>
      <c r="F219" s="14">
        <v>17769</v>
      </c>
      <c r="G219" s="14" t="s">
        <v>3840</v>
      </c>
      <c r="H219" s="13" t="s">
        <v>83</v>
      </c>
      <c r="I219" s="13" t="s">
        <v>74</v>
      </c>
      <c r="J219" s="14" t="s">
        <v>75</v>
      </c>
      <c r="K219" s="14" t="s">
        <v>3841</v>
      </c>
      <c r="L219" s="13">
        <v>2015</v>
      </c>
      <c r="M219" s="15">
        <v>42426</v>
      </c>
      <c r="N219" s="16" t="s">
        <v>77</v>
      </c>
      <c r="O219" s="16">
        <v>0</v>
      </c>
      <c r="P219" s="16" t="s">
        <v>78</v>
      </c>
      <c r="Q219" s="16" t="s">
        <v>78</v>
      </c>
      <c r="R219" s="16" t="s">
        <v>78</v>
      </c>
      <c r="S219" s="16" t="s">
        <v>78</v>
      </c>
      <c r="T219" s="14" t="s">
        <v>90</v>
      </c>
      <c r="U219" s="13" t="s">
        <v>1514</v>
      </c>
      <c r="V219" s="14" t="s">
        <v>1515</v>
      </c>
      <c r="W219" s="13" t="s">
        <v>83</v>
      </c>
      <c r="X219" s="17" t="s">
        <v>4692</v>
      </c>
      <c r="Y219" s="14">
        <v>385</v>
      </c>
      <c r="Z219" s="14" t="s">
        <v>706</v>
      </c>
      <c r="AA219" s="13" t="s">
        <v>99</v>
      </c>
      <c r="AB219" s="18" t="s">
        <v>100</v>
      </c>
      <c r="AC219" s="4">
        <f t="shared" si="30"/>
        <v>1</v>
      </c>
      <c r="AD219" s="2">
        <f>IF(COUNTIF(D$2:D219,D219)&gt;1,0,1)</f>
        <v>0</v>
      </c>
      <c r="AG219" s="2">
        <f t="shared" si="31"/>
        <v>0</v>
      </c>
      <c r="AH219" s="2">
        <f t="shared" si="37"/>
        <v>0</v>
      </c>
      <c r="AI219" s="2">
        <f t="shared" si="32"/>
        <v>0</v>
      </c>
      <c r="AJ219" s="44" t="str">
        <f t="shared" si="33"/>
        <v>30435638Z30505815H</v>
      </c>
      <c r="AK219" s="2">
        <f>IF(COUNTIF(AJ$2:AJ219,AJ219)&gt;1,0,1)</f>
        <v>0</v>
      </c>
      <c r="AL219" s="2">
        <f t="shared" si="34"/>
        <v>0</v>
      </c>
      <c r="AM219" s="2">
        <f t="shared" si="35"/>
        <v>0</v>
      </c>
      <c r="AN219" s="2">
        <f t="shared" si="36"/>
        <v>0</v>
      </c>
      <c r="AO219" s="2">
        <f>VLOOKUP(D219,'[1]Matriculados PD 2015_2019'!$D:$F,3,0)</f>
        <v>0</v>
      </c>
      <c r="AP219" s="2">
        <f t="shared" si="38"/>
        <v>0</v>
      </c>
      <c r="AQ219" s="2">
        <f t="shared" si="39"/>
        <v>0</v>
      </c>
    </row>
    <row r="220" spans="1:43">
      <c r="A220" s="2">
        <v>204</v>
      </c>
      <c r="B220" s="6" t="s">
        <v>2794</v>
      </c>
      <c r="C220" s="7" t="s">
        <v>120</v>
      </c>
      <c r="D220" s="7" t="s">
        <v>3844</v>
      </c>
      <c r="E220" s="8">
        <v>15993</v>
      </c>
      <c r="F220" s="8">
        <v>17769</v>
      </c>
      <c r="G220" s="8" t="s">
        <v>3845</v>
      </c>
      <c r="H220" s="7" t="s">
        <v>83</v>
      </c>
      <c r="I220" s="7" t="s">
        <v>74</v>
      </c>
      <c r="J220" s="8" t="s">
        <v>75</v>
      </c>
      <c r="K220" s="8" t="s">
        <v>3846</v>
      </c>
      <c r="L220" s="7">
        <v>2015</v>
      </c>
      <c r="M220" s="9">
        <v>42297</v>
      </c>
      <c r="N220" s="10" t="s">
        <v>77</v>
      </c>
      <c r="O220" s="10">
        <v>0</v>
      </c>
      <c r="P220" s="10" t="s">
        <v>78</v>
      </c>
      <c r="Q220" s="10" t="s">
        <v>78</v>
      </c>
      <c r="R220" s="10" t="s">
        <v>78</v>
      </c>
      <c r="S220" s="10" t="s">
        <v>78</v>
      </c>
      <c r="T220" s="8" t="s">
        <v>80</v>
      </c>
      <c r="U220" s="7" t="s">
        <v>684</v>
      </c>
      <c r="V220" s="8" t="s">
        <v>685</v>
      </c>
      <c r="W220" s="7" t="s">
        <v>83</v>
      </c>
      <c r="X220" s="11" t="s">
        <v>642</v>
      </c>
      <c r="Y220" s="8">
        <v>305</v>
      </c>
      <c r="Z220" s="8" t="s">
        <v>686</v>
      </c>
      <c r="AA220" s="7" t="s">
        <v>107</v>
      </c>
      <c r="AB220" s="12" t="s">
        <v>108</v>
      </c>
      <c r="AC220" s="4">
        <f t="shared" si="30"/>
        <v>1</v>
      </c>
      <c r="AD220" s="2">
        <f>IF(COUNTIF(D$2:D220,D220)&gt;1,0,1)</f>
        <v>1</v>
      </c>
      <c r="AG220" s="2">
        <f t="shared" si="31"/>
        <v>0</v>
      </c>
      <c r="AH220" s="2">
        <f t="shared" si="37"/>
        <v>0</v>
      </c>
      <c r="AI220" s="2">
        <f t="shared" si="32"/>
        <v>1</v>
      </c>
      <c r="AJ220" s="44" t="str">
        <f t="shared" si="33"/>
        <v>30818531A30037704A</v>
      </c>
      <c r="AK220" s="2">
        <f>IF(COUNTIF(AJ$2:AJ220,AJ220)&gt;1,0,1)</f>
        <v>1</v>
      </c>
      <c r="AL220" s="2">
        <f t="shared" si="34"/>
        <v>1</v>
      </c>
      <c r="AM220" s="2">
        <f t="shared" si="35"/>
        <v>0</v>
      </c>
      <c r="AN220" s="2">
        <f t="shared" si="36"/>
        <v>0</v>
      </c>
      <c r="AO220" s="2">
        <f>VLOOKUP(D220,'[1]Matriculados PD 2015_2019'!$D:$F,3,0)</f>
        <v>0</v>
      </c>
      <c r="AP220" s="2">
        <f t="shared" si="38"/>
        <v>0</v>
      </c>
      <c r="AQ220" s="2">
        <f t="shared" si="39"/>
        <v>0</v>
      </c>
    </row>
    <row r="221" spans="1:43">
      <c r="A221" s="2">
        <v>204</v>
      </c>
      <c r="B221" s="5" t="s">
        <v>2794</v>
      </c>
      <c r="C221" s="13" t="s">
        <v>120</v>
      </c>
      <c r="D221" s="13" t="s">
        <v>3844</v>
      </c>
      <c r="E221" s="14">
        <v>15993</v>
      </c>
      <c r="F221" s="14">
        <v>17769</v>
      </c>
      <c r="G221" s="14" t="s">
        <v>3845</v>
      </c>
      <c r="H221" s="13" t="s">
        <v>83</v>
      </c>
      <c r="I221" s="13" t="s">
        <v>74</v>
      </c>
      <c r="J221" s="14" t="s">
        <v>75</v>
      </c>
      <c r="K221" s="14" t="s">
        <v>3846</v>
      </c>
      <c r="L221" s="13">
        <v>2015</v>
      </c>
      <c r="M221" s="15">
        <v>42297</v>
      </c>
      <c r="N221" s="16" t="s">
        <v>77</v>
      </c>
      <c r="O221" s="16">
        <v>0</v>
      </c>
      <c r="P221" s="16" t="s">
        <v>78</v>
      </c>
      <c r="Q221" s="16" t="s">
        <v>78</v>
      </c>
      <c r="R221" s="16" t="s">
        <v>78</v>
      </c>
      <c r="S221" s="16" t="s">
        <v>78</v>
      </c>
      <c r="T221" s="14" t="s">
        <v>80</v>
      </c>
      <c r="U221" s="13" t="s">
        <v>1791</v>
      </c>
      <c r="V221" s="14" t="s">
        <v>1792</v>
      </c>
      <c r="W221" s="13" t="s">
        <v>83</v>
      </c>
      <c r="X221" s="17" t="s">
        <v>4694</v>
      </c>
      <c r="Y221" s="14">
        <v>485</v>
      </c>
      <c r="Z221" s="14" t="s">
        <v>1793</v>
      </c>
      <c r="AA221" s="13" t="s">
        <v>781</v>
      </c>
      <c r="AB221" s="18" t="s">
        <v>782</v>
      </c>
      <c r="AC221" s="4">
        <f t="shared" si="30"/>
        <v>1</v>
      </c>
      <c r="AD221" s="2">
        <f>IF(COUNTIF(D$2:D221,D221)&gt;1,0,1)</f>
        <v>0</v>
      </c>
      <c r="AG221" s="2">
        <f t="shared" si="31"/>
        <v>0</v>
      </c>
      <c r="AH221" s="2">
        <f t="shared" si="37"/>
        <v>0</v>
      </c>
      <c r="AI221" s="2">
        <f t="shared" si="32"/>
        <v>0</v>
      </c>
      <c r="AJ221" s="44" t="str">
        <f t="shared" si="33"/>
        <v>30818531A30480150K</v>
      </c>
      <c r="AK221" s="2">
        <f>IF(COUNTIF(AJ$2:AJ221,AJ221)&gt;1,0,1)</f>
        <v>1</v>
      </c>
      <c r="AL221" s="2">
        <f t="shared" si="34"/>
        <v>0</v>
      </c>
      <c r="AM221" s="2">
        <f t="shared" si="35"/>
        <v>0</v>
      </c>
      <c r="AN221" s="2">
        <f t="shared" si="36"/>
        <v>0</v>
      </c>
      <c r="AO221" s="2">
        <f>VLOOKUP(D221,'[1]Matriculados PD 2015_2019'!$D:$F,3,0)</f>
        <v>0</v>
      </c>
      <c r="AP221" s="2">
        <f t="shared" si="38"/>
        <v>0</v>
      </c>
      <c r="AQ221" s="2">
        <f t="shared" si="39"/>
        <v>0</v>
      </c>
    </row>
    <row r="222" spans="1:43">
      <c r="A222" s="2">
        <v>204</v>
      </c>
      <c r="B222" s="5" t="s">
        <v>2794</v>
      </c>
      <c r="C222" s="13" t="s">
        <v>120</v>
      </c>
      <c r="D222" s="13" t="s">
        <v>3844</v>
      </c>
      <c r="E222" s="14">
        <v>15993</v>
      </c>
      <c r="F222" s="14">
        <v>17769</v>
      </c>
      <c r="G222" s="14" t="s">
        <v>3845</v>
      </c>
      <c r="H222" s="13" t="s">
        <v>83</v>
      </c>
      <c r="I222" s="13" t="s">
        <v>74</v>
      </c>
      <c r="J222" s="14" t="s">
        <v>75</v>
      </c>
      <c r="K222" s="14" t="s">
        <v>3846</v>
      </c>
      <c r="L222" s="13">
        <v>2015</v>
      </c>
      <c r="M222" s="15">
        <v>42297</v>
      </c>
      <c r="N222" s="16" t="s">
        <v>77</v>
      </c>
      <c r="O222" s="16">
        <v>0</v>
      </c>
      <c r="P222" s="16" t="s">
        <v>78</v>
      </c>
      <c r="Q222" s="16" t="s">
        <v>78</v>
      </c>
      <c r="R222" s="16" t="s">
        <v>78</v>
      </c>
      <c r="S222" s="16" t="s">
        <v>78</v>
      </c>
      <c r="T222" s="14" t="s">
        <v>90</v>
      </c>
      <c r="U222" s="13" t="s">
        <v>684</v>
      </c>
      <c r="V222" s="14" t="s">
        <v>685</v>
      </c>
      <c r="W222" s="13" t="s">
        <v>83</v>
      </c>
      <c r="X222" s="17" t="s">
        <v>642</v>
      </c>
      <c r="Y222" s="14">
        <v>305</v>
      </c>
      <c r="Z222" s="14" t="s">
        <v>686</v>
      </c>
      <c r="AA222" s="13" t="s">
        <v>107</v>
      </c>
      <c r="AB222" s="18" t="s">
        <v>108</v>
      </c>
      <c r="AC222" s="4">
        <f t="shared" si="30"/>
        <v>1</v>
      </c>
      <c r="AD222" s="2">
        <f>IF(COUNTIF(D$2:D222,D222)&gt;1,0,1)</f>
        <v>0</v>
      </c>
      <c r="AG222" s="2">
        <f t="shared" si="31"/>
        <v>0</v>
      </c>
      <c r="AH222" s="2">
        <f t="shared" si="37"/>
        <v>0</v>
      </c>
      <c r="AI222" s="2">
        <f t="shared" si="32"/>
        <v>0</v>
      </c>
      <c r="AJ222" s="44" t="str">
        <f t="shared" si="33"/>
        <v>30818531A30037704A</v>
      </c>
      <c r="AK222" s="2">
        <f>IF(COUNTIF(AJ$2:AJ222,AJ222)&gt;1,0,1)</f>
        <v>0</v>
      </c>
      <c r="AL222" s="2">
        <f t="shared" si="34"/>
        <v>0</v>
      </c>
      <c r="AM222" s="2">
        <f t="shared" si="35"/>
        <v>0</v>
      </c>
      <c r="AN222" s="2">
        <f t="shared" si="36"/>
        <v>0</v>
      </c>
      <c r="AO222" s="2">
        <f>VLOOKUP(D222,'[1]Matriculados PD 2015_2019'!$D:$F,3,0)</f>
        <v>0</v>
      </c>
      <c r="AP222" s="2">
        <f t="shared" si="38"/>
        <v>0</v>
      </c>
      <c r="AQ222" s="2">
        <f t="shared" si="39"/>
        <v>0</v>
      </c>
    </row>
    <row r="223" spans="1:43">
      <c r="A223" s="2">
        <v>204</v>
      </c>
      <c r="B223" s="6" t="s">
        <v>2794</v>
      </c>
      <c r="C223" s="7" t="s">
        <v>120</v>
      </c>
      <c r="D223" s="7" t="s">
        <v>1519</v>
      </c>
      <c r="E223" s="8">
        <v>10363711</v>
      </c>
      <c r="F223" s="8">
        <v>17769</v>
      </c>
      <c r="G223" s="8" t="s">
        <v>3847</v>
      </c>
      <c r="H223" s="7" t="s">
        <v>83</v>
      </c>
      <c r="I223" s="7" t="s">
        <v>74</v>
      </c>
      <c r="J223" s="8" t="s">
        <v>75</v>
      </c>
      <c r="K223" s="8" t="s">
        <v>3848</v>
      </c>
      <c r="L223" s="7">
        <v>2015</v>
      </c>
      <c r="M223" s="9">
        <v>42529</v>
      </c>
      <c r="N223" s="10" t="s">
        <v>77</v>
      </c>
      <c r="O223" s="10">
        <v>0</v>
      </c>
      <c r="P223" s="10" t="s">
        <v>79</v>
      </c>
      <c r="Q223" s="10" t="s">
        <v>78</v>
      </c>
      <c r="R223" s="10" t="s">
        <v>78</v>
      </c>
      <c r="S223" s="10" t="s">
        <v>79</v>
      </c>
      <c r="T223" s="8" t="s">
        <v>80</v>
      </c>
      <c r="U223" s="7" t="s">
        <v>2319</v>
      </c>
      <c r="V223" s="8" t="s">
        <v>2320</v>
      </c>
      <c r="W223" s="7" t="s">
        <v>83</v>
      </c>
      <c r="X223" s="11" t="s">
        <v>626</v>
      </c>
      <c r="Y223" s="8">
        <v>510</v>
      </c>
      <c r="Z223" s="8" t="s">
        <v>667</v>
      </c>
      <c r="AA223" s="7" t="s">
        <v>107</v>
      </c>
      <c r="AB223" s="12" t="s">
        <v>108</v>
      </c>
      <c r="AC223" s="4">
        <f t="shared" si="30"/>
        <v>1</v>
      </c>
      <c r="AD223" s="2">
        <f>IF(COUNTIF(D$2:D223,D223)&gt;1,0,1)</f>
        <v>1</v>
      </c>
      <c r="AG223" s="2">
        <f t="shared" si="31"/>
        <v>0</v>
      </c>
      <c r="AH223" s="2">
        <f t="shared" si="37"/>
        <v>0</v>
      </c>
      <c r="AI223" s="2">
        <f t="shared" si="32"/>
        <v>1</v>
      </c>
      <c r="AJ223" s="44" t="str">
        <f t="shared" si="33"/>
        <v>30976712J30400341E</v>
      </c>
      <c r="AK223" s="2">
        <f>IF(COUNTIF(AJ$2:AJ223,AJ223)&gt;1,0,1)</f>
        <v>1</v>
      </c>
      <c r="AL223" s="2">
        <f t="shared" si="34"/>
        <v>1</v>
      </c>
      <c r="AM223" s="2">
        <f t="shared" si="35"/>
        <v>1</v>
      </c>
      <c r="AN223" s="2">
        <f t="shared" si="36"/>
        <v>0</v>
      </c>
      <c r="AO223" s="2">
        <f>VLOOKUP(D223,'[1]Matriculados PD 2015_2019'!$D:$F,3,0)</f>
        <v>0</v>
      </c>
      <c r="AP223" s="2">
        <f t="shared" si="38"/>
        <v>0</v>
      </c>
      <c r="AQ223" s="2">
        <f t="shared" si="39"/>
        <v>0</v>
      </c>
    </row>
    <row r="224" spans="1:43">
      <c r="A224" s="2">
        <v>204</v>
      </c>
      <c r="B224" s="5" t="s">
        <v>2794</v>
      </c>
      <c r="C224" s="13" t="s">
        <v>120</v>
      </c>
      <c r="D224" s="13" t="s">
        <v>1519</v>
      </c>
      <c r="E224" s="14">
        <v>10363711</v>
      </c>
      <c r="F224" s="14">
        <v>17769</v>
      </c>
      <c r="G224" s="14" t="s">
        <v>3847</v>
      </c>
      <c r="H224" s="13" t="s">
        <v>83</v>
      </c>
      <c r="I224" s="13" t="s">
        <v>74</v>
      </c>
      <c r="J224" s="14" t="s">
        <v>75</v>
      </c>
      <c r="K224" s="14" t="s">
        <v>3848</v>
      </c>
      <c r="L224" s="13">
        <v>2015</v>
      </c>
      <c r="M224" s="15">
        <v>42529</v>
      </c>
      <c r="N224" s="16" t="s">
        <v>77</v>
      </c>
      <c r="O224" s="16">
        <v>0</v>
      </c>
      <c r="P224" s="16" t="s">
        <v>79</v>
      </c>
      <c r="Q224" s="16" t="s">
        <v>78</v>
      </c>
      <c r="R224" s="16" t="s">
        <v>78</v>
      </c>
      <c r="S224" s="16" t="s">
        <v>79</v>
      </c>
      <c r="T224" s="14" t="s">
        <v>80</v>
      </c>
      <c r="U224" s="13" t="s">
        <v>980</v>
      </c>
      <c r="V224" s="14" t="s">
        <v>981</v>
      </c>
      <c r="W224" s="13" t="s">
        <v>83</v>
      </c>
      <c r="X224" s="17" t="s">
        <v>626</v>
      </c>
      <c r="Y224" s="14">
        <v>510</v>
      </c>
      <c r="Z224" s="14" t="s">
        <v>667</v>
      </c>
      <c r="AA224" s="13" t="s">
        <v>107</v>
      </c>
      <c r="AB224" s="18" t="s">
        <v>108</v>
      </c>
      <c r="AC224" s="4">
        <f t="shared" si="30"/>
        <v>1</v>
      </c>
      <c r="AD224" s="2">
        <f>IF(COUNTIF(D$2:D224,D224)&gt;1,0,1)</f>
        <v>0</v>
      </c>
      <c r="AG224" s="2">
        <f t="shared" si="31"/>
        <v>0</v>
      </c>
      <c r="AH224" s="2">
        <f t="shared" si="37"/>
        <v>0</v>
      </c>
      <c r="AI224" s="2">
        <f t="shared" si="32"/>
        <v>0</v>
      </c>
      <c r="AJ224" s="44" t="str">
        <f t="shared" si="33"/>
        <v>30976712J30795058J</v>
      </c>
      <c r="AK224" s="2">
        <f>IF(COUNTIF(AJ$2:AJ224,AJ224)&gt;1,0,1)</f>
        <v>1</v>
      </c>
      <c r="AL224" s="2">
        <f t="shared" si="34"/>
        <v>0</v>
      </c>
      <c r="AM224" s="2">
        <f t="shared" si="35"/>
        <v>0</v>
      </c>
      <c r="AN224" s="2">
        <f t="shared" si="36"/>
        <v>0</v>
      </c>
      <c r="AO224" s="2">
        <f>VLOOKUP(D224,'[1]Matriculados PD 2015_2019'!$D:$F,3,0)</f>
        <v>0</v>
      </c>
      <c r="AP224" s="2">
        <f t="shared" si="38"/>
        <v>0</v>
      </c>
      <c r="AQ224" s="2">
        <f t="shared" si="39"/>
        <v>0</v>
      </c>
    </row>
    <row r="225" spans="1:43">
      <c r="A225" s="2">
        <v>204</v>
      </c>
      <c r="B225" s="5" t="s">
        <v>2794</v>
      </c>
      <c r="C225" s="13" t="s">
        <v>120</v>
      </c>
      <c r="D225" s="13" t="s">
        <v>1519</v>
      </c>
      <c r="E225" s="14">
        <v>10363711</v>
      </c>
      <c r="F225" s="14">
        <v>17769</v>
      </c>
      <c r="G225" s="14" t="s">
        <v>3847</v>
      </c>
      <c r="H225" s="13" t="s">
        <v>83</v>
      </c>
      <c r="I225" s="13" t="s">
        <v>74</v>
      </c>
      <c r="J225" s="14" t="s">
        <v>75</v>
      </c>
      <c r="K225" s="14" t="s">
        <v>3848</v>
      </c>
      <c r="L225" s="13">
        <v>2015</v>
      </c>
      <c r="M225" s="15">
        <v>42529</v>
      </c>
      <c r="N225" s="16" t="s">
        <v>77</v>
      </c>
      <c r="O225" s="16">
        <v>0</v>
      </c>
      <c r="P225" s="16" t="s">
        <v>79</v>
      </c>
      <c r="Q225" s="16" t="s">
        <v>78</v>
      </c>
      <c r="R225" s="16" t="s">
        <v>78</v>
      </c>
      <c r="S225" s="16" t="s">
        <v>79</v>
      </c>
      <c r="T225" s="14" t="s">
        <v>90</v>
      </c>
      <c r="U225" s="13" t="s">
        <v>2319</v>
      </c>
      <c r="V225" s="14" t="s">
        <v>2320</v>
      </c>
      <c r="W225" s="13" t="s">
        <v>83</v>
      </c>
      <c r="X225" s="17" t="s">
        <v>626</v>
      </c>
      <c r="Y225" s="14">
        <v>510</v>
      </c>
      <c r="Z225" s="14" t="s">
        <v>667</v>
      </c>
      <c r="AA225" s="13" t="s">
        <v>107</v>
      </c>
      <c r="AB225" s="18" t="s">
        <v>108</v>
      </c>
      <c r="AC225" s="4">
        <f t="shared" si="30"/>
        <v>1</v>
      </c>
      <c r="AD225" s="2">
        <f>IF(COUNTIF(D$2:D225,D225)&gt;1,0,1)</f>
        <v>0</v>
      </c>
      <c r="AG225" s="2">
        <f t="shared" si="31"/>
        <v>0</v>
      </c>
      <c r="AH225" s="2">
        <f t="shared" si="37"/>
        <v>0</v>
      </c>
      <c r="AI225" s="2">
        <f t="shared" si="32"/>
        <v>0</v>
      </c>
      <c r="AJ225" s="44" t="str">
        <f t="shared" si="33"/>
        <v>30976712J30400341E</v>
      </c>
      <c r="AK225" s="2">
        <f>IF(COUNTIF(AJ$2:AJ225,AJ225)&gt;1,0,1)</f>
        <v>0</v>
      </c>
      <c r="AL225" s="2">
        <f t="shared" si="34"/>
        <v>0</v>
      </c>
      <c r="AM225" s="2">
        <f t="shared" si="35"/>
        <v>0</v>
      </c>
      <c r="AN225" s="2">
        <f t="shared" si="36"/>
        <v>0</v>
      </c>
      <c r="AO225" s="2">
        <f>VLOOKUP(D225,'[1]Matriculados PD 2015_2019'!$D:$F,3,0)</f>
        <v>0</v>
      </c>
      <c r="AP225" s="2">
        <f t="shared" si="38"/>
        <v>0</v>
      </c>
      <c r="AQ225" s="2">
        <f t="shared" si="39"/>
        <v>0</v>
      </c>
    </row>
    <row r="226" spans="1:43">
      <c r="A226" s="2">
        <v>204</v>
      </c>
      <c r="B226" s="6" t="s">
        <v>2794</v>
      </c>
      <c r="C226" s="7" t="s">
        <v>120</v>
      </c>
      <c r="D226" s="7" t="s">
        <v>3849</v>
      </c>
      <c r="E226" s="8">
        <v>10372573</v>
      </c>
      <c r="F226" s="8">
        <v>17769</v>
      </c>
      <c r="G226" s="8" t="s">
        <v>3850</v>
      </c>
      <c r="H226" s="7" t="s">
        <v>73</v>
      </c>
      <c r="I226" s="7" t="s">
        <v>74</v>
      </c>
      <c r="J226" s="8" t="s">
        <v>75</v>
      </c>
      <c r="K226" s="8" t="s">
        <v>3851</v>
      </c>
      <c r="L226" s="7">
        <v>2015</v>
      </c>
      <c r="M226" s="9">
        <v>42389</v>
      </c>
      <c r="N226" s="10" t="s">
        <v>77</v>
      </c>
      <c r="O226" s="10">
        <v>0</v>
      </c>
      <c r="P226" s="10" t="s">
        <v>78</v>
      </c>
      <c r="Q226" s="10" t="s">
        <v>79</v>
      </c>
      <c r="R226" s="10" t="s">
        <v>78</v>
      </c>
      <c r="S226" s="10" t="s">
        <v>78</v>
      </c>
      <c r="T226" s="8" t="s">
        <v>80</v>
      </c>
      <c r="U226" s="7" t="s">
        <v>3852</v>
      </c>
      <c r="V226" s="8" t="s">
        <v>3853</v>
      </c>
      <c r="W226" s="7"/>
      <c r="X226" s="11"/>
      <c r="Y226" s="8"/>
      <c r="Z226" s="8"/>
      <c r="AA226" s="7"/>
      <c r="AB226" s="12"/>
      <c r="AC226" s="4">
        <f t="shared" si="30"/>
        <v>1</v>
      </c>
      <c r="AD226" s="2">
        <f>IF(COUNTIF(D$2:D226,D226)&gt;1,0,1)</f>
        <v>1</v>
      </c>
      <c r="AG226" s="2">
        <f t="shared" si="31"/>
        <v>1</v>
      </c>
      <c r="AH226" s="2">
        <f t="shared" si="37"/>
        <v>0</v>
      </c>
      <c r="AI226" s="2">
        <f t="shared" si="32"/>
        <v>1</v>
      </c>
      <c r="AJ226" s="44" t="str">
        <f t="shared" si="33"/>
        <v>30981270V14620854F</v>
      </c>
      <c r="AK226" s="2">
        <f>IF(COUNTIF(AJ$2:AJ226,AJ226)&gt;1,0,1)</f>
        <v>1</v>
      </c>
      <c r="AL226" s="2">
        <f t="shared" si="34"/>
        <v>1</v>
      </c>
      <c r="AM226" s="2">
        <f t="shared" si="35"/>
        <v>0</v>
      </c>
      <c r="AN226" s="2">
        <f t="shared" si="36"/>
        <v>0</v>
      </c>
      <c r="AO226" s="2">
        <f>VLOOKUP(D226,'[1]Matriculados PD 2015_2019'!$D:$F,3,0)</f>
        <v>0</v>
      </c>
      <c r="AP226" s="2">
        <f t="shared" si="38"/>
        <v>0</v>
      </c>
      <c r="AQ226" s="2">
        <f t="shared" si="39"/>
        <v>0</v>
      </c>
    </row>
    <row r="227" spans="1:43">
      <c r="A227" s="2">
        <v>204</v>
      </c>
      <c r="B227" s="5" t="s">
        <v>2794</v>
      </c>
      <c r="C227" s="13" t="s">
        <v>120</v>
      </c>
      <c r="D227" s="13" t="s">
        <v>3849</v>
      </c>
      <c r="E227" s="14">
        <v>10372573</v>
      </c>
      <c r="F227" s="14">
        <v>17769</v>
      </c>
      <c r="G227" s="14" t="s">
        <v>3850</v>
      </c>
      <c r="H227" s="13" t="s">
        <v>73</v>
      </c>
      <c r="I227" s="13" t="s">
        <v>74</v>
      </c>
      <c r="J227" s="14" t="s">
        <v>75</v>
      </c>
      <c r="K227" s="14" t="s">
        <v>3851</v>
      </c>
      <c r="L227" s="13">
        <v>2015</v>
      </c>
      <c r="M227" s="15">
        <v>42389</v>
      </c>
      <c r="N227" s="16" t="s">
        <v>77</v>
      </c>
      <c r="O227" s="16">
        <v>0</v>
      </c>
      <c r="P227" s="16" t="s">
        <v>78</v>
      </c>
      <c r="Q227" s="16" t="s">
        <v>79</v>
      </c>
      <c r="R227" s="16" t="s">
        <v>78</v>
      </c>
      <c r="S227" s="16" t="s">
        <v>78</v>
      </c>
      <c r="T227" s="14" t="s">
        <v>80</v>
      </c>
      <c r="U227" s="13" t="s">
        <v>728</v>
      </c>
      <c r="V227" s="14" t="s">
        <v>729</v>
      </c>
      <c r="W227" s="13"/>
      <c r="X227" s="17"/>
      <c r="Y227" s="14"/>
      <c r="Z227" s="14"/>
      <c r="AA227" s="13"/>
      <c r="AB227" s="18"/>
      <c r="AC227" s="4">
        <f t="shared" si="30"/>
        <v>1</v>
      </c>
      <c r="AD227" s="2">
        <f>IF(COUNTIF(D$2:D227,D227)&gt;1,0,1)</f>
        <v>0</v>
      </c>
      <c r="AG227" s="2">
        <f t="shared" si="31"/>
        <v>0</v>
      </c>
      <c r="AH227" s="2">
        <f t="shared" si="37"/>
        <v>0</v>
      </c>
      <c r="AI227" s="2">
        <f t="shared" si="32"/>
        <v>0</v>
      </c>
      <c r="AJ227" s="44" t="str">
        <f t="shared" si="33"/>
        <v>30981270V80146931G</v>
      </c>
      <c r="AK227" s="2">
        <f>IF(COUNTIF(AJ$2:AJ227,AJ227)&gt;1,0,1)</f>
        <v>1</v>
      </c>
      <c r="AL227" s="2">
        <f t="shared" si="34"/>
        <v>0</v>
      </c>
      <c r="AM227" s="2">
        <f t="shared" si="35"/>
        <v>0</v>
      </c>
      <c r="AN227" s="2">
        <f t="shared" si="36"/>
        <v>0</v>
      </c>
      <c r="AO227" s="2">
        <f>VLOOKUP(D227,'[1]Matriculados PD 2015_2019'!$D:$F,3,0)</f>
        <v>0</v>
      </c>
      <c r="AP227" s="2">
        <f t="shared" si="38"/>
        <v>0</v>
      </c>
      <c r="AQ227" s="2">
        <f t="shared" si="39"/>
        <v>0</v>
      </c>
    </row>
    <row r="228" spans="1:43">
      <c r="A228" s="2">
        <v>204</v>
      </c>
      <c r="B228" s="6" t="s">
        <v>2794</v>
      </c>
      <c r="C228" s="7" t="s">
        <v>120</v>
      </c>
      <c r="D228" s="7" t="s">
        <v>3849</v>
      </c>
      <c r="E228" s="8">
        <v>10372573</v>
      </c>
      <c r="F228" s="8">
        <v>17769</v>
      </c>
      <c r="G228" s="8" t="s">
        <v>3850</v>
      </c>
      <c r="H228" s="7" t="s">
        <v>73</v>
      </c>
      <c r="I228" s="7" t="s">
        <v>74</v>
      </c>
      <c r="J228" s="8" t="s">
        <v>75</v>
      </c>
      <c r="K228" s="8" t="s">
        <v>3851</v>
      </c>
      <c r="L228" s="7">
        <v>2015</v>
      </c>
      <c r="M228" s="9">
        <v>42389</v>
      </c>
      <c r="N228" s="10" t="s">
        <v>77</v>
      </c>
      <c r="O228" s="10">
        <v>0</v>
      </c>
      <c r="P228" s="10" t="s">
        <v>78</v>
      </c>
      <c r="Q228" s="10" t="s">
        <v>79</v>
      </c>
      <c r="R228" s="10" t="s">
        <v>78</v>
      </c>
      <c r="S228" s="10" t="s">
        <v>78</v>
      </c>
      <c r="T228" s="8" t="s">
        <v>90</v>
      </c>
      <c r="U228" s="7"/>
      <c r="V228" s="8" t="s">
        <v>729</v>
      </c>
      <c r="W228" s="7"/>
      <c r="X228" s="11"/>
      <c r="Y228" s="8"/>
      <c r="Z228" s="8"/>
      <c r="AA228" s="7"/>
      <c r="AB228" s="12"/>
      <c r="AC228" s="4">
        <f t="shared" si="30"/>
        <v>1</v>
      </c>
      <c r="AD228" s="2">
        <f>IF(COUNTIF(D$2:D228,D228)&gt;1,0,1)</f>
        <v>0</v>
      </c>
      <c r="AG228" s="2">
        <f t="shared" si="31"/>
        <v>0</v>
      </c>
      <c r="AH228" s="2">
        <f t="shared" si="37"/>
        <v>0</v>
      </c>
      <c r="AI228" s="2">
        <f t="shared" si="32"/>
        <v>0</v>
      </c>
      <c r="AJ228" s="44" t="str">
        <f t="shared" si="33"/>
        <v>30981270V</v>
      </c>
      <c r="AK228" s="2">
        <f>IF(COUNTIF(AJ$2:AJ228,AJ228)&gt;1,0,1)</f>
        <v>1</v>
      </c>
      <c r="AL228" s="2">
        <f t="shared" si="34"/>
        <v>0</v>
      </c>
      <c r="AM228" s="2">
        <f t="shared" si="35"/>
        <v>0</v>
      </c>
      <c r="AN228" s="2">
        <f t="shared" si="36"/>
        <v>0</v>
      </c>
      <c r="AO228" s="2">
        <f>VLOOKUP(D228,'[1]Matriculados PD 2015_2019'!$D:$F,3,0)</f>
        <v>0</v>
      </c>
      <c r="AP228" s="2">
        <f t="shared" si="38"/>
        <v>0</v>
      </c>
      <c r="AQ228" s="2">
        <f t="shared" si="39"/>
        <v>0</v>
      </c>
    </row>
    <row r="229" spans="1:43">
      <c r="A229" s="2">
        <v>204</v>
      </c>
      <c r="B229" s="5" t="s">
        <v>2794</v>
      </c>
      <c r="C229" s="13" t="s">
        <v>120</v>
      </c>
      <c r="D229" s="13" t="s">
        <v>3854</v>
      </c>
      <c r="E229" s="14">
        <v>10149610</v>
      </c>
      <c r="F229" s="14">
        <v>17769</v>
      </c>
      <c r="G229" s="14" t="s">
        <v>3855</v>
      </c>
      <c r="H229" s="13" t="s">
        <v>73</v>
      </c>
      <c r="I229" s="13" t="s">
        <v>74</v>
      </c>
      <c r="J229" s="14" t="s">
        <v>75</v>
      </c>
      <c r="K229" s="14" t="s">
        <v>3856</v>
      </c>
      <c r="L229" s="13">
        <v>2015</v>
      </c>
      <c r="M229" s="15">
        <v>42396</v>
      </c>
      <c r="N229" s="16" t="s">
        <v>77</v>
      </c>
      <c r="O229" s="16">
        <v>0</v>
      </c>
      <c r="P229" s="16" t="s">
        <v>78</v>
      </c>
      <c r="Q229" s="16" t="s">
        <v>78</v>
      </c>
      <c r="R229" s="16" t="s">
        <v>78</v>
      </c>
      <c r="S229" s="16" t="s">
        <v>78</v>
      </c>
      <c r="T229" s="14" t="s">
        <v>80</v>
      </c>
      <c r="U229" s="13" t="s">
        <v>684</v>
      </c>
      <c r="V229" s="14" t="s">
        <v>685</v>
      </c>
      <c r="W229" s="13" t="s">
        <v>83</v>
      </c>
      <c r="X229" s="17" t="s">
        <v>642</v>
      </c>
      <c r="Y229" s="14">
        <v>305</v>
      </c>
      <c r="Z229" s="14" t="s">
        <v>686</v>
      </c>
      <c r="AA229" s="13" t="s">
        <v>107</v>
      </c>
      <c r="AB229" s="18" t="s">
        <v>108</v>
      </c>
      <c r="AC229" s="4">
        <f t="shared" si="30"/>
        <v>1</v>
      </c>
      <c r="AD229" s="2">
        <f>IF(COUNTIF(D$2:D229,D229)&gt;1,0,1)</f>
        <v>1</v>
      </c>
      <c r="AG229" s="2">
        <f t="shared" si="31"/>
        <v>0</v>
      </c>
      <c r="AH229" s="2">
        <f t="shared" si="37"/>
        <v>0</v>
      </c>
      <c r="AI229" s="2">
        <f t="shared" si="32"/>
        <v>1</v>
      </c>
      <c r="AJ229" s="44" t="str">
        <f t="shared" si="33"/>
        <v>34024911E30037704A</v>
      </c>
      <c r="AK229" s="2">
        <f>IF(COUNTIF(AJ$2:AJ229,AJ229)&gt;1,0,1)</f>
        <v>1</v>
      </c>
      <c r="AL229" s="2">
        <f t="shared" si="34"/>
        <v>1</v>
      </c>
      <c r="AM229" s="2">
        <f t="shared" si="35"/>
        <v>0</v>
      </c>
      <c r="AN229" s="2">
        <f t="shared" si="36"/>
        <v>0</v>
      </c>
      <c r="AO229" s="2">
        <f>VLOOKUP(D229,'[1]Matriculados PD 2015_2019'!$D:$F,3,0)</f>
        <v>0</v>
      </c>
      <c r="AP229" s="2">
        <f t="shared" si="38"/>
        <v>0</v>
      </c>
      <c r="AQ229" s="2">
        <f t="shared" si="39"/>
        <v>0</v>
      </c>
    </row>
    <row r="230" spans="1:43">
      <c r="A230" s="2">
        <v>204</v>
      </c>
      <c r="B230" s="6" t="s">
        <v>2794</v>
      </c>
      <c r="C230" s="7" t="s">
        <v>120</v>
      </c>
      <c r="D230" s="7" t="s">
        <v>3854</v>
      </c>
      <c r="E230" s="8">
        <v>10149610</v>
      </c>
      <c r="F230" s="8">
        <v>17769</v>
      </c>
      <c r="G230" s="8" t="s">
        <v>3855</v>
      </c>
      <c r="H230" s="7" t="s">
        <v>73</v>
      </c>
      <c r="I230" s="7" t="s">
        <v>74</v>
      </c>
      <c r="J230" s="8" t="s">
        <v>75</v>
      </c>
      <c r="K230" s="8" t="s">
        <v>3856</v>
      </c>
      <c r="L230" s="7">
        <v>2015</v>
      </c>
      <c r="M230" s="9">
        <v>42396</v>
      </c>
      <c r="N230" s="10" t="s">
        <v>77</v>
      </c>
      <c r="O230" s="10">
        <v>0</v>
      </c>
      <c r="P230" s="10" t="s">
        <v>78</v>
      </c>
      <c r="Q230" s="10" t="s">
        <v>78</v>
      </c>
      <c r="R230" s="10" t="s">
        <v>78</v>
      </c>
      <c r="S230" s="10" t="s">
        <v>78</v>
      </c>
      <c r="T230" s="8" t="s">
        <v>80</v>
      </c>
      <c r="U230" s="7" t="s">
        <v>3857</v>
      </c>
      <c r="V230" s="8" t="s">
        <v>3858</v>
      </c>
      <c r="W230" s="7" t="s">
        <v>73</v>
      </c>
      <c r="X230" s="11" t="s">
        <v>770</v>
      </c>
      <c r="Y230" s="8">
        <v>99999</v>
      </c>
      <c r="Z230" s="8" t="s">
        <v>3859</v>
      </c>
      <c r="AA230" s="7" t="s">
        <v>263</v>
      </c>
      <c r="AB230" s="12" t="s">
        <v>264</v>
      </c>
      <c r="AC230" s="4">
        <f t="shared" si="30"/>
        <v>1</v>
      </c>
      <c r="AD230" s="2">
        <f>IF(COUNTIF(D$2:D230,D230)&gt;1,0,1)</f>
        <v>0</v>
      </c>
      <c r="AG230" s="2">
        <f t="shared" si="31"/>
        <v>0</v>
      </c>
      <c r="AH230" s="2">
        <f t="shared" si="37"/>
        <v>0</v>
      </c>
      <c r="AI230" s="2">
        <f t="shared" si="32"/>
        <v>0</v>
      </c>
      <c r="AJ230" s="44" t="str">
        <f t="shared" si="33"/>
        <v>34024911E30468281C</v>
      </c>
      <c r="AK230" s="2">
        <f>IF(COUNTIF(AJ$2:AJ230,AJ230)&gt;1,0,1)</f>
        <v>1</v>
      </c>
      <c r="AL230" s="2">
        <f t="shared" si="34"/>
        <v>0</v>
      </c>
      <c r="AM230" s="2">
        <f t="shared" si="35"/>
        <v>0</v>
      </c>
      <c r="AN230" s="2">
        <f t="shared" si="36"/>
        <v>0</v>
      </c>
      <c r="AO230" s="2">
        <f>VLOOKUP(D230,'[1]Matriculados PD 2015_2019'!$D:$F,3,0)</f>
        <v>0</v>
      </c>
      <c r="AP230" s="2">
        <f t="shared" si="38"/>
        <v>0</v>
      </c>
      <c r="AQ230" s="2">
        <f t="shared" si="39"/>
        <v>0</v>
      </c>
    </row>
    <row r="231" spans="1:43">
      <c r="A231" s="2">
        <v>204</v>
      </c>
      <c r="B231" s="6" t="s">
        <v>2794</v>
      </c>
      <c r="C231" s="7" t="s">
        <v>120</v>
      </c>
      <c r="D231" s="7" t="s">
        <v>3854</v>
      </c>
      <c r="E231" s="8">
        <v>10149610</v>
      </c>
      <c r="F231" s="8">
        <v>17769</v>
      </c>
      <c r="G231" s="8" t="s">
        <v>3855</v>
      </c>
      <c r="H231" s="7" t="s">
        <v>73</v>
      </c>
      <c r="I231" s="7" t="s">
        <v>74</v>
      </c>
      <c r="J231" s="8" t="s">
        <v>75</v>
      </c>
      <c r="K231" s="8" t="s">
        <v>3856</v>
      </c>
      <c r="L231" s="7">
        <v>2015</v>
      </c>
      <c r="M231" s="9">
        <v>42396</v>
      </c>
      <c r="N231" s="10" t="s">
        <v>77</v>
      </c>
      <c r="O231" s="10">
        <v>0</v>
      </c>
      <c r="P231" s="10" t="s">
        <v>78</v>
      </c>
      <c r="Q231" s="10" t="s">
        <v>78</v>
      </c>
      <c r="R231" s="10" t="s">
        <v>78</v>
      </c>
      <c r="S231" s="10" t="s">
        <v>78</v>
      </c>
      <c r="T231" s="8" t="s">
        <v>90</v>
      </c>
      <c r="U231" s="7" t="s">
        <v>684</v>
      </c>
      <c r="V231" s="8" t="s">
        <v>685</v>
      </c>
      <c r="W231" s="7" t="s">
        <v>83</v>
      </c>
      <c r="X231" s="11" t="s">
        <v>642</v>
      </c>
      <c r="Y231" s="8">
        <v>305</v>
      </c>
      <c r="Z231" s="8" t="s">
        <v>686</v>
      </c>
      <c r="AA231" s="7" t="s">
        <v>107</v>
      </c>
      <c r="AB231" s="12" t="s">
        <v>108</v>
      </c>
      <c r="AC231" s="4">
        <f t="shared" si="30"/>
        <v>1</v>
      </c>
      <c r="AD231" s="2">
        <f>IF(COUNTIF(D$2:D231,D231)&gt;1,0,1)</f>
        <v>0</v>
      </c>
      <c r="AG231" s="2">
        <f t="shared" si="31"/>
        <v>0</v>
      </c>
      <c r="AH231" s="2">
        <f t="shared" si="37"/>
        <v>0</v>
      </c>
      <c r="AI231" s="2">
        <f t="shared" si="32"/>
        <v>0</v>
      </c>
      <c r="AJ231" s="44" t="str">
        <f t="shared" si="33"/>
        <v>34024911E30037704A</v>
      </c>
      <c r="AK231" s="2">
        <f>IF(COUNTIF(AJ$2:AJ231,AJ231)&gt;1,0,1)</f>
        <v>0</v>
      </c>
      <c r="AL231" s="2">
        <f t="shared" si="34"/>
        <v>0</v>
      </c>
      <c r="AM231" s="2">
        <f t="shared" si="35"/>
        <v>0</v>
      </c>
      <c r="AN231" s="2">
        <f t="shared" si="36"/>
        <v>0</v>
      </c>
      <c r="AO231" s="2">
        <f>VLOOKUP(D231,'[1]Matriculados PD 2015_2019'!$D:$F,3,0)</f>
        <v>0</v>
      </c>
      <c r="AP231" s="2">
        <f t="shared" si="38"/>
        <v>0</v>
      </c>
      <c r="AQ231" s="2">
        <f t="shared" si="39"/>
        <v>0</v>
      </c>
    </row>
    <row r="232" spans="1:43">
      <c r="A232" s="2">
        <v>204</v>
      </c>
      <c r="B232" s="5" t="s">
        <v>2794</v>
      </c>
      <c r="C232" s="13" t="s">
        <v>120</v>
      </c>
      <c r="D232" s="13" t="s">
        <v>3860</v>
      </c>
      <c r="E232" s="14">
        <v>20042698</v>
      </c>
      <c r="F232" s="14">
        <v>17769</v>
      </c>
      <c r="G232" s="14" t="s">
        <v>3861</v>
      </c>
      <c r="H232" s="13" t="s">
        <v>83</v>
      </c>
      <c r="I232" s="13" t="s">
        <v>74</v>
      </c>
      <c r="J232" s="14" t="s">
        <v>75</v>
      </c>
      <c r="K232" s="14" t="s">
        <v>3862</v>
      </c>
      <c r="L232" s="13">
        <v>2015</v>
      </c>
      <c r="M232" s="15">
        <v>42548</v>
      </c>
      <c r="N232" s="16" t="s">
        <v>77</v>
      </c>
      <c r="O232" s="16">
        <v>0</v>
      </c>
      <c r="P232" s="16" t="s">
        <v>78</v>
      </c>
      <c r="Q232" s="16" t="s">
        <v>78</v>
      </c>
      <c r="R232" s="16" t="s">
        <v>78</v>
      </c>
      <c r="S232" s="16" t="s">
        <v>78</v>
      </c>
      <c r="T232" s="14" t="s">
        <v>80</v>
      </c>
      <c r="U232" s="13" t="s">
        <v>3863</v>
      </c>
      <c r="V232" s="14" t="s">
        <v>3864</v>
      </c>
      <c r="W232" s="13"/>
      <c r="X232" s="17"/>
      <c r="Y232" s="14"/>
      <c r="Z232" s="14"/>
      <c r="AA232" s="13"/>
      <c r="AB232" s="18"/>
      <c r="AC232" s="4">
        <f t="shared" si="30"/>
        <v>1</v>
      </c>
      <c r="AD232" s="2">
        <f>IF(COUNTIF(D$2:D232,D232)&gt;1,0,1)</f>
        <v>1</v>
      </c>
      <c r="AG232" s="2">
        <f t="shared" si="31"/>
        <v>0</v>
      </c>
      <c r="AH232" s="2">
        <f t="shared" si="37"/>
        <v>0</v>
      </c>
      <c r="AI232" s="2">
        <f t="shared" si="32"/>
        <v>1</v>
      </c>
      <c r="AJ232" s="44" t="str">
        <f t="shared" si="33"/>
        <v>74871660J13932956Q</v>
      </c>
      <c r="AK232" s="2">
        <f>IF(COUNTIF(AJ$2:AJ232,AJ232)&gt;1,0,1)</f>
        <v>1</v>
      </c>
      <c r="AL232" s="2">
        <f t="shared" si="34"/>
        <v>1</v>
      </c>
      <c r="AM232" s="2">
        <f t="shared" si="35"/>
        <v>0</v>
      </c>
      <c r="AN232" s="2">
        <f t="shared" si="36"/>
        <v>0</v>
      </c>
      <c r="AO232" s="2">
        <f>VLOOKUP(D232,'[1]Matriculados PD 2015_2019'!$D:$F,3,0)</f>
        <v>0</v>
      </c>
      <c r="AP232" s="2">
        <f t="shared" si="38"/>
        <v>0</v>
      </c>
      <c r="AQ232" s="2">
        <f t="shared" si="39"/>
        <v>0</v>
      </c>
    </row>
    <row r="233" spans="1:43">
      <c r="A233" s="2">
        <v>204</v>
      </c>
      <c r="B233" s="6" t="s">
        <v>2794</v>
      </c>
      <c r="C233" s="7" t="s">
        <v>120</v>
      </c>
      <c r="D233" s="7" t="s">
        <v>3860</v>
      </c>
      <c r="E233" s="8">
        <v>20042698</v>
      </c>
      <c r="F233" s="8">
        <v>17769</v>
      </c>
      <c r="G233" s="8" t="s">
        <v>3861</v>
      </c>
      <c r="H233" s="7" t="s">
        <v>83</v>
      </c>
      <c r="I233" s="7" t="s">
        <v>74</v>
      </c>
      <c r="J233" s="8" t="s">
        <v>75</v>
      </c>
      <c r="K233" s="8" t="s">
        <v>3862</v>
      </c>
      <c r="L233" s="7">
        <v>2015</v>
      </c>
      <c r="M233" s="9">
        <v>42548</v>
      </c>
      <c r="N233" s="10" t="s">
        <v>77</v>
      </c>
      <c r="O233" s="10">
        <v>0</v>
      </c>
      <c r="P233" s="10" t="s">
        <v>78</v>
      </c>
      <c r="Q233" s="10" t="s">
        <v>78</v>
      </c>
      <c r="R233" s="10" t="s">
        <v>78</v>
      </c>
      <c r="S233" s="10" t="s">
        <v>78</v>
      </c>
      <c r="T233" s="8" t="s">
        <v>80</v>
      </c>
      <c r="U233" s="7" t="s">
        <v>2843</v>
      </c>
      <c r="V233" s="8" t="s">
        <v>3865</v>
      </c>
      <c r="W233" s="7"/>
      <c r="X233" s="11"/>
      <c r="Y233" s="8"/>
      <c r="Z233" s="8"/>
      <c r="AA233" s="7"/>
      <c r="AB233" s="12"/>
      <c r="AC233" s="4">
        <f t="shared" si="30"/>
        <v>1</v>
      </c>
      <c r="AD233" s="2">
        <f>IF(COUNTIF(D$2:D233,D233)&gt;1,0,1)</f>
        <v>0</v>
      </c>
      <c r="AG233" s="2">
        <f t="shared" si="31"/>
        <v>0</v>
      </c>
      <c r="AH233" s="2">
        <f t="shared" si="37"/>
        <v>0</v>
      </c>
      <c r="AI233" s="2">
        <f t="shared" si="32"/>
        <v>0</v>
      </c>
      <c r="AJ233" s="44" t="str">
        <f t="shared" si="33"/>
        <v>74871660J25097238Y</v>
      </c>
      <c r="AK233" s="2">
        <f>IF(COUNTIF(AJ$2:AJ233,AJ233)&gt;1,0,1)</f>
        <v>1</v>
      </c>
      <c r="AL233" s="2">
        <f t="shared" si="34"/>
        <v>0</v>
      </c>
      <c r="AM233" s="2">
        <f t="shared" si="35"/>
        <v>0</v>
      </c>
      <c r="AN233" s="2">
        <f t="shared" si="36"/>
        <v>0</v>
      </c>
      <c r="AO233" s="2">
        <f>VLOOKUP(D233,'[1]Matriculados PD 2015_2019'!$D:$F,3,0)</f>
        <v>0</v>
      </c>
      <c r="AP233" s="2">
        <f t="shared" si="38"/>
        <v>0</v>
      </c>
      <c r="AQ233" s="2">
        <f t="shared" si="39"/>
        <v>0</v>
      </c>
    </row>
    <row r="234" spans="1:43">
      <c r="A234" s="2">
        <v>204</v>
      </c>
      <c r="B234" s="5" t="s">
        <v>2794</v>
      </c>
      <c r="C234" s="13" t="s">
        <v>120</v>
      </c>
      <c r="D234" s="13" t="s">
        <v>3860</v>
      </c>
      <c r="E234" s="14">
        <v>20042698</v>
      </c>
      <c r="F234" s="14">
        <v>17769</v>
      </c>
      <c r="G234" s="14" t="s">
        <v>3861</v>
      </c>
      <c r="H234" s="13" t="s">
        <v>83</v>
      </c>
      <c r="I234" s="13" t="s">
        <v>74</v>
      </c>
      <c r="J234" s="14" t="s">
        <v>75</v>
      </c>
      <c r="K234" s="14" t="s">
        <v>3862</v>
      </c>
      <c r="L234" s="13">
        <v>2015</v>
      </c>
      <c r="M234" s="15">
        <v>42548</v>
      </c>
      <c r="N234" s="16" t="s">
        <v>77</v>
      </c>
      <c r="O234" s="16">
        <v>0</v>
      </c>
      <c r="P234" s="16" t="s">
        <v>78</v>
      </c>
      <c r="Q234" s="16" t="s">
        <v>78</v>
      </c>
      <c r="R234" s="16" t="s">
        <v>78</v>
      </c>
      <c r="S234" s="16" t="s">
        <v>78</v>
      </c>
      <c r="T234" s="14" t="s">
        <v>80</v>
      </c>
      <c r="U234" s="13" t="s">
        <v>684</v>
      </c>
      <c r="V234" s="14" t="s">
        <v>685</v>
      </c>
      <c r="W234" s="13" t="s">
        <v>83</v>
      </c>
      <c r="X234" s="17" t="s">
        <v>642</v>
      </c>
      <c r="Y234" s="14">
        <v>305</v>
      </c>
      <c r="Z234" s="14" t="s">
        <v>686</v>
      </c>
      <c r="AA234" s="13" t="s">
        <v>107</v>
      </c>
      <c r="AB234" s="18" t="s">
        <v>108</v>
      </c>
      <c r="AC234" s="4">
        <f t="shared" si="30"/>
        <v>1</v>
      </c>
      <c r="AD234" s="2">
        <f>IF(COUNTIF(D$2:D234,D234)&gt;1,0,1)</f>
        <v>0</v>
      </c>
      <c r="AG234" s="2">
        <f t="shared" si="31"/>
        <v>0</v>
      </c>
      <c r="AH234" s="2">
        <f t="shared" si="37"/>
        <v>0</v>
      </c>
      <c r="AI234" s="2">
        <f t="shared" si="32"/>
        <v>0</v>
      </c>
      <c r="AJ234" s="44" t="str">
        <f t="shared" si="33"/>
        <v>74871660J30037704A</v>
      </c>
      <c r="AK234" s="2">
        <f>IF(COUNTIF(AJ$2:AJ234,AJ234)&gt;1,0,1)</f>
        <v>1</v>
      </c>
      <c r="AL234" s="2">
        <f t="shared" si="34"/>
        <v>0</v>
      </c>
      <c r="AM234" s="2">
        <f t="shared" si="35"/>
        <v>0</v>
      </c>
      <c r="AN234" s="2">
        <f t="shared" si="36"/>
        <v>0</v>
      </c>
      <c r="AO234" s="2">
        <f>VLOOKUP(D234,'[1]Matriculados PD 2015_2019'!$D:$F,3,0)</f>
        <v>0</v>
      </c>
      <c r="AP234" s="2">
        <f t="shared" si="38"/>
        <v>0</v>
      </c>
      <c r="AQ234" s="2">
        <f t="shared" si="39"/>
        <v>0</v>
      </c>
    </row>
    <row r="235" spans="1:43">
      <c r="A235" s="2">
        <v>204</v>
      </c>
      <c r="B235" s="6" t="s">
        <v>2794</v>
      </c>
      <c r="C235" s="7" t="s">
        <v>120</v>
      </c>
      <c r="D235" s="7" t="s">
        <v>3860</v>
      </c>
      <c r="E235" s="8">
        <v>20042698</v>
      </c>
      <c r="F235" s="8">
        <v>17769</v>
      </c>
      <c r="G235" s="8" t="s">
        <v>3861</v>
      </c>
      <c r="H235" s="7" t="s">
        <v>83</v>
      </c>
      <c r="I235" s="7" t="s">
        <v>74</v>
      </c>
      <c r="J235" s="8" t="s">
        <v>75</v>
      </c>
      <c r="K235" s="8" t="s">
        <v>3862</v>
      </c>
      <c r="L235" s="7">
        <v>2015</v>
      </c>
      <c r="M235" s="9">
        <v>42548</v>
      </c>
      <c r="N235" s="10" t="s">
        <v>77</v>
      </c>
      <c r="O235" s="10">
        <v>0</v>
      </c>
      <c r="P235" s="10" t="s">
        <v>78</v>
      </c>
      <c r="Q235" s="10" t="s">
        <v>78</v>
      </c>
      <c r="R235" s="10" t="s">
        <v>78</v>
      </c>
      <c r="S235" s="10" t="s">
        <v>78</v>
      </c>
      <c r="T235" s="8" t="s">
        <v>90</v>
      </c>
      <c r="U235" s="7" t="s">
        <v>684</v>
      </c>
      <c r="V235" s="8" t="s">
        <v>685</v>
      </c>
      <c r="W235" s="7" t="s">
        <v>83</v>
      </c>
      <c r="X235" s="11" t="s">
        <v>642</v>
      </c>
      <c r="Y235" s="8">
        <v>305</v>
      </c>
      <c r="Z235" s="8" t="s">
        <v>686</v>
      </c>
      <c r="AA235" s="7" t="s">
        <v>107</v>
      </c>
      <c r="AB235" s="12" t="s">
        <v>108</v>
      </c>
      <c r="AC235" s="4">
        <f t="shared" si="30"/>
        <v>1</v>
      </c>
      <c r="AD235" s="2">
        <f>IF(COUNTIF(D$2:D235,D235)&gt;1,0,1)</f>
        <v>0</v>
      </c>
      <c r="AG235" s="2">
        <f t="shared" si="31"/>
        <v>0</v>
      </c>
      <c r="AH235" s="2">
        <f t="shared" si="37"/>
        <v>0</v>
      </c>
      <c r="AI235" s="2">
        <f t="shared" si="32"/>
        <v>0</v>
      </c>
      <c r="AJ235" s="44" t="str">
        <f t="shared" si="33"/>
        <v>74871660J30037704A</v>
      </c>
      <c r="AK235" s="2">
        <f>IF(COUNTIF(AJ$2:AJ235,AJ235)&gt;1,0,1)</f>
        <v>0</v>
      </c>
      <c r="AL235" s="2">
        <f t="shared" si="34"/>
        <v>0</v>
      </c>
      <c r="AM235" s="2">
        <f t="shared" si="35"/>
        <v>0</v>
      </c>
      <c r="AN235" s="2">
        <f t="shared" si="36"/>
        <v>0</v>
      </c>
      <c r="AO235" s="2">
        <f>VLOOKUP(D235,'[1]Matriculados PD 2015_2019'!$D:$F,3,0)</f>
        <v>0</v>
      </c>
      <c r="AP235" s="2">
        <f t="shared" si="38"/>
        <v>0</v>
      </c>
      <c r="AQ235" s="2">
        <f t="shared" si="39"/>
        <v>0</v>
      </c>
    </row>
    <row r="236" spans="1:43">
      <c r="A236" s="2">
        <v>204</v>
      </c>
      <c r="B236" s="5" t="s">
        <v>2794</v>
      </c>
      <c r="C236" s="13" t="s">
        <v>120</v>
      </c>
      <c r="D236" s="13" t="s">
        <v>3866</v>
      </c>
      <c r="E236" s="14">
        <v>1035336</v>
      </c>
      <c r="F236" s="14">
        <v>17769</v>
      </c>
      <c r="G236" s="14" t="s">
        <v>3867</v>
      </c>
      <c r="H236" s="13" t="s">
        <v>83</v>
      </c>
      <c r="I236" s="13" t="s">
        <v>74</v>
      </c>
      <c r="J236" s="14" t="s">
        <v>75</v>
      </c>
      <c r="K236" s="14" t="s">
        <v>3868</v>
      </c>
      <c r="L236" s="13">
        <v>2015</v>
      </c>
      <c r="M236" s="15">
        <v>42347</v>
      </c>
      <c r="N236" s="16" t="s">
        <v>77</v>
      </c>
      <c r="O236" s="16">
        <v>0</v>
      </c>
      <c r="P236" s="16" t="s">
        <v>78</v>
      </c>
      <c r="Q236" s="16" t="s">
        <v>78</v>
      </c>
      <c r="R236" s="16" t="s">
        <v>78</v>
      </c>
      <c r="S236" s="16" t="s">
        <v>78</v>
      </c>
      <c r="T236" s="14" t="s">
        <v>80</v>
      </c>
      <c r="U236" s="13" t="s">
        <v>3869</v>
      </c>
      <c r="V236" s="14" t="s">
        <v>3870</v>
      </c>
      <c r="W236" s="13" t="s">
        <v>83</v>
      </c>
      <c r="X236" s="17" t="s">
        <v>626</v>
      </c>
      <c r="Y236" s="14">
        <v>510</v>
      </c>
      <c r="Z236" s="14" t="s">
        <v>667</v>
      </c>
      <c r="AA236" s="13" t="s">
        <v>107</v>
      </c>
      <c r="AB236" s="18" t="s">
        <v>108</v>
      </c>
      <c r="AC236" s="4">
        <f t="shared" si="30"/>
        <v>1</v>
      </c>
      <c r="AD236" s="2">
        <f>IF(COUNTIF(D$2:D236,D236)&gt;1,0,1)</f>
        <v>1</v>
      </c>
      <c r="AG236" s="2">
        <f t="shared" si="31"/>
        <v>0</v>
      </c>
      <c r="AH236" s="2">
        <f t="shared" si="37"/>
        <v>0</v>
      </c>
      <c r="AI236" s="2">
        <f t="shared" si="32"/>
        <v>1</v>
      </c>
      <c r="AJ236" s="44" t="str">
        <f t="shared" si="33"/>
        <v>80138760K30043318M</v>
      </c>
      <c r="AK236" s="2">
        <f>IF(COUNTIF(AJ$2:AJ236,AJ236)&gt;1,0,1)</f>
        <v>1</v>
      </c>
      <c r="AL236" s="2">
        <f t="shared" si="34"/>
        <v>1</v>
      </c>
      <c r="AM236" s="2">
        <f t="shared" si="35"/>
        <v>0</v>
      </c>
      <c r="AN236" s="2">
        <f t="shared" si="36"/>
        <v>0</v>
      </c>
      <c r="AO236" s="2">
        <f>VLOOKUP(D236,'[1]Matriculados PD 2015_2019'!$D:$F,3,0)</f>
        <v>0</v>
      </c>
      <c r="AP236" s="2">
        <f t="shared" si="38"/>
        <v>0</v>
      </c>
      <c r="AQ236" s="2">
        <f t="shared" si="39"/>
        <v>0</v>
      </c>
    </row>
    <row r="237" spans="1:43">
      <c r="A237" s="2">
        <v>204</v>
      </c>
      <c r="B237" s="6" t="s">
        <v>2794</v>
      </c>
      <c r="C237" s="7" t="s">
        <v>120</v>
      </c>
      <c r="D237" s="7" t="s">
        <v>3866</v>
      </c>
      <c r="E237" s="8">
        <v>1035336</v>
      </c>
      <c r="F237" s="8">
        <v>17769</v>
      </c>
      <c r="G237" s="8" t="s">
        <v>3867</v>
      </c>
      <c r="H237" s="7" t="s">
        <v>83</v>
      </c>
      <c r="I237" s="7" t="s">
        <v>74</v>
      </c>
      <c r="J237" s="8" t="s">
        <v>75</v>
      </c>
      <c r="K237" s="8" t="s">
        <v>3868</v>
      </c>
      <c r="L237" s="7">
        <v>2015</v>
      </c>
      <c r="M237" s="9">
        <v>42347</v>
      </c>
      <c r="N237" s="10" t="s">
        <v>77</v>
      </c>
      <c r="O237" s="10">
        <v>0</v>
      </c>
      <c r="P237" s="10" t="s">
        <v>78</v>
      </c>
      <c r="Q237" s="10" t="s">
        <v>78</v>
      </c>
      <c r="R237" s="10" t="s">
        <v>78</v>
      </c>
      <c r="S237" s="10" t="s">
        <v>78</v>
      </c>
      <c r="T237" s="8" t="s">
        <v>80</v>
      </c>
      <c r="U237" s="7" t="s">
        <v>3871</v>
      </c>
      <c r="V237" s="8" t="s">
        <v>3872</v>
      </c>
      <c r="W237" s="7"/>
      <c r="X237" s="11"/>
      <c r="Y237" s="8"/>
      <c r="Z237" s="8"/>
      <c r="AA237" s="7"/>
      <c r="AB237" s="12"/>
      <c r="AC237" s="4">
        <f t="shared" si="30"/>
        <v>1</v>
      </c>
      <c r="AD237" s="2">
        <f>IF(COUNTIF(D$2:D237,D237)&gt;1,0,1)</f>
        <v>0</v>
      </c>
      <c r="AG237" s="2">
        <f t="shared" si="31"/>
        <v>0</v>
      </c>
      <c r="AH237" s="2">
        <f t="shared" si="37"/>
        <v>0</v>
      </c>
      <c r="AI237" s="2">
        <f t="shared" si="32"/>
        <v>0</v>
      </c>
      <c r="AJ237" s="44" t="str">
        <f t="shared" si="33"/>
        <v>80138760K78883877H</v>
      </c>
      <c r="AK237" s="2">
        <f>IF(COUNTIF(AJ$2:AJ237,AJ237)&gt;1,0,1)</f>
        <v>1</v>
      </c>
      <c r="AL237" s="2">
        <f t="shared" si="34"/>
        <v>0</v>
      </c>
      <c r="AM237" s="2">
        <f t="shared" si="35"/>
        <v>0</v>
      </c>
      <c r="AN237" s="2">
        <f t="shared" si="36"/>
        <v>0</v>
      </c>
      <c r="AO237" s="2">
        <f>VLOOKUP(D237,'[1]Matriculados PD 2015_2019'!$D:$F,3,0)</f>
        <v>0</v>
      </c>
      <c r="AP237" s="2">
        <f t="shared" si="38"/>
        <v>0</v>
      </c>
      <c r="AQ237" s="2">
        <f t="shared" si="39"/>
        <v>0</v>
      </c>
    </row>
    <row r="238" spans="1:43">
      <c r="A238" s="2">
        <v>204</v>
      </c>
      <c r="B238" s="5" t="s">
        <v>2794</v>
      </c>
      <c r="C238" s="13" t="s">
        <v>120</v>
      </c>
      <c r="D238" s="13" t="s">
        <v>3866</v>
      </c>
      <c r="E238" s="14">
        <v>1035336</v>
      </c>
      <c r="F238" s="14">
        <v>17769</v>
      </c>
      <c r="G238" s="14" t="s">
        <v>3867</v>
      </c>
      <c r="H238" s="13" t="s">
        <v>83</v>
      </c>
      <c r="I238" s="13" t="s">
        <v>74</v>
      </c>
      <c r="J238" s="14" t="s">
        <v>75</v>
      </c>
      <c r="K238" s="14" t="s">
        <v>3868</v>
      </c>
      <c r="L238" s="13">
        <v>2015</v>
      </c>
      <c r="M238" s="15">
        <v>42347</v>
      </c>
      <c r="N238" s="16" t="s">
        <v>77</v>
      </c>
      <c r="O238" s="16">
        <v>0</v>
      </c>
      <c r="P238" s="16" t="s">
        <v>78</v>
      </c>
      <c r="Q238" s="16" t="s">
        <v>78</v>
      </c>
      <c r="R238" s="16" t="s">
        <v>78</v>
      </c>
      <c r="S238" s="16" t="s">
        <v>78</v>
      </c>
      <c r="T238" s="14" t="s">
        <v>90</v>
      </c>
      <c r="U238" s="13" t="s">
        <v>3869</v>
      </c>
      <c r="V238" s="14" t="s">
        <v>3870</v>
      </c>
      <c r="W238" s="13" t="s">
        <v>83</v>
      </c>
      <c r="X238" s="17" t="s">
        <v>626</v>
      </c>
      <c r="Y238" s="14">
        <v>510</v>
      </c>
      <c r="Z238" s="14" t="s">
        <v>667</v>
      </c>
      <c r="AA238" s="13" t="s">
        <v>107</v>
      </c>
      <c r="AB238" s="18" t="s">
        <v>108</v>
      </c>
      <c r="AC238" s="4">
        <f t="shared" si="30"/>
        <v>1</v>
      </c>
      <c r="AD238" s="2">
        <f>IF(COUNTIF(D$2:D238,D238)&gt;1,0,1)</f>
        <v>0</v>
      </c>
      <c r="AG238" s="2">
        <f t="shared" si="31"/>
        <v>0</v>
      </c>
      <c r="AH238" s="2">
        <f t="shared" si="37"/>
        <v>0</v>
      </c>
      <c r="AI238" s="2">
        <f t="shared" si="32"/>
        <v>0</v>
      </c>
      <c r="AJ238" s="44" t="str">
        <f t="shared" si="33"/>
        <v>80138760K30043318M</v>
      </c>
      <c r="AK238" s="2">
        <f>IF(COUNTIF(AJ$2:AJ238,AJ238)&gt;1,0,1)</f>
        <v>0</v>
      </c>
      <c r="AL238" s="2">
        <f t="shared" si="34"/>
        <v>0</v>
      </c>
      <c r="AM238" s="2">
        <f t="shared" si="35"/>
        <v>0</v>
      </c>
      <c r="AN238" s="2">
        <f t="shared" si="36"/>
        <v>0</v>
      </c>
      <c r="AO238" s="2">
        <f>VLOOKUP(D238,'[1]Matriculados PD 2015_2019'!$D:$F,3,0)</f>
        <v>0</v>
      </c>
      <c r="AP238" s="2">
        <f t="shared" si="38"/>
        <v>0</v>
      </c>
      <c r="AQ238" s="2">
        <f t="shared" si="39"/>
        <v>0</v>
      </c>
    </row>
    <row r="239" spans="1:43">
      <c r="A239" s="2">
        <v>205</v>
      </c>
      <c r="B239" s="6" t="s">
        <v>3888</v>
      </c>
      <c r="C239" s="7" t="s">
        <v>120</v>
      </c>
      <c r="D239" s="7" t="s">
        <v>3889</v>
      </c>
      <c r="E239" s="8">
        <v>10415156</v>
      </c>
      <c r="F239" s="8">
        <v>17770</v>
      </c>
      <c r="G239" s="8" t="s">
        <v>3890</v>
      </c>
      <c r="H239" s="7" t="s">
        <v>83</v>
      </c>
      <c r="I239" s="7" t="s">
        <v>74</v>
      </c>
      <c r="J239" s="8" t="s">
        <v>75</v>
      </c>
      <c r="K239" s="8" t="s">
        <v>3891</v>
      </c>
      <c r="L239" s="7">
        <v>2015</v>
      </c>
      <c r="M239" s="9">
        <v>42523</v>
      </c>
      <c r="N239" s="10" t="s">
        <v>77</v>
      </c>
      <c r="O239" s="10">
        <v>0</v>
      </c>
      <c r="P239" s="10" t="s">
        <v>79</v>
      </c>
      <c r="Q239" s="10" t="s">
        <v>78</v>
      </c>
      <c r="R239" s="10" t="s">
        <v>78</v>
      </c>
      <c r="S239" s="10" t="s">
        <v>78</v>
      </c>
      <c r="T239" s="8" t="s">
        <v>80</v>
      </c>
      <c r="U239" s="7" t="s">
        <v>3892</v>
      </c>
      <c r="V239" s="8" t="s">
        <v>3893</v>
      </c>
      <c r="W239" s="7" t="s">
        <v>83</v>
      </c>
      <c r="X239" s="11" t="s">
        <v>1836</v>
      </c>
      <c r="Y239" s="8">
        <v>385</v>
      </c>
      <c r="Z239" s="8" t="s">
        <v>706</v>
      </c>
      <c r="AA239" s="7" t="s">
        <v>99</v>
      </c>
      <c r="AB239" s="12" t="s">
        <v>100</v>
      </c>
      <c r="AC239" s="4">
        <f t="shared" si="30"/>
        <v>1</v>
      </c>
      <c r="AD239" s="2">
        <f>IF(COUNTIF(D$2:D239,D239)&gt;1,0,1)</f>
        <v>1</v>
      </c>
      <c r="AG239" s="2">
        <f t="shared" si="31"/>
        <v>0</v>
      </c>
      <c r="AH239" s="2">
        <f t="shared" si="37"/>
        <v>0</v>
      </c>
      <c r="AI239" s="2">
        <f t="shared" si="32"/>
        <v>1</v>
      </c>
      <c r="AJ239" s="44" t="str">
        <f t="shared" si="33"/>
        <v>30987306G30524395Z</v>
      </c>
      <c r="AK239" s="2">
        <f>IF(COUNTIF(AJ$2:AJ239,AJ239)&gt;1,0,1)</f>
        <v>1</v>
      </c>
      <c r="AL239" s="2">
        <f t="shared" si="34"/>
        <v>0</v>
      </c>
      <c r="AM239" s="2">
        <f t="shared" si="35"/>
        <v>0</v>
      </c>
      <c r="AN239" s="2">
        <f t="shared" si="36"/>
        <v>0</v>
      </c>
      <c r="AO239" s="2">
        <f>VLOOKUP(D239,'[1]Matriculados PD 2015_2019'!$D:$F,3,0)</f>
        <v>0</v>
      </c>
      <c r="AP239" s="2">
        <f t="shared" si="38"/>
        <v>0</v>
      </c>
      <c r="AQ239" s="2">
        <f t="shared" si="39"/>
        <v>0</v>
      </c>
    </row>
    <row r="240" spans="1:43">
      <c r="A240" s="2">
        <v>205</v>
      </c>
      <c r="B240" s="5" t="s">
        <v>3888</v>
      </c>
      <c r="C240" s="13" t="s">
        <v>120</v>
      </c>
      <c r="D240" s="13" t="s">
        <v>3889</v>
      </c>
      <c r="E240" s="14">
        <v>10415156</v>
      </c>
      <c r="F240" s="14">
        <v>17770</v>
      </c>
      <c r="G240" s="14" t="s">
        <v>3890</v>
      </c>
      <c r="H240" s="13" t="s">
        <v>83</v>
      </c>
      <c r="I240" s="13" t="s">
        <v>74</v>
      </c>
      <c r="J240" s="14" t="s">
        <v>75</v>
      </c>
      <c r="K240" s="14" t="s">
        <v>3891</v>
      </c>
      <c r="L240" s="13">
        <v>2015</v>
      </c>
      <c r="M240" s="15">
        <v>42523</v>
      </c>
      <c r="N240" s="16" t="s">
        <v>77</v>
      </c>
      <c r="O240" s="16">
        <v>0</v>
      </c>
      <c r="P240" s="16" t="s">
        <v>79</v>
      </c>
      <c r="Q240" s="16" t="s">
        <v>78</v>
      </c>
      <c r="R240" s="16" t="s">
        <v>78</v>
      </c>
      <c r="S240" s="16" t="s">
        <v>78</v>
      </c>
      <c r="T240" s="14" t="s">
        <v>90</v>
      </c>
      <c r="U240" s="13" t="s">
        <v>3892</v>
      </c>
      <c r="V240" s="14" t="s">
        <v>3893</v>
      </c>
      <c r="W240" s="13" t="s">
        <v>83</v>
      </c>
      <c r="X240" s="17" t="s">
        <v>1836</v>
      </c>
      <c r="Y240" s="14">
        <v>385</v>
      </c>
      <c r="Z240" s="14" t="s">
        <v>706</v>
      </c>
      <c r="AA240" s="13" t="s">
        <v>99</v>
      </c>
      <c r="AB240" s="18" t="s">
        <v>100</v>
      </c>
      <c r="AC240" s="4">
        <f t="shared" si="30"/>
        <v>1</v>
      </c>
      <c r="AD240" s="2">
        <f>IF(COUNTIF(D$2:D240,D240)&gt;1,0,1)</f>
        <v>0</v>
      </c>
      <c r="AG240" s="2">
        <f t="shared" si="31"/>
        <v>0</v>
      </c>
      <c r="AH240" s="2">
        <f t="shared" si="37"/>
        <v>0</v>
      </c>
      <c r="AI240" s="2">
        <f t="shared" si="32"/>
        <v>0</v>
      </c>
      <c r="AJ240" s="44" t="str">
        <f t="shared" si="33"/>
        <v>30987306G30524395Z</v>
      </c>
      <c r="AK240" s="2">
        <f>IF(COUNTIF(AJ$2:AJ240,AJ240)&gt;1,0,1)</f>
        <v>0</v>
      </c>
      <c r="AL240" s="2">
        <f t="shared" si="34"/>
        <v>0</v>
      </c>
      <c r="AM240" s="2">
        <f t="shared" si="35"/>
        <v>0</v>
      </c>
      <c r="AN240" s="2">
        <f t="shared" si="36"/>
        <v>0</v>
      </c>
      <c r="AO240" s="2">
        <f>VLOOKUP(D240,'[1]Matriculados PD 2015_2019'!$D:$F,3,0)</f>
        <v>0</v>
      </c>
      <c r="AP240" s="2">
        <f t="shared" si="38"/>
        <v>0</v>
      </c>
      <c r="AQ240" s="2">
        <f t="shared" si="39"/>
        <v>0</v>
      </c>
    </row>
    <row r="241" spans="1:43">
      <c r="A241" s="2">
        <v>205</v>
      </c>
      <c r="B241" s="6" t="s">
        <v>3888</v>
      </c>
      <c r="C241" s="7" t="s">
        <v>120</v>
      </c>
      <c r="D241" s="7" t="s">
        <v>3894</v>
      </c>
      <c r="E241" s="8">
        <v>20005157</v>
      </c>
      <c r="F241" s="8">
        <v>17770</v>
      </c>
      <c r="G241" s="8" t="s">
        <v>3895</v>
      </c>
      <c r="H241" s="7" t="s">
        <v>83</v>
      </c>
      <c r="I241" s="7" t="s">
        <v>801</v>
      </c>
      <c r="J241" s="8" t="s">
        <v>75</v>
      </c>
      <c r="K241" s="8" t="s">
        <v>3896</v>
      </c>
      <c r="L241" s="7">
        <v>2015</v>
      </c>
      <c r="M241" s="9">
        <v>42496</v>
      </c>
      <c r="N241" s="10" t="s">
        <v>77</v>
      </c>
      <c r="O241" s="10">
        <v>0</v>
      </c>
      <c r="P241" s="10" t="s">
        <v>78</v>
      </c>
      <c r="Q241" s="10" t="s">
        <v>78</v>
      </c>
      <c r="R241" s="10" t="s">
        <v>78</v>
      </c>
      <c r="S241" s="10" t="s">
        <v>78</v>
      </c>
      <c r="T241" s="8" t="s">
        <v>80</v>
      </c>
      <c r="U241" s="7" t="s">
        <v>3897</v>
      </c>
      <c r="V241" s="8" t="s">
        <v>3898</v>
      </c>
      <c r="W241" s="7" t="s">
        <v>83</v>
      </c>
      <c r="X241" s="11" t="s">
        <v>185</v>
      </c>
      <c r="Y241" s="8">
        <v>760</v>
      </c>
      <c r="Z241" s="8" t="s">
        <v>942</v>
      </c>
      <c r="AA241" s="7" t="s">
        <v>99</v>
      </c>
      <c r="AB241" s="12" t="s">
        <v>100</v>
      </c>
      <c r="AC241" s="4">
        <f t="shared" si="30"/>
        <v>1</v>
      </c>
      <c r="AD241" s="2">
        <f>IF(COUNTIF(D$2:D241,D241)&gt;1,0,1)</f>
        <v>1</v>
      </c>
      <c r="AG241" s="2">
        <f t="shared" si="31"/>
        <v>0</v>
      </c>
      <c r="AH241" s="2">
        <f t="shared" si="37"/>
        <v>0</v>
      </c>
      <c r="AI241" s="2">
        <f t="shared" si="32"/>
        <v>1</v>
      </c>
      <c r="AJ241" s="44" t="str">
        <f t="shared" si="33"/>
        <v>G0254036521462542T</v>
      </c>
      <c r="AK241" s="2">
        <f>IF(COUNTIF(AJ$2:AJ241,AJ241)&gt;1,0,1)</f>
        <v>1</v>
      </c>
      <c r="AL241" s="2">
        <f t="shared" si="34"/>
        <v>1</v>
      </c>
      <c r="AM241" s="2">
        <f t="shared" si="35"/>
        <v>0</v>
      </c>
      <c r="AN241" s="2">
        <f t="shared" si="36"/>
        <v>1</v>
      </c>
      <c r="AO241" s="2">
        <f>VLOOKUP(D241,'[1]Matriculados PD 2015_2019'!$D:$F,3,0)</f>
        <v>0</v>
      </c>
      <c r="AP241" s="2">
        <f t="shared" si="38"/>
        <v>0</v>
      </c>
      <c r="AQ241" s="2">
        <f t="shared" si="39"/>
        <v>0</v>
      </c>
    </row>
    <row r="242" spans="1:43">
      <c r="A242" s="2">
        <v>205</v>
      </c>
      <c r="B242" s="6" t="s">
        <v>3888</v>
      </c>
      <c r="C242" s="7" t="s">
        <v>120</v>
      </c>
      <c r="D242" s="7" t="s">
        <v>3894</v>
      </c>
      <c r="E242" s="8">
        <v>20005157</v>
      </c>
      <c r="F242" s="8">
        <v>17770</v>
      </c>
      <c r="G242" s="8" t="s">
        <v>3895</v>
      </c>
      <c r="H242" s="7" t="s">
        <v>83</v>
      </c>
      <c r="I242" s="7" t="s">
        <v>801</v>
      </c>
      <c r="J242" s="8" t="s">
        <v>75</v>
      </c>
      <c r="K242" s="8" t="s">
        <v>3896</v>
      </c>
      <c r="L242" s="7">
        <v>2015</v>
      </c>
      <c r="M242" s="9">
        <v>42496</v>
      </c>
      <c r="N242" s="10" t="s">
        <v>77</v>
      </c>
      <c r="O242" s="10">
        <v>0</v>
      </c>
      <c r="P242" s="10" t="s">
        <v>78</v>
      </c>
      <c r="Q242" s="10" t="s">
        <v>78</v>
      </c>
      <c r="R242" s="10" t="s">
        <v>78</v>
      </c>
      <c r="S242" s="10" t="s">
        <v>78</v>
      </c>
      <c r="T242" s="8" t="s">
        <v>80</v>
      </c>
      <c r="U242" s="7" t="s">
        <v>3500</v>
      </c>
      <c r="V242" s="8" t="s">
        <v>3501</v>
      </c>
      <c r="W242" s="7" t="s">
        <v>83</v>
      </c>
      <c r="X242" s="11" t="s">
        <v>185</v>
      </c>
      <c r="Y242" s="8">
        <v>760</v>
      </c>
      <c r="Z242" s="8" t="s">
        <v>942</v>
      </c>
      <c r="AA242" s="7" t="s">
        <v>99</v>
      </c>
      <c r="AB242" s="12" t="s">
        <v>100</v>
      </c>
      <c r="AC242" s="4">
        <f t="shared" si="30"/>
        <v>1</v>
      </c>
      <c r="AD242" s="2">
        <f>IF(COUNTIF(D$2:D242,D242)&gt;1,0,1)</f>
        <v>0</v>
      </c>
      <c r="AG242" s="2">
        <f t="shared" si="31"/>
        <v>0</v>
      </c>
      <c r="AH242" s="2">
        <f t="shared" si="37"/>
        <v>0</v>
      </c>
      <c r="AI242" s="2">
        <f t="shared" si="32"/>
        <v>0</v>
      </c>
      <c r="AJ242" s="44" t="str">
        <f t="shared" si="33"/>
        <v>G0254036530445083Y</v>
      </c>
      <c r="AK242" s="2">
        <f>IF(COUNTIF(AJ$2:AJ242,AJ242)&gt;1,0,1)</f>
        <v>1</v>
      </c>
      <c r="AL242" s="2">
        <f t="shared" si="34"/>
        <v>0</v>
      </c>
      <c r="AM242" s="2">
        <f t="shared" si="35"/>
        <v>0</v>
      </c>
      <c r="AN242" s="2">
        <f t="shared" si="36"/>
        <v>0</v>
      </c>
      <c r="AO242" s="2">
        <f>VLOOKUP(D242,'[1]Matriculados PD 2015_2019'!$D:$F,3,0)</f>
        <v>0</v>
      </c>
      <c r="AP242" s="2">
        <f t="shared" si="38"/>
        <v>0</v>
      </c>
      <c r="AQ242" s="2">
        <f t="shared" si="39"/>
        <v>0</v>
      </c>
    </row>
    <row r="243" spans="1:43">
      <c r="A243" s="2">
        <v>205</v>
      </c>
      <c r="B243" s="5" t="s">
        <v>3888</v>
      </c>
      <c r="C243" s="13" t="s">
        <v>120</v>
      </c>
      <c r="D243" s="13" t="s">
        <v>3894</v>
      </c>
      <c r="E243" s="14">
        <v>20005157</v>
      </c>
      <c r="F243" s="14">
        <v>17770</v>
      </c>
      <c r="G243" s="14" t="s">
        <v>3895</v>
      </c>
      <c r="H243" s="13" t="s">
        <v>83</v>
      </c>
      <c r="I243" s="13" t="s">
        <v>801</v>
      </c>
      <c r="J243" s="14" t="s">
        <v>75</v>
      </c>
      <c r="K243" s="14" t="s">
        <v>3896</v>
      </c>
      <c r="L243" s="13">
        <v>2015</v>
      </c>
      <c r="M243" s="15">
        <v>42496</v>
      </c>
      <c r="N243" s="16" t="s">
        <v>77</v>
      </c>
      <c r="O243" s="16">
        <v>0</v>
      </c>
      <c r="P243" s="16" t="s">
        <v>78</v>
      </c>
      <c r="Q243" s="16" t="s">
        <v>78</v>
      </c>
      <c r="R243" s="16" t="s">
        <v>78</v>
      </c>
      <c r="S243" s="16" t="s">
        <v>78</v>
      </c>
      <c r="T243" s="14" t="s">
        <v>80</v>
      </c>
      <c r="U243" s="13" t="s">
        <v>3899</v>
      </c>
      <c r="V243" s="14" t="s">
        <v>3900</v>
      </c>
      <c r="W243" s="13"/>
      <c r="X243" s="17"/>
      <c r="Y243" s="14"/>
      <c r="Z243" s="14"/>
      <c r="AA243" s="13"/>
      <c r="AB243" s="18"/>
      <c r="AC243" s="4">
        <f t="shared" si="30"/>
        <v>1</v>
      </c>
      <c r="AD243" s="2">
        <f>IF(COUNTIF(D$2:D243,D243)&gt;1,0,1)</f>
        <v>0</v>
      </c>
      <c r="AG243" s="2">
        <f t="shared" si="31"/>
        <v>0</v>
      </c>
      <c r="AH243" s="2">
        <f t="shared" si="37"/>
        <v>0</v>
      </c>
      <c r="AI243" s="2">
        <f t="shared" si="32"/>
        <v>0</v>
      </c>
      <c r="AJ243" s="44" t="str">
        <f t="shared" si="33"/>
        <v>G02540365Y2232028F</v>
      </c>
      <c r="AK243" s="2">
        <f>IF(COUNTIF(AJ$2:AJ243,AJ243)&gt;1,0,1)</f>
        <v>1</v>
      </c>
      <c r="AL243" s="2">
        <f t="shared" si="34"/>
        <v>0</v>
      </c>
      <c r="AM243" s="2">
        <f t="shared" si="35"/>
        <v>0</v>
      </c>
      <c r="AN243" s="2">
        <f t="shared" si="36"/>
        <v>0</v>
      </c>
      <c r="AO243" s="2">
        <f>VLOOKUP(D243,'[1]Matriculados PD 2015_2019'!$D:$F,3,0)</f>
        <v>0</v>
      </c>
      <c r="AP243" s="2">
        <f t="shared" si="38"/>
        <v>0</v>
      </c>
      <c r="AQ243" s="2">
        <f t="shared" si="39"/>
        <v>0</v>
      </c>
    </row>
    <row r="244" spans="1:43">
      <c r="A244" s="2">
        <v>205</v>
      </c>
      <c r="B244" s="5" t="s">
        <v>3888</v>
      </c>
      <c r="C244" s="13" t="s">
        <v>120</v>
      </c>
      <c r="D244" s="13" t="s">
        <v>3894</v>
      </c>
      <c r="E244" s="14">
        <v>20005157</v>
      </c>
      <c r="F244" s="14">
        <v>17770</v>
      </c>
      <c r="G244" s="14" t="s">
        <v>3895</v>
      </c>
      <c r="H244" s="13" t="s">
        <v>83</v>
      </c>
      <c r="I244" s="13" t="s">
        <v>801</v>
      </c>
      <c r="J244" s="14" t="s">
        <v>75</v>
      </c>
      <c r="K244" s="14" t="s">
        <v>3896</v>
      </c>
      <c r="L244" s="13">
        <v>2015</v>
      </c>
      <c r="M244" s="15">
        <v>42496</v>
      </c>
      <c r="N244" s="16" t="s">
        <v>77</v>
      </c>
      <c r="O244" s="16">
        <v>0</v>
      </c>
      <c r="P244" s="16" t="s">
        <v>78</v>
      </c>
      <c r="Q244" s="16" t="s">
        <v>78</v>
      </c>
      <c r="R244" s="16" t="s">
        <v>78</v>
      </c>
      <c r="S244" s="16" t="s">
        <v>78</v>
      </c>
      <c r="T244" s="14" t="s">
        <v>90</v>
      </c>
      <c r="U244" s="13" t="s">
        <v>3500</v>
      </c>
      <c r="V244" s="14" t="s">
        <v>3501</v>
      </c>
      <c r="W244" s="13" t="s">
        <v>83</v>
      </c>
      <c r="X244" s="17" t="s">
        <v>185</v>
      </c>
      <c r="Y244" s="14">
        <v>760</v>
      </c>
      <c r="Z244" s="14" t="s">
        <v>942</v>
      </c>
      <c r="AA244" s="13" t="s">
        <v>99</v>
      </c>
      <c r="AB244" s="18" t="s">
        <v>100</v>
      </c>
      <c r="AC244" s="4">
        <f t="shared" si="30"/>
        <v>1</v>
      </c>
      <c r="AD244" s="2">
        <f>IF(COUNTIF(D$2:D244,D244)&gt;1,0,1)</f>
        <v>0</v>
      </c>
      <c r="AG244" s="2">
        <f t="shared" si="31"/>
        <v>0</v>
      </c>
      <c r="AH244" s="2">
        <f t="shared" si="37"/>
        <v>0</v>
      </c>
      <c r="AI244" s="2">
        <f t="shared" si="32"/>
        <v>0</v>
      </c>
      <c r="AJ244" s="44" t="str">
        <f t="shared" si="33"/>
        <v>G0254036530445083Y</v>
      </c>
      <c r="AK244" s="2">
        <f>IF(COUNTIF(AJ$2:AJ244,AJ244)&gt;1,0,1)</f>
        <v>0</v>
      </c>
      <c r="AL244" s="2">
        <f t="shared" si="34"/>
        <v>0</v>
      </c>
      <c r="AM244" s="2">
        <f t="shared" si="35"/>
        <v>0</v>
      </c>
      <c r="AN244" s="2">
        <f t="shared" si="36"/>
        <v>0</v>
      </c>
      <c r="AO244" s="2">
        <f>VLOOKUP(D244,'[1]Matriculados PD 2015_2019'!$D:$F,3,0)</f>
        <v>0</v>
      </c>
      <c r="AP244" s="2">
        <f t="shared" si="38"/>
        <v>0</v>
      </c>
      <c r="AQ244" s="2">
        <f t="shared" si="39"/>
        <v>0</v>
      </c>
    </row>
    <row r="245" spans="1:43">
      <c r="A245" s="2">
        <v>206</v>
      </c>
      <c r="B245" s="6" t="s">
        <v>2859</v>
      </c>
      <c r="C245" s="7" t="s">
        <v>91</v>
      </c>
      <c r="D245" s="7" t="s">
        <v>3901</v>
      </c>
      <c r="E245" s="8">
        <v>20041792</v>
      </c>
      <c r="F245" s="8">
        <v>17771</v>
      </c>
      <c r="G245" s="8" t="s">
        <v>3902</v>
      </c>
      <c r="H245" s="7" t="s">
        <v>73</v>
      </c>
      <c r="I245" s="7" t="s">
        <v>74</v>
      </c>
      <c r="J245" s="8" t="s">
        <v>75</v>
      </c>
      <c r="K245" s="8" t="s">
        <v>3903</v>
      </c>
      <c r="L245" s="7">
        <v>2015</v>
      </c>
      <c r="M245" s="9">
        <v>42347</v>
      </c>
      <c r="N245" s="10" t="s">
        <v>77</v>
      </c>
      <c r="O245" s="10">
        <v>0</v>
      </c>
      <c r="P245" s="10" t="s">
        <v>78</v>
      </c>
      <c r="Q245" s="10" t="s">
        <v>78</v>
      </c>
      <c r="R245" s="10" t="s">
        <v>78</v>
      </c>
      <c r="S245" s="10" t="s">
        <v>78</v>
      </c>
      <c r="T245" s="8" t="s">
        <v>80</v>
      </c>
      <c r="U245" s="7" t="s">
        <v>803</v>
      </c>
      <c r="V245" s="8" t="s">
        <v>804</v>
      </c>
      <c r="W245" s="7" t="s">
        <v>73</v>
      </c>
      <c r="X245" s="11" t="s">
        <v>419</v>
      </c>
      <c r="Y245" s="8">
        <v>265</v>
      </c>
      <c r="Z245" s="8" t="s">
        <v>492</v>
      </c>
      <c r="AA245" s="7" t="s">
        <v>99</v>
      </c>
      <c r="AB245" s="12" t="s">
        <v>100</v>
      </c>
      <c r="AC245" s="4">
        <f t="shared" si="30"/>
        <v>1</v>
      </c>
      <c r="AD245" s="2">
        <f>IF(COUNTIF(D$2:D245,D245)&gt;1,0,1)</f>
        <v>1</v>
      </c>
      <c r="AG245" s="2">
        <f t="shared" si="31"/>
        <v>0</v>
      </c>
      <c r="AH245" s="2">
        <f t="shared" si="37"/>
        <v>0</v>
      </c>
      <c r="AI245" s="2">
        <f t="shared" si="32"/>
        <v>1</v>
      </c>
      <c r="AJ245" s="44" t="str">
        <f t="shared" si="33"/>
        <v>30231403L30061310B</v>
      </c>
      <c r="AK245" s="2">
        <f>IF(COUNTIF(AJ$2:AJ245,AJ245)&gt;1,0,1)</f>
        <v>1</v>
      </c>
      <c r="AL245" s="2">
        <f t="shared" si="34"/>
        <v>1</v>
      </c>
      <c r="AM245" s="2">
        <f t="shared" si="35"/>
        <v>0</v>
      </c>
      <c r="AN245" s="2">
        <f t="shared" si="36"/>
        <v>0</v>
      </c>
      <c r="AO245" s="2">
        <f>VLOOKUP(D245,'[1]Matriculados PD 2015_2019'!$D:$F,3,0)</f>
        <v>0</v>
      </c>
      <c r="AP245" s="2">
        <f t="shared" si="38"/>
        <v>0</v>
      </c>
      <c r="AQ245" s="2">
        <f t="shared" si="39"/>
        <v>0</v>
      </c>
    </row>
    <row r="246" spans="1:43">
      <c r="A246" s="2">
        <v>206</v>
      </c>
      <c r="B246" s="5" t="s">
        <v>2859</v>
      </c>
      <c r="C246" s="13" t="s">
        <v>91</v>
      </c>
      <c r="D246" s="13" t="s">
        <v>3901</v>
      </c>
      <c r="E246" s="14">
        <v>20041792</v>
      </c>
      <c r="F246" s="14">
        <v>17771</v>
      </c>
      <c r="G246" s="14" t="s">
        <v>3902</v>
      </c>
      <c r="H246" s="13" t="s">
        <v>73</v>
      </c>
      <c r="I246" s="13" t="s">
        <v>74</v>
      </c>
      <c r="J246" s="14" t="s">
        <v>75</v>
      </c>
      <c r="K246" s="14" t="s">
        <v>3903</v>
      </c>
      <c r="L246" s="13">
        <v>2015</v>
      </c>
      <c r="M246" s="15">
        <v>42347</v>
      </c>
      <c r="N246" s="16" t="s">
        <v>77</v>
      </c>
      <c r="O246" s="16">
        <v>0</v>
      </c>
      <c r="P246" s="16" t="s">
        <v>78</v>
      </c>
      <c r="Q246" s="16" t="s">
        <v>78</v>
      </c>
      <c r="R246" s="16" t="s">
        <v>78</v>
      </c>
      <c r="S246" s="16" t="s">
        <v>78</v>
      </c>
      <c r="T246" s="14" t="s">
        <v>80</v>
      </c>
      <c r="U246" s="13" t="s">
        <v>2128</v>
      </c>
      <c r="V246" s="14" t="s">
        <v>2129</v>
      </c>
      <c r="W246" s="13" t="s">
        <v>83</v>
      </c>
      <c r="X246" s="17" t="s">
        <v>2109</v>
      </c>
      <c r="Y246" s="14">
        <v>645</v>
      </c>
      <c r="Z246" s="14" t="s">
        <v>2130</v>
      </c>
      <c r="AA246" s="13" t="s">
        <v>79</v>
      </c>
      <c r="AB246" s="18" t="s">
        <v>86</v>
      </c>
      <c r="AC246" s="4">
        <f t="shared" si="30"/>
        <v>1</v>
      </c>
      <c r="AD246" s="2">
        <f>IF(COUNTIF(D$2:D246,D246)&gt;1,0,1)</f>
        <v>0</v>
      </c>
      <c r="AG246" s="2">
        <f t="shared" si="31"/>
        <v>0</v>
      </c>
      <c r="AH246" s="2">
        <f t="shared" si="37"/>
        <v>0</v>
      </c>
      <c r="AI246" s="2">
        <f t="shared" si="32"/>
        <v>0</v>
      </c>
      <c r="AJ246" s="44" t="str">
        <f t="shared" si="33"/>
        <v>30231403L30446996X</v>
      </c>
      <c r="AK246" s="2">
        <f>IF(COUNTIF(AJ$2:AJ246,AJ246)&gt;1,0,1)</f>
        <v>1</v>
      </c>
      <c r="AL246" s="2">
        <f t="shared" si="34"/>
        <v>0</v>
      </c>
      <c r="AM246" s="2">
        <f t="shared" si="35"/>
        <v>0</v>
      </c>
      <c r="AN246" s="2">
        <f t="shared" si="36"/>
        <v>0</v>
      </c>
      <c r="AO246" s="2">
        <f>VLOOKUP(D246,'[1]Matriculados PD 2015_2019'!$D:$F,3,0)</f>
        <v>0</v>
      </c>
      <c r="AP246" s="2">
        <f t="shared" si="38"/>
        <v>0</v>
      </c>
      <c r="AQ246" s="2">
        <f t="shared" si="39"/>
        <v>0</v>
      </c>
    </row>
    <row r="247" spans="1:43">
      <c r="A247" s="2">
        <v>206</v>
      </c>
      <c r="B247" s="5" t="s">
        <v>2859</v>
      </c>
      <c r="C247" s="13" t="s">
        <v>91</v>
      </c>
      <c r="D247" s="13" t="s">
        <v>3901</v>
      </c>
      <c r="E247" s="14">
        <v>20041792</v>
      </c>
      <c r="F247" s="14">
        <v>17771</v>
      </c>
      <c r="G247" s="14" t="s">
        <v>3902</v>
      </c>
      <c r="H247" s="13" t="s">
        <v>73</v>
      </c>
      <c r="I247" s="13" t="s">
        <v>74</v>
      </c>
      <c r="J247" s="14" t="s">
        <v>75</v>
      </c>
      <c r="K247" s="14" t="s">
        <v>3903</v>
      </c>
      <c r="L247" s="13">
        <v>2015</v>
      </c>
      <c r="M247" s="15">
        <v>42347</v>
      </c>
      <c r="N247" s="16" t="s">
        <v>77</v>
      </c>
      <c r="O247" s="16">
        <v>0</v>
      </c>
      <c r="P247" s="16" t="s">
        <v>78</v>
      </c>
      <c r="Q247" s="16" t="s">
        <v>78</v>
      </c>
      <c r="R247" s="16" t="s">
        <v>78</v>
      </c>
      <c r="S247" s="16" t="s">
        <v>78</v>
      </c>
      <c r="T247" s="14" t="s">
        <v>90</v>
      </c>
      <c r="U247" s="13" t="s">
        <v>2128</v>
      </c>
      <c r="V247" s="14" t="s">
        <v>2129</v>
      </c>
      <c r="W247" s="13" t="s">
        <v>83</v>
      </c>
      <c r="X247" s="17" t="s">
        <v>2109</v>
      </c>
      <c r="Y247" s="14">
        <v>645</v>
      </c>
      <c r="Z247" s="14" t="s">
        <v>2130</v>
      </c>
      <c r="AA247" s="13" t="s">
        <v>79</v>
      </c>
      <c r="AB247" s="18" t="s">
        <v>86</v>
      </c>
      <c r="AC247" s="4">
        <f t="shared" si="30"/>
        <v>1</v>
      </c>
      <c r="AD247" s="2">
        <f>IF(COUNTIF(D$2:D247,D247)&gt;1,0,1)</f>
        <v>0</v>
      </c>
      <c r="AG247" s="2">
        <f t="shared" si="31"/>
        <v>0</v>
      </c>
      <c r="AH247" s="2">
        <f t="shared" si="37"/>
        <v>0</v>
      </c>
      <c r="AI247" s="2">
        <f t="shared" si="32"/>
        <v>0</v>
      </c>
      <c r="AJ247" s="44" t="str">
        <f t="shared" si="33"/>
        <v>30231403L30446996X</v>
      </c>
      <c r="AK247" s="2">
        <f>IF(COUNTIF(AJ$2:AJ247,AJ247)&gt;1,0,1)</f>
        <v>0</v>
      </c>
      <c r="AL247" s="2">
        <f t="shared" si="34"/>
        <v>0</v>
      </c>
      <c r="AM247" s="2">
        <f t="shared" si="35"/>
        <v>0</v>
      </c>
      <c r="AN247" s="2">
        <f t="shared" si="36"/>
        <v>0</v>
      </c>
      <c r="AO247" s="2">
        <f>VLOOKUP(D247,'[1]Matriculados PD 2015_2019'!$D:$F,3,0)</f>
        <v>0</v>
      </c>
      <c r="AP247" s="2">
        <f t="shared" si="38"/>
        <v>0</v>
      </c>
      <c r="AQ247" s="2">
        <f t="shared" si="39"/>
        <v>0</v>
      </c>
    </row>
    <row r="248" spans="1:43">
      <c r="A248" s="2">
        <v>206</v>
      </c>
      <c r="B248" s="6" t="s">
        <v>2859</v>
      </c>
      <c r="C248" s="7" t="s">
        <v>120</v>
      </c>
      <c r="D248" s="7" t="s">
        <v>3904</v>
      </c>
      <c r="E248" s="8">
        <v>10531592</v>
      </c>
      <c r="F248" s="8">
        <v>17771</v>
      </c>
      <c r="G248" s="8" t="s">
        <v>3905</v>
      </c>
      <c r="H248" s="7" t="s">
        <v>73</v>
      </c>
      <c r="I248" s="7" t="s">
        <v>74</v>
      </c>
      <c r="J248" s="8" t="s">
        <v>75</v>
      </c>
      <c r="K248" s="8" t="s">
        <v>3906</v>
      </c>
      <c r="L248" s="7">
        <v>2015</v>
      </c>
      <c r="M248" s="9">
        <v>42384</v>
      </c>
      <c r="N248" s="10" t="s">
        <v>77</v>
      </c>
      <c r="O248" s="10">
        <v>0</v>
      </c>
      <c r="P248" s="10" t="s">
        <v>78</v>
      </c>
      <c r="Q248" s="10" t="s">
        <v>78</v>
      </c>
      <c r="R248" s="10" t="s">
        <v>78</v>
      </c>
      <c r="S248" s="10" t="s">
        <v>78</v>
      </c>
      <c r="T248" s="8" t="s">
        <v>80</v>
      </c>
      <c r="U248" s="7" t="s">
        <v>2118</v>
      </c>
      <c r="V248" s="8" t="s">
        <v>2119</v>
      </c>
      <c r="W248" s="7" t="s">
        <v>83</v>
      </c>
      <c r="X248" s="11" t="s">
        <v>2109</v>
      </c>
      <c r="Y248" s="8">
        <v>610</v>
      </c>
      <c r="Z248" s="8" t="s">
        <v>294</v>
      </c>
      <c r="AA248" s="7" t="s">
        <v>79</v>
      </c>
      <c r="AB248" s="12" t="s">
        <v>86</v>
      </c>
      <c r="AC248" s="4">
        <f t="shared" si="30"/>
        <v>1</v>
      </c>
      <c r="AD248" s="2">
        <f>IF(COUNTIF(D$2:D248,D248)&gt;1,0,1)</f>
        <v>1</v>
      </c>
      <c r="AG248" s="2">
        <f t="shared" si="31"/>
        <v>0</v>
      </c>
      <c r="AH248" s="2">
        <f t="shared" si="37"/>
        <v>0</v>
      </c>
      <c r="AI248" s="2">
        <f t="shared" si="32"/>
        <v>1</v>
      </c>
      <c r="AJ248" s="44" t="str">
        <f t="shared" si="33"/>
        <v>05929373L31594361C</v>
      </c>
      <c r="AK248" s="2">
        <f>IF(COUNTIF(AJ$2:AJ248,AJ248)&gt;1,0,1)</f>
        <v>1</v>
      </c>
      <c r="AL248" s="2">
        <f t="shared" si="34"/>
        <v>1</v>
      </c>
      <c r="AM248" s="2">
        <f t="shared" si="35"/>
        <v>0</v>
      </c>
      <c r="AN248" s="2">
        <f t="shared" si="36"/>
        <v>0</v>
      </c>
      <c r="AO248" s="2">
        <f>VLOOKUP(D248,'[1]Matriculados PD 2015_2019'!$D:$F,3,0)</f>
        <v>0</v>
      </c>
      <c r="AP248" s="2">
        <f t="shared" si="38"/>
        <v>0</v>
      </c>
      <c r="AQ248" s="2">
        <f t="shared" si="39"/>
        <v>0</v>
      </c>
    </row>
    <row r="249" spans="1:43">
      <c r="A249" s="2">
        <v>206</v>
      </c>
      <c r="B249" s="6" t="s">
        <v>2859</v>
      </c>
      <c r="C249" s="7" t="s">
        <v>120</v>
      </c>
      <c r="D249" s="7" t="s">
        <v>3904</v>
      </c>
      <c r="E249" s="8">
        <v>10531592</v>
      </c>
      <c r="F249" s="8">
        <v>17771</v>
      </c>
      <c r="G249" s="8" t="s">
        <v>3905</v>
      </c>
      <c r="H249" s="7" t="s">
        <v>73</v>
      </c>
      <c r="I249" s="7" t="s">
        <v>74</v>
      </c>
      <c r="J249" s="8" t="s">
        <v>75</v>
      </c>
      <c r="K249" s="8" t="s">
        <v>3906</v>
      </c>
      <c r="L249" s="7">
        <v>2015</v>
      </c>
      <c r="M249" s="9">
        <v>42384</v>
      </c>
      <c r="N249" s="10" t="s">
        <v>77</v>
      </c>
      <c r="O249" s="10">
        <v>0</v>
      </c>
      <c r="P249" s="10" t="s">
        <v>78</v>
      </c>
      <c r="Q249" s="10" t="s">
        <v>78</v>
      </c>
      <c r="R249" s="10" t="s">
        <v>78</v>
      </c>
      <c r="S249" s="10" t="s">
        <v>78</v>
      </c>
      <c r="T249" s="8" t="s">
        <v>80</v>
      </c>
      <c r="U249" s="7" t="s">
        <v>2120</v>
      </c>
      <c r="V249" s="8" t="s">
        <v>2121</v>
      </c>
      <c r="W249" s="7" t="s">
        <v>83</v>
      </c>
      <c r="X249" s="11" t="s">
        <v>2109</v>
      </c>
      <c r="Y249" s="8">
        <v>610</v>
      </c>
      <c r="Z249" s="8" t="s">
        <v>294</v>
      </c>
      <c r="AA249" s="7" t="s">
        <v>79</v>
      </c>
      <c r="AB249" s="12" t="s">
        <v>86</v>
      </c>
      <c r="AC249" s="4">
        <f t="shared" si="30"/>
        <v>1</v>
      </c>
      <c r="AD249" s="2">
        <f>IF(COUNTIF(D$2:D249,D249)&gt;1,0,1)</f>
        <v>0</v>
      </c>
      <c r="AG249" s="2">
        <f t="shared" si="31"/>
        <v>0</v>
      </c>
      <c r="AH249" s="2">
        <f t="shared" si="37"/>
        <v>0</v>
      </c>
      <c r="AI249" s="2">
        <f t="shared" si="32"/>
        <v>0</v>
      </c>
      <c r="AJ249" s="44" t="str">
        <f t="shared" si="33"/>
        <v>05929373L50268514J</v>
      </c>
      <c r="AK249" s="2">
        <f>IF(COUNTIF(AJ$2:AJ249,AJ249)&gt;1,0,1)</f>
        <v>1</v>
      </c>
      <c r="AL249" s="2">
        <f t="shared" si="34"/>
        <v>0</v>
      </c>
      <c r="AM249" s="2">
        <f t="shared" si="35"/>
        <v>0</v>
      </c>
      <c r="AN249" s="2">
        <f t="shared" si="36"/>
        <v>0</v>
      </c>
      <c r="AO249" s="2">
        <f>VLOOKUP(D249,'[1]Matriculados PD 2015_2019'!$D:$F,3,0)</f>
        <v>0</v>
      </c>
      <c r="AP249" s="2">
        <f t="shared" si="38"/>
        <v>0</v>
      </c>
      <c r="AQ249" s="2">
        <f t="shared" si="39"/>
        <v>0</v>
      </c>
    </row>
    <row r="250" spans="1:43">
      <c r="A250" s="2">
        <v>206</v>
      </c>
      <c r="B250" s="5" t="s">
        <v>2859</v>
      </c>
      <c r="C250" s="13" t="s">
        <v>120</v>
      </c>
      <c r="D250" s="13" t="s">
        <v>3904</v>
      </c>
      <c r="E250" s="14">
        <v>10531592</v>
      </c>
      <c r="F250" s="14">
        <v>17771</v>
      </c>
      <c r="G250" s="14" t="s">
        <v>3905</v>
      </c>
      <c r="H250" s="13" t="s">
        <v>73</v>
      </c>
      <c r="I250" s="13" t="s">
        <v>74</v>
      </c>
      <c r="J250" s="14" t="s">
        <v>75</v>
      </c>
      <c r="K250" s="14" t="s">
        <v>3906</v>
      </c>
      <c r="L250" s="13">
        <v>2015</v>
      </c>
      <c r="M250" s="15">
        <v>42384</v>
      </c>
      <c r="N250" s="16" t="s">
        <v>77</v>
      </c>
      <c r="O250" s="16">
        <v>0</v>
      </c>
      <c r="P250" s="16" t="s">
        <v>78</v>
      </c>
      <c r="Q250" s="16" t="s">
        <v>78</v>
      </c>
      <c r="R250" s="16" t="s">
        <v>78</v>
      </c>
      <c r="S250" s="16" t="s">
        <v>78</v>
      </c>
      <c r="T250" s="14" t="s">
        <v>90</v>
      </c>
      <c r="U250" s="13" t="s">
        <v>2118</v>
      </c>
      <c r="V250" s="14" t="s">
        <v>2119</v>
      </c>
      <c r="W250" s="13" t="s">
        <v>83</v>
      </c>
      <c r="X250" s="17" t="s">
        <v>2109</v>
      </c>
      <c r="Y250" s="14">
        <v>610</v>
      </c>
      <c r="Z250" s="14" t="s">
        <v>294</v>
      </c>
      <c r="AA250" s="13" t="s">
        <v>79</v>
      </c>
      <c r="AB250" s="18" t="s">
        <v>86</v>
      </c>
      <c r="AC250" s="4">
        <f t="shared" si="30"/>
        <v>1</v>
      </c>
      <c r="AD250" s="2">
        <f>IF(COUNTIF(D$2:D250,D250)&gt;1,0,1)</f>
        <v>0</v>
      </c>
      <c r="AG250" s="2">
        <f t="shared" si="31"/>
        <v>0</v>
      </c>
      <c r="AH250" s="2">
        <f t="shared" si="37"/>
        <v>0</v>
      </c>
      <c r="AI250" s="2">
        <f t="shared" si="32"/>
        <v>0</v>
      </c>
      <c r="AJ250" s="44" t="str">
        <f t="shared" si="33"/>
        <v>05929373L31594361C</v>
      </c>
      <c r="AK250" s="2">
        <f>IF(COUNTIF(AJ$2:AJ250,AJ250)&gt;1,0,1)</f>
        <v>0</v>
      </c>
      <c r="AL250" s="2">
        <f t="shared" si="34"/>
        <v>0</v>
      </c>
      <c r="AM250" s="2">
        <f t="shared" si="35"/>
        <v>0</v>
      </c>
      <c r="AN250" s="2">
        <f t="shared" si="36"/>
        <v>0</v>
      </c>
      <c r="AO250" s="2">
        <f>VLOOKUP(D250,'[1]Matriculados PD 2015_2019'!$D:$F,3,0)</f>
        <v>0</v>
      </c>
      <c r="AP250" s="2">
        <f t="shared" si="38"/>
        <v>0</v>
      </c>
      <c r="AQ250" s="2">
        <f t="shared" si="39"/>
        <v>0</v>
      </c>
    </row>
    <row r="251" spans="1:43">
      <c r="A251" s="2">
        <v>206</v>
      </c>
      <c r="B251" s="6" t="s">
        <v>2859</v>
      </c>
      <c r="C251" s="7" t="s">
        <v>120</v>
      </c>
      <c r="D251" s="7" t="s">
        <v>3907</v>
      </c>
      <c r="E251" s="8">
        <v>1006725</v>
      </c>
      <c r="F251" s="8">
        <v>17771</v>
      </c>
      <c r="G251" s="8" t="s">
        <v>3908</v>
      </c>
      <c r="H251" s="7" t="s">
        <v>83</v>
      </c>
      <c r="I251" s="7" t="s">
        <v>74</v>
      </c>
      <c r="J251" s="8" t="s">
        <v>75</v>
      </c>
      <c r="K251" s="8" t="s">
        <v>3909</v>
      </c>
      <c r="L251" s="7">
        <v>2015</v>
      </c>
      <c r="M251" s="9">
        <v>42394</v>
      </c>
      <c r="N251" s="10" t="s">
        <v>77</v>
      </c>
      <c r="O251" s="10">
        <v>0</v>
      </c>
      <c r="P251" s="10" t="s">
        <v>78</v>
      </c>
      <c r="Q251" s="10" t="s">
        <v>78</v>
      </c>
      <c r="R251" s="10" t="s">
        <v>78</v>
      </c>
      <c r="S251" s="10" t="s">
        <v>78</v>
      </c>
      <c r="T251" s="8" t="s">
        <v>80</v>
      </c>
      <c r="U251" s="7" t="s">
        <v>3532</v>
      </c>
      <c r="V251" s="8" t="s">
        <v>3533</v>
      </c>
      <c r="W251" s="7" t="s">
        <v>83</v>
      </c>
      <c r="X251" s="11" t="s">
        <v>2109</v>
      </c>
      <c r="Y251" s="8">
        <v>615</v>
      </c>
      <c r="Z251" s="8" t="s">
        <v>3534</v>
      </c>
      <c r="AA251" s="7" t="s">
        <v>79</v>
      </c>
      <c r="AB251" s="12" t="s">
        <v>86</v>
      </c>
      <c r="AC251" s="4">
        <f t="shared" si="30"/>
        <v>1</v>
      </c>
      <c r="AD251" s="2">
        <f>IF(COUNTIF(D$2:D251,D251)&gt;1,0,1)</f>
        <v>1</v>
      </c>
      <c r="AG251" s="2">
        <f t="shared" si="31"/>
        <v>0</v>
      </c>
      <c r="AH251" s="2">
        <f t="shared" si="37"/>
        <v>0</v>
      </c>
      <c r="AI251" s="2">
        <f t="shared" si="32"/>
        <v>1</v>
      </c>
      <c r="AJ251" s="44" t="str">
        <f t="shared" si="33"/>
        <v>30431651Y23655352J</v>
      </c>
      <c r="AK251" s="2">
        <f>IF(COUNTIF(AJ$2:AJ251,AJ251)&gt;1,0,1)</f>
        <v>1</v>
      </c>
      <c r="AL251" s="2">
        <f t="shared" si="34"/>
        <v>1</v>
      </c>
      <c r="AM251" s="2">
        <f t="shared" si="35"/>
        <v>0</v>
      </c>
      <c r="AN251" s="2">
        <f t="shared" si="36"/>
        <v>0</v>
      </c>
      <c r="AO251" s="2">
        <f>VLOOKUP(D251,'[1]Matriculados PD 2015_2019'!$D:$F,3,0)</f>
        <v>0</v>
      </c>
      <c r="AP251" s="2">
        <f t="shared" si="38"/>
        <v>0</v>
      </c>
      <c r="AQ251" s="2">
        <f t="shared" si="39"/>
        <v>0</v>
      </c>
    </row>
    <row r="252" spans="1:43">
      <c r="A252" s="2">
        <v>206</v>
      </c>
      <c r="B252" s="5" t="s">
        <v>2859</v>
      </c>
      <c r="C252" s="13" t="s">
        <v>120</v>
      </c>
      <c r="D252" s="13" t="s">
        <v>3907</v>
      </c>
      <c r="E252" s="14">
        <v>1006725</v>
      </c>
      <c r="F252" s="14">
        <v>17771</v>
      </c>
      <c r="G252" s="14" t="s">
        <v>3908</v>
      </c>
      <c r="H252" s="13" t="s">
        <v>83</v>
      </c>
      <c r="I252" s="13" t="s">
        <v>74</v>
      </c>
      <c r="J252" s="14" t="s">
        <v>75</v>
      </c>
      <c r="K252" s="14" t="s">
        <v>3909</v>
      </c>
      <c r="L252" s="13">
        <v>2015</v>
      </c>
      <c r="M252" s="15">
        <v>42394</v>
      </c>
      <c r="N252" s="16" t="s">
        <v>77</v>
      </c>
      <c r="O252" s="16">
        <v>0</v>
      </c>
      <c r="P252" s="16" t="s">
        <v>78</v>
      </c>
      <c r="Q252" s="16" t="s">
        <v>78</v>
      </c>
      <c r="R252" s="16" t="s">
        <v>78</v>
      </c>
      <c r="S252" s="16" t="s">
        <v>78</v>
      </c>
      <c r="T252" s="14" t="s">
        <v>80</v>
      </c>
      <c r="U252" s="13" t="s">
        <v>3910</v>
      </c>
      <c r="V252" s="14" t="s">
        <v>3911</v>
      </c>
      <c r="W252" s="13" t="s">
        <v>83</v>
      </c>
      <c r="X252" s="17" t="s">
        <v>3092</v>
      </c>
      <c r="Y252" s="14">
        <v>745</v>
      </c>
      <c r="Z252" s="14" t="s">
        <v>3912</v>
      </c>
      <c r="AA252" s="13" t="s">
        <v>79</v>
      </c>
      <c r="AB252" s="18" t="s">
        <v>86</v>
      </c>
      <c r="AC252" s="4">
        <f t="shared" si="30"/>
        <v>1</v>
      </c>
      <c r="AD252" s="2">
        <f>IF(COUNTIF(D$2:D252,D252)&gt;1,0,1)</f>
        <v>0</v>
      </c>
      <c r="AG252" s="2">
        <f t="shared" si="31"/>
        <v>0</v>
      </c>
      <c r="AH252" s="2">
        <f t="shared" si="37"/>
        <v>0</v>
      </c>
      <c r="AI252" s="2">
        <f t="shared" si="32"/>
        <v>0</v>
      </c>
      <c r="AJ252" s="44" t="str">
        <f t="shared" si="33"/>
        <v>30431651Y30421507M</v>
      </c>
      <c r="AK252" s="2">
        <f>IF(COUNTIF(AJ$2:AJ252,AJ252)&gt;1,0,1)</f>
        <v>1</v>
      </c>
      <c r="AL252" s="2">
        <f t="shared" si="34"/>
        <v>0</v>
      </c>
      <c r="AM252" s="2">
        <f t="shared" si="35"/>
        <v>0</v>
      </c>
      <c r="AN252" s="2">
        <f t="shared" si="36"/>
        <v>0</v>
      </c>
      <c r="AO252" s="2">
        <f>VLOOKUP(D252,'[1]Matriculados PD 2015_2019'!$D:$F,3,0)</f>
        <v>0</v>
      </c>
      <c r="AP252" s="2">
        <f t="shared" si="38"/>
        <v>0</v>
      </c>
      <c r="AQ252" s="2">
        <f t="shared" si="39"/>
        <v>0</v>
      </c>
    </row>
    <row r="253" spans="1:43">
      <c r="A253" s="2">
        <v>206</v>
      </c>
      <c r="B253" s="6" t="s">
        <v>2859</v>
      </c>
      <c r="C253" s="7" t="s">
        <v>120</v>
      </c>
      <c r="D253" s="7" t="s">
        <v>3907</v>
      </c>
      <c r="E253" s="8">
        <v>1006725</v>
      </c>
      <c r="F253" s="8">
        <v>17771</v>
      </c>
      <c r="G253" s="8" t="s">
        <v>3908</v>
      </c>
      <c r="H253" s="7" t="s">
        <v>83</v>
      </c>
      <c r="I253" s="7" t="s">
        <v>74</v>
      </c>
      <c r="J253" s="8" t="s">
        <v>75</v>
      </c>
      <c r="K253" s="8" t="s">
        <v>3909</v>
      </c>
      <c r="L253" s="7">
        <v>2015</v>
      </c>
      <c r="M253" s="9">
        <v>42394</v>
      </c>
      <c r="N253" s="10" t="s">
        <v>77</v>
      </c>
      <c r="O253" s="10">
        <v>0</v>
      </c>
      <c r="P253" s="10" t="s">
        <v>78</v>
      </c>
      <c r="Q253" s="10" t="s">
        <v>78</v>
      </c>
      <c r="R253" s="10" t="s">
        <v>78</v>
      </c>
      <c r="S253" s="10" t="s">
        <v>78</v>
      </c>
      <c r="T253" s="8" t="s">
        <v>90</v>
      </c>
      <c r="U253" s="7" t="s">
        <v>3532</v>
      </c>
      <c r="V253" s="8" t="s">
        <v>3533</v>
      </c>
      <c r="W253" s="7" t="s">
        <v>83</v>
      </c>
      <c r="X253" s="11" t="s">
        <v>2109</v>
      </c>
      <c r="Y253" s="8">
        <v>615</v>
      </c>
      <c r="Z253" s="8" t="s">
        <v>3534</v>
      </c>
      <c r="AA253" s="7" t="s">
        <v>79</v>
      </c>
      <c r="AB253" s="12" t="s">
        <v>86</v>
      </c>
      <c r="AC253" s="4">
        <f t="shared" si="30"/>
        <v>1</v>
      </c>
      <c r="AD253" s="2">
        <f>IF(COUNTIF(D$2:D253,D253)&gt;1,0,1)</f>
        <v>0</v>
      </c>
      <c r="AG253" s="2">
        <f t="shared" si="31"/>
        <v>0</v>
      </c>
      <c r="AH253" s="2">
        <f t="shared" si="37"/>
        <v>0</v>
      </c>
      <c r="AI253" s="2">
        <f t="shared" si="32"/>
        <v>0</v>
      </c>
      <c r="AJ253" s="44" t="str">
        <f t="shared" si="33"/>
        <v>30431651Y23655352J</v>
      </c>
      <c r="AK253" s="2">
        <f>IF(COUNTIF(AJ$2:AJ253,AJ253)&gt;1,0,1)</f>
        <v>0</v>
      </c>
      <c r="AL253" s="2">
        <f t="shared" si="34"/>
        <v>0</v>
      </c>
      <c r="AM253" s="2">
        <f t="shared" si="35"/>
        <v>0</v>
      </c>
      <c r="AN253" s="2">
        <f t="shared" si="36"/>
        <v>0</v>
      </c>
      <c r="AO253" s="2">
        <f>VLOOKUP(D253,'[1]Matriculados PD 2015_2019'!$D:$F,3,0)</f>
        <v>0</v>
      </c>
      <c r="AP253" s="2">
        <f t="shared" si="38"/>
        <v>0</v>
      </c>
      <c r="AQ253" s="2">
        <f t="shared" si="39"/>
        <v>0</v>
      </c>
    </row>
    <row r="254" spans="1:43">
      <c r="A254" s="2">
        <v>206</v>
      </c>
      <c r="B254" s="6" t="s">
        <v>2859</v>
      </c>
      <c r="C254" s="7" t="s">
        <v>120</v>
      </c>
      <c r="D254" s="7" t="s">
        <v>3913</v>
      </c>
      <c r="E254" s="8">
        <v>10251929</v>
      </c>
      <c r="F254" s="8">
        <v>17771</v>
      </c>
      <c r="G254" s="8" t="s">
        <v>3914</v>
      </c>
      <c r="H254" s="7" t="s">
        <v>73</v>
      </c>
      <c r="I254" s="7" t="s">
        <v>74</v>
      </c>
      <c r="J254" s="8" t="s">
        <v>75</v>
      </c>
      <c r="K254" s="8" t="s">
        <v>3915</v>
      </c>
      <c r="L254" s="7">
        <v>2015</v>
      </c>
      <c r="M254" s="9">
        <v>42433</v>
      </c>
      <c r="N254" s="10" t="s">
        <v>77</v>
      </c>
      <c r="O254" s="10">
        <v>0</v>
      </c>
      <c r="P254" s="10" t="s">
        <v>78</v>
      </c>
      <c r="Q254" s="10" t="s">
        <v>78</v>
      </c>
      <c r="R254" s="10" t="s">
        <v>78</v>
      </c>
      <c r="S254" s="10" t="s">
        <v>78</v>
      </c>
      <c r="T254" s="8" t="s">
        <v>80</v>
      </c>
      <c r="U254" s="7" t="s">
        <v>3916</v>
      </c>
      <c r="V254" s="8" t="s">
        <v>3917</v>
      </c>
      <c r="W254" s="7" t="s">
        <v>83</v>
      </c>
      <c r="X254" s="11" t="s">
        <v>3092</v>
      </c>
      <c r="Y254" s="8">
        <v>613</v>
      </c>
      <c r="Z254" s="8" t="s">
        <v>3918</v>
      </c>
      <c r="AA254" s="7" t="s">
        <v>79</v>
      </c>
      <c r="AB254" s="12" t="s">
        <v>86</v>
      </c>
      <c r="AC254" s="4">
        <f t="shared" si="30"/>
        <v>1</v>
      </c>
      <c r="AD254" s="2">
        <f>IF(COUNTIF(D$2:D254,D254)&gt;1,0,1)</f>
        <v>1</v>
      </c>
      <c r="AG254" s="2">
        <f t="shared" si="31"/>
        <v>0</v>
      </c>
      <c r="AH254" s="2">
        <f t="shared" si="37"/>
        <v>0</v>
      </c>
      <c r="AI254" s="2">
        <f t="shared" si="32"/>
        <v>1</v>
      </c>
      <c r="AJ254" s="44" t="str">
        <f t="shared" si="33"/>
        <v>30974780J23782757K</v>
      </c>
      <c r="AK254" s="2">
        <f>IF(COUNTIF(AJ$2:AJ254,AJ254)&gt;1,0,1)</f>
        <v>1</v>
      </c>
      <c r="AL254" s="2">
        <f t="shared" si="34"/>
        <v>0</v>
      </c>
      <c r="AM254" s="2">
        <f t="shared" si="35"/>
        <v>0</v>
      </c>
      <c r="AN254" s="2">
        <f t="shared" si="36"/>
        <v>0</v>
      </c>
      <c r="AO254" s="2">
        <f>VLOOKUP(D254,'[1]Matriculados PD 2015_2019'!$D:$F,3,0)</f>
        <v>0</v>
      </c>
      <c r="AP254" s="2">
        <f t="shared" si="38"/>
        <v>0</v>
      </c>
      <c r="AQ254" s="2">
        <f t="shared" si="39"/>
        <v>0</v>
      </c>
    </row>
    <row r="255" spans="1:43">
      <c r="A255" s="2">
        <v>206</v>
      </c>
      <c r="B255" s="5" t="s">
        <v>2859</v>
      </c>
      <c r="C255" s="13" t="s">
        <v>120</v>
      </c>
      <c r="D255" s="13" t="s">
        <v>3913</v>
      </c>
      <c r="E255" s="14">
        <v>10251929</v>
      </c>
      <c r="F255" s="14">
        <v>17771</v>
      </c>
      <c r="G255" s="14" t="s">
        <v>3914</v>
      </c>
      <c r="H255" s="13" t="s">
        <v>73</v>
      </c>
      <c r="I255" s="13" t="s">
        <v>74</v>
      </c>
      <c r="J255" s="14" t="s">
        <v>75</v>
      </c>
      <c r="K255" s="14" t="s">
        <v>3915</v>
      </c>
      <c r="L255" s="13">
        <v>2015</v>
      </c>
      <c r="M255" s="15">
        <v>42433</v>
      </c>
      <c r="N255" s="16" t="s">
        <v>77</v>
      </c>
      <c r="O255" s="16">
        <v>0</v>
      </c>
      <c r="P255" s="16" t="s">
        <v>78</v>
      </c>
      <c r="Q255" s="16" t="s">
        <v>78</v>
      </c>
      <c r="R255" s="16" t="s">
        <v>78</v>
      </c>
      <c r="S255" s="16" t="s">
        <v>78</v>
      </c>
      <c r="T255" s="14" t="s">
        <v>90</v>
      </c>
      <c r="U255" s="13" t="s">
        <v>3916</v>
      </c>
      <c r="V255" s="14" t="s">
        <v>3917</v>
      </c>
      <c r="W255" s="13" t="s">
        <v>83</v>
      </c>
      <c r="X255" s="17" t="s">
        <v>3092</v>
      </c>
      <c r="Y255" s="14">
        <v>613</v>
      </c>
      <c r="Z255" s="14" t="s">
        <v>3918</v>
      </c>
      <c r="AA255" s="13" t="s">
        <v>79</v>
      </c>
      <c r="AB255" s="18" t="s">
        <v>86</v>
      </c>
      <c r="AC255" s="4">
        <f t="shared" si="30"/>
        <v>1</v>
      </c>
      <c r="AD255" s="2">
        <f>IF(COUNTIF(D$2:D255,D255)&gt;1,0,1)</f>
        <v>0</v>
      </c>
      <c r="AG255" s="2">
        <f t="shared" si="31"/>
        <v>0</v>
      </c>
      <c r="AH255" s="2">
        <f t="shared" si="37"/>
        <v>0</v>
      </c>
      <c r="AI255" s="2">
        <f t="shared" si="32"/>
        <v>0</v>
      </c>
      <c r="AJ255" s="44" t="str">
        <f t="shared" si="33"/>
        <v>30974780J23782757K</v>
      </c>
      <c r="AK255" s="2">
        <f>IF(COUNTIF(AJ$2:AJ255,AJ255)&gt;1,0,1)</f>
        <v>0</v>
      </c>
      <c r="AL255" s="2">
        <f t="shared" si="34"/>
        <v>0</v>
      </c>
      <c r="AM255" s="2">
        <f t="shared" si="35"/>
        <v>0</v>
      </c>
      <c r="AN255" s="2">
        <f t="shared" si="36"/>
        <v>0</v>
      </c>
      <c r="AO255" s="2">
        <f>VLOOKUP(D255,'[1]Matriculados PD 2015_2019'!$D:$F,3,0)</f>
        <v>0</v>
      </c>
      <c r="AP255" s="2">
        <f t="shared" si="38"/>
        <v>0</v>
      </c>
      <c r="AQ255" s="2">
        <f t="shared" si="39"/>
        <v>0</v>
      </c>
    </row>
    <row r="256" spans="1:43">
      <c r="A256" s="2">
        <v>208</v>
      </c>
      <c r="B256" s="6" t="s">
        <v>2889</v>
      </c>
      <c r="C256" s="7" t="s">
        <v>120</v>
      </c>
      <c r="D256" s="7" t="s">
        <v>3919</v>
      </c>
      <c r="E256" s="8">
        <v>20018072</v>
      </c>
      <c r="F256" s="8">
        <v>17773</v>
      </c>
      <c r="G256" s="8" t="s">
        <v>3920</v>
      </c>
      <c r="H256" s="7" t="s">
        <v>73</v>
      </c>
      <c r="I256" s="7" t="s">
        <v>74</v>
      </c>
      <c r="J256" s="8" t="s">
        <v>75</v>
      </c>
      <c r="K256" s="8" t="s">
        <v>3921</v>
      </c>
      <c r="L256" s="7">
        <v>2015</v>
      </c>
      <c r="M256" s="9">
        <v>42354</v>
      </c>
      <c r="N256" s="10" t="s">
        <v>77</v>
      </c>
      <c r="O256" s="10">
        <v>0</v>
      </c>
      <c r="P256" s="10" t="s">
        <v>78</v>
      </c>
      <c r="Q256" s="10" t="s">
        <v>78</v>
      </c>
      <c r="R256" s="10" t="s">
        <v>78</v>
      </c>
      <c r="S256" s="10" t="s">
        <v>78</v>
      </c>
      <c r="T256" s="8" t="s">
        <v>80</v>
      </c>
      <c r="U256" s="7" t="s">
        <v>511</v>
      </c>
      <c r="V256" s="8" t="s">
        <v>512</v>
      </c>
      <c r="W256" s="7" t="s">
        <v>73</v>
      </c>
      <c r="X256" s="11" t="s">
        <v>358</v>
      </c>
      <c r="Y256" s="8">
        <v>735</v>
      </c>
      <c r="Z256" s="8" t="s">
        <v>505</v>
      </c>
      <c r="AA256" s="7" t="s">
        <v>263</v>
      </c>
      <c r="AB256" s="12" t="s">
        <v>264</v>
      </c>
      <c r="AC256" s="4">
        <f t="shared" si="30"/>
        <v>1</v>
      </c>
      <c r="AD256" s="2">
        <f>IF(COUNTIF(D$2:D256,D256)&gt;1,0,1)</f>
        <v>1</v>
      </c>
      <c r="AG256" s="2">
        <f t="shared" si="31"/>
        <v>0</v>
      </c>
      <c r="AH256" s="2">
        <f t="shared" si="37"/>
        <v>0</v>
      </c>
      <c r="AI256" s="2">
        <f t="shared" si="32"/>
        <v>1</v>
      </c>
      <c r="AJ256" s="44" t="str">
        <f t="shared" si="33"/>
        <v>05630405M25903422V</v>
      </c>
      <c r="AK256" s="2">
        <f>IF(COUNTIF(AJ$2:AJ256,AJ256)&gt;1,0,1)</f>
        <v>1</v>
      </c>
      <c r="AL256" s="2">
        <f t="shared" si="34"/>
        <v>1</v>
      </c>
      <c r="AM256" s="2">
        <f t="shared" si="35"/>
        <v>0</v>
      </c>
      <c r="AN256" s="2">
        <f t="shared" si="36"/>
        <v>0</v>
      </c>
      <c r="AO256" s="2">
        <f>VLOOKUP(D256,'[1]Matriculados PD 2015_2019'!$D:$F,3,0)</f>
        <v>0</v>
      </c>
      <c r="AP256" s="2">
        <f t="shared" si="38"/>
        <v>0</v>
      </c>
      <c r="AQ256" s="2">
        <f t="shared" si="39"/>
        <v>0</v>
      </c>
    </row>
    <row r="257" spans="1:43">
      <c r="A257" s="2">
        <v>208</v>
      </c>
      <c r="B257" s="5" t="s">
        <v>2889</v>
      </c>
      <c r="C257" s="13" t="s">
        <v>120</v>
      </c>
      <c r="D257" s="13" t="s">
        <v>3919</v>
      </c>
      <c r="E257" s="14">
        <v>20018072</v>
      </c>
      <c r="F257" s="14">
        <v>17773</v>
      </c>
      <c r="G257" s="14" t="s">
        <v>3920</v>
      </c>
      <c r="H257" s="13" t="s">
        <v>73</v>
      </c>
      <c r="I257" s="13" t="s">
        <v>74</v>
      </c>
      <c r="J257" s="14" t="s">
        <v>75</v>
      </c>
      <c r="K257" s="14" t="s">
        <v>3921</v>
      </c>
      <c r="L257" s="13">
        <v>2015</v>
      </c>
      <c r="M257" s="15">
        <v>42354</v>
      </c>
      <c r="N257" s="16" t="s">
        <v>77</v>
      </c>
      <c r="O257" s="16">
        <v>0</v>
      </c>
      <c r="P257" s="16" t="s">
        <v>78</v>
      </c>
      <c r="Q257" s="16" t="s">
        <v>78</v>
      </c>
      <c r="R257" s="16" t="s">
        <v>78</v>
      </c>
      <c r="S257" s="16" t="s">
        <v>78</v>
      </c>
      <c r="T257" s="14" t="s">
        <v>80</v>
      </c>
      <c r="U257" s="13" t="s">
        <v>2895</v>
      </c>
      <c r="V257" s="14" t="s">
        <v>2896</v>
      </c>
      <c r="W257" s="13" t="s">
        <v>73</v>
      </c>
      <c r="X257" s="17" t="s">
        <v>358</v>
      </c>
      <c r="Y257" s="14">
        <v>735</v>
      </c>
      <c r="Z257" s="14" t="s">
        <v>505</v>
      </c>
      <c r="AA257" s="13" t="s">
        <v>263</v>
      </c>
      <c r="AB257" s="18" t="s">
        <v>264</v>
      </c>
      <c r="AC257" s="4">
        <f t="shared" si="30"/>
        <v>1</v>
      </c>
      <c r="AD257" s="2">
        <f>IF(COUNTIF(D$2:D257,D257)&gt;1,0,1)</f>
        <v>0</v>
      </c>
      <c r="AG257" s="2">
        <f t="shared" si="31"/>
        <v>0</v>
      </c>
      <c r="AH257" s="2">
        <f t="shared" si="37"/>
        <v>0</v>
      </c>
      <c r="AI257" s="2">
        <f t="shared" si="32"/>
        <v>0</v>
      </c>
      <c r="AJ257" s="44" t="str">
        <f t="shared" si="33"/>
        <v>05630405M44367471B</v>
      </c>
      <c r="AK257" s="2">
        <f>IF(COUNTIF(AJ$2:AJ257,AJ257)&gt;1,0,1)</f>
        <v>1</v>
      </c>
      <c r="AL257" s="2">
        <f t="shared" si="34"/>
        <v>0</v>
      </c>
      <c r="AM257" s="2">
        <f t="shared" si="35"/>
        <v>0</v>
      </c>
      <c r="AN257" s="2">
        <f t="shared" si="36"/>
        <v>0</v>
      </c>
      <c r="AO257" s="2">
        <f>VLOOKUP(D257,'[1]Matriculados PD 2015_2019'!$D:$F,3,0)</f>
        <v>0</v>
      </c>
      <c r="AP257" s="2">
        <f t="shared" si="38"/>
        <v>0</v>
      </c>
      <c r="AQ257" s="2">
        <f t="shared" si="39"/>
        <v>0</v>
      </c>
    </row>
    <row r="258" spans="1:43">
      <c r="A258" s="2">
        <v>208</v>
      </c>
      <c r="B258" s="5" t="s">
        <v>2889</v>
      </c>
      <c r="C258" s="13" t="s">
        <v>120</v>
      </c>
      <c r="D258" s="13" t="s">
        <v>3919</v>
      </c>
      <c r="E258" s="14">
        <v>20018072</v>
      </c>
      <c r="F258" s="14">
        <v>17773</v>
      </c>
      <c r="G258" s="14" t="s">
        <v>3920</v>
      </c>
      <c r="H258" s="13" t="s">
        <v>73</v>
      </c>
      <c r="I258" s="13" t="s">
        <v>74</v>
      </c>
      <c r="J258" s="14" t="s">
        <v>75</v>
      </c>
      <c r="K258" s="14" t="s">
        <v>3921</v>
      </c>
      <c r="L258" s="13">
        <v>2015</v>
      </c>
      <c r="M258" s="15">
        <v>42354</v>
      </c>
      <c r="N258" s="16" t="s">
        <v>77</v>
      </c>
      <c r="O258" s="16">
        <v>0</v>
      </c>
      <c r="P258" s="16" t="s">
        <v>78</v>
      </c>
      <c r="Q258" s="16" t="s">
        <v>78</v>
      </c>
      <c r="R258" s="16" t="s">
        <v>78</v>
      </c>
      <c r="S258" s="16" t="s">
        <v>78</v>
      </c>
      <c r="T258" s="14" t="s">
        <v>90</v>
      </c>
      <c r="U258" s="13" t="s">
        <v>511</v>
      </c>
      <c r="V258" s="14" t="s">
        <v>512</v>
      </c>
      <c r="W258" s="13" t="s">
        <v>73</v>
      </c>
      <c r="X258" s="17" t="s">
        <v>358</v>
      </c>
      <c r="Y258" s="14">
        <v>735</v>
      </c>
      <c r="Z258" s="14" t="s">
        <v>505</v>
      </c>
      <c r="AA258" s="13" t="s">
        <v>263</v>
      </c>
      <c r="AB258" s="18" t="s">
        <v>264</v>
      </c>
      <c r="AC258" s="4">
        <f t="shared" ref="AC258:AC321" si="40">IF(N258="","SIN NOTA",IF(N258="NP","NP",1))</f>
        <v>1</v>
      </c>
      <c r="AD258" s="2">
        <f>IF(COUNTIF(D$2:D258,D258)&gt;1,0,1)</f>
        <v>0</v>
      </c>
      <c r="AG258" s="2">
        <f t="shared" ref="AG258:AG321" si="41">IF(AD258=1,IF(Q258="S",1,0),0)</f>
        <v>0</v>
      </c>
      <c r="AH258" s="2">
        <f t="shared" si="37"/>
        <v>0</v>
      </c>
      <c r="AI258" s="2">
        <f t="shared" ref="AI258:AI321" si="42">IF(AD258=1,IF(N258="Y",1,0),0)</f>
        <v>0</v>
      </c>
      <c r="AJ258" s="44" t="str">
        <f t="shared" ref="AJ258:AJ321" si="43">D258&amp;U258</f>
        <v>05630405M25903422V</v>
      </c>
      <c r="AK258" s="2">
        <f>IF(COUNTIF(AJ$2:AJ258,AJ258)&gt;1,0,1)</f>
        <v>0</v>
      </c>
      <c r="AL258" s="2">
        <f t="shared" ref="AL258:AL321" si="44">IF(AD258=1,IF(SUMIF(D:D,D258,AK:AK)&gt;1,1,0),0)</f>
        <v>0</v>
      </c>
      <c r="AM258" s="2">
        <f t="shared" ref="AM258:AM321" si="45">IF(AD258=1,IF(S258="S",1,0),0)</f>
        <v>0</v>
      </c>
      <c r="AN258" s="2">
        <f t="shared" ref="AN258:AN321" si="46">IF(AD258=1,IF(I258="E",0,1),0)</f>
        <v>0</v>
      </c>
      <c r="AO258" s="2">
        <f>VLOOKUP(D258,'[1]Matriculados PD 2015_2019'!$D:$F,3,0)</f>
        <v>0</v>
      </c>
      <c r="AP258" s="2">
        <f t="shared" si="38"/>
        <v>0</v>
      </c>
      <c r="AQ258" s="2">
        <f t="shared" si="39"/>
        <v>0</v>
      </c>
    </row>
    <row r="259" spans="1:43">
      <c r="A259" s="2">
        <v>208</v>
      </c>
      <c r="B259" s="6" t="s">
        <v>2889</v>
      </c>
      <c r="C259" s="7" t="s">
        <v>120</v>
      </c>
      <c r="D259" s="7" t="s">
        <v>2893</v>
      </c>
      <c r="E259" s="8">
        <v>1075466</v>
      </c>
      <c r="F259" s="8">
        <v>17773</v>
      </c>
      <c r="G259" s="8" t="s">
        <v>2894</v>
      </c>
      <c r="H259" s="7" t="s">
        <v>73</v>
      </c>
      <c r="I259" s="7" t="s">
        <v>74</v>
      </c>
      <c r="J259" s="8" t="s">
        <v>75</v>
      </c>
      <c r="K259" s="8" t="s">
        <v>3922</v>
      </c>
      <c r="L259" s="7">
        <v>2015</v>
      </c>
      <c r="M259" s="9">
        <v>42342</v>
      </c>
      <c r="N259" s="10" t="s">
        <v>77</v>
      </c>
      <c r="O259" s="10">
        <v>0</v>
      </c>
      <c r="P259" s="10" t="s">
        <v>78</v>
      </c>
      <c r="Q259" s="10" t="s">
        <v>79</v>
      </c>
      <c r="R259" s="10" t="s">
        <v>78</v>
      </c>
      <c r="S259" s="10" t="s">
        <v>79</v>
      </c>
      <c r="T259" s="8" t="s">
        <v>80</v>
      </c>
      <c r="U259" s="7" t="s">
        <v>511</v>
      </c>
      <c r="V259" s="8" t="s">
        <v>512</v>
      </c>
      <c r="W259" s="7" t="s">
        <v>73</v>
      </c>
      <c r="X259" s="11" t="s">
        <v>358</v>
      </c>
      <c r="Y259" s="8">
        <v>735</v>
      </c>
      <c r="Z259" s="8" t="s">
        <v>505</v>
      </c>
      <c r="AA259" s="7" t="s">
        <v>263</v>
      </c>
      <c r="AB259" s="12" t="s">
        <v>264</v>
      </c>
      <c r="AC259" s="4">
        <f t="shared" si="40"/>
        <v>1</v>
      </c>
      <c r="AD259" s="2">
        <f>IF(COUNTIF(D$2:D259,D259)&gt;1,0,1)</f>
        <v>1</v>
      </c>
      <c r="AG259" s="2">
        <f t="shared" si="41"/>
        <v>1</v>
      </c>
      <c r="AH259" s="2">
        <f t="shared" ref="AH259:AH322" si="47">IF(AD259=1,IF(R259="S",1,0),0)</f>
        <v>0</v>
      </c>
      <c r="AI259" s="2">
        <f t="shared" si="42"/>
        <v>1</v>
      </c>
      <c r="AJ259" s="44" t="str">
        <f t="shared" si="43"/>
        <v>15451393Q25903422V</v>
      </c>
      <c r="AK259" s="2">
        <f>IF(COUNTIF(AJ$2:AJ259,AJ259)&gt;1,0,1)</f>
        <v>1</v>
      </c>
      <c r="AL259" s="2">
        <f t="shared" si="44"/>
        <v>1</v>
      </c>
      <c r="AM259" s="2">
        <f t="shared" si="45"/>
        <v>1</v>
      </c>
      <c r="AN259" s="2">
        <f t="shared" si="46"/>
        <v>0</v>
      </c>
      <c r="AO259" s="2">
        <f>VLOOKUP(D259,'[1]Matriculados PD 2015_2019'!$D:$F,3,0)</f>
        <v>0</v>
      </c>
      <c r="AP259" s="2">
        <f t="shared" ref="AP259:AP322" si="48">IF(AD259=1,IF(AO259="completo",1,0),0)</f>
        <v>0</v>
      </c>
      <c r="AQ259" s="2">
        <f t="shared" ref="AQ259:AQ322" si="49">IF(AD259=1,IF(AO259="parcial",1,0),0)</f>
        <v>0</v>
      </c>
    </row>
    <row r="260" spans="1:43">
      <c r="A260" s="2">
        <v>208</v>
      </c>
      <c r="B260" s="5" t="s">
        <v>2889</v>
      </c>
      <c r="C260" s="13" t="s">
        <v>120</v>
      </c>
      <c r="D260" s="13" t="s">
        <v>2893</v>
      </c>
      <c r="E260" s="14">
        <v>1075466</v>
      </c>
      <c r="F260" s="14">
        <v>17773</v>
      </c>
      <c r="G260" s="14" t="s">
        <v>2894</v>
      </c>
      <c r="H260" s="13" t="s">
        <v>73</v>
      </c>
      <c r="I260" s="13" t="s">
        <v>74</v>
      </c>
      <c r="J260" s="14" t="s">
        <v>75</v>
      </c>
      <c r="K260" s="14" t="s">
        <v>3922</v>
      </c>
      <c r="L260" s="13">
        <v>2015</v>
      </c>
      <c r="M260" s="15">
        <v>42342</v>
      </c>
      <c r="N260" s="16" t="s">
        <v>77</v>
      </c>
      <c r="O260" s="16">
        <v>0</v>
      </c>
      <c r="P260" s="16" t="s">
        <v>78</v>
      </c>
      <c r="Q260" s="16" t="s">
        <v>79</v>
      </c>
      <c r="R260" s="16" t="s">
        <v>78</v>
      </c>
      <c r="S260" s="16" t="s">
        <v>79</v>
      </c>
      <c r="T260" s="14" t="s">
        <v>80</v>
      </c>
      <c r="U260" s="13" t="s">
        <v>2895</v>
      </c>
      <c r="V260" s="14" t="s">
        <v>2896</v>
      </c>
      <c r="W260" s="13" t="s">
        <v>73</v>
      </c>
      <c r="X260" s="17" t="s">
        <v>358</v>
      </c>
      <c r="Y260" s="14">
        <v>735</v>
      </c>
      <c r="Z260" s="14" t="s">
        <v>505</v>
      </c>
      <c r="AA260" s="13" t="s">
        <v>263</v>
      </c>
      <c r="AB260" s="18" t="s">
        <v>264</v>
      </c>
      <c r="AC260" s="4">
        <f t="shared" si="40"/>
        <v>1</v>
      </c>
      <c r="AD260" s="2">
        <f>IF(COUNTIF(D$2:D260,D260)&gt;1,0,1)</f>
        <v>0</v>
      </c>
      <c r="AG260" s="2">
        <f t="shared" si="41"/>
        <v>0</v>
      </c>
      <c r="AH260" s="2">
        <f t="shared" si="47"/>
        <v>0</v>
      </c>
      <c r="AI260" s="2">
        <f t="shared" si="42"/>
        <v>0</v>
      </c>
      <c r="AJ260" s="44" t="str">
        <f t="shared" si="43"/>
        <v>15451393Q44367471B</v>
      </c>
      <c r="AK260" s="2">
        <f>IF(COUNTIF(AJ$2:AJ260,AJ260)&gt;1,0,1)</f>
        <v>1</v>
      </c>
      <c r="AL260" s="2">
        <f t="shared" si="44"/>
        <v>0</v>
      </c>
      <c r="AM260" s="2">
        <f t="shared" si="45"/>
        <v>0</v>
      </c>
      <c r="AN260" s="2">
        <f t="shared" si="46"/>
        <v>0</v>
      </c>
      <c r="AO260" s="2">
        <f>VLOOKUP(D260,'[1]Matriculados PD 2015_2019'!$D:$F,3,0)</f>
        <v>0</v>
      </c>
      <c r="AP260" s="2">
        <f t="shared" si="48"/>
        <v>0</v>
      </c>
      <c r="AQ260" s="2">
        <f t="shared" si="49"/>
        <v>0</v>
      </c>
    </row>
    <row r="261" spans="1:43">
      <c r="A261" s="2">
        <v>208</v>
      </c>
      <c r="B261" s="6" t="s">
        <v>2889</v>
      </c>
      <c r="C261" s="7" t="s">
        <v>120</v>
      </c>
      <c r="D261" s="7" t="s">
        <v>2893</v>
      </c>
      <c r="E261" s="8">
        <v>1075466</v>
      </c>
      <c r="F261" s="8">
        <v>17773</v>
      </c>
      <c r="G261" s="8" t="s">
        <v>2894</v>
      </c>
      <c r="H261" s="7" t="s">
        <v>73</v>
      </c>
      <c r="I261" s="7" t="s">
        <v>74</v>
      </c>
      <c r="J261" s="8" t="s">
        <v>75</v>
      </c>
      <c r="K261" s="8" t="s">
        <v>3922</v>
      </c>
      <c r="L261" s="7">
        <v>2015</v>
      </c>
      <c r="M261" s="9">
        <v>42342</v>
      </c>
      <c r="N261" s="10" t="s">
        <v>77</v>
      </c>
      <c r="O261" s="10">
        <v>0</v>
      </c>
      <c r="P261" s="10" t="s">
        <v>78</v>
      </c>
      <c r="Q261" s="10" t="s">
        <v>79</v>
      </c>
      <c r="R261" s="10" t="s">
        <v>78</v>
      </c>
      <c r="S261" s="10" t="s">
        <v>79</v>
      </c>
      <c r="T261" s="8" t="s">
        <v>90</v>
      </c>
      <c r="U261" s="7" t="s">
        <v>511</v>
      </c>
      <c r="V261" s="8" t="s">
        <v>512</v>
      </c>
      <c r="W261" s="7" t="s">
        <v>73</v>
      </c>
      <c r="X261" s="11" t="s">
        <v>358</v>
      </c>
      <c r="Y261" s="8">
        <v>735</v>
      </c>
      <c r="Z261" s="8" t="s">
        <v>505</v>
      </c>
      <c r="AA261" s="7" t="s">
        <v>263</v>
      </c>
      <c r="AB261" s="12" t="s">
        <v>264</v>
      </c>
      <c r="AC261" s="4">
        <f t="shared" si="40"/>
        <v>1</v>
      </c>
      <c r="AD261" s="2">
        <f>IF(COUNTIF(D$2:D261,D261)&gt;1,0,1)</f>
        <v>0</v>
      </c>
      <c r="AG261" s="2">
        <f t="shared" si="41"/>
        <v>0</v>
      </c>
      <c r="AH261" s="2">
        <f t="shared" si="47"/>
        <v>0</v>
      </c>
      <c r="AI261" s="2">
        <f t="shared" si="42"/>
        <v>0</v>
      </c>
      <c r="AJ261" s="44" t="str">
        <f t="shared" si="43"/>
        <v>15451393Q25903422V</v>
      </c>
      <c r="AK261" s="2">
        <f>IF(COUNTIF(AJ$2:AJ261,AJ261)&gt;1,0,1)</f>
        <v>0</v>
      </c>
      <c r="AL261" s="2">
        <f t="shared" si="44"/>
        <v>0</v>
      </c>
      <c r="AM261" s="2">
        <f t="shared" si="45"/>
        <v>0</v>
      </c>
      <c r="AN261" s="2">
        <f t="shared" si="46"/>
        <v>0</v>
      </c>
      <c r="AO261" s="2">
        <f>VLOOKUP(D261,'[1]Matriculados PD 2015_2019'!$D:$F,3,0)</f>
        <v>0</v>
      </c>
      <c r="AP261" s="2">
        <f t="shared" si="48"/>
        <v>0</v>
      </c>
      <c r="AQ261" s="2">
        <f t="shared" si="49"/>
        <v>0</v>
      </c>
    </row>
    <row r="262" spans="1:43">
      <c r="A262" s="2">
        <v>208</v>
      </c>
      <c r="B262" s="5" t="s">
        <v>2889</v>
      </c>
      <c r="C262" s="13" t="s">
        <v>120</v>
      </c>
      <c r="D262" s="13" t="s">
        <v>3923</v>
      </c>
      <c r="E262" s="14">
        <v>10533741</v>
      </c>
      <c r="F262" s="14">
        <v>17773</v>
      </c>
      <c r="G262" s="14" t="s">
        <v>3924</v>
      </c>
      <c r="H262" s="13" t="s">
        <v>83</v>
      </c>
      <c r="I262" s="13" t="s">
        <v>74</v>
      </c>
      <c r="J262" s="14" t="s">
        <v>75</v>
      </c>
      <c r="K262" s="14" t="s">
        <v>3925</v>
      </c>
      <c r="L262" s="13">
        <v>2015</v>
      </c>
      <c r="M262" s="15">
        <v>42320</v>
      </c>
      <c r="N262" s="16" t="s">
        <v>77</v>
      </c>
      <c r="O262" s="16">
        <v>0</v>
      </c>
      <c r="P262" s="16" t="s">
        <v>78</v>
      </c>
      <c r="Q262" s="16" t="s">
        <v>78</v>
      </c>
      <c r="R262" s="16" t="s">
        <v>78</v>
      </c>
      <c r="S262" s="16" t="s">
        <v>78</v>
      </c>
      <c r="T262" s="14" t="s">
        <v>80</v>
      </c>
      <c r="U262" s="13" t="s">
        <v>2900</v>
      </c>
      <c r="V262" s="14" t="s">
        <v>2901</v>
      </c>
      <c r="W262" s="13" t="s">
        <v>83</v>
      </c>
      <c r="X262" s="17" t="s">
        <v>358</v>
      </c>
      <c r="Y262" s="14">
        <v>680</v>
      </c>
      <c r="Z262" s="14" t="s">
        <v>359</v>
      </c>
      <c r="AA262" s="13" t="s">
        <v>263</v>
      </c>
      <c r="AB262" s="18" t="s">
        <v>264</v>
      </c>
      <c r="AC262" s="4">
        <f t="shared" si="40"/>
        <v>1</v>
      </c>
      <c r="AD262" s="2">
        <f>IF(COUNTIF(D$2:D262,D262)&gt;1,0,1)</f>
        <v>1</v>
      </c>
      <c r="AG262" s="2">
        <f t="shared" si="41"/>
        <v>0</v>
      </c>
      <c r="AH262" s="2">
        <f t="shared" si="47"/>
        <v>0</v>
      </c>
      <c r="AI262" s="2">
        <f t="shared" si="42"/>
        <v>1</v>
      </c>
      <c r="AJ262" s="44" t="str">
        <f t="shared" si="43"/>
        <v>26043980E30524057K</v>
      </c>
      <c r="AK262" s="2">
        <f>IF(COUNTIF(AJ$2:AJ262,AJ262)&gt;1,0,1)</f>
        <v>1</v>
      </c>
      <c r="AL262" s="2">
        <f t="shared" si="44"/>
        <v>0</v>
      </c>
      <c r="AM262" s="2">
        <f t="shared" si="45"/>
        <v>0</v>
      </c>
      <c r="AN262" s="2">
        <f t="shared" si="46"/>
        <v>0</v>
      </c>
      <c r="AO262" s="2">
        <f>VLOOKUP(D262,'[1]Matriculados PD 2015_2019'!$D:$F,3,0)</f>
        <v>0</v>
      </c>
      <c r="AP262" s="2">
        <f t="shared" si="48"/>
        <v>0</v>
      </c>
      <c r="AQ262" s="2">
        <f t="shared" si="49"/>
        <v>0</v>
      </c>
    </row>
    <row r="263" spans="1:43" ht="116">
      <c r="A263" s="2">
        <v>208</v>
      </c>
      <c r="B263" s="5" t="s">
        <v>2889</v>
      </c>
      <c r="C263" s="13" t="s">
        <v>120</v>
      </c>
      <c r="D263" s="13" t="s">
        <v>3923</v>
      </c>
      <c r="E263" s="14">
        <v>10533741</v>
      </c>
      <c r="F263" s="14">
        <v>17773</v>
      </c>
      <c r="G263" s="14" t="s">
        <v>3924</v>
      </c>
      <c r="H263" s="13" t="s">
        <v>83</v>
      </c>
      <c r="I263" s="13" t="s">
        <v>74</v>
      </c>
      <c r="J263" s="14" t="s">
        <v>75</v>
      </c>
      <c r="K263" s="19" t="s">
        <v>3925</v>
      </c>
      <c r="L263" s="13">
        <v>2015</v>
      </c>
      <c r="M263" s="15">
        <v>42320</v>
      </c>
      <c r="N263" s="16" t="s">
        <v>77</v>
      </c>
      <c r="O263" s="16">
        <v>0</v>
      </c>
      <c r="P263" s="16" t="s">
        <v>78</v>
      </c>
      <c r="Q263" s="16" t="s">
        <v>78</v>
      </c>
      <c r="R263" s="16" t="s">
        <v>78</v>
      </c>
      <c r="S263" s="16" t="s">
        <v>78</v>
      </c>
      <c r="T263" s="14" t="s">
        <v>90</v>
      </c>
      <c r="U263" s="13" t="s">
        <v>2900</v>
      </c>
      <c r="V263" s="14" t="s">
        <v>2901</v>
      </c>
      <c r="W263" s="13" t="s">
        <v>83</v>
      </c>
      <c r="X263" s="17" t="s">
        <v>358</v>
      </c>
      <c r="Y263" s="14">
        <v>680</v>
      </c>
      <c r="Z263" s="14" t="s">
        <v>359</v>
      </c>
      <c r="AA263" s="13" t="s">
        <v>263</v>
      </c>
      <c r="AB263" s="18" t="s">
        <v>264</v>
      </c>
      <c r="AC263" s="4">
        <f t="shared" si="40"/>
        <v>1</v>
      </c>
      <c r="AD263" s="2">
        <f>IF(COUNTIF(D$2:D263,D263)&gt;1,0,1)</f>
        <v>0</v>
      </c>
      <c r="AG263" s="2">
        <f t="shared" si="41"/>
        <v>0</v>
      </c>
      <c r="AH263" s="2">
        <f t="shared" si="47"/>
        <v>0</v>
      </c>
      <c r="AI263" s="2">
        <f t="shared" si="42"/>
        <v>0</v>
      </c>
      <c r="AJ263" s="44" t="str">
        <f t="shared" si="43"/>
        <v>26043980E30524057K</v>
      </c>
      <c r="AK263" s="2">
        <f>IF(COUNTIF(AJ$2:AJ263,AJ263)&gt;1,0,1)</f>
        <v>0</v>
      </c>
      <c r="AL263" s="2">
        <f t="shared" si="44"/>
        <v>0</v>
      </c>
      <c r="AM263" s="2">
        <f t="shared" si="45"/>
        <v>0</v>
      </c>
      <c r="AN263" s="2">
        <f t="shared" si="46"/>
        <v>0</v>
      </c>
      <c r="AO263" s="2">
        <f>VLOOKUP(D263,'[1]Matriculados PD 2015_2019'!$D:$F,3,0)</f>
        <v>0</v>
      </c>
      <c r="AP263" s="2">
        <f t="shared" si="48"/>
        <v>0</v>
      </c>
      <c r="AQ263" s="2">
        <f t="shared" si="49"/>
        <v>0</v>
      </c>
    </row>
    <row r="264" spans="1:43" ht="87">
      <c r="A264" s="2">
        <v>208</v>
      </c>
      <c r="B264" s="6" t="s">
        <v>2889</v>
      </c>
      <c r="C264" s="7" t="s">
        <v>120</v>
      </c>
      <c r="D264" s="7" t="s">
        <v>3926</v>
      </c>
      <c r="E264" s="8">
        <v>10531289</v>
      </c>
      <c r="F264" s="8">
        <v>17773</v>
      </c>
      <c r="G264" s="8" t="s">
        <v>3927</v>
      </c>
      <c r="H264" s="7" t="s">
        <v>83</v>
      </c>
      <c r="I264" s="7" t="s">
        <v>74</v>
      </c>
      <c r="J264" s="8" t="s">
        <v>75</v>
      </c>
      <c r="K264" s="20" t="s">
        <v>3928</v>
      </c>
      <c r="L264" s="7">
        <v>2015</v>
      </c>
      <c r="M264" s="9">
        <v>42291</v>
      </c>
      <c r="N264" s="10" t="s">
        <v>77</v>
      </c>
      <c r="O264" s="10">
        <v>0</v>
      </c>
      <c r="P264" s="10" t="s">
        <v>78</v>
      </c>
      <c r="Q264" s="10" t="s">
        <v>78</v>
      </c>
      <c r="R264" s="10" t="s">
        <v>78</v>
      </c>
      <c r="S264" s="10" t="s">
        <v>78</v>
      </c>
      <c r="T264" s="8" t="s">
        <v>80</v>
      </c>
      <c r="U264" s="7" t="s">
        <v>511</v>
      </c>
      <c r="V264" s="8" t="s">
        <v>512</v>
      </c>
      <c r="W264" s="7" t="s">
        <v>73</v>
      </c>
      <c r="X264" s="11" t="s">
        <v>358</v>
      </c>
      <c r="Y264" s="8">
        <v>735</v>
      </c>
      <c r="Z264" s="8" t="s">
        <v>505</v>
      </c>
      <c r="AA264" s="7" t="s">
        <v>263</v>
      </c>
      <c r="AB264" s="12" t="s">
        <v>264</v>
      </c>
      <c r="AC264" s="4">
        <f t="shared" si="40"/>
        <v>1</v>
      </c>
      <c r="AD264" s="2">
        <f>IF(COUNTIF(D$2:D264,D264)&gt;1,0,1)</f>
        <v>1</v>
      </c>
      <c r="AG264" s="2">
        <f t="shared" si="41"/>
        <v>0</v>
      </c>
      <c r="AH264" s="2">
        <f t="shared" si="47"/>
        <v>0</v>
      </c>
      <c r="AI264" s="2">
        <f t="shared" si="42"/>
        <v>1</v>
      </c>
      <c r="AJ264" s="44" t="str">
        <f t="shared" si="43"/>
        <v>26207921L25903422V</v>
      </c>
      <c r="AK264" s="2">
        <f>IF(COUNTIF(AJ$2:AJ264,AJ264)&gt;1,0,1)</f>
        <v>1</v>
      </c>
      <c r="AL264" s="2">
        <f t="shared" si="44"/>
        <v>1</v>
      </c>
      <c r="AM264" s="2">
        <f t="shared" si="45"/>
        <v>0</v>
      </c>
      <c r="AN264" s="2">
        <f t="shared" si="46"/>
        <v>0</v>
      </c>
      <c r="AO264" s="2">
        <f>VLOOKUP(D264,'[1]Matriculados PD 2015_2019'!$D:$F,3,0)</f>
        <v>0</v>
      </c>
      <c r="AP264" s="2">
        <f t="shared" si="48"/>
        <v>0</v>
      </c>
      <c r="AQ264" s="2">
        <f t="shared" si="49"/>
        <v>0</v>
      </c>
    </row>
    <row r="265" spans="1:43">
      <c r="A265" s="2">
        <v>208</v>
      </c>
      <c r="B265" s="5" t="s">
        <v>2889</v>
      </c>
      <c r="C265" s="13" t="s">
        <v>120</v>
      </c>
      <c r="D265" s="13" t="s">
        <v>3926</v>
      </c>
      <c r="E265" s="14">
        <v>10531289</v>
      </c>
      <c r="F265" s="14">
        <v>17773</v>
      </c>
      <c r="G265" s="14" t="s">
        <v>3927</v>
      </c>
      <c r="H265" s="13" t="s">
        <v>83</v>
      </c>
      <c r="I265" s="13" t="s">
        <v>74</v>
      </c>
      <c r="J265" s="14" t="s">
        <v>75</v>
      </c>
      <c r="K265" s="14" t="s">
        <v>3928</v>
      </c>
      <c r="L265" s="13">
        <v>2015</v>
      </c>
      <c r="M265" s="15">
        <v>42291</v>
      </c>
      <c r="N265" s="16" t="s">
        <v>77</v>
      </c>
      <c r="O265" s="16">
        <v>0</v>
      </c>
      <c r="P265" s="16" t="s">
        <v>78</v>
      </c>
      <c r="Q265" s="16" t="s">
        <v>78</v>
      </c>
      <c r="R265" s="16" t="s">
        <v>78</v>
      </c>
      <c r="S265" s="16" t="s">
        <v>78</v>
      </c>
      <c r="T265" s="14" t="s">
        <v>80</v>
      </c>
      <c r="U265" s="13" t="s">
        <v>1315</v>
      </c>
      <c r="V265" s="14" t="s">
        <v>1316</v>
      </c>
      <c r="W265" s="13" t="s">
        <v>73</v>
      </c>
      <c r="X265" s="17" t="s">
        <v>4690</v>
      </c>
      <c r="Y265" s="14">
        <v>189</v>
      </c>
      <c r="Z265" s="14" t="s">
        <v>1317</v>
      </c>
      <c r="AA265" s="13" t="s">
        <v>263</v>
      </c>
      <c r="AB265" s="18" t="s">
        <v>264</v>
      </c>
      <c r="AC265" s="4">
        <f t="shared" si="40"/>
        <v>1</v>
      </c>
      <c r="AD265" s="2">
        <f>IF(COUNTIF(D$2:D265,D265)&gt;1,0,1)</f>
        <v>0</v>
      </c>
      <c r="AG265" s="2">
        <f t="shared" si="41"/>
        <v>0</v>
      </c>
      <c r="AH265" s="2">
        <f t="shared" si="47"/>
        <v>0</v>
      </c>
      <c r="AI265" s="2">
        <f t="shared" si="42"/>
        <v>0</v>
      </c>
      <c r="AJ265" s="44" t="str">
        <f t="shared" si="43"/>
        <v>26207921L30520571P</v>
      </c>
      <c r="AK265" s="2">
        <f>IF(COUNTIF(AJ$2:AJ265,AJ265)&gt;1,0,1)</f>
        <v>1</v>
      </c>
      <c r="AL265" s="2">
        <f t="shared" si="44"/>
        <v>0</v>
      </c>
      <c r="AM265" s="2">
        <f t="shared" si="45"/>
        <v>0</v>
      </c>
      <c r="AN265" s="2">
        <f t="shared" si="46"/>
        <v>0</v>
      </c>
      <c r="AO265" s="2">
        <f>VLOOKUP(D265,'[1]Matriculados PD 2015_2019'!$D:$F,3,0)</f>
        <v>0</v>
      </c>
      <c r="AP265" s="2">
        <f t="shared" si="48"/>
        <v>0</v>
      </c>
      <c r="AQ265" s="2">
        <f t="shared" si="49"/>
        <v>0</v>
      </c>
    </row>
    <row r="266" spans="1:43">
      <c r="A266" s="2">
        <v>208</v>
      </c>
      <c r="B266" s="6" t="s">
        <v>2889</v>
      </c>
      <c r="C266" s="7" t="s">
        <v>120</v>
      </c>
      <c r="D266" s="7" t="s">
        <v>3926</v>
      </c>
      <c r="E266" s="8">
        <v>10531289</v>
      </c>
      <c r="F266" s="8">
        <v>17773</v>
      </c>
      <c r="G266" s="8" t="s">
        <v>3927</v>
      </c>
      <c r="H266" s="7" t="s">
        <v>83</v>
      </c>
      <c r="I266" s="7" t="s">
        <v>74</v>
      </c>
      <c r="J266" s="8" t="s">
        <v>75</v>
      </c>
      <c r="K266" s="8" t="s">
        <v>3928</v>
      </c>
      <c r="L266" s="7">
        <v>2015</v>
      </c>
      <c r="M266" s="9">
        <v>42291</v>
      </c>
      <c r="N266" s="10" t="s">
        <v>77</v>
      </c>
      <c r="O266" s="10">
        <v>0</v>
      </c>
      <c r="P266" s="10" t="s">
        <v>78</v>
      </c>
      <c r="Q266" s="10" t="s">
        <v>78</v>
      </c>
      <c r="R266" s="10" t="s">
        <v>78</v>
      </c>
      <c r="S266" s="10" t="s">
        <v>78</v>
      </c>
      <c r="T266" s="8" t="s">
        <v>90</v>
      </c>
      <c r="U266" s="7" t="s">
        <v>511</v>
      </c>
      <c r="V266" s="8" t="s">
        <v>512</v>
      </c>
      <c r="W266" s="7" t="s">
        <v>73</v>
      </c>
      <c r="X266" s="11" t="s">
        <v>358</v>
      </c>
      <c r="Y266" s="8">
        <v>735</v>
      </c>
      <c r="Z266" s="8" t="s">
        <v>505</v>
      </c>
      <c r="AA266" s="7" t="s">
        <v>263</v>
      </c>
      <c r="AB266" s="12" t="s">
        <v>264</v>
      </c>
      <c r="AC266" s="4">
        <f t="shared" si="40"/>
        <v>1</v>
      </c>
      <c r="AD266" s="2">
        <f>IF(COUNTIF(D$2:D266,D266)&gt;1,0,1)</f>
        <v>0</v>
      </c>
      <c r="AG266" s="2">
        <f t="shared" si="41"/>
        <v>0</v>
      </c>
      <c r="AH266" s="2">
        <f t="shared" si="47"/>
        <v>0</v>
      </c>
      <c r="AI266" s="2">
        <f t="shared" si="42"/>
        <v>0</v>
      </c>
      <c r="AJ266" s="44" t="str">
        <f t="shared" si="43"/>
        <v>26207921L25903422V</v>
      </c>
      <c r="AK266" s="2">
        <f>IF(COUNTIF(AJ$2:AJ266,AJ266)&gt;1,0,1)</f>
        <v>0</v>
      </c>
      <c r="AL266" s="2">
        <f t="shared" si="44"/>
        <v>0</v>
      </c>
      <c r="AM266" s="2">
        <f t="shared" si="45"/>
        <v>0</v>
      </c>
      <c r="AN266" s="2">
        <f t="shared" si="46"/>
        <v>0</v>
      </c>
      <c r="AO266" s="2">
        <f>VLOOKUP(D266,'[1]Matriculados PD 2015_2019'!$D:$F,3,0)</f>
        <v>0</v>
      </c>
      <c r="AP266" s="2">
        <f t="shared" si="48"/>
        <v>0</v>
      </c>
      <c r="AQ266" s="2">
        <f t="shared" si="49"/>
        <v>0</v>
      </c>
    </row>
    <row r="267" spans="1:43">
      <c r="A267" s="2">
        <v>208</v>
      </c>
      <c r="B267" s="5" t="s">
        <v>2889</v>
      </c>
      <c r="C267" s="13" t="s">
        <v>120</v>
      </c>
      <c r="D267" s="13" t="s">
        <v>3929</v>
      </c>
      <c r="E267" s="14">
        <v>10235874</v>
      </c>
      <c r="F267" s="14">
        <v>17773</v>
      </c>
      <c r="G267" s="14" t="s">
        <v>3930</v>
      </c>
      <c r="H267" s="13" t="s">
        <v>73</v>
      </c>
      <c r="I267" s="13" t="s">
        <v>74</v>
      </c>
      <c r="J267" s="14" t="s">
        <v>75</v>
      </c>
      <c r="K267" s="14" t="s">
        <v>3931</v>
      </c>
      <c r="L267" s="13">
        <v>2015</v>
      </c>
      <c r="M267" s="15">
        <v>42354</v>
      </c>
      <c r="N267" s="16" t="s">
        <v>77</v>
      </c>
      <c r="O267" s="16">
        <v>0</v>
      </c>
      <c r="P267" s="16" t="s">
        <v>78</v>
      </c>
      <c r="Q267" s="16" t="s">
        <v>78</v>
      </c>
      <c r="R267" s="16" t="s">
        <v>78</v>
      </c>
      <c r="S267" s="16" t="s">
        <v>78</v>
      </c>
      <c r="T267" s="14" t="s">
        <v>80</v>
      </c>
      <c r="U267" s="13" t="s">
        <v>511</v>
      </c>
      <c r="V267" s="14" t="s">
        <v>512</v>
      </c>
      <c r="W267" s="13" t="s">
        <v>73</v>
      </c>
      <c r="X267" s="17" t="s">
        <v>358</v>
      </c>
      <c r="Y267" s="14">
        <v>735</v>
      </c>
      <c r="Z267" s="14" t="s">
        <v>505</v>
      </c>
      <c r="AA267" s="13" t="s">
        <v>263</v>
      </c>
      <c r="AB267" s="18" t="s">
        <v>264</v>
      </c>
      <c r="AC267" s="4">
        <f t="shared" si="40"/>
        <v>1</v>
      </c>
      <c r="AD267" s="2">
        <f>IF(COUNTIF(D$2:D267,D267)&gt;1,0,1)</f>
        <v>1</v>
      </c>
      <c r="AG267" s="2">
        <f t="shared" si="41"/>
        <v>0</v>
      </c>
      <c r="AH267" s="2">
        <f t="shared" si="47"/>
        <v>0</v>
      </c>
      <c r="AI267" s="2">
        <f t="shared" si="42"/>
        <v>1</v>
      </c>
      <c r="AJ267" s="44" t="str">
        <f t="shared" si="43"/>
        <v>26218311J25903422V</v>
      </c>
      <c r="AK267" s="2">
        <f>IF(COUNTIF(AJ$2:AJ267,AJ267)&gt;1,0,1)</f>
        <v>1</v>
      </c>
      <c r="AL267" s="2">
        <f t="shared" si="44"/>
        <v>1</v>
      </c>
      <c r="AM267" s="2">
        <f t="shared" si="45"/>
        <v>0</v>
      </c>
      <c r="AN267" s="2">
        <f t="shared" si="46"/>
        <v>0</v>
      </c>
      <c r="AO267" s="2">
        <f>VLOOKUP(D267,'[1]Matriculados PD 2015_2019'!$D:$F,3,0)</f>
        <v>0</v>
      </c>
      <c r="AP267" s="2">
        <f t="shared" si="48"/>
        <v>0</v>
      </c>
      <c r="AQ267" s="2">
        <f t="shared" si="49"/>
        <v>0</v>
      </c>
    </row>
    <row r="268" spans="1:43">
      <c r="A268" s="2">
        <v>208</v>
      </c>
      <c r="B268" s="6" t="s">
        <v>2889</v>
      </c>
      <c r="C268" s="7" t="s">
        <v>120</v>
      </c>
      <c r="D268" s="7" t="s">
        <v>3929</v>
      </c>
      <c r="E268" s="8">
        <v>10235874</v>
      </c>
      <c r="F268" s="8">
        <v>17773</v>
      </c>
      <c r="G268" s="8" t="s">
        <v>3930</v>
      </c>
      <c r="H268" s="7" t="s">
        <v>73</v>
      </c>
      <c r="I268" s="7" t="s">
        <v>74</v>
      </c>
      <c r="J268" s="8" t="s">
        <v>75</v>
      </c>
      <c r="K268" s="8" t="s">
        <v>3931</v>
      </c>
      <c r="L268" s="7">
        <v>2015</v>
      </c>
      <c r="M268" s="9">
        <v>42354</v>
      </c>
      <c r="N268" s="10" t="s">
        <v>77</v>
      </c>
      <c r="O268" s="10">
        <v>0</v>
      </c>
      <c r="P268" s="10" t="s">
        <v>78</v>
      </c>
      <c r="Q268" s="10" t="s">
        <v>78</v>
      </c>
      <c r="R268" s="10" t="s">
        <v>78</v>
      </c>
      <c r="S268" s="10" t="s">
        <v>78</v>
      </c>
      <c r="T268" s="8" t="s">
        <v>80</v>
      </c>
      <c r="U268" s="7" t="s">
        <v>3932</v>
      </c>
      <c r="V268" s="8" t="s">
        <v>3933</v>
      </c>
      <c r="W268" s="7" t="s">
        <v>73</v>
      </c>
      <c r="X268" s="11" t="s">
        <v>426</v>
      </c>
      <c r="Y268" s="8">
        <v>215</v>
      </c>
      <c r="Z268" s="8" t="s">
        <v>430</v>
      </c>
      <c r="AA268" s="7" t="s">
        <v>263</v>
      </c>
      <c r="AB268" s="12" t="s">
        <v>264</v>
      </c>
      <c r="AC268" s="4">
        <f t="shared" si="40"/>
        <v>1</v>
      </c>
      <c r="AD268" s="2">
        <f>IF(COUNTIF(D$2:D268,D268)&gt;1,0,1)</f>
        <v>0</v>
      </c>
      <c r="AG268" s="2">
        <f t="shared" si="41"/>
        <v>0</v>
      </c>
      <c r="AH268" s="2">
        <f t="shared" si="47"/>
        <v>0</v>
      </c>
      <c r="AI268" s="2">
        <f t="shared" si="42"/>
        <v>0</v>
      </c>
      <c r="AJ268" s="44" t="str">
        <f t="shared" si="43"/>
        <v>26218311J44372778M</v>
      </c>
      <c r="AK268" s="2">
        <f>IF(COUNTIF(AJ$2:AJ268,AJ268)&gt;1,0,1)</f>
        <v>1</v>
      </c>
      <c r="AL268" s="2">
        <f t="shared" si="44"/>
        <v>0</v>
      </c>
      <c r="AM268" s="2">
        <f t="shared" si="45"/>
        <v>0</v>
      </c>
      <c r="AN268" s="2">
        <f t="shared" si="46"/>
        <v>0</v>
      </c>
      <c r="AO268" s="2">
        <f>VLOOKUP(D268,'[1]Matriculados PD 2015_2019'!$D:$F,3,0)</f>
        <v>0</v>
      </c>
      <c r="AP268" s="2">
        <f t="shared" si="48"/>
        <v>0</v>
      </c>
      <c r="AQ268" s="2">
        <f t="shared" si="49"/>
        <v>0</v>
      </c>
    </row>
    <row r="269" spans="1:43">
      <c r="A269" s="2">
        <v>208</v>
      </c>
      <c r="B269" s="5" t="s">
        <v>2889</v>
      </c>
      <c r="C269" s="13" t="s">
        <v>120</v>
      </c>
      <c r="D269" s="13" t="s">
        <v>3929</v>
      </c>
      <c r="E269" s="14">
        <v>10235874</v>
      </c>
      <c r="F269" s="14">
        <v>17773</v>
      </c>
      <c r="G269" s="14" t="s">
        <v>3930</v>
      </c>
      <c r="H269" s="13" t="s">
        <v>73</v>
      </c>
      <c r="I269" s="13" t="s">
        <v>74</v>
      </c>
      <c r="J269" s="14" t="s">
        <v>75</v>
      </c>
      <c r="K269" s="14" t="s">
        <v>3931</v>
      </c>
      <c r="L269" s="13">
        <v>2015</v>
      </c>
      <c r="M269" s="15">
        <v>42354</v>
      </c>
      <c r="N269" s="16" t="s">
        <v>77</v>
      </c>
      <c r="O269" s="16">
        <v>0</v>
      </c>
      <c r="P269" s="16" t="s">
        <v>78</v>
      </c>
      <c r="Q269" s="16" t="s">
        <v>78</v>
      </c>
      <c r="R269" s="16" t="s">
        <v>78</v>
      </c>
      <c r="S269" s="16" t="s">
        <v>78</v>
      </c>
      <c r="T269" s="14" t="s">
        <v>90</v>
      </c>
      <c r="U269" s="13" t="s">
        <v>511</v>
      </c>
      <c r="V269" s="14" t="s">
        <v>512</v>
      </c>
      <c r="W269" s="13" t="s">
        <v>73</v>
      </c>
      <c r="X269" s="17" t="s">
        <v>358</v>
      </c>
      <c r="Y269" s="14">
        <v>735</v>
      </c>
      <c r="Z269" s="14" t="s">
        <v>505</v>
      </c>
      <c r="AA269" s="13" t="s">
        <v>263</v>
      </c>
      <c r="AB269" s="18" t="s">
        <v>264</v>
      </c>
      <c r="AC269" s="4">
        <f t="shared" si="40"/>
        <v>1</v>
      </c>
      <c r="AD269" s="2">
        <f>IF(COUNTIF(D$2:D269,D269)&gt;1,0,1)</f>
        <v>0</v>
      </c>
      <c r="AG269" s="2">
        <f t="shared" si="41"/>
        <v>0</v>
      </c>
      <c r="AH269" s="2">
        <f t="shared" si="47"/>
        <v>0</v>
      </c>
      <c r="AI269" s="2">
        <f t="shared" si="42"/>
        <v>0</v>
      </c>
      <c r="AJ269" s="44" t="str">
        <f t="shared" si="43"/>
        <v>26218311J25903422V</v>
      </c>
      <c r="AK269" s="2">
        <f>IF(COUNTIF(AJ$2:AJ269,AJ269)&gt;1,0,1)</f>
        <v>0</v>
      </c>
      <c r="AL269" s="2">
        <f t="shared" si="44"/>
        <v>0</v>
      </c>
      <c r="AM269" s="2">
        <f t="shared" si="45"/>
        <v>0</v>
      </c>
      <c r="AN269" s="2">
        <f t="shared" si="46"/>
        <v>0</v>
      </c>
      <c r="AO269" s="2">
        <f>VLOOKUP(D269,'[1]Matriculados PD 2015_2019'!$D:$F,3,0)</f>
        <v>0</v>
      </c>
      <c r="AP269" s="2">
        <f t="shared" si="48"/>
        <v>0</v>
      </c>
      <c r="AQ269" s="2">
        <f t="shared" si="49"/>
        <v>0</v>
      </c>
    </row>
    <row r="270" spans="1:43">
      <c r="A270" s="2">
        <v>208</v>
      </c>
      <c r="B270" s="6" t="s">
        <v>2889</v>
      </c>
      <c r="C270" s="7" t="s">
        <v>120</v>
      </c>
      <c r="D270" s="7" t="s">
        <v>3934</v>
      </c>
      <c r="E270" s="8">
        <v>10317326</v>
      </c>
      <c r="F270" s="8">
        <v>17773</v>
      </c>
      <c r="G270" s="8" t="s">
        <v>3935</v>
      </c>
      <c r="H270" s="7" t="s">
        <v>73</v>
      </c>
      <c r="I270" s="7" t="s">
        <v>74</v>
      </c>
      <c r="J270" s="8" t="s">
        <v>75</v>
      </c>
      <c r="K270" s="8" t="s">
        <v>3936</v>
      </c>
      <c r="L270" s="7">
        <v>2015</v>
      </c>
      <c r="M270" s="9">
        <v>42360</v>
      </c>
      <c r="N270" s="10" t="s">
        <v>77</v>
      </c>
      <c r="O270" s="10">
        <v>0</v>
      </c>
      <c r="P270" s="10" t="s">
        <v>78</v>
      </c>
      <c r="Q270" s="10" t="s">
        <v>78</v>
      </c>
      <c r="R270" s="10" t="s">
        <v>78</v>
      </c>
      <c r="S270" s="10" t="s">
        <v>78</v>
      </c>
      <c r="T270" s="8" t="s">
        <v>80</v>
      </c>
      <c r="U270" s="7" t="s">
        <v>354</v>
      </c>
      <c r="V270" s="8" t="s">
        <v>355</v>
      </c>
      <c r="W270" s="7" t="s">
        <v>83</v>
      </c>
      <c r="X270" s="11" t="s">
        <v>1973</v>
      </c>
      <c r="Y270" s="8">
        <v>255</v>
      </c>
      <c r="Z270" s="8" t="s">
        <v>89</v>
      </c>
      <c r="AA270" s="7" t="s">
        <v>79</v>
      </c>
      <c r="AB270" s="12" t="s">
        <v>86</v>
      </c>
      <c r="AC270" s="4">
        <f t="shared" si="40"/>
        <v>1</v>
      </c>
      <c r="AD270" s="2">
        <f>IF(COUNTIF(D$2:D270,D270)&gt;1,0,1)</f>
        <v>1</v>
      </c>
      <c r="AG270" s="2">
        <f t="shared" si="41"/>
        <v>0</v>
      </c>
      <c r="AH270" s="2">
        <f t="shared" si="47"/>
        <v>0</v>
      </c>
      <c r="AI270" s="2">
        <f t="shared" si="42"/>
        <v>1</v>
      </c>
      <c r="AJ270" s="44" t="str">
        <f t="shared" si="43"/>
        <v>30482490S30438711M</v>
      </c>
      <c r="AK270" s="2">
        <f>IF(COUNTIF(AJ$2:AJ270,AJ270)&gt;1,0,1)</f>
        <v>1</v>
      </c>
      <c r="AL270" s="2">
        <f t="shared" si="44"/>
        <v>1</v>
      </c>
      <c r="AM270" s="2">
        <f t="shared" si="45"/>
        <v>0</v>
      </c>
      <c r="AN270" s="2">
        <f t="shared" si="46"/>
        <v>0</v>
      </c>
      <c r="AO270" s="2">
        <f>VLOOKUP(D270,'[1]Matriculados PD 2015_2019'!$D:$F,3,0)</f>
        <v>0</v>
      </c>
      <c r="AP270" s="2">
        <f t="shared" si="48"/>
        <v>0</v>
      </c>
      <c r="AQ270" s="2">
        <f t="shared" si="49"/>
        <v>0</v>
      </c>
    </row>
    <row r="271" spans="1:43">
      <c r="A271" s="2">
        <v>208</v>
      </c>
      <c r="B271" s="6" t="s">
        <v>2889</v>
      </c>
      <c r="C271" s="7" t="s">
        <v>120</v>
      </c>
      <c r="D271" s="7" t="s">
        <v>3934</v>
      </c>
      <c r="E271" s="8">
        <v>10317326</v>
      </c>
      <c r="F271" s="8">
        <v>17773</v>
      </c>
      <c r="G271" s="8" t="s">
        <v>3935</v>
      </c>
      <c r="H271" s="7" t="s">
        <v>73</v>
      </c>
      <c r="I271" s="7" t="s">
        <v>74</v>
      </c>
      <c r="J271" s="8" t="s">
        <v>75</v>
      </c>
      <c r="K271" s="8" t="s">
        <v>3936</v>
      </c>
      <c r="L271" s="7">
        <v>2015</v>
      </c>
      <c r="M271" s="9">
        <v>42360</v>
      </c>
      <c r="N271" s="10" t="s">
        <v>77</v>
      </c>
      <c r="O271" s="10">
        <v>0</v>
      </c>
      <c r="P271" s="10" t="s">
        <v>78</v>
      </c>
      <c r="Q271" s="10" t="s">
        <v>78</v>
      </c>
      <c r="R271" s="10" t="s">
        <v>78</v>
      </c>
      <c r="S271" s="10" t="s">
        <v>78</v>
      </c>
      <c r="T271" s="8" t="s">
        <v>80</v>
      </c>
      <c r="U271" s="7" t="s">
        <v>356</v>
      </c>
      <c r="V271" s="8" t="s">
        <v>357</v>
      </c>
      <c r="W271" s="7" t="s">
        <v>83</v>
      </c>
      <c r="X271" s="11" t="s">
        <v>358</v>
      </c>
      <c r="Y271" s="8">
        <v>680</v>
      </c>
      <c r="Z271" s="8" t="s">
        <v>359</v>
      </c>
      <c r="AA271" s="7" t="s">
        <v>263</v>
      </c>
      <c r="AB271" s="12" t="s">
        <v>264</v>
      </c>
      <c r="AC271" s="4">
        <f t="shared" si="40"/>
        <v>1</v>
      </c>
      <c r="AD271" s="2">
        <f>IF(COUNTIF(D$2:D271,D271)&gt;1,0,1)</f>
        <v>0</v>
      </c>
      <c r="AG271" s="2">
        <f t="shared" si="41"/>
        <v>0</v>
      </c>
      <c r="AH271" s="2">
        <f t="shared" si="47"/>
        <v>0</v>
      </c>
      <c r="AI271" s="2">
        <f t="shared" si="42"/>
        <v>0</v>
      </c>
      <c r="AJ271" s="44" t="str">
        <f t="shared" si="43"/>
        <v>30482490S30491041X</v>
      </c>
      <c r="AK271" s="2">
        <f>IF(COUNTIF(AJ$2:AJ271,AJ271)&gt;1,0,1)</f>
        <v>1</v>
      </c>
      <c r="AL271" s="2">
        <f t="shared" si="44"/>
        <v>0</v>
      </c>
      <c r="AM271" s="2">
        <f t="shared" si="45"/>
        <v>0</v>
      </c>
      <c r="AN271" s="2">
        <f t="shared" si="46"/>
        <v>0</v>
      </c>
      <c r="AO271" s="2">
        <f>VLOOKUP(D271,'[1]Matriculados PD 2015_2019'!$D:$F,3,0)</f>
        <v>0</v>
      </c>
      <c r="AP271" s="2">
        <f t="shared" si="48"/>
        <v>0</v>
      </c>
      <c r="AQ271" s="2">
        <f t="shared" si="49"/>
        <v>0</v>
      </c>
    </row>
    <row r="272" spans="1:43">
      <c r="A272" s="2">
        <v>208</v>
      </c>
      <c r="B272" s="5" t="s">
        <v>2889</v>
      </c>
      <c r="C272" s="13" t="s">
        <v>120</v>
      </c>
      <c r="D272" s="13" t="s">
        <v>3934</v>
      </c>
      <c r="E272" s="14">
        <v>10317326</v>
      </c>
      <c r="F272" s="14">
        <v>17773</v>
      </c>
      <c r="G272" s="14" t="s">
        <v>3935</v>
      </c>
      <c r="H272" s="13" t="s">
        <v>73</v>
      </c>
      <c r="I272" s="13" t="s">
        <v>74</v>
      </c>
      <c r="J272" s="14" t="s">
        <v>75</v>
      </c>
      <c r="K272" s="14" t="s">
        <v>3936</v>
      </c>
      <c r="L272" s="13">
        <v>2015</v>
      </c>
      <c r="M272" s="15">
        <v>42360</v>
      </c>
      <c r="N272" s="16" t="s">
        <v>77</v>
      </c>
      <c r="O272" s="16">
        <v>0</v>
      </c>
      <c r="P272" s="16" t="s">
        <v>78</v>
      </c>
      <c r="Q272" s="16" t="s">
        <v>78</v>
      </c>
      <c r="R272" s="16" t="s">
        <v>78</v>
      </c>
      <c r="S272" s="16" t="s">
        <v>78</v>
      </c>
      <c r="T272" s="14" t="s">
        <v>90</v>
      </c>
      <c r="U272" s="13" t="s">
        <v>356</v>
      </c>
      <c r="V272" s="14" t="s">
        <v>357</v>
      </c>
      <c r="W272" s="13" t="s">
        <v>83</v>
      </c>
      <c r="X272" s="17" t="s">
        <v>358</v>
      </c>
      <c r="Y272" s="14">
        <v>680</v>
      </c>
      <c r="Z272" s="14" t="s">
        <v>359</v>
      </c>
      <c r="AA272" s="13" t="s">
        <v>263</v>
      </c>
      <c r="AB272" s="18" t="s">
        <v>264</v>
      </c>
      <c r="AC272" s="4">
        <f t="shared" si="40"/>
        <v>1</v>
      </c>
      <c r="AD272" s="2">
        <f>IF(COUNTIF(D$2:D272,D272)&gt;1,0,1)</f>
        <v>0</v>
      </c>
      <c r="AG272" s="2">
        <f t="shared" si="41"/>
        <v>0</v>
      </c>
      <c r="AH272" s="2">
        <f t="shared" si="47"/>
        <v>0</v>
      </c>
      <c r="AI272" s="2">
        <f t="shared" si="42"/>
        <v>0</v>
      </c>
      <c r="AJ272" s="44" t="str">
        <f t="shared" si="43"/>
        <v>30482490S30491041X</v>
      </c>
      <c r="AK272" s="2">
        <f>IF(COUNTIF(AJ$2:AJ272,AJ272)&gt;1,0,1)</f>
        <v>0</v>
      </c>
      <c r="AL272" s="2">
        <f t="shared" si="44"/>
        <v>0</v>
      </c>
      <c r="AM272" s="2">
        <f t="shared" si="45"/>
        <v>0</v>
      </c>
      <c r="AN272" s="2">
        <f t="shared" si="46"/>
        <v>0</v>
      </c>
      <c r="AO272" s="2">
        <f>VLOOKUP(D272,'[1]Matriculados PD 2015_2019'!$D:$F,3,0)</f>
        <v>0</v>
      </c>
      <c r="AP272" s="2">
        <f t="shared" si="48"/>
        <v>0</v>
      </c>
      <c r="AQ272" s="2">
        <f t="shared" si="49"/>
        <v>0</v>
      </c>
    </row>
    <row r="273" spans="1:43">
      <c r="A273" s="2">
        <v>208</v>
      </c>
      <c r="B273" s="6" t="s">
        <v>2889</v>
      </c>
      <c r="C273" s="7" t="s">
        <v>120</v>
      </c>
      <c r="D273" s="7" t="s">
        <v>3937</v>
      </c>
      <c r="E273" s="8">
        <v>10063515</v>
      </c>
      <c r="F273" s="8">
        <v>17773</v>
      </c>
      <c r="G273" s="8" t="s">
        <v>3938</v>
      </c>
      <c r="H273" s="7" t="s">
        <v>83</v>
      </c>
      <c r="I273" s="7" t="s">
        <v>74</v>
      </c>
      <c r="J273" s="8" t="s">
        <v>75</v>
      </c>
      <c r="K273" s="8" t="s">
        <v>3939</v>
      </c>
      <c r="L273" s="7">
        <v>2015</v>
      </c>
      <c r="M273" s="9">
        <v>42404</v>
      </c>
      <c r="N273" s="10" t="s">
        <v>77</v>
      </c>
      <c r="O273" s="10">
        <v>0</v>
      </c>
      <c r="P273" s="10" t="s">
        <v>78</v>
      </c>
      <c r="Q273" s="10" t="s">
        <v>78</v>
      </c>
      <c r="R273" s="10" t="s">
        <v>78</v>
      </c>
      <c r="S273" s="10" t="s">
        <v>78</v>
      </c>
      <c r="T273" s="8" t="s">
        <v>80</v>
      </c>
      <c r="U273" s="7" t="s">
        <v>3264</v>
      </c>
      <c r="V273" s="8" t="s">
        <v>3265</v>
      </c>
      <c r="W273" s="7" t="s">
        <v>73</v>
      </c>
      <c r="X273" s="11" t="s">
        <v>426</v>
      </c>
      <c r="Y273" s="8">
        <v>215</v>
      </c>
      <c r="Z273" s="8" t="s">
        <v>430</v>
      </c>
      <c r="AA273" s="7" t="s">
        <v>263</v>
      </c>
      <c r="AB273" s="12" t="s">
        <v>264</v>
      </c>
      <c r="AC273" s="4">
        <f t="shared" si="40"/>
        <v>1</v>
      </c>
      <c r="AD273" s="2">
        <f>IF(COUNTIF(D$2:D273,D273)&gt;1,0,1)</f>
        <v>1</v>
      </c>
      <c r="AG273" s="2">
        <f t="shared" si="41"/>
        <v>0</v>
      </c>
      <c r="AH273" s="2">
        <f t="shared" si="47"/>
        <v>0</v>
      </c>
      <c r="AI273" s="2">
        <f t="shared" si="42"/>
        <v>1</v>
      </c>
      <c r="AJ273" s="44" t="str">
        <f t="shared" si="43"/>
        <v>30487430X30536094Y</v>
      </c>
      <c r="AK273" s="2">
        <f>IF(COUNTIF(AJ$2:AJ273,AJ273)&gt;1,0,1)</f>
        <v>1</v>
      </c>
      <c r="AL273" s="2">
        <f t="shared" si="44"/>
        <v>0</v>
      </c>
      <c r="AM273" s="2">
        <f t="shared" si="45"/>
        <v>0</v>
      </c>
      <c r="AN273" s="2">
        <f t="shared" si="46"/>
        <v>0</v>
      </c>
      <c r="AO273" s="2">
        <f>VLOOKUP(D273,'[1]Matriculados PD 2015_2019'!$D:$F,3,0)</f>
        <v>0</v>
      </c>
      <c r="AP273" s="2">
        <f t="shared" si="48"/>
        <v>0</v>
      </c>
      <c r="AQ273" s="2">
        <f t="shared" si="49"/>
        <v>0</v>
      </c>
    </row>
    <row r="274" spans="1:43">
      <c r="A274" s="2">
        <v>208</v>
      </c>
      <c r="B274" s="5" t="s">
        <v>2889</v>
      </c>
      <c r="C274" s="13" t="s">
        <v>120</v>
      </c>
      <c r="D274" s="13" t="s">
        <v>3937</v>
      </c>
      <c r="E274" s="14">
        <v>10063515</v>
      </c>
      <c r="F274" s="14">
        <v>17773</v>
      </c>
      <c r="G274" s="14" t="s">
        <v>3938</v>
      </c>
      <c r="H274" s="13" t="s">
        <v>83</v>
      </c>
      <c r="I274" s="13" t="s">
        <v>74</v>
      </c>
      <c r="J274" s="14" t="s">
        <v>75</v>
      </c>
      <c r="K274" s="14" t="s">
        <v>3939</v>
      </c>
      <c r="L274" s="13">
        <v>2015</v>
      </c>
      <c r="M274" s="15">
        <v>42404</v>
      </c>
      <c r="N274" s="16" t="s">
        <v>77</v>
      </c>
      <c r="O274" s="16">
        <v>0</v>
      </c>
      <c r="P274" s="16" t="s">
        <v>78</v>
      </c>
      <c r="Q274" s="16" t="s">
        <v>78</v>
      </c>
      <c r="R274" s="16" t="s">
        <v>78</v>
      </c>
      <c r="S274" s="16" t="s">
        <v>78</v>
      </c>
      <c r="T274" s="14" t="s">
        <v>90</v>
      </c>
      <c r="U274" s="13" t="s">
        <v>3264</v>
      </c>
      <c r="V274" s="14" t="s">
        <v>3265</v>
      </c>
      <c r="W274" s="13" t="s">
        <v>73</v>
      </c>
      <c r="X274" s="17" t="s">
        <v>426</v>
      </c>
      <c r="Y274" s="14">
        <v>215</v>
      </c>
      <c r="Z274" s="14" t="s">
        <v>430</v>
      </c>
      <c r="AA274" s="13" t="s">
        <v>263</v>
      </c>
      <c r="AB274" s="18" t="s">
        <v>264</v>
      </c>
      <c r="AC274" s="4">
        <f t="shared" si="40"/>
        <v>1</v>
      </c>
      <c r="AD274" s="2">
        <f>IF(COUNTIF(D$2:D274,D274)&gt;1,0,1)</f>
        <v>0</v>
      </c>
      <c r="AG274" s="2">
        <f t="shared" si="41"/>
        <v>0</v>
      </c>
      <c r="AH274" s="2">
        <f t="shared" si="47"/>
        <v>0</v>
      </c>
      <c r="AI274" s="2">
        <f t="shared" si="42"/>
        <v>0</v>
      </c>
      <c r="AJ274" s="44" t="str">
        <f t="shared" si="43"/>
        <v>30487430X30536094Y</v>
      </c>
      <c r="AK274" s="2">
        <f>IF(COUNTIF(AJ$2:AJ274,AJ274)&gt;1,0,1)</f>
        <v>0</v>
      </c>
      <c r="AL274" s="2">
        <f t="shared" si="44"/>
        <v>0</v>
      </c>
      <c r="AM274" s="2">
        <f t="shared" si="45"/>
        <v>0</v>
      </c>
      <c r="AN274" s="2">
        <f t="shared" si="46"/>
        <v>0</v>
      </c>
      <c r="AO274" s="2">
        <f>VLOOKUP(D274,'[1]Matriculados PD 2015_2019'!$D:$F,3,0)</f>
        <v>0</v>
      </c>
      <c r="AP274" s="2">
        <f t="shared" si="48"/>
        <v>0</v>
      </c>
      <c r="AQ274" s="2">
        <f t="shared" si="49"/>
        <v>0</v>
      </c>
    </row>
    <row r="275" spans="1:43">
      <c r="A275" s="2">
        <v>208</v>
      </c>
      <c r="B275" s="6" t="s">
        <v>2889</v>
      </c>
      <c r="C275" s="7" t="s">
        <v>120</v>
      </c>
      <c r="D275" s="7" t="s">
        <v>3940</v>
      </c>
      <c r="E275" s="8">
        <v>10137471</v>
      </c>
      <c r="F275" s="8">
        <v>17773</v>
      </c>
      <c r="G275" s="8" t="s">
        <v>3941</v>
      </c>
      <c r="H275" s="7" t="s">
        <v>73</v>
      </c>
      <c r="I275" s="7" t="s">
        <v>74</v>
      </c>
      <c r="J275" s="8" t="s">
        <v>75</v>
      </c>
      <c r="K275" s="8" t="s">
        <v>3942</v>
      </c>
      <c r="L275" s="7">
        <v>2015</v>
      </c>
      <c r="M275" s="9">
        <v>42404</v>
      </c>
      <c r="N275" s="10" t="s">
        <v>77</v>
      </c>
      <c r="O275" s="10">
        <v>0</v>
      </c>
      <c r="P275" s="10" t="s">
        <v>78</v>
      </c>
      <c r="Q275" s="10" t="s">
        <v>78</v>
      </c>
      <c r="R275" s="10" t="s">
        <v>78</v>
      </c>
      <c r="S275" s="10" t="s">
        <v>78</v>
      </c>
      <c r="T275" s="8" t="s">
        <v>80</v>
      </c>
      <c r="U275" s="7" t="s">
        <v>511</v>
      </c>
      <c r="V275" s="8" t="s">
        <v>512</v>
      </c>
      <c r="W275" s="7" t="s">
        <v>73</v>
      </c>
      <c r="X275" s="11" t="s">
        <v>358</v>
      </c>
      <c r="Y275" s="8">
        <v>735</v>
      </c>
      <c r="Z275" s="8" t="s">
        <v>505</v>
      </c>
      <c r="AA275" s="7" t="s">
        <v>263</v>
      </c>
      <c r="AB275" s="12" t="s">
        <v>264</v>
      </c>
      <c r="AC275" s="4">
        <f t="shared" si="40"/>
        <v>1</v>
      </c>
      <c r="AD275" s="2">
        <f>IF(COUNTIF(D$2:D275,D275)&gt;1,0,1)</f>
        <v>1</v>
      </c>
      <c r="AG275" s="2">
        <f t="shared" si="41"/>
        <v>0</v>
      </c>
      <c r="AH275" s="2">
        <f t="shared" si="47"/>
        <v>0</v>
      </c>
      <c r="AI275" s="2">
        <f t="shared" si="42"/>
        <v>1</v>
      </c>
      <c r="AJ275" s="44" t="str">
        <f t="shared" si="43"/>
        <v>30492218Z25903422V</v>
      </c>
      <c r="AK275" s="2">
        <f>IF(COUNTIF(AJ$2:AJ275,AJ275)&gt;1,0,1)</f>
        <v>1</v>
      </c>
      <c r="AL275" s="2">
        <f t="shared" si="44"/>
        <v>1</v>
      </c>
      <c r="AM275" s="2">
        <f t="shared" si="45"/>
        <v>0</v>
      </c>
      <c r="AN275" s="2">
        <f t="shared" si="46"/>
        <v>0</v>
      </c>
      <c r="AO275" s="2">
        <f>VLOOKUP(D275,'[1]Matriculados PD 2015_2019'!$D:$F,3,0)</f>
        <v>0</v>
      </c>
      <c r="AP275" s="2">
        <f t="shared" si="48"/>
        <v>0</v>
      </c>
      <c r="AQ275" s="2">
        <f t="shared" si="49"/>
        <v>0</v>
      </c>
    </row>
    <row r="276" spans="1:43">
      <c r="A276" s="2">
        <v>208</v>
      </c>
      <c r="B276" s="5" t="s">
        <v>2889</v>
      </c>
      <c r="C276" s="13" t="s">
        <v>120</v>
      </c>
      <c r="D276" s="13" t="s">
        <v>3940</v>
      </c>
      <c r="E276" s="14">
        <v>10137471</v>
      </c>
      <c r="F276" s="14">
        <v>17773</v>
      </c>
      <c r="G276" s="14" t="s">
        <v>3941</v>
      </c>
      <c r="H276" s="13" t="s">
        <v>73</v>
      </c>
      <c r="I276" s="13" t="s">
        <v>74</v>
      </c>
      <c r="J276" s="14" t="s">
        <v>75</v>
      </c>
      <c r="K276" s="14" t="s">
        <v>3942</v>
      </c>
      <c r="L276" s="13">
        <v>2015</v>
      </c>
      <c r="M276" s="15">
        <v>42404</v>
      </c>
      <c r="N276" s="16" t="s">
        <v>77</v>
      </c>
      <c r="O276" s="16">
        <v>0</v>
      </c>
      <c r="P276" s="16" t="s">
        <v>78</v>
      </c>
      <c r="Q276" s="16" t="s">
        <v>78</v>
      </c>
      <c r="R276" s="16" t="s">
        <v>78</v>
      </c>
      <c r="S276" s="16" t="s">
        <v>78</v>
      </c>
      <c r="T276" s="14" t="s">
        <v>80</v>
      </c>
      <c r="U276" s="13" t="s">
        <v>1315</v>
      </c>
      <c r="V276" s="14" t="s">
        <v>1316</v>
      </c>
      <c r="W276" s="13" t="s">
        <v>73</v>
      </c>
      <c r="X276" s="17" t="s">
        <v>4690</v>
      </c>
      <c r="Y276" s="14">
        <v>189</v>
      </c>
      <c r="Z276" s="14" t="s">
        <v>1317</v>
      </c>
      <c r="AA276" s="13" t="s">
        <v>263</v>
      </c>
      <c r="AB276" s="18" t="s">
        <v>264</v>
      </c>
      <c r="AC276" s="4">
        <f t="shared" si="40"/>
        <v>1</v>
      </c>
      <c r="AD276" s="2">
        <f>IF(COUNTIF(D$2:D276,D276)&gt;1,0,1)</f>
        <v>0</v>
      </c>
      <c r="AG276" s="2">
        <f t="shared" si="41"/>
        <v>0</v>
      </c>
      <c r="AH276" s="2">
        <f t="shared" si="47"/>
        <v>0</v>
      </c>
      <c r="AI276" s="2">
        <f t="shared" si="42"/>
        <v>0</v>
      </c>
      <c r="AJ276" s="44" t="str">
        <f t="shared" si="43"/>
        <v>30492218Z30520571P</v>
      </c>
      <c r="AK276" s="2">
        <f>IF(COUNTIF(AJ$2:AJ276,AJ276)&gt;1,0,1)</f>
        <v>1</v>
      </c>
      <c r="AL276" s="2">
        <f t="shared" si="44"/>
        <v>0</v>
      </c>
      <c r="AM276" s="2">
        <f t="shared" si="45"/>
        <v>0</v>
      </c>
      <c r="AN276" s="2">
        <f t="shared" si="46"/>
        <v>0</v>
      </c>
      <c r="AO276" s="2">
        <f>VLOOKUP(D276,'[1]Matriculados PD 2015_2019'!$D:$F,3,0)</f>
        <v>0</v>
      </c>
      <c r="AP276" s="2">
        <f t="shared" si="48"/>
        <v>0</v>
      </c>
      <c r="AQ276" s="2">
        <f t="shared" si="49"/>
        <v>0</v>
      </c>
    </row>
    <row r="277" spans="1:43">
      <c r="A277" s="2">
        <v>208</v>
      </c>
      <c r="B277" s="6" t="s">
        <v>2889</v>
      </c>
      <c r="C277" s="7" t="s">
        <v>120</v>
      </c>
      <c r="D277" s="7" t="s">
        <v>3940</v>
      </c>
      <c r="E277" s="8">
        <v>10137471</v>
      </c>
      <c r="F277" s="8">
        <v>17773</v>
      </c>
      <c r="G277" s="8" t="s">
        <v>3941</v>
      </c>
      <c r="H277" s="7" t="s">
        <v>73</v>
      </c>
      <c r="I277" s="7" t="s">
        <v>74</v>
      </c>
      <c r="J277" s="8" t="s">
        <v>75</v>
      </c>
      <c r="K277" s="8" t="s">
        <v>3942</v>
      </c>
      <c r="L277" s="7">
        <v>2015</v>
      </c>
      <c r="M277" s="9">
        <v>42404</v>
      </c>
      <c r="N277" s="10" t="s">
        <v>77</v>
      </c>
      <c r="O277" s="10">
        <v>0</v>
      </c>
      <c r="P277" s="10" t="s">
        <v>78</v>
      </c>
      <c r="Q277" s="10" t="s">
        <v>78</v>
      </c>
      <c r="R277" s="10" t="s">
        <v>78</v>
      </c>
      <c r="S277" s="10" t="s">
        <v>78</v>
      </c>
      <c r="T277" s="8" t="s">
        <v>90</v>
      </c>
      <c r="U277" s="7" t="s">
        <v>511</v>
      </c>
      <c r="V277" s="8" t="s">
        <v>512</v>
      </c>
      <c r="W277" s="7" t="s">
        <v>73</v>
      </c>
      <c r="X277" s="11" t="s">
        <v>358</v>
      </c>
      <c r="Y277" s="8">
        <v>735</v>
      </c>
      <c r="Z277" s="8" t="s">
        <v>505</v>
      </c>
      <c r="AA277" s="7" t="s">
        <v>263</v>
      </c>
      <c r="AB277" s="12" t="s">
        <v>264</v>
      </c>
      <c r="AC277" s="4">
        <f t="shared" si="40"/>
        <v>1</v>
      </c>
      <c r="AD277" s="2">
        <f>IF(COUNTIF(D$2:D277,D277)&gt;1,0,1)</f>
        <v>0</v>
      </c>
      <c r="AG277" s="2">
        <f t="shared" si="41"/>
        <v>0</v>
      </c>
      <c r="AH277" s="2">
        <f t="shared" si="47"/>
        <v>0</v>
      </c>
      <c r="AI277" s="2">
        <f t="shared" si="42"/>
        <v>0</v>
      </c>
      <c r="AJ277" s="44" t="str">
        <f t="shared" si="43"/>
        <v>30492218Z25903422V</v>
      </c>
      <c r="AK277" s="2">
        <f>IF(COUNTIF(AJ$2:AJ277,AJ277)&gt;1,0,1)</f>
        <v>0</v>
      </c>
      <c r="AL277" s="2">
        <f t="shared" si="44"/>
        <v>0</v>
      </c>
      <c r="AM277" s="2">
        <f t="shared" si="45"/>
        <v>0</v>
      </c>
      <c r="AN277" s="2">
        <f t="shared" si="46"/>
        <v>0</v>
      </c>
      <c r="AO277" s="2">
        <f>VLOOKUP(D277,'[1]Matriculados PD 2015_2019'!$D:$F,3,0)</f>
        <v>0</v>
      </c>
      <c r="AP277" s="2">
        <f t="shared" si="48"/>
        <v>0</v>
      </c>
      <c r="AQ277" s="2">
        <f t="shared" si="49"/>
        <v>0</v>
      </c>
    </row>
    <row r="278" spans="1:43">
      <c r="A278" s="2">
        <v>208</v>
      </c>
      <c r="B278" s="6" t="s">
        <v>2889</v>
      </c>
      <c r="C278" s="7" t="s">
        <v>120</v>
      </c>
      <c r="D278" s="7" t="s">
        <v>3943</v>
      </c>
      <c r="E278" s="8">
        <v>10525801</v>
      </c>
      <c r="F278" s="8">
        <v>17773</v>
      </c>
      <c r="G278" s="8" t="s">
        <v>3944</v>
      </c>
      <c r="H278" s="7" t="s">
        <v>73</v>
      </c>
      <c r="I278" s="7" t="s">
        <v>74</v>
      </c>
      <c r="J278" s="8" t="s">
        <v>75</v>
      </c>
      <c r="K278" s="8" t="s">
        <v>3945</v>
      </c>
      <c r="L278" s="7">
        <v>2015</v>
      </c>
      <c r="M278" s="9">
        <v>42384</v>
      </c>
      <c r="N278" s="10" t="s">
        <v>77</v>
      </c>
      <c r="O278" s="10">
        <v>0</v>
      </c>
      <c r="P278" s="10" t="s">
        <v>78</v>
      </c>
      <c r="Q278" s="10" t="s">
        <v>78</v>
      </c>
      <c r="R278" s="10" t="s">
        <v>78</v>
      </c>
      <c r="S278" s="10" t="s">
        <v>78</v>
      </c>
      <c r="T278" s="8" t="s">
        <v>80</v>
      </c>
      <c r="U278" s="7" t="s">
        <v>532</v>
      </c>
      <c r="V278" s="8" t="s">
        <v>533</v>
      </c>
      <c r="W278" s="7" t="s">
        <v>83</v>
      </c>
      <c r="X278" s="11" t="s">
        <v>358</v>
      </c>
      <c r="Y278" s="8">
        <v>680</v>
      </c>
      <c r="Z278" s="8" t="s">
        <v>359</v>
      </c>
      <c r="AA278" s="7" t="s">
        <v>263</v>
      </c>
      <c r="AB278" s="12" t="s">
        <v>264</v>
      </c>
      <c r="AC278" s="4">
        <f t="shared" si="40"/>
        <v>1</v>
      </c>
      <c r="AD278" s="2">
        <f>IF(COUNTIF(D$2:D278,D278)&gt;1,0,1)</f>
        <v>1</v>
      </c>
      <c r="AG278" s="2">
        <f t="shared" si="41"/>
        <v>0</v>
      </c>
      <c r="AH278" s="2">
        <f t="shared" si="47"/>
        <v>0</v>
      </c>
      <c r="AI278" s="2">
        <f t="shared" si="42"/>
        <v>1</v>
      </c>
      <c r="AJ278" s="44" t="str">
        <f t="shared" si="43"/>
        <v>31885405E30548619L</v>
      </c>
      <c r="AK278" s="2">
        <f>IF(COUNTIF(AJ$2:AJ278,AJ278)&gt;1,0,1)</f>
        <v>1</v>
      </c>
      <c r="AL278" s="2">
        <f t="shared" si="44"/>
        <v>0</v>
      </c>
      <c r="AM278" s="2">
        <f t="shared" si="45"/>
        <v>0</v>
      </c>
      <c r="AN278" s="2">
        <f t="shared" si="46"/>
        <v>0</v>
      </c>
      <c r="AO278" s="2">
        <f>VLOOKUP(D278,'[1]Matriculados PD 2015_2019'!$D:$F,3,0)</f>
        <v>0</v>
      </c>
      <c r="AP278" s="2">
        <f t="shared" si="48"/>
        <v>0</v>
      </c>
      <c r="AQ278" s="2">
        <f t="shared" si="49"/>
        <v>0</v>
      </c>
    </row>
    <row r="279" spans="1:43">
      <c r="A279" s="2">
        <v>208</v>
      </c>
      <c r="B279" s="5" t="s">
        <v>2889</v>
      </c>
      <c r="C279" s="13" t="s">
        <v>120</v>
      </c>
      <c r="D279" s="13" t="s">
        <v>3943</v>
      </c>
      <c r="E279" s="14">
        <v>10525801</v>
      </c>
      <c r="F279" s="14">
        <v>17773</v>
      </c>
      <c r="G279" s="14" t="s">
        <v>3944</v>
      </c>
      <c r="H279" s="13" t="s">
        <v>73</v>
      </c>
      <c r="I279" s="13" t="s">
        <v>74</v>
      </c>
      <c r="J279" s="14" t="s">
        <v>75</v>
      </c>
      <c r="K279" s="14" t="s">
        <v>3945</v>
      </c>
      <c r="L279" s="13">
        <v>2015</v>
      </c>
      <c r="M279" s="15">
        <v>42384</v>
      </c>
      <c r="N279" s="16" t="s">
        <v>77</v>
      </c>
      <c r="O279" s="16">
        <v>0</v>
      </c>
      <c r="P279" s="16" t="s">
        <v>78</v>
      </c>
      <c r="Q279" s="16" t="s">
        <v>78</v>
      </c>
      <c r="R279" s="16" t="s">
        <v>78</v>
      </c>
      <c r="S279" s="16" t="s">
        <v>78</v>
      </c>
      <c r="T279" s="14" t="s">
        <v>90</v>
      </c>
      <c r="U279" s="13" t="s">
        <v>532</v>
      </c>
      <c r="V279" s="14" t="s">
        <v>533</v>
      </c>
      <c r="W279" s="13" t="s">
        <v>83</v>
      </c>
      <c r="X279" s="17" t="s">
        <v>358</v>
      </c>
      <c r="Y279" s="14">
        <v>680</v>
      </c>
      <c r="Z279" s="14" t="s">
        <v>359</v>
      </c>
      <c r="AA279" s="13" t="s">
        <v>263</v>
      </c>
      <c r="AB279" s="18" t="s">
        <v>264</v>
      </c>
      <c r="AC279" s="4">
        <f t="shared" si="40"/>
        <v>1</v>
      </c>
      <c r="AD279" s="2">
        <f>IF(COUNTIF(D$2:D279,D279)&gt;1,0,1)</f>
        <v>0</v>
      </c>
      <c r="AG279" s="2">
        <f t="shared" si="41"/>
        <v>0</v>
      </c>
      <c r="AH279" s="2">
        <f t="shared" si="47"/>
        <v>0</v>
      </c>
      <c r="AI279" s="2">
        <f t="shared" si="42"/>
        <v>0</v>
      </c>
      <c r="AJ279" s="44" t="str">
        <f t="shared" si="43"/>
        <v>31885405E30548619L</v>
      </c>
      <c r="AK279" s="2">
        <f>IF(COUNTIF(AJ$2:AJ279,AJ279)&gt;1,0,1)</f>
        <v>0</v>
      </c>
      <c r="AL279" s="2">
        <f t="shared" si="44"/>
        <v>0</v>
      </c>
      <c r="AM279" s="2">
        <f t="shared" si="45"/>
        <v>0</v>
      </c>
      <c r="AN279" s="2">
        <f t="shared" si="46"/>
        <v>0</v>
      </c>
      <c r="AO279" s="2">
        <f>VLOOKUP(D279,'[1]Matriculados PD 2015_2019'!$D:$F,3,0)</f>
        <v>0</v>
      </c>
      <c r="AP279" s="2">
        <f t="shared" si="48"/>
        <v>0</v>
      </c>
      <c r="AQ279" s="2">
        <f t="shared" si="49"/>
        <v>0</v>
      </c>
    </row>
    <row r="280" spans="1:43">
      <c r="A280" s="2">
        <v>208</v>
      </c>
      <c r="B280" s="6" t="s">
        <v>2889</v>
      </c>
      <c r="C280" s="7" t="s">
        <v>120</v>
      </c>
      <c r="D280" s="7" t="s">
        <v>3946</v>
      </c>
      <c r="E280" s="8">
        <v>10279445</v>
      </c>
      <c r="F280" s="8">
        <v>17773</v>
      </c>
      <c r="G280" s="8" t="s">
        <v>3947</v>
      </c>
      <c r="H280" s="7" t="s">
        <v>73</v>
      </c>
      <c r="I280" s="7" t="s">
        <v>74</v>
      </c>
      <c r="J280" s="8" t="s">
        <v>75</v>
      </c>
      <c r="K280" s="8" t="s">
        <v>3948</v>
      </c>
      <c r="L280" s="7">
        <v>2015</v>
      </c>
      <c r="M280" s="9">
        <v>42403</v>
      </c>
      <c r="N280" s="10" t="s">
        <v>77</v>
      </c>
      <c r="O280" s="10">
        <v>0</v>
      </c>
      <c r="P280" s="10" t="s">
        <v>78</v>
      </c>
      <c r="Q280" s="10" t="s">
        <v>78</v>
      </c>
      <c r="R280" s="10" t="s">
        <v>78</v>
      </c>
      <c r="S280" s="10" t="s">
        <v>78</v>
      </c>
      <c r="T280" s="8" t="s">
        <v>80</v>
      </c>
      <c r="U280" s="7" t="s">
        <v>3949</v>
      </c>
      <c r="V280" s="8" t="s">
        <v>3950</v>
      </c>
      <c r="W280" s="7" t="s">
        <v>73</v>
      </c>
      <c r="X280" s="11" t="s">
        <v>358</v>
      </c>
      <c r="Y280" s="8">
        <v>735</v>
      </c>
      <c r="Z280" s="8" t="s">
        <v>505</v>
      </c>
      <c r="AA280" s="7" t="s">
        <v>263</v>
      </c>
      <c r="AB280" s="12" t="s">
        <v>264</v>
      </c>
      <c r="AC280" s="4">
        <f t="shared" si="40"/>
        <v>1</v>
      </c>
      <c r="AD280" s="2">
        <f>IF(COUNTIF(D$2:D280,D280)&gt;1,0,1)</f>
        <v>1</v>
      </c>
      <c r="AG280" s="2">
        <f t="shared" si="41"/>
        <v>0</v>
      </c>
      <c r="AH280" s="2">
        <f t="shared" si="47"/>
        <v>0</v>
      </c>
      <c r="AI280" s="2">
        <f t="shared" si="42"/>
        <v>1</v>
      </c>
      <c r="AJ280" s="44" t="str">
        <f t="shared" si="43"/>
        <v>51465029E30828066Q</v>
      </c>
      <c r="AK280" s="2">
        <f>IF(COUNTIF(AJ$2:AJ280,AJ280)&gt;1,0,1)</f>
        <v>1</v>
      </c>
      <c r="AL280" s="2">
        <f t="shared" si="44"/>
        <v>1</v>
      </c>
      <c r="AM280" s="2">
        <f t="shared" si="45"/>
        <v>0</v>
      </c>
      <c r="AN280" s="2">
        <f t="shared" si="46"/>
        <v>0</v>
      </c>
      <c r="AO280" s="2">
        <f>VLOOKUP(D280,'[1]Matriculados PD 2015_2019'!$D:$F,3,0)</f>
        <v>0</v>
      </c>
      <c r="AP280" s="2">
        <f t="shared" si="48"/>
        <v>0</v>
      </c>
      <c r="AQ280" s="2">
        <f t="shared" si="49"/>
        <v>0</v>
      </c>
    </row>
    <row r="281" spans="1:43">
      <c r="A281" s="2">
        <v>208</v>
      </c>
      <c r="B281" s="5" t="s">
        <v>2889</v>
      </c>
      <c r="C281" s="13" t="s">
        <v>120</v>
      </c>
      <c r="D281" s="13" t="s">
        <v>3946</v>
      </c>
      <c r="E281" s="14">
        <v>10279445</v>
      </c>
      <c r="F281" s="14">
        <v>17773</v>
      </c>
      <c r="G281" s="14" t="s">
        <v>3947</v>
      </c>
      <c r="H281" s="13" t="s">
        <v>73</v>
      </c>
      <c r="I281" s="13" t="s">
        <v>74</v>
      </c>
      <c r="J281" s="14" t="s">
        <v>75</v>
      </c>
      <c r="K281" s="14" t="s">
        <v>3948</v>
      </c>
      <c r="L281" s="13">
        <v>2015</v>
      </c>
      <c r="M281" s="15">
        <v>42403</v>
      </c>
      <c r="N281" s="16" t="s">
        <v>77</v>
      </c>
      <c r="O281" s="16">
        <v>0</v>
      </c>
      <c r="P281" s="16" t="s">
        <v>78</v>
      </c>
      <c r="Q281" s="16" t="s">
        <v>78</v>
      </c>
      <c r="R281" s="16" t="s">
        <v>78</v>
      </c>
      <c r="S281" s="16" t="s">
        <v>78</v>
      </c>
      <c r="T281" s="14" t="s">
        <v>80</v>
      </c>
      <c r="U281" s="13" t="s">
        <v>1382</v>
      </c>
      <c r="V281" s="14" t="s">
        <v>1383</v>
      </c>
      <c r="W281" s="13" t="s">
        <v>73</v>
      </c>
      <c r="X281" s="17" t="s">
        <v>358</v>
      </c>
      <c r="Y281" s="14">
        <v>735</v>
      </c>
      <c r="Z281" s="14" t="s">
        <v>505</v>
      </c>
      <c r="AA281" s="13" t="s">
        <v>263</v>
      </c>
      <c r="AB281" s="18" t="s">
        <v>264</v>
      </c>
      <c r="AC281" s="4">
        <f t="shared" si="40"/>
        <v>1</v>
      </c>
      <c r="AD281" s="2">
        <f>IF(COUNTIF(D$2:D281,D281)&gt;1,0,1)</f>
        <v>0</v>
      </c>
      <c r="AG281" s="2">
        <f t="shared" si="41"/>
        <v>0</v>
      </c>
      <c r="AH281" s="2">
        <f t="shared" si="47"/>
        <v>0</v>
      </c>
      <c r="AI281" s="2">
        <f t="shared" si="42"/>
        <v>0</v>
      </c>
      <c r="AJ281" s="44" t="str">
        <f t="shared" si="43"/>
        <v>51465029E44364244G</v>
      </c>
      <c r="AK281" s="2">
        <f>IF(COUNTIF(AJ$2:AJ281,AJ281)&gt;1,0,1)</f>
        <v>1</v>
      </c>
      <c r="AL281" s="2">
        <f t="shared" si="44"/>
        <v>0</v>
      </c>
      <c r="AM281" s="2">
        <f t="shared" si="45"/>
        <v>0</v>
      </c>
      <c r="AN281" s="2">
        <f t="shared" si="46"/>
        <v>0</v>
      </c>
      <c r="AO281" s="2">
        <f>VLOOKUP(D281,'[1]Matriculados PD 2015_2019'!$D:$F,3,0)</f>
        <v>0</v>
      </c>
      <c r="AP281" s="2">
        <f t="shared" si="48"/>
        <v>0</v>
      </c>
      <c r="AQ281" s="2">
        <f t="shared" si="49"/>
        <v>0</v>
      </c>
    </row>
    <row r="282" spans="1:43">
      <c r="A282" s="2">
        <v>208</v>
      </c>
      <c r="B282" s="6" t="s">
        <v>2889</v>
      </c>
      <c r="C282" s="7" t="s">
        <v>120</v>
      </c>
      <c r="D282" s="7" t="s">
        <v>3946</v>
      </c>
      <c r="E282" s="8">
        <v>10279445</v>
      </c>
      <c r="F282" s="8">
        <v>17773</v>
      </c>
      <c r="G282" s="8" t="s">
        <v>3947</v>
      </c>
      <c r="H282" s="7" t="s">
        <v>73</v>
      </c>
      <c r="I282" s="7" t="s">
        <v>74</v>
      </c>
      <c r="J282" s="8" t="s">
        <v>75</v>
      </c>
      <c r="K282" s="8" t="s">
        <v>3948</v>
      </c>
      <c r="L282" s="7">
        <v>2015</v>
      </c>
      <c r="M282" s="9">
        <v>42403</v>
      </c>
      <c r="N282" s="10" t="s">
        <v>77</v>
      </c>
      <c r="O282" s="10">
        <v>0</v>
      </c>
      <c r="P282" s="10" t="s">
        <v>78</v>
      </c>
      <c r="Q282" s="10" t="s">
        <v>78</v>
      </c>
      <c r="R282" s="10" t="s">
        <v>78</v>
      </c>
      <c r="S282" s="10" t="s">
        <v>78</v>
      </c>
      <c r="T282" s="8" t="s">
        <v>90</v>
      </c>
      <c r="U282" s="7" t="s">
        <v>1382</v>
      </c>
      <c r="V282" s="8" t="s">
        <v>1383</v>
      </c>
      <c r="W282" s="7" t="s">
        <v>73</v>
      </c>
      <c r="X282" s="11" t="s">
        <v>358</v>
      </c>
      <c r="Y282" s="8">
        <v>735</v>
      </c>
      <c r="Z282" s="8" t="s">
        <v>505</v>
      </c>
      <c r="AA282" s="7" t="s">
        <v>263</v>
      </c>
      <c r="AB282" s="12" t="s">
        <v>264</v>
      </c>
      <c r="AC282" s="4">
        <f t="shared" si="40"/>
        <v>1</v>
      </c>
      <c r="AD282" s="2">
        <f>IF(COUNTIF(D$2:D282,D282)&gt;1,0,1)</f>
        <v>0</v>
      </c>
      <c r="AG282" s="2">
        <f t="shared" si="41"/>
        <v>0</v>
      </c>
      <c r="AH282" s="2">
        <f t="shared" si="47"/>
        <v>0</v>
      </c>
      <c r="AI282" s="2">
        <f t="shared" si="42"/>
        <v>0</v>
      </c>
      <c r="AJ282" s="44" t="str">
        <f t="shared" si="43"/>
        <v>51465029E44364244G</v>
      </c>
      <c r="AK282" s="2">
        <f>IF(COUNTIF(AJ$2:AJ282,AJ282)&gt;1,0,1)</f>
        <v>0</v>
      </c>
      <c r="AL282" s="2">
        <f t="shared" si="44"/>
        <v>0</v>
      </c>
      <c r="AM282" s="2">
        <f t="shared" si="45"/>
        <v>0</v>
      </c>
      <c r="AN282" s="2">
        <f t="shared" si="46"/>
        <v>0</v>
      </c>
      <c r="AO282" s="2">
        <f>VLOOKUP(D282,'[1]Matriculados PD 2015_2019'!$D:$F,3,0)</f>
        <v>0</v>
      </c>
      <c r="AP282" s="2">
        <f t="shared" si="48"/>
        <v>0</v>
      </c>
      <c r="AQ282" s="2">
        <f t="shared" si="49"/>
        <v>0</v>
      </c>
    </row>
    <row r="283" spans="1:43">
      <c r="A283" s="2">
        <v>209</v>
      </c>
      <c r="B283" s="5" t="s">
        <v>2916</v>
      </c>
      <c r="C283" s="13" t="s">
        <v>120</v>
      </c>
      <c r="D283" s="13" t="s">
        <v>3951</v>
      </c>
      <c r="E283" s="14">
        <v>10259397</v>
      </c>
      <c r="F283" s="14">
        <v>17774</v>
      </c>
      <c r="G283" s="14" t="s">
        <v>3952</v>
      </c>
      <c r="H283" s="13" t="s">
        <v>73</v>
      </c>
      <c r="I283" s="13" t="s">
        <v>74</v>
      </c>
      <c r="J283" s="14" t="s">
        <v>75</v>
      </c>
      <c r="K283" s="14" t="s">
        <v>3953</v>
      </c>
      <c r="L283" s="13">
        <v>2015</v>
      </c>
      <c r="M283" s="15">
        <v>42391</v>
      </c>
      <c r="N283" s="16" t="s">
        <v>77</v>
      </c>
      <c r="O283" s="16">
        <v>0</v>
      </c>
      <c r="P283" s="16" t="s">
        <v>78</v>
      </c>
      <c r="Q283" s="16" t="s">
        <v>78</v>
      </c>
      <c r="R283" s="16" t="s">
        <v>78</v>
      </c>
      <c r="S283" s="16" t="s">
        <v>79</v>
      </c>
      <c r="T283" s="14" t="s">
        <v>80</v>
      </c>
      <c r="U283" s="13" t="s">
        <v>973</v>
      </c>
      <c r="V283" s="14" t="s">
        <v>974</v>
      </c>
      <c r="W283" s="13" t="s">
        <v>83</v>
      </c>
      <c r="X283" s="17" t="s">
        <v>950</v>
      </c>
      <c r="Y283" s="14">
        <v>765</v>
      </c>
      <c r="Z283" s="14" t="s">
        <v>950</v>
      </c>
      <c r="AA283" s="13" t="s">
        <v>99</v>
      </c>
      <c r="AB283" s="18" t="s">
        <v>100</v>
      </c>
      <c r="AC283" s="4">
        <f t="shared" si="40"/>
        <v>1</v>
      </c>
      <c r="AD283" s="2">
        <f>IF(COUNTIF(D$2:D283,D283)&gt;1,0,1)</f>
        <v>1</v>
      </c>
      <c r="AG283" s="2">
        <f t="shared" si="41"/>
        <v>0</v>
      </c>
      <c r="AH283" s="2">
        <f t="shared" si="47"/>
        <v>0</v>
      </c>
      <c r="AI283" s="2">
        <f t="shared" si="42"/>
        <v>1</v>
      </c>
      <c r="AJ283" s="44" t="str">
        <f t="shared" si="43"/>
        <v>14634076G34001080L</v>
      </c>
      <c r="AK283" s="2">
        <f>IF(COUNTIF(AJ$2:AJ283,AJ283)&gt;1,0,1)</f>
        <v>1</v>
      </c>
      <c r="AL283" s="2">
        <f t="shared" si="44"/>
        <v>1</v>
      </c>
      <c r="AM283" s="2">
        <f t="shared" si="45"/>
        <v>1</v>
      </c>
      <c r="AN283" s="2">
        <f t="shared" si="46"/>
        <v>0</v>
      </c>
      <c r="AO283" s="2">
        <f>VLOOKUP(D283,'[1]Matriculados PD 2015_2019'!$D:$F,3,0)</f>
        <v>0</v>
      </c>
      <c r="AP283" s="2">
        <f t="shared" si="48"/>
        <v>0</v>
      </c>
      <c r="AQ283" s="2">
        <f t="shared" si="49"/>
        <v>0</v>
      </c>
    </row>
    <row r="284" spans="1:43">
      <c r="A284" s="2">
        <v>209</v>
      </c>
      <c r="B284" s="6" t="s">
        <v>2916</v>
      </c>
      <c r="C284" s="7" t="s">
        <v>120</v>
      </c>
      <c r="D284" s="7" t="s">
        <v>3951</v>
      </c>
      <c r="E284" s="8">
        <v>10259397</v>
      </c>
      <c r="F284" s="8">
        <v>17774</v>
      </c>
      <c r="G284" s="8" t="s">
        <v>3952</v>
      </c>
      <c r="H284" s="7" t="s">
        <v>73</v>
      </c>
      <c r="I284" s="7" t="s">
        <v>74</v>
      </c>
      <c r="J284" s="8" t="s">
        <v>75</v>
      </c>
      <c r="K284" s="8" t="s">
        <v>3953</v>
      </c>
      <c r="L284" s="7">
        <v>2015</v>
      </c>
      <c r="M284" s="9">
        <v>42391</v>
      </c>
      <c r="N284" s="10" t="s">
        <v>77</v>
      </c>
      <c r="O284" s="10">
        <v>0</v>
      </c>
      <c r="P284" s="10" t="s">
        <v>78</v>
      </c>
      <c r="Q284" s="10" t="s">
        <v>78</v>
      </c>
      <c r="R284" s="10" t="s">
        <v>78</v>
      </c>
      <c r="S284" s="10" t="s">
        <v>79</v>
      </c>
      <c r="T284" s="8" t="s">
        <v>80</v>
      </c>
      <c r="U284" s="7" t="s">
        <v>975</v>
      </c>
      <c r="V284" s="8" t="s">
        <v>976</v>
      </c>
      <c r="W284" s="7" t="s">
        <v>83</v>
      </c>
      <c r="X284" s="11" t="s">
        <v>950</v>
      </c>
      <c r="Y284" s="8">
        <v>765</v>
      </c>
      <c r="Z284" s="8" t="s">
        <v>950</v>
      </c>
      <c r="AA284" s="7" t="s">
        <v>99</v>
      </c>
      <c r="AB284" s="12" t="s">
        <v>100</v>
      </c>
      <c r="AC284" s="4">
        <f t="shared" si="40"/>
        <v>1</v>
      </c>
      <c r="AD284" s="2">
        <f>IF(COUNTIF(D$2:D284,D284)&gt;1,0,1)</f>
        <v>0</v>
      </c>
      <c r="AG284" s="2">
        <f t="shared" si="41"/>
        <v>0</v>
      </c>
      <c r="AH284" s="2">
        <f t="shared" si="47"/>
        <v>0</v>
      </c>
      <c r="AI284" s="2">
        <f t="shared" si="42"/>
        <v>0</v>
      </c>
      <c r="AJ284" s="44" t="str">
        <f t="shared" si="43"/>
        <v>14634076G51963212W</v>
      </c>
      <c r="AK284" s="2">
        <f>IF(COUNTIF(AJ$2:AJ284,AJ284)&gt;1,0,1)</f>
        <v>1</v>
      </c>
      <c r="AL284" s="2">
        <f t="shared" si="44"/>
        <v>0</v>
      </c>
      <c r="AM284" s="2">
        <f t="shared" si="45"/>
        <v>0</v>
      </c>
      <c r="AN284" s="2">
        <f t="shared" si="46"/>
        <v>0</v>
      </c>
      <c r="AO284" s="2">
        <f>VLOOKUP(D284,'[1]Matriculados PD 2015_2019'!$D:$F,3,0)</f>
        <v>0</v>
      </c>
      <c r="AP284" s="2">
        <f t="shared" si="48"/>
        <v>0</v>
      </c>
      <c r="AQ284" s="2">
        <f t="shared" si="49"/>
        <v>0</v>
      </c>
    </row>
    <row r="285" spans="1:43">
      <c r="A285" s="2">
        <v>209</v>
      </c>
      <c r="B285" s="5" t="s">
        <v>2916</v>
      </c>
      <c r="C285" s="13" t="s">
        <v>120</v>
      </c>
      <c r="D285" s="13" t="s">
        <v>3951</v>
      </c>
      <c r="E285" s="14">
        <v>10259397</v>
      </c>
      <c r="F285" s="14">
        <v>17774</v>
      </c>
      <c r="G285" s="14" t="s">
        <v>3952</v>
      </c>
      <c r="H285" s="13" t="s">
        <v>73</v>
      </c>
      <c r="I285" s="13" t="s">
        <v>74</v>
      </c>
      <c r="J285" s="14" t="s">
        <v>75</v>
      </c>
      <c r="K285" s="14" t="s">
        <v>3953</v>
      </c>
      <c r="L285" s="13">
        <v>2015</v>
      </c>
      <c r="M285" s="15">
        <v>42391</v>
      </c>
      <c r="N285" s="16" t="s">
        <v>77</v>
      </c>
      <c r="O285" s="16">
        <v>0</v>
      </c>
      <c r="P285" s="16" t="s">
        <v>78</v>
      </c>
      <c r="Q285" s="16" t="s">
        <v>78</v>
      </c>
      <c r="R285" s="16" t="s">
        <v>78</v>
      </c>
      <c r="S285" s="16" t="s">
        <v>79</v>
      </c>
      <c r="T285" s="14" t="s">
        <v>90</v>
      </c>
      <c r="U285" s="13" t="s">
        <v>973</v>
      </c>
      <c r="V285" s="14" t="s">
        <v>974</v>
      </c>
      <c r="W285" s="13" t="s">
        <v>83</v>
      </c>
      <c r="X285" s="17" t="s">
        <v>950</v>
      </c>
      <c r="Y285" s="14">
        <v>765</v>
      </c>
      <c r="Z285" s="14" t="s">
        <v>950</v>
      </c>
      <c r="AA285" s="13" t="s">
        <v>99</v>
      </c>
      <c r="AB285" s="18" t="s">
        <v>100</v>
      </c>
      <c r="AC285" s="4">
        <f t="shared" si="40"/>
        <v>1</v>
      </c>
      <c r="AD285" s="2">
        <f>IF(COUNTIF(D$2:D285,D285)&gt;1,0,1)</f>
        <v>0</v>
      </c>
      <c r="AG285" s="2">
        <f t="shared" si="41"/>
        <v>0</v>
      </c>
      <c r="AH285" s="2">
        <f t="shared" si="47"/>
        <v>0</v>
      </c>
      <c r="AI285" s="2">
        <f t="shared" si="42"/>
        <v>0</v>
      </c>
      <c r="AJ285" s="44" t="str">
        <f t="shared" si="43"/>
        <v>14634076G34001080L</v>
      </c>
      <c r="AK285" s="2">
        <f>IF(COUNTIF(AJ$2:AJ285,AJ285)&gt;1,0,1)</f>
        <v>0</v>
      </c>
      <c r="AL285" s="2">
        <f t="shared" si="44"/>
        <v>0</v>
      </c>
      <c r="AM285" s="2">
        <f t="shared" si="45"/>
        <v>0</v>
      </c>
      <c r="AN285" s="2">
        <f t="shared" si="46"/>
        <v>0</v>
      </c>
      <c r="AO285" s="2">
        <f>VLOOKUP(D285,'[1]Matriculados PD 2015_2019'!$D:$F,3,0)</f>
        <v>0</v>
      </c>
      <c r="AP285" s="2">
        <f t="shared" si="48"/>
        <v>0</v>
      </c>
      <c r="AQ285" s="2">
        <f t="shared" si="49"/>
        <v>0</v>
      </c>
    </row>
    <row r="286" spans="1:43">
      <c r="A286" s="2">
        <v>209</v>
      </c>
      <c r="B286" s="5" t="s">
        <v>2916</v>
      </c>
      <c r="C286" s="13" t="s">
        <v>120</v>
      </c>
      <c r="D286" s="13" t="s">
        <v>3954</v>
      </c>
      <c r="E286" s="14">
        <v>10279614</v>
      </c>
      <c r="F286" s="14">
        <v>17774</v>
      </c>
      <c r="G286" s="14" t="s">
        <v>3955</v>
      </c>
      <c r="H286" s="13" t="s">
        <v>73</v>
      </c>
      <c r="I286" s="13" t="s">
        <v>74</v>
      </c>
      <c r="J286" s="14" t="s">
        <v>75</v>
      </c>
      <c r="K286" s="14" t="s">
        <v>3956</v>
      </c>
      <c r="L286" s="13">
        <v>2015</v>
      </c>
      <c r="M286" s="15">
        <v>42409</v>
      </c>
      <c r="N286" s="16" t="s">
        <v>77</v>
      </c>
      <c r="O286" s="16">
        <v>0</v>
      </c>
      <c r="P286" s="16" t="s">
        <v>78</v>
      </c>
      <c r="Q286" s="16" t="s">
        <v>78</v>
      </c>
      <c r="R286" s="16" t="s">
        <v>78</v>
      </c>
      <c r="S286" s="16" t="s">
        <v>78</v>
      </c>
      <c r="T286" s="14" t="s">
        <v>80</v>
      </c>
      <c r="U286" s="13" t="s">
        <v>951</v>
      </c>
      <c r="V286" s="14" t="s">
        <v>952</v>
      </c>
      <c r="W286" s="13" t="s">
        <v>83</v>
      </c>
      <c r="X286" s="17" t="s">
        <v>950</v>
      </c>
      <c r="Y286" s="14">
        <v>765</v>
      </c>
      <c r="Z286" s="14" t="s">
        <v>950</v>
      </c>
      <c r="AA286" s="13" t="s">
        <v>99</v>
      </c>
      <c r="AB286" s="18" t="s">
        <v>100</v>
      </c>
      <c r="AC286" s="4">
        <f t="shared" si="40"/>
        <v>1</v>
      </c>
      <c r="AD286" s="2">
        <f>IF(COUNTIF(D$2:D286,D286)&gt;1,0,1)</f>
        <v>1</v>
      </c>
      <c r="AG286" s="2">
        <f t="shared" si="41"/>
        <v>0</v>
      </c>
      <c r="AH286" s="2">
        <f t="shared" si="47"/>
        <v>0</v>
      </c>
      <c r="AI286" s="2">
        <f t="shared" si="42"/>
        <v>1</v>
      </c>
      <c r="AJ286" s="44" t="str">
        <f t="shared" si="43"/>
        <v>14634607Y30506285M</v>
      </c>
      <c r="AK286" s="2">
        <f>IF(COUNTIF(AJ$2:AJ286,AJ286)&gt;1,0,1)</f>
        <v>1</v>
      </c>
      <c r="AL286" s="2">
        <f t="shared" si="44"/>
        <v>1</v>
      </c>
      <c r="AM286" s="2">
        <f t="shared" si="45"/>
        <v>0</v>
      </c>
      <c r="AN286" s="2">
        <f t="shared" si="46"/>
        <v>0</v>
      </c>
      <c r="AO286" s="2">
        <f>VLOOKUP(D286,'[1]Matriculados PD 2015_2019'!$D:$F,3,0)</f>
        <v>0</v>
      </c>
      <c r="AP286" s="2">
        <f t="shared" si="48"/>
        <v>0</v>
      </c>
      <c r="AQ286" s="2">
        <f t="shared" si="49"/>
        <v>0</v>
      </c>
    </row>
    <row r="287" spans="1:43">
      <c r="A287" s="2">
        <v>209</v>
      </c>
      <c r="B287" s="6" t="s">
        <v>2916</v>
      </c>
      <c r="C287" s="7" t="s">
        <v>120</v>
      </c>
      <c r="D287" s="7" t="s">
        <v>3954</v>
      </c>
      <c r="E287" s="8">
        <v>10279614</v>
      </c>
      <c r="F287" s="8">
        <v>17774</v>
      </c>
      <c r="G287" s="8" t="s">
        <v>3955</v>
      </c>
      <c r="H287" s="7" t="s">
        <v>73</v>
      </c>
      <c r="I287" s="7" t="s">
        <v>74</v>
      </c>
      <c r="J287" s="8" t="s">
        <v>75</v>
      </c>
      <c r="K287" s="8" t="s">
        <v>3956</v>
      </c>
      <c r="L287" s="7">
        <v>2015</v>
      </c>
      <c r="M287" s="9">
        <v>42409</v>
      </c>
      <c r="N287" s="10" t="s">
        <v>77</v>
      </c>
      <c r="O287" s="10">
        <v>0</v>
      </c>
      <c r="P287" s="10" t="s">
        <v>78</v>
      </c>
      <c r="Q287" s="10" t="s">
        <v>78</v>
      </c>
      <c r="R287" s="10" t="s">
        <v>78</v>
      </c>
      <c r="S287" s="10" t="s">
        <v>78</v>
      </c>
      <c r="T287" s="8" t="s">
        <v>80</v>
      </c>
      <c r="U287" s="7" t="s">
        <v>1821</v>
      </c>
      <c r="V287" s="8" t="s">
        <v>1822</v>
      </c>
      <c r="W287" s="7" t="s">
        <v>83</v>
      </c>
      <c r="X287" s="11" t="s">
        <v>950</v>
      </c>
      <c r="Y287" s="8">
        <v>765</v>
      </c>
      <c r="Z287" s="8" t="s">
        <v>950</v>
      </c>
      <c r="AA287" s="7" t="s">
        <v>99</v>
      </c>
      <c r="AB287" s="12" t="s">
        <v>100</v>
      </c>
      <c r="AC287" s="4">
        <f t="shared" si="40"/>
        <v>1</v>
      </c>
      <c r="AD287" s="2">
        <f>IF(COUNTIF(D$2:D287,D287)&gt;1,0,1)</f>
        <v>0</v>
      </c>
      <c r="AG287" s="2">
        <f t="shared" si="41"/>
        <v>0</v>
      </c>
      <c r="AH287" s="2">
        <f t="shared" si="47"/>
        <v>0</v>
      </c>
      <c r="AI287" s="2">
        <f t="shared" si="42"/>
        <v>0</v>
      </c>
      <c r="AJ287" s="44" t="str">
        <f t="shared" si="43"/>
        <v>14634607Y44362880C</v>
      </c>
      <c r="AK287" s="2">
        <f>IF(COUNTIF(AJ$2:AJ287,AJ287)&gt;1,0,1)</f>
        <v>1</v>
      </c>
      <c r="AL287" s="2">
        <f t="shared" si="44"/>
        <v>0</v>
      </c>
      <c r="AM287" s="2">
        <f t="shared" si="45"/>
        <v>0</v>
      </c>
      <c r="AN287" s="2">
        <f t="shared" si="46"/>
        <v>0</v>
      </c>
      <c r="AO287" s="2">
        <f>VLOOKUP(D287,'[1]Matriculados PD 2015_2019'!$D:$F,3,0)</f>
        <v>0</v>
      </c>
      <c r="AP287" s="2">
        <f t="shared" si="48"/>
        <v>0</v>
      </c>
      <c r="AQ287" s="2">
        <f t="shared" si="49"/>
        <v>0</v>
      </c>
    </row>
    <row r="288" spans="1:43">
      <c r="A288" s="2">
        <v>209</v>
      </c>
      <c r="B288" s="6" t="s">
        <v>2916</v>
      </c>
      <c r="C288" s="7" t="s">
        <v>120</v>
      </c>
      <c r="D288" s="7" t="s">
        <v>3954</v>
      </c>
      <c r="E288" s="8">
        <v>10279614</v>
      </c>
      <c r="F288" s="8">
        <v>17774</v>
      </c>
      <c r="G288" s="8" t="s">
        <v>3955</v>
      </c>
      <c r="H288" s="7" t="s">
        <v>73</v>
      </c>
      <c r="I288" s="7" t="s">
        <v>74</v>
      </c>
      <c r="J288" s="8" t="s">
        <v>75</v>
      </c>
      <c r="K288" s="8" t="s">
        <v>3956</v>
      </c>
      <c r="L288" s="7">
        <v>2015</v>
      </c>
      <c r="M288" s="9">
        <v>42409</v>
      </c>
      <c r="N288" s="10" t="s">
        <v>77</v>
      </c>
      <c r="O288" s="10">
        <v>0</v>
      </c>
      <c r="P288" s="10" t="s">
        <v>78</v>
      </c>
      <c r="Q288" s="10" t="s">
        <v>78</v>
      </c>
      <c r="R288" s="10" t="s">
        <v>78</v>
      </c>
      <c r="S288" s="10" t="s">
        <v>78</v>
      </c>
      <c r="T288" s="8" t="s">
        <v>90</v>
      </c>
      <c r="U288" s="7" t="s">
        <v>951</v>
      </c>
      <c r="V288" s="8" t="s">
        <v>952</v>
      </c>
      <c r="W288" s="7" t="s">
        <v>83</v>
      </c>
      <c r="X288" s="11" t="s">
        <v>950</v>
      </c>
      <c r="Y288" s="8">
        <v>765</v>
      </c>
      <c r="Z288" s="8" t="s">
        <v>950</v>
      </c>
      <c r="AA288" s="7" t="s">
        <v>99</v>
      </c>
      <c r="AB288" s="12" t="s">
        <v>100</v>
      </c>
      <c r="AC288" s="4">
        <f t="shared" si="40"/>
        <v>1</v>
      </c>
      <c r="AD288" s="2">
        <f>IF(COUNTIF(D$2:D288,D288)&gt;1,0,1)</f>
        <v>0</v>
      </c>
      <c r="AG288" s="2">
        <f t="shared" si="41"/>
        <v>0</v>
      </c>
      <c r="AH288" s="2">
        <f t="shared" si="47"/>
        <v>0</v>
      </c>
      <c r="AI288" s="2">
        <f t="shared" si="42"/>
        <v>0</v>
      </c>
      <c r="AJ288" s="44" t="str">
        <f t="shared" si="43"/>
        <v>14634607Y30506285M</v>
      </c>
      <c r="AK288" s="2">
        <f>IF(COUNTIF(AJ$2:AJ288,AJ288)&gt;1,0,1)</f>
        <v>0</v>
      </c>
      <c r="AL288" s="2">
        <f t="shared" si="44"/>
        <v>0</v>
      </c>
      <c r="AM288" s="2">
        <f t="shared" si="45"/>
        <v>0</v>
      </c>
      <c r="AN288" s="2">
        <f t="shared" si="46"/>
        <v>0</v>
      </c>
      <c r="AO288" s="2">
        <f>VLOOKUP(D288,'[1]Matriculados PD 2015_2019'!$D:$F,3,0)</f>
        <v>0</v>
      </c>
      <c r="AP288" s="2">
        <f t="shared" si="48"/>
        <v>0</v>
      </c>
      <c r="AQ288" s="2">
        <f t="shared" si="49"/>
        <v>0</v>
      </c>
    </row>
    <row r="289" spans="1:43">
      <c r="A289" s="2">
        <v>209</v>
      </c>
      <c r="B289" s="5" t="s">
        <v>2916</v>
      </c>
      <c r="C289" s="13" t="s">
        <v>120</v>
      </c>
      <c r="D289" s="13" t="s">
        <v>3957</v>
      </c>
      <c r="E289" s="14">
        <v>15694</v>
      </c>
      <c r="F289" s="14">
        <v>17774</v>
      </c>
      <c r="G289" s="14" t="s">
        <v>3958</v>
      </c>
      <c r="H289" s="13" t="s">
        <v>83</v>
      </c>
      <c r="I289" s="13" t="s">
        <v>74</v>
      </c>
      <c r="J289" s="14" t="s">
        <v>75</v>
      </c>
      <c r="K289" s="14" t="s">
        <v>3959</v>
      </c>
      <c r="L289" s="13">
        <v>2015</v>
      </c>
      <c r="M289" s="15">
        <v>42397</v>
      </c>
      <c r="N289" s="16" t="s">
        <v>77</v>
      </c>
      <c r="O289" s="16">
        <v>0</v>
      </c>
      <c r="P289" s="16" t="s">
        <v>78</v>
      </c>
      <c r="Q289" s="16" t="s">
        <v>78</v>
      </c>
      <c r="R289" s="16" t="s">
        <v>78</v>
      </c>
      <c r="S289" s="16" t="s">
        <v>78</v>
      </c>
      <c r="T289" s="14" t="s">
        <v>80</v>
      </c>
      <c r="U289" s="13" t="s">
        <v>2950</v>
      </c>
      <c r="V289" s="14" t="s">
        <v>2951</v>
      </c>
      <c r="W289" s="13" t="s">
        <v>83</v>
      </c>
      <c r="X289" s="17" t="s">
        <v>950</v>
      </c>
      <c r="Y289" s="14">
        <v>765</v>
      </c>
      <c r="Z289" s="14" t="s">
        <v>950</v>
      </c>
      <c r="AA289" s="13" t="s">
        <v>99</v>
      </c>
      <c r="AB289" s="18" t="s">
        <v>100</v>
      </c>
      <c r="AC289" s="4">
        <f t="shared" si="40"/>
        <v>1</v>
      </c>
      <c r="AD289" s="2">
        <f>IF(COUNTIF(D$2:D289,D289)&gt;1,0,1)</f>
        <v>1</v>
      </c>
      <c r="AG289" s="2">
        <f t="shared" si="41"/>
        <v>0</v>
      </c>
      <c r="AH289" s="2">
        <f t="shared" si="47"/>
        <v>0</v>
      </c>
      <c r="AI289" s="2">
        <f t="shared" si="42"/>
        <v>1</v>
      </c>
      <c r="AJ289" s="44" t="str">
        <f t="shared" si="43"/>
        <v>30810843C28420724S</v>
      </c>
      <c r="AK289" s="2">
        <f>IF(COUNTIF(AJ$2:AJ289,AJ289)&gt;1,0,1)</f>
        <v>1</v>
      </c>
      <c r="AL289" s="2">
        <f t="shared" si="44"/>
        <v>1</v>
      </c>
      <c r="AM289" s="2">
        <f t="shared" si="45"/>
        <v>0</v>
      </c>
      <c r="AN289" s="2">
        <f t="shared" si="46"/>
        <v>0</v>
      </c>
      <c r="AO289" s="2">
        <f>VLOOKUP(D289,'[1]Matriculados PD 2015_2019'!$D:$F,3,0)</f>
        <v>0</v>
      </c>
      <c r="AP289" s="2">
        <f t="shared" si="48"/>
        <v>0</v>
      </c>
      <c r="AQ289" s="2">
        <f t="shared" si="49"/>
        <v>0</v>
      </c>
    </row>
    <row r="290" spans="1:43">
      <c r="A290" s="2">
        <v>209</v>
      </c>
      <c r="B290" s="5" t="s">
        <v>2916</v>
      </c>
      <c r="C290" s="13" t="s">
        <v>120</v>
      </c>
      <c r="D290" s="13" t="s">
        <v>3957</v>
      </c>
      <c r="E290" s="14">
        <v>15694</v>
      </c>
      <c r="F290" s="14">
        <v>17774</v>
      </c>
      <c r="G290" s="14" t="s">
        <v>3958</v>
      </c>
      <c r="H290" s="13" t="s">
        <v>83</v>
      </c>
      <c r="I290" s="13" t="s">
        <v>74</v>
      </c>
      <c r="J290" s="14" t="s">
        <v>75</v>
      </c>
      <c r="K290" s="14" t="s">
        <v>3959</v>
      </c>
      <c r="L29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
      <c r="Z290" s="14"/>
      <c r="AA290" s="13"/>
      <c r="AB290" s="18"/>
      <c r="AC290" s="4">
        <f t="shared" si="40"/>
        <v>1</v>
      </c>
      <c r="AD290" s="2">
        <f>IF(COUNTIF(D$2:D290,D290)&gt;1,0,1)</f>
        <v>0</v>
      </c>
      <c r="AG290" s="2">
        <f t="shared" si="41"/>
        <v>0</v>
      </c>
      <c r="AH290" s="2">
        <f t="shared" si="47"/>
        <v>0</v>
      </c>
      <c r="AI290" s="2">
        <f t="shared" si="42"/>
        <v>0</v>
      </c>
      <c r="AJ290" s="44" t="str">
        <f t="shared" si="43"/>
        <v>30810843C30947434Z</v>
      </c>
      <c r="AK290" s="2">
        <f>IF(COUNTIF(AJ$2:AJ290,AJ290)&gt;1,0,1)</f>
        <v>1</v>
      </c>
      <c r="AL290" s="2">
        <f t="shared" si="44"/>
        <v>0</v>
      </c>
      <c r="AM290" s="2">
        <f t="shared" si="45"/>
        <v>0</v>
      </c>
      <c r="AN290" s="2">
        <f t="shared" si="46"/>
        <v>0</v>
      </c>
      <c r="AO290" s="2">
        <f>VLOOKUP(D290,'[1]Matriculados PD 2015_2019'!$D:$F,3,0)</f>
        <v>0</v>
      </c>
      <c r="AP290" s="2">
        <f t="shared" si="48"/>
        <v>0</v>
      </c>
      <c r="AQ290" s="2">
        <f t="shared" si="49"/>
        <v>0</v>
      </c>
    </row>
    <row r="291" spans="1:43">
      <c r="A291" s="2">
        <v>209</v>
      </c>
      <c r="B291" s="6" t="s">
        <v>2916</v>
      </c>
      <c r="C291" s="7" t="s">
        <v>120</v>
      </c>
      <c r="D291" s="7" t="s">
        <v>3957</v>
      </c>
      <c r="E291" s="8">
        <v>15694</v>
      </c>
      <c r="F291" s="8">
        <v>17774</v>
      </c>
      <c r="G291" s="8" t="s">
        <v>3958</v>
      </c>
      <c r="H291" s="7" t="s">
        <v>83</v>
      </c>
      <c r="I291" s="7" t="s">
        <v>74</v>
      </c>
      <c r="J291" s="8" t="s">
        <v>75</v>
      </c>
      <c r="K291" s="8" t="s">
        <v>3959</v>
      </c>
      <c r="L291" s="7">
        <v>2015</v>
      </c>
      <c r="M291" s="9">
        <v>42397</v>
      </c>
      <c r="N291" s="10" t="s">
        <v>77</v>
      </c>
      <c r="O291" s="10">
        <v>0</v>
      </c>
      <c r="P291" s="10" t="s">
        <v>78</v>
      </c>
      <c r="Q291" s="10" t="s">
        <v>78</v>
      </c>
      <c r="R291" s="10" t="s">
        <v>78</v>
      </c>
      <c r="S291" s="10" t="s">
        <v>78</v>
      </c>
      <c r="T291" s="8" t="s">
        <v>80</v>
      </c>
      <c r="U291" s="7" t="s">
        <v>2952</v>
      </c>
      <c r="V291" s="8" t="s">
        <v>2953</v>
      </c>
      <c r="W291" s="7" t="s">
        <v>73</v>
      </c>
      <c r="X291" s="11" t="s">
        <v>950</v>
      </c>
      <c r="Y291" s="8">
        <v>765</v>
      </c>
      <c r="Z291" s="8" t="s">
        <v>950</v>
      </c>
      <c r="AA291" s="7" t="s">
        <v>99</v>
      </c>
      <c r="AB291" s="12" t="s">
        <v>100</v>
      </c>
      <c r="AC291" s="4">
        <f t="shared" si="40"/>
        <v>1</v>
      </c>
      <c r="AD291" s="2">
        <f>IF(COUNTIF(D$2:D291,D291)&gt;1,0,1)</f>
        <v>0</v>
      </c>
      <c r="AG291" s="2">
        <f t="shared" si="41"/>
        <v>0</v>
      </c>
      <c r="AH291" s="2">
        <f t="shared" si="47"/>
        <v>0</v>
      </c>
      <c r="AI291" s="2">
        <f t="shared" si="42"/>
        <v>0</v>
      </c>
      <c r="AJ291" s="44" t="str">
        <f t="shared" si="43"/>
        <v>30810843C75699124Y</v>
      </c>
      <c r="AK291" s="2">
        <f>IF(COUNTIF(AJ$2:AJ291,AJ291)&gt;1,0,1)</f>
        <v>1</v>
      </c>
      <c r="AL291" s="2">
        <f t="shared" si="44"/>
        <v>0</v>
      </c>
      <c r="AM291" s="2">
        <f t="shared" si="45"/>
        <v>0</v>
      </c>
      <c r="AN291" s="2">
        <f t="shared" si="46"/>
        <v>0</v>
      </c>
      <c r="AO291" s="2">
        <f>VLOOKUP(D291,'[1]Matriculados PD 2015_2019'!$D:$F,3,0)</f>
        <v>0</v>
      </c>
      <c r="AP291" s="2">
        <f t="shared" si="48"/>
        <v>0</v>
      </c>
      <c r="AQ291" s="2">
        <f t="shared" si="49"/>
        <v>0</v>
      </c>
    </row>
    <row r="292" spans="1:43">
      <c r="A292" s="2">
        <v>209</v>
      </c>
      <c r="B292" s="5" t="s">
        <v>2916</v>
      </c>
      <c r="C292" s="13" t="s">
        <v>120</v>
      </c>
      <c r="D292" s="13" t="s">
        <v>3957</v>
      </c>
      <c r="E292" s="14">
        <v>15694</v>
      </c>
      <c r="F292" s="14">
        <v>17774</v>
      </c>
      <c r="G292" s="14" t="s">
        <v>3958</v>
      </c>
      <c r="H292" s="13" t="s">
        <v>83</v>
      </c>
      <c r="I292" s="13" t="s">
        <v>74</v>
      </c>
      <c r="J292" s="14" t="s">
        <v>75</v>
      </c>
      <c r="K292" s="14" t="s">
        <v>3959</v>
      </c>
      <c r="L292" s="13">
        <v>2015</v>
      </c>
      <c r="M292" s="15">
        <v>42397</v>
      </c>
      <c r="N292" s="16" t="s">
        <v>77</v>
      </c>
      <c r="O292" s="16">
        <v>0</v>
      </c>
      <c r="P292" s="16" t="s">
        <v>78</v>
      </c>
      <c r="Q292" s="16" t="s">
        <v>78</v>
      </c>
      <c r="R292" s="16" t="s">
        <v>78</v>
      </c>
      <c r="S292" s="16" t="s">
        <v>78</v>
      </c>
      <c r="T292" s="14" t="s">
        <v>90</v>
      </c>
      <c r="U292" s="13" t="s">
        <v>2950</v>
      </c>
      <c r="V292" s="14" t="s">
        <v>2951</v>
      </c>
      <c r="W292" s="13" t="s">
        <v>83</v>
      </c>
      <c r="X292" s="17" t="s">
        <v>950</v>
      </c>
      <c r="Y292" s="14">
        <v>765</v>
      </c>
      <c r="Z292" s="14" t="s">
        <v>950</v>
      </c>
      <c r="AA292" s="13" t="s">
        <v>99</v>
      </c>
      <c r="AB292" s="18" t="s">
        <v>100</v>
      </c>
      <c r="AC292" s="4">
        <f t="shared" si="40"/>
        <v>1</v>
      </c>
      <c r="AD292" s="2">
        <f>IF(COUNTIF(D$2:D292,D292)&gt;1,0,1)</f>
        <v>0</v>
      </c>
      <c r="AG292" s="2">
        <f t="shared" si="41"/>
        <v>0</v>
      </c>
      <c r="AH292" s="2">
        <f t="shared" si="47"/>
        <v>0</v>
      </c>
      <c r="AI292" s="2">
        <f t="shared" si="42"/>
        <v>0</v>
      </c>
      <c r="AJ292" s="44" t="str">
        <f t="shared" si="43"/>
        <v>30810843C28420724S</v>
      </c>
      <c r="AK292" s="2">
        <f>IF(COUNTIF(AJ$2:AJ292,AJ292)&gt;1,0,1)</f>
        <v>0</v>
      </c>
      <c r="AL292" s="2">
        <f t="shared" si="44"/>
        <v>0</v>
      </c>
      <c r="AM292" s="2">
        <f t="shared" si="45"/>
        <v>0</v>
      </c>
      <c r="AN292" s="2">
        <f t="shared" si="46"/>
        <v>0</v>
      </c>
      <c r="AO292" s="2">
        <f>VLOOKUP(D292,'[1]Matriculados PD 2015_2019'!$D:$F,3,0)</f>
        <v>0</v>
      </c>
      <c r="AP292" s="2">
        <f t="shared" si="48"/>
        <v>0</v>
      </c>
      <c r="AQ292" s="2">
        <f t="shared" si="49"/>
        <v>0</v>
      </c>
    </row>
    <row r="293" spans="1:43">
      <c r="A293" s="2">
        <v>209</v>
      </c>
      <c r="B293" s="6" t="s">
        <v>2916</v>
      </c>
      <c r="C293" s="7" t="s">
        <v>120</v>
      </c>
      <c r="D293" s="7" t="s">
        <v>3962</v>
      </c>
      <c r="E293" s="8">
        <v>23693</v>
      </c>
      <c r="F293" s="8">
        <v>17774</v>
      </c>
      <c r="G293" s="8" t="s">
        <v>3963</v>
      </c>
      <c r="H293" s="7" t="s">
        <v>73</v>
      </c>
      <c r="I293" s="7" t="s">
        <v>74</v>
      </c>
      <c r="J293" s="8" t="s">
        <v>75</v>
      </c>
      <c r="K293" s="8" t="s">
        <v>3964</v>
      </c>
      <c r="L293" s="7">
        <v>2015</v>
      </c>
      <c r="M293" s="9">
        <v>42405</v>
      </c>
      <c r="N293" s="10" t="s">
        <v>77</v>
      </c>
      <c r="O293" s="10">
        <v>0</v>
      </c>
      <c r="P293" s="10" t="s">
        <v>78</v>
      </c>
      <c r="Q293" s="10" t="s">
        <v>78</v>
      </c>
      <c r="R293" s="10" t="s">
        <v>78</v>
      </c>
      <c r="S293" s="10" t="s">
        <v>78</v>
      </c>
      <c r="T293" s="8" t="s">
        <v>80</v>
      </c>
      <c r="U293" s="7" t="s">
        <v>3965</v>
      </c>
      <c r="V293" s="8" t="s">
        <v>3966</v>
      </c>
      <c r="W293" s="7" t="s">
        <v>83</v>
      </c>
      <c r="X293" s="11" t="s">
        <v>950</v>
      </c>
      <c r="Y293" s="8">
        <v>765</v>
      </c>
      <c r="Z293" s="8" t="s">
        <v>950</v>
      </c>
      <c r="AA293" s="7" t="s">
        <v>99</v>
      </c>
      <c r="AB293" s="12" t="s">
        <v>100</v>
      </c>
      <c r="AC293" s="4">
        <f t="shared" si="40"/>
        <v>1</v>
      </c>
      <c r="AD293" s="2">
        <f>IF(COUNTIF(D$2:D293,D293)&gt;1,0,1)</f>
        <v>1</v>
      </c>
      <c r="AG293" s="2">
        <f t="shared" si="41"/>
        <v>0</v>
      </c>
      <c r="AH293" s="2">
        <f t="shared" si="47"/>
        <v>0</v>
      </c>
      <c r="AI293" s="2">
        <f t="shared" si="42"/>
        <v>1</v>
      </c>
      <c r="AJ293" s="44" t="str">
        <f t="shared" si="43"/>
        <v>30943317Z30522472T</v>
      </c>
      <c r="AK293" s="2">
        <f>IF(COUNTIF(AJ$2:AJ293,AJ293)&gt;1,0,1)</f>
        <v>1</v>
      </c>
      <c r="AL293" s="2">
        <f t="shared" si="44"/>
        <v>1</v>
      </c>
      <c r="AM293" s="2">
        <f t="shared" si="45"/>
        <v>0</v>
      </c>
      <c r="AN293" s="2">
        <f t="shared" si="46"/>
        <v>0</v>
      </c>
      <c r="AO293" s="2">
        <f>VLOOKUP(D293,'[1]Matriculados PD 2015_2019'!$D:$F,3,0)</f>
        <v>0</v>
      </c>
      <c r="AP293" s="2">
        <f t="shared" si="48"/>
        <v>0</v>
      </c>
      <c r="AQ293" s="2">
        <f t="shared" si="49"/>
        <v>0</v>
      </c>
    </row>
    <row r="294" spans="1:43">
      <c r="A294" s="2">
        <v>209</v>
      </c>
      <c r="B294" s="5" t="s">
        <v>2916</v>
      </c>
      <c r="C294" s="13" t="s">
        <v>120</v>
      </c>
      <c r="D294" s="13" t="s">
        <v>3962</v>
      </c>
      <c r="E294" s="14">
        <v>23693</v>
      </c>
      <c r="F294" s="14">
        <v>17774</v>
      </c>
      <c r="G294" s="14" t="s">
        <v>3963</v>
      </c>
      <c r="H294" s="13" t="s">
        <v>73</v>
      </c>
      <c r="I294" s="13" t="s">
        <v>74</v>
      </c>
      <c r="J294" s="14" t="s">
        <v>75</v>
      </c>
      <c r="K294" s="14" t="s">
        <v>3964</v>
      </c>
      <c r="L294" s="13">
        <v>2015</v>
      </c>
      <c r="M294" s="15">
        <v>42405</v>
      </c>
      <c r="N294" s="16" t="s">
        <v>77</v>
      </c>
      <c r="O294" s="16">
        <v>0</v>
      </c>
      <c r="P294" s="16" t="s">
        <v>78</v>
      </c>
      <c r="Q294" s="16" t="s">
        <v>78</v>
      </c>
      <c r="R294" s="16" t="s">
        <v>78</v>
      </c>
      <c r="S294" s="16" t="s">
        <v>78</v>
      </c>
      <c r="T294" s="14" t="s">
        <v>80</v>
      </c>
      <c r="U294" s="13" t="s">
        <v>975</v>
      </c>
      <c r="V294" s="14" t="s">
        <v>976</v>
      </c>
      <c r="W294" s="13" t="s">
        <v>83</v>
      </c>
      <c r="X294" s="17" t="s">
        <v>950</v>
      </c>
      <c r="Y294" s="14">
        <v>765</v>
      </c>
      <c r="Z294" s="14" t="s">
        <v>950</v>
      </c>
      <c r="AA294" s="13" t="s">
        <v>99</v>
      </c>
      <c r="AB294" s="18" t="s">
        <v>100</v>
      </c>
      <c r="AC294" s="4">
        <f t="shared" si="40"/>
        <v>1</v>
      </c>
      <c r="AD294" s="2">
        <f>IF(COUNTIF(D$2:D294,D294)&gt;1,0,1)</f>
        <v>0</v>
      </c>
      <c r="AG294" s="2">
        <f t="shared" si="41"/>
        <v>0</v>
      </c>
      <c r="AH294" s="2">
        <f t="shared" si="47"/>
        <v>0</v>
      </c>
      <c r="AI294" s="2">
        <f t="shared" si="42"/>
        <v>0</v>
      </c>
      <c r="AJ294" s="44" t="str">
        <f t="shared" si="43"/>
        <v>30943317Z51963212W</v>
      </c>
      <c r="AK294" s="2">
        <f>IF(COUNTIF(AJ$2:AJ294,AJ294)&gt;1,0,1)</f>
        <v>1</v>
      </c>
      <c r="AL294" s="2">
        <f t="shared" si="44"/>
        <v>0</v>
      </c>
      <c r="AM294" s="2">
        <f t="shared" si="45"/>
        <v>0</v>
      </c>
      <c r="AN294" s="2">
        <f t="shared" si="46"/>
        <v>0</v>
      </c>
      <c r="AO294" s="2">
        <f>VLOOKUP(D294,'[1]Matriculados PD 2015_2019'!$D:$F,3,0)</f>
        <v>0</v>
      </c>
      <c r="AP294" s="2">
        <f t="shared" si="48"/>
        <v>0</v>
      </c>
      <c r="AQ294" s="2">
        <f t="shared" si="49"/>
        <v>0</v>
      </c>
    </row>
    <row r="295" spans="1:43">
      <c r="A295" s="2">
        <v>209</v>
      </c>
      <c r="B295" s="6" t="s">
        <v>2916</v>
      </c>
      <c r="C295" s="7" t="s">
        <v>120</v>
      </c>
      <c r="D295" s="7" t="s">
        <v>3962</v>
      </c>
      <c r="E295" s="8">
        <v>23693</v>
      </c>
      <c r="F295" s="8">
        <v>17774</v>
      </c>
      <c r="G295" s="8" t="s">
        <v>3963</v>
      </c>
      <c r="H295" s="7" t="s">
        <v>73</v>
      </c>
      <c r="I295" s="7" t="s">
        <v>74</v>
      </c>
      <c r="J295" s="8" t="s">
        <v>75</v>
      </c>
      <c r="K295" s="8" t="s">
        <v>3964</v>
      </c>
      <c r="L295" s="7">
        <v>2015</v>
      </c>
      <c r="M295" s="9">
        <v>42405</v>
      </c>
      <c r="N295" s="10" t="s">
        <v>77</v>
      </c>
      <c r="O295" s="10">
        <v>0</v>
      </c>
      <c r="P295" s="10" t="s">
        <v>78</v>
      </c>
      <c r="Q295" s="10" t="s">
        <v>78</v>
      </c>
      <c r="R295" s="10" t="s">
        <v>78</v>
      </c>
      <c r="S295" s="10" t="s">
        <v>78</v>
      </c>
      <c r="T295" s="8" t="s">
        <v>90</v>
      </c>
      <c r="U295" s="7" t="s">
        <v>3965</v>
      </c>
      <c r="V295" s="8" t="s">
        <v>3966</v>
      </c>
      <c r="W295" s="7" t="s">
        <v>83</v>
      </c>
      <c r="X295" s="11" t="s">
        <v>950</v>
      </c>
      <c r="Y295" s="8">
        <v>765</v>
      </c>
      <c r="Z295" s="8" t="s">
        <v>950</v>
      </c>
      <c r="AA295" s="7" t="s">
        <v>99</v>
      </c>
      <c r="AB295" s="12" t="s">
        <v>100</v>
      </c>
      <c r="AC295" s="4">
        <f t="shared" si="40"/>
        <v>1</v>
      </c>
      <c r="AD295" s="2">
        <f>IF(COUNTIF(D$2:D295,D295)&gt;1,0,1)</f>
        <v>0</v>
      </c>
      <c r="AG295" s="2">
        <f t="shared" si="41"/>
        <v>0</v>
      </c>
      <c r="AH295" s="2">
        <f t="shared" si="47"/>
        <v>0</v>
      </c>
      <c r="AI295" s="2">
        <f t="shared" si="42"/>
        <v>0</v>
      </c>
      <c r="AJ295" s="44" t="str">
        <f t="shared" si="43"/>
        <v>30943317Z30522472T</v>
      </c>
      <c r="AK295" s="2">
        <f>IF(COUNTIF(AJ$2:AJ295,AJ295)&gt;1,0,1)</f>
        <v>0</v>
      </c>
      <c r="AL295" s="2">
        <f t="shared" si="44"/>
        <v>0</v>
      </c>
      <c r="AM295" s="2">
        <f t="shared" si="45"/>
        <v>0</v>
      </c>
      <c r="AN295" s="2">
        <f t="shared" si="46"/>
        <v>0</v>
      </c>
      <c r="AO295" s="2">
        <f>VLOOKUP(D295,'[1]Matriculados PD 2015_2019'!$D:$F,3,0)</f>
        <v>0</v>
      </c>
      <c r="AP295" s="2">
        <f t="shared" si="48"/>
        <v>0</v>
      </c>
      <c r="AQ295" s="2">
        <f t="shared" si="49"/>
        <v>0</v>
      </c>
    </row>
    <row r="296" spans="1:43">
      <c r="A296" s="2">
        <v>209</v>
      </c>
      <c r="B296" s="6" t="s">
        <v>2916</v>
      </c>
      <c r="C296" s="7" t="s">
        <v>120</v>
      </c>
      <c r="D296" s="7" t="s">
        <v>3967</v>
      </c>
      <c r="E296" s="8">
        <v>10110574</v>
      </c>
      <c r="F296" s="8">
        <v>17774</v>
      </c>
      <c r="G296" s="8" t="s">
        <v>3968</v>
      </c>
      <c r="H296" s="7" t="s">
        <v>83</v>
      </c>
      <c r="I296" s="7" t="s">
        <v>74</v>
      </c>
      <c r="J296" s="8" t="s">
        <v>75</v>
      </c>
      <c r="K296" s="8" t="s">
        <v>3969</v>
      </c>
      <c r="L296" s="7">
        <v>2015</v>
      </c>
      <c r="M296" s="9">
        <v>42391</v>
      </c>
      <c r="N296" s="10" t="s">
        <v>77</v>
      </c>
      <c r="O296" s="10">
        <v>0</v>
      </c>
      <c r="P296" s="10" t="s">
        <v>78</v>
      </c>
      <c r="Q296" s="10" t="s">
        <v>78</v>
      </c>
      <c r="R296" s="10" t="s">
        <v>78</v>
      </c>
      <c r="S296" s="10" t="s">
        <v>78</v>
      </c>
      <c r="T296" s="8" t="s">
        <v>80</v>
      </c>
      <c r="U296" s="7" t="s">
        <v>1834</v>
      </c>
      <c r="V296" s="8" t="s">
        <v>1835</v>
      </c>
      <c r="W296" s="7" t="s">
        <v>73</v>
      </c>
      <c r="X296" s="11" t="s">
        <v>1836</v>
      </c>
      <c r="Y296" s="8">
        <v>385</v>
      </c>
      <c r="Z296" s="8" t="s">
        <v>706</v>
      </c>
      <c r="AA296" s="7" t="s">
        <v>99</v>
      </c>
      <c r="AB296" s="12" t="s">
        <v>100</v>
      </c>
      <c r="AC296" s="4">
        <f t="shared" si="40"/>
        <v>1</v>
      </c>
      <c r="AD296" s="2">
        <f>IF(COUNTIF(D$2:D296,D296)&gt;1,0,1)</f>
        <v>1</v>
      </c>
      <c r="AG296" s="2">
        <f t="shared" si="41"/>
        <v>0</v>
      </c>
      <c r="AH296" s="2">
        <f t="shared" si="47"/>
        <v>0</v>
      </c>
      <c r="AI296" s="2">
        <f t="shared" si="42"/>
        <v>1</v>
      </c>
      <c r="AJ296" s="44" t="str">
        <f t="shared" si="43"/>
        <v>30956593L30454570V</v>
      </c>
      <c r="AK296" s="2">
        <f>IF(COUNTIF(AJ$2:AJ296,AJ296)&gt;1,0,1)</f>
        <v>1</v>
      </c>
      <c r="AL296" s="2">
        <f t="shared" si="44"/>
        <v>1</v>
      </c>
      <c r="AM296" s="2">
        <f t="shared" si="45"/>
        <v>0</v>
      </c>
      <c r="AN296" s="2">
        <f t="shared" si="46"/>
        <v>0</v>
      </c>
      <c r="AO296" s="2">
        <f>VLOOKUP(D296,'[1]Matriculados PD 2015_2019'!$D:$F,3,0)</f>
        <v>0</v>
      </c>
      <c r="AP296" s="2">
        <f t="shared" si="48"/>
        <v>0</v>
      </c>
      <c r="AQ296" s="2">
        <f t="shared" si="49"/>
        <v>0</v>
      </c>
    </row>
    <row r="297" spans="1:43">
      <c r="A297" s="2">
        <v>209</v>
      </c>
      <c r="B297" s="5" t="s">
        <v>2916</v>
      </c>
      <c r="C297" s="13" t="s">
        <v>120</v>
      </c>
      <c r="D297" s="13" t="s">
        <v>3967</v>
      </c>
      <c r="E297" s="14">
        <v>10110574</v>
      </c>
      <c r="F297" s="14">
        <v>17774</v>
      </c>
      <c r="G297" s="14" t="s">
        <v>3968</v>
      </c>
      <c r="H297" s="13" t="s">
        <v>83</v>
      </c>
      <c r="I297" s="13" t="s">
        <v>74</v>
      </c>
      <c r="J297" s="14" t="s">
        <v>75</v>
      </c>
      <c r="K297" s="14" t="s">
        <v>3969</v>
      </c>
      <c r="L297" s="13">
        <v>2015</v>
      </c>
      <c r="M297" s="15">
        <v>42391</v>
      </c>
      <c r="N297" s="16" t="s">
        <v>77</v>
      </c>
      <c r="O297" s="16">
        <v>0</v>
      </c>
      <c r="P297" s="16" t="s">
        <v>78</v>
      </c>
      <c r="Q297" s="16" t="s">
        <v>78</v>
      </c>
      <c r="R297" s="16" t="s">
        <v>78</v>
      </c>
      <c r="S297" s="16" t="s">
        <v>78</v>
      </c>
      <c r="T297" s="14" t="s">
        <v>80</v>
      </c>
      <c r="U297" s="13" t="s">
        <v>3970</v>
      </c>
      <c r="V297" s="14" t="s">
        <v>3971</v>
      </c>
      <c r="W297" s="13" t="s">
        <v>83</v>
      </c>
      <c r="X297" s="17" t="s">
        <v>1836</v>
      </c>
      <c r="Y297" s="14">
        <v>385</v>
      </c>
      <c r="Z297" s="14" t="s">
        <v>706</v>
      </c>
      <c r="AA297" s="13" t="s">
        <v>99</v>
      </c>
      <c r="AB297" s="18" t="s">
        <v>100</v>
      </c>
      <c r="AC297" s="4">
        <f t="shared" si="40"/>
        <v>1</v>
      </c>
      <c r="AD297" s="2">
        <f>IF(COUNTIF(D$2:D297,D297)&gt;1,0,1)</f>
        <v>0</v>
      </c>
      <c r="AG297" s="2">
        <f t="shared" si="41"/>
        <v>0</v>
      </c>
      <c r="AH297" s="2">
        <f t="shared" si="47"/>
        <v>0</v>
      </c>
      <c r="AI297" s="2">
        <f t="shared" si="42"/>
        <v>0</v>
      </c>
      <c r="AJ297" s="44" t="str">
        <f t="shared" si="43"/>
        <v>30956593L30961511S</v>
      </c>
      <c r="AK297" s="2">
        <f>IF(COUNTIF(AJ$2:AJ297,AJ297)&gt;1,0,1)</f>
        <v>1</v>
      </c>
      <c r="AL297" s="2">
        <f t="shared" si="44"/>
        <v>0</v>
      </c>
      <c r="AM297" s="2">
        <f t="shared" si="45"/>
        <v>0</v>
      </c>
      <c r="AN297" s="2">
        <f t="shared" si="46"/>
        <v>0</v>
      </c>
      <c r="AO297" s="2">
        <f>VLOOKUP(D297,'[1]Matriculados PD 2015_2019'!$D:$F,3,0)</f>
        <v>0</v>
      </c>
      <c r="AP297" s="2">
        <f t="shared" si="48"/>
        <v>0</v>
      </c>
      <c r="AQ297" s="2">
        <f t="shared" si="49"/>
        <v>0</v>
      </c>
    </row>
    <row r="298" spans="1:43">
      <c r="A298" s="2">
        <v>209</v>
      </c>
      <c r="B298" s="6" t="s">
        <v>2916</v>
      </c>
      <c r="C298" s="7" t="s">
        <v>120</v>
      </c>
      <c r="D298" s="7" t="s">
        <v>3967</v>
      </c>
      <c r="E298" s="8">
        <v>10110574</v>
      </c>
      <c r="F298" s="8">
        <v>17774</v>
      </c>
      <c r="G298" s="8" t="s">
        <v>3968</v>
      </c>
      <c r="H298" s="7" t="s">
        <v>83</v>
      </c>
      <c r="I298" s="7" t="s">
        <v>74</v>
      </c>
      <c r="J298" s="8" t="s">
        <v>75</v>
      </c>
      <c r="K298" s="8" t="s">
        <v>3969</v>
      </c>
      <c r="L298" s="7">
        <v>2015</v>
      </c>
      <c r="M298" s="9">
        <v>42391</v>
      </c>
      <c r="N298" s="10" t="s">
        <v>77</v>
      </c>
      <c r="O298" s="10">
        <v>0</v>
      </c>
      <c r="P298" s="10" t="s">
        <v>78</v>
      </c>
      <c r="Q298" s="10" t="s">
        <v>78</v>
      </c>
      <c r="R298" s="10" t="s">
        <v>78</v>
      </c>
      <c r="S298" s="10" t="s">
        <v>78</v>
      </c>
      <c r="T298" s="8" t="s">
        <v>90</v>
      </c>
      <c r="U298" s="7" t="s">
        <v>1834</v>
      </c>
      <c r="V298" s="8" t="s">
        <v>1835</v>
      </c>
      <c r="W298" s="7" t="s">
        <v>73</v>
      </c>
      <c r="X298" s="11" t="s">
        <v>1836</v>
      </c>
      <c r="Y298" s="8">
        <v>385</v>
      </c>
      <c r="Z298" s="8" t="s">
        <v>706</v>
      </c>
      <c r="AA298" s="7" t="s">
        <v>99</v>
      </c>
      <c r="AB298" s="12" t="s">
        <v>100</v>
      </c>
      <c r="AC298" s="4">
        <f t="shared" si="40"/>
        <v>1</v>
      </c>
      <c r="AD298" s="2">
        <f>IF(COUNTIF(D$2:D298,D298)&gt;1,0,1)</f>
        <v>0</v>
      </c>
      <c r="AG298" s="2">
        <f t="shared" si="41"/>
        <v>0</v>
      </c>
      <c r="AH298" s="2">
        <f t="shared" si="47"/>
        <v>0</v>
      </c>
      <c r="AI298" s="2">
        <f t="shared" si="42"/>
        <v>0</v>
      </c>
      <c r="AJ298" s="44" t="str">
        <f t="shared" si="43"/>
        <v>30956593L30454570V</v>
      </c>
      <c r="AK298" s="2">
        <f>IF(COUNTIF(AJ$2:AJ298,AJ298)&gt;1,0,1)</f>
        <v>0</v>
      </c>
      <c r="AL298" s="2">
        <f t="shared" si="44"/>
        <v>0</v>
      </c>
      <c r="AM298" s="2">
        <f t="shared" si="45"/>
        <v>0</v>
      </c>
      <c r="AN298" s="2">
        <f t="shared" si="46"/>
        <v>0</v>
      </c>
      <c r="AO298" s="2">
        <f>VLOOKUP(D298,'[1]Matriculados PD 2015_2019'!$D:$F,3,0)</f>
        <v>0</v>
      </c>
      <c r="AP298" s="2">
        <f t="shared" si="48"/>
        <v>0</v>
      </c>
      <c r="AQ298" s="2">
        <f t="shared" si="49"/>
        <v>0</v>
      </c>
    </row>
    <row r="299" spans="1:43">
      <c r="A299" s="2">
        <v>209</v>
      </c>
      <c r="B299" s="5" t="s">
        <v>2916</v>
      </c>
      <c r="C299" s="13" t="s">
        <v>120</v>
      </c>
      <c r="D299" s="13" t="s">
        <v>3972</v>
      </c>
      <c r="E299" s="14">
        <v>10333357</v>
      </c>
      <c r="F299" s="14">
        <v>17774</v>
      </c>
      <c r="G299" s="14" t="s">
        <v>3973</v>
      </c>
      <c r="H299" s="13" t="s">
        <v>73</v>
      </c>
      <c r="I299" s="13" t="s">
        <v>74</v>
      </c>
      <c r="J299" s="14" t="s">
        <v>75</v>
      </c>
      <c r="K299" s="14" t="s">
        <v>3974</v>
      </c>
      <c r="L299" s="13">
        <v>2015</v>
      </c>
      <c r="M299" s="15">
        <v>42390</v>
      </c>
      <c r="N299" s="16" t="s">
        <v>77</v>
      </c>
      <c r="O299" s="16">
        <v>0</v>
      </c>
      <c r="P299" s="16" t="s">
        <v>78</v>
      </c>
      <c r="Q299" s="16" t="s">
        <v>78</v>
      </c>
      <c r="R299" s="16" t="s">
        <v>78</v>
      </c>
      <c r="S299" s="16" t="s">
        <v>79</v>
      </c>
      <c r="T299" s="14" t="s">
        <v>80</v>
      </c>
      <c r="U299" s="13" t="s">
        <v>3494</v>
      </c>
      <c r="V299" s="14" t="s">
        <v>3495</v>
      </c>
      <c r="W299" s="13" t="s">
        <v>83</v>
      </c>
      <c r="X299" s="17" t="s">
        <v>909</v>
      </c>
      <c r="Y299" s="14">
        <v>750</v>
      </c>
      <c r="Z299" s="14" t="s">
        <v>909</v>
      </c>
      <c r="AA299" s="13" t="s">
        <v>99</v>
      </c>
      <c r="AB299" s="18" t="s">
        <v>100</v>
      </c>
      <c r="AC299" s="4">
        <f t="shared" si="40"/>
        <v>1</v>
      </c>
      <c r="AD299" s="2">
        <f>IF(COUNTIF(D$2:D299,D299)&gt;1,0,1)</f>
        <v>1</v>
      </c>
      <c r="AG299" s="2">
        <f t="shared" si="41"/>
        <v>0</v>
      </c>
      <c r="AH299" s="2">
        <f t="shared" si="47"/>
        <v>0</v>
      </c>
      <c r="AI299" s="2">
        <f t="shared" si="42"/>
        <v>1</v>
      </c>
      <c r="AJ299" s="44" t="str">
        <f t="shared" si="43"/>
        <v>30979784A28274746H</v>
      </c>
      <c r="AK299" s="2">
        <f>IF(COUNTIF(AJ$2:AJ299,AJ299)&gt;1,0,1)</f>
        <v>1</v>
      </c>
      <c r="AL299" s="2">
        <f t="shared" si="44"/>
        <v>1</v>
      </c>
      <c r="AM299" s="2">
        <f t="shared" si="45"/>
        <v>1</v>
      </c>
      <c r="AN299" s="2">
        <f t="shared" si="46"/>
        <v>0</v>
      </c>
      <c r="AO299" s="2">
        <f>VLOOKUP(D299,'[1]Matriculados PD 2015_2019'!$D:$F,3,0)</f>
        <v>0</v>
      </c>
      <c r="AP299" s="2">
        <f t="shared" si="48"/>
        <v>0</v>
      </c>
      <c r="AQ299" s="2">
        <f t="shared" si="49"/>
        <v>0</v>
      </c>
    </row>
    <row r="300" spans="1:43">
      <c r="A300" s="2">
        <v>209</v>
      </c>
      <c r="B300" s="6" t="s">
        <v>2916</v>
      </c>
      <c r="C300" s="7" t="s">
        <v>120</v>
      </c>
      <c r="D300" s="7" t="s">
        <v>3972</v>
      </c>
      <c r="E300" s="8">
        <v>10333357</v>
      </c>
      <c r="F300" s="8">
        <v>17774</v>
      </c>
      <c r="G300" s="8" t="s">
        <v>3973</v>
      </c>
      <c r="H300" s="7" t="s">
        <v>73</v>
      </c>
      <c r="I300" s="7" t="s">
        <v>74</v>
      </c>
      <c r="J300" s="8" t="s">
        <v>75</v>
      </c>
      <c r="K300" s="8" t="s">
        <v>3974</v>
      </c>
      <c r="L300" s="7">
        <v>2015</v>
      </c>
      <c r="M300" s="9">
        <v>42390</v>
      </c>
      <c r="N300" s="10" t="s">
        <v>77</v>
      </c>
      <c r="O300" s="10">
        <v>0</v>
      </c>
      <c r="P300" s="10" t="s">
        <v>78</v>
      </c>
      <c r="Q300" s="10" t="s">
        <v>78</v>
      </c>
      <c r="R300" s="10" t="s">
        <v>78</v>
      </c>
      <c r="S300" s="10" t="s">
        <v>79</v>
      </c>
      <c r="T300" s="8" t="s">
        <v>80</v>
      </c>
      <c r="U300" s="7" t="s">
        <v>1842</v>
      </c>
      <c r="V300" s="8" t="s">
        <v>1843</v>
      </c>
      <c r="W300" s="7" t="s">
        <v>73</v>
      </c>
      <c r="X300" s="11" t="s">
        <v>909</v>
      </c>
      <c r="Y300" s="8">
        <v>750</v>
      </c>
      <c r="Z300" s="8" t="s">
        <v>909</v>
      </c>
      <c r="AA300" s="7" t="s">
        <v>99</v>
      </c>
      <c r="AB300" s="12" t="s">
        <v>100</v>
      </c>
      <c r="AC300" s="4">
        <f t="shared" si="40"/>
        <v>1</v>
      </c>
      <c r="AD300" s="2">
        <f>IF(COUNTIF(D$2:D300,D300)&gt;1,0,1)</f>
        <v>0</v>
      </c>
      <c r="AG300" s="2">
        <f t="shared" si="41"/>
        <v>0</v>
      </c>
      <c r="AH300" s="2">
        <f t="shared" si="47"/>
        <v>0</v>
      </c>
      <c r="AI300" s="2">
        <f t="shared" si="42"/>
        <v>0</v>
      </c>
      <c r="AJ300" s="44" t="str">
        <f t="shared" si="43"/>
        <v>30979784A30798892Y</v>
      </c>
      <c r="AK300" s="2">
        <f>IF(COUNTIF(AJ$2:AJ300,AJ300)&gt;1,0,1)</f>
        <v>1</v>
      </c>
      <c r="AL300" s="2">
        <f t="shared" si="44"/>
        <v>0</v>
      </c>
      <c r="AM300" s="2">
        <f t="shared" si="45"/>
        <v>0</v>
      </c>
      <c r="AN300" s="2">
        <f t="shared" si="46"/>
        <v>0</v>
      </c>
      <c r="AO300" s="2">
        <f>VLOOKUP(D300,'[1]Matriculados PD 2015_2019'!$D:$F,3,0)</f>
        <v>0</v>
      </c>
      <c r="AP300" s="2">
        <f t="shared" si="48"/>
        <v>0</v>
      </c>
      <c r="AQ300" s="2">
        <f t="shared" si="49"/>
        <v>0</v>
      </c>
    </row>
    <row r="301" spans="1:43">
      <c r="A301" s="2">
        <v>209</v>
      </c>
      <c r="B301" s="6" t="s">
        <v>2916</v>
      </c>
      <c r="C301" s="7" t="s">
        <v>120</v>
      </c>
      <c r="D301" s="7" t="s">
        <v>3972</v>
      </c>
      <c r="E301" s="8">
        <v>10333357</v>
      </c>
      <c r="F301" s="8">
        <v>17774</v>
      </c>
      <c r="G301" s="8" t="s">
        <v>3973</v>
      </c>
      <c r="H301" s="7" t="s">
        <v>73</v>
      </c>
      <c r="I301" s="7" t="s">
        <v>74</v>
      </c>
      <c r="J301" s="8" t="s">
        <v>75</v>
      </c>
      <c r="K301" s="8" t="s">
        <v>3974</v>
      </c>
      <c r="L301" s="7">
        <v>2015</v>
      </c>
      <c r="M301" s="9">
        <v>42390</v>
      </c>
      <c r="N301" s="10" t="s">
        <v>77</v>
      </c>
      <c r="O301" s="10">
        <v>0</v>
      </c>
      <c r="P301" s="10" t="s">
        <v>78</v>
      </c>
      <c r="Q301" s="10" t="s">
        <v>78</v>
      </c>
      <c r="R301" s="10" t="s">
        <v>78</v>
      </c>
      <c r="S301" s="10" t="s">
        <v>79</v>
      </c>
      <c r="T301" s="8" t="s">
        <v>90</v>
      </c>
      <c r="U301" s="7" t="s">
        <v>3494</v>
      </c>
      <c r="V301" s="8" t="s">
        <v>3495</v>
      </c>
      <c r="W301" s="7" t="s">
        <v>83</v>
      </c>
      <c r="X301" s="11" t="s">
        <v>909</v>
      </c>
      <c r="Y301" s="8">
        <v>750</v>
      </c>
      <c r="Z301" s="8" t="s">
        <v>909</v>
      </c>
      <c r="AA301" s="7" t="s">
        <v>99</v>
      </c>
      <c r="AB301" s="12" t="s">
        <v>100</v>
      </c>
      <c r="AC301" s="4">
        <f t="shared" si="40"/>
        <v>1</v>
      </c>
      <c r="AD301" s="2">
        <f>IF(COUNTIF(D$2:D301,D301)&gt;1,0,1)</f>
        <v>0</v>
      </c>
      <c r="AG301" s="2">
        <f t="shared" si="41"/>
        <v>0</v>
      </c>
      <c r="AH301" s="2">
        <f t="shared" si="47"/>
        <v>0</v>
      </c>
      <c r="AI301" s="2">
        <f t="shared" si="42"/>
        <v>0</v>
      </c>
      <c r="AJ301" s="44" t="str">
        <f t="shared" si="43"/>
        <v>30979784A28274746H</v>
      </c>
      <c r="AK301" s="2">
        <f>IF(COUNTIF(AJ$2:AJ301,AJ301)&gt;1,0,1)</f>
        <v>0</v>
      </c>
      <c r="AL301" s="2">
        <f t="shared" si="44"/>
        <v>0</v>
      </c>
      <c r="AM301" s="2">
        <f t="shared" si="45"/>
        <v>0</v>
      </c>
      <c r="AN301" s="2">
        <f t="shared" si="46"/>
        <v>0</v>
      </c>
      <c r="AO301" s="2">
        <f>VLOOKUP(D301,'[1]Matriculados PD 2015_2019'!$D:$F,3,0)</f>
        <v>0</v>
      </c>
      <c r="AP301" s="2">
        <f t="shared" si="48"/>
        <v>0</v>
      </c>
      <c r="AQ301" s="2">
        <f t="shared" si="49"/>
        <v>0</v>
      </c>
    </row>
    <row r="302" spans="1:43">
      <c r="A302" s="2">
        <v>209</v>
      </c>
      <c r="B302" s="5" t="s">
        <v>2916</v>
      </c>
      <c r="C302" s="13" t="s">
        <v>120</v>
      </c>
      <c r="D302" s="13" t="s">
        <v>3975</v>
      </c>
      <c r="E302" s="14">
        <v>10364148</v>
      </c>
      <c r="F302" s="14">
        <v>17774</v>
      </c>
      <c r="G302" s="14" t="s">
        <v>3976</v>
      </c>
      <c r="H302" s="13" t="s">
        <v>73</v>
      </c>
      <c r="I302" s="13" t="s">
        <v>74</v>
      </c>
      <c r="J302" s="14" t="s">
        <v>75</v>
      </c>
      <c r="K302" s="14" t="s">
        <v>3977</v>
      </c>
      <c r="L302" s="13">
        <v>2015</v>
      </c>
      <c r="M302" s="15">
        <v>42396</v>
      </c>
      <c r="N302" s="16" t="s">
        <v>77</v>
      </c>
      <c r="O302" s="16">
        <v>0</v>
      </c>
      <c r="P302" s="16" t="s">
        <v>78</v>
      </c>
      <c r="Q302" s="16" t="s">
        <v>79</v>
      </c>
      <c r="R302" s="16" t="s">
        <v>78</v>
      </c>
      <c r="S302" s="16" t="s">
        <v>79</v>
      </c>
      <c r="T302" s="14" t="s">
        <v>80</v>
      </c>
      <c r="U302" s="13" t="s">
        <v>1842</v>
      </c>
      <c r="V302" s="14" t="s">
        <v>1843</v>
      </c>
      <c r="W302" s="13" t="s">
        <v>73</v>
      </c>
      <c r="X302" s="17" t="s">
        <v>909</v>
      </c>
      <c r="Y302" s="14">
        <v>750</v>
      </c>
      <c r="Z302" s="14" t="s">
        <v>909</v>
      </c>
      <c r="AA302" s="13" t="s">
        <v>99</v>
      </c>
      <c r="AB302" s="18" t="s">
        <v>100</v>
      </c>
      <c r="AC302" s="4">
        <f t="shared" si="40"/>
        <v>1</v>
      </c>
      <c r="AD302" s="2">
        <f>IF(COUNTIF(D$2:D302,D302)&gt;1,0,1)</f>
        <v>1</v>
      </c>
      <c r="AG302" s="2">
        <f t="shared" si="41"/>
        <v>1</v>
      </c>
      <c r="AH302" s="2">
        <f t="shared" si="47"/>
        <v>0</v>
      </c>
      <c r="AI302" s="2">
        <f t="shared" si="42"/>
        <v>1</v>
      </c>
      <c r="AJ302" s="44" t="str">
        <f t="shared" si="43"/>
        <v>30986942P30798892Y</v>
      </c>
      <c r="AK302" s="2">
        <f>IF(COUNTIF(AJ$2:AJ302,AJ302)&gt;1,0,1)</f>
        <v>1</v>
      </c>
      <c r="AL302" s="2">
        <f t="shared" si="44"/>
        <v>0</v>
      </c>
      <c r="AM302" s="2">
        <f t="shared" si="45"/>
        <v>1</v>
      </c>
      <c r="AN302" s="2">
        <f t="shared" si="46"/>
        <v>0</v>
      </c>
      <c r="AO302" s="2">
        <f>VLOOKUP(D302,'[1]Matriculados PD 2015_2019'!$D:$F,3,0)</f>
        <v>0</v>
      </c>
      <c r="AP302" s="2">
        <f t="shared" si="48"/>
        <v>0</v>
      </c>
      <c r="AQ302" s="2">
        <f t="shared" si="49"/>
        <v>0</v>
      </c>
    </row>
    <row r="303" spans="1:43">
      <c r="A303" s="2">
        <v>209</v>
      </c>
      <c r="B303" s="6" t="s">
        <v>2916</v>
      </c>
      <c r="C303" s="7" t="s">
        <v>120</v>
      </c>
      <c r="D303" s="7" t="s">
        <v>3975</v>
      </c>
      <c r="E303" s="8">
        <v>10364148</v>
      </c>
      <c r="F303" s="8">
        <v>17774</v>
      </c>
      <c r="G303" s="8" t="s">
        <v>3976</v>
      </c>
      <c r="H303" s="7" t="s">
        <v>73</v>
      </c>
      <c r="I303" s="7" t="s">
        <v>74</v>
      </c>
      <c r="J303" s="8" t="s">
        <v>75</v>
      </c>
      <c r="K303" s="8" t="s">
        <v>3977</v>
      </c>
      <c r="L303" s="7">
        <v>2015</v>
      </c>
      <c r="M303" s="9">
        <v>42396</v>
      </c>
      <c r="N303" s="10" t="s">
        <v>77</v>
      </c>
      <c r="O303" s="10">
        <v>0</v>
      </c>
      <c r="P303" s="10" t="s">
        <v>78</v>
      </c>
      <c r="Q303" s="10" t="s">
        <v>79</v>
      </c>
      <c r="R303" s="10" t="s">
        <v>78</v>
      </c>
      <c r="S303" s="10" t="s">
        <v>79</v>
      </c>
      <c r="T303" s="8" t="s">
        <v>90</v>
      </c>
      <c r="U303" s="7" t="s">
        <v>1842</v>
      </c>
      <c r="V303" s="8" t="s">
        <v>1843</v>
      </c>
      <c r="W303" s="7" t="s">
        <v>73</v>
      </c>
      <c r="X303" s="11" t="s">
        <v>909</v>
      </c>
      <c r="Y303" s="8">
        <v>750</v>
      </c>
      <c r="Z303" s="8" t="s">
        <v>909</v>
      </c>
      <c r="AA303" s="7" t="s">
        <v>99</v>
      </c>
      <c r="AB303" s="12" t="s">
        <v>100</v>
      </c>
      <c r="AC303" s="4">
        <f t="shared" si="40"/>
        <v>1</v>
      </c>
      <c r="AD303" s="2">
        <f>IF(COUNTIF(D$2:D303,D303)&gt;1,0,1)</f>
        <v>0</v>
      </c>
      <c r="AG303" s="2">
        <f t="shared" si="41"/>
        <v>0</v>
      </c>
      <c r="AH303" s="2">
        <f t="shared" si="47"/>
        <v>0</v>
      </c>
      <c r="AI303" s="2">
        <f t="shared" si="42"/>
        <v>0</v>
      </c>
      <c r="AJ303" s="44" t="str">
        <f t="shared" si="43"/>
        <v>30986942P30798892Y</v>
      </c>
      <c r="AK303" s="2">
        <f>IF(COUNTIF(AJ$2:AJ303,AJ303)&gt;1,0,1)</f>
        <v>0</v>
      </c>
      <c r="AL303" s="2">
        <f t="shared" si="44"/>
        <v>0</v>
      </c>
      <c r="AM303" s="2">
        <f t="shared" si="45"/>
        <v>0</v>
      </c>
      <c r="AN303" s="2">
        <f t="shared" si="46"/>
        <v>0</v>
      </c>
      <c r="AO303" s="2">
        <f>VLOOKUP(D303,'[1]Matriculados PD 2015_2019'!$D:$F,3,0)</f>
        <v>0</v>
      </c>
      <c r="AP303" s="2">
        <f t="shared" si="48"/>
        <v>0</v>
      </c>
      <c r="AQ303" s="2">
        <f t="shared" si="49"/>
        <v>0</v>
      </c>
    </row>
    <row r="304" spans="1:43">
      <c r="A304" s="2">
        <v>209</v>
      </c>
      <c r="B304" s="6" t="s">
        <v>2916</v>
      </c>
      <c r="C304" s="7" t="s">
        <v>120</v>
      </c>
      <c r="D304" s="7" t="s">
        <v>3978</v>
      </c>
      <c r="E304" s="8">
        <v>10365801</v>
      </c>
      <c r="F304" s="8">
        <v>17774</v>
      </c>
      <c r="G304" s="8" t="s">
        <v>3979</v>
      </c>
      <c r="H304" s="7" t="s">
        <v>73</v>
      </c>
      <c r="I304" s="7" t="s">
        <v>74</v>
      </c>
      <c r="J304" s="8" t="s">
        <v>75</v>
      </c>
      <c r="K304" s="8" t="s">
        <v>3980</v>
      </c>
      <c r="L304" s="7">
        <v>2015</v>
      </c>
      <c r="M304" s="9">
        <v>42394</v>
      </c>
      <c r="N304" s="10" t="s">
        <v>77</v>
      </c>
      <c r="O304" s="10">
        <v>0</v>
      </c>
      <c r="P304" s="10" t="s">
        <v>78</v>
      </c>
      <c r="Q304" s="10" t="s">
        <v>79</v>
      </c>
      <c r="R304" s="10" t="s">
        <v>78</v>
      </c>
      <c r="S304" s="10" t="s">
        <v>79</v>
      </c>
      <c r="T304" s="8" t="s">
        <v>80</v>
      </c>
      <c r="U304" s="7" t="s">
        <v>910</v>
      </c>
      <c r="V304" s="8" t="s">
        <v>911</v>
      </c>
      <c r="W304" s="7" t="s">
        <v>73</v>
      </c>
      <c r="X304" s="11" t="s">
        <v>909</v>
      </c>
      <c r="Y304" s="8">
        <v>750</v>
      </c>
      <c r="Z304" s="8" t="s">
        <v>909</v>
      </c>
      <c r="AA304" s="7" t="s">
        <v>99</v>
      </c>
      <c r="AB304" s="12" t="s">
        <v>100</v>
      </c>
      <c r="AC304" s="4">
        <f t="shared" si="40"/>
        <v>1</v>
      </c>
      <c r="AD304" s="2">
        <f>IF(COUNTIF(D$2:D304,D304)&gt;1,0,1)</f>
        <v>1</v>
      </c>
      <c r="AG304" s="2">
        <f t="shared" si="41"/>
        <v>1</v>
      </c>
      <c r="AH304" s="2">
        <f t="shared" si="47"/>
        <v>0</v>
      </c>
      <c r="AI304" s="2">
        <f t="shared" si="42"/>
        <v>1</v>
      </c>
      <c r="AJ304" s="44" t="str">
        <f t="shared" si="43"/>
        <v>44353553P30428928C</v>
      </c>
      <c r="AK304" s="2">
        <f>IF(COUNTIF(AJ$2:AJ304,AJ304)&gt;1,0,1)</f>
        <v>1</v>
      </c>
      <c r="AL304" s="2">
        <f t="shared" si="44"/>
        <v>0</v>
      </c>
      <c r="AM304" s="2">
        <f t="shared" si="45"/>
        <v>1</v>
      </c>
      <c r="AN304" s="2">
        <f t="shared" si="46"/>
        <v>0</v>
      </c>
      <c r="AO304" s="2">
        <f>VLOOKUP(D304,'[1]Matriculados PD 2015_2019'!$D:$F,3,0)</f>
        <v>0</v>
      </c>
      <c r="AP304" s="2">
        <f t="shared" si="48"/>
        <v>0</v>
      </c>
      <c r="AQ304" s="2">
        <f t="shared" si="49"/>
        <v>0</v>
      </c>
    </row>
    <row r="305" spans="1:43">
      <c r="A305" s="2">
        <v>209</v>
      </c>
      <c r="B305" s="5" t="s">
        <v>2916</v>
      </c>
      <c r="C305" s="13" t="s">
        <v>120</v>
      </c>
      <c r="D305" s="13" t="s">
        <v>3978</v>
      </c>
      <c r="E305" s="14">
        <v>10365801</v>
      </c>
      <c r="F305" s="14">
        <v>17774</v>
      </c>
      <c r="G305" s="14" t="s">
        <v>3979</v>
      </c>
      <c r="H305" s="13" t="s">
        <v>73</v>
      </c>
      <c r="I305" s="13" t="s">
        <v>74</v>
      </c>
      <c r="J305" s="14" t="s">
        <v>75</v>
      </c>
      <c r="K305" s="14" t="s">
        <v>3980</v>
      </c>
      <c r="L305" s="13">
        <v>2015</v>
      </c>
      <c r="M305" s="15">
        <v>42394</v>
      </c>
      <c r="N305" s="16" t="s">
        <v>77</v>
      </c>
      <c r="O305" s="16">
        <v>0</v>
      </c>
      <c r="P305" s="16" t="s">
        <v>78</v>
      </c>
      <c r="Q305" s="16" t="s">
        <v>79</v>
      </c>
      <c r="R305" s="16" t="s">
        <v>78</v>
      </c>
      <c r="S305" s="16" t="s">
        <v>79</v>
      </c>
      <c r="T305" s="14" t="s">
        <v>90</v>
      </c>
      <c r="U305" s="13" t="s">
        <v>910</v>
      </c>
      <c r="V305" s="14" t="s">
        <v>911</v>
      </c>
      <c r="W305" s="13" t="s">
        <v>73</v>
      </c>
      <c r="X305" s="17" t="s">
        <v>909</v>
      </c>
      <c r="Y305" s="14">
        <v>750</v>
      </c>
      <c r="Z305" s="14" t="s">
        <v>909</v>
      </c>
      <c r="AA305" s="13" t="s">
        <v>99</v>
      </c>
      <c r="AB305" s="18" t="s">
        <v>100</v>
      </c>
      <c r="AC305" s="4">
        <f t="shared" si="40"/>
        <v>1</v>
      </c>
      <c r="AD305" s="2">
        <f>IF(COUNTIF(D$2:D305,D305)&gt;1,0,1)</f>
        <v>0</v>
      </c>
      <c r="AG305" s="2">
        <f t="shared" si="41"/>
        <v>0</v>
      </c>
      <c r="AH305" s="2">
        <f t="shared" si="47"/>
        <v>0</v>
      </c>
      <c r="AI305" s="2">
        <f t="shared" si="42"/>
        <v>0</v>
      </c>
      <c r="AJ305" s="44" t="str">
        <f t="shared" si="43"/>
        <v>44353553P30428928C</v>
      </c>
      <c r="AK305" s="2">
        <f>IF(COUNTIF(AJ$2:AJ305,AJ305)&gt;1,0,1)</f>
        <v>0</v>
      </c>
      <c r="AL305" s="2">
        <f t="shared" si="44"/>
        <v>0</v>
      </c>
      <c r="AM305" s="2">
        <f t="shared" si="45"/>
        <v>0</v>
      </c>
      <c r="AN305" s="2">
        <f t="shared" si="46"/>
        <v>0</v>
      </c>
      <c r="AO305" s="2">
        <f>VLOOKUP(D305,'[1]Matriculados PD 2015_2019'!$D:$F,3,0)</f>
        <v>0</v>
      </c>
      <c r="AP305" s="2">
        <f t="shared" si="48"/>
        <v>0</v>
      </c>
      <c r="AQ305" s="2">
        <f t="shared" si="49"/>
        <v>0</v>
      </c>
    </row>
    <row r="306" spans="1:43">
      <c r="A306" s="2">
        <v>209</v>
      </c>
      <c r="B306" s="6" t="s">
        <v>2916</v>
      </c>
      <c r="C306" s="7" t="s">
        <v>120</v>
      </c>
      <c r="D306" s="7" t="s">
        <v>3981</v>
      </c>
      <c r="E306" s="8">
        <v>25006</v>
      </c>
      <c r="F306" s="8">
        <v>17774</v>
      </c>
      <c r="G306" s="8" t="s">
        <v>3982</v>
      </c>
      <c r="H306" s="7" t="s">
        <v>83</v>
      </c>
      <c r="I306" s="7" t="s">
        <v>74</v>
      </c>
      <c r="J306" s="8" t="s">
        <v>75</v>
      </c>
      <c r="K306" s="8" t="s">
        <v>3983</v>
      </c>
      <c r="L306" s="7">
        <v>2015</v>
      </c>
      <c r="M306" s="9">
        <v>42408</v>
      </c>
      <c r="N306" s="10" t="s">
        <v>77</v>
      </c>
      <c r="O306" s="10">
        <v>0</v>
      </c>
      <c r="P306" s="10" t="s">
        <v>78</v>
      </c>
      <c r="Q306" s="10" t="s">
        <v>78</v>
      </c>
      <c r="R306" s="10" t="s">
        <v>78</v>
      </c>
      <c r="S306" s="10" t="s">
        <v>78</v>
      </c>
      <c r="T306" s="8" t="s">
        <v>80</v>
      </c>
      <c r="U306" s="7" t="s">
        <v>910</v>
      </c>
      <c r="V306" s="8" t="s">
        <v>911</v>
      </c>
      <c r="W306" s="7" t="s">
        <v>73</v>
      </c>
      <c r="X306" s="11" t="s">
        <v>909</v>
      </c>
      <c r="Y306" s="8">
        <v>750</v>
      </c>
      <c r="Z306" s="8" t="s">
        <v>909</v>
      </c>
      <c r="AA306" s="7" t="s">
        <v>99</v>
      </c>
      <c r="AB306" s="12" t="s">
        <v>100</v>
      </c>
      <c r="AC306" s="4">
        <f t="shared" si="40"/>
        <v>1</v>
      </c>
      <c r="AD306" s="2">
        <f>IF(COUNTIF(D$2:D306,D306)&gt;1,0,1)</f>
        <v>1</v>
      </c>
      <c r="AG306" s="2">
        <f t="shared" si="41"/>
        <v>0</v>
      </c>
      <c r="AH306" s="2">
        <f t="shared" si="47"/>
        <v>0</v>
      </c>
      <c r="AI306" s="2">
        <f t="shared" si="42"/>
        <v>1</v>
      </c>
      <c r="AJ306" s="44" t="str">
        <f t="shared" si="43"/>
        <v>44360709B30428928C</v>
      </c>
      <c r="AK306" s="2">
        <f>IF(COUNTIF(AJ$2:AJ306,AJ306)&gt;1,0,1)</f>
        <v>1</v>
      </c>
      <c r="AL306" s="2">
        <f t="shared" si="44"/>
        <v>0</v>
      </c>
      <c r="AM306" s="2">
        <f t="shared" si="45"/>
        <v>0</v>
      </c>
      <c r="AN306" s="2">
        <f t="shared" si="46"/>
        <v>0</v>
      </c>
      <c r="AO306" s="2">
        <f>VLOOKUP(D306,'[1]Matriculados PD 2015_2019'!$D:$F,3,0)</f>
        <v>0</v>
      </c>
      <c r="AP306" s="2">
        <f t="shared" si="48"/>
        <v>0</v>
      </c>
      <c r="AQ306" s="2">
        <f t="shared" si="49"/>
        <v>0</v>
      </c>
    </row>
    <row r="307" spans="1:43">
      <c r="A307" s="2">
        <v>209</v>
      </c>
      <c r="B307" s="6" t="s">
        <v>2916</v>
      </c>
      <c r="C307" s="7" t="s">
        <v>120</v>
      </c>
      <c r="D307" s="7" t="s">
        <v>3981</v>
      </c>
      <c r="E307" s="8">
        <v>25006</v>
      </c>
      <c r="F307" s="8">
        <v>17774</v>
      </c>
      <c r="G307" s="8" t="s">
        <v>3982</v>
      </c>
      <c r="H307" s="7" t="s">
        <v>83</v>
      </c>
      <c r="I307" s="7" t="s">
        <v>74</v>
      </c>
      <c r="J307" s="8" t="s">
        <v>75</v>
      </c>
      <c r="K307" s="8" t="s">
        <v>3983</v>
      </c>
      <c r="L307" s="7">
        <v>2015</v>
      </c>
      <c r="M307" s="9">
        <v>42408</v>
      </c>
      <c r="N307" s="10" t="s">
        <v>77</v>
      </c>
      <c r="O307" s="10">
        <v>0</v>
      </c>
      <c r="P307" s="10" t="s">
        <v>78</v>
      </c>
      <c r="Q307" s="10" t="s">
        <v>78</v>
      </c>
      <c r="R307" s="10" t="s">
        <v>78</v>
      </c>
      <c r="S307" s="10" t="s">
        <v>78</v>
      </c>
      <c r="T307" s="8" t="s">
        <v>90</v>
      </c>
      <c r="U307" s="7" t="s">
        <v>910</v>
      </c>
      <c r="V307" s="8" t="s">
        <v>911</v>
      </c>
      <c r="W307" s="7" t="s">
        <v>73</v>
      </c>
      <c r="X307" s="11" t="s">
        <v>909</v>
      </c>
      <c r="Y307" s="8">
        <v>750</v>
      </c>
      <c r="Z307" s="8" t="s">
        <v>909</v>
      </c>
      <c r="AA307" s="7" t="s">
        <v>99</v>
      </c>
      <c r="AB307" s="12" t="s">
        <v>100</v>
      </c>
      <c r="AC307" s="4">
        <f t="shared" si="40"/>
        <v>1</v>
      </c>
      <c r="AD307" s="2">
        <f>IF(COUNTIF(D$2:D307,D307)&gt;1,0,1)</f>
        <v>0</v>
      </c>
      <c r="AG307" s="2">
        <f t="shared" si="41"/>
        <v>0</v>
      </c>
      <c r="AH307" s="2">
        <f t="shared" si="47"/>
        <v>0</v>
      </c>
      <c r="AI307" s="2">
        <f t="shared" si="42"/>
        <v>0</v>
      </c>
      <c r="AJ307" s="44" t="str">
        <f t="shared" si="43"/>
        <v>44360709B30428928C</v>
      </c>
      <c r="AK307" s="2">
        <f>IF(COUNTIF(AJ$2:AJ307,AJ307)&gt;1,0,1)</f>
        <v>0</v>
      </c>
      <c r="AL307" s="2">
        <f t="shared" si="44"/>
        <v>0</v>
      </c>
      <c r="AM307" s="2">
        <f t="shared" si="45"/>
        <v>0</v>
      </c>
      <c r="AN307" s="2">
        <f t="shared" si="46"/>
        <v>0</v>
      </c>
      <c r="AO307" s="2">
        <f>VLOOKUP(D307,'[1]Matriculados PD 2015_2019'!$D:$F,3,0)</f>
        <v>0</v>
      </c>
      <c r="AP307" s="2">
        <f t="shared" si="48"/>
        <v>0</v>
      </c>
      <c r="AQ307" s="2">
        <f t="shared" si="49"/>
        <v>0</v>
      </c>
    </row>
    <row r="308" spans="1:43">
      <c r="A308" s="2">
        <v>209</v>
      </c>
      <c r="B308" s="5" t="s">
        <v>2916</v>
      </c>
      <c r="C308" s="13" t="s">
        <v>120</v>
      </c>
      <c r="D308" s="13" t="s">
        <v>3984</v>
      </c>
      <c r="E308" s="14">
        <v>10371157</v>
      </c>
      <c r="F308" s="14">
        <v>17774</v>
      </c>
      <c r="G308" s="14" t="s">
        <v>3985</v>
      </c>
      <c r="H308" s="13" t="s">
        <v>73</v>
      </c>
      <c r="I308" s="13" t="s">
        <v>74</v>
      </c>
      <c r="J308" s="14" t="s">
        <v>75</v>
      </c>
      <c r="K308" s="14" t="s">
        <v>3986</v>
      </c>
      <c r="L308" s="13">
        <v>2015</v>
      </c>
      <c r="M308" s="15">
        <v>42412</v>
      </c>
      <c r="N308" s="16" t="s">
        <v>77</v>
      </c>
      <c r="O308" s="16">
        <v>0</v>
      </c>
      <c r="P308" s="16" t="s">
        <v>78</v>
      </c>
      <c r="Q308" s="16" t="s">
        <v>79</v>
      </c>
      <c r="R308" s="16" t="s">
        <v>78</v>
      </c>
      <c r="S308" s="16" t="s">
        <v>79</v>
      </c>
      <c r="T308" s="14" t="s">
        <v>80</v>
      </c>
      <c r="U308" s="13" t="s">
        <v>3987</v>
      </c>
      <c r="V308" s="14" t="s">
        <v>3988</v>
      </c>
      <c r="W308" s="13" t="s">
        <v>73</v>
      </c>
      <c r="X308" s="17" t="s">
        <v>909</v>
      </c>
      <c r="Y308" s="14">
        <v>750</v>
      </c>
      <c r="Z308" s="14" t="s">
        <v>909</v>
      </c>
      <c r="AA308" s="13" t="s">
        <v>99</v>
      </c>
      <c r="AB308" s="18" t="s">
        <v>100</v>
      </c>
      <c r="AC308" s="4">
        <f t="shared" si="40"/>
        <v>1</v>
      </c>
      <c r="AD308" s="2">
        <f>IF(COUNTIF(D$2:D308,D308)&gt;1,0,1)</f>
        <v>1</v>
      </c>
      <c r="AG308" s="2">
        <f t="shared" si="41"/>
        <v>1</v>
      </c>
      <c r="AH308" s="2">
        <f t="shared" si="47"/>
        <v>0</v>
      </c>
      <c r="AI308" s="2">
        <f t="shared" si="42"/>
        <v>1</v>
      </c>
      <c r="AJ308" s="44" t="str">
        <f t="shared" si="43"/>
        <v>44366410P31574860T</v>
      </c>
      <c r="AK308" s="2">
        <f>IF(COUNTIF(AJ$2:AJ308,AJ308)&gt;1,0,1)</f>
        <v>1</v>
      </c>
      <c r="AL308" s="2">
        <f t="shared" si="44"/>
        <v>1</v>
      </c>
      <c r="AM308" s="2">
        <f t="shared" si="45"/>
        <v>1</v>
      </c>
      <c r="AN308" s="2">
        <f t="shared" si="46"/>
        <v>0</v>
      </c>
      <c r="AO308" s="2">
        <f>VLOOKUP(D308,'[1]Matriculados PD 2015_2019'!$D:$F,3,0)</f>
        <v>0</v>
      </c>
      <c r="AP308" s="2">
        <f t="shared" si="48"/>
        <v>0</v>
      </c>
      <c r="AQ308" s="2">
        <f t="shared" si="49"/>
        <v>0</v>
      </c>
    </row>
    <row r="309" spans="1:43">
      <c r="A309" s="2">
        <v>209</v>
      </c>
      <c r="B309" s="6" t="s">
        <v>2916</v>
      </c>
      <c r="C309" s="7" t="s">
        <v>120</v>
      </c>
      <c r="D309" s="7" t="s">
        <v>3984</v>
      </c>
      <c r="E309" s="8">
        <v>10371157</v>
      </c>
      <c r="F309" s="8">
        <v>17774</v>
      </c>
      <c r="G309" s="8" t="s">
        <v>3985</v>
      </c>
      <c r="H309" s="7" t="s">
        <v>73</v>
      </c>
      <c r="I309" s="7" t="s">
        <v>74</v>
      </c>
      <c r="J309" s="8" t="s">
        <v>75</v>
      </c>
      <c r="K309" s="8" t="s">
        <v>3986</v>
      </c>
      <c r="L309" s="7">
        <v>2015</v>
      </c>
      <c r="M309" s="9">
        <v>42412</v>
      </c>
      <c r="N309" s="10" t="s">
        <v>77</v>
      </c>
      <c r="O309" s="10">
        <v>0</v>
      </c>
      <c r="P309" s="10" t="s">
        <v>78</v>
      </c>
      <c r="Q309" s="10" t="s">
        <v>79</v>
      </c>
      <c r="R309" s="10" t="s">
        <v>78</v>
      </c>
      <c r="S309" s="10" t="s">
        <v>79</v>
      </c>
      <c r="T309" s="8" t="s">
        <v>80</v>
      </c>
      <c r="U309" s="7" t="s">
        <v>3989</v>
      </c>
      <c r="V309" s="8" t="s">
        <v>3990</v>
      </c>
      <c r="W309" s="7" t="s">
        <v>83</v>
      </c>
      <c r="X309" s="11" t="s">
        <v>909</v>
      </c>
      <c r="Y309" s="8">
        <v>750</v>
      </c>
      <c r="Z309" s="8" t="s">
        <v>909</v>
      </c>
      <c r="AA309" s="7" t="s">
        <v>99</v>
      </c>
      <c r="AB309" s="12" t="s">
        <v>100</v>
      </c>
      <c r="AC309" s="4">
        <f t="shared" si="40"/>
        <v>1</v>
      </c>
      <c r="AD309" s="2">
        <f>IF(COUNTIF(D$2:D309,D309)&gt;1,0,1)</f>
        <v>0</v>
      </c>
      <c r="AG309" s="2">
        <f t="shared" si="41"/>
        <v>0</v>
      </c>
      <c r="AH309" s="2">
        <f t="shared" si="47"/>
        <v>0</v>
      </c>
      <c r="AI309" s="2">
        <f t="shared" si="42"/>
        <v>0</v>
      </c>
      <c r="AJ309" s="44" t="str">
        <f t="shared" si="43"/>
        <v>44366410P75848430L</v>
      </c>
      <c r="AK309" s="2">
        <f>IF(COUNTIF(AJ$2:AJ309,AJ309)&gt;1,0,1)</f>
        <v>1</v>
      </c>
      <c r="AL309" s="2">
        <f t="shared" si="44"/>
        <v>0</v>
      </c>
      <c r="AM309" s="2">
        <f t="shared" si="45"/>
        <v>0</v>
      </c>
      <c r="AN309" s="2">
        <f t="shared" si="46"/>
        <v>0</v>
      </c>
      <c r="AO309" s="2">
        <f>VLOOKUP(D309,'[1]Matriculados PD 2015_2019'!$D:$F,3,0)</f>
        <v>0</v>
      </c>
      <c r="AP309" s="2">
        <f t="shared" si="48"/>
        <v>0</v>
      </c>
      <c r="AQ309" s="2">
        <f t="shared" si="49"/>
        <v>0</v>
      </c>
    </row>
    <row r="310" spans="1:43">
      <c r="A310" s="2">
        <v>209</v>
      </c>
      <c r="B310" s="6" t="s">
        <v>2916</v>
      </c>
      <c r="C310" s="7" t="s">
        <v>120</v>
      </c>
      <c r="D310" s="7" t="s">
        <v>3984</v>
      </c>
      <c r="E310" s="8">
        <v>10371157</v>
      </c>
      <c r="F310" s="8">
        <v>17774</v>
      </c>
      <c r="G310" s="8" t="s">
        <v>3985</v>
      </c>
      <c r="H310" s="7" t="s">
        <v>73</v>
      </c>
      <c r="I310" s="7" t="s">
        <v>74</v>
      </c>
      <c r="J310" s="8" t="s">
        <v>75</v>
      </c>
      <c r="K310" s="8" t="s">
        <v>3986</v>
      </c>
      <c r="L310" s="7">
        <v>2015</v>
      </c>
      <c r="M310" s="9">
        <v>42412</v>
      </c>
      <c r="N310" s="10" t="s">
        <v>77</v>
      </c>
      <c r="O310" s="10">
        <v>0</v>
      </c>
      <c r="P310" s="10" t="s">
        <v>78</v>
      </c>
      <c r="Q310" s="10" t="s">
        <v>79</v>
      </c>
      <c r="R310" s="10" t="s">
        <v>78</v>
      </c>
      <c r="S310" s="10" t="s">
        <v>79</v>
      </c>
      <c r="T310" s="8" t="s">
        <v>90</v>
      </c>
      <c r="U310" s="7" t="s">
        <v>3989</v>
      </c>
      <c r="V310" s="8" t="s">
        <v>3990</v>
      </c>
      <c r="W310" s="7" t="s">
        <v>83</v>
      </c>
      <c r="X310" s="11" t="s">
        <v>909</v>
      </c>
      <c r="Y310" s="8">
        <v>750</v>
      </c>
      <c r="Z310" s="8" t="s">
        <v>909</v>
      </c>
      <c r="AA310" s="7" t="s">
        <v>99</v>
      </c>
      <c r="AB310" s="12" t="s">
        <v>100</v>
      </c>
      <c r="AC310" s="4">
        <f t="shared" si="40"/>
        <v>1</v>
      </c>
      <c r="AD310" s="2">
        <f>IF(COUNTIF(D$2:D310,D310)&gt;1,0,1)</f>
        <v>0</v>
      </c>
      <c r="AG310" s="2">
        <f t="shared" si="41"/>
        <v>0</v>
      </c>
      <c r="AH310" s="2">
        <f t="shared" si="47"/>
        <v>0</v>
      </c>
      <c r="AI310" s="2">
        <f t="shared" si="42"/>
        <v>0</v>
      </c>
      <c r="AJ310" s="44" t="str">
        <f t="shared" si="43"/>
        <v>44366410P75848430L</v>
      </c>
      <c r="AK310" s="2">
        <f>IF(COUNTIF(AJ$2:AJ310,AJ310)&gt;1,0,1)</f>
        <v>0</v>
      </c>
      <c r="AL310" s="2">
        <f t="shared" si="44"/>
        <v>0</v>
      </c>
      <c r="AM310" s="2">
        <f t="shared" si="45"/>
        <v>0</v>
      </c>
      <c r="AN310" s="2">
        <f t="shared" si="46"/>
        <v>0</v>
      </c>
      <c r="AO310" s="2">
        <f>VLOOKUP(D310,'[1]Matriculados PD 2015_2019'!$D:$F,3,0)</f>
        <v>0</v>
      </c>
      <c r="AP310" s="2">
        <f t="shared" si="48"/>
        <v>0</v>
      </c>
      <c r="AQ310" s="2">
        <f t="shared" si="49"/>
        <v>0</v>
      </c>
    </row>
    <row r="311" spans="1:43">
      <c r="A311" s="2">
        <v>209</v>
      </c>
      <c r="B311" s="5" t="s">
        <v>2916</v>
      </c>
      <c r="C311" s="13" t="s">
        <v>120</v>
      </c>
      <c r="D311" s="13" t="s">
        <v>3991</v>
      </c>
      <c r="E311" s="14">
        <v>10385634</v>
      </c>
      <c r="F311" s="14">
        <v>17774</v>
      </c>
      <c r="G311" s="14" t="s">
        <v>3992</v>
      </c>
      <c r="H311" s="13" t="s">
        <v>73</v>
      </c>
      <c r="I311" s="13" t="s">
        <v>74</v>
      </c>
      <c r="J311" s="14" t="s">
        <v>75</v>
      </c>
      <c r="K311" s="14" t="s">
        <v>3993</v>
      </c>
      <c r="L311" s="13">
        <v>2015</v>
      </c>
      <c r="M311" s="15">
        <v>42324</v>
      </c>
      <c r="N311" s="16" t="s">
        <v>77</v>
      </c>
      <c r="O311" s="16">
        <v>0</v>
      </c>
      <c r="P311" s="16" t="s">
        <v>78</v>
      </c>
      <c r="Q311" s="16" t="s">
        <v>79</v>
      </c>
      <c r="R311" s="16" t="s">
        <v>78</v>
      </c>
      <c r="S311" s="16" t="s">
        <v>78</v>
      </c>
      <c r="T311" s="14" t="s">
        <v>80</v>
      </c>
      <c r="U311" s="13" t="s">
        <v>1826</v>
      </c>
      <c r="V311" s="14" t="s">
        <v>1827</v>
      </c>
      <c r="W311" s="13" t="s">
        <v>83</v>
      </c>
      <c r="X311" s="17" t="s">
        <v>600</v>
      </c>
      <c r="Y311" s="14">
        <v>755</v>
      </c>
      <c r="Z311" s="14" t="s">
        <v>917</v>
      </c>
      <c r="AA311" s="13" t="s">
        <v>99</v>
      </c>
      <c r="AB311" s="18" t="s">
        <v>100</v>
      </c>
      <c r="AC311" s="4">
        <f t="shared" si="40"/>
        <v>1</v>
      </c>
      <c r="AD311" s="2">
        <f>IF(COUNTIF(D$2:D311,D311)&gt;1,0,1)</f>
        <v>1</v>
      </c>
      <c r="AG311" s="2">
        <f t="shared" si="41"/>
        <v>1</v>
      </c>
      <c r="AH311" s="2">
        <f t="shared" si="47"/>
        <v>0</v>
      </c>
      <c r="AI311" s="2">
        <f t="shared" si="42"/>
        <v>1</v>
      </c>
      <c r="AJ311" s="44" t="str">
        <f t="shared" si="43"/>
        <v>45743883B28510539S</v>
      </c>
      <c r="AK311" s="2">
        <f>IF(COUNTIF(AJ$2:AJ311,AJ311)&gt;1,0,1)</f>
        <v>1</v>
      </c>
      <c r="AL311" s="2">
        <f t="shared" si="44"/>
        <v>1</v>
      </c>
      <c r="AM311" s="2">
        <f t="shared" si="45"/>
        <v>0</v>
      </c>
      <c r="AN311" s="2">
        <f t="shared" si="46"/>
        <v>0</v>
      </c>
      <c r="AO311" s="2">
        <f>VLOOKUP(D311,'[1]Matriculados PD 2015_2019'!$D:$F,3,0)</f>
        <v>0</v>
      </c>
      <c r="AP311" s="2">
        <f t="shared" si="48"/>
        <v>0</v>
      </c>
      <c r="AQ311" s="2">
        <f t="shared" si="49"/>
        <v>0</v>
      </c>
    </row>
    <row r="312" spans="1:43">
      <c r="A312" s="2">
        <v>209</v>
      </c>
      <c r="B312" s="6" t="s">
        <v>2916</v>
      </c>
      <c r="C312" s="7" t="s">
        <v>120</v>
      </c>
      <c r="D312" s="7" t="s">
        <v>3991</v>
      </c>
      <c r="E312" s="8">
        <v>10385634</v>
      </c>
      <c r="F312" s="8">
        <v>17774</v>
      </c>
      <c r="G312" s="8" t="s">
        <v>3992</v>
      </c>
      <c r="H312" s="7" t="s">
        <v>73</v>
      </c>
      <c r="I312" s="7" t="s">
        <v>74</v>
      </c>
      <c r="J312" s="8" t="s">
        <v>75</v>
      </c>
      <c r="K312" s="8" t="s">
        <v>3993</v>
      </c>
      <c r="L312" s="7">
        <v>2015</v>
      </c>
      <c r="M312" s="9">
        <v>42324</v>
      </c>
      <c r="N312" s="10" t="s">
        <v>77</v>
      </c>
      <c r="O312" s="10">
        <v>0</v>
      </c>
      <c r="P312" s="10" t="s">
        <v>78</v>
      </c>
      <c r="Q312" s="10" t="s">
        <v>79</v>
      </c>
      <c r="R312" s="10" t="s">
        <v>78</v>
      </c>
      <c r="S312" s="10" t="s">
        <v>78</v>
      </c>
      <c r="T312" s="8" t="s">
        <v>80</v>
      </c>
      <c r="U312" s="7" t="s">
        <v>968</v>
      </c>
      <c r="V312" s="8" t="s">
        <v>969</v>
      </c>
      <c r="W312" s="7" t="s">
        <v>73</v>
      </c>
      <c r="X312" s="11" t="s">
        <v>600</v>
      </c>
      <c r="Y312" s="8">
        <v>755</v>
      </c>
      <c r="Z312" s="8" t="s">
        <v>917</v>
      </c>
      <c r="AA312" s="7" t="s">
        <v>99</v>
      </c>
      <c r="AB312" s="12" t="s">
        <v>100</v>
      </c>
      <c r="AC312" s="4">
        <f t="shared" si="40"/>
        <v>1</v>
      </c>
      <c r="AD312" s="2">
        <f>IF(COUNTIF(D$2:D312,D312)&gt;1,0,1)</f>
        <v>0</v>
      </c>
      <c r="AG312" s="2">
        <f t="shared" si="41"/>
        <v>0</v>
      </c>
      <c r="AH312" s="2">
        <f t="shared" si="47"/>
        <v>0</v>
      </c>
      <c r="AI312" s="2">
        <f t="shared" si="42"/>
        <v>0</v>
      </c>
      <c r="AJ312" s="44" t="str">
        <f t="shared" si="43"/>
        <v>45743883B80131168L</v>
      </c>
      <c r="AK312" s="2">
        <f>IF(COUNTIF(AJ$2:AJ312,AJ312)&gt;1,0,1)</f>
        <v>1</v>
      </c>
      <c r="AL312" s="2">
        <f t="shared" si="44"/>
        <v>0</v>
      </c>
      <c r="AM312" s="2">
        <f t="shared" si="45"/>
        <v>0</v>
      </c>
      <c r="AN312" s="2">
        <f t="shared" si="46"/>
        <v>0</v>
      </c>
      <c r="AO312" s="2">
        <f>VLOOKUP(D312,'[1]Matriculados PD 2015_2019'!$D:$F,3,0)</f>
        <v>0</v>
      </c>
      <c r="AP312" s="2">
        <f t="shared" si="48"/>
        <v>0</v>
      </c>
      <c r="AQ312" s="2">
        <f t="shared" si="49"/>
        <v>0</v>
      </c>
    </row>
    <row r="313" spans="1:43">
      <c r="A313" s="2">
        <v>209</v>
      </c>
      <c r="B313" s="6" t="s">
        <v>2916</v>
      </c>
      <c r="C313" s="7" t="s">
        <v>120</v>
      </c>
      <c r="D313" s="7" t="s">
        <v>3991</v>
      </c>
      <c r="E313" s="8">
        <v>10385634</v>
      </c>
      <c r="F313" s="8">
        <v>17774</v>
      </c>
      <c r="G313" s="8" t="s">
        <v>3992</v>
      </c>
      <c r="H313" s="7" t="s">
        <v>73</v>
      </c>
      <c r="I313" s="7" t="s">
        <v>74</v>
      </c>
      <c r="J313" s="8" t="s">
        <v>75</v>
      </c>
      <c r="K313" s="8" t="s">
        <v>3993</v>
      </c>
      <c r="L313" s="7">
        <v>2015</v>
      </c>
      <c r="M313" s="9">
        <v>42324</v>
      </c>
      <c r="N313" s="10" t="s">
        <v>77</v>
      </c>
      <c r="O313" s="10">
        <v>0</v>
      </c>
      <c r="P313" s="10" t="s">
        <v>78</v>
      </c>
      <c r="Q313" s="10" t="s">
        <v>79</v>
      </c>
      <c r="R313" s="10" t="s">
        <v>78</v>
      </c>
      <c r="S313" s="10" t="s">
        <v>78</v>
      </c>
      <c r="T313" s="8" t="s">
        <v>90</v>
      </c>
      <c r="U313" s="7" t="s">
        <v>968</v>
      </c>
      <c r="V313" s="8" t="s">
        <v>969</v>
      </c>
      <c r="W313" s="7" t="s">
        <v>73</v>
      </c>
      <c r="X313" s="11" t="s">
        <v>600</v>
      </c>
      <c r="Y313" s="8">
        <v>755</v>
      </c>
      <c r="Z313" s="8" t="s">
        <v>917</v>
      </c>
      <c r="AA313" s="7" t="s">
        <v>99</v>
      </c>
      <c r="AB313" s="12" t="s">
        <v>100</v>
      </c>
      <c r="AC313" s="4">
        <f t="shared" si="40"/>
        <v>1</v>
      </c>
      <c r="AD313" s="2">
        <f>IF(COUNTIF(D$2:D313,D313)&gt;1,0,1)</f>
        <v>0</v>
      </c>
      <c r="AG313" s="2">
        <f t="shared" si="41"/>
        <v>0</v>
      </c>
      <c r="AH313" s="2">
        <f t="shared" si="47"/>
        <v>0</v>
      </c>
      <c r="AI313" s="2">
        <f t="shared" si="42"/>
        <v>0</v>
      </c>
      <c r="AJ313" s="44" t="str">
        <f t="shared" si="43"/>
        <v>45743883B80131168L</v>
      </c>
      <c r="AK313" s="2">
        <f>IF(COUNTIF(AJ$2:AJ313,AJ313)&gt;1,0,1)</f>
        <v>0</v>
      </c>
      <c r="AL313" s="2">
        <f t="shared" si="44"/>
        <v>0</v>
      </c>
      <c r="AM313" s="2">
        <f t="shared" si="45"/>
        <v>0</v>
      </c>
      <c r="AN313" s="2">
        <f t="shared" si="46"/>
        <v>0</v>
      </c>
      <c r="AO313" s="2">
        <f>VLOOKUP(D313,'[1]Matriculados PD 2015_2019'!$D:$F,3,0)</f>
        <v>0</v>
      </c>
      <c r="AP313" s="2">
        <f t="shared" si="48"/>
        <v>0</v>
      </c>
      <c r="AQ313" s="2">
        <f t="shared" si="49"/>
        <v>0</v>
      </c>
    </row>
    <row r="314" spans="1:43">
      <c r="A314" s="2">
        <v>209</v>
      </c>
      <c r="B314" s="5" t="s">
        <v>2916</v>
      </c>
      <c r="C314" s="13" t="s">
        <v>120</v>
      </c>
      <c r="D314" s="13" t="s">
        <v>3994</v>
      </c>
      <c r="E314" s="14">
        <v>10253661</v>
      </c>
      <c r="F314" s="14">
        <v>17774</v>
      </c>
      <c r="G314" s="14" t="s">
        <v>3995</v>
      </c>
      <c r="H314" s="13" t="s">
        <v>73</v>
      </c>
      <c r="I314" s="13" t="s">
        <v>74</v>
      </c>
      <c r="J314" s="14" t="s">
        <v>75</v>
      </c>
      <c r="K314" s="14" t="s">
        <v>3996</v>
      </c>
      <c r="L314" s="13">
        <v>2015</v>
      </c>
      <c r="M314" s="15">
        <v>42387</v>
      </c>
      <c r="N314" s="16" t="s">
        <v>77</v>
      </c>
      <c r="O314" s="16">
        <v>0</v>
      </c>
      <c r="P314" s="16" t="s">
        <v>78</v>
      </c>
      <c r="Q314" s="16" t="s">
        <v>78</v>
      </c>
      <c r="R314" s="16" t="s">
        <v>78</v>
      </c>
      <c r="S314" s="16" t="s">
        <v>78</v>
      </c>
      <c r="T314" s="14" t="s">
        <v>80</v>
      </c>
      <c r="U314" s="13" t="s">
        <v>951</v>
      </c>
      <c r="V314" s="14" t="s">
        <v>952</v>
      </c>
      <c r="W314" s="13" t="s">
        <v>83</v>
      </c>
      <c r="X314" s="17" t="s">
        <v>950</v>
      </c>
      <c r="Y314" s="14">
        <v>765</v>
      </c>
      <c r="Z314" s="14" t="s">
        <v>950</v>
      </c>
      <c r="AA314" s="13" t="s">
        <v>99</v>
      </c>
      <c r="AB314" s="18" t="s">
        <v>100</v>
      </c>
      <c r="AC314" s="4">
        <f t="shared" si="40"/>
        <v>1</v>
      </c>
      <c r="AD314" s="2">
        <f>IF(COUNTIF(D$2:D314,D314)&gt;1,0,1)</f>
        <v>1</v>
      </c>
      <c r="AG314" s="2">
        <f t="shared" si="41"/>
        <v>0</v>
      </c>
      <c r="AH314" s="2">
        <f t="shared" si="47"/>
        <v>0</v>
      </c>
      <c r="AI314" s="2">
        <f t="shared" si="42"/>
        <v>1</v>
      </c>
      <c r="AJ314" s="44" t="str">
        <f t="shared" si="43"/>
        <v>53574762B30506285M</v>
      </c>
      <c r="AK314" s="2">
        <f>IF(COUNTIF(AJ$2:AJ314,AJ314)&gt;1,0,1)</f>
        <v>1</v>
      </c>
      <c r="AL314" s="2">
        <f t="shared" si="44"/>
        <v>1</v>
      </c>
      <c r="AM314" s="2">
        <f t="shared" si="45"/>
        <v>0</v>
      </c>
      <c r="AN314" s="2">
        <f t="shared" si="46"/>
        <v>0</v>
      </c>
      <c r="AO314" s="2">
        <f>VLOOKUP(D314,'[1]Matriculados PD 2015_2019'!$D:$F,3,0)</f>
        <v>0</v>
      </c>
      <c r="AP314" s="2">
        <f t="shared" si="48"/>
        <v>0</v>
      </c>
      <c r="AQ314" s="2">
        <f t="shared" si="49"/>
        <v>0</v>
      </c>
    </row>
    <row r="315" spans="1:43">
      <c r="A315" s="2">
        <v>209</v>
      </c>
      <c r="B315" s="6" t="s">
        <v>2916</v>
      </c>
      <c r="C315" s="7" t="s">
        <v>120</v>
      </c>
      <c r="D315" s="7" t="s">
        <v>3994</v>
      </c>
      <c r="E315" s="8">
        <v>10253661</v>
      </c>
      <c r="F315" s="8">
        <v>17774</v>
      </c>
      <c r="G315" s="8" t="s">
        <v>3995</v>
      </c>
      <c r="H315" s="7" t="s">
        <v>73</v>
      </c>
      <c r="I315" s="7" t="s">
        <v>74</v>
      </c>
      <c r="J315" s="8" t="s">
        <v>75</v>
      </c>
      <c r="K315" s="8" t="s">
        <v>3996</v>
      </c>
      <c r="L315" s="7">
        <v>2015</v>
      </c>
      <c r="M315" s="9">
        <v>42387</v>
      </c>
      <c r="N315" s="10" t="s">
        <v>77</v>
      </c>
      <c r="O315" s="10">
        <v>0</v>
      </c>
      <c r="P315" s="10" t="s">
        <v>78</v>
      </c>
      <c r="Q315" s="10" t="s">
        <v>78</v>
      </c>
      <c r="R315" s="10" t="s">
        <v>78</v>
      </c>
      <c r="S315" s="10" t="s">
        <v>78</v>
      </c>
      <c r="T315" s="8" t="s">
        <v>80</v>
      </c>
      <c r="U315" s="7" t="s">
        <v>1821</v>
      </c>
      <c r="V315" s="8" t="s">
        <v>1822</v>
      </c>
      <c r="W315" s="7" t="s">
        <v>83</v>
      </c>
      <c r="X315" s="11" t="s">
        <v>950</v>
      </c>
      <c r="Y315" s="8">
        <v>765</v>
      </c>
      <c r="Z315" s="8" t="s">
        <v>950</v>
      </c>
      <c r="AA315" s="7" t="s">
        <v>99</v>
      </c>
      <c r="AB315" s="12" t="s">
        <v>100</v>
      </c>
      <c r="AC315" s="4">
        <f t="shared" si="40"/>
        <v>1</v>
      </c>
      <c r="AD315" s="2">
        <f>IF(COUNTIF(D$2:D315,D315)&gt;1,0,1)</f>
        <v>0</v>
      </c>
      <c r="AG315" s="2">
        <f t="shared" si="41"/>
        <v>0</v>
      </c>
      <c r="AH315" s="2">
        <f t="shared" si="47"/>
        <v>0</v>
      </c>
      <c r="AI315" s="2">
        <f t="shared" si="42"/>
        <v>0</v>
      </c>
      <c r="AJ315" s="44" t="str">
        <f t="shared" si="43"/>
        <v>53574762B44362880C</v>
      </c>
      <c r="AK315" s="2">
        <f>IF(COUNTIF(AJ$2:AJ315,AJ315)&gt;1,0,1)</f>
        <v>1</v>
      </c>
      <c r="AL315" s="2">
        <f t="shared" si="44"/>
        <v>0</v>
      </c>
      <c r="AM315" s="2">
        <f t="shared" si="45"/>
        <v>0</v>
      </c>
      <c r="AN315" s="2">
        <f t="shared" si="46"/>
        <v>0</v>
      </c>
      <c r="AO315" s="2">
        <f>VLOOKUP(D315,'[1]Matriculados PD 2015_2019'!$D:$F,3,0)</f>
        <v>0</v>
      </c>
      <c r="AP315" s="2">
        <f t="shared" si="48"/>
        <v>0</v>
      </c>
      <c r="AQ315" s="2">
        <f t="shared" si="49"/>
        <v>0</v>
      </c>
    </row>
    <row r="316" spans="1:43">
      <c r="A316" s="2">
        <v>209</v>
      </c>
      <c r="B316" s="5" t="s">
        <v>2916</v>
      </c>
      <c r="C316" s="13" t="s">
        <v>120</v>
      </c>
      <c r="D316" s="13" t="s">
        <v>3994</v>
      </c>
      <c r="E316" s="14">
        <v>10253661</v>
      </c>
      <c r="F316" s="14">
        <v>17774</v>
      </c>
      <c r="G316" s="14" t="s">
        <v>3995</v>
      </c>
      <c r="H316" s="13" t="s">
        <v>73</v>
      </c>
      <c r="I316" s="13" t="s">
        <v>74</v>
      </c>
      <c r="J316" s="14" t="s">
        <v>75</v>
      </c>
      <c r="K316" s="14" t="s">
        <v>3996</v>
      </c>
      <c r="L316" s="13">
        <v>2015</v>
      </c>
      <c r="M316" s="15">
        <v>42387</v>
      </c>
      <c r="N316" s="16" t="s">
        <v>77</v>
      </c>
      <c r="O316" s="16">
        <v>0</v>
      </c>
      <c r="P316" s="16" t="s">
        <v>78</v>
      </c>
      <c r="Q316" s="16" t="s">
        <v>78</v>
      </c>
      <c r="R316" s="16" t="s">
        <v>78</v>
      </c>
      <c r="S316" s="16" t="s">
        <v>78</v>
      </c>
      <c r="T316" s="14" t="s">
        <v>90</v>
      </c>
      <c r="U316" s="13" t="s">
        <v>951</v>
      </c>
      <c r="V316" s="14" t="s">
        <v>952</v>
      </c>
      <c r="W316" s="13" t="s">
        <v>83</v>
      </c>
      <c r="X316" s="17" t="s">
        <v>950</v>
      </c>
      <c r="Y316" s="14">
        <v>765</v>
      </c>
      <c r="Z316" s="14" t="s">
        <v>950</v>
      </c>
      <c r="AA316" s="13" t="s">
        <v>99</v>
      </c>
      <c r="AB316" s="18" t="s">
        <v>100</v>
      </c>
      <c r="AC316" s="4">
        <f t="shared" si="40"/>
        <v>1</v>
      </c>
      <c r="AD316" s="2">
        <f>IF(COUNTIF(D$2:D316,D316)&gt;1,0,1)</f>
        <v>0</v>
      </c>
      <c r="AG316" s="2">
        <f t="shared" si="41"/>
        <v>0</v>
      </c>
      <c r="AH316" s="2">
        <f t="shared" si="47"/>
        <v>0</v>
      </c>
      <c r="AI316" s="2">
        <f t="shared" si="42"/>
        <v>0</v>
      </c>
      <c r="AJ316" s="44" t="str">
        <f t="shared" si="43"/>
        <v>53574762B30506285M</v>
      </c>
      <c r="AK316" s="2">
        <f>IF(COUNTIF(AJ$2:AJ316,AJ316)&gt;1,0,1)</f>
        <v>0</v>
      </c>
      <c r="AL316" s="2">
        <f t="shared" si="44"/>
        <v>0</v>
      </c>
      <c r="AM316" s="2">
        <f t="shared" si="45"/>
        <v>0</v>
      </c>
      <c r="AN316" s="2">
        <f t="shared" si="46"/>
        <v>0</v>
      </c>
      <c r="AO316" s="2">
        <f>VLOOKUP(D316,'[1]Matriculados PD 2015_2019'!$D:$F,3,0)</f>
        <v>0</v>
      </c>
      <c r="AP316" s="2">
        <f t="shared" si="48"/>
        <v>0</v>
      </c>
      <c r="AQ316" s="2">
        <f t="shared" si="49"/>
        <v>0</v>
      </c>
    </row>
    <row r="317" spans="1:43">
      <c r="A317" s="2">
        <v>209</v>
      </c>
      <c r="B317" s="6" t="s">
        <v>2916</v>
      </c>
      <c r="C317" s="7" t="s">
        <v>120</v>
      </c>
      <c r="D317" s="7" t="s">
        <v>3997</v>
      </c>
      <c r="E317" s="8">
        <v>20003559</v>
      </c>
      <c r="F317" s="8">
        <v>17774</v>
      </c>
      <c r="G317" s="8" t="s">
        <v>3998</v>
      </c>
      <c r="H317" s="7" t="s">
        <v>83</v>
      </c>
      <c r="I317" s="7" t="s">
        <v>74</v>
      </c>
      <c r="J317" s="8" t="s">
        <v>75</v>
      </c>
      <c r="K317" s="8" t="s">
        <v>3999</v>
      </c>
      <c r="L317" s="7">
        <v>2015</v>
      </c>
      <c r="M317" s="9">
        <v>42401</v>
      </c>
      <c r="N317" s="10" t="s">
        <v>77</v>
      </c>
      <c r="O317" s="10">
        <v>0</v>
      </c>
      <c r="P317" s="10" t="s">
        <v>78</v>
      </c>
      <c r="Q317" s="10" t="s">
        <v>79</v>
      </c>
      <c r="R317" s="10" t="s">
        <v>78</v>
      </c>
      <c r="S317" s="10" t="s">
        <v>78</v>
      </c>
      <c r="T317" s="8" t="s">
        <v>80</v>
      </c>
      <c r="U317" s="7" t="s">
        <v>956</v>
      </c>
      <c r="V317" s="8" t="s">
        <v>957</v>
      </c>
      <c r="W317" s="7" t="s">
        <v>83</v>
      </c>
      <c r="X317" s="11" t="s">
        <v>950</v>
      </c>
      <c r="Y317" s="8">
        <v>765</v>
      </c>
      <c r="Z317" s="8" t="s">
        <v>950</v>
      </c>
      <c r="AA317" s="7" t="s">
        <v>99</v>
      </c>
      <c r="AB317" s="12" t="s">
        <v>100</v>
      </c>
      <c r="AC317" s="4">
        <f t="shared" si="40"/>
        <v>1</v>
      </c>
      <c r="AD317" s="2">
        <f>IF(COUNTIF(D$2:D317,D317)&gt;1,0,1)</f>
        <v>1</v>
      </c>
      <c r="AG317" s="2">
        <f t="shared" si="41"/>
        <v>1</v>
      </c>
      <c r="AH317" s="2">
        <f t="shared" si="47"/>
        <v>0</v>
      </c>
      <c r="AI317" s="2">
        <f t="shared" si="42"/>
        <v>1</v>
      </c>
      <c r="AJ317" s="44" t="str">
        <f t="shared" si="43"/>
        <v>53593690X30825665F</v>
      </c>
      <c r="AK317" s="2">
        <f>IF(COUNTIF(AJ$2:AJ317,AJ317)&gt;1,0,1)</f>
        <v>1</v>
      </c>
      <c r="AL317" s="2">
        <f t="shared" si="44"/>
        <v>1</v>
      </c>
      <c r="AM317" s="2">
        <f t="shared" si="45"/>
        <v>0</v>
      </c>
      <c r="AN317" s="2">
        <f t="shared" si="46"/>
        <v>0</v>
      </c>
      <c r="AO317" s="2">
        <f>VLOOKUP(D317,'[1]Matriculados PD 2015_2019'!$D:$F,3,0)</f>
        <v>0</v>
      </c>
      <c r="AP317" s="2">
        <f t="shared" si="48"/>
        <v>0</v>
      </c>
      <c r="AQ317" s="2">
        <f t="shared" si="49"/>
        <v>0</v>
      </c>
    </row>
    <row r="318" spans="1:43">
      <c r="A318" s="2">
        <v>209</v>
      </c>
      <c r="B318" s="5" t="s">
        <v>2916</v>
      </c>
      <c r="C318" s="13" t="s">
        <v>120</v>
      </c>
      <c r="D318" s="13" t="s">
        <v>3997</v>
      </c>
      <c r="E318" s="14">
        <v>20003559</v>
      </c>
      <c r="F318" s="14">
        <v>17774</v>
      </c>
      <c r="G318" s="14" t="s">
        <v>3998</v>
      </c>
      <c r="H318" s="13" t="s">
        <v>83</v>
      </c>
      <c r="I318" s="13" t="s">
        <v>74</v>
      </c>
      <c r="J318" s="14" t="s">
        <v>75</v>
      </c>
      <c r="K318" s="14" t="s">
        <v>3999</v>
      </c>
      <c r="L318" s="13">
        <v>2015</v>
      </c>
      <c r="M318" s="15">
        <v>42401</v>
      </c>
      <c r="N318" s="16" t="s">
        <v>77</v>
      </c>
      <c r="O318" s="16">
        <v>0</v>
      </c>
      <c r="P318" s="16" t="s">
        <v>78</v>
      </c>
      <c r="Q318" s="16" t="s">
        <v>79</v>
      </c>
      <c r="R318" s="16" t="s">
        <v>78</v>
      </c>
      <c r="S318" s="16" t="s">
        <v>78</v>
      </c>
      <c r="T318" s="14" t="s">
        <v>80</v>
      </c>
      <c r="U318" s="13" t="s">
        <v>4000</v>
      </c>
      <c r="V318" s="14" t="s">
        <v>4001</v>
      </c>
      <c r="W318" s="13" t="s">
        <v>83</v>
      </c>
      <c r="X318" s="17" t="s">
        <v>950</v>
      </c>
      <c r="Y318" s="14">
        <v>765</v>
      </c>
      <c r="Z318" s="14" t="s">
        <v>950</v>
      </c>
      <c r="AA318" s="13" t="s">
        <v>99</v>
      </c>
      <c r="AB318" s="18" t="s">
        <v>100</v>
      </c>
      <c r="AC318" s="4">
        <f t="shared" si="40"/>
        <v>1</v>
      </c>
      <c r="AD318" s="2">
        <f>IF(COUNTIF(D$2:D318,D318)&gt;1,0,1)</f>
        <v>0</v>
      </c>
      <c r="AG318" s="2">
        <f t="shared" si="41"/>
        <v>0</v>
      </c>
      <c r="AH318" s="2">
        <f t="shared" si="47"/>
        <v>0</v>
      </c>
      <c r="AI318" s="2">
        <f t="shared" si="42"/>
        <v>0</v>
      </c>
      <c r="AJ318" s="44" t="str">
        <f t="shared" si="43"/>
        <v>53593690X79214030Y</v>
      </c>
      <c r="AK318" s="2">
        <f>IF(COUNTIF(AJ$2:AJ318,AJ318)&gt;1,0,1)</f>
        <v>1</v>
      </c>
      <c r="AL318" s="2">
        <f t="shared" si="44"/>
        <v>0</v>
      </c>
      <c r="AM318" s="2">
        <f t="shared" si="45"/>
        <v>0</v>
      </c>
      <c r="AN318" s="2">
        <f t="shared" si="46"/>
        <v>0</v>
      </c>
      <c r="AO318" s="2">
        <f>VLOOKUP(D318,'[1]Matriculados PD 2015_2019'!$D:$F,3,0)</f>
        <v>0</v>
      </c>
      <c r="AP318" s="2">
        <f t="shared" si="48"/>
        <v>0</v>
      </c>
      <c r="AQ318" s="2">
        <f t="shared" si="49"/>
        <v>0</v>
      </c>
    </row>
    <row r="319" spans="1:43">
      <c r="A319" s="2">
        <v>209</v>
      </c>
      <c r="B319" s="5" t="s">
        <v>2916</v>
      </c>
      <c r="C319" s="13" t="s">
        <v>120</v>
      </c>
      <c r="D319" s="13" t="s">
        <v>3997</v>
      </c>
      <c r="E319" s="14">
        <v>20003559</v>
      </c>
      <c r="F319" s="14">
        <v>17774</v>
      </c>
      <c r="G319" s="14" t="s">
        <v>3998</v>
      </c>
      <c r="H319" s="13" t="s">
        <v>83</v>
      </c>
      <c r="I319" s="13" t="s">
        <v>74</v>
      </c>
      <c r="J319" s="14" t="s">
        <v>75</v>
      </c>
      <c r="K319" s="14" t="s">
        <v>3999</v>
      </c>
      <c r="L319" s="13">
        <v>2015</v>
      </c>
      <c r="M319" s="15">
        <v>42401</v>
      </c>
      <c r="N319" s="16" t="s">
        <v>77</v>
      </c>
      <c r="O319" s="16">
        <v>0</v>
      </c>
      <c r="P319" s="16" t="s">
        <v>78</v>
      </c>
      <c r="Q319" s="16" t="s">
        <v>79</v>
      </c>
      <c r="R319" s="16" t="s">
        <v>78</v>
      </c>
      <c r="S319" s="16" t="s">
        <v>78</v>
      </c>
      <c r="T319" s="14" t="s">
        <v>90</v>
      </c>
      <c r="U319" s="13" t="s">
        <v>4000</v>
      </c>
      <c r="V319" s="14" t="s">
        <v>4001</v>
      </c>
      <c r="W319" s="13" t="s">
        <v>83</v>
      </c>
      <c r="X319" s="17" t="s">
        <v>950</v>
      </c>
      <c r="Y319" s="14">
        <v>765</v>
      </c>
      <c r="Z319" s="14" t="s">
        <v>950</v>
      </c>
      <c r="AA319" s="13" t="s">
        <v>99</v>
      </c>
      <c r="AB319" s="18" t="s">
        <v>100</v>
      </c>
      <c r="AC319" s="4">
        <f t="shared" si="40"/>
        <v>1</v>
      </c>
      <c r="AD319" s="2">
        <f>IF(COUNTIF(D$2:D319,D319)&gt;1,0,1)</f>
        <v>0</v>
      </c>
      <c r="AG319" s="2">
        <f t="shared" si="41"/>
        <v>0</v>
      </c>
      <c r="AH319" s="2">
        <f t="shared" si="47"/>
        <v>0</v>
      </c>
      <c r="AI319" s="2">
        <f t="shared" si="42"/>
        <v>0</v>
      </c>
      <c r="AJ319" s="44" t="str">
        <f t="shared" si="43"/>
        <v>53593690X79214030Y</v>
      </c>
      <c r="AK319" s="2">
        <f>IF(COUNTIF(AJ$2:AJ319,AJ319)&gt;1,0,1)</f>
        <v>0</v>
      </c>
      <c r="AL319" s="2">
        <f t="shared" si="44"/>
        <v>0</v>
      </c>
      <c r="AM319" s="2">
        <f t="shared" si="45"/>
        <v>0</v>
      </c>
      <c r="AN319" s="2">
        <f t="shared" si="46"/>
        <v>0</v>
      </c>
      <c r="AO319" s="2">
        <f>VLOOKUP(D319,'[1]Matriculados PD 2015_2019'!$D:$F,3,0)</f>
        <v>0</v>
      </c>
      <c r="AP319" s="2">
        <f t="shared" si="48"/>
        <v>0</v>
      </c>
      <c r="AQ319" s="2">
        <f t="shared" si="49"/>
        <v>0</v>
      </c>
    </row>
    <row r="320" spans="1:43">
      <c r="A320" s="2">
        <v>209</v>
      </c>
      <c r="B320" s="6" t="s">
        <v>2916</v>
      </c>
      <c r="C320" s="7" t="s">
        <v>120</v>
      </c>
      <c r="D320" s="7" t="s">
        <v>4002</v>
      </c>
      <c r="E320" s="8">
        <v>10238631</v>
      </c>
      <c r="F320" s="8">
        <v>17774</v>
      </c>
      <c r="G320" s="8" t="s">
        <v>4003</v>
      </c>
      <c r="H320" s="7" t="s">
        <v>83</v>
      </c>
      <c r="I320" s="7" t="s">
        <v>74</v>
      </c>
      <c r="J320" s="8" t="s">
        <v>75</v>
      </c>
      <c r="K320" s="8" t="s">
        <v>4004</v>
      </c>
      <c r="L320" s="7">
        <v>2015</v>
      </c>
      <c r="M320" s="9">
        <v>42405</v>
      </c>
      <c r="N320" s="10" t="s">
        <v>77</v>
      </c>
      <c r="O320" s="10">
        <v>0</v>
      </c>
      <c r="P320" s="10" t="s">
        <v>78</v>
      </c>
      <c r="Q320" s="10" t="s">
        <v>79</v>
      </c>
      <c r="R320" s="10" t="s">
        <v>78</v>
      </c>
      <c r="S320" s="10" t="s">
        <v>78</v>
      </c>
      <c r="T320" s="8" t="s">
        <v>80</v>
      </c>
      <c r="U320" s="7" t="s">
        <v>2925</v>
      </c>
      <c r="V320" s="8" t="s">
        <v>2926</v>
      </c>
      <c r="W320" s="7" t="s">
        <v>83</v>
      </c>
      <c r="X320" s="11" t="s">
        <v>185</v>
      </c>
      <c r="Y320" s="8">
        <v>760</v>
      </c>
      <c r="Z320" s="8" t="s">
        <v>942</v>
      </c>
      <c r="AA320" s="7" t="s">
        <v>99</v>
      </c>
      <c r="AB320" s="12" t="s">
        <v>100</v>
      </c>
      <c r="AC320" s="4">
        <f t="shared" si="40"/>
        <v>1</v>
      </c>
      <c r="AD320" s="2">
        <f>IF(COUNTIF(D$2:D320,D320)&gt;1,0,1)</f>
        <v>1</v>
      </c>
      <c r="AG320" s="2">
        <f t="shared" si="41"/>
        <v>1</v>
      </c>
      <c r="AH320" s="2">
        <f t="shared" si="47"/>
        <v>0</v>
      </c>
      <c r="AI320" s="2">
        <f t="shared" si="42"/>
        <v>1</v>
      </c>
      <c r="AJ320" s="44" t="str">
        <f t="shared" si="43"/>
        <v>75105904W30524375V</v>
      </c>
      <c r="AK320" s="2">
        <f>IF(COUNTIF(AJ$2:AJ320,AJ320)&gt;1,0,1)</f>
        <v>1</v>
      </c>
      <c r="AL320" s="2">
        <f t="shared" si="44"/>
        <v>1</v>
      </c>
      <c r="AM320" s="2">
        <f t="shared" si="45"/>
        <v>0</v>
      </c>
      <c r="AN320" s="2">
        <f t="shared" si="46"/>
        <v>0</v>
      </c>
      <c r="AO320" s="2">
        <f>VLOOKUP(D320,'[1]Matriculados PD 2015_2019'!$D:$F,3,0)</f>
        <v>0</v>
      </c>
      <c r="AP320" s="2">
        <f t="shared" si="48"/>
        <v>0</v>
      </c>
      <c r="AQ320" s="2">
        <f t="shared" si="49"/>
        <v>0</v>
      </c>
    </row>
    <row r="321" spans="1:43">
      <c r="A321" s="2">
        <v>209</v>
      </c>
      <c r="B321" s="5" t="s">
        <v>2916</v>
      </c>
      <c r="C321" s="13" t="s">
        <v>120</v>
      </c>
      <c r="D321" s="13" t="s">
        <v>4002</v>
      </c>
      <c r="E321" s="14">
        <v>10238631</v>
      </c>
      <c r="F321" s="14">
        <v>17774</v>
      </c>
      <c r="G321" s="14" t="s">
        <v>4003</v>
      </c>
      <c r="H321" s="13" t="s">
        <v>83</v>
      </c>
      <c r="I321" s="13" t="s">
        <v>74</v>
      </c>
      <c r="J321" s="14" t="s">
        <v>75</v>
      </c>
      <c r="K321" s="14" t="s">
        <v>4004</v>
      </c>
      <c r="L321" s="13">
        <v>2015</v>
      </c>
      <c r="M321" s="15">
        <v>42405</v>
      </c>
      <c r="N321" s="16" t="s">
        <v>77</v>
      </c>
      <c r="O321" s="16">
        <v>0</v>
      </c>
      <c r="P321" s="16" t="s">
        <v>78</v>
      </c>
      <c r="Q321" s="16" t="s">
        <v>79</v>
      </c>
      <c r="R321" s="16" t="s">
        <v>78</v>
      </c>
      <c r="S321" s="16" t="s">
        <v>78</v>
      </c>
      <c r="T321" s="14" t="s">
        <v>80</v>
      </c>
      <c r="U321" s="13" t="s">
        <v>2927</v>
      </c>
      <c r="V321" s="14" t="s">
        <v>2928</v>
      </c>
      <c r="W321" s="13" t="s">
        <v>83</v>
      </c>
      <c r="X321" s="17" t="s">
        <v>185</v>
      </c>
      <c r="Y321" s="14">
        <v>760</v>
      </c>
      <c r="Z321" s="14" t="s">
        <v>942</v>
      </c>
      <c r="AA321" s="13" t="s">
        <v>99</v>
      </c>
      <c r="AB321" s="18" t="s">
        <v>100</v>
      </c>
      <c r="AC321" s="4">
        <f t="shared" si="40"/>
        <v>1</v>
      </c>
      <c r="AD321" s="2">
        <f>IF(COUNTIF(D$2:D321,D321)&gt;1,0,1)</f>
        <v>0</v>
      </c>
      <c r="AG321" s="2">
        <f t="shared" si="41"/>
        <v>0</v>
      </c>
      <c r="AH321" s="2">
        <f t="shared" si="47"/>
        <v>0</v>
      </c>
      <c r="AI321" s="2">
        <f t="shared" si="42"/>
        <v>0</v>
      </c>
      <c r="AJ321" s="44" t="str">
        <f t="shared" si="43"/>
        <v>75105904W30802463N</v>
      </c>
      <c r="AK321" s="2">
        <f>IF(COUNTIF(AJ$2:AJ321,AJ321)&gt;1,0,1)</f>
        <v>1</v>
      </c>
      <c r="AL321" s="2">
        <f t="shared" si="44"/>
        <v>0</v>
      </c>
      <c r="AM321" s="2">
        <f t="shared" si="45"/>
        <v>0</v>
      </c>
      <c r="AN321" s="2">
        <f t="shared" si="46"/>
        <v>0</v>
      </c>
      <c r="AO321" s="2">
        <f>VLOOKUP(D321,'[1]Matriculados PD 2015_2019'!$D:$F,3,0)</f>
        <v>0</v>
      </c>
      <c r="AP321" s="2">
        <f t="shared" si="48"/>
        <v>0</v>
      </c>
      <c r="AQ321" s="2">
        <f t="shared" si="49"/>
        <v>0</v>
      </c>
    </row>
    <row r="322" spans="1:43">
      <c r="A322" s="2">
        <v>209</v>
      </c>
      <c r="B322" s="5" t="s">
        <v>2916</v>
      </c>
      <c r="C322" s="13" t="s">
        <v>120</v>
      </c>
      <c r="D322" s="13" t="s">
        <v>4002</v>
      </c>
      <c r="E322" s="14">
        <v>10238631</v>
      </c>
      <c r="F322" s="14">
        <v>17774</v>
      </c>
      <c r="G322" s="14" t="s">
        <v>4003</v>
      </c>
      <c r="H322" s="13" t="s">
        <v>83</v>
      </c>
      <c r="I322" s="13" t="s">
        <v>74</v>
      </c>
      <c r="J322" s="14" t="s">
        <v>75</v>
      </c>
      <c r="K322" s="14" t="s">
        <v>4004</v>
      </c>
      <c r="L322" s="13">
        <v>2015</v>
      </c>
      <c r="M322" s="15">
        <v>42405</v>
      </c>
      <c r="N322" s="16" t="s">
        <v>77</v>
      </c>
      <c r="O322" s="16">
        <v>0</v>
      </c>
      <c r="P322" s="16" t="s">
        <v>78</v>
      </c>
      <c r="Q322" s="16" t="s">
        <v>79</v>
      </c>
      <c r="R322" s="16" t="s">
        <v>78</v>
      </c>
      <c r="S322" s="16" t="s">
        <v>78</v>
      </c>
      <c r="T322" s="14" t="s">
        <v>90</v>
      </c>
      <c r="U322" s="13" t="s">
        <v>2925</v>
      </c>
      <c r="V322" s="14" t="s">
        <v>2926</v>
      </c>
      <c r="W322" s="13" t="s">
        <v>83</v>
      </c>
      <c r="X322" s="17" t="s">
        <v>185</v>
      </c>
      <c r="Y322" s="14">
        <v>760</v>
      </c>
      <c r="Z322" s="14" t="s">
        <v>942</v>
      </c>
      <c r="AA322" s="13" t="s">
        <v>99</v>
      </c>
      <c r="AB322" s="18" t="s">
        <v>100</v>
      </c>
      <c r="AC322" s="4">
        <f t="shared" ref="AC322:AC385" si="50">IF(N322="","SIN NOTA",IF(N322="NP","NP",1))</f>
        <v>1</v>
      </c>
      <c r="AD322" s="2">
        <f>IF(COUNTIF(D$2:D322,D322)&gt;1,0,1)</f>
        <v>0</v>
      </c>
      <c r="AG322" s="2">
        <f t="shared" ref="AG322:AG385" si="51">IF(AD322=1,IF(Q322="S",1,0),0)</f>
        <v>0</v>
      </c>
      <c r="AH322" s="2">
        <f t="shared" si="47"/>
        <v>0</v>
      </c>
      <c r="AI322" s="2">
        <f t="shared" ref="AI322:AI385" si="52">IF(AD322=1,IF(N322="Y",1,0),0)</f>
        <v>0</v>
      </c>
      <c r="AJ322" s="44" t="str">
        <f t="shared" ref="AJ322:AJ385" si="53">D322&amp;U322</f>
        <v>75105904W30524375V</v>
      </c>
      <c r="AK322" s="2">
        <f>IF(COUNTIF(AJ$2:AJ322,AJ322)&gt;1,0,1)</f>
        <v>0</v>
      </c>
      <c r="AL322" s="2">
        <f t="shared" ref="AL322:AL385" si="54">IF(AD322=1,IF(SUMIF(D:D,D322,AK:AK)&gt;1,1,0),0)</f>
        <v>0</v>
      </c>
      <c r="AM322" s="2">
        <f t="shared" ref="AM322:AM385" si="55">IF(AD322=1,IF(S322="S",1,0),0)</f>
        <v>0</v>
      </c>
      <c r="AN322" s="2">
        <f t="shared" ref="AN322:AN385" si="56">IF(AD322=1,IF(I322="E",0,1),0)</f>
        <v>0</v>
      </c>
      <c r="AO322" s="2">
        <f>VLOOKUP(D322,'[1]Matriculados PD 2015_2019'!$D:$F,3,0)</f>
        <v>0</v>
      </c>
      <c r="AP322" s="2">
        <f t="shared" si="48"/>
        <v>0</v>
      </c>
      <c r="AQ322" s="2">
        <f t="shared" si="49"/>
        <v>0</v>
      </c>
    </row>
    <row r="323" spans="1:43">
      <c r="A323" s="2">
        <v>209</v>
      </c>
      <c r="B323" s="6" t="s">
        <v>2916</v>
      </c>
      <c r="C323" s="7" t="s">
        <v>120</v>
      </c>
      <c r="D323" s="7" t="s">
        <v>4005</v>
      </c>
      <c r="E323" s="8">
        <v>10398671</v>
      </c>
      <c r="F323" s="8">
        <v>17774</v>
      </c>
      <c r="G323" s="8" t="s">
        <v>4006</v>
      </c>
      <c r="H323" s="7" t="s">
        <v>73</v>
      </c>
      <c r="I323" s="7" t="s">
        <v>74</v>
      </c>
      <c r="J323" s="8" t="s">
        <v>75</v>
      </c>
      <c r="K323" s="8" t="s">
        <v>4007</v>
      </c>
      <c r="L323" s="7">
        <v>2015</v>
      </c>
      <c r="M323" s="9">
        <v>42328</v>
      </c>
      <c r="N323" s="10" t="s">
        <v>77</v>
      </c>
      <c r="O323" s="10">
        <v>0</v>
      </c>
      <c r="P323" s="10" t="s">
        <v>78</v>
      </c>
      <c r="Q323" s="10" t="s">
        <v>78</v>
      </c>
      <c r="R323" s="10" t="s">
        <v>78</v>
      </c>
      <c r="S323" s="10" t="s">
        <v>79</v>
      </c>
      <c r="T323" s="8" t="s">
        <v>80</v>
      </c>
      <c r="U323" s="7" t="s">
        <v>982</v>
      </c>
      <c r="V323" s="8" t="s">
        <v>983</v>
      </c>
      <c r="W323" s="7" t="s">
        <v>83</v>
      </c>
      <c r="X323" s="11" t="s">
        <v>185</v>
      </c>
      <c r="Y323" s="8">
        <v>760</v>
      </c>
      <c r="Z323" s="8" t="s">
        <v>942</v>
      </c>
      <c r="AA323" s="7" t="s">
        <v>99</v>
      </c>
      <c r="AB323" s="12" t="s">
        <v>100</v>
      </c>
      <c r="AC323" s="4">
        <f t="shared" si="50"/>
        <v>1</v>
      </c>
      <c r="AD323" s="2">
        <f>IF(COUNTIF(D$2:D323,D323)&gt;1,0,1)</f>
        <v>1</v>
      </c>
      <c r="AG323" s="2">
        <f t="shared" si="51"/>
        <v>0</v>
      </c>
      <c r="AH323" s="2">
        <f t="shared" ref="AH323:AH386" si="57">IF(AD323=1,IF(R323="S",1,0),0)</f>
        <v>0</v>
      </c>
      <c r="AI323" s="2">
        <f t="shared" si="52"/>
        <v>1</v>
      </c>
      <c r="AJ323" s="44" t="str">
        <f t="shared" si="53"/>
        <v>75707732N80123267F</v>
      </c>
      <c r="AK323" s="2">
        <f>IF(COUNTIF(AJ$2:AJ323,AJ323)&gt;1,0,1)</f>
        <v>1</v>
      </c>
      <c r="AL323" s="2">
        <f t="shared" si="54"/>
        <v>0</v>
      </c>
      <c r="AM323" s="2">
        <f t="shared" si="55"/>
        <v>1</v>
      </c>
      <c r="AN323" s="2">
        <f t="shared" si="56"/>
        <v>0</v>
      </c>
      <c r="AO323" s="2">
        <f>VLOOKUP(D323,'[1]Matriculados PD 2015_2019'!$D:$F,3,0)</f>
        <v>0</v>
      </c>
      <c r="AP323" s="2">
        <f t="shared" ref="AP323:AP386" si="58">IF(AD323=1,IF(AO323="completo",1,0),0)</f>
        <v>0</v>
      </c>
      <c r="AQ323" s="2">
        <f t="shared" ref="AQ323:AQ386" si="59">IF(AD323=1,IF(AO323="parcial",1,0),0)</f>
        <v>0</v>
      </c>
    </row>
    <row r="324" spans="1:43">
      <c r="A324" s="2">
        <v>209</v>
      </c>
      <c r="B324" s="5" t="s">
        <v>2916</v>
      </c>
      <c r="C324" s="13" t="s">
        <v>120</v>
      </c>
      <c r="D324" s="13" t="s">
        <v>4005</v>
      </c>
      <c r="E324" s="14">
        <v>10398671</v>
      </c>
      <c r="F324" s="14">
        <v>17774</v>
      </c>
      <c r="G324" s="14" t="s">
        <v>4006</v>
      </c>
      <c r="H324" s="13" t="s">
        <v>73</v>
      </c>
      <c r="I324" s="13" t="s">
        <v>74</v>
      </c>
      <c r="J324" s="14" t="s">
        <v>75</v>
      </c>
      <c r="K324" s="14" t="s">
        <v>4007</v>
      </c>
      <c r="L324" s="13">
        <v>2015</v>
      </c>
      <c r="M324" s="15">
        <v>42328</v>
      </c>
      <c r="N324" s="16" t="s">
        <v>77</v>
      </c>
      <c r="O324" s="16">
        <v>0</v>
      </c>
      <c r="P324" s="16" t="s">
        <v>78</v>
      </c>
      <c r="Q324" s="16" t="s">
        <v>78</v>
      </c>
      <c r="R324" s="16" t="s">
        <v>78</v>
      </c>
      <c r="S324" s="16" t="s">
        <v>79</v>
      </c>
      <c r="T324" s="14" t="s">
        <v>90</v>
      </c>
      <c r="U324" s="13" t="s">
        <v>982</v>
      </c>
      <c r="V324" s="14" t="s">
        <v>983</v>
      </c>
      <c r="W324" s="13" t="s">
        <v>83</v>
      </c>
      <c r="X324" s="17" t="s">
        <v>185</v>
      </c>
      <c r="Y324" s="14">
        <v>760</v>
      </c>
      <c r="Z324" s="14" t="s">
        <v>942</v>
      </c>
      <c r="AA324" s="13" t="s">
        <v>99</v>
      </c>
      <c r="AB324" s="18" t="s">
        <v>100</v>
      </c>
      <c r="AC324" s="4">
        <f t="shared" si="50"/>
        <v>1</v>
      </c>
      <c r="AD324" s="2">
        <f>IF(COUNTIF(D$2:D324,D324)&gt;1,0,1)</f>
        <v>0</v>
      </c>
      <c r="AG324" s="2">
        <f t="shared" si="51"/>
        <v>0</v>
      </c>
      <c r="AH324" s="2">
        <f t="shared" si="57"/>
        <v>0</v>
      </c>
      <c r="AI324" s="2">
        <f t="shared" si="52"/>
        <v>0</v>
      </c>
      <c r="AJ324" s="44" t="str">
        <f t="shared" si="53"/>
        <v>75707732N80123267F</v>
      </c>
      <c r="AK324" s="2">
        <f>IF(COUNTIF(AJ$2:AJ324,AJ324)&gt;1,0,1)</f>
        <v>0</v>
      </c>
      <c r="AL324" s="2">
        <f t="shared" si="54"/>
        <v>0</v>
      </c>
      <c r="AM324" s="2">
        <f t="shared" si="55"/>
        <v>0</v>
      </c>
      <c r="AN324" s="2">
        <f t="shared" si="56"/>
        <v>0</v>
      </c>
      <c r="AO324" s="2">
        <f>VLOOKUP(D324,'[1]Matriculados PD 2015_2019'!$D:$F,3,0)</f>
        <v>0</v>
      </c>
      <c r="AP324" s="2">
        <f t="shared" si="58"/>
        <v>0</v>
      </c>
      <c r="AQ324" s="2">
        <f t="shared" si="59"/>
        <v>0</v>
      </c>
    </row>
    <row r="325" spans="1:43">
      <c r="A325" s="2">
        <v>209</v>
      </c>
      <c r="B325" s="6" t="s">
        <v>2916</v>
      </c>
      <c r="C325" s="7" t="s">
        <v>120</v>
      </c>
      <c r="D325" s="7" t="s">
        <v>4008</v>
      </c>
      <c r="E325" s="8">
        <v>10442391</v>
      </c>
      <c r="F325" s="8">
        <v>17774</v>
      </c>
      <c r="G325" s="8" t="s">
        <v>4009</v>
      </c>
      <c r="H325" s="7" t="s">
        <v>73</v>
      </c>
      <c r="I325" s="7" t="s">
        <v>74</v>
      </c>
      <c r="J325" s="8" t="s">
        <v>75</v>
      </c>
      <c r="K325" s="8" t="s">
        <v>4010</v>
      </c>
      <c r="L325" s="7">
        <v>2015</v>
      </c>
      <c r="M325" s="9">
        <v>42444</v>
      </c>
      <c r="N325" s="10" t="s">
        <v>77</v>
      </c>
      <c r="O325" s="10">
        <v>0</v>
      </c>
      <c r="P325" s="10" t="s">
        <v>78</v>
      </c>
      <c r="Q325" s="10" t="s">
        <v>79</v>
      </c>
      <c r="R325" s="10" t="s">
        <v>78</v>
      </c>
      <c r="S325" s="10" t="s">
        <v>79</v>
      </c>
      <c r="T325" s="8" t="s">
        <v>80</v>
      </c>
      <c r="U325" s="7" t="s">
        <v>3492</v>
      </c>
      <c r="V325" s="8" t="s">
        <v>4011</v>
      </c>
      <c r="W325" s="7"/>
      <c r="X325" s="11"/>
      <c r="Y325" s="8"/>
      <c r="Z325" s="8"/>
      <c r="AA325" s="7"/>
      <c r="AB325" s="12"/>
      <c r="AC325" s="4">
        <f t="shared" si="50"/>
        <v>1</v>
      </c>
      <c r="AD325" s="2">
        <f>IF(COUNTIF(D$2:D325,D325)&gt;1,0,1)</f>
        <v>1</v>
      </c>
      <c r="AG325" s="2">
        <f t="shared" si="51"/>
        <v>1</v>
      </c>
      <c r="AH325" s="2">
        <f t="shared" si="57"/>
        <v>0</v>
      </c>
      <c r="AI325" s="2">
        <f t="shared" si="52"/>
        <v>1</v>
      </c>
      <c r="AJ325" s="44" t="str">
        <f t="shared" si="53"/>
        <v>77336744A05689734V</v>
      </c>
      <c r="AK325" s="2">
        <f>IF(COUNTIF(AJ$2:AJ325,AJ325)&gt;1,0,1)</f>
        <v>1</v>
      </c>
      <c r="AL325" s="2">
        <f t="shared" si="54"/>
        <v>1</v>
      </c>
      <c r="AM325" s="2">
        <f t="shared" si="55"/>
        <v>1</v>
      </c>
      <c r="AN325" s="2">
        <f t="shared" si="56"/>
        <v>0</v>
      </c>
      <c r="AO325" s="2">
        <f>VLOOKUP(D325,'[1]Matriculados PD 2015_2019'!$D:$F,3,0)</f>
        <v>0</v>
      </c>
      <c r="AP325" s="2">
        <f t="shared" si="58"/>
        <v>0</v>
      </c>
      <c r="AQ325" s="2">
        <f t="shared" si="59"/>
        <v>0</v>
      </c>
    </row>
    <row r="326" spans="1:43">
      <c r="A326" s="2">
        <v>209</v>
      </c>
      <c r="B326" s="5" t="s">
        <v>2916</v>
      </c>
      <c r="C326" s="13" t="s">
        <v>120</v>
      </c>
      <c r="D326" s="13" t="s">
        <v>4008</v>
      </c>
      <c r="E326" s="14">
        <v>10442391</v>
      </c>
      <c r="F326" s="14">
        <v>17774</v>
      </c>
      <c r="G326" s="14" t="s">
        <v>4009</v>
      </c>
      <c r="H326" s="13" t="s">
        <v>73</v>
      </c>
      <c r="I326" s="13" t="s">
        <v>74</v>
      </c>
      <c r="J326" s="14" t="s">
        <v>75</v>
      </c>
      <c r="K326" s="14" t="s">
        <v>4010</v>
      </c>
      <c r="L326" s="13">
        <v>2015</v>
      </c>
      <c r="M326" s="15">
        <v>42444</v>
      </c>
      <c r="N326" s="16" t="s">
        <v>77</v>
      </c>
      <c r="O326" s="16">
        <v>0</v>
      </c>
      <c r="P326" s="16" t="s">
        <v>78</v>
      </c>
      <c r="Q326" s="16" t="s">
        <v>79</v>
      </c>
      <c r="R326" s="16" t="s">
        <v>78</v>
      </c>
      <c r="S326" s="16" t="s">
        <v>79</v>
      </c>
      <c r="T326" s="14" t="s">
        <v>80</v>
      </c>
      <c r="U326" s="13" t="s">
        <v>3494</v>
      </c>
      <c r="V326" s="14" t="s">
        <v>3495</v>
      </c>
      <c r="W326" s="13" t="s">
        <v>83</v>
      </c>
      <c r="X326" s="17" t="s">
        <v>909</v>
      </c>
      <c r="Y326" s="14">
        <v>750</v>
      </c>
      <c r="Z326" s="14" t="s">
        <v>909</v>
      </c>
      <c r="AA326" s="13" t="s">
        <v>99</v>
      </c>
      <c r="AB326" s="18" t="s">
        <v>100</v>
      </c>
      <c r="AC326" s="4">
        <f t="shared" si="50"/>
        <v>1</v>
      </c>
      <c r="AD326" s="2">
        <f>IF(COUNTIF(D$2:D326,D326)&gt;1,0,1)</f>
        <v>0</v>
      </c>
      <c r="AG326" s="2">
        <f t="shared" si="51"/>
        <v>0</v>
      </c>
      <c r="AH326" s="2">
        <f t="shared" si="57"/>
        <v>0</v>
      </c>
      <c r="AI326" s="2">
        <f t="shared" si="52"/>
        <v>0</v>
      </c>
      <c r="AJ326" s="44" t="str">
        <f t="shared" si="53"/>
        <v>77336744A28274746H</v>
      </c>
      <c r="AK326" s="2">
        <f>IF(COUNTIF(AJ$2:AJ326,AJ326)&gt;1,0,1)</f>
        <v>1</v>
      </c>
      <c r="AL326" s="2">
        <f t="shared" si="54"/>
        <v>0</v>
      </c>
      <c r="AM326" s="2">
        <f t="shared" si="55"/>
        <v>0</v>
      </c>
      <c r="AN326" s="2">
        <f t="shared" si="56"/>
        <v>0</v>
      </c>
      <c r="AO326" s="2">
        <f>VLOOKUP(D326,'[1]Matriculados PD 2015_2019'!$D:$F,3,0)</f>
        <v>0</v>
      </c>
      <c r="AP326" s="2">
        <f t="shared" si="58"/>
        <v>0</v>
      </c>
      <c r="AQ326" s="2">
        <f t="shared" si="59"/>
        <v>0</v>
      </c>
    </row>
    <row r="327" spans="1:43">
      <c r="A327" s="2">
        <v>209</v>
      </c>
      <c r="B327" s="6" t="s">
        <v>2916</v>
      </c>
      <c r="C327" s="7" t="s">
        <v>120</v>
      </c>
      <c r="D327" s="7" t="s">
        <v>4008</v>
      </c>
      <c r="E327" s="8">
        <v>10442391</v>
      </c>
      <c r="F327" s="8">
        <v>17774</v>
      </c>
      <c r="G327" s="8" t="s">
        <v>4009</v>
      </c>
      <c r="H327" s="7" t="s">
        <v>73</v>
      </c>
      <c r="I327" s="7" t="s">
        <v>74</v>
      </c>
      <c r="J327" s="8" t="s">
        <v>75</v>
      </c>
      <c r="K327" s="8" t="s">
        <v>4010</v>
      </c>
      <c r="L327" s="7">
        <v>2015</v>
      </c>
      <c r="M327" s="9">
        <v>42444</v>
      </c>
      <c r="N327" s="10" t="s">
        <v>77</v>
      </c>
      <c r="O327" s="10">
        <v>0</v>
      </c>
      <c r="P327" s="10" t="s">
        <v>78</v>
      </c>
      <c r="Q327" s="10" t="s">
        <v>79</v>
      </c>
      <c r="R327" s="10" t="s">
        <v>78</v>
      </c>
      <c r="S327" s="10" t="s">
        <v>79</v>
      </c>
      <c r="T327" s="8" t="s">
        <v>90</v>
      </c>
      <c r="U327" s="7" t="s">
        <v>3494</v>
      </c>
      <c r="V327" s="8" t="s">
        <v>3495</v>
      </c>
      <c r="W327" s="7" t="s">
        <v>83</v>
      </c>
      <c r="X327" s="11" t="s">
        <v>909</v>
      </c>
      <c r="Y327" s="8">
        <v>750</v>
      </c>
      <c r="Z327" s="8" t="s">
        <v>909</v>
      </c>
      <c r="AA327" s="7" t="s">
        <v>99</v>
      </c>
      <c r="AB327" s="12" t="s">
        <v>100</v>
      </c>
      <c r="AC327" s="4">
        <f t="shared" si="50"/>
        <v>1</v>
      </c>
      <c r="AD327" s="2">
        <f>IF(COUNTIF(D$2:D327,D327)&gt;1,0,1)</f>
        <v>0</v>
      </c>
      <c r="AG327" s="2">
        <f t="shared" si="51"/>
        <v>0</v>
      </c>
      <c r="AH327" s="2">
        <f t="shared" si="57"/>
        <v>0</v>
      </c>
      <c r="AI327" s="2">
        <f t="shared" si="52"/>
        <v>0</v>
      </c>
      <c r="AJ327" s="44" t="str">
        <f t="shared" si="53"/>
        <v>77336744A28274746H</v>
      </c>
      <c r="AK327" s="2">
        <f>IF(COUNTIF(AJ$2:AJ327,AJ327)&gt;1,0,1)</f>
        <v>0</v>
      </c>
      <c r="AL327" s="2">
        <f t="shared" si="54"/>
        <v>0</v>
      </c>
      <c r="AM327" s="2">
        <f t="shared" si="55"/>
        <v>0</v>
      </c>
      <c r="AN327" s="2">
        <f t="shared" si="56"/>
        <v>0</v>
      </c>
      <c r="AO327" s="2">
        <f>VLOOKUP(D327,'[1]Matriculados PD 2015_2019'!$D:$F,3,0)</f>
        <v>0</v>
      </c>
      <c r="AP327" s="2">
        <f t="shared" si="58"/>
        <v>0</v>
      </c>
      <c r="AQ327" s="2">
        <f t="shared" si="59"/>
        <v>0</v>
      </c>
    </row>
    <row r="328" spans="1:43">
      <c r="A328" s="2">
        <v>209</v>
      </c>
      <c r="B328" s="5" t="s">
        <v>2916</v>
      </c>
      <c r="C328" s="13" t="s">
        <v>120</v>
      </c>
      <c r="D328" s="13" t="s">
        <v>4012</v>
      </c>
      <c r="E328" s="14">
        <v>10377690</v>
      </c>
      <c r="F328" s="14">
        <v>17774</v>
      </c>
      <c r="G328" s="14" t="s">
        <v>4013</v>
      </c>
      <c r="H328" s="13" t="s">
        <v>73</v>
      </c>
      <c r="I328" s="13" t="s">
        <v>74</v>
      </c>
      <c r="J328" s="14" t="s">
        <v>75</v>
      </c>
      <c r="K328" s="14" t="s">
        <v>4014</v>
      </c>
      <c r="L328" s="13">
        <v>2015</v>
      </c>
      <c r="M328" s="15">
        <v>42559</v>
      </c>
      <c r="N328" s="16" t="s">
        <v>77</v>
      </c>
      <c r="O328" s="16">
        <v>0</v>
      </c>
      <c r="P328" s="16" t="s">
        <v>78</v>
      </c>
      <c r="Q328" s="16" t="s">
        <v>78</v>
      </c>
      <c r="R328" s="16" t="s">
        <v>78</v>
      </c>
      <c r="S328" s="16" t="s">
        <v>78</v>
      </c>
      <c r="T328" s="14" t="s">
        <v>80</v>
      </c>
      <c r="U328" s="13" t="s">
        <v>923</v>
      </c>
      <c r="V328" s="14" t="s">
        <v>924</v>
      </c>
      <c r="W328" s="13" t="s">
        <v>83</v>
      </c>
      <c r="X328" s="17" t="s">
        <v>909</v>
      </c>
      <c r="Y328" s="14">
        <v>750</v>
      </c>
      <c r="Z328" s="14" t="s">
        <v>909</v>
      </c>
      <c r="AA328" s="13" t="s">
        <v>99</v>
      </c>
      <c r="AB328" s="18" t="s">
        <v>100</v>
      </c>
      <c r="AC328" s="4">
        <f t="shared" si="50"/>
        <v>1</v>
      </c>
      <c r="AD328" s="2">
        <f>IF(COUNTIF(D$2:D328,D328)&gt;1,0,1)</f>
        <v>1</v>
      </c>
      <c r="AG328" s="2">
        <f t="shared" si="51"/>
        <v>0</v>
      </c>
      <c r="AH328" s="2">
        <f t="shared" si="57"/>
        <v>0</v>
      </c>
      <c r="AI328" s="2">
        <f t="shared" si="52"/>
        <v>1</v>
      </c>
      <c r="AJ328" s="44" t="str">
        <f t="shared" si="53"/>
        <v>80157109Q44366354K</v>
      </c>
      <c r="AK328" s="2">
        <f>IF(COUNTIF(AJ$2:AJ328,AJ328)&gt;1,0,1)</f>
        <v>1</v>
      </c>
      <c r="AL328" s="2">
        <f t="shared" si="54"/>
        <v>1</v>
      </c>
      <c r="AM328" s="2">
        <f t="shared" si="55"/>
        <v>0</v>
      </c>
      <c r="AN328" s="2">
        <f t="shared" si="56"/>
        <v>0</v>
      </c>
      <c r="AO328" s="2">
        <f>VLOOKUP(D328,'[1]Matriculados PD 2015_2019'!$D:$F,3,0)</f>
        <v>0</v>
      </c>
      <c r="AP328" s="2">
        <f t="shared" si="58"/>
        <v>0</v>
      </c>
      <c r="AQ328" s="2">
        <f t="shared" si="59"/>
        <v>0</v>
      </c>
    </row>
    <row r="329" spans="1:43">
      <c r="A329" s="2">
        <v>209</v>
      </c>
      <c r="B329" s="6" t="s">
        <v>2916</v>
      </c>
      <c r="C329" s="7" t="s">
        <v>120</v>
      </c>
      <c r="D329" s="7" t="s">
        <v>4012</v>
      </c>
      <c r="E329" s="8">
        <v>10377690</v>
      </c>
      <c r="F329" s="8">
        <v>17774</v>
      </c>
      <c r="G329" s="8" t="s">
        <v>4013</v>
      </c>
      <c r="H329" s="7" t="s">
        <v>73</v>
      </c>
      <c r="I329" s="7" t="s">
        <v>74</v>
      </c>
      <c r="J329" s="8" t="s">
        <v>75</v>
      </c>
      <c r="K329" s="8" t="s">
        <v>4014</v>
      </c>
      <c r="L329" s="7">
        <v>2015</v>
      </c>
      <c r="M329" s="9">
        <v>42559</v>
      </c>
      <c r="N329" s="10" t="s">
        <v>77</v>
      </c>
      <c r="O329" s="10">
        <v>0</v>
      </c>
      <c r="P329" s="10" t="s">
        <v>78</v>
      </c>
      <c r="Q329" s="10" t="s">
        <v>78</v>
      </c>
      <c r="R329" s="10" t="s">
        <v>78</v>
      </c>
      <c r="S329" s="10" t="s">
        <v>78</v>
      </c>
      <c r="T329" s="8" t="s">
        <v>80</v>
      </c>
      <c r="U329" s="7" t="s">
        <v>925</v>
      </c>
      <c r="V329" s="8" t="s">
        <v>926</v>
      </c>
      <c r="W329" s="7" t="s">
        <v>73</v>
      </c>
      <c r="X329" s="11" t="s">
        <v>909</v>
      </c>
      <c r="Y329" s="8">
        <v>750</v>
      </c>
      <c r="Z329" s="8" t="s">
        <v>909</v>
      </c>
      <c r="AA329" s="7" t="s">
        <v>99</v>
      </c>
      <c r="AB329" s="12" t="s">
        <v>100</v>
      </c>
      <c r="AC329" s="4">
        <f t="shared" si="50"/>
        <v>1</v>
      </c>
      <c r="AD329" s="2">
        <f>IF(COUNTIF(D$2:D329,D329)&gt;1,0,1)</f>
        <v>0</v>
      </c>
      <c r="AG329" s="2">
        <f t="shared" si="51"/>
        <v>0</v>
      </c>
      <c r="AH329" s="2">
        <f t="shared" si="57"/>
        <v>0</v>
      </c>
      <c r="AI329" s="2">
        <f t="shared" si="52"/>
        <v>0</v>
      </c>
      <c r="AJ329" s="44" t="str">
        <f t="shared" si="53"/>
        <v>80157109Q75610029J</v>
      </c>
      <c r="AK329" s="2">
        <f>IF(COUNTIF(AJ$2:AJ329,AJ329)&gt;1,0,1)</f>
        <v>1</v>
      </c>
      <c r="AL329" s="2">
        <f t="shared" si="54"/>
        <v>0</v>
      </c>
      <c r="AM329" s="2">
        <f t="shared" si="55"/>
        <v>0</v>
      </c>
      <c r="AN329" s="2">
        <f t="shared" si="56"/>
        <v>0</v>
      </c>
      <c r="AO329" s="2">
        <f>VLOOKUP(D329,'[1]Matriculados PD 2015_2019'!$D:$F,3,0)</f>
        <v>0</v>
      </c>
      <c r="AP329" s="2">
        <f t="shared" si="58"/>
        <v>0</v>
      </c>
      <c r="AQ329" s="2">
        <f t="shared" si="59"/>
        <v>0</v>
      </c>
    </row>
    <row r="330" spans="1:43">
      <c r="A330" s="2">
        <v>209</v>
      </c>
      <c r="B330" s="5" t="s">
        <v>2916</v>
      </c>
      <c r="C330" s="13" t="s">
        <v>120</v>
      </c>
      <c r="D330" s="13" t="s">
        <v>4012</v>
      </c>
      <c r="E330" s="14">
        <v>10377690</v>
      </c>
      <c r="F330" s="14">
        <v>17774</v>
      </c>
      <c r="G330" s="14" t="s">
        <v>4013</v>
      </c>
      <c r="H330" s="13" t="s">
        <v>73</v>
      </c>
      <c r="I330" s="13" t="s">
        <v>74</v>
      </c>
      <c r="J330" s="14" t="s">
        <v>75</v>
      </c>
      <c r="K330" s="14" t="s">
        <v>4014</v>
      </c>
      <c r="L330" s="13">
        <v>2015</v>
      </c>
      <c r="M330" s="15">
        <v>42559</v>
      </c>
      <c r="N330" s="16" t="s">
        <v>77</v>
      </c>
      <c r="O330" s="16">
        <v>0</v>
      </c>
      <c r="P330" s="16" t="s">
        <v>78</v>
      </c>
      <c r="Q330" s="16" t="s">
        <v>78</v>
      </c>
      <c r="R330" s="16" t="s">
        <v>78</v>
      </c>
      <c r="S330" s="16" t="s">
        <v>78</v>
      </c>
      <c r="T330" s="14" t="s">
        <v>90</v>
      </c>
      <c r="U330" s="13" t="s">
        <v>923</v>
      </c>
      <c r="V330" s="14" t="s">
        <v>924</v>
      </c>
      <c r="W330" s="13" t="s">
        <v>83</v>
      </c>
      <c r="X330" s="17" t="s">
        <v>909</v>
      </c>
      <c r="Y330" s="14">
        <v>750</v>
      </c>
      <c r="Z330" s="14" t="s">
        <v>909</v>
      </c>
      <c r="AA330" s="13" t="s">
        <v>99</v>
      </c>
      <c r="AB330" s="18" t="s">
        <v>100</v>
      </c>
      <c r="AC330" s="4">
        <f t="shared" si="50"/>
        <v>1</v>
      </c>
      <c r="AD330" s="2">
        <f>IF(COUNTIF(D$2:D330,D330)&gt;1,0,1)</f>
        <v>0</v>
      </c>
      <c r="AG330" s="2">
        <f t="shared" si="51"/>
        <v>0</v>
      </c>
      <c r="AH330" s="2">
        <f t="shared" si="57"/>
        <v>0</v>
      </c>
      <c r="AI330" s="2">
        <f t="shared" si="52"/>
        <v>0</v>
      </c>
      <c r="AJ330" s="44" t="str">
        <f t="shared" si="53"/>
        <v>80157109Q44366354K</v>
      </c>
      <c r="AK330" s="2">
        <f>IF(COUNTIF(AJ$2:AJ330,AJ330)&gt;1,0,1)</f>
        <v>0</v>
      </c>
      <c r="AL330" s="2">
        <f t="shared" si="54"/>
        <v>0</v>
      </c>
      <c r="AM330" s="2">
        <f t="shared" si="55"/>
        <v>0</v>
      </c>
      <c r="AN330" s="2">
        <f t="shared" si="56"/>
        <v>0</v>
      </c>
      <c r="AO330" s="2">
        <f>VLOOKUP(D330,'[1]Matriculados PD 2015_2019'!$D:$F,3,0)</f>
        <v>0</v>
      </c>
      <c r="AP330" s="2">
        <f t="shared" si="58"/>
        <v>0</v>
      </c>
      <c r="AQ330" s="2">
        <f t="shared" si="59"/>
        <v>0</v>
      </c>
    </row>
    <row r="331" spans="1:43">
      <c r="A331" s="2">
        <v>209</v>
      </c>
      <c r="B331" s="6" t="s">
        <v>2916</v>
      </c>
      <c r="C331" s="7" t="s">
        <v>120</v>
      </c>
      <c r="D331" s="7" t="s">
        <v>4015</v>
      </c>
      <c r="E331" s="8">
        <v>20004947</v>
      </c>
      <c r="F331" s="8">
        <v>17774</v>
      </c>
      <c r="G331" s="8" t="s">
        <v>4016</v>
      </c>
      <c r="H331" s="7" t="s">
        <v>83</v>
      </c>
      <c r="I331" s="7" t="s">
        <v>801</v>
      </c>
      <c r="J331" s="8" t="s">
        <v>75</v>
      </c>
      <c r="K331" s="8" t="s">
        <v>4017</v>
      </c>
      <c r="L331" s="7">
        <v>2015</v>
      </c>
      <c r="M331" s="9">
        <v>42404</v>
      </c>
      <c r="N331" s="10" t="s">
        <v>77</v>
      </c>
      <c r="O331" s="10">
        <v>0</v>
      </c>
      <c r="P331" s="10" t="s">
        <v>78</v>
      </c>
      <c r="Q331" s="10" t="s">
        <v>78</v>
      </c>
      <c r="R331" s="10" t="s">
        <v>78</v>
      </c>
      <c r="S331" s="10" t="s">
        <v>78</v>
      </c>
      <c r="T331" s="8" t="s">
        <v>80</v>
      </c>
      <c r="U331" s="7" t="s">
        <v>3494</v>
      </c>
      <c r="V331" s="8" t="s">
        <v>3495</v>
      </c>
      <c r="W331" s="7" t="s">
        <v>83</v>
      </c>
      <c r="X331" s="11" t="s">
        <v>909</v>
      </c>
      <c r="Y331" s="8">
        <v>750</v>
      </c>
      <c r="Z331" s="8" t="s">
        <v>909</v>
      </c>
      <c r="AA331" s="7" t="s">
        <v>99</v>
      </c>
      <c r="AB331" s="12" t="s">
        <v>100</v>
      </c>
      <c r="AC331" s="4">
        <f t="shared" si="50"/>
        <v>1</v>
      </c>
      <c r="AD331" s="2">
        <f>IF(COUNTIF(D$2:D331,D331)&gt;1,0,1)</f>
        <v>1</v>
      </c>
      <c r="AG331" s="2">
        <f t="shared" si="51"/>
        <v>0</v>
      </c>
      <c r="AH331" s="2">
        <f t="shared" si="57"/>
        <v>0</v>
      </c>
      <c r="AI331" s="2">
        <f t="shared" si="52"/>
        <v>1</v>
      </c>
      <c r="AJ331" s="44" t="str">
        <f t="shared" si="53"/>
        <v>G1722324128274746H</v>
      </c>
      <c r="AK331" s="2">
        <f>IF(COUNTIF(AJ$2:AJ331,AJ331)&gt;1,0,1)</f>
        <v>1</v>
      </c>
      <c r="AL331" s="2">
        <f t="shared" si="54"/>
        <v>1</v>
      </c>
      <c r="AM331" s="2">
        <f t="shared" si="55"/>
        <v>0</v>
      </c>
      <c r="AN331" s="2">
        <f t="shared" si="56"/>
        <v>1</v>
      </c>
      <c r="AO331" s="2">
        <f>VLOOKUP(D331,'[1]Matriculados PD 2015_2019'!$D:$F,3,0)</f>
        <v>0</v>
      </c>
      <c r="AP331" s="2">
        <f t="shared" si="58"/>
        <v>0</v>
      </c>
      <c r="AQ331" s="2">
        <f t="shared" si="59"/>
        <v>0</v>
      </c>
    </row>
    <row r="332" spans="1:43">
      <c r="A332" s="2">
        <v>209</v>
      </c>
      <c r="B332" s="5" t="s">
        <v>2916</v>
      </c>
      <c r="C332" s="13" t="s">
        <v>120</v>
      </c>
      <c r="D332" s="13" t="s">
        <v>4015</v>
      </c>
      <c r="E332" s="14">
        <v>20004947</v>
      </c>
      <c r="F332" s="14">
        <v>17774</v>
      </c>
      <c r="G332" s="14" t="s">
        <v>4016</v>
      </c>
      <c r="H332" s="13" t="s">
        <v>83</v>
      </c>
      <c r="I332" s="13" t="s">
        <v>801</v>
      </c>
      <c r="J332" s="14" t="s">
        <v>75</v>
      </c>
      <c r="K332" s="14" t="s">
        <v>4017</v>
      </c>
      <c r="L332" s="13">
        <v>2015</v>
      </c>
      <c r="M332" s="15">
        <v>42404</v>
      </c>
      <c r="N332" s="16" t="s">
        <v>77</v>
      </c>
      <c r="O332" s="16">
        <v>0</v>
      </c>
      <c r="P332" s="16" t="s">
        <v>78</v>
      </c>
      <c r="Q332" s="16" t="s">
        <v>78</v>
      </c>
      <c r="R332" s="16" t="s">
        <v>78</v>
      </c>
      <c r="S332" s="16" t="s">
        <v>78</v>
      </c>
      <c r="T332" s="14" t="s">
        <v>80</v>
      </c>
      <c r="U332" s="13" t="s">
        <v>4018</v>
      </c>
      <c r="V332" s="14" t="s">
        <v>4019</v>
      </c>
      <c r="W332" s="13" t="s">
        <v>73</v>
      </c>
      <c r="X332" s="17" t="s">
        <v>909</v>
      </c>
      <c r="Y332" s="14">
        <v>750</v>
      </c>
      <c r="Z332" s="14" t="s">
        <v>909</v>
      </c>
      <c r="AA332" s="13" t="s">
        <v>99</v>
      </c>
      <c r="AB332" s="18" t="s">
        <v>100</v>
      </c>
      <c r="AC332" s="4">
        <f t="shared" si="50"/>
        <v>1</v>
      </c>
      <c r="AD332" s="2">
        <f>IF(COUNTIF(D$2:D332,D332)&gt;1,0,1)</f>
        <v>0</v>
      </c>
      <c r="AG332" s="2">
        <f t="shared" si="51"/>
        <v>0</v>
      </c>
      <c r="AH332" s="2">
        <f t="shared" si="57"/>
        <v>0</v>
      </c>
      <c r="AI332" s="2">
        <f t="shared" si="52"/>
        <v>0</v>
      </c>
      <c r="AJ332" s="44" t="str">
        <f t="shared" si="53"/>
        <v>G1722324145742775F</v>
      </c>
      <c r="AK332" s="2">
        <f>IF(COUNTIF(AJ$2:AJ332,AJ332)&gt;1,0,1)</f>
        <v>1</v>
      </c>
      <c r="AL332" s="2">
        <f t="shared" si="54"/>
        <v>0</v>
      </c>
      <c r="AM332" s="2">
        <f t="shared" si="55"/>
        <v>0</v>
      </c>
      <c r="AN332" s="2">
        <f t="shared" si="56"/>
        <v>0</v>
      </c>
      <c r="AO332" s="2">
        <f>VLOOKUP(D332,'[1]Matriculados PD 2015_2019'!$D:$F,3,0)</f>
        <v>0</v>
      </c>
      <c r="AP332" s="2">
        <f t="shared" si="58"/>
        <v>0</v>
      </c>
      <c r="AQ332" s="2">
        <f t="shared" si="59"/>
        <v>0</v>
      </c>
    </row>
    <row r="333" spans="1:43">
      <c r="A333" s="2">
        <v>209</v>
      </c>
      <c r="B333" s="6" t="s">
        <v>2916</v>
      </c>
      <c r="C333" s="7" t="s">
        <v>120</v>
      </c>
      <c r="D333" s="7" t="s">
        <v>4015</v>
      </c>
      <c r="E333" s="8">
        <v>20004947</v>
      </c>
      <c r="F333" s="8">
        <v>17774</v>
      </c>
      <c r="G333" s="8" t="s">
        <v>4016</v>
      </c>
      <c r="H333" s="7" t="s">
        <v>83</v>
      </c>
      <c r="I333" s="7" t="s">
        <v>801</v>
      </c>
      <c r="J333" s="8" t="s">
        <v>75</v>
      </c>
      <c r="K333" s="8" t="s">
        <v>4017</v>
      </c>
      <c r="L333" s="7">
        <v>2015</v>
      </c>
      <c r="M333" s="9">
        <v>42404</v>
      </c>
      <c r="N333" s="10" t="s">
        <v>77</v>
      </c>
      <c r="O333" s="10">
        <v>0</v>
      </c>
      <c r="P333" s="10" t="s">
        <v>78</v>
      </c>
      <c r="Q333" s="10" t="s">
        <v>78</v>
      </c>
      <c r="R333" s="10" t="s">
        <v>78</v>
      </c>
      <c r="S333" s="10" t="s">
        <v>78</v>
      </c>
      <c r="T333" s="8" t="s">
        <v>90</v>
      </c>
      <c r="U333" s="7" t="s">
        <v>3494</v>
      </c>
      <c r="V333" s="8" t="s">
        <v>3495</v>
      </c>
      <c r="W333" s="7" t="s">
        <v>83</v>
      </c>
      <c r="X333" s="11" t="s">
        <v>909</v>
      </c>
      <c r="Y333" s="8">
        <v>750</v>
      </c>
      <c r="Z333" s="8" t="s">
        <v>909</v>
      </c>
      <c r="AA333" s="7" t="s">
        <v>99</v>
      </c>
      <c r="AB333" s="12" t="s">
        <v>100</v>
      </c>
      <c r="AC333" s="4">
        <f t="shared" si="50"/>
        <v>1</v>
      </c>
      <c r="AD333" s="2">
        <f>IF(COUNTIF(D$2:D333,D333)&gt;1,0,1)</f>
        <v>0</v>
      </c>
      <c r="AG333" s="2">
        <f t="shared" si="51"/>
        <v>0</v>
      </c>
      <c r="AH333" s="2">
        <f t="shared" si="57"/>
        <v>0</v>
      </c>
      <c r="AI333" s="2">
        <f t="shared" si="52"/>
        <v>0</v>
      </c>
      <c r="AJ333" s="44" t="str">
        <f t="shared" si="53"/>
        <v>G1722324128274746H</v>
      </c>
      <c r="AK333" s="2">
        <f>IF(COUNTIF(AJ$2:AJ333,AJ333)&gt;1,0,1)</f>
        <v>0</v>
      </c>
      <c r="AL333" s="2">
        <f t="shared" si="54"/>
        <v>0</v>
      </c>
      <c r="AM333" s="2">
        <f t="shared" si="55"/>
        <v>0</v>
      </c>
      <c r="AN333" s="2">
        <f t="shared" si="56"/>
        <v>0</v>
      </c>
      <c r="AO333" s="2">
        <f>VLOOKUP(D333,'[1]Matriculados PD 2015_2019'!$D:$F,3,0)</f>
        <v>0</v>
      </c>
      <c r="AP333" s="2">
        <f t="shared" si="58"/>
        <v>0</v>
      </c>
      <c r="AQ333" s="2">
        <f t="shared" si="59"/>
        <v>0</v>
      </c>
    </row>
    <row r="334" spans="1:43">
      <c r="A334" s="2">
        <v>211</v>
      </c>
      <c r="B334" s="5" t="s">
        <v>4020</v>
      </c>
      <c r="C334" s="13" t="s">
        <v>120</v>
      </c>
      <c r="D334" s="13" t="s">
        <v>4021</v>
      </c>
      <c r="E334" s="14">
        <v>10175710</v>
      </c>
      <c r="F334" s="14">
        <v>17776</v>
      </c>
      <c r="G334" s="14" t="s">
        <v>4022</v>
      </c>
      <c r="H334" s="13" t="s">
        <v>73</v>
      </c>
      <c r="I334" s="13" t="s">
        <v>74</v>
      </c>
      <c r="J334" s="14" t="s">
        <v>75</v>
      </c>
      <c r="K334" s="14" t="s">
        <v>4023</v>
      </c>
      <c r="L334" s="13">
        <v>2015</v>
      </c>
      <c r="M334" s="15">
        <v>42394</v>
      </c>
      <c r="N334" s="16" t="s">
        <v>113</v>
      </c>
      <c r="O334" s="16">
        <v>0</v>
      </c>
      <c r="P334" s="16" t="s">
        <v>79</v>
      </c>
      <c r="Q334" s="16" t="s">
        <v>78</v>
      </c>
      <c r="R334" s="16" t="s">
        <v>78</v>
      </c>
      <c r="S334" s="16" t="s">
        <v>78</v>
      </c>
      <c r="T334" s="14" t="s">
        <v>80</v>
      </c>
      <c r="U334" s="13" t="s">
        <v>2533</v>
      </c>
      <c r="V334" s="14" t="s">
        <v>4024</v>
      </c>
      <c r="W334" s="13"/>
      <c r="X334" s="17"/>
      <c r="Y334" s="14"/>
      <c r="Z334" s="14"/>
      <c r="AA334" s="13"/>
      <c r="AB334" s="18"/>
      <c r="AC334" s="4">
        <f t="shared" si="50"/>
        <v>1</v>
      </c>
      <c r="AD334" s="2">
        <f>IF(COUNTIF(D$2:D334,D334)&gt;1,0,1)</f>
        <v>1</v>
      </c>
      <c r="AG334" s="2">
        <f t="shared" si="51"/>
        <v>0</v>
      </c>
      <c r="AH334" s="2">
        <f t="shared" si="57"/>
        <v>0</v>
      </c>
      <c r="AI334" s="2">
        <f t="shared" si="52"/>
        <v>0</v>
      </c>
      <c r="AJ334" s="44" t="str">
        <f t="shared" si="53"/>
        <v>14621234L10184952T</v>
      </c>
      <c r="AK334" s="2">
        <f>IF(COUNTIF(AJ$2:AJ334,AJ334)&gt;1,0,1)</f>
        <v>1</v>
      </c>
      <c r="AL334" s="2">
        <f t="shared" si="54"/>
        <v>1</v>
      </c>
      <c r="AM334" s="2">
        <f t="shared" si="55"/>
        <v>0</v>
      </c>
      <c r="AN334" s="2">
        <f t="shared" si="56"/>
        <v>0</v>
      </c>
      <c r="AO334" s="2">
        <f>VLOOKUP(D334,'[1]Matriculados PD 2015_2019'!$D:$F,3,0)</f>
        <v>0</v>
      </c>
      <c r="AP334" s="2">
        <f t="shared" si="58"/>
        <v>0</v>
      </c>
      <c r="AQ334" s="2">
        <f t="shared" si="59"/>
        <v>0</v>
      </c>
    </row>
    <row r="335" spans="1:43">
      <c r="A335" s="2">
        <v>211</v>
      </c>
      <c r="B335" s="6" t="s">
        <v>4020</v>
      </c>
      <c r="C335" s="7" t="s">
        <v>120</v>
      </c>
      <c r="D335" s="7" t="s">
        <v>4021</v>
      </c>
      <c r="E335" s="8">
        <v>10175710</v>
      </c>
      <c r="F335" s="8">
        <v>17776</v>
      </c>
      <c r="G335" s="8" t="s">
        <v>4022</v>
      </c>
      <c r="H335" s="7" t="s">
        <v>73</v>
      </c>
      <c r="I335" s="7" t="s">
        <v>74</v>
      </c>
      <c r="J335" s="8" t="s">
        <v>75</v>
      </c>
      <c r="K335" s="8" t="s">
        <v>4023</v>
      </c>
      <c r="L335" s="7">
        <v>2015</v>
      </c>
      <c r="M335" s="9">
        <v>42394</v>
      </c>
      <c r="N335" s="10" t="s">
        <v>113</v>
      </c>
      <c r="O335" s="10">
        <v>0</v>
      </c>
      <c r="P335" s="10" t="s">
        <v>79</v>
      </c>
      <c r="Q335" s="10" t="s">
        <v>78</v>
      </c>
      <c r="R335" s="10" t="s">
        <v>78</v>
      </c>
      <c r="S335" s="10" t="s">
        <v>78</v>
      </c>
      <c r="T335" s="8" t="s">
        <v>80</v>
      </c>
      <c r="U335" s="7" t="s">
        <v>1892</v>
      </c>
      <c r="V335" s="8" t="s">
        <v>1893</v>
      </c>
      <c r="W335" s="7"/>
      <c r="X335" s="11"/>
      <c r="Y335" s="8"/>
      <c r="Z335" s="8"/>
      <c r="AA335" s="7"/>
      <c r="AB335" s="12"/>
      <c r="AC335" s="4">
        <f t="shared" si="50"/>
        <v>1</v>
      </c>
      <c r="AD335" s="2">
        <f>IF(COUNTIF(D$2:D335,D335)&gt;1,0,1)</f>
        <v>0</v>
      </c>
      <c r="AG335" s="2">
        <f t="shared" si="51"/>
        <v>0</v>
      </c>
      <c r="AH335" s="2">
        <f t="shared" si="57"/>
        <v>0</v>
      </c>
      <c r="AI335" s="2">
        <f t="shared" si="52"/>
        <v>0</v>
      </c>
      <c r="AJ335" s="44" t="str">
        <f t="shared" si="53"/>
        <v>14621234L30944676Q</v>
      </c>
      <c r="AK335" s="2">
        <f>IF(COUNTIF(AJ$2:AJ335,AJ335)&gt;1,0,1)</f>
        <v>1</v>
      </c>
      <c r="AL335" s="2">
        <f t="shared" si="54"/>
        <v>0</v>
      </c>
      <c r="AM335" s="2">
        <f t="shared" si="55"/>
        <v>0</v>
      </c>
      <c r="AN335" s="2">
        <f t="shared" si="56"/>
        <v>0</v>
      </c>
      <c r="AO335" s="2">
        <f>VLOOKUP(D335,'[1]Matriculados PD 2015_2019'!$D:$F,3,0)</f>
        <v>0</v>
      </c>
      <c r="AP335" s="2">
        <f t="shared" si="58"/>
        <v>0</v>
      </c>
      <c r="AQ335" s="2">
        <f t="shared" si="59"/>
        <v>0</v>
      </c>
    </row>
    <row r="336" spans="1:43">
      <c r="A336" s="2">
        <v>211</v>
      </c>
      <c r="B336" s="5" t="s">
        <v>4020</v>
      </c>
      <c r="C336" s="13" t="s">
        <v>120</v>
      </c>
      <c r="D336" s="13" t="s">
        <v>4021</v>
      </c>
      <c r="E336" s="14">
        <v>10175710</v>
      </c>
      <c r="F336" s="14">
        <v>17776</v>
      </c>
      <c r="G336" s="14" t="s">
        <v>4022</v>
      </c>
      <c r="H336" s="13" t="s">
        <v>73</v>
      </c>
      <c r="I336" s="13" t="s">
        <v>74</v>
      </c>
      <c r="J336" s="14" t="s">
        <v>75</v>
      </c>
      <c r="K336" s="14" t="s">
        <v>4023</v>
      </c>
      <c r="L336" s="13">
        <v>2015</v>
      </c>
      <c r="M336" s="15">
        <v>42394</v>
      </c>
      <c r="N336" s="16" t="s">
        <v>113</v>
      </c>
      <c r="O336" s="16">
        <v>0</v>
      </c>
      <c r="P336" s="16" t="s">
        <v>79</v>
      </c>
      <c r="Q336" s="16" t="s">
        <v>78</v>
      </c>
      <c r="R336" s="16" t="s">
        <v>78</v>
      </c>
      <c r="S336" s="16" t="s">
        <v>78</v>
      </c>
      <c r="T336" s="14" t="s">
        <v>90</v>
      </c>
      <c r="U336" s="13" t="s">
        <v>2533</v>
      </c>
      <c r="V336" s="14" t="s">
        <v>4024</v>
      </c>
      <c r="W336" s="13"/>
      <c r="X336" s="17"/>
      <c r="Y336" s="14"/>
      <c r="Z336" s="14"/>
      <c r="AA336" s="13"/>
      <c r="AB336" s="18"/>
      <c r="AC336" s="4">
        <f t="shared" si="50"/>
        <v>1</v>
      </c>
      <c r="AD336" s="2">
        <f>IF(COUNTIF(D$2:D336,D336)&gt;1,0,1)</f>
        <v>0</v>
      </c>
      <c r="AG336" s="2">
        <f t="shared" si="51"/>
        <v>0</v>
      </c>
      <c r="AH336" s="2">
        <f t="shared" si="57"/>
        <v>0</v>
      </c>
      <c r="AI336" s="2">
        <f t="shared" si="52"/>
        <v>0</v>
      </c>
      <c r="AJ336" s="44" t="str">
        <f t="shared" si="53"/>
        <v>14621234L10184952T</v>
      </c>
      <c r="AK336" s="2">
        <f>IF(COUNTIF(AJ$2:AJ336,AJ336)&gt;1,0,1)</f>
        <v>0</v>
      </c>
      <c r="AL336" s="2">
        <f t="shared" si="54"/>
        <v>0</v>
      </c>
      <c r="AM336" s="2">
        <f t="shared" si="55"/>
        <v>0</v>
      </c>
      <c r="AN336" s="2">
        <f t="shared" si="56"/>
        <v>0</v>
      </c>
      <c r="AO336" s="2">
        <f>VLOOKUP(D336,'[1]Matriculados PD 2015_2019'!$D:$F,3,0)</f>
        <v>0</v>
      </c>
      <c r="AP336" s="2">
        <f t="shared" si="58"/>
        <v>0</v>
      </c>
      <c r="AQ336" s="2">
        <f t="shared" si="59"/>
        <v>0</v>
      </c>
    </row>
    <row r="337" spans="1:43">
      <c r="A337" s="2">
        <v>228</v>
      </c>
      <c r="B337" s="6" t="s">
        <v>4322</v>
      </c>
      <c r="C337" s="7" t="s">
        <v>120</v>
      </c>
      <c r="D337" s="7">
        <v>57436937</v>
      </c>
      <c r="E337" s="8">
        <v>10328058</v>
      </c>
      <c r="F337" s="8">
        <v>17030</v>
      </c>
      <c r="G337" s="8" t="s">
        <v>4323</v>
      </c>
      <c r="H337" s="7" t="s">
        <v>83</v>
      </c>
      <c r="I337" s="7" t="s">
        <v>308</v>
      </c>
      <c r="J337" s="8" t="s">
        <v>75</v>
      </c>
      <c r="K337" s="8" t="s">
        <v>4324</v>
      </c>
      <c r="L337" s="7">
        <v>2015</v>
      </c>
      <c r="M337" s="9">
        <v>42313</v>
      </c>
      <c r="N337" s="10" t="s">
        <v>77</v>
      </c>
      <c r="O337" s="10">
        <v>0</v>
      </c>
      <c r="P337" s="10" t="s">
        <v>78</v>
      </c>
      <c r="Q337" s="10" t="s">
        <v>78</v>
      </c>
      <c r="R337" s="10" t="s">
        <v>78</v>
      </c>
      <c r="S337" s="10" t="s">
        <v>78</v>
      </c>
      <c r="T337" s="8" t="s">
        <v>80</v>
      </c>
      <c r="U337" s="7" t="s">
        <v>4325</v>
      </c>
      <c r="V337" s="8" t="s">
        <v>4326</v>
      </c>
      <c r="W337" s="7" t="s">
        <v>83</v>
      </c>
      <c r="X337" s="11" t="s">
        <v>4693</v>
      </c>
      <c r="Y337" s="8">
        <v>230</v>
      </c>
      <c r="Z337" s="8" t="s">
        <v>444</v>
      </c>
      <c r="AA337" s="7" t="s">
        <v>263</v>
      </c>
      <c r="AB337" s="12" t="s">
        <v>264</v>
      </c>
      <c r="AC337" s="4">
        <f t="shared" si="50"/>
        <v>1</v>
      </c>
      <c r="AD337" s="2">
        <f>IF(COUNTIF(D$2:D337,D337)&gt;1,0,1)</f>
        <v>1</v>
      </c>
      <c r="AG337" s="2">
        <f t="shared" si="51"/>
        <v>0</v>
      </c>
      <c r="AH337" s="2">
        <f t="shared" si="57"/>
        <v>0</v>
      </c>
      <c r="AI337" s="2">
        <f t="shared" si="52"/>
        <v>1</v>
      </c>
      <c r="AJ337" s="44" t="str">
        <f t="shared" si="53"/>
        <v>5743693775632636B</v>
      </c>
      <c r="AK337" s="2">
        <f>IF(COUNTIF(AJ$2:AJ337,AJ337)&gt;1,0,1)</f>
        <v>1</v>
      </c>
      <c r="AL337" s="2">
        <f t="shared" si="54"/>
        <v>0</v>
      </c>
      <c r="AM337" s="2">
        <f t="shared" si="55"/>
        <v>0</v>
      </c>
      <c r="AN337" s="2">
        <f t="shared" si="56"/>
        <v>1</v>
      </c>
      <c r="AO337" s="2">
        <f>VLOOKUP(D337,'[1]Matriculados PD 2015_2019'!$D:$F,3,0)</f>
        <v>0</v>
      </c>
      <c r="AP337" s="2">
        <f t="shared" si="58"/>
        <v>0</v>
      </c>
      <c r="AQ337" s="2">
        <f t="shared" si="59"/>
        <v>0</v>
      </c>
    </row>
    <row r="338" spans="1:43">
      <c r="A338" s="2">
        <v>228</v>
      </c>
      <c r="B338" s="6" t="s">
        <v>4322</v>
      </c>
      <c r="C338" s="7" t="s">
        <v>120</v>
      </c>
      <c r="D338" s="7">
        <v>57436937</v>
      </c>
      <c r="E338" s="8">
        <v>10328058</v>
      </c>
      <c r="F338" s="8">
        <v>17030</v>
      </c>
      <c r="G338" s="8" t="s">
        <v>4323</v>
      </c>
      <c r="H338" s="7" t="s">
        <v>83</v>
      </c>
      <c r="I338" s="7" t="s">
        <v>308</v>
      </c>
      <c r="J338" s="8" t="s">
        <v>75</v>
      </c>
      <c r="K338" s="8" t="s">
        <v>4324</v>
      </c>
      <c r="L338" s="7">
        <v>2015</v>
      </c>
      <c r="M338" s="9">
        <v>42313</v>
      </c>
      <c r="N338" s="10" t="s">
        <v>77</v>
      </c>
      <c r="O338" s="10">
        <v>0</v>
      </c>
      <c r="P338" s="10" t="s">
        <v>78</v>
      </c>
      <c r="Q338" s="10" t="s">
        <v>78</v>
      </c>
      <c r="R338" s="10" t="s">
        <v>78</v>
      </c>
      <c r="S338" s="10" t="s">
        <v>78</v>
      </c>
      <c r="T338" s="8" t="s">
        <v>90</v>
      </c>
      <c r="U338" s="7" t="s">
        <v>4325</v>
      </c>
      <c r="V338" s="8" t="s">
        <v>4326</v>
      </c>
      <c r="W338" s="7" t="s">
        <v>83</v>
      </c>
      <c r="X338" s="11" t="s">
        <v>4693</v>
      </c>
      <c r="Y338" s="8">
        <v>230</v>
      </c>
      <c r="Z338" s="8" t="s">
        <v>444</v>
      </c>
      <c r="AA338" s="7" t="s">
        <v>263</v>
      </c>
      <c r="AB338" s="12" t="s">
        <v>264</v>
      </c>
      <c r="AC338" s="4">
        <f t="shared" si="50"/>
        <v>1</v>
      </c>
      <c r="AD338" s="2">
        <f>IF(COUNTIF(D$2:D338,D338)&gt;1,0,1)</f>
        <v>0</v>
      </c>
      <c r="AG338" s="2">
        <f t="shared" si="51"/>
        <v>0</v>
      </c>
      <c r="AH338" s="2">
        <f t="shared" si="57"/>
        <v>0</v>
      </c>
      <c r="AI338" s="2">
        <f t="shared" si="52"/>
        <v>0</v>
      </c>
      <c r="AJ338" s="44" t="str">
        <f t="shared" si="53"/>
        <v>5743693775632636B</v>
      </c>
      <c r="AK338" s="2">
        <f>IF(COUNTIF(AJ$2:AJ338,AJ338)&gt;1,0,1)</f>
        <v>0</v>
      </c>
      <c r="AL338" s="2">
        <f t="shared" si="54"/>
        <v>0</v>
      </c>
      <c r="AM338" s="2">
        <f t="shared" si="55"/>
        <v>0</v>
      </c>
      <c r="AN338" s="2">
        <f t="shared" si="56"/>
        <v>0</v>
      </c>
      <c r="AO338" s="2">
        <f>VLOOKUP(D338,'[1]Matriculados PD 2015_2019'!$D:$F,3,0)</f>
        <v>0</v>
      </c>
      <c r="AP338" s="2">
        <f t="shared" si="58"/>
        <v>0</v>
      </c>
      <c r="AQ338" s="2">
        <f t="shared" si="59"/>
        <v>0</v>
      </c>
    </row>
    <row r="339" spans="1:43">
      <c r="A339" s="2">
        <v>228</v>
      </c>
      <c r="B339" s="5" t="s">
        <v>4322</v>
      </c>
      <c r="C339" s="13" t="s">
        <v>120</v>
      </c>
      <c r="D339" s="13">
        <v>58175501</v>
      </c>
      <c r="E339" s="14">
        <v>20037074</v>
      </c>
      <c r="F339" s="14">
        <v>17030</v>
      </c>
      <c r="G339" s="14" t="s">
        <v>4327</v>
      </c>
      <c r="H339" s="13" t="s">
        <v>83</v>
      </c>
      <c r="I339" s="13" t="s">
        <v>308</v>
      </c>
      <c r="J339" s="14" t="s">
        <v>75</v>
      </c>
      <c r="K339" s="14" t="s">
        <v>4328</v>
      </c>
      <c r="L339" s="13">
        <v>2015</v>
      </c>
      <c r="M339" s="15">
        <v>42391</v>
      </c>
      <c r="N339" s="16" t="s">
        <v>77</v>
      </c>
      <c r="O339" s="16">
        <v>0</v>
      </c>
      <c r="P339" s="16" t="s">
        <v>78</v>
      </c>
      <c r="Q339" s="16" t="s">
        <v>78</v>
      </c>
      <c r="R339" s="16" t="s">
        <v>78</v>
      </c>
      <c r="S339" s="16" t="s">
        <v>78</v>
      </c>
      <c r="T339" s="14" t="s">
        <v>80</v>
      </c>
      <c r="U339" s="13" t="s">
        <v>803</v>
      </c>
      <c r="V339" s="14" t="s">
        <v>804</v>
      </c>
      <c r="W339" s="13" t="s">
        <v>73</v>
      </c>
      <c r="X339" s="17" t="s">
        <v>419</v>
      </c>
      <c r="Y339" s="14">
        <v>265</v>
      </c>
      <c r="Z339" s="14" t="s">
        <v>492</v>
      </c>
      <c r="AA339" s="13" t="s">
        <v>99</v>
      </c>
      <c r="AB339" s="18" t="s">
        <v>100</v>
      </c>
      <c r="AC339" s="4">
        <f t="shared" si="50"/>
        <v>1</v>
      </c>
      <c r="AD339" s="2">
        <f>IF(COUNTIF(D$2:D339,D339)&gt;1,0,1)</f>
        <v>1</v>
      </c>
      <c r="AG339" s="2">
        <f t="shared" si="51"/>
        <v>0</v>
      </c>
      <c r="AH339" s="2">
        <f t="shared" si="57"/>
        <v>0</v>
      </c>
      <c r="AI339" s="2">
        <f t="shared" si="52"/>
        <v>1</v>
      </c>
      <c r="AJ339" s="44" t="str">
        <f t="shared" si="53"/>
        <v>5817550130061310B</v>
      </c>
      <c r="AK339" s="2">
        <f>IF(COUNTIF(AJ$2:AJ339,AJ339)&gt;1,0,1)</f>
        <v>1</v>
      </c>
      <c r="AL339" s="2">
        <f t="shared" si="54"/>
        <v>1</v>
      </c>
      <c r="AM339" s="2">
        <f t="shared" si="55"/>
        <v>0</v>
      </c>
      <c r="AN339" s="2">
        <f t="shared" si="56"/>
        <v>1</v>
      </c>
      <c r="AO339" s="2">
        <f>VLOOKUP(D339,'[1]Matriculados PD 2015_2019'!$D:$F,3,0)</f>
        <v>0</v>
      </c>
      <c r="AP339" s="2">
        <f t="shared" si="58"/>
        <v>0</v>
      </c>
      <c r="AQ339" s="2">
        <f t="shared" si="59"/>
        <v>0</v>
      </c>
    </row>
    <row r="340" spans="1:43">
      <c r="A340" s="2">
        <v>228</v>
      </c>
      <c r="B340" s="6" t="s">
        <v>4322</v>
      </c>
      <c r="C340" s="7" t="s">
        <v>120</v>
      </c>
      <c r="D340" s="7">
        <v>58175501</v>
      </c>
      <c r="E340" s="8">
        <v>20037074</v>
      </c>
      <c r="F340" s="8">
        <v>17030</v>
      </c>
      <c r="G340" s="8" t="s">
        <v>4327</v>
      </c>
      <c r="H340" s="7" t="s">
        <v>83</v>
      </c>
      <c r="I340" s="7" t="s">
        <v>308</v>
      </c>
      <c r="J340" s="8" t="s">
        <v>75</v>
      </c>
      <c r="K340" s="8" t="s">
        <v>4328</v>
      </c>
      <c r="L340" s="7">
        <v>2015</v>
      </c>
      <c r="M340" s="9">
        <v>42391</v>
      </c>
      <c r="N340" s="10" t="s">
        <v>77</v>
      </c>
      <c r="O340" s="10">
        <v>0</v>
      </c>
      <c r="P340" s="10" t="s">
        <v>78</v>
      </c>
      <c r="Q340" s="10" t="s">
        <v>78</v>
      </c>
      <c r="R340" s="10" t="s">
        <v>78</v>
      </c>
      <c r="S340" s="10" t="s">
        <v>78</v>
      </c>
      <c r="T340" s="8" t="s">
        <v>80</v>
      </c>
      <c r="U340" s="7" t="s">
        <v>4325</v>
      </c>
      <c r="V340" s="8" t="s">
        <v>4326</v>
      </c>
      <c r="W340" s="7" t="s">
        <v>83</v>
      </c>
      <c r="X340" s="11" t="s">
        <v>4693</v>
      </c>
      <c r="Y340" s="8">
        <v>230</v>
      </c>
      <c r="Z340" s="8" t="s">
        <v>444</v>
      </c>
      <c r="AA340" s="7" t="s">
        <v>263</v>
      </c>
      <c r="AB340" s="12" t="s">
        <v>264</v>
      </c>
      <c r="AC340" s="4">
        <f t="shared" si="50"/>
        <v>1</v>
      </c>
      <c r="AD340" s="2">
        <f>IF(COUNTIF(D$2:D340,D340)&gt;1,0,1)</f>
        <v>0</v>
      </c>
      <c r="AG340" s="2">
        <f t="shared" si="51"/>
        <v>0</v>
      </c>
      <c r="AH340" s="2">
        <f t="shared" si="57"/>
        <v>0</v>
      </c>
      <c r="AI340" s="2">
        <f t="shared" si="52"/>
        <v>0</v>
      </c>
      <c r="AJ340" s="44" t="str">
        <f t="shared" si="53"/>
        <v>5817550175632636B</v>
      </c>
      <c r="AK340" s="2">
        <f>IF(COUNTIF(AJ$2:AJ340,AJ340)&gt;1,0,1)</f>
        <v>1</v>
      </c>
      <c r="AL340" s="2">
        <f t="shared" si="54"/>
        <v>0</v>
      </c>
      <c r="AM340" s="2">
        <f t="shared" si="55"/>
        <v>0</v>
      </c>
      <c r="AN340" s="2">
        <f t="shared" si="56"/>
        <v>0</v>
      </c>
      <c r="AO340" s="2">
        <f>VLOOKUP(D340,'[1]Matriculados PD 2015_2019'!$D:$F,3,0)</f>
        <v>0</v>
      </c>
      <c r="AP340" s="2">
        <f t="shared" si="58"/>
        <v>0</v>
      </c>
      <c r="AQ340" s="2">
        <f t="shared" si="59"/>
        <v>0</v>
      </c>
    </row>
    <row r="341" spans="1:43">
      <c r="A341" s="2">
        <v>228</v>
      </c>
      <c r="B341" s="5" t="s">
        <v>4322</v>
      </c>
      <c r="C341" s="13" t="s">
        <v>120</v>
      </c>
      <c r="D341" s="13">
        <v>58175501</v>
      </c>
      <c r="E341" s="14">
        <v>20037074</v>
      </c>
      <c r="F341" s="14">
        <v>17030</v>
      </c>
      <c r="G341" s="14" t="s">
        <v>4327</v>
      </c>
      <c r="H341" s="13" t="s">
        <v>83</v>
      </c>
      <c r="I341" s="13" t="s">
        <v>308</v>
      </c>
      <c r="J341" s="14" t="s">
        <v>75</v>
      </c>
      <c r="K341" s="14" t="s">
        <v>4328</v>
      </c>
      <c r="L341" s="13">
        <v>2015</v>
      </c>
      <c r="M341" s="15">
        <v>42391</v>
      </c>
      <c r="N341" s="16" t="s">
        <v>77</v>
      </c>
      <c r="O341" s="16">
        <v>0</v>
      </c>
      <c r="P341" s="16" t="s">
        <v>78</v>
      </c>
      <c r="Q341" s="16" t="s">
        <v>78</v>
      </c>
      <c r="R341" s="16" t="s">
        <v>78</v>
      </c>
      <c r="S341" s="16" t="s">
        <v>78</v>
      </c>
      <c r="T341" s="14" t="s">
        <v>90</v>
      </c>
      <c r="U341" s="13" t="s">
        <v>803</v>
      </c>
      <c r="V341" s="14" t="s">
        <v>804</v>
      </c>
      <c r="W341" s="13" t="s">
        <v>73</v>
      </c>
      <c r="X341" s="17" t="s">
        <v>419</v>
      </c>
      <c r="Y341" s="14">
        <v>265</v>
      </c>
      <c r="Z341" s="14" t="s">
        <v>492</v>
      </c>
      <c r="AA341" s="13" t="s">
        <v>99</v>
      </c>
      <c r="AB341" s="18" t="s">
        <v>100</v>
      </c>
      <c r="AC341" s="4">
        <f t="shared" si="50"/>
        <v>1</v>
      </c>
      <c r="AD341" s="2">
        <f>IF(COUNTIF(D$2:D341,D341)&gt;1,0,1)</f>
        <v>0</v>
      </c>
      <c r="AG341" s="2">
        <f t="shared" si="51"/>
        <v>0</v>
      </c>
      <c r="AH341" s="2">
        <f t="shared" si="57"/>
        <v>0</v>
      </c>
      <c r="AI341" s="2">
        <f t="shared" si="52"/>
        <v>0</v>
      </c>
      <c r="AJ341" s="44" t="str">
        <f t="shared" si="53"/>
        <v>5817550130061310B</v>
      </c>
      <c r="AK341" s="2">
        <f>IF(COUNTIF(AJ$2:AJ341,AJ341)&gt;1,0,1)</f>
        <v>0</v>
      </c>
      <c r="AL341" s="2">
        <f t="shared" si="54"/>
        <v>0</v>
      </c>
      <c r="AM341" s="2">
        <f t="shared" si="55"/>
        <v>0</v>
      </c>
      <c r="AN341" s="2">
        <f t="shared" si="56"/>
        <v>0</v>
      </c>
      <c r="AO341" s="2">
        <f>VLOOKUP(D341,'[1]Matriculados PD 2015_2019'!$D:$F,3,0)</f>
        <v>0</v>
      </c>
      <c r="AP341" s="2">
        <f t="shared" si="58"/>
        <v>0</v>
      </c>
      <c r="AQ341" s="2">
        <f t="shared" si="59"/>
        <v>0</v>
      </c>
    </row>
    <row r="342" spans="1:43">
      <c r="A342" s="2">
        <v>231</v>
      </c>
      <c r="B342" s="6" t="s">
        <v>4361</v>
      </c>
      <c r="C342" s="7" t="s">
        <v>120</v>
      </c>
      <c r="D342" s="7">
        <v>52416130</v>
      </c>
      <c r="E342" s="8">
        <v>20017911</v>
      </c>
      <c r="F342" s="8">
        <v>17070</v>
      </c>
      <c r="G342" s="8" t="s">
        <v>4362</v>
      </c>
      <c r="H342" s="7" t="s">
        <v>73</v>
      </c>
      <c r="I342" s="7" t="s">
        <v>308</v>
      </c>
      <c r="J342" s="8" t="s">
        <v>75</v>
      </c>
      <c r="K342" s="8" t="s">
        <v>4363</v>
      </c>
      <c r="L342" s="7">
        <v>2015</v>
      </c>
      <c r="M342" s="9">
        <v>42404</v>
      </c>
      <c r="N342" s="10" t="s">
        <v>77</v>
      </c>
      <c r="O342" s="10">
        <v>0</v>
      </c>
      <c r="P342" s="10" t="s">
        <v>78</v>
      </c>
      <c r="Q342" s="10" t="s">
        <v>78</v>
      </c>
      <c r="R342" s="10" t="s">
        <v>78</v>
      </c>
      <c r="S342" s="10" t="s">
        <v>78</v>
      </c>
      <c r="T342" s="8" t="s">
        <v>80</v>
      </c>
      <c r="U342" s="7">
        <v>413626932</v>
      </c>
      <c r="V342" s="8" t="s">
        <v>4364</v>
      </c>
      <c r="W342" s="7"/>
      <c r="X342" s="11"/>
      <c r="Y342" s="8"/>
      <c r="Z342" s="8"/>
      <c r="AA342" s="7"/>
      <c r="AB342" s="12"/>
      <c r="AC342" s="4">
        <f t="shared" si="50"/>
        <v>1</v>
      </c>
      <c r="AD342" s="2">
        <f>IF(COUNTIF(D$2:D342,D342)&gt;1,0,1)</f>
        <v>1</v>
      </c>
      <c r="AG342" s="2">
        <f t="shared" si="51"/>
        <v>0</v>
      </c>
      <c r="AH342" s="2">
        <f t="shared" si="57"/>
        <v>0</v>
      </c>
      <c r="AI342" s="2">
        <f t="shared" si="52"/>
        <v>1</v>
      </c>
      <c r="AJ342" s="44" t="str">
        <f t="shared" si="53"/>
        <v>52416130413626932</v>
      </c>
      <c r="AK342" s="2">
        <f>IF(COUNTIF(AJ$2:AJ342,AJ342)&gt;1,0,1)</f>
        <v>1</v>
      </c>
      <c r="AL342" s="2">
        <f t="shared" si="54"/>
        <v>1</v>
      </c>
      <c r="AM342" s="2">
        <f t="shared" si="55"/>
        <v>0</v>
      </c>
      <c r="AN342" s="2">
        <f t="shared" si="56"/>
        <v>1</v>
      </c>
      <c r="AO342" s="2">
        <f>VLOOKUP(D342,'[1]Matriculados PD 2015_2019'!$D:$F,3,0)</f>
        <v>0</v>
      </c>
      <c r="AP342" s="2">
        <f t="shared" si="58"/>
        <v>0</v>
      </c>
      <c r="AQ342" s="2">
        <f t="shared" si="59"/>
        <v>0</v>
      </c>
    </row>
    <row r="343" spans="1:43">
      <c r="A343" s="2">
        <v>231</v>
      </c>
      <c r="B343" s="5" t="s">
        <v>4361</v>
      </c>
      <c r="C343" s="13" t="s">
        <v>120</v>
      </c>
      <c r="D343" s="13">
        <v>52416130</v>
      </c>
      <c r="E343" s="14">
        <v>20017911</v>
      </c>
      <c r="F343" s="14">
        <v>17070</v>
      </c>
      <c r="G343" s="14" t="s">
        <v>4362</v>
      </c>
      <c r="H343" s="13" t="s">
        <v>73</v>
      </c>
      <c r="I343" s="13" t="s">
        <v>308</v>
      </c>
      <c r="J343" s="14" t="s">
        <v>75</v>
      </c>
      <c r="K343" s="14" t="s">
        <v>4363</v>
      </c>
      <c r="L343" s="13">
        <v>2015</v>
      </c>
      <c r="M343" s="15">
        <v>42404</v>
      </c>
      <c r="N343" s="16" t="s">
        <v>77</v>
      </c>
      <c r="O343" s="16">
        <v>0</v>
      </c>
      <c r="P343" s="16" t="s">
        <v>78</v>
      </c>
      <c r="Q343" s="16" t="s">
        <v>78</v>
      </c>
      <c r="R343" s="16" t="s">
        <v>78</v>
      </c>
      <c r="S343" s="16" t="s">
        <v>78</v>
      </c>
      <c r="T343" s="14" t="s">
        <v>80</v>
      </c>
      <c r="U343" s="13" t="s">
        <v>557</v>
      </c>
      <c r="V343" s="14" t="s">
        <v>558</v>
      </c>
      <c r="W343" s="13" t="s">
        <v>83</v>
      </c>
      <c r="X343" s="17" t="s">
        <v>426</v>
      </c>
      <c r="Y343" s="14">
        <v>805</v>
      </c>
      <c r="Z343" s="14" t="s">
        <v>559</v>
      </c>
      <c r="AA343" s="13" t="s">
        <v>263</v>
      </c>
      <c r="AB343" s="18" t="s">
        <v>264</v>
      </c>
      <c r="AC343" s="4">
        <f t="shared" si="50"/>
        <v>1</v>
      </c>
      <c r="AD343" s="2">
        <f>IF(COUNTIF(D$2:D343,D343)&gt;1,0,1)</f>
        <v>0</v>
      </c>
      <c r="AG343" s="2">
        <f t="shared" si="51"/>
        <v>0</v>
      </c>
      <c r="AH343" s="2">
        <f t="shared" si="57"/>
        <v>0</v>
      </c>
      <c r="AI343" s="2">
        <f t="shared" si="52"/>
        <v>0</v>
      </c>
      <c r="AJ343" s="44" t="str">
        <f t="shared" si="53"/>
        <v>5241613013755215L</v>
      </c>
      <c r="AK343" s="2">
        <f>IF(COUNTIF(AJ$2:AJ343,AJ343)&gt;1,0,1)</f>
        <v>1</v>
      </c>
      <c r="AL343" s="2">
        <f t="shared" si="54"/>
        <v>0</v>
      </c>
      <c r="AM343" s="2">
        <f t="shared" si="55"/>
        <v>0</v>
      </c>
      <c r="AN343" s="2">
        <f t="shared" si="56"/>
        <v>0</v>
      </c>
      <c r="AO343" s="2">
        <f>VLOOKUP(D343,'[1]Matriculados PD 2015_2019'!$D:$F,3,0)</f>
        <v>0</v>
      </c>
      <c r="AP343" s="2">
        <f t="shared" si="58"/>
        <v>0</v>
      </c>
      <c r="AQ343" s="2">
        <f t="shared" si="59"/>
        <v>0</v>
      </c>
    </row>
    <row r="344" spans="1:43">
      <c r="A344" s="2">
        <v>231</v>
      </c>
      <c r="B344" s="6" t="s">
        <v>4361</v>
      </c>
      <c r="C344" s="7" t="s">
        <v>120</v>
      </c>
      <c r="D344" s="7">
        <v>52416130</v>
      </c>
      <c r="E344" s="8">
        <v>20017911</v>
      </c>
      <c r="F344" s="8">
        <v>17070</v>
      </c>
      <c r="G344" s="8" t="s">
        <v>4362</v>
      </c>
      <c r="H344" s="7" t="s">
        <v>73</v>
      </c>
      <c r="I344" s="7" t="s">
        <v>308</v>
      </c>
      <c r="J344" s="8" t="s">
        <v>75</v>
      </c>
      <c r="K344" s="8" t="s">
        <v>4363</v>
      </c>
      <c r="L344" s="7">
        <v>2015</v>
      </c>
      <c r="M344" s="9">
        <v>42404</v>
      </c>
      <c r="N344" s="10" t="s">
        <v>77</v>
      </c>
      <c r="O344" s="10">
        <v>0</v>
      </c>
      <c r="P344" s="10" t="s">
        <v>78</v>
      </c>
      <c r="Q344" s="10" t="s">
        <v>78</v>
      </c>
      <c r="R344" s="10" t="s">
        <v>78</v>
      </c>
      <c r="S344" s="10" t="s">
        <v>78</v>
      </c>
      <c r="T344" s="8" t="s">
        <v>80</v>
      </c>
      <c r="U344" s="7" t="s">
        <v>4365</v>
      </c>
      <c r="V344" s="8" t="s">
        <v>4366</v>
      </c>
      <c r="W344" s="7"/>
      <c r="X344" s="11"/>
      <c r="Y344" s="8"/>
      <c r="Z344" s="8"/>
      <c r="AA344" s="7"/>
      <c r="AB344" s="12"/>
      <c r="AC344" s="4">
        <f t="shared" si="50"/>
        <v>1</v>
      </c>
      <c r="AD344" s="2">
        <f>IF(COUNTIF(D$2:D344,D344)&gt;1,0,1)</f>
        <v>0</v>
      </c>
      <c r="AG344" s="2">
        <f t="shared" si="51"/>
        <v>0</v>
      </c>
      <c r="AH344" s="2">
        <f t="shared" si="57"/>
        <v>0</v>
      </c>
      <c r="AI344" s="2">
        <f t="shared" si="52"/>
        <v>0</v>
      </c>
      <c r="AJ344" s="44" t="str">
        <f t="shared" si="53"/>
        <v>5241613016510044T</v>
      </c>
      <c r="AK344" s="2">
        <f>IF(COUNTIF(AJ$2:AJ344,AJ344)&gt;1,0,1)</f>
        <v>1</v>
      </c>
      <c r="AL344" s="2">
        <f t="shared" si="54"/>
        <v>0</v>
      </c>
      <c r="AM344" s="2">
        <f t="shared" si="55"/>
        <v>0</v>
      </c>
      <c r="AN344" s="2">
        <f t="shared" si="56"/>
        <v>0</v>
      </c>
      <c r="AO344" s="2">
        <f>VLOOKUP(D344,'[1]Matriculados PD 2015_2019'!$D:$F,3,0)</f>
        <v>0</v>
      </c>
      <c r="AP344" s="2">
        <f t="shared" si="58"/>
        <v>0</v>
      </c>
      <c r="AQ344" s="2">
        <f t="shared" si="59"/>
        <v>0</v>
      </c>
    </row>
    <row r="345" spans="1:43">
      <c r="A345" s="2">
        <v>231</v>
      </c>
      <c r="B345" s="5" t="s">
        <v>4361</v>
      </c>
      <c r="C345" s="13" t="s">
        <v>120</v>
      </c>
      <c r="D345" s="13">
        <v>52416130</v>
      </c>
      <c r="E345" s="14">
        <v>20017911</v>
      </c>
      <c r="F345" s="14">
        <v>17070</v>
      </c>
      <c r="G345" s="14" t="s">
        <v>4362</v>
      </c>
      <c r="H345" s="13" t="s">
        <v>73</v>
      </c>
      <c r="I345" s="13" t="s">
        <v>308</v>
      </c>
      <c r="J345" s="14" t="s">
        <v>75</v>
      </c>
      <c r="K345" s="14" t="s">
        <v>4363</v>
      </c>
      <c r="L345" s="13">
        <v>2015</v>
      </c>
      <c r="M345" s="15">
        <v>42404</v>
      </c>
      <c r="N345" s="16" t="s">
        <v>77</v>
      </c>
      <c r="O345" s="16">
        <v>0</v>
      </c>
      <c r="P345" s="16" t="s">
        <v>78</v>
      </c>
      <c r="Q345" s="16" t="s">
        <v>78</v>
      </c>
      <c r="R345" s="16" t="s">
        <v>78</v>
      </c>
      <c r="S345" s="16" t="s">
        <v>78</v>
      </c>
      <c r="T345" s="14" t="s">
        <v>90</v>
      </c>
      <c r="U345" s="13" t="s">
        <v>557</v>
      </c>
      <c r="V345" s="14" t="s">
        <v>558</v>
      </c>
      <c r="W345" s="13" t="s">
        <v>83</v>
      </c>
      <c r="X345" s="17" t="s">
        <v>426</v>
      </c>
      <c r="Y345" s="14">
        <v>805</v>
      </c>
      <c r="Z345" s="14" t="s">
        <v>559</v>
      </c>
      <c r="AA345" s="13" t="s">
        <v>263</v>
      </c>
      <c r="AB345" s="18" t="s">
        <v>264</v>
      </c>
      <c r="AC345" s="4">
        <f t="shared" si="50"/>
        <v>1</v>
      </c>
      <c r="AD345" s="2">
        <f>IF(COUNTIF(D$2:D345,D345)&gt;1,0,1)</f>
        <v>0</v>
      </c>
      <c r="AG345" s="2">
        <f t="shared" si="51"/>
        <v>0</v>
      </c>
      <c r="AH345" s="2">
        <f t="shared" si="57"/>
        <v>0</v>
      </c>
      <c r="AI345" s="2">
        <f t="shared" si="52"/>
        <v>0</v>
      </c>
      <c r="AJ345" s="44" t="str">
        <f t="shared" si="53"/>
        <v>5241613013755215L</v>
      </c>
      <c r="AK345" s="2">
        <f>IF(COUNTIF(AJ$2:AJ345,AJ345)&gt;1,0,1)</f>
        <v>0</v>
      </c>
      <c r="AL345" s="2">
        <f t="shared" si="54"/>
        <v>0</v>
      </c>
      <c r="AM345" s="2">
        <f t="shared" si="55"/>
        <v>0</v>
      </c>
      <c r="AN345" s="2">
        <f t="shared" si="56"/>
        <v>0</v>
      </c>
      <c r="AO345" s="2">
        <f>VLOOKUP(D345,'[1]Matriculados PD 2015_2019'!$D:$F,3,0)</f>
        <v>0</v>
      </c>
      <c r="AP345" s="2">
        <f t="shared" si="58"/>
        <v>0</v>
      </c>
      <c r="AQ345" s="2">
        <f t="shared" si="59"/>
        <v>0</v>
      </c>
    </row>
    <row r="346" spans="1:43">
      <c r="A346" s="2">
        <v>231</v>
      </c>
      <c r="B346" s="6" t="s">
        <v>4361</v>
      </c>
      <c r="C346" s="7" t="s">
        <v>120</v>
      </c>
      <c r="D346" s="7">
        <v>52856716</v>
      </c>
      <c r="E346" s="8">
        <v>20017906</v>
      </c>
      <c r="F346" s="8">
        <v>17070</v>
      </c>
      <c r="G346" s="8" t="s">
        <v>4367</v>
      </c>
      <c r="H346" s="7" t="s">
        <v>73</v>
      </c>
      <c r="I346" s="7" t="s">
        <v>308</v>
      </c>
      <c r="J346" s="8" t="s">
        <v>75</v>
      </c>
      <c r="K346" s="8" t="s">
        <v>4368</v>
      </c>
      <c r="L346" s="7">
        <v>2015</v>
      </c>
      <c r="M346" s="9">
        <v>42409</v>
      </c>
      <c r="N346" s="10" t="s">
        <v>78</v>
      </c>
      <c r="O346" s="10">
        <v>0</v>
      </c>
      <c r="P346" s="10" t="s">
        <v>78</v>
      </c>
      <c r="Q346" s="10" t="s">
        <v>78</v>
      </c>
      <c r="R346" s="10" t="s">
        <v>78</v>
      </c>
      <c r="S346" s="10" t="s">
        <v>78</v>
      </c>
      <c r="T346" s="8" t="s">
        <v>80</v>
      </c>
      <c r="U346" s="7" t="s">
        <v>2248</v>
      </c>
      <c r="V346" s="8" t="s">
        <v>2249</v>
      </c>
      <c r="W346" s="7" t="s">
        <v>83</v>
      </c>
      <c r="X346" s="11" t="s">
        <v>426</v>
      </c>
      <c r="Y346" s="8">
        <v>215</v>
      </c>
      <c r="Z346" s="8" t="s">
        <v>430</v>
      </c>
      <c r="AA346" s="7" t="s">
        <v>263</v>
      </c>
      <c r="AB346" s="12" t="s">
        <v>264</v>
      </c>
      <c r="AC346" s="4">
        <f t="shared" si="50"/>
        <v>1</v>
      </c>
      <c r="AD346" s="2">
        <f>IF(COUNTIF(D$2:D346,D346)&gt;1,0,1)</f>
        <v>1</v>
      </c>
      <c r="AG346" s="2">
        <f t="shared" si="51"/>
        <v>0</v>
      </c>
      <c r="AH346" s="2">
        <f t="shared" si="57"/>
        <v>0</v>
      </c>
      <c r="AI346" s="2">
        <f t="shared" si="52"/>
        <v>0</v>
      </c>
      <c r="AJ346" s="44" t="str">
        <f t="shared" si="53"/>
        <v>5285671652547673X</v>
      </c>
      <c r="AK346" s="2">
        <f>IF(COUNTIF(AJ$2:AJ346,AJ346)&gt;1,0,1)</f>
        <v>1</v>
      </c>
      <c r="AL346" s="2">
        <f t="shared" si="54"/>
        <v>0</v>
      </c>
      <c r="AM346" s="2">
        <f t="shared" si="55"/>
        <v>0</v>
      </c>
      <c r="AN346" s="2">
        <f t="shared" si="56"/>
        <v>1</v>
      </c>
      <c r="AO346" s="2">
        <f>VLOOKUP(D346,'[1]Matriculados PD 2015_2019'!$D:$F,3,0)</f>
        <v>0</v>
      </c>
      <c r="AP346" s="2">
        <f t="shared" si="58"/>
        <v>0</v>
      </c>
      <c r="AQ346" s="2">
        <f t="shared" si="59"/>
        <v>0</v>
      </c>
    </row>
    <row r="347" spans="1:43">
      <c r="A347" s="2">
        <v>231</v>
      </c>
      <c r="B347" s="5" t="s">
        <v>4361</v>
      </c>
      <c r="C347" s="13" t="s">
        <v>120</v>
      </c>
      <c r="D347" s="13">
        <v>52856716</v>
      </c>
      <c r="E347" s="14">
        <v>20017906</v>
      </c>
      <c r="F347" s="14">
        <v>17070</v>
      </c>
      <c r="G347" s="14" t="s">
        <v>4367</v>
      </c>
      <c r="H347" s="13" t="s">
        <v>73</v>
      </c>
      <c r="I347" s="13" t="s">
        <v>308</v>
      </c>
      <c r="J347" s="14" t="s">
        <v>75</v>
      </c>
      <c r="K347" s="14" t="s">
        <v>4368</v>
      </c>
      <c r="L347" s="13">
        <v>2015</v>
      </c>
      <c r="M347" s="15">
        <v>42409</v>
      </c>
      <c r="N347" s="16" t="s">
        <v>78</v>
      </c>
      <c r="O347" s="16">
        <v>0</v>
      </c>
      <c r="P347" s="16" t="s">
        <v>78</v>
      </c>
      <c r="Q347" s="16" t="s">
        <v>78</v>
      </c>
      <c r="R347" s="16" t="s">
        <v>78</v>
      </c>
      <c r="S347" s="16" t="s">
        <v>78</v>
      </c>
      <c r="T347" s="14" t="s">
        <v>90</v>
      </c>
      <c r="U347" s="13" t="s">
        <v>2248</v>
      </c>
      <c r="V347" s="14" t="s">
        <v>2249</v>
      </c>
      <c r="W347" s="13" t="s">
        <v>83</v>
      </c>
      <c r="X347" s="17" t="s">
        <v>426</v>
      </c>
      <c r="Y347" s="14">
        <v>215</v>
      </c>
      <c r="Z347" s="14" t="s">
        <v>430</v>
      </c>
      <c r="AA347" s="13" t="s">
        <v>263</v>
      </c>
      <c r="AB347" s="18" t="s">
        <v>264</v>
      </c>
      <c r="AC347" s="4">
        <f t="shared" si="50"/>
        <v>1</v>
      </c>
      <c r="AD347" s="2">
        <f>IF(COUNTIF(D$2:D347,D347)&gt;1,0,1)</f>
        <v>0</v>
      </c>
      <c r="AG347" s="2">
        <f t="shared" si="51"/>
        <v>0</v>
      </c>
      <c r="AH347" s="2">
        <f t="shared" si="57"/>
        <v>0</v>
      </c>
      <c r="AI347" s="2">
        <f t="shared" si="52"/>
        <v>0</v>
      </c>
      <c r="AJ347" s="44" t="str">
        <f t="shared" si="53"/>
        <v>5285671652547673X</v>
      </c>
      <c r="AK347" s="2">
        <f>IF(COUNTIF(AJ$2:AJ347,AJ347)&gt;1,0,1)</f>
        <v>0</v>
      </c>
      <c r="AL347" s="2">
        <f t="shared" si="54"/>
        <v>0</v>
      </c>
      <c r="AM347" s="2">
        <f t="shared" si="55"/>
        <v>0</v>
      </c>
      <c r="AN347" s="2">
        <f t="shared" si="56"/>
        <v>0</v>
      </c>
      <c r="AO347" s="2">
        <f>VLOOKUP(D347,'[1]Matriculados PD 2015_2019'!$D:$F,3,0)</f>
        <v>0</v>
      </c>
      <c r="AP347" s="2">
        <f t="shared" si="58"/>
        <v>0</v>
      </c>
      <c r="AQ347" s="2">
        <f t="shared" si="59"/>
        <v>0</v>
      </c>
    </row>
    <row r="348" spans="1:43">
      <c r="A348" s="2">
        <v>231</v>
      </c>
      <c r="B348" s="6" t="s">
        <v>4361</v>
      </c>
      <c r="C348" s="7" t="s">
        <v>120</v>
      </c>
      <c r="D348" s="7">
        <v>68442626</v>
      </c>
      <c r="E348" s="8">
        <v>20018011</v>
      </c>
      <c r="F348" s="8">
        <v>17070</v>
      </c>
      <c r="G348" s="8" t="s">
        <v>4369</v>
      </c>
      <c r="H348" s="7" t="s">
        <v>73</v>
      </c>
      <c r="I348" s="7" t="s">
        <v>308</v>
      </c>
      <c r="J348" s="8" t="s">
        <v>75</v>
      </c>
      <c r="K348" s="8" t="s">
        <v>4370</v>
      </c>
      <c r="L348" s="7">
        <v>2015</v>
      </c>
      <c r="M348" s="9">
        <v>42390</v>
      </c>
      <c r="N348" s="10" t="s">
        <v>77</v>
      </c>
      <c r="O348" s="10">
        <v>0</v>
      </c>
      <c r="P348" s="10" t="s">
        <v>78</v>
      </c>
      <c r="Q348" s="10" t="s">
        <v>78</v>
      </c>
      <c r="R348" s="10" t="s">
        <v>78</v>
      </c>
      <c r="S348" s="10" t="s">
        <v>78</v>
      </c>
      <c r="T348" s="8" t="s">
        <v>80</v>
      </c>
      <c r="U348" s="7" t="s">
        <v>4371</v>
      </c>
      <c r="V348" s="8" t="s">
        <v>4372</v>
      </c>
      <c r="W348" s="7" t="s">
        <v>73</v>
      </c>
      <c r="X348" s="11" t="s">
        <v>426</v>
      </c>
      <c r="Y348" s="8">
        <v>215</v>
      </c>
      <c r="Z348" s="8" t="s">
        <v>430</v>
      </c>
      <c r="AA348" s="7" t="s">
        <v>263</v>
      </c>
      <c r="AB348" s="12" t="s">
        <v>264</v>
      </c>
      <c r="AC348" s="4">
        <f t="shared" si="50"/>
        <v>1</v>
      </c>
      <c r="AD348" s="2">
        <f>IF(COUNTIF(D$2:D348,D348)&gt;1,0,1)</f>
        <v>1</v>
      </c>
      <c r="AG348" s="2">
        <f t="shared" si="51"/>
        <v>0</v>
      </c>
      <c r="AH348" s="2">
        <f t="shared" si="57"/>
        <v>0</v>
      </c>
      <c r="AI348" s="2">
        <f t="shared" si="52"/>
        <v>1</v>
      </c>
      <c r="AJ348" s="44" t="str">
        <f t="shared" si="53"/>
        <v>6844262607821280S</v>
      </c>
      <c r="AK348" s="2">
        <f>IF(COUNTIF(AJ$2:AJ348,AJ348)&gt;1,0,1)</f>
        <v>1</v>
      </c>
      <c r="AL348" s="2">
        <f t="shared" si="54"/>
        <v>1</v>
      </c>
      <c r="AM348" s="2">
        <f t="shared" si="55"/>
        <v>0</v>
      </c>
      <c r="AN348" s="2">
        <f t="shared" si="56"/>
        <v>1</v>
      </c>
      <c r="AO348" s="2">
        <f>VLOOKUP(D348,'[1]Matriculados PD 2015_2019'!$D:$F,3,0)</f>
        <v>0</v>
      </c>
      <c r="AP348" s="2">
        <f t="shared" si="58"/>
        <v>0</v>
      </c>
      <c r="AQ348" s="2">
        <f t="shared" si="59"/>
        <v>0</v>
      </c>
    </row>
    <row r="349" spans="1:43">
      <c r="A349" s="2">
        <v>231</v>
      </c>
      <c r="B349" s="5" t="s">
        <v>4361</v>
      </c>
      <c r="C349" s="13" t="s">
        <v>120</v>
      </c>
      <c r="D349" s="13">
        <v>68442626</v>
      </c>
      <c r="E349" s="14">
        <v>20018011</v>
      </c>
      <c r="F349" s="14">
        <v>17070</v>
      </c>
      <c r="G349" s="14" t="s">
        <v>4369</v>
      </c>
      <c r="H349" s="13" t="s">
        <v>73</v>
      </c>
      <c r="I349" s="13" t="s">
        <v>308</v>
      </c>
      <c r="J349" s="14" t="s">
        <v>75</v>
      </c>
      <c r="K349" s="14" t="s">
        <v>4370</v>
      </c>
      <c r="L349" s="13">
        <v>2015</v>
      </c>
      <c r="M349" s="15">
        <v>42390</v>
      </c>
      <c r="N349" s="16" t="s">
        <v>77</v>
      </c>
      <c r="O349" s="16">
        <v>0</v>
      </c>
      <c r="P349" s="16" t="s">
        <v>78</v>
      </c>
      <c r="Q349" s="16" t="s">
        <v>78</v>
      </c>
      <c r="R349" s="16" t="s">
        <v>78</v>
      </c>
      <c r="S349" s="16" t="s">
        <v>78</v>
      </c>
      <c r="T349" s="14" t="s">
        <v>80</v>
      </c>
      <c r="U349" s="13" t="s">
        <v>2248</v>
      </c>
      <c r="V349" s="14" t="s">
        <v>2249</v>
      </c>
      <c r="W349" s="13" t="s">
        <v>83</v>
      </c>
      <c r="X349" s="17" t="s">
        <v>426</v>
      </c>
      <c r="Y349" s="14">
        <v>215</v>
      </c>
      <c r="Z349" s="14" t="s">
        <v>430</v>
      </c>
      <c r="AA349" s="13" t="s">
        <v>263</v>
      </c>
      <c r="AB349" s="18" t="s">
        <v>264</v>
      </c>
      <c r="AC349" s="4">
        <f t="shared" si="50"/>
        <v>1</v>
      </c>
      <c r="AD349" s="2">
        <f>IF(COUNTIF(D$2:D349,D349)&gt;1,0,1)</f>
        <v>0</v>
      </c>
      <c r="AG349" s="2">
        <f t="shared" si="51"/>
        <v>0</v>
      </c>
      <c r="AH349" s="2">
        <f t="shared" si="57"/>
        <v>0</v>
      </c>
      <c r="AI349" s="2">
        <f t="shared" si="52"/>
        <v>0</v>
      </c>
      <c r="AJ349" s="44" t="str">
        <f t="shared" si="53"/>
        <v>6844262652547673X</v>
      </c>
      <c r="AK349" s="2">
        <f>IF(COUNTIF(AJ$2:AJ349,AJ349)&gt;1,0,1)</f>
        <v>1</v>
      </c>
      <c r="AL349" s="2">
        <f t="shared" si="54"/>
        <v>0</v>
      </c>
      <c r="AM349" s="2">
        <f t="shared" si="55"/>
        <v>0</v>
      </c>
      <c r="AN349" s="2">
        <f t="shared" si="56"/>
        <v>0</v>
      </c>
      <c r="AO349" s="2">
        <f>VLOOKUP(D349,'[1]Matriculados PD 2015_2019'!$D:$F,3,0)</f>
        <v>0</v>
      </c>
      <c r="AP349" s="2">
        <f t="shared" si="58"/>
        <v>0</v>
      </c>
      <c r="AQ349" s="2">
        <f t="shared" si="59"/>
        <v>0</v>
      </c>
    </row>
    <row r="350" spans="1:43">
      <c r="A350" s="2">
        <v>231</v>
      </c>
      <c r="B350" s="6" t="s">
        <v>4361</v>
      </c>
      <c r="C350" s="7" t="s">
        <v>120</v>
      </c>
      <c r="D350" s="7">
        <v>68442626</v>
      </c>
      <c r="E350" s="8">
        <v>20018011</v>
      </c>
      <c r="F350" s="8">
        <v>17070</v>
      </c>
      <c r="G350" s="8" t="s">
        <v>4369</v>
      </c>
      <c r="H350" s="7" t="s">
        <v>73</v>
      </c>
      <c r="I350" s="7" t="s">
        <v>308</v>
      </c>
      <c r="J350" s="8" t="s">
        <v>75</v>
      </c>
      <c r="K350" s="8" t="s">
        <v>4370</v>
      </c>
      <c r="L350" s="7">
        <v>2015</v>
      </c>
      <c r="M350" s="9">
        <v>42390</v>
      </c>
      <c r="N350" s="10" t="s">
        <v>77</v>
      </c>
      <c r="O350" s="10">
        <v>0</v>
      </c>
      <c r="P350" s="10" t="s">
        <v>78</v>
      </c>
      <c r="Q350" s="10" t="s">
        <v>78</v>
      </c>
      <c r="R350" s="10" t="s">
        <v>78</v>
      </c>
      <c r="S350" s="10" t="s">
        <v>78</v>
      </c>
      <c r="T350" s="8" t="s">
        <v>80</v>
      </c>
      <c r="U350" s="7" t="s">
        <v>4373</v>
      </c>
      <c r="V350" s="8" t="s">
        <v>4374</v>
      </c>
      <c r="W350" s="7"/>
      <c r="X350" s="11"/>
      <c r="Y350" s="8"/>
      <c r="Z350" s="8"/>
      <c r="AA350" s="7"/>
      <c r="AB350" s="12"/>
      <c r="AC350" s="4">
        <f t="shared" si="50"/>
        <v>1</v>
      </c>
      <c r="AD350" s="2">
        <f>IF(COUNTIF(D$2:D350,D350)&gt;1,0,1)</f>
        <v>0</v>
      </c>
      <c r="AG350" s="2">
        <f t="shared" si="51"/>
        <v>0</v>
      </c>
      <c r="AH350" s="2">
        <f t="shared" si="57"/>
        <v>0</v>
      </c>
      <c r="AI350" s="2">
        <f t="shared" si="52"/>
        <v>0</v>
      </c>
      <c r="AJ350" s="44" t="str">
        <f t="shared" si="53"/>
        <v>68442626O01373802</v>
      </c>
      <c r="AK350" s="2">
        <f>IF(COUNTIF(AJ$2:AJ350,AJ350)&gt;1,0,1)</f>
        <v>1</v>
      </c>
      <c r="AL350" s="2">
        <f t="shared" si="54"/>
        <v>0</v>
      </c>
      <c r="AM350" s="2">
        <f t="shared" si="55"/>
        <v>0</v>
      </c>
      <c r="AN350" s="2">
        <f t="shared" si="56"/>
        <v>0</v>
      </c>
      <c r="AO350" s="2">
        <f>VLOOKUP(D350,'[1]Matriculados PD 2015_2019'!$D:$F,3,0)</f>
        <v>0</v>
      </c>
      <c r="AP350" s="2">
        <f t="shared" si="58"/>
        <v>0</v>
      </c>
      <c r="AQ350" s="2">
        <f t="shared" si="59"/>
        <v>0</v>
      </c>
    </row>
    <row r="351" spans="1:43">
      <c r="A351" s="2">
        <v>231</v>
      </c>
      <c r="B351" s="5" t="s">
        <v>4361</v>
      </c>
      <c r="C351" s="13" t="s">
        <v>120</v>
      </c>
      <c r="D351" s="13">
        <v>68442626</v>
      </c>
      <c r="E351" s="14">
        <v>20018011</v>
      </c>
      <c r="F351" s="14">
        <v>17070</v>
      </c>
      <c r="G351" s="14" t="s">
        <v>4369</v>
      </c>
      <c r="H351" s="13" t="s">
        <v>73</v>
      </c>
      <c r="I351" s="13" t="s">
        <v>308</v>
      </c>
      <c r="J351" s="14" t="s">
        <v>75</v>
      </c>
      <c r="K351" s="14" t="s">
        <v>4370</v>
      </c>
      <c r="L351" s="13">
        <v>2015</v>
      </c>
      <c r="M351" s="15">
        <v>42390</v>
      </c>
      <c r="N351" s="16" t="s">
        <v>77</v>
      </c>
      <c r="O351" s="16">
        <v>0</v>
      </c>
      <c r="P351" s="16" t="s">
        <v>78</v>
      </c>
      <c r="Q351" s="16" t="s">
        <v>78</v>
      </c>
      <c r="R351" s="16" t="s">
        <v>78</v>
      </c>
      <c r="S351" s="16" t="s">
        <v>78</v>
      </c>
      <c r="T351" s="14" t="s">
        <v>90</v>
      </c>
      <c r="U351" s="13" t="s">
        <v>4371</v>
      </c>
      <c r="V351" s="14" t="s">
        <v>4372</v>
      </c>
      <c r="W351" s="13" t="s">
        <v>73</v>
      </c>
      <c r="X351" s="17" t="s">
        <v>426</v>
      </c>
      <c r="Y351" s="14">
        <v>215</v>
      </c>
      <c r="Z351" s="14" t="s">
        <v>430</v>
      </c>
      <c r="AA351" s="13" t="s">
        <v>263</v>
      </c>
      <c r="AB351" s="18" t="s">
        <v>264</v>
      </c>
      <c r="AC351" s="4">
        <f t="shared" si="50"/>
        <v>1</v>
      </c>
      <c r="AD351" s="2">
        <f>IF(COUNTIF(D$2:D351,D351)&gt;1,0,1)</f>
        <v>0</v>
      </c>
      <c r="AG351" s="2">
        <f t="shared" si="51"/>
        <v>0</v>
      </c>
      <c r="AH351" s="2">
        <f t="shared" si="57"/>
        <v>0</v>
      </c>
      <c r="AI351" s="2">
        <f t="shared" si="52"/>
        <v>0</v>
      </c>
      <c r="AJ351" s="44" t="str">
        <f t="shared" si="53"/>
        <v>6844262607821280S</v>
      </c>
      <c r="AK351" s="2">
        <f>IF(COUNTIF(AJ$2:AJ351,AJ351)&gt;1,0,1)</f>
        <v>0</v>
      </c>
      <c r="AL351" s="2">
        <f t="shared" si="54"/>
        <v>0</v>
      </c>
      <c r="AM351" s="2">
        <f t="shared" si="55"/>
        <v>0</v>
      </c>
      <c r="AN351" s="2">
        <f t="shared" si="56"/>
        <v>0</v>
      </c>
      <c r="AO351" s="2">
        <f>VLOOKUP(D351,'[1]Matriculados PD 2015_2019'!$D:$F,3,0)</f>
        <v>0</v>
      </c>
      <c r="AP351" s="2">
        <f t="shared" si="58"/>
        <v>0</v>
      </c>
      <c r="AQ351" s="2">
        <f t="shared" si="59"/>
        <v>0</v>
      </c>
    </row>
    <row r="352" spans="1:43">
      <c r="A352" s="2">
        <v>231</v>
      </c>
      <c r="B352" s="6" t="s">
        <v>4361</v>
      </c>
      <c r="C352" s="7" t="s">
        <v>120</v>
      </c>
      <c r="D352" s="7">
        <v>75632643</v>
      </c>
      <c r="E352" s="8">
        <v>20017871</v>
      </c>
      <c r="F352" s="8">
        <v>17070</v>
      </c>
      <c r="G352" s="8" t="s">
        <v>4375</v>
      </c>
      <c r="H352" s="7" t="s">
        <v>73</v>
      </c>
      <c r="I352" s="7" t="s">
        <v>308</v>
      </c>
      <c r="J352" s="8" t="s">
        <v>75</v>
      </c>
      <c r="K352" s="8" t="s">
        <v>4376</v>
      </c>
      <c r="L352" s="7">
        <v>2015</v>
      </c>
      <c r="M352" s="9">
        <v>42387</v>
      </c>
      <c r="N352" s="10" t="s">
        <v>113</v>
      </c>
      <c r="O352" s="10">
        <v>0</v>
      </c>
      <c r="P352" s="10" t="s">
        <v>78</v>
      </c>
      <c r="Q352" s="10" t="s">
        <v>78</v>
      </c>
      <c r="R352" s="10" t="s">
        <v>78</v>
      </c>
      <c r="S352" s="10" t="s">
        <v>78</v>
      </c>
      <c r="T352" s="8" t="s">
        <v>80</v>
      </c>
      <c r="U352" s="7" t="s">
        <v>2248</v>
      </c>
      <c r="V352" s="8" t="s">
        <v>2249</v>
      </c>
      <c r="W352" s="7" t="s">
        <v>83</v>
      </c>
      <c r="X352" s="11" t="s">
        <v>426</v>
      </c>
      <c r="Y352" s="8">
        <v>215</v>
      </c>
      <c r="Z352" s="8" t="s">
        <v>430</v>
      </c>
      <c r="AA352" s="7" t="s">
        <v>263</v>
      </c>
      <c r="AB352" s="12" t="s">
        <v>264</v>
      </c>
      <c r="AC352" s="4">
        <f t="shared" si="50"/>
        <v>1</v>
      </c>
      <c r="AD352" s="2">
        <f>IF(COUNTIF(D$2:D352,D352)&gt;1,0,1)</f>
        <v>1</v>
      </c>
      <c r="AG352" s="2">
        <f t="shared" si="51"/>
        <v>0</v>
      </c>
      <c r="AH352" s="2">
        <f t="shared" si="57"/>
        <v>0</v>
      </c>
      <c r="AI352" s="2">
        <f t="shared" si="52"/>
        <v>0</v>
      </c>
      <c r="AJ352" s="44" t="str">
        <f t="shared" si="53"/>
        <v>7563264352547673X</v>
      </c>
      <c r="AK352" s="2">
        <f>IF(COUNTIF(AJ$2:AJ352,AJ352)&gt;1,0,1)</f>
        <v>1</v>
      </c>
      <c r="AL352" s="2">
        <f t="shared" si="54"/>
        <v>1</v>
      </c>
      <c r="AM352" s="2">
        <f t="shared" si="55"/>
        <v>0</v>
      </c>
      <c r="AN352" s="2">
        <f t="shared" si="56"/>
        <v>1</v>
      </c>
      <c r="AO352" s="2">
        <f>VLOOKUP(D352,'[1]Matriculados PD 2015_2019'!$D:$F,3,0)</f>
        <v>0</v>
      </c>
      <c r="AP352" s="2">
        <f t="shared" si="58"/>
        <v>0</v>
      </c>
      <c r="AQ352" s="2">
        <f t="shared" si="59"/>
        <v>0</v>
      </c>
    </row>
    <row r="353" spans="1:43">
      <c r="A353" s="2">
        <v>231</v>
      </c>
      <c r="B353" s="6" t="s">
        <v>4361</v>
      </c>
      <c r="C353" s="7" t="s">
        <v>120</v>
      </c>
      <c r="D353" s="7">
        <v>75632643</v>
      </c>
      <c r="E353" s="8">
        <v>20017871</v>
      </c>
      <c r="F353" s="8">
        <v>17070</v>
      </c>
      <c r="G353" s="8" t="s">
        <v>4375</v>
      </c>
      <c r="H353" s="7" t="s">
        <v>73</v>
      </c>
      <c r="I353" s="7" t="s">
        <v>308</v>
      </c>
      <c r="J353" s="8" t="s">
        <v>75</v>
      </c>
      <c r="K353" s="8" t="s">
        <v>4376</v>
      </c>
      <c r="L353" s="7">
        <v>2015</v>
      </c>
      <c r="M353" s="9">
        <v>42387</v>
      </c>
      <c r="N353" s="10" t="s">
        <v>113</v>
      </c>
      <c r="O353" s="10">
        <v>0</v>
      </c>
      <c r="P353" s="10" t="s">
        <v>78</v>
      </c>
      <c r="Q353" s="10" t="s">
        <v>78</v>
      </c>
      <c r="R353" s="10" t="s">
        <v>78</v>
      </c>
      <c r="S353" s="10" t="s">
        <v>78</v>
      </c>
      <c r="T353" s="8" t="s">
        <v>80</v>
      </c>
      <c r="U353" s="7">
        <v>7616952</v>
      </c>
      <c r="V353" s="8" t="s">
        <v>4377</v>
      </c>
      <c r="W353" s="7"/>
      <c r="X353" s="11"/>
      <c r="Y353" s="8"/>
      <c r="Z353" s="8"/>
      <c r="AA353" s="7"/>
      <c r="AB353" s="12"/>
      <c r="AC353" s="4">
        <f t="shared" si="50"/>
        <v>1</v>
      </c>
      <c r="AD353" s="2">
        <f>IF(COUNTIF(D$2:D353,D353)&gt;1,0,1)</f>
        <v>0</v>
      </c>
      <c r="AG353" s="2">
        <f t="shared" si="51"/>
        <v>0</v>
      </c>
      <c r="AH353" s="2">
        <f t="shared" si="57"/>
        <v>0</v>
      </c>
      <c r="AI353" s="2">
        <f t="shared" si="52"/>
        <v>0</v>
      </c>
      <c r="AJ353" s="44" t="str">
        <f t="shared" si="53"/>
        <v>756326437616952</v>
      </c>
      <c r="AK353" s="2">
        <f>IF(COUNTIF(AJ$2:AJ353,AJ353)&gt;1,0,1)</f>
        <v>1</v>
      </c>
      <c r="AL353" s="2">
        <f t="shared" si="54"/>
        <v>0</v>
      </c>
      <c r="AM353" s="2">
        <f t="shared" si="55"/>
        <v>0</v>
      </c>
      <c r="AN353" s="2">
        <f t="shared" si="56"/>
        <v>0</v>
      </c>
      <c r="AO353" s="2">
        <f>VLOOKUP(D353,'[1]Matriculados PD 2015_2019'!$D:$F,3,0)</f>
        <v>0</v>
      </c>
      <c r="AP353" s="2">
        <f t="shared" si="58"/>
        <v>0</v>
      </c>
      <c r="AQ353" s="2">
        <f t="shared" si="59"/>
        <v>0</v>
      </c>
    </row>
    <row r="354" spans="1:43">
      <c r="A354" s="2">
        <v>231</v>
      </c>
      <c r="B354" s="5" t="s">
        <v>4361</v>
      </c>
      <c r="C354" s="13" t="s">
        <v>120</v>
      </c>
      <c r="D354" s="13">
        <v>75632643</v>
      </c>
      <c r="E354" s="14">
        <v>20017871</v>
      </c>
      <c r="F354" s="14">
        <v>17070</v>
      </c>
      <c r="G354" s="14" t="s">
        <v>4375</v>
      </c>
      <c r="H354" s="13" t="s">
        <v>73</v>
      </c>
      <c r="I354" s="13" t="s">
        <v>308</v>
      </c>
      <c r="J354" s="14" t="s">
        <v>75</v>
      </c>
      <c r="K354" s="14" t="s">
        <v>4376</v>
      </c>
      <c r="L354" s="13">
        <v>2015</v>
      </c>
      <c r="M354" s="15">
        <v>42387</v>
      </c>
      <c r="N354" s="16" t="s">
        <v>113</v>
      </c>
      <c r="O354" s="16">
        <v>0</v>
      </c>
      <c r="P354" s="16" t="s">
        <v>78</v>
      </c>
      <c r="Q354" s="16" t="s">
        <v>78</v>
      </c>
      <c r="R354" s="16" t="s">
        <v>78</v>
      </c>
      <c r="S354" s="16" t="s">
        <v>78</v>
      </c>
      <c r="T354" s="14" t="s">
        <v>90</v>
      </c>
      <c r="U354" s="13" t="s">
        <v>2248</v>
      </c>
      <c r="V354" s="14" t="s">
        <v>2249</v>
      </c>
      <c r="W354" s="13" t="s">
        <v>83</v>
      </c>
      <c r="X354" s="17" t="s">
        <v>426</v>
      </c>
      <c r="Y354" s="14">
        <v>215</v>
      </c>
      <c r="Z354" s="14" t="s">
        <v>430</v>
      </c>
      <c r="AA354" s="13" t="s">
        <v>263</v>
      </c>
      <c r="AB354" s="18" t="s">
        <v>264</v>
      </c>
      <c r="AC354" s="4">
        <f t="shared" si="50"/>
        <v>1</v>
      </c>
      <c r="AD354" s="2">
        <f>IF(COUNTIF(D$2:D354,D354)&gt;1,0,1)</f>
        <v>0</v>
      </c>
      <c r="AG354" s="2">
        <f t="shared" si="51"/>
        <v>0</v>
      </c>
      <c r="AH354" s="2">
        <f t="shared" si="57"/>
        <v>0</v>
      </c>
      <c r="AI354" s="2">
        <f t="shared" si="52"/>
        <v>0</v>
      </c>
      <c r="AJ354" s="44" t="str">
        <f t="shared" si="53"/>
        <v>7563264352547673X</v>
      </c>
      <c r="AK354" s="2">
        <f>IF(COUNTIF(AJ$2:AJ354,AJ354)&gt;1,0,1)</f>
        <v>0</v>
      </c>
      <c r="AL354" s="2">
        <f t="shared" si="54"/>
        <v>0</v>
      </c>
      <c r="AM354" s="2">
        <f t="shared" si="55"/>
        <v>0</v>
      </c>
      <c r="AN354" s="2">
        <f t="shared" si="56"/>
        <v>0</v>
      </c>
      <c r="AO354" s="2">
        <f>VLOOKUP(D354,'[1]Matriculados PD 2015_2019'!$D:$F,3,0)</f>
        <v>0</v>
      </c>
      <c r="AP354" s="2">
        <f t="shared" si="58"/>
        <v>0</v>
      </c>
      <c r="AQ354" s="2">
        <f t="shared" si="59"/>
        <v>0</v>
      </c>
    </row>
    <row r="355" spans="1:43">
      <c r="A355" s="2">
        <v>231</v>
      </c>
      <c r="B355" s="6" t="s">
        <v>4361</v>
      </c>
      <c r="C355" s="7" t="s">
        <v>120</v>
      </c>
      <c r="D355" s="7">
        <v>79162382</v>
      </c>
      <c r="E355" s="8">
        <v>20017933</v>
      </c>
      <c r="F355" s="8">
        <v>17070</v>
      </c>
      <c r="G355" s="8" t="s">
        <v>4378</v>
      </c>
      <c r="H355" s="7" t="s">
        <v>73</v>
      </c>
      <c r="I355" s="7" t="s">
        <v>308</v>
      </c>
      <c r="J355" s="8" t="s">
        <v>75</v>
      </c>
      <c r="K355" s="8" t="s">
        <v>4379</v>
      </c>
      <c r="L355" s="7">
        <v>2015</v>
      </c>
      <c r="M355" s="9">
        <v>42390</v>
      </c>
      <c r="N355" s="10" t="s">
        <v>77</v>
      </c>
      <c r="O355" s="10">
        <v>0</v>
      </c>
      <c r="P355" s="10" t="s">
        <v>78</v>
      </c>
      <c r="Q355" s="10" t="s">
        <v>78</v>
      </c>
      <c r="R355" s="10" t="s">
        <v>78</v>
      </c>
      <c r="S355" s="10" t="s">
        <v>78</v>
      </c>
      <c r="T355" s="8" t="s">
        <v>80</v>
      </c>
      <c r="U355" s="7" t="s">
        <v>4371</v>
      </c>
      <c r="V355" s="8" t="s">
        <v>4372</v>
      </c>
      <c r="W355" s="7" t="s">
        <v>73</v>
      </c>
      <c r="X355" s="11" t="s">
        <v>426</v>
      </c>
      <c r="Y355" s="8">
        <v>215</v>
      </c>
      <c r="Z355" s="8" t="s">
        <v>430</v>
      </c>
      <c r="AA355" s="7" t="s">
        <v>263</v>
      </c>
      <c r="AB355" s="12" t="s">
        <v>264</v>
      </c>
      <c r="AC355" s="4">
        <f t="shared" si="50"/>
        <v>1</v>
      </c>
      <c r="AD355" s="2">
        <f>IF(COUNTIF(D$2:D355,D355)&gt;1,0,1)</f>
        <v>1</v>
      </c>
      <c r="AG355" s="2">
        <f t="shared" si="51"/>
        <v>0</v>
      </c>
      <c r="AH355" s="2">
        <f t="shared" si="57"/>
        <v>0</v>
      </c>
      <c r="AI355" s="2">
        <f t="shared" si="52"/>
        <v>1</v>
      </c>
      <c r="AJ355" s="44" t="str">
        <f t="shared" si="53"/>
        <v>7916238207821280S</v>
      </c>
      <c r="AK355" s="2">
        <f>IF(COUNTIF(AJ$2:AJ355,AJ355)&gt;1,0,1)</f>
        <v>1</v>
      </c>
      <c r="AL355" s="2">
        <f t="shared" si="54"/>
        <v>1</v>
      </c>
      <c r="AM355" s="2">
        <f t="shared" si="55"/>
        <v>0</v>
      </c>
      <c r="AN355" s="2">
        <f t="shared" si="56"/>
        <v>1</v>
      </c>
      <c r="AO355" s="2">
        <f>VLOOKUP(D355,'[1]Matriculados PD 2015_2019'!$D:$F,3,0)</f>
        <v>0</v>
      </c>
      <c r="AP355" s="2">
        <f t="shared" si="58"/>
        <v>0</v>
      </c>
      <c r="AQ355" s="2">
        <f t="shared" si="59"/>
        <v>0</v>
      </c>
    </row>
    <row r="356" spans="1:43">
      <c r="A356" s="2">
        <v>231</v>
      </c>
      <c r="B356" s="5" t="s">
        <v>4361</v>
      </c>
      <c r="C356" s="13" t="s">
        <v>120</v>
      </c>
      <c r="D356" s="13">
        <v>79162382</v>
      </c>
      <c r="E356" s="14">
        <v>20017933</v>
      </c>
      <c r="F356" s="14">
        <v>17070</v>
      </c>
      <c r="G356" s="14" t="s">
        <v>4378</v>
      </c>
      <c r="H356" s="13" t="s">
        <v>73</v>
      </c>
      <c r="I356" s="13" t="s">
        <v>308</v>
      </c>
      <c r="J356" s="14" t="s">
        <v>75</v>
      </c>
      <c r="K356" s="14" t="s">
        <v>4379</v>
      </c>
      <c r="L356" s="13">
        <v>2015</v>
      </c>
      <c r="M356" s="15">
        <v>42390</v>
      </c>
      <c r="N356" s="16" t="s">
        <v>77</v>
      </c>
      <c r="O356" s="16">
        <v>0</v>
      </c>
      <c r="P356" s="16" t="s">
        <v>78</v>
      </c>
      <c r="Q356" s="16" t="s">
        <v>78</v>
      </c>
      <c r="R356" s="16" t="s">
        <v>78</v>
      </c>
      <c r="S356" s="16" t="s">
        <v>78</v>
      </c>
      <c r="T356" s="14" t="s">
        <v>80</v>
      </c>
      <c r="U356" s="13" t="s">
        <v>2248</v>
      </c>
      <c r="V356" s="14" t="s">
        <v>2249</v>
      </c>
      <c r="W356" s="13" t="s">
        <v>83</v>
      </c>
      <c r="X356" s="17" t="s">
        <v>426</v>
      </c>
      <c r="Y356" s="14">
        <v>215</v>
      </c>
      <c r="Z356" s="14" t="s">
        <v>430</v>
      </c>
      <c r="AA356" s="13" t="s">
        <v>263</v>
      </c>
      <c r="AB356" s="18" t="s">
        <v>264</v>
      </c>
      <c r="AC356" s="4">
        <f t="shared" si="50"/>
        <v>1</v>
      </c>
      <c r="AD356" s="2">
        <f>IF(COUNTIF(D$2:D356,D356)&gt;1,0,1)</f>
        <v>0</v>
      </c>
      <c r="AG356" s="2">
        <f t="shared" si="51"/>
        <v>0</v>
      </c>
      <c r="AH356" s="2">
        <f t="shared" si="57"/>
        <v>0</v>
      </c>
      <c r="AI356" s="2">
        <f t="shared" si="52"/>
        <v>0</v>
      </c>
      <c r="AJ356" s="44" t="str">
        <f t="shared" si="53"/>
        <v>7916238252547673X</v>
      </c>
      <c r="AK356" s="2">
        <f>IF(COUNTIF(AJ$2:AJ356,AJ356)&gt;1,0,1)</f>
        <v>1</v>
      </c>
      <c r="AL356" s="2">
        <f t="shared" si="54"/>
        <v>0</v>
      </c>
      <c r="AM356" s="2">
        <f t="shared" si="55"/>
        <v>0</v>
      </c>
      <c r="AN356" s="2">
        <f t="shared" si="56"/>
        <v>0</v>
      </c>
      <c r="AO356" s="2">
        <f>VLOOKUP(D356,'[1]Matriculados PD 2015_2019'!$D:$F,3,0)</f>
        <v>0</v>
      </c>
      <c r="AP356" s="2">
        <f t="shared" si="58"/>
        <v>0</v>
      </c>
      <c r="AQ356" s="2">
        <f t="shared" si="59"/>
        <v>0</v>
      </c>
    </row>
    <row r="357" spans="1:43">
      <c r="A357" s="2">
        <v>231</v>
      </c>
      <c r="B357" s="6" t="s">
        <v>4361</v>
      </c>
      <c r="C357" s="7" t="s">
        <v>120</v>
      </c>
      <c r="D357" s="7">
        <v>79162382</v>
      </c>
      <c r="E357" s="8">
        <v>20017933</v>
      </c>
      <c r="F357" s="8">
        <v>17070</v>
      </c>
      <c r="G357" s="8" t="s">
        <v>4378</v>
      </c>
      <c r="H357" s="7" t="s">
        <v>73</v>
      </c>
      <c r="I357" s="7" t="s">
        <v>308</v>
      </c>
      <c r="J357" s="8" t="s">
        <v>75</v>
      </c>
      <c r="K357" s="8" t="s">
        <v>4379</v>
      </c>
      <c r="L357" s="7">
        <v>2015</v>
      </c>
      <c r="M357" s="9">
        <v>42390</v>
      </c>
      <c r="N357" s="10" t="s">
        <v>77</v>
      </c>
      <c r="O357" s="10">
        <v>0</v>
      </c>
      <c r="P357" s="10" t="s">
        <v>78</v>
      </c>
      <c r="Q357" s="10" t="s">
        <v>78</v>
      </c>
      <c r="R357" s="10" t="s">
        <v>78</v>
      </c>
      <c r="S357" s="10" t="s">
        <v>78</v>
      </c>
      <c r="T357" s="8" t="s">
        <v>80</v>
      </c>
      <c r="U357" s="7" t="s">
        <v>4380</v>
      </c>
      <c r="V357" s="8" t="s">
        <v>4381</v>
      </c>
      <c r="W357" s="7"/>
      <c r="X357" s="11"/>
      <c r="Y357" s="8"/>
      <c r="Z357" s="8"/>
      <c r="AA357" s="7"/>
      <c r="AB357" s="12"/>
      <c r="AC357" s="4">
        <f t="shared" si="50"/>
        <v>1</v>
      </c>
      <c r="AD357" s="2">
        <f>IF(COUNTIF(D$2:D357,D357)&gt;1,0,1)</f>
        <v>0</v>
      </c>
      <c r="AG357" s="2">
        <f t="shared" si="51"/>
        <v>0</v>
      </c>
      <c r="AH357" s="2">
        <f t="shared" si="57"/>
        <v>0</v>
      </c>
      <c r="AI357" s="2">
        <f t="shared" si="52"/>
        <v>0</v>
      </c>
      <c r="AJ357" s="44" t="str">
        <f t="shared" si="53"/>
        <v>79162382D0756690</v>
      </c>
      <c r="AK357" s="2">
        <f>IF(COUNTIF(AJ$2:AJ357,AJ357)&gt;1,0,1)</f>
        <v>1</v>
      </c>
      <c r="AL357" s="2">
        <f t="shared" si="54"/>
        <v>0</v>
      </c>
      <c r="AM357" s="2">
        <f t="shared" si="55"/>
        <v>0</v>
      </c>
      <c r="AN357" s="2">
        <f t="shared" si="56"/>
        <v>0</v>
      </c>
      <c r="AO357" s="2">
        <f>VLOOKUP(D357,'[1]Matriculados PD 2015_2019'!$D:$F,3,0)</f>
        <v>0</v>
      </c>
      <c r="AP357" s="2">
        <f t="shared" si="58"/>
        <v>0</v>
      </c>
      <c r="AQ357" s="2">
        <f t="shared" si="59"/>
        <v>0</v>
      </c>
    </row>
    <row r="358" spans="1:43">
      <c r="A358" s="2">
        <v>231</v>
      </c>
      <c r="B358" s="5" t="s">
        <v>4361</v>
      </c>
      <c r="C358" s="13" t="s">
        <v>120</v>
      </c>
      <c r="D358" s="13">
        <v>79162382</v>
      </c>
      <c r="E358" s="14">
        <v>20017933</v>
      </c>
      <c r="F358" s="14">
        <v>17070</v>
      </c>
      <c r="G358" s="14" t="s">
        <v>4378</v>
      </c>
      <c r="H358" s="13" t="s">
        <v>73</v>
      </c>
      <c r="I358" s="13" t="s">
        <v>308</v>
      </c>
      <c r="J358" s="14" t="s">
        <v>75</v>
      </c>
      <c r="K358" s="14" t="s">
        <v>4379</v>
      </c>
      <c r="L358" s="13">
        <v>2015</v>
      </c>
      <c r="M358" s="15">
        <v>42390</v>
      </c>
      <c r="N358" s="16" t="s">
        <v>77</v>
      </c>
      <c r="O358" s="16">
        <v>0</v>
      </c>
      <c r="P358" s="16" t="s">
        <v>78</v>
      </c>
      <c r="Q358" s="16" t="s">
        <v>78</v>
      </c>
      <c r="R358" s="16" t="s">
        <v>78</v>
      </c>
      <c r="S358" s="16" t="s">
        <v>78</v>
      </c>
      <c r="T358" s="14" t="s">
        <v>90</v>
      </c>
      <c r="U358" s="13" t="s">
        <v>4371</v>
      </c>
      <c r="V358" s="14" t="s">
        <v>4372</v>
      </c>
      <c r="W358" s="13" t="s">
        <v>73</v>
      </c>
      <c r="X358" s="17" t="s">
        <v>426</v>
      </c>
      <c r="Y358" s="14">
        <v>215</v>
      </c>
      <c r="Z358" s="14" t="s">
        <v>430</v>
      </c>
      <c r="AA358" s="13" t="s">
        <v>263</v>
      </c>
      <c r="AB358" s="18" t="s">
        <v>264</v>
      </c>
      <c r="AC358" s="4">
        <f t="shared" si="50"/>
        <v>1</v>
      </c>
      <c r="AD358" s="2">
        <f>IF(COUNTIF(D$2:D358,D358)&gt;1,0,1)</f>
        <v>0</v>
      </c>
      <c r="AG358" s="2">
        <f t="shared" si="51"/>
        <v>0</v>
      </c>
      <c r="AH358" s="2">
        <f t="shared" si="57"/>
        <v>0</v>
      </c>
      <c r="AI358" s="2">
        <f t="shared" si="52"/>
        <v>0</v>
      </c>
      <c r="AJ358" s="44" t="str">
        <f t="shared" si="53"/>
        <v>7916238207821280S</v>
      </c>
      <c r="AK358" s="2">
        <f>IF(COUNTIF(AJ$2:AJ358,AJ358)&gt;1,0,1)</f>
        <v>0</v>
      </c>
      <c r="AL358" s="2">
        <f t="shared" si="54"/>
        <v>0</v>
      </c>
      <c r="AM358" s="2">
        <f t="shared" si="55"/>
        <v>0</v>
      </c>
      <c r="AN358" s="2">
        <f t="shared" si="56"/>
        <v>0</v>
      </c>
      <c r="AO358" s="2">
        <f>VLOOKUP(D358,'[1]Matriculados PD 2015_2019'!$D:$F,3,0)</f>
        <v>0</v>
      </c>
      <c r="AP358" s="2">
        <f t="shared" si="58"/>
        <v>0</v>
      </c>
      <c r="AQ358" s="2">
        <f t="shared" si="59"/>
        <v>0</v>
      </c>
    </row>
    <row r="359" spans="1:43">
      <c r="A359" s="2">
        <v>231</v>
      </c>
      <c r="B359" s="6" t="s">
        <v>4361</v>
      </c>
      <c r="C359" s="7" t="s">
        <v>120</v>
      </c>
      <c r="D359" s="7">
        <v>114625065</v>
      </c>
      <c r="E359" s="8">
        <v>20017882</v>
      </c>
      <c r="F359" s="8">
        <v>17070</v>
      </c>
      <c r="G359" s="8" t="s">
        <v>4382</v>
      </c>
      <c r="H359" s="7" t="s">
        <v>73</v>
      </c>
      <c r="I359" s="7" t="s">
        <v>308</v>
      </c>
      <c r="J359" s="8" t="s">
        <v>75</v>
      </c>
      <c r="K359" s="8" t="s">
        <v>4383</v>
      </c>
      <c r="L359" s="7">
        <v>2015</v>
      </c>
      <c r="M359" s="9">
        <v>42404</v>
      </c>
      <c r="N359" s="10" t="s">
        <v>77</v>
      </c>
      <c r="O359" s="10">
        <v>0</v>
      </c>
      <c r="P359" s="10" t="s">
        <v>78</v>
      </c>
      <c r="Q359" s="10" t="s">
        <v>78</v>
      </c>
      <c r="R359" s="10" t="s">
        <v>78</v>
      </c>
      <c r="S359" s="10" t="s">
        <v>78</v>
      </c>
      <c r="T359" s="8" t="s">
        <v>80</v>
      </c>
      <c r="U359" s="7">
        <v>137802</v>
      </c>
      <c r="V359" s="8" t="s">
        <v>4384</v>
      </c>
      <c r="W359" s="7"/>
      <c r="X359" s="11"/>
      <c r="Y359" s="8"/>
      <c r="Z359" s="8"/>
      <c r="AA359" s="7"/>
      <c r="AB359" s="12"/>
      <c r="AC359" s="4">
        <f t="shared" si="50"/>
        <v>1</v>
      </c>
      <c r="AD359" s="2">
        <f>IF(COUNTIF(D$2:D359,D359)&gt;1,0,1)</f>
        <v>1</v>
      </c>
      <c r="AG359" s="2">
        <f t="shared" si="51"/>
        <v>0</v>
      </c>
      <c r="AH359" s="2">
        <f t="shared" si="57"/>
        <v>0</v>
      </c>
      <c r="AI359" s="2">
        <f t="shared" si="52"/>
        <v>1</v>
      </c>
      <c r="AJ359" s="44" t="str">
        <f t="shared" si="53"/>
        <v>114625065137802</v>
      </c>
      <c r="AK359" s="2">
        <f>IF(COUNTIF(AJ$2:AJ359,AJ359)&gt;1,0,1)</f>
        <v>1</v>
      </c>
      <c r="AL359" s="2">
        <f t="shared" si="54"/>
        <v>1</v>
      </c>
      <c r="AM359" s="2">
        <f t="shared" si="55"/>
        <v>0</v>
      </c>
      <c r="AN359" s="2">
        <f t="shared" si="56"/>
        <v>1</v>
      </c>
      <c r="AO359" s="2">
        <f>VLOOKUP(D359,'[1]Matriculados PD 2015_2019'!$D:$F,3,0)</f>
        <v>0</v>
      </c>
      <c r="AP359" s="2">
        <f t="shared" si="58"/>
        <v>0</v>
      </c>
      <c r="AQ359" s="2">
        <f t="shared" si="59"/>
        <v>0</v>
      </c>
    </row>
    <row r="360" spans="1:43">
      <c r="A360" s="2">
        <v>231</v>
      </c>
      <c r="B360" s="5" t="s">
        <v>4361</v>
      </c>
      <c r="C360" s="13" t="s">
        <v>120</v>
      </c>
      <c r="D360" s="13">
        <v>114625065</v>
      </c>
      <c r="E360" s="14">
        <v>20017882</v>
      </c>
      <c r="F360" s="14">
        <v>17070</v>
      </c>
      <c r="G360" s="14" t="s">
        <v>4382</v>
      </c>
      <c r="H360" s="13" t="s">
        <v>73</v>
      </c>
      <c r="I360" s="13" t="s">
        <v>308</v>
      </c>
      <c r="J360" s="14" t="s">
        <v>75</v>
      </c>
      <c r="K360" s="14" t="s">
        <v>4383</v>
      </c>
      <c r="L360" s="13">
        <v>2015</v>
      </c>
      <c r="M360" s="15">
        <v>42404</v>
      </c>
      <c r="N360" s="16" t="s">
        <v>77</v>
      </c>
      <c r="O360" s="16">
        <v>0</v>
      </c>
      <c r="P360" s="16" t="s">
        <v>78</v>
      </c>
      <c r="Q360" s="16" t="s">
        <v>78</v>
      </c>
      <c r="R360" s="16" t="s">
        <v>78</v>
      </c>
      <c r="S360" s="16" t="s">
        <v>78</v>
      </c>
      <c r="T360" s="14" t="s">
        <v>80</v>
      </c>
      <c r="U360" s="13" t="s">
        <v>3266</v>
      </c>
      <c r="V360" s="14" t="s">
        <v>3267</v>
      </c>
      <c r="W360" s="13" t="s">
        <v>83</v>
      </c>
      <c r="X360" s="17" t="s">
        <v>426</v>
      </c>
      <c r="Y360" s="14">
        <v>215</v>
      </c>
      <c r="Z360" s="14" t="s">
        <v>430</v>
      </c>
      <c r="AA360" s="13" t="s">
        <v>263</v>
      </c>
      <c r="AB360" s="18" t="s">
        <v>264</v>
      </c>
      <c r="AC360" s="4">
        <f t="shared" si="50"/>
        <v>1</v>
      </c>
      <c r="AD360" s="2">
        <f>IF(COUNTIF(D$2:D360,D360)&gt;1,0,1)</f>
        <v>0</v>
      </c>
      <c r="AG360" s="2">
        <f t="shared" si="51"/>
        <v>0</v>
      </c>
      <c r="AH360" s="2">
        <f t="shared" si="57"/>
        <v>0</v>
      </c>
      <c r="AI360" s="2">
        <f t="shared" si="52"/>
        <v>0</v>
      </c>
      <c r="AJ360" s="44" t="str">
        <f t="shared" si="53"/>
        <v>11462506530968058F</v>
      </c>
      <c r="AK360" s="2">
        <f>IF(COUNTIF(AJ$2:AJ360,AJ360)&gt;1,0,1)</f>
        <v>1</v>
      </c>
      <c r="AL360" s="2">
        <f t="shared" si="54"/>
        <v>0</v>
      </c>
      <c r="AM360" s="2">
        <f t="shared" si="55"/>
        <v>0</v>
      </c>
      <c r="AN360" s="2">
        <f t="shared" si="56"/>
        <v>0</v>
      </c>
      <c r="AO360" s="2">
        <f>VLOOKUP(D360,'[1]Matriculados PD 2015_2019'!$D:$F,3,0)</f>
        <v>0</v>
      </c>
      <c r="AP360" s="2">
        <f t="shared" si="58"/>
        <v>0</v>
      </c>
      <c r="AQ360" s="2">
        <f t="shared" si="59"/>
        <v>0</v>
      </c>
    </row>
    <row r="361" spans="1:43">
      <c r="A361" s="2">
        <v>231</v>
      </c>
      <c r="B361" s="6" t="s">
        <v>4361</v>
      </c>
      <c r="C361" s="7" t="s">
        <v>120</v>
      </c>
      <c r="D361" s="7">
        <v>114625065</v>
      </c>
      <c r="E361" s="8">
        <v>20017882</v>
      </c>
      <c r="F361" s="8">
        <v>17070</v>
      </c>
      <c r="G361" s="8" t="s">
        <v>4382</v>
      </c>
      <c r="H361" s="7" t="s">
        <v>73</v>
      </c>
      <c r="I361" s="7" t="s">
        <v>308</v>
      </c>
      <c r="J361" s="8" t="s">
        <v>75</v>
      </c>
      <c r="K361" s="8" t="s">
        <v>4383</v>
      </c>
      <c r="L361" s="7">
        <v>2015</v>
      </c>
      <c r="M361" s="9">
        <v>42404</v>
      </c>
      <c r="N361" s="10" t="s">
        <v>77</v>
      </c>
      <c r="O361" s="10">
        <v>0</v>
      </c>
      <c r="P361" s="10" t="s">
        <v>78</v>
      </c>
      <c r="Q361" s="10" t="s">
        <v>78</v>
      </c>
      <c r="R361" s="10" t="s">
        <v>78</v>
      </c>
      <c r="S361" s="10" t="s">
        <v>78</v>
      </c>
      <c r="T361" s="8" t="s">
        <v>90</v>
      </c>
      <c r="U361" s="7" t="s">
        <v>428</v>
      </c>
      <c r="V361" s="8" t="s">
        <v>429</v>
      </c>
      <c r="W361" s="7" t="s">
        <v>73</v>
      </c>
      <c r="X361" s="11" t="s">
        <v>426</v>
      </c>
      <c r="Y361" s="8">
        <v>215</v>
      </c>
      <c r="Z361" s="8" t="s">
        <v>430</v>
      </c>
      <c r="AA361" s="7" t="s">
        <v>263</v>
      </c>
      <c r="AB361" s="12" t="s">
        <v>264</v>
      </c>
      <c r="AC361" s="4">
        <f t="shared" si="50"/>
        <v>1</v>
      </c>
      <c r="AD361" s="2">
        <f>IF(COUNTIF(D$2:D361,D361)&gt;1,0,1)</f>
        <v>0</v>
      </c>
      <c r="AG361" s="2">
        <f t="shared" si="51"/>
        <v>0</v>
      </c>
      <c r="AH361" s="2">
        <f t="shared" si="57"/>
        <v>0</v>
      </c>
      <c r="AI361" s="2">
        <f t="shared" si="52"/>
        <v>0</v>
      </c>
      <c r="AJ361" s="44" t="str">
        <f t="shared" si="53"/>
        <v>11462506509393444Z</v>
      </c>
      <c r="AK361" s="2">
        <f>IF(COUNTIF(AJ$2:AJ361,AJ361)&gt;1,0,1)</f>
        <v>1</v>
      </c>
      <c r="AL361" s="2">
        <f t="shared" si="54"/>
        <v>0</v>
      </c>
      <c r="AM361" s="2">
        <f t="shared" si="55"/>
        <v>0</v>
      </c>
      <c r="AN361" s="2">
        <f t="shared" si="56"/>
        <v>0</v>
      </c>
      <c r="AO361" s="2">
        <f>VLOOKUP(D361,'[1]Matriculados PD 2015_2019'!$D:$F,3,0)</f>
        <v>0</v>
      </c>
      <c r="AP361" s="2">
        <f t="shared" si="58"/>
        <v>0</v>
      </c>
      <c r="AQ361" s="2">
        <f t="shared" si="59"/>
        <v>0</v>
      </c>
    </row>
    <row r="362" spans="1:43">
      <c r="A362" s="2">
        <v>238</v>
      </c>
      <c r="B362" s="5" t="s">
        <v>3873</v>
      </c>
      <c r="C362" s="13" t="s">
        <v>120</v>
      </c>
      <c r="D362" s="13">
        <v>48321396</v>
      </c>
      <c r="E362" s="14">
        <v>20017905</v>
      </c>
      <c r="F362" s="14">
        <v>17071</v>
      </c>
      <c r="G362" s="14" t="s">
        <v>3874</v>
      </c>
      <c r="H362" s="13" t="s">
        <v>73</v>
      </c>
      <c r="I362" s="13" t="s">
        <v>308</v>
      </c>
      <c r="J362" s="14" t="s">
        <v>75</v>
      </c>
      <c r="K362" s="14" t="s">
        <v>3875</v>
      </c>
      <c r="L362" s="13">
        <v>2015</v>
      </c>
      <c r="M362" s="15">
        <v>42397</v>
      </c>
      <c r="N362" s="16" t="s">
        <v>77</v>
      </c>
      <c r="O362" s="16">
        <v>0</v>
      </c>
      <c r="P362" s="16" t="s">
        <v>78</v>
      </c>
      <c r="Q362" s="16" t="s">
        <v>78</v>
      </c>
      <c r="R362" s="16" t="s">
        <v>78</v>
      </c>
      <c r="S362" s="16" t="s">
        <v>78</v>
      </c>
      <c r="T362" s="14" t="s">
        <v>80</v>
      </c>
      <c r="U362" s="13" t="s">
        <v>434</v>
      </c>
      <c r="V362" s="14" t="s">
        <v>435</v>
      </c>
      <c r="W362" s="13" t="s">
        <v>73</v>
      </c>
      <c r="X362" s="17" t="s">
        <v>426</v>
      </c>
      <c r="Y362" s="14">
        <v>215</v>
      </c>
      <c r="Z362" s="14" t="s">
        <v>430</v>
      </c>
      <c r="AA362" s="13" t="s">
        <v>263</v>
      </c>
      <c r="AB362" s="18" t="s">
        <v>264</v>
      </c>
      <c r="AC362" s="4">
        <f t="shared" si="50"/>
        <v>1</v>
      </c>
      <c r="AD362" s="2">
        <f>IF(COUNTIF(D$2:D362,D362)&gt;1,0,1)</f>
        <v>1</v>
      </c>
      <c r="AG362" s="2">
        <f t="shared" si="51"/>
        <v>0</v>
      </c>
      <c r="AH362" s="2">
        <f t="shared" si="57"/>
        <v>0</v>
      </c>
      <c r="AI362" s="2">
        <f t="shared" si="52"/>
        <v>1</v>
      </c>
      <c r="AJ362" s="44" t="str">
        <f t="shared" si="53"/>
        <v>4832139624262556V</v>
      </c>
      <c r="AK362" s="2">
        <f>IF(COUNTIF(AJ$2:AJ362,AJ362)&gt;1,0,1)</f>
        <v>1</v>
      </c>
      <c r="AL362" s="2">
        <f t="shared" si="54"/>
        <v>1</v>
      </c>
      <c r="AM362" s="2">
        <f t="shared" si="55"/>
        <v>0</v>
      </c>
      <c r="AN362" s="2">
        <f t="shared" si="56"/>
        <v>1</v>
      </c>
      <c r="AO362" s="2">
        <f>VLOOKUP(D362,'[1]Matriculados PD 2015_2019'!$D:$F,3,0)</f>
        <v>0</v>
      </c>
      <c r="AP362" s="2">
        <f t="shared" si="58"/>
        <v>0</v>
      </c>
      <c r="AQ362" s="2">
        <f t="shared" si="59"/>
        <v>0</v>
      </c>
    </row>
    <row r="363" spans="1:43">
      <c r="A363" s="2">
        <v>238</v>
      </c>
      <c r="B363" s="6" t="s">
        <v>3873</v>
      </c>
      <c r="C363" s="7" t="s">
        <v>120</v>
      </c>
      <c r="D363" s="7">
        <v>48321396</v>
      </c>
      <c r="E363" s="8">
        <v>20017905</v>
      </c>
      <c r="F363" s="8">
        <v>17071</v>
      </c>
      <c r="G363" s="8" t="s">
        <v>3874</v>
      </c>
      <c r="H363" s="7" t="s">
        <v>73</v>
      </c>
      <c r="I363" s="7" t="s">
        <v>308</v>
      </c>
      <c r="J363" s="8" t="s">
        <v>75</v>
      </c>
      <c r="K363" s="8" t="s">
        <v>3875</v>
      </c>
      <c r="L363" s="7">
        <v>2015</v>
      </c>
      <c r="M363" s="9">
        <v>42397</v>
      </c>
      <c r="N363" s="10" t="s">
        <v>77</v>
      </c>
      <c r="O363" s="10">
        <v>0</v>
      </c>
      <c r="P363" s="10" t="s">
        <v>78</v>
      </c>
      <c r="Q363" s="10" t="s">
        <v>78</v>
      </c>
      <c r="R363" s="10" t="s">
        <v>78</v>
      </c>
      <c r="S363" s="10" t="s">
        <v>78</v>
      </c>
      <c r="T363" s="8" t="s">
        <v>80</v>
      </c>
      <c r="U363" s="7">
        <v>267560</v>
      </c>
      <c r="V363" s="8" t="s">
        <v>3876</v>
      </c>
      <c r="W363" s="7"/>
      <c r="X363" s="11"/>
      <c r="Y363" s="8"/>
      <c r="Z363" s="8"/>
      <c r="AA363" s="7"/>
      <c r="AB363" s="12"/>
      <c r="AC363" s="4">
        <f t="shared" si="50"/>
        <v>1</v>
      </c>
      <c r="AD363" s="2">
        <f>IF(COUNTIF(D$2:D363,D363)&gt;1,0,1)</f>
        <v>0</v>
      </c>
      <c r="AG363" s="2">
        <f t="shared" si="51"/>
        <v>0</v>
      </c>
      <c r="AH363" s="2">
        <f t="shared" si="57"/>
        <v>0</v>
      </c>
      <c r="AI363" s="2">
        <f t="shared" si="52"/>
        <v>0</v>
      </c>
      <c r="AJ363" s="44" t="str">
        <f t="shared" si="53"/>
        <v>48321396267560</v>
      </c>
      <c r="AK363" s="2">
        <f>IF(COUNTIF(AJ$2:AJ363,AJ363)&gt;1,0,1)</f>
        <v>1</v>
      </c>
      <c r="AL363" s="2">
        <f t="shared" si="54"/>
        <v>0</v>
      </c>
      <c r="AM363" s="2">
        <f t="shared" si="55"/>
        <v>0</v>
      </c>
      <c r="AN363" s="2">
        <f t="shared" si="56"/>
        <v>0</v>
      </c>
      <c r="AO363" s="2">
        <f>VLOOKUP(D363,'[1]Matriculados PD 2015_2019'!$D:$F,3,0)</f>
        <v>0</v>
      </c>
      <c r="AP363" s="2">
        <f t="shared" si="58"/>
        <v>0</v>
      </c>
      <c r="AQ363" s="2">
        <f t="shared" si="59"/>
        <v>0</v>
      </c>
    </row>
    <row r="364" spans="1:43">
      <c r="A364" s="2">
        <v>238</v>
      </c>
      <c r="B364" s="5" t="s">
        <v>3873</v>
      </c>
      <c r="C364" s="13" t="s">
        <v>120</v>
      </c>
      <c r="D364" s="13">
        <v>48321396</v>
      </c>
      <c r="E364" s="14">
        <v>20017905</v>
      </c>
      <c r="F364" s="14">
        <v>17071</v>
      </c>
      <c r="G364" s="14" t="s">
        <v>3874</v>
      </c>
      <c r="H364" s="13" t="s">
        <v>73</v>
      </c>
      <c r="I364" s="13" t="s">
        <v>308</v>
      </c>
      <c r="J364" s="14" t="s">
        <v>75</v>
      </c>
      <c r="K364" s="14" t="s">
        <v>3875</v>
      </c>
      <c r="L364" s="13">
        <v>2015</v>
      </c>
      <c r="M364" s="15">
        <v>42397</v>
      </c>
      <c r="N364" s="16" t="s">
        <v>77</v>
      </c>
      <c r="O364" s="16">
        <v>0</v>
      </c>
      <c r="P364" s="16" t="s">
        <v>78</v>
      </c>
      <c r="Q364" s="16" t="s">
        <v>78</v>
      </c>
      <c r="R364" s="16" t="s">
        <v>78</v>
      </c>
      <c r="S364" s="16" t="s">
        <v>78</v>
      </c>
      <c r="T364" s="14" t="s">
        <v>90</v>
      </c>
      <c r="U364" s="13" t="s">
        <v>434</v>
      </c>
      <c r="V364" s="14" t="s">
        <v>435</v>
      </c>
      <c r="W364" s="13" t="s">
        <v>73</v>
      </c>
      <c r="X364" s="17" t="s">
        <v>426</v>
      </c>
      <c r="Y364" s="14">
        <v>215</v>
      </c>
      <c r="Z364" s="14" t="s">
        <v>430</v>
      </c>
      <c r="AA364" s="13" t="s">
        <v>263</v>
      </c>
      <c r="AB364" s="18" t="s">
        <v>264</v>
      </c>
      <c r="AC364" s="4">
        <f t="shared" si="50"/>
        <v>1</v>
      </c>
      <c r="AD364" s="2">
        <f>IF(COUNTIF(D$2:D364,D364)&gt;1,0,1)</f>
        <v>0</v>
      </c>
      <c r="AG364" s="2">
        <f t="shared" si="51"/>
        <v>0</v>
      </c>
      <c r="AH364" s="2">
        <f t="shared" si="57"/>
        <v>0</v>
      </c>
      <c r="AI364" s="2">
        <f t="shared" si="52"/>
        <v>0</v>
      </c>
      <c r="AJ364" s="44" t="str">
        <f t="shared" si="53"/>
        <v>4832139624262556V</v>
      </c>
      <c r="AK364" s="2">
        <f>IF(COUNTIF(AJ$2:AJ364,AJ364)&gt;1,0,1)</f>
        <v>0</v>
      </c>
      <c r="AL364" s="2">
        <f t="shared" si="54"/>
        <v>0</v>
      </c>
      <c r="AM364" s="2">
        <f t="shared" si="55"/>
        <v>0</v>
      </c>
      <c r="AN364" s="2">
        <f t="shared" si="56"/>
        <v>0</v>
      </c>
      <c r="AO364" s="2">
        <f>VLOOKUP(D364,'[1]Matriculados PD 2015_2019'!$D:$F,3,0)</f>
        <v>0</v>
      </c>
      <c r="AP364" s="2">
        <f t="shared" si="58"/>
        <v>0</v>
      </c>
      <c r="AQ364" s="2">
        <f t="shared" si="59"/>
        <v>0</v>
      </c>
    </row>
    <row r="365" spans="1:43">
      <c r="A365" s="2">
        <v>238</v>
      </c>
      <c r="B365" s="6" t="s">
        <v>3873</v>
      </c>
      <c r="C365" s="7" t="s">
        <v>120</v>
      </c>
      <c r="D365" s="7">
        <v>71568126</v>
      </c>
      <c r="E365" s="8">
        <v>20017952</v>
      </c>
      <c r="F365" s="8">
        <v>17071</v>
      </c>
      <c r="G365" s="8" t="s">
        <v>3877</v>
      </c>
      <c r="H365" s="7" t="s">
        <v>73</v>
      </c>
      <c r="I365" s="7" t="s">
        <v>308</v>
      </c>
      <c r="J365" s="8" t="s">
        <v>75</v>
      </c>
      <c r="K365" s="8" t="s">
        <v>3878</v>
      </c>
      <c r="L365" s="7">
        <v>2015</v>
      </c>
      <c r="M365" s="9">
        <v>42404</v>
      </c>
      <c r="N365" s="10" t="s">
        <v>77</v>
      </c>
      <c r="O365" s="10">
        <v>0</v>
      </c>
      <c r="P365" s="10" t="s">
        <v>78</v>
      </c>
      <c r="Q365" s="10" t="s">
        <v>78</v>
      </c>
      <c r="R365" s="10" t="s">
        <v>78</v>
      </c>
      <c r="S365" s="10" t="s">
        <v>78</v>
      </c>
      <c r="T365" s="8" t="s">
        <v>80</v>
      </c>
      <c r="U365" s="7" t="s">
        <v>2235</v>
      </c>
      <c r="V365" s="8" t="s">
        <v>2236</v>
      </c>
      <c r="W365" s="7" t="s">
        <v>73</v>
      </c>
      <c r="X365" s="11" t="s">
        <v>426</v>
      </c>
      <c r="Y365" s="8">
        <v>805</v>
      </c>
      <c r="Z365" s="8" t="s">
        <v>559</v>
      </c>
      <c r="AA365" s="7" t="s">
        <v>263</v>
      </c>
      <c r="AB365" s="12" t="s">
        <v>264</v>
      </c>
      <c r="AC365" s="4">
        <f t="shared" si="50"/>
        <v>1</v>
      </c>
      <c r="AD365" s="2">
        <f>IF(COUNTIF(D$2:D365,D365)&gt;1,0,1)</f>
        <v>1</v>
      </c>
      <c r="AG365" s="2">
        <f t="shared" si="51"/>
        <v>0</v>
      </c>
      <c r="AH365" s="2">
        <f t="shared" si="57"/>
        <v>0</v>
      </c>
      <c r="AI365" s="2">
        <f t="shared" si="52"/>
        <v>1</v>
      </c>
      <c r="AJ365" s="44" t="str">
        <f t="shared" si="53"/>
        <v>7156812630414061B</v>
      </c>
      <c r="AK365" s="2">
        <f>IF(COUNTIF(AJ$2:AJ365,AJ365)&gt;1,0,1)</f>
        <v>1</v>
      </c>
      <c r="AL365" s="2">
        <f t="shared" si="54"/>
        <v>0</v>
      </c>
      <c r="AM365" s="2">
        <f t="shared" si="55"/>
        <v>0</v>
      </c>
      <c r="AN365" s="2">
        <f t="shared" si="56"/>
        <v>1</v>
      </c>
      <c r="AO365" s="2">
        <f>VLOOKUP(D365,'[1]Matriculados PD 2015_2019'!$D:$F,3,0)</f>
        <v>0</v>
      </c>
      <c r="AP365" s="2">
        <f t="shared" si="58"/>
        <v>0</v>
      </c>
      <c r="AQ365" s="2">
        <f t="shared" si="59"/>
        <v>0</v>
      </c>
    </row>
    <row r="366" spans="1:43">
      <c r="A366" s="2">
        <v>238</v>
      </c>
      <c r="B366" s="5" t="s">
        <v>3873</v>
      </c>
      <c r="C366" s="13" t="s">
        <v>120</v>
      </c>
      <c r="D366" s="13">
        <v>71568126</v>
      </c>
      <c r="E366" s="14">
        <v>20017952</v>
      </c>
      <c r="F366" s="14">
        <v>17071</v>
      </c>
      <c r="G366" s="14" t="s">
        <v>3877</v>
      </c>
      <c r="H366" s="13" t="s">
        <v>73</v>
      </c>
      <c r="I366" s="13" t="s">
        <v>308</v>
      </c>
      <c r="J366" s="14" t="s">
        <v>75</v>
      </c>
      <c r="K366" s="14" t="s">
        <v>3878</v>
      </c>
      <c r="L366" s="13">
        <v>2015</v>
      </c>
      <c r="M366" s="15">
        <v>42404</v>
      </c>
      <c r="N366" s="16" t="s">
        <v>77</v>
      </c>
      <c r="O366" s="16">
        <v>0</v>
      </c>
      <c r="P366" s="16" t="s">
        <v>78</v>
      </c>
      <c r="Q366" s="16" t="s">
        <v>78</v>
      </c>
      <c r="R366" s="16" t="s">
        <v>78</v>
      </c>
      <c r="S366" s="16" t="s">
        <v>78</v>
      </c>
      <c r="T366" s="14" t="s">
        <v>90</v>
      </c>
      <c r="U366" s="13" t="s">
        <v>2235</v>
      </c>
      <c r="V366" s="14" t="s">
        <v>2236</v>
      </c>
      <c r="W366" s="13" t="s">
        <v>73</v>
      </c>
      <c r="X366" s="17" t="s">
        <v>426</v>
      </c>
      <c r="Y366" s="14">
        <v>805</v>
      </c>
      <c r="Z366" s="14" t="s">
        <v>559</v>
      </c>
      <c r="AA366" s="13" t="s">
        <v>263</v>
      </c>
      <c r="AB366" s="18" t="s">
        <v>264</v>
      </c>
      <c r="AC366" s="4">
        <f t="shared" si="50"/>
        <v>1</v>
      </c>
      <c r="AD366" s="2">
        <f>IF(COUNTIF(D$2:D366,D366)&gt;1,0,1)</f>
        <v>0</v>
      </c>
      <c r="AG366" s="2">
        <f t="shared" si="51"/>
        <v>0</v>
      </c>
      <c r="AH366" s="2">
        <f t="shared" si="57"/>
        <v>0</v>
      </c>
      <c r="AI366" s="2">
        <f t="shared" si="52"/>
        <v>0</v>
      </c>
      <c r="AJ366" s="44" t="str">
        <f t="shared" si="53"/>
        <v>7156812630414061B</v>
      </c>
      <c r="AK366" s="2">
        <f>IF(COUNTIF(AJ$2:AJ366,AJ366)&gt;1,0,1)</f>
        <v>0</v>
      </c>
      <c r="AL366" s="2">
        <f t="shared" si="54"/>
        <v>0</v>
      </c>
      <c r="AM366" s="2">
        <f t="shared" si="55"/>
        <v>0</v>
      </c>
      <c r="AN366" s="2">
        <f t="shared" si="56"/>
        <v>0</v>
      </c>
      <c r="AO366" s="2">
        <f>VLOOKUP(D366,'[1]Matriculados PD 2015_2019'!$D:$F,3,0)</f>
        <v>0</v>
      </c>
      <c r="AP366" s="2">
        <f t="shared" si="58"/>
        <v>0</v>
      </c>
      <c r="AQ366" s="2">
        <f t="shared" si="59"/>
        <v>0</v>
      </c>
    </row>
    <row r="367" spans="1:43">
      <c r="A367" s="2">
        <v>238</v>
      </c>
      <c r="B367" s="6" t="s">
        <v>3873</v>
      </c>
      <c r="C367" s="7" t="s">
        <v>120</v>
      </c>
      <c r="D367" s="7">
        <v>83732528</v>
      </c>
      <c r="E367" s="8">
        <v>20017973</v>
      </c>
      <c r="F367" s="8">
        <v>17071</v>
      </c>
      <c r="G367" s="8" t="s">
        <v>3879</v>
      </c>
      <c r="H367" s="7" t="s">
        <v>73</v>
      </c>
      <c r="I367" s="7" t="s">
        <v>308</v>
      </c>
      <c r="J367" s="8" t="s">
        <v>75</v>
      </c>
      <c r="K367" s="8" t="s">
        <v>3880</v>
      </c>
      <c r="L367" s="7">
        <v>2015</v>
      </c>
      <c r="M367" s="9">
        <v>42403</v>
      </c>
      <c r="N367" s="10" t="s">
        <v>77</v>
      </c>
      <c r="O367" s="10">
        <v>0</v>
      </c>
      <c r="P367" s="10" t="s">
        <v>78</v>
      </c>
      <c r="Q367" s="10" t="s">
        <v>78</v>
      </c>
      <c r="R367" s="10" t="s">
        <v>78</v>
      </c>
      <c r="S367" s="10" t="s">
        <v>78</v>
      </c>
      <c r="T367" s="8" t="s">
        <v>80</v>
      </c>
      <c r="U367" s="7" t="s">
        <v>2248</v>
      </c>
      <c r="V367" s="8" t="s">
        <v>2249</v>
      </c>
      <c r="W367" s="7" t="s">
        <v>83</v>
      </c>
      <c r="X367" s="11" t="s">
        <v>426</v>
      </c>
      <c r="Y367" s="8">
        <v>215</v>
      </c>
      <c r="Z367" s="8" t="s">
        <v>430</v>
      </c>
      <c r="AA367" s="7" t="s">
        <v>263</v>
      </c>
      <c r="AB367" s="12" t="s">
        <v>264</v>
      </c>
      <c r="AC367" s="4">
        <f t="shared" si="50"/>
        <v>1</v>
      </c>
      <c r="AD367" s="2">
        <f>IF(COUNTIF(D$2:D367,D367)&gt;1,0,1)</f>
        <v>1</v>
      </c>
      <c r="AG367" s="2">
        <f t="shared" si="51"/>
        <v>0</v>
      </c>
      <c r="AH367" s="2">
        <f t="shared" si="57"/>
        <v>0</v>
      </c>
      <c r="AI367" s="2">
        <f t="shared" si="52"/>
        <v>1</v>
      </c>
      <c r="AJ367" s="44" t="str">
        <f t="shared" si="53"/>
        <v>8373252852547673X</v>
      </c>
      <c r="AK367" s="2">
        <f>IF(COUNTIF(AJ$2:AJ367,AJ367)&gt;1,0,1)</f>
        <v>1</v>
      </c>
      <c r="AL367" s="2">
        <f t="shared" si="54"/>
        <v>0</v>
      </c>
      <c r="AM367" s="2">
        <f t="shared" si="55"/>
        <v>0</v>
      </c>
      <c r="AN367" s="2">
        <f t="shared" si="56"/>
        <v>1</v>
      </c>
      <c r="AO367" s="2">
        <f>VLOOKUP(D367,'[1]Matriculados PD 2015_2019'!$D:$F,3,0)</f>
        <v>0</v>
      </c>
      <c r="AP367" s="2">
        <f t="shared" si="58"/>
        <v>0</v>
      </c>
      <c r="AQ367" s="2">
        <f t="shared" si="59"/>
        <v>0</v>
      </c>
    </row>
    <row r="368" spans="1:43">
      <c r="A368" s="2">
        <v>238</v>
      </c>
      <c r="B368" s="5" t="s">
        <v>3873</v>
      </c>
      <c r="C368" s="13" t="s">
        <v>120</v>
      </c>
      <c r="D368" s="13">
        <v>83732528</v>
      </c>
      <c r="E368" s="14">
        <v>20017973</v>
      </c>
      <c r="F368" s="14">
        <v>17071</v>
      </c>
      <c r="G368" s="14" t="s">
        <v>3879</v>
      </c>
      <c r="H368" s="13" t="s">
        <v>73</v>
      </c>
      <c r="I368" s="13" t="s">
        <v>308</v>
      </c>
      <c r="J368" s="14" t="s">
        <v>75</v>
      </c>
      <c r="K368" s="14" t="s">
        <v>3880</v>
      </c>
      <c r="L368" s="13">
        <v>2015</v>
      </c>
      <c r="M368" s="15">
        <v>42403</v>
      </c>
      <c r="N368" s="16" t="s">
        <v>77</v>
      </c>
      <c r="O368" s="16">
        <v>0</v>
      </c>
      <c r="P368" s="16" t="s">
        <v>78</v>
      </c>
      <c r="Q368" s="16" t="s">
        <v>78</v>
      </c>
      <c r="R368" s="16" t="s">
        <v>78</v>
      </c>
      <c r="S368" s="16" t="s">
        <v>78</v>
      </c>
      <c r="T368" s="14" t="s">
        <v>90</v>
      </c>
      <c r="U368" s="13" t="s">
        <v>2248</v>
      </c>
      <c r="V368" s="14" t="s">
        <v>2249</v>
      </c>
      <c r="W368" s="13" t="s">
        <v>83</v>
      </c>
      <c r="X368" s="17" t="s">
        <v>426</v>
      </c>
      <c r="Y368" s="14">
        <v>215</v>
      </c>
      <c r="Z368" s="14" t="s">
        <v>430</v>
      </c>
      <c r="AA368" s="13" t="s">
        <v>263</v>
      </c>
      <c r="AB368" s="18" t="s">
        <v>264</v>
      </c>
      <c r="AC368" s="4">
        <f t="shared" si="50"/>
        <v>1</v>
      </c>
      <c r="AD368" s="2">
        <f>IF(COUNTIF(D$2:D368,D368)&gt;1,0,1)</f>
        <v>0</v>
      </c>
      <c r="AG368" s="2">
        <f t="shared" si="51"/>
        <v>0</v>
      </c>
      <c r="AH368" s="2">
        <f t="shared" si="57"/>
        <v>0</v>
      </c>
      <c r="AI368" s="2">
        <f t="shared" si="52"/>
        <v>0</v>
      </c>
      <c r="AJ368" s="44" t="str">
        <f t="shared" si="53"/>
        <v>8373252852547673X</v>
      </c>
      <c r="AK368" s="2">
        <f>IF(COUNTIF(AJ$2:AJ368,AJ368)&gt;1,0,1)</f>
        <v>0</v>
      </c>
      <c r="AL368" s="2">
        <f t="shared" si="54"/>
        <v>0</v>
      </c>
      <c r="AM368" s="2">
        <f t="shared" si="55"/>
        <v>0</v>
      </c>
      <c r="AN368" s="2">
        <f t="shared" si="56"/>
        <v>0</v>
      </c>
      <c r="AO368" s="2">
        <f>VLOOKUP(D368,'[1]Matriculados PD 2015_2019'!$D:$F,3,0)</f>
        <v>0</v>
      </c>
      <c r="AP368" s="2">
        <f t="shared" si="58"/>
        <v>0</v>
      </c>
      <c r="AQ368" s="2">
        <f t="shared" si="59"/>
        <v>0</v>
      </c>
    </row>
    <row r="369" spans="1:43">
      <c r="A369" s="2">
        <v>238</v>
      </c>
      <c r="B369" s="6" t="s">
        <v>3873</v>
      </c>
      <c r="C369" s="7" t="s">
        <v>120</v>
      </c>
      <c r="D369" s="7">
        <v>86985633</v>
      </c>
      <c r="E369" s="8">
        <v>20017960</v>
      </c>
      <c r="F369" s="8">
        <v>17071</v>
      </c>
      <c r="G369" s="8" t="s">
        <v>3881</v>
      </c>
      <c r="H369" s="7" t="s">
        <v>73</v>
      </c>
      <c r="I369" s="7" t="s">
        <v>308</v>
      </c>
      <c r="J369" s="8" t="s">
        <v>75</v>
      </c>
      <c r="K369" s="8" t="s">
        <v>3882</v>
      </c>
      <c r="L369" s="7">
        <v>2015</v>
      </c>
      <c r="M369" s="9">
        <v>42403</v>
      </c>
      <c r="N369" s="10" t="s">
        <v>77</v>
      </c>
      <c r="O369" s="10">
        <v>0</v>
      </c>
      <c r="P369" s="10" t="s">
        <v>78</v>
      </c>
      <c r="Q369" s="10" t="s">
        <v>78</v>
      </c>
      <c r="R369" s="10" t="s">
        <v>78</v>
      </c>
      <c r="S369" s="10" t="s">
        <v>78</v>
      </c>
      <c r="T369" s="8" t="s">
        <v>80</v>
      </c>
      <c r="U369" s="7" t="s">
        <v>424</v>
      </c>
      <c r="V369" s="8" t="s">
        <v>425</v>
      </c>
      <c r="W369" s="7" t="s">
        <v>83</v>
      </c>
      <c r="X369" s="11" t="s">
        <v>426</v>
      </c>
      <c r="Y369" s="8">
        <v>625</v>
      </c>
      <c r="Z369" s="8" t="s">
        <v>427</v>
      </c>
      <c r="AA369" s="7" t="s">
        <v>263</v>
      </c>
      <c r="AB369" s="12" t="s">
        <v>264</v>
      </c>
      <c r="AC369" s="4">
        <f t="shared" si="50"/>
        <v>1</v>
      </c>
      <c r="AD369" s="2">
        <f>IF(COUNTIF(D$2:D369,D369)&gt;1,0,1)</f>
        <v>1</v>
      </c>
      <c r="AG369" s="2">
        <f t="shared" si="51"/>
        <v>0</v>
      </c>
      <c r="AH369" s="2">
        <f t="shared" si="57"/>
        <v>0</v>
      </c>
      <c r="AI369" s="2">
        <f t="shared" si="52"/>
        <v>1</v>
      </c>
      <c r="AJ369" s="44" t="str">
        <f t="shared" si="53"/>
        <v>8698563307972765E</v>
      </c>
      <c r="AK369" s="2">
        <f>IF(COUNTIF(AJ$2:AJ369,AJ369)&gt;1,0,1)</f>
        <v>1</v>
      </c>
      <c r="AL369" s="2">
        <f t="shared" si="54"/>
        <v>1</v>
      </c>
      <c r="AM369" s="2">
        <f t="shared" si="55"/>
        <v>0</v>
      </c>
      <c r="AN369" s="2">
        <f t="shared" si="56"/>
        <v>1</v>
      </c>
      <c r="AO369" s="2">
        <f>VLOOKUP(D369,'[1]Matriculados PD 2015_2019'!$D:$F,3,0)</f>
        <v>0</v>
      </c>
      <c r="AP369" s="2">
        <f t="shared" si="58"/>
        <v>0</v>
      </c>
      <c r="AQ369" s="2">
        <f t="shared" si="59"/>
        <v>0</v>
      </c>
    </row>
    <row r="370" spans="1:43">
      <c r="A370" s="2">
        <v>238</v>
      </c>
      <c r="B370" s="5" t="s">
        <v>3873</v>
      </c>
      <c r="C370" s="13" t="s">
        <v>120</v>
      </c>
      <c r="D370" s="13">
        <v>86985633</v>
      </c>
      <c r="E370" s="14">
        <v>20017960</v>
      </c>
      <c r="F370" s="14">
        <v>17071</v>
      </c>
      <c r="G370" s="14" t="s">
        <v>3881</v>
      </c>
      <c r="H370" s="13" t="s">
        <v>73</v>
      </c>
      <c r="I370" s="13" t="s">
        <v>308</v>
      </c>
      <c r="J370" s="14" t="s">
        <v>75</v>
      </c>
      <c r="K370" s="14" t="s">
        <v>3882</v>
      </c>
      <c r="L370" s="13">
        <v>2015</v>
      </c>
      <c r="M370" s="15">
        <v>42403</v>
      </c>
      <c r="N370" s="16" t="s">
        <v>77</v>
      </c>
      <c r="O370" s="16">
        <v>0</v>
      </c>
      <c r="P370" s="16" t="s">
        <v>78</v>
      </c>
      <c r="Q370" s="16" t="s">
        <v>78</v>
      </c>
      <c r="R370" s="16" t="s">
        <v>78</v>
      </c>
      <c r="S370" s="16" t="s">
        <v>78</v>
      </c>
      <c r="T370" s="14" t="s">
        <v>80</v>
      </c>
      <c r="U370" s="13" t="s">
        <v>434</v>
      </c>
      <c r="V370" s="14" t="s">
        <v>435</v>
      </c>
      <c r="W370" s="13" t="s">
        <v>73</v>
      </c>
      <c r="X370" s="17" t="s">
        <v>426</v>
      </c>
      <c r="Y370" s="14">
        <v>215</v>
      </c>
      <c r="Z370" s="14" t="s">
        <v>430</v>
      </c>
      <c r="AA370" s="13" t="s">
        <v>263</v>
      </c>
      <c r="AB370" s="18" t="s">
        <v>264</v>
      </c>
      <c r="AC370" s="4">
        <f t="shared" si="50"/>
        <v>1</v>
      </c>
      <c r="AD370" s="2">
        <f>IF(COUNTIF(D$2:D370,D370)&gt;1,0,1)</f>
        <v>0</v>
      </c>
      <c r="AG370" s="2">
        <f t="shared" si="51"/>
        <v>0</v>
      </c>
      <c r="AH370" s="2">
        <f t="shared" si="57"/>
        <v>0</v>
      </c>
      <c r="AI370" s="2">
        <f t="shared" si="52"/>
        <v>0</v>
      </c>
      <c r="AJ370" s="44" t="str">
        <f t="shared" si="53"/>
        <v>8698563324262556V</v>
      </c>
      <c r="AK370" s="2">
        <f>IF(COUNTIF(AJ$2:AJ370,AJ370)&gt;1,0,1)</f>
        <v>1</v>
      </c>
      <c r="AL370" s="2">
        <f t="shared" si="54"/>
        <v>0</v>
      </c>
      <c r="AM370" s="2">
        <f t="shared" si="55"/>
        <v>0</v>
      </c>
      <c r="AN370" s="2">
        <f t="shared" si="56"/>
        <v>0</v>
      </c>
      <c r="AO370" s="2">
        <f>VLOOKUP(D370,'[1]Matriculados PD 2015_2019'!$D:$F,3,0)</f>
        <v>0</v>
      </c>
      <c r="AP370" s="2">
        <f t="shared" si="58"/>
        <v>0</v>
      </c>
      <c r="AQ370" s="2">
        <f t="shared" si="59"/>
        <v>0</v>
      </c>
    </row>
    <row r="371" spans="1:43">
      <c r="A371" s="2">
        <v>238</v>
      </c>
      <c r="B371" s="6" t="s">
        <v>3873</v>
      </c>
      <c r="C371" s="7" t="s">
        <v>120</v>
      </c>
      <c r="D371" s="7">
        <v>86985633</v>
      </c>
      <c r="E371" s="8">
        <v>20017960</v>
      </c>
      <c r="F371" s="8">
        <v>17071</v>
      </c>
      <c r="G371" s="8" t="s">
        <v>3881</v>
      </c>
      <c r="H371" s="7" t="s">
        <v>73</v>
      </c>
      <c r="I371" s="7" t="s">
        <v>308</v>
      </c>
      <c r="J371" s="8" t="s">
        <v>75</v>
      </c>
      <c r="K371" s="8" t="s">
        <v>3882</v>
      </c>
      <c r="L371" s="7">
        <v>2015</v>
      </c>
      <c r="M371" s="9">
        <v>42403</v>
      </c>
      <c r="N371" s="10" t="s">
        <v>77</v>
      </c>
      <c r="O371" s="10">
        <v>0</v>
      </c>
      <c r="P371" s="10" t="s">
        <v>78</v>
      </c>
      <c r="Q371" s="10" t="s">
        <v>78</v>
      </c>
      <c r="R371" s="10" t="s">
        <v>78</v>
      </c>
      <c r="S371" s="10" t="s">
        <v>78</v>
      </c>
      <c r="T371" s="8" t="s">
        <v>80</v>
      </c>
      <c r="U371" s="7">
        <v>3866087</v>
      </c>
      <c r="V371" s="8" t="s">
        <v>3883</v>
      </c>
      <c r="W371" s="7"/>
      <c r="X371" s="11"/>
      <c r="Y371" s="8"/>
      <c r="Z371" s="8"/>
      <c r="AA371" s="7"/>
      <c r="AB371" s="12"/>
      <c r="AC371" s="4">
        <f t="shared" si="50"/>
        <v>1</v>
      </c>
      <c r="AD371" s="2">
        <f>IF(COUNTIF(D$2:D371,D371)&gt;1,0,1)</f>
        <v>0</v>
      </c>
      <c r="AG371" s="2">
        <f t="shared" si="51"/>
        <v>0</v>
      </c>
      <c r="AH371" s="2">
        <f t="shared" si="57"/>
        <v>0</v>
      </c>
      <c r="AI371" s="2">
        <f t="shared" si="52"/>
        <v>0</v>
      </c>
      <c r="AJ371" s="44" t="str">
        <f t="shared" si="53"/>
        <v>869856333866087</v>
      </c>
      <c r="AK371" s="2">
        <f>IF(COUNTIF(AJ$2:AJ371,AJ371)&gt;1,0,1)</f>
        <v>1</v>
      </c>
      <c r="AL371" s="2">
        <f t="shared" si="54"/>
        <v>0</v>
      </c>
      <c r="AM371" s="2">
        <f t="shared" si="55"/>
        <v>0</v>
      </c>
      <c r="AN371" s="2">
        <f t="shared" si="56"/>
        <v>0</v>
      </c>
      <c r="AO371" s="2">
        <f>VLOOKUP(D371,'[1]Matriculados PD 2015_2019'!$D:$F,3,0)</f>
        <v>0</v>
      </c>
      <c r="AP371" s="2">
        <f t="shared" si="58"/>
        <v>0</v>
      </c>
      <c r="AQ371" s="2">
        <f t="shared" si="59"/>
        <v>0</v>
      </c>
    </row>
    <row r="372" spans="1:43">
      <c r="A372" s="2">
        <v>238</v>
      </c>
      <c r="B372" s="5" t="s">
        <v>3873</v>
      </c>
      <c r="C372" s="13" t="s">
        <v>120</v>
      </c>
      <c r="D372" s="13">
        <v>86985633</v>
      </c>
      <c r="E372" s="14">
        <v>20017960</v>
      </c>
      <c r="F372" s="14">
        <v>17071</v>
      </c>
      <c r="G372" s="14" t="s">
        <v>3881</v>
      </c>
      <c r="H372" s="13" t="s">
        <v>73</v>
      </c>
      <c r="I372" s="13" t="s">
        <v>308</v>
      </c>
      <c r="J372" s="14" t="s">
        <v>75</v>
      </c>
      <c r="K372" s="14" t="s">
        <v>3882</v>
      </c>
      <c r="L372" s="13">
        <v>2015</v>
      </c>
      <c r="M372" s="15">
        <v>42403</v>
      </c>
      <c r="N372" s="16" t="s">
        <v>77</v>
      </c>
      <c r="O372" s="16">
        <v>0</v>
      </c>
      <c r="P372" s="16" t="s">
        <v>78</v>
      </c>
      <c r="Q372" s="16" t="s">
        <v>78</v>
      </c>
      <c r="R372" s="16" t="s">
        <v>78</v>
      </c>
      <c r="S372" s="16" t="s">
        <v>78</v>
      </c>
      <c r="T372" s="14" t="s">
        <v>90</v>
      </c>
      <c r="U372" s="13" t="s">
        <v>434</v>
      </c>
      <c r="V372" s="14" t="s">
        <v>435</v>
      </c>
      <c r="W372" s="13" t="s">
        <v>73</v>
      </c>
      <c r="X372" s="17" t="s">
        <v>426</v>
      </c>
      <c r="Y372" s="14">
        <v>215</v>
      </c>
      <c r="Z372" s="14" t="s">
        <v>430</v>
      </c>
      <c r="AA372" s="13" t="s">
        <v>263</v>
      </c>
      <c r="AB372" s="18" t="s">
        <v>264</v>
      </c>
      <c r="AC372" s="4">
        <f t="shared" si="50"/>
        <v>1</v>
      </c>
      <c r="AD372" s="2">
        <f>IF(COUNTIF(D$2:D372,D372)&gt;1,0,1)</f>
        <v>0</v>
      </c>
      <c r="AG372" s="2">
        <f t="shared" si="51"/>
        <v>0</v>
      </c>
      <c r="AH372" s="2">
        <f t="shared" si="57"/>
        <v>0</v>
      </c>
      <c r="AI372" s="2">
        <f t="shared" si="52"/>
        <v>0</v>
      </c>
      <c r="AJ372" s="44" t="str">
        <f t="shared" si="53"/>
        <v>8698563324262556V</v>
      </c>
      <c r="AK372" s="2">
        <f>IF(COUNTIF(AJ$2:AJ372,AJ372)&gt;1,0,1)</f>
        <v>0</v>
      </c>
      <c r="AL372" s="2">
        <f t="shared" si="54"/>
        <v>0</v>
      </c>
      <c r="AM372" s="2">
        <f t="shared" si="55"/>
        <v>0</v>
      </c>
      <c r="AN372" s="2">
        <f t="shared" si="56"/>
        <v>0</v>
      </c>
      <c r="AO372" s="2">
        <f>VLOOKUP(D372,'[1]Matriculados PD 2015_2019'!$D:$F,3,0)</f>
        <v>0</v>
      </c>
      <c r="AP372" s="2">
        <f t="shared" si="58"/>
        <v>0</v>
      </c>
      <c r="AQ372" s="2">
        <f t="shared" si="59"/>
        <v>0</v>
      </c>
    </row>
    <row r="373" spans="1:43">
      <c r="A373" s="2">
        <v>238</v>
      </c>
      <c r="B373" s="6" t="s">
        <v>3873</v>
      </c>
      <c r="C373" s="7" t="s">
        <v>120</v>
      </c>
      <c r="D373" s="7">
        <v>88954693</v>
      </c>
      <c r="E373" s="8">
        <v>20017996</v>
      </c>
      <c r="F373" s="8">
        <v>17071</v>
      </c>
      <c r="G373" s="8" t="s">
        <v>3884</v>
      </c>
      <c r="H373" s="7" t="s">
        <v>73</v>
      </c>
      <c r="I373" s="7" t="s">
        <v>308</v>
      </c>
      <c r="J373" s="8" t="s">
        <v>75</v>
      </c>
      <c r="K373" s="8" t="s">
        <v>3885</v>
      </c>
      <c r="L373" s="7">
        <v>2015</v>
      </c>
      <c r="M373" s="9">
        <v>42403</v>
      </c>
      <c r="N373" s="10" t="s">
        <v>77</v>
      </c>
      <c r="O373" s="10">
        <v>0</v>
      </c>
      <c r="P373" s="10" t="s">
        <v>78</v>
      </c>
      <c r="Q373" s="10" t="s">
        <v>78</v>
      </c>
      <c r="R373" s="10" t="s">
        <v>78</v>
      </c>
      <c r="S373" s="10" t="s">
        <v>78</v>
      </c>
      <c r="T373" s="8" t="s">
        <v>80</v>
      </c>
      <c r="U373" s="7" t="s">
        <v>546</v>
      </c>
      <c r="V373" s="8" t="s">
        <v>547</v>
      </c>
      <c r="W373" s="7" t="s">
        <v>73</v>
      </c>
      <c r="X373" s="11" t="s">
        <v>358</v>
      </c>
      <c r="Y373" s="8">
        <v>740</v>
      </c>
      <c r="Z373" s="8" t="s">
        <v>548</v>
      </c>
      <c r="AA373" s="7" t="s">
        <v>263</v>
      </c>
      <c r="AB373" s="12" t="s">
        <v>264</v>
      </c>
      <c r="AC373" s="4">
        <f t="shared" si="50"/>
        <v>1</v>
      </c>
      <c r="AD373" s="2">
        <f>IF(COUNTIF(D$2:D373,D373)&gt;1,0,1)</f>
        <v>1</v>
      </c>
      <c r="AG373" s="2">
        <f t="shared" si="51"/>
        <v>0</v>
      </c>
      <c r="AH373" s="2">
        <f t="shared" si="57"/>
        <v>0</v>
      </c>
      <c r="AI373" s="2">
        <f t="shared" si="52"/>
        <v>1</v>
      </c>
      <c r="AJ373" s="44" t="str">
        <f t="shared" si="53"/>
        <v>8895469307879351B</v>
      </c>
      <c r="AK373" s="2">
        <f>IF(COUNTIF(AJ$2:AJ373,AJ373)&gt;1,0,1)</f>
        <v>1</v>
      </c>
      <c r="AL373" s="2">
        <f t="shared" si="54"/>
        <v>0</v>
      </c>
      <c r="AM373" s="2">
        <f t="shared" si="55"/>
        <v>0</v>
      </c>
      <c r="AN373" s="2">
        <f t="shared" si="56"/>
        <v>1</v>
      </c>
      <c r="AO373" s="2">
        <f>VLOOKUP(D373,'[1]Matriculados PD 2015_2019'!$D:$F,3,0)</f>
        <v>0</v>
      </c>
      <c r="AP373" s="2">
        <f t="shared" si="58"/>
        <v>0</v>
      </c>
      <c r="AQ373" s="2">
        <f t="shared" si="59"/>
        <v>0</v>
      </c>
    </row>
    <row r="374" spans="1:43">
      <c r="A374" s="2">
        <v>238</v>
      </c>
      <c r="B374" s="5" t="s">
        <v>3873</v>
      </c>
      <c r="C374" s="13" t="s">
        <v>120</v>
      </c>
      <c r="D374" s="13">
        <v>88954693</v>
      </c>
      <c r="E374" s="14">
        <v>20017996</v>
      </c>
      <c r="F374" s="14">
        <v>17071</v>
      </c>
      <c r="G374" s="14" t="s">
        <v>3884</v>
      </c>
      <c r="H374" s="13" t="s">
        <v>73</v>
      </c>
      <c r="I374" s="13" t="s">
        <v>308</v>
      </c>
      <c r="J374" s="14" t="s">
        <v>75</v>
      </c>
      <c r="K374" s="14" t="s">
        <v>3885</v>
      </c>
      <c r="L374" s="13">
        <v>2015</v>
      </c>
      <c r="M374" s="15">
        <v>42403</v>
      </c>
      <c r="N374" s="16" t="s">
        <v>77</v>
      </c>
      <c r="O374" s="16">
        <v>0</v>
      </c>
      <c r="P374" s="16" t="s">
        <v>78</v>
      </c>
      <c r="Q374" s="16" t="s">
        <v>78</v>
      </c>
      <c r="R374" s="16" t="s">
        <v>78</v>
      </c>
      <c r="S374" s="16" t="s">
        <v>78</v>
      </c>
      <c r="T374" s="14" t="s">
        <v>90</v>
      </c>
      <c r="U374" s="13" t="s">
        <v>546</v>
      </c>
      <c r="V374" s="14" t="s">
        <v>547</v>
      </c>
      <c r="W374" s="13" t="s">
        <v>73</v>
      </c>
      <c r="X374" s="17" t="s">
        <v>358</v>
      </c>
      <c r="Y374" s="14">
        <v>740</v>
      </c>
      <c r="Z374" s="14" t="s">
        <v>548</v>
      </c>
      <c r="AA374" s="13" t="s">
        <v>263</v>
      </c>
      <c r="AB374" s="18" t="s">
        <v>264</v>
      </c>
      <c r="AC374" s="4">
        <f t="shared" si="50"/>
        <v>1</v>
      </c>
      <c r="AD374" s="2">
        <f>IF(COUNTIF(D$2:D374,D374)&gt;1,0,1)</f>
        <v>0</v>
      </c>
      <c r="AG374" s="2">
        <f t="shared" si="51"/>
        <v>0</v>
      </c>
      <c r="AH374" s="2">
        <f t="shared" si="57"/>
        <v>0</v>
      </c>
      <c r="AI374" s="2">
        <f t="shared" si="52"/>
        <v>0</v>
      </c>
      <c r="AJ374" s="44" t="str">
        <f t="shared" si="53"/>
        <v>8895469307879351B</v>
      </c>
      <c r="AK374" s="2">
        <f>IF(COUNTIF(AJ$2:AJ374,AJ374)&gt;1,0,1)</f>
        <v>0</v>
      </c>
      <c r="AL374" s="2">
        <f t="shared" si="54"/>
        <v>0</v>
      </c>
      <c r="AM374" s="2">
        <f t="shared" si="55"/>
        <v>0</v>
      </c>
      <c r="AN374" s="2">
        <f t="shared" si="56"/>
        <v>0</v>
      </c>
      <c r="AO374" s="2">
        <f>VLOOKUP(D374,'[1]Matriculados PD 2015_2019'!$D:$F,3,0)</f>
        <v>0</v>
      </c>
      <c r="AP374" s="2">
        <f t="shared" si="58"/>
        <v>0</v>
      </c>
      <c r="AQ374" s="2">
        <f t="shared" si="59"/>
        <v>0</v>
      </c>
    </row>
    <row r="375" spans="1:43">
      <c r="A375" s="2">
        <v>238</v>
      </c>
      <c r="B375" s="6" t="s">
        <v>3873</v>
      </c>
      <c r="C375" s="7" t="s">
        <v>120</v>
      </c>
      <c r="D375" s="7">
        <v>128000807</v>
      </c>
      <c r="E375" s="8">
        <v>20017907</v>
      </c>
      <c r="F375" s="8">
        <v>17071</v>
      </c>
      <c r="G375" s="8" t="s">
        <v>3886</v>
      </c>
      <c r="H375" s="7" t="s">
        <v>73</v>
      </c>
      <c r="I375" s="7" t="s">
        <v>308</v>
      </c>
      <c r="J375" s="8" t="s">
        <v>75</v>
      </c>
      <c r="K375" s="8" t="s">
        <v>3887</v>
      </c>
      <c r="L375" s="7">
        <v>2015</v>
      </c>
      <c r="M375" s="9">
        <v>42404</v>
      </c>
      <c r="N375" s="10" t="s">
        <v>77</v>
      </c>
      <c r="O375" s="10">
        <v>0</v>
      </c>
      <c r="P375" s="10" t="s">
        <v>78</v>
      </c>
      <c r="Q375" s="10" t="s">
        <v>78</v>
      </c>
      <c r="R375" s="10" t="s">
        <v>78</v>
      </c>
      <c r="S375" s="10" t="s">
        <v>78</v>
      </c>
      <c r="T375" s="8" t="s">
        <v>80</v>
      </c>
      <c r="U375" s="7" t="s">
        <v>557</v>
      </c>
      <c r="V375" s="8" t="s">
        <v>558</v>
      </c>
      <c r="W375" s="7" t="s">
        <v>83</v>
      </c>
      <c r="X375" s="11" t="s">
        <v>426</v>
      </c>
      <c r="Y375" s="8">
        <v>805</v>
      </c>
      <c r="Z375" s="8" t="s">
        <v>559</v>
      </c>
      <c r="AA375" s="7" t="s">
        <v>263</v>
      </c>
      <c r="AB375" s="12" t="s">
        <v>264</v>
      </c>
      <c r="AC375" s="4">
        <f t="shared" si="50"/>
        <v>1</v>
      </c>
      <c r="AD375" s="2">
        <f>IF(COUNTIF(D$2:D375,D375)&gt;1,0,1)</f>
        <v>1</v>
      </c>
      <c r="AG375" s="2">
        <f t="shared" si="51"/>
        <v>0</v>
      </c>
      <c r="AH375" s="2">
        <f t="shared" si="57"/>
        <v>0</v>
      </c>
      <c r="AI375" s="2">
        <f t="shared" si="52"/>
        <v>1</v>
      </c>
      <c r="AJ375" s="44" t="str">
        <f t="shared" si="53"/>
        <v>12800080713755215L</v>
      </c>
      <c r="AK375" s="2">
        <f>IF(COUNTIF(AJ$2:AJ375,AJ375)&gt;1,0,1)</f>
        <v>1</v>
      </c>
      <c r="AL375" s="2">
        <f t="shared" si="54"/>
        <v>0</v>
      </c>
      <c r="AM375" s="2">
        <f t="shared" si="55"/>
        <v>0</v>
      </c>
      <c r="AN375" s="2">
        <f t="shared" si="56"/>
        <v>1</v>
      </c>
      <c r="AO375" s="2">
        <f>VLOOKUP(D375,'[1]Matriculados PD 2015_2019'!$D:$F,3,0)</f>
        <v>0</v>
      </c>
      <c r="AP375" s="2">
        <f t="shared" si="58"/>
        <v>0</v>
      </c>
      <c r="AQ375" s="2">
        <f t="shared" si="59"/>
        <v>0</v>
      </c>
    </row>
    <row r="376" spans="1:43">
      <c r="A376" s="2">
        <v>238</v>
      </c>
      <c r="B376" s="6" t="s">
        <v>3873</v>
      </c>
      <c r="C376" s="7" t="s">
        <v>120</v>
      </c>
      <c r="D376" s="7">
        <v>128000807</v>
      </c>
      <c r="E376" s="8">
        <v>20017907</v>
      </c>
      <c r="F376" s="8">
        <v>17071</v>
      </c>
      <c r="G376" s="8" t="s">
        <v>3886</v>
      </c>
      <c r="H376" s="7" t="s">
        <v>73</v>
      </c>
      <c r="I376" s="7" t="s">
        <v>308</v>
      </c>
      <c r="J376" s="8" t="s">
        <v>75</v>
      </c>
      <c r="K376" s="8" t="s">
        <v>3887</v>
      </c>
      <c r="L376" s="7">
        <v>2015</v>
      </c>
      <c r="M376" s="9">
        <v>42404</v>
      </c>
      <c r="N376" s="10" t="s">
        <v>77</v>
      </c>
      <c r="O376" s="10">
        <v>0</v>
      </c>
      <c r="P376" s="10" t="s">
        <v>78</v>
      </c>
      <c r="Q376" s="10" t="s">
        <v>78</v>
      </c>
      <c r="R376" s="10" t="s">
        <v>78</v>
      </c>
      <c r="S376" s="10" t="s">
        <v>78</v>
      </c>
      <c r="T376" s="8" t="s">
        <v>90</v>
      </c>
      <c r="U376" s="7" t="s">
        <v>557</v>
      </c>
      <c r="V376" s="8" t="s">
        <v>558</v>
      </c>
      <c r="W376" s="7" t="s">
        <v>83</v>
      </c>
      <c r="X376" s="11" t="s">
        <v>426</v>
      </c>
      <c r="Y376" s="8">
        <v>805</v>
      </c>
      <c r="Z376" s="8" t="s">
        <v>559</v>
      </c>
      <c r="AA376" s="7" t="s">
        <v>263</v>
      </c>
      <c r="AB376" s="12" t="s">
        <v>264</v>
      </c>
      <c r="AC376" s="4">
        <f t="shared" si="50"/>
        <v>1</v>
      </c>
      <c r="AD376" s="2">
        <f>IF(COUNTIF(D$2:D376,D376)&gt;1,0,1)</f>
        <v>0</v>
      </c>
      <c r="AG376" s="2">
        <f t="shared" si="51"/>
        <v>0</v>
      </c>
      <c r="AH376" s="2">
        <f t="shared" si="57"/>
        <v>0</v>
      </c>
      <c r="AI376" s="2">
        <f t="shared" si="52"/>
        <v>0</v>
      </c>
      <c r="AJ376" s="44" t="str">
        <f t="shared" si="53"/>
        <v>12800080713755215L</v>
      </c>
      <c r="AK376" s="2">
        <f>IF(COUNTIF(AJ$2:AJ376,AJ376)&gt;1,0,1)</f>
        <v>0</v>
      </c>
      <c r="AL376" s="2">
        <f t="shared" si="54"/>
        <v>0</v>
      </c>
      <c r="AM376" s="2">
        <f t="shared" si="55"/>
        <v>0</v>
      </c>
      <c r="AN376" s="2">
        <f t="shared" si="56"/>
        <v>0</v>
      </c>
      <c r="AO376" s="2">
        <f>VLOOKUP(D376,'[1]Matriculados PD 2015_2019'!$D:$F,3,0)</f>
        <v>0</v>
      </c>
      <c r="AP376" s="2">
        <f t="shared" si="58"/>
        <v>0</v>
      </c>
      <c r="AQ376" s="2">
        <f t="shared" si="59"/>
        <v>0</v>
      </c>
    </row>
    <row r="377" spans="1:43">
      <c r="A377" s="2">
        <v>253</v>
      </c>
      <c r="B377" s="5" t="s">
        <v>3528</v>
      </c>
      <c r="C377" s="13" t="s">
        <v>120</v>
      </c>
      <c r="D377" s="13" t="s">
        <v>3529</v>
      </c>
      <c r="E377" s="14">
        <v>4209</v>
      </c>
      <c r="F377" s="14">
        <v>17029</v>
      </c>
      <c r="G377" s="14" t="s">
        <v>3530</v>
      </c>
      <c r="H377" s="13" t="s">
        <v>83</v>
      </c>
      <c r="I377" s="13" t="s">
        <v>74</v>
      </c>
      <c r="J377" s="14" t="s">
        <v>75</v>
      </c>
      <c r="K377" s="14" t="s">
        <v>3531</v>
      </c>
      <c r="L377" s="13">
        <v>2015</v>
      </c>
      <c r="M377" s="15">
        <v>42394</v>
      </c>
      <c r="N377" s="16" t="s">
        <v>77</v>
      </c>
      <c r="O377" s="16">
        <v>0</v>
      </c>
      <c r="P377" s="16" t="s">
        <v>78</v>
      </c>
      <c r="Q377" s="16" t="s">
        <v>78</v>
      </c>
      <c r="R377" s="16" t="s">
        <v>78</v>
      </c>
      <c r="S377" s="16" t="s">
        <v>78</v>
      </c>
      <c r="T377" s="14" t="s">
        <v>80</v>
      </c>
      <c r="U377" s="13" t="s">
        <v>3532</v>
      </c>
      <c r="V377" s="14" t="s">
        <v>3533</v>
      </c>
      <c r="W377" s="13" t="s">
        <v>83</v>
      </c>
      <c r="X377" s="17" t="s">
        <v>2109</v>
      </c>
      <c r="Y377" s="14">
        <v>615</v>
      </c>
      <c r="Z377" s="14" t="s">
        <v>3534</v>
      </c>
      <c r="AA377" s="13" t="s">
        <v>79</v>
      </c>
      <c r="AB377" s="18" t="s">
        <v>86</v>
      </c>
      <c r="AC377" s="4">
        <f t="shared" si="50"/>
        <v>1</v>
      </c>
      <c r="AD377" s="2">
        <f>IF(COUNTIF(D$2:D377,D377)&gt;1,0,1)</f>
        <v>1</v>
      </c>
      <c r="AG377" s="2">
        <f t="shared" si="51"/>
        <v>0</v>
      </c>
      <c r="AH377" s="2">
        <f t="shared" si="57"/>
        <v>0</v>
      </c>
      <c r="AI377" s="2">
        <f t="shared" si="52"/>
        <v>1</v>
      </c>
      <c r="AJ377" s="44" t="str">
        <f t="shared" si="53"/>
        <v>30792861R23655352J</v>
      </c>
      <c r="AK377" s="2">
        <f>IF(COUNTIF(AJ$2:AJ377,AJ377)&gt;1,0,1)</f>
        <v>1</v>
      </c>
      <c r="AL377" s="2">
        <f t="shared" si="54"/>
        <v>1</v>
      </c>
      <c r="AM377" s="2">
        <f t="shared" si="55"/>
        <v>0</v>
      </c>
      <c r="AN377" s="2">
        <f t="shared" si="56"/>
        <v>0</v>
      </c>
      <c r="AO377" s="2">
        <f>VLOOKUP(D377,'[1]Matriculados PD 2015_2019'!$D:$F,3,0)</f>
        <v>0</v>
      </c>
      <c r="AP377" s="2">
        <f t="shared" si="58"/>
        <v>0</v>
      </c>
      <c r="AQ377" s="2">
        <f t="shared" si="59"/>
        <v>0</v>
      </c>
    </row>
    <row r="378" spans="1:43">
      <c r="A378" s="2">
        <v>253</v>
      </c>
      <c r="B378" s="6" t="s">
        <v>3528</v>
      </c>
      <c r="C378" s="7" t="s">
        <v>120</v>
      </c>
      <c r="D378" s="7" t="s">
        <v>3529</v>
      </c>
      <c r="E378" s="8">
        <v>4209</v>
      </c>
      <c r="F378" s="8">
        <v>17029</v>
      </c>
      <c r="G378" s="8" t="s">
        <v>3530</v>
      </c>
      <c r="H378" s="7" t="s">
        <v>83</v>
      </c>
      <c r="I378" s="7" t="s">
        <v>74</v>
      </c>
      <c r="J378" s="8" t="s">
        <v>75</v>
      </c>
      <c r="K378" s="8" t="s">
        <v>3531</v>
      </c>
      <c r="L378" s="7">
        <v>2015</v>
      </c>
      <c r="M378" s="9">
        <v>42394</v>
      </c>
      <c r="N378" s="10" t="s">
        <v>77</v>
      </c>
      <c r="O378" s="10">
        <v>0</v>
      </c>
      <c r="P378" s="10" t="s">
        <v>78</v>
      </c>
      <c r="Q378" s="10" t="s">
        <v>78</v>
      </c>
      <c r="R378" s="10" t="s">
        <v>78</v>
      </c>
      <c r="S378" s="10" t="s">
        <v>78</v>
      </c>
      <c r="T378" s="8" t="s">
        <v>80</v>
      </c>
      <c r="U378" s="7" t="s">
        <v>3535</v>
      </c>
      <c r="V378" s="8" t="s">
        <v>3536</v>
      </c>
      <c r="W378" s="7" t="s">
        <v>73</v>
      </c>
      <c r="X378" s="11" t="s">
        <v>2109</v>
      </c>
      <c r="Y378" s="8">
        <v>615</v>
      </c>
      <c r="Z378" s="8" t="s">
        <v>3534</v>
      </c>
      <c r="AA378" s="7" t="s">
        <v>79</v>
      </c>
      <c r="AB378" s="12" t="s">
        <v>86</v>
      </c>
      <c r="AC378" s="4">
        <f t="shared" si="50"/>
        <v>1</v>
      </c>
      <c r="AD378" s="2">
        <f>IF(COUNTIF(D$2:D378,D378)&gt;1,0,1)</f>
        <v>0</v>
      </c>
      <c r="AG378" s="2">
        <f t="shared" si="51"/>
        <v>0</v>
      </c>
      <c r="AH378" s="2">
        <f t="shared" si="57"/>
        <v>0</v>
      </c>
      <c r="AI378" s="2">
        <f t="shared" si="52"/>
        <v>0</v>
      </c>
      <c r="AJ378" s="44" t="str">
        <f t="shared" si="53"/>
        <v>30792861R23779955W</v>
      </c>
      <c r="AK378" s="2">
        <f>IF(COUNTIF(AJ$2:AJ378,AJ378)&gt;1,0,1)</f>
        <v>1</v>
      </c>
      <c r="AL378" s="2">
        <f t="shared" si="54"/>
        <v>0</v>
      </c>
      <c r="AM378" s="2">
        <f t="shared" si="55"/>
        <v>0</v>
      </c>
      <c r="AN378" s="2">
        <f t="shared" si="56"/>
        <v>0</v>
      </c>
      <c r="AO378" s="2">
        <f>VLOOKUP(D378,'[1]Matriculados PD 2015_2019'!$D:$F,3,0)</f>
        <v>0</v>
      </c>
      <c r="AP378" s="2">
        <f t="shared" si="58"/>
        <v>0</v>
      </c>
      <c r="AQ378" s="2">
        <f t="shared" si="59"/>
        <v>0</v>
      </c>
    </row>
    <row r="379" spans="1:43">
      <c r="A379" s="2">
        <v>298</v>
      </c>
      <c r="B379" s="6" t="s">
        <v>277</v>
      </c>
      <c r="C379" s="7" t="s">
        <v>120</v>
      </c>
      <c r="D379" s="7" t="s">
        <v>4192</v>
      </c>
      <c r="E379" s="8">
        <v>10220565</v>
      </c>
      <c r="F379" s="8">
        <v>102121</v>
      </c>
      <c r="G379" s="8" t="s">
        <v>4193</v>
      </c>
      <c r="H379" s="7" t="s">
        <v>73</v>
      </c>
      <c r="I379" s="7" t="s">
        <v>74</v>
      </c>
      <c r="J379" s="8" t="s">
        <v>75</v>
      </c>
      <c r="K379" s="8" t="s">
        <v>4194</v>
      </c>
      <c r="L379" s="7">
        <v>2015</v>
      </c>
      <c r="M379" s="9">
        <v>42410</v>
      </c>
      <c r="N379" s="10" t="s">
        <v>77</v>
      </c>
      <c r="O379" s="10">
        <v>0</v>
      </c>
      <c r="P379" s="10" t="s">
        <v>78</v>
      </c>
      <c r="Q379" s="10" t="s">
        <v>79</v>
      </c>
      <c r="R379" s="10" t="s">
        <v>78</v>
      </c>
      <c r="S379" s="10" t="s">
        <v>79</v>
      </c>
      <c r="T379" s="8" t="s">
        <v>80</v>
      </c>
      <c r="U379" s="7" t="s">
        <v>2182</v>
      </c>
      <c r="V379" s="8" t="s">
        <v>2183</v>
      </c>
      <c r="W379" s="7" t="s">
        <v>83</v>
      </c>
      <c r="X379" s="11" t="s">
        <v>2109</v>
      </c>
      <c r="Y379" s="8">
        <v>610</v>
      </c>
      <c r="Z379" s="8" t="s">
        <v>294</v>
      </c>
      <c r="AA379" s="7" t="s">
        <v>79</v>
      </c>
      <c r="AB379" s="12" t="s">
        <v>86</v>
      </c>
      <c r="AC379" s="4">
        <f t="shared" si="50"/>
        <v>1</v>
      </c>
      <c r="AD379" s="2">
        <f>IF(COUNTIF(D$2:D379,D379)&gt;1,0,1)</f>
        <v>1</v>
      </c>
      <c r="AG379" s="2">
        <f t="shared" si="51"/>
        <v>1</v>
      </c>
      <c r="AH379" s="2">
        <f t="shared" si="57"/>
        <v>0</v>
      </c>
      <c r="AI379" s="2">
        <f t="shared" si="52"/>
        <v>1</v>
      </c>
      <c r="AJ379" s="44" t="str">
        <f t="shared" si="53"/>
        <v>05926389W30072153K</v>
      </c>
      <c r="AK379" s="2">
        <f>IF(COUNTIF(AJ$2:AJ379,AJ379)&gt;1,0,1)</f>
        <v>1</v>
      </c>
      <c r="AL379" s="2">
        <f t="shared" si="54"/>
        <v>1</v>
      </c>
      <c r="AM379" s="2">
        <f t="shared" si="55"/>
        <v>1</v>
      </c>
      <c r="AN379" s="2">
        <f t="shared" si="56"/>
        <v>0</v>
      </c>
      <c r="AO379" s="2">
        <f>VLOOKUP(D379,'[1]Matriculados PD 2015_2019'!$D:$F,3,0)</f>
        <v>0</v>
      </c>
      <c r="AP379" s="2">
        <f t="shared" si="58"/>
        <v>0</v>
      </c>
      <c r="AQ379" s="2">
        <f t="shared" si="59"/>
        <v>0</v>
      </c>
    </row>
    <row r="380" spans="1:43">
      <c r="A380" s="2">
        <v>298</v>
      </c>
      <c r="B380" s="5" t="s">
        <v>277</v>
      </c>
      <c r="C380" s="13" t="s">
        <v>120</v>
      </c>
      <c r="D380" s="13" t="s">
        <v>4192</v>
      </c>
      <c r="E380" s="14">
        <v>10220565</v>
      </c>
      <c r="F380" s="14">
        <v>102121</v>
      </c>
      <c r="G380" s="14" t="s">
        <v>4193</v>
      </c>
      <c r="H380" s="13" t="s">
        <v>73</v>
      </c>
      <c r="I380" s="13" t="s">
        <v>74</v>
      </c>
      <c r="J380" s="14" t="s">
        <v>75</v>
      </c>
      <c r="K380" s="14" t="s">
        <v>4194</v>
      </c>
      <c r="L380" s="13">
        <v>2015</v>
      </c>
      <c r="M380" s="15">
        <v>42410</v>
      </c>
      <c r="N380" s="16" t="s">
        <v>77</v>
      </c>
      <c r="O380" s="16">
        <v>0</v>
      </c>
      <c r="P380" s="16" t="s">
        <v>78</v>
      </c>
      <c r="Q380" s="16" t="s">
        <v>79</v>
      </c>
      <c r="R380" s="16" t="s">
        <v>78</v>
      </c>
      <c r="S380" s="16" t="s">
        <v>79</v>
      </c>
      <c r="T380" s="14" t="s">
        <v>90</v>
      </c>
      <c r="U380" s="13"/>
      <c r="V380" s="14" t="s">
        <v>4195</v>
      </c>
      <c r="W380" s="13"/>
      <c r="X380" s="17"/>
      <c r="Y380" s="14"/>
      <c r="Z380" s="14"/>
      <c r="AA380" s="13"/>
      <c r="AB380" s="18"/>
      <c r="AC380" s="4">
        <f t="shared" si="50"/>
        <v>1</v>
      </c>
      <c r="AD380" s="2">
        <f>IF(COUNTIF(D$2:D380,D380)&gt;1,0,1)</f>
        <v>0</v>
      </c>
      <c r="AG380" s="2">
        <f t="shared" si="51"/>
        <v>0</v>
      </c>
      <c r="AH380" s="2">
        <f t="shared" si="57"/>
        <v>0</v>
      </c>
      <c r="AI380" s="2">
        <f t="shared" si="52"/>
        <v>0</v>
      </c>
      <c r="AJ380" s="44" t="str">
        <f t="shared" si="53"/>
        <v>05926389W</v>
      </c>
      <c r="AK380" s="2">
        <f>IF(COUNTIF(AJ$2:AJ380,AJ380)&gt;1,0,1)</f>
        <v>1</v>
      </c>
      <c r="AL380" s="2">
        <f t="shared" si="54"/>
        <v>0</v>
      </c>
      <c r="AM380" s="2">
        <f t="shared" si="55"/>
        <v>0</v>
      </c>
      <c r="AN380" s="2">
        <f t="shared" si="56"/>
        <v>0</v>
      </c>
      <c r="AO380" s="2">
        <f>VLOOKUP(D380,'[1]Matriculados PD 2015_2019'!$D:$F,3,0)</f>
        <v>0</v>
      </c>
      <c r="AP380" s="2">
        <f t="shared" si="58"/>
        <v>0</v>
      </c>
      <c r="AQ380" s="2">
        <f t="shared" si="59"/>
        <v>0</v>
      </c>
    </row>
    <row r="381" spans="1:43">
      <c r="A381" s="2">
        <v>298</v>
      </c>
      <c r="B381" s="6" t="s">
        <v>277</v>
      </c>
      <c r="C381" s="7" t="s">
        <v>120</v>
      </c>
      <c r="D381" s="7" t="s">
        <v>4196</v>
      </c>
      <c r="E381" s="8">
        <v>10468388</v>
      </c>
      <c r="F381" s="8">
        <v>102121</v>
      </c>
      <c r="G381" s="8" t="s">
        <v>4197</v>
      </c>
      <c r="H381" s="7" t="s">
        <v>83</v>
      </c>
      <c r="I381" s="7" t="s">
        <v>74</v>
      </c>
      <c r="J381" s="8" t="s">
        <v>75</v>
      </c>
      <c r="K381" s="8" t="s">
        <v>4198</v>
      </c>
      <c r="L381" s="7">
        <v>2015</v>
      </c>
      <c r="M381" s="9">
        <v>42396</v>
      </c>
      <c r="N381" s="10" t="s">
        <v>113</v>
      </c>
      <c r="O381" s="10">
        <v>0</v>
      </c>
      <c r="P381" s="10" t="s">
        <v>78</v>
      </c>
      <c r="Q381" s="10" t="s">
        <v>78</v>
      </c>
      <c r="R381" s="10" t="s">
        <v>78</v>
      </c>
      <c r="S381" s="10" t="s">
        <v>78</v>
      </c>
      <c r="T381" s="8" t="s">
        <v>80</v>
      </c>
      <c r="U381" s="7" t="s">
        <v>375</v>
      </c>
      <c r="V381" s="8" t="s">
        <v>376</v>
      </c>
      <c r="W381" s="7" t="s">
        <v>83</v>
      </c>
      <c r="X381" s="11" t="s">
        <v>2109</v>
      </c>
      <c r="Y381" s="8">
        <v>610</v>
      </c>
      <c r="Z381" s="8" t="s">
        <v>294</v>
      </c>
      <c r="AA381" s="7" t="s">
        <v>79</v>
      </c>
      <c r="AB381" s="12" t="s">
        <v>86</v>
      </c>
      <c r="AC381" s="4">
        <f t="shared" si="50"/>
        <v>1</v>
      </c>
      <c r="AD381" s="2">
        <f>IF(COUNTIF(D$2:D381,D381)&gt;1,0,1)</f>
        <v>1</v>
      </c>
      <c r="AG381" s="2">
        <f t="shared" si="51"/>
        <v>0</v>
      </c>
      <c r="AH381" s="2">
        <f t="shared" si="57"/>
        <v>0</v>
      </c>
      <c r="AI381" s="2">
        <f t="shared" si="52"/>
        <v>0</v>
      </c>
      <c r="AJ381" s="44" t="str">
        <f t="shared" si="53"/>
        <v>22635732Y45057432H</v>
      </c>
      <c r="AK381" s="2">
        <f>IF(COUNTIF(AJ$2:AJ381,AJ381)&gt;1,0,1)</f>
        <v>1</v>
      </c>
      <c r="AL381" s="2">
        <f t="shared" si="54"/>
        <v>0</v>
      </c>
      <c r="AM381" s="2">
        <f t="shared" si="55"/>
        <v>0</v>
      </c>
      <c r="AN381" s="2">
        <f t="shared" si="56"/>
        <v>0</v>
      </c>
      <c r="AO381" s="2">
        <f>VLOOKUP(D381,'[1]Matriculados PD 2015_2019'!$D:$F,3,0)</f>
        <v>0</v>
      </c>
      <c r="AP381" s="2">
        <f t="shared" si="58"/>
        <v>0</v>
      </c>
      <c r="AQ381" s="2">
        <f t="shared" si="59"/>
        <v>0</v>
      </c>
    </row>
    <row r="382" spans="1:43">
      <c r="A382" s="2">
        <v>298</v>
      </c>
      <c r="B382" s="5" t="s">
        <v>277</v>
      </c>
      <c r="C382" s="13" t="s">
        <v>120</v>
      </c>
      <c r="D382" s="13" t="s">
        <v>4196</v>
      </c>
      <c r="E382" s="14">
        <v>10468388</v>
      </c>
      <c r="F382" s="14">
        <v>102121</v>
      </c>
      <c r="G382" s="14" t="s">
        <v>4197</v>
      </c>
      <c r="H382" s="13" t="s">
        <v>83</v>
      </c>
      <c r="I382" s="13" t="s">
        <v>74</v>
      </c>
      <c r="J382" s="14" t="s">
        <v>75</v>
      </c>
      <c r="K382" s="14" t="s">
        <v>4198</v>
      </c>
      <c r="L382" s="13">
        <v>2015</v>
      </c>
      <c r="M382" s="15">
        <v>42396</v>
      </c>
      <c r="N382" s="16" t="s">
        <v>113</v>
      </c>
      <c r="O382" s="16">
        <v>0</v>
      </c>
      <c r="P382" s="16" t="s">
        <v>78</v>
      </c>
      <c r="Q382" s="16" t="s">
        <v>78</v>
      </c>
      <c r="R382" s="16" t="s">
        <v>78</v>
      </c>
      <c r="S382" s="16" t="s">
        <v>78</v>
      </c>
      <c r="T382" s="14" t="s">
        <v>90</v>
      </c>
      <c r="U382" s="13" t="s">
        <v>375</v>
      </c>
      <c r="V382" s="14" t="s">
        <v>376</v>
      </c>
      <c r="W382" s="13" t="s">
        <v>83</v>
      </c>
      <c r="X382" s="17" t="s">
        <v>2109</v>
      </c>
      <c r="Y382" s="14">
        <v>610</v>
      </c>
      <c r="Z382" s="14" t="s">
        <v>294</v>
      </c>
      <c r="AA382" s="13" t="s">
        <v>79</v>
      </c>
      <c r="AB382" s="18" t="s">
        <v>86</v>
      </c>
      <c r="AC382" s="4">
        <f t="shared" si="50"/>
        <v>1</v>
      </c>
      <c r="AD382" s="2">
        <f>IF(COUNTIF(D$2:D382,D382)&gt;1,0,1)</f>
        <v>0</v>
      </c>
      <c r="AG382" s="2">
        <f t="shared" si="51"/>
        <v>0</v>
      </c>
      <c r="AH382" s="2">
        <f t="shared" si="57"/>
        <v>0</v>
      </c>
      <c r="AI382" s="2">
        <f t="shared" si="52"/>
        <v>0</v>
      </c>
      <c r="AJ382" s="44" t="str">
        <f t="shared" si="53"/>
        <v>22635732Y45057432H</v>
      </c>
      <c r="AK382" s="2">
        <f>IF(COUNTIF(AJ$2:AJ382,AJ382)&gt;1,0,1)</f>
        <v>0</v>
      </c>
      <c r="AL382" s="2">
        <f t="shared" si="54"/>
        <v>0</v>
      </c>
      <c r="AM382" s="2">
        <f t="shared" si="55"/>
        <v>0</v>
      </c>
      <c r="AN382" s="2">
        <f t="shared" si="56"/>
        <v>0</v>
      </c>
      <c r="AO382" s="2">
        <f>VLOOKUP(D382,'[1]Matriculados PD 2015_2019'!$D:$F,3,0)</f>
        <v>0</v>
      </c>
      <c r="AP382" s="2">
        <f t="shared" si="58"/>
        <v>0</v>
      </c>
      <c r="AQ382" s="2">
        <f t="shared" si="59"/>
        <v>0</v>
      </c>
    </row>
    <row r="383" spans="1:43">
      <c r="A383" s="2">
        <v>298</v>
      </c>
      <c r="B383" s="6" t="s">
        <v>277</v>
      </c>
      <c r="C383" s="7" t="s">
        <v>120</v>
      </c>
      <c r="D383" s="7" t="s">
        <v>4199</v>
      </c>
      <c r="E383" s="8">
        <v>10437913</v>
      </c>
      <c r="F383" s="8">
        <v>102121</v>
      </c>
      <c r="G383" s="8" t="s">
        <v>4200</v>
      </c>
      <c r="H383" s="7" t="s">
        <v>73</v>
      </c>
      <c r="I383" s="7" t="s">
        <v>74</v>
      </c>
      <c r="J383" s="8" t="s">
        <v>75</v>
      </c>
      <c r="K383" s="8" t="s">
        <v>4201</v>
      </c>
      <c r="L383" s="7">
        <v>2015</v>
      </c>
      <c r="M383" s="9">
        <v>42510</v>
      </c>
      <c r="N383" s="10" t="s">
        <v>77</v>
      </c>
      <c r="O383" s="10">
        <v>0</v>
      </c>
      <c r="P383" s="10" t="s">
        <v>78</v>
      </c>
      <c r="Q383" s="10" t="s">
        <v>78</v>
      </c>
      <c r="R383" s="10" t="s">
        <v>78</v>
      </c>
      <c r="S383" s="10" t="s">
        <v>78</v>
      </c>
      <c r="T383" s="8" t="s">
        <v>80</v>
      </c>
      <c r="U383" s="7" t="s">
        <v>397</v>
      </c>
      <c r="V383" s="8" t="s">
        <v>398</v>
      </c>
      <c r="W383" s="7" t="s">
        <v>83</v>
      </c>
      <c r="X383" s="11" t="s">
        <v>2109</v>
      </c>
      <c r="Y383" s="8">
        <v>670</v>
      </c>
      <c r="Z383" s="8" t="s">
        <v>400</v>
      </c>
      <c r="AA383" s="7" t="s">
        <v>79</v>
      </c>
      <c r="AB383" s="12" t="s">
        <v>86</v>
      </c>
      <c r="AC383" s="4">
        <f t="shared" si="50"/>
        <v>1</v>
      </c>
      <c r="AD383" s="2">
        <f>IF(COUNTIF(D$2:D383,D383)&gt;1,0,1)</f>
        <v>1</v>
      </c>
      <c r="AG383" s="2">
        <f t="shared" si="51"/>
        <v>0</v>
      </c>
      <c r="AH383" s="2">
        <f t="shared" si="57"/>
        <v>0</v>
      </c>
      <c r="AI383" s="2">
        <f t="shared" si="52"/>
        <v>1</v>
      </c>
      <c r="AJ383" s="44" t="str">
        <f t="shared" si="53"/>
        <v>30531231L30002739K</v>
      </c>
      <c r="AK383" s="2">
        <f>IF(COUNTIF(AJ$2:AJ383,AJ383)&gt;1,0,1)</f>
        <v>1</v>
      </c>
      <c r="AL383" s="2">
        <f t="shared" si="54"/>
        <v>0</v>
      </c>
      <c r="AM383" s="2">
        <f t="shared" si="55"/>
        <v>0</v>
      </c>
      <c r="AN383" s="2">
        <f t="shared" si="56"/>
        <v>0</v>
      </c>
      <c r="AO383" s="2">
        <f>VLOOKUP(D383,'[1]Matriculados PD 2015_2019'!$D:$F,3,0)</f>
        <v>0</v>
      </c>
      <c r="AP383" s="2">
        <f t="shared" si="58"/>
        <v>0</v>
      </c>
      <c r="AQ383" s="2">
        <f t="shared" si="59"/>
        <v>0</v>
      </c>
    </row>
    <row r="384" spans="1:43">
      <c r="A384" s="2">
        <v>298</v>
      </c>
      <c r="B384" s="5" t="s">
        <v>277</v>
      </c>
      <c r="C384" s="13" t="s">
        <v>120</v>
      </c>
      <c r="D384" s="13" t="s">
        <v>4199</v>
      </c>
      <c r="E384" s="14">
        <v>10437913</v>
      </c>
      <c r="F384" s="14">
        <v>102121</v>
      </c>
      <c r="G384" s="14" t="s">
        <v>4200</v>
      </c>
      <c r="H384" s="13" t="s">
        <v>73</v>
      </c>
      <c r="I384" s="13" t="s">
        <v>74</v>
      </c>
      <c r="J384" s="14" t="s">
        <v>75</v>
      </c>
      <c r="K384" s="14" t="s">
        <v>4201</v>
      </c>
      <c r="L384" s="13">
        <v>2015</v>
      </c>
      <c r="M384" s="15">
        <v>42510</v>
      </c>
      <c r="N384" s="16" t="s">
        <v>77</v>
      </c>
      <c r="O384" s="16">
        <v>0</v>
      </c>
      <c r="P384" s="16" t="s">
        <v>78</v>
      </c>
      <c r="Q384" s="16" t="s">
        <v>78</v>
      </c>
      <c r="R384" s="16" t="s">
        <v>78</v>
      </c>
      <c r="S384" s="16" t="s">
        <v>78</v>
      </c>
      <c r="T384" s="14" t="s">
        <v>90</v>
      </c>
      <c r="U384" s="13" t="s">
        <v>397</v>
      </c>
      <c r="V384" s="14" t="s">
        <v>398</v>
      </c>
      <c r="W384" s="13" t="s">
        <v>83</v>
      </c>
      <c r="X384" s="17" t="s">
        <v>2109</v>
      </c>
      <c r="Y384" s="14">
        <v>670</v>
      </c>
      <c r="Z384" s="14" t="s">
        <v>400</v>
      </c>
      <c r="AA384" s="13" t="s">
        <v>79</v>
      </c>
      <c r="AB384" s="18" t="s">
        <v>86</v>
      </c>
      <c r="AC384" s="4">
        <f t="shared" si="50"/>
        <v>1</v>
      </c>
      <c r="AD384" s="2">
        <f>IF(COUNTIF(D$2:D384,D384)&gt;1,0,1)</f>
        <v>0</v>
      </c>
      <c r="AG384" s="2">
        <f t="shared" si="51"/>
        <v>0</v>
      </c>
      <c r="AH384" s="2">
        <f t="shared" si="57"/>
        <v>0</v>
      </c>
      <c r="AI384" s="2">
        <f t="shared" si="52"/>
        <v>0</v>
      </c>
      <c r="AJ384" s="44" t="str">
        <f t="shared" si="53"/>
        <v>30531231L30002739K</v>
      </c>
      <c r="AK384" s="2">
        <f>IF(COUNTIF(AJ$2:AJ384,AJ384)&gt;1,0,1)</f>
        <v>0</v>
      </c>
      <c r="AL384" s="2">
        <f t="shared" si="54"/>
        <v>0</v>
      </c>
      <c r="AM384" s="2">
        <f t="shared" si="55"/>
        <v>0</v>
      </c>
      <c r="AN384" s="2">
        <f t="shared" si="56"/>
        <v>0</v>
      </c>
      <c r="AO384" s="2">
        <f>VLOOKUP(D384,'[1]Matriculados PD 2015_2019'!$D:$F,3,0)</f>
        <v>0</v>
      </c>
      <c r="AP384" s="2">
        <f t="shared" si="58"/>
        <v>0</v>
      </c>
      <c r="AQ384" s="2">
        <f t="shared" si="59"/>
        <v>0</v>
      </c>
    </row>
    <row r="385" spans="1:43">
      <c r="A385" s="2">
        <v>298</v>
      </c>
      <c r="B385" s="6" t="s">
        <v>277</v>
      </c>
      <c r="C385" s="7" t="s">
        <v>120</v>
      </c>
      <c r="D385" s="7" t="s">
        <v>4202</v>
      </c>
      <c r="E385" s="8">
        <v>4258</v>
      </c>
      <c r="F385" s="8">
        <v>102121</v>
      </c>
      <c r="G385" s="8" t="s">
        <v>4203</v>
      </c>
      <c r="H385" s="7" t="s">
        <v>83</v>
      </c>
      <c r="I385" s="7" t="s">
        <v>74</v>
      </c>
      <c r="J385" s="8" t="s">
        <v>75</v>
      </c>
      <c r="K385" s="8" t="s">
        <v>4204</v>
      </c>
      <c r="L385" s="7">
        <v>2015</v>
      </c>
      <c r="M385" s="9">
        <v>42396</v>
      </c>
      <c r="N385" s="10" t="s">
        <v>77</v>
      </c>
      <c r="O385" s="10">
        <v>0</v>
      </c>
      <c r="P385" s="10" t="s">
        <v>78</v>
      </c>
      <c r="Q385" s="10" t="s">
        <v>78</v>
      </c>
      <c r="R385" s="10" t="s">
        <v>78</v>
      </c>
      <c r="S385" s="10" t="s">
        <v>78</v>
      </c>
      <c r="T385" s="8" t="s">
        <v>80</v>
      </c>
      <c r="U385" s="7" t="s">
        <v>4205</v>
      </c>
      <c r="V385" s="8" t="s">
        <v>4206</v>
      </c>
      <c r="W385" s="7" t="s">
        <v>83</v>
      </c>
      <c r="X385" s="11" t="s">
        <v>399</v>
      </c>
      <c r="Y385" s="8">
        <v>90</v>
      </c>
      <c r="Z385" s="8" t="s">
        <v>1226</v>
      </c>
      <c r="AA385" s="7" t="s">
        <v>79</v>
      </c>
      <c r="AB385" s="12" t="s">
        <v>86</v>
      </c>
      <c r="AC385" s="4">
        <f t="shared" si="50"/>
        <v>1</v>
      </c>
      <c r="AD385" s="2">
        <f>IF(COUNTIF(D$2:D385,D385)&gt;1,0,1)</f>
        <v>1</v>
      </c>
      <c r="AG385" s="2">
        <f t="shared" si="51"/>
        <v>0</v>
      </c>
      <c r="AH385" s="2">
        <f t="shared" si="57"/>
        <v>0</v>
      </c>
      <c r="AI385" s="2">
        <f t="shared" si="52"/>
        <v>1</v>
      </c>
      <c r="AJ385" s="44" t="str">
        <f t="shared" si="53"/>
        <v>30547784N73546555F</v>
      </c>
      <c r="AK385" s="2">
        <f>IF(COUNTIF(AJ$2:AJ385,AJ385)&gt;1,0,1)</f>
        <v>1</v>
      </c>
      <c r="AL385" s="2">
        <f t="shared" si="54"/>
        <v>0</v>
      </c>
      <c r="AM385" s="2">
        <f t="shared" si="55"/>
        <v>0</v>
      </c>
      <c r="AN385" s="2">
        <f t="shared" si="56"/>
        <v>0</v>
      </c>
      <c r="AO385" s="2">
        <f>VLOOKUP(D385,'[1]Matriculados PD 2015_2019'!$D:$F,3,0)</f>
        <v>0</v>
      </c>
      <c r="AP385" s="2">
        <f t="shared" si="58"/>
        <v>0</v>
      </c>
      <c r="AQ385" s="2">
        <f t="shared" si="59"/>
        <v>0</v>
      </c>
    </row>
    <row r="386" spans="1:43">
      <c r="A386" s="2">
        <v>298</v>
      </c>
      <c r="B386" s="5" t="s">
        <v>277</v>
      </c>
      <c r="C386" s="13" t="s">
        <v>120</v>
      </c>
      <c r="D386" s="13" t="s">
        <v>4202</v>
      </c>
      <c r="E386" s="14">
        <v>4258</v>
      </c>
      <c r="F386" s="14">
        <v>102121</v>
      </c>
      <c r="G386" s="14" t="s">
        <v>4203</v>
      </c>
      <c r="H386" s="13" t="s">
        <v>83</v>
      </c>
      <c r="I386" s="13" t="s">
        <v>74</v>
      </c>
      <c r="J386" s="14" t="s">
        <v>75</v>
      </c>
      <c r="K386" s="14" t="s">
        <v>4204</v>
      </c>
      <c r="L386" s="13">
        <v>2015</v>
      </c>
      <c r="M386" s="15">
        <v>42396</v>
      </c>
      <c r="N386" s="16" t="s">
        <v>77</v>
      </c>
      <c r="O386" s="16">
        <v>0</v>
      </c>
      <c r="P386" s="16" t="s">
        <v>78</v>
      </c>
      <c r="Q386" s="16" t="s">
        <v>78</v>
      </c>
      <c r="R386" s="16" t="s">
        <v>78</v>
      </c>
      <c r="S386" s="16" t="s">
        <v>78</v>
      </c>
      <c r="T386" s="14" t="s">
        <v>90</v>
      </c>
      <c r="U386" s="13" t="s">
        <v>4205</v>
      </c>
      <c r="V386" s="14" t="s">
        <v>4206</v>
      </c>
      <c r="W386" s="13" t="s">
        <v>83</v>
      </c>
      <c r="X386" s="17" t="s">
        <v>399</v>
      </c>
      <c r="Y386" s="14">
        <v>90</v>
      </c>
      <c r="Z386" s="14" t="s">
        <v>1226</v>
      </c>
      <c r="AA386" s="13" t="s">
        <v>79</v>
      </c>
      <c r="AB386" s="18" t="s">
        <v>86</v>
      </c>
      <c r="AC386" s="4">
        <f t="shared" ref="AC386:AC449" si="60">IF(N386="","SIN NOTA",IF(N386="NP","NP",1))</f>
        <v>1</v>
      </c>
      <c r="AD386" s="2">
        <f>IF(COUNTIF(D$2:D386,D386)&gt;1,0,1)</f>
        <v>0</v>
      </c>
      <c r="AG386" s="2">
        <f t="shared" ref="AG386:AG449" si="61">IF(AD386=1,IF(Q386="S",1,0),0)</f>
        <v>0</v>
      </c>
      <c r="AH386" s="2">
        <f t="shared" si="57"/>
        <v>0</v>
      </c>
      <c r="AI386" s="2">
        <f t="shared" ref="AI386:AI449" si="62">IF(AD386=1,IF(N386="Y",1,0),0)</f>
        <v>0</v>
      </c>
      <c r="AJ386" s="44" t="str">
        <f t="shared" ref="AJ386:AJ449" si="63">D386&amp;U386</f>
        <v>30547784N73546555F</v>
      </c>
      <c r="AK386" s="2">
        <f>IF(COUNTIF(AJ$2:AJ386,AJ386)&gt;1,0,1)</f>
        <v>0</v>
      </c>
      <c r="AL386" s="2">
        <f t="shared" ref="AL386:AL449" si="64">IF(AD386=1,IF(SUMIF(D:D,D386,AK:AK)&gt;1,1,0),0)</f>
        <v>0</v>
      </c>
      <c r="AM386" s="2">
        <f t="shared" ref="AM386:AM449" si="65">IF(AD386=1,IF(S386="S",1,0),0)</f>
        <v>0</v>
      </c>
      <c r="AN386" s="2">
        <f t="shared" ref="AN386:AN449" si="66">IF(AD386=1,IF(I386="E",0,1),0)</f>
        <v>0</v>
      </c>
      <c r="AO386" s="2">
        <f>VLOOKUP(D386,'[1]Matriculados PD 2015_2019'!$D:$F,3,0)</f>
        <v>0</v>
      </c>
      <c r="AP386" s="2">
        <f t="shared" si="58"/>
        <v>0</v>
      </c>
      <c r="AQ386" s="2">
        <f t="shared" si="59"/>
        <v>0</v>
      </c>
    </row>
    <row r="387" spans="1:43">
      <c r="A387" s="2">
        <v>298</v>
      </c>
      <c r="B387" s="5" t="s">
        <v>277</v>
      </c>
      <c r="C387" s="13" t="s">
        <v>120</v>
      </c>
      <c r="D387" s="13" t="s">
        <v>4213</v>
      </c>
      <c r="E387" s="14">
        <v>10041465</v>
      </c>
      <c r="F387" s="14">
        <v>102121</v>
      </c>
      <c r="G387" s="14" t="s">
        <v>4214</v>
      </c>
      <c r="H387" s="13" t="s">
        <v>73</v>
      </c>
      <c r="I387" s="13" t="s">
        <v>74</v>
      </c>
      <c r="J387" s="14" t="s">
        <v>75</v>
      </c>
      <c r="K387" s="14" t="s">
        <v>4215</v>
      </c>
      <c r="L387" s="13">
        <v>2015</v>
      </c>
      <c r="M387" s="15">
        <v>42327</v>
      </c>
      <c r="N387" s="16" t="s">
        <v>77</v>
      </c>
      <c r="O387" s="16">
        <v>0</v>
      </c>
      <c r="P387" s="16" t="s">
        <v>78</v>
      </c>
      <c r="Q387" s="16" t="s">
        <v>78</v>
      </c>
      <c r="R387" s="16" t="s">
        <v>78</v>
      </c>
      <c r="S387" s="16" t="s">
        <v>78</v>
      </c>
      <c r="T387" s="14" t="s">
        <v>80</v>
      </c>
      <c r="U387" s="13" t="s">
        <v>4216</v>
      </c>
      <c r="V387" s="14" t="s">
        <v>4217</v>
      </c>
      <c r="W387" s="13" t="s">
        <v>83</v>
      </c>
      <c r="X387" s="17" t="s">
        <v>2109</v>
      </c>
      <c r="Y387" s="14">
        <v>610</v>
      </c>
      <c r="Z387" s="14" t="s">
        <v>294</v>
      </c>
      <c r="AA387" s="13" t="s">
        <v>79</v>
      </c>
      <c r="AB387" s="18" t="s">
        <v>86</v>
      </c>
      <c r="AC387" s="4">
        <f t="shared" si="60"/>
        <v>1</v>
      </c>
      <c r="AD387" s="2">
        <f>IF(COUNTIF(D$2:D387,D387)&gt;1,0,1)</f>
        <v>1</v>
      </c>
      <c r="AG387" s="2">
        <f t="shared" si="61"/>
        <v>0</v>
      </c>
      <c r="AH387" s="2">
        <f t="shared" ref="AH387:AH450" si="67">IF(AD387=1,IF(R387="S",1,0),0)</f>
        <v>0</v>
      </c>
      <c r="AI387" s="2">
        <f t="shared" si="62"/>
        <v>1</v>
      </c>
      <c r="AJ387" s="44" t="str">
        <f t="shared" si="63"/>
        <v>30948565H27896755D</v>
      </c>
      <c r="AK387" s="2">
        <f>IF(COUNTIF(AJ$2:AJ387,AJ387)&gt;1,0,1)</f>
        <v>1</v>
      </c>
      <c r="AL387" s="2">
        <f t="shared" si="64"/>
        <v>1</v>
      </c>
      <c r="AM387" s="2">
        <f t="shared" si="65"/>
        <v>0</v>
      </c>
      <c r="AN387" s="2">
        <f t="shared" si="66"/>
        <v>0</v>
      </c>
      <c r="AO387" s="2">
        <f>VLOOKUP(D387,'[1]Matriculados PD 2015_2019'!$D:$F,3,0)</f>
        <v>0</v>
      </c>
      <c r="AP387" s="2">
        <f t="shared" ref="AP387:AP450" si="68">IF(AD387=1,IF(AO387="completo",1,0),0)</f>
        <v>0</v>
      </c>
      <c r="AQ387" s="2">
        <f t="shared" ref="AQ387:AQ450" si="69">IF(AD387=1,IF(AO387="parcial",1,0),0)</f>
        <v>0</v>
      </c>
    </row>
    <row r="388" spans="1:43">
      <c r="A388" s="2">
        <v>298</v>
      </c>
      <c r="B388" s="6" t="s">
        <v>277</v>
      </c>
      <c r="C388" s="7" t="s">
        <v>120</v>
      </c>
      <c r="D388" s="7" t="s">
        <v>4213</v>
      </c>
      <c r="E388" s="8">
        <v>10041465</v>
      </c>
      <c r="F388" s="8">
        <v>102121</v>
      </c>
      <c r="G388" s="8" t="s">
        <v>4214</v>
      </c>
      <c r="H388" s="7" t="s">
        <v>73</v>
      </c>
      <c r="I388" s="7" t="s">
        <v>74</v>
      </c>
      <c r="J388" s="8" t="s">
        <v>75</v>
      </c>
      <c r="K388" s="8" t="s">
        <v>4215</v>
      </c>
      <c r="L388" s="7">
        <v>2015</v>
      </c>
      <c r="M388" s="9">
        <v>42327</v>
      </c>
      <c r="N388" s="10" t="s">
        <v>77</v>
      </c>
      <c r="O388" s="10">
        <v>0</v>
      </c>
      <c r="P388" s="10" t="s">
        <v>78</v>
      </c>
      <c r="Q388" s="10" t="s">
        <v>78</v>
      </c>
      <c r="R388" s="10" t="s">
        <v>78</v>
      </c>
      <c r="S388" s="10" t="s">
        <v>78</v>
      </c>
      <c r="T388" s="8" t="s">
        <v>80</v>
      </c>
      <c r="U388" s="7" t="s">
        <v>4218</v>
      </c>
      <c r="V388" s="8" t="s">
        <v>4219</v>
      </c>
      <c r="W388" s="7" t="s">
        <v>73</v>
      </c>
      <c r="X388" s="11" t="s">
        <v>2109</v>
      </c>
      <c r="Y388" s="8">
        <v>610</v>
      </c>
      <c r="Z388" s="8" t="s">
        <v>294</v>
      </c>
      <c r="AA388" s="7" t="s">
        <v>79</v>
      </c>
      <c r="AB388" s="12" t="s">
        <v>86</v>
      </c>
      <c r="AC388" s="4">
        <f t="shared" si="60"/>
        <v>1</v>
      </c>
      <c r="AD388" s="2">
        <f>IF(COUNTIF(D$2:D388,D388)&gt;1,0,1)</f>
        <v>0</v>
      </c>
      <c r="AG388" s="2">
        <f t="shared" si="61"/>
        <v>0</v>
      </c>
      <c r="AH388" s="2">
        <f t="shared" si="67"/>
        <v>0</v>
      </c>
      <c r="AI388" s="2">
        <f t="shared" si="62"/>
        <v>0</v>
      </c>
      <c r="AJ388" s="44" t="str">
        <f t="shared" si="63"/>
        <v>30948565H31208418V</v>
      </c>
      <c r="AK388" s="2">
        <f>IF(COUNTIF(AJ$2:AJ388,AJ388)&gt;1,0,1)</f>
        <v>1</v>
      </c>
      <c r="AL388" s="2">
        <f t="shared" si="64"/>
        <v>0</v>
      </c>
      <c r="AM388" s="2">
        <f t="shared" si="65"/>
        <v>0</v>
      </c>
      <c r="AN388" s="2">
        <f t="shared" si="66"/>
        <v>0</v>
      </c>
      <c r="AO388" s="2">
        <f>VLOOKUP(D388,'[1]Matriculados PD 2015_2019'!$D:$F,3,0)</f>
        <v>0</v>
      </c>
      <c r="AP388" s="2">
        <f t="shared" si="68"/>
        <v>0</v>
      </c>
      <c r="AQ388" s="2">
        <f t="shared" si="69"/>
        <v>0</v>
      </c>
    </row>
    <row r="389" spans="1:43">
      <c r="A389" s="2">
        <v>298</v>
      </c>
      <c r="B389" s="5" t="s">
        <v>277</v>
      </c>
      <c r="C389" s="13" t="s">
        <v>120</v>
      </c>
      <c r="D389" s="13" t="s">
        <v>4213</v>
      </c>
      <c r="E389" s="14">
        <v>10041465</v>
      </c>
      <c r="F389" s="14">
        <v>102121</v>
      </c>
      <c r="G389" s="14" t="s">
        <v>4214</v>
      </c>
      <c r="H389" s="13" t="s">
        <v>73</v>
      </c>
      <c r="I389" s="13" t="s">
        <v>74</v>
      </c>
      <c r="J389" s="14" t="s">
        <v>75</v>
      </c>
      <c r="K389" s="14" t="s">
        <v>4215</v>
      </c>
      <c r="L389" s="13">
        <v>2015</v>
      </c>
      <c r="M389" s="15">
        <v>42327</v>
      </c>
      <c r="N389" s="16" t="s">
        <v>77</v>
      </c>
      <c r="O389" s="16">
        <v>0</v>
      </c>
      <c r="P389" s="16" t="s">
        <v>78</v>
      </c>
      <c r="Q389" s="16" t="s">
        <v>78</v>
      </c>
      <c r="R389" s="16" t="s">
        <v>78</v>
      </c>
      <c r="S389" s="16" t="s">
        <v>78</v>
      </c>
      <c r="T389" s="14" t="s">
        <v>90</v>
      </c>
      <c r="U389" s="13" t="s">
        <v>4218</v>
      </c>
      <c r="V389" s="14" t="s">
        <v>4219</v>
      </c>
      <c r="W389" s="13" t="s">
        <v>73</v>
      </c>
      <c r="X389" s="17" t="s">
        <v>2109</v>
      </c>
      <c r="Y389" s="14">
        <v>610</v>
      </c>
      <c r="Z389" s="14" t="s">
        <v>294</v>
      </c>
      <c r="AA389" s="13" t="s">
        <v>79</v>
      </c>
      <c r="AB389" s="18" t="s">
        <v>86</v>
      </c>
      <c r="AC389" s="4">
        <f t="shared" si="60"/>
        <v>1</v>
      </c>
      <c r="AD389" s="2">
        <f>IF(COUNTIF(D$2:D389,D389)&gt;1,0,1)</f>
        <v>0</v>
      </c>
      <c r="AG389" s="2">
        <f t="shared" si="61"/>
        <v>0</v>
      </c>
      <c r="AH389" s="2">
        <f t="shared" si="67"/>
        <v>0</v>
      </c>
      <c r="AI389" s="2">
        <f t="shared" si="62"/>
        <v>0</v>
      </c>
      <c r="AJ389" s="44" t="str">
        <f t="shared" si="63"/>
        <v>30948565H31208418V</v>
      </c>
      <c r="AK389" s="2">
        <f>IF(COUNTIF(AJ$2:AJ389,AJ389)&gt;1,0,1)</f>
        <v>0</v>
      </c>
      <c r="AL389" s="2">
        <f t="shared" si="64"/>
        <v>0</v>
      </c>
      <c r="AM389" s="2">
        <f t="shared" si="65"/>
        <v>0</v>
      </c>
      <c r="AN389" s="2">
        <f t="shared" si="66"/>
        <v>0</v>
      </c>
      <c r="AO389" s="2">
        <f>VLOOKUP(D389,'[1]Matriculados PD 2015_2019'!$D:$F,3,0)</f>
        <v>0</v>
      </c>
      <c r="AP389" s="2">
        <f t="shared" si="68"/>
        <v>0</v>
      </c>
      <c r="AQ389" s="2">
        <f t="shared" si="69"/>
        <v>0</v>
      </c>
    </row>
    <row r="390" spans="1:43">
      <c r="A390" s="2">
        <v>298</v>
      </c>
      <c r="B390" s="6" t="s">
        <v>277</v>
      </c>
      <c r="C390" s="7" t="s">
        <v>120</v>
      </c>
      <c r="D390" s="7" t="s">
        <v>303</v>
      </c>
      <c r="E390" s="8">
        <v>10457645</v>
      </c>
      <c r="F390" s="8">
        <v>102121</v>
      </c>
      <c r="G390" s="8" t="s">
        <v>4220</v>
      </c>
      <c r="H390" s="7" t="s">
        <v>83</v>
      </c>
      <c r="I390" s="7" t="s">
        <v>74</v>
      </c>
      <c r="J390" s="8" t="s">
        <v>75</v>
      </c>
      <c r="K390" s="8" t="s">
        <v>4221</v>
      </c>
      <c r="L390" s="7">
        <v>2015</v>
      </c>
      <c r="M390" s="9">
        <v>42352</v>
      </c>
      <c r="N390" s="10" t="s">
        <v>77</v>
      </c>
      <c r="O390" s="10">
        <v>0</v>
      </c>
      <c r="P390" s="10" t="s">
        <v>78</v>
      </c>
      <c r="Q390" s="10" t="s">
        <v>79</v>
      </c>
      <c r="R390" s="10" t="s">
        <v>78</v>
      </c>
      <c r="S390" s="10" t="s">
        <v>78</v>
      </c>
      <c r="T390" s="8" t="s">
        <v>80</v>
      </c>
      <c r="U390" s="7" t="s">
        <v>337</v>
      </c>
      <c r="V390" s="8" t="s">
        <v>338</v>
      </c>
      <c r="W390" s="7" t="s">
        <v>73</v>
      </c>
      <c r="X390" s="11" t="s">
        <v>1973</v>
      </c>
      <c r="Y390" s="8">
        <v>255</v>
      </c>
      <c r="Z390" s="8" t="s">
        <v>89</v>
      </c>
      <c r="AA390" s="7" t="s">
        <v>79</v>
      </c>
      <c r="AB390" s="12" t="s">
        <v>86</v>
      </c>
      <c r="AC390" s="4">
        <f t="shared" si="60"/>
        <v>1</v>
      </c>
      <c r="AD390" s="2">
        <f>IF(COUNTIF(D$2:D390,D390)&gt;1,0,1)</f>
        <v>1</v>
      </c>
      <c r="AG390" s="2">
        <f t="shared" si="61"/>
        <v>1</v>
      </c>
      <c r="AH390" s="2">
        <f t="shared" si="67"/>
        <v>0</v>
      </c>
      <c r="AI390" s="2">
        <f t="shared" si="62"/>
        <v>1</v>
      </c>
      <c r="AJ390" s="44" t="str">
        <f t="shared" si="63"/>
        <v>30995913D09726206N</v>
      </c>
      <c r="AK390" s="2">
        <f>IF(COUNTIF(AJ$2:AJ390,AJ390)&gt;1,0,1)</f>
        <v>1</v>
      </c>
      <c r="AL390" s="2">
        <f t="shared" si="64"/>
        <v>0</v>
      </c>
      <c r="AM390" s="2">
        <f t="shared" si="65"/>
        <v>0</v>
      </c>
      <c r="AN390" s="2">
        <f t="shared" si="66"/>
        <v>0</v>
      </c>
      <c r="AO390" s="2">
        <f>VLOOKUP(D390,'[1]Matriculados PD 2015_2019'!$D:$F,3,0)</f>
        <v>0</v>
      </c>
      <c r="AP390" s="2">
        <f t="shared" si="68"/>
        <v>0</v>
      </c>
      <c r="AQ390" s="2">
        <f t="shared" si="69"/>
        <v>0</v>
      </c>
    </row>
    <row r="391" spans="1:43">
      <c r="A391" s="2">
        <v>298</v>
      </c>
      <c r="B391" s="5" t="s">
        <v>277</v>
      </c>
      <c r="C391" s="13" t="s">
        <v>120</v>
      </c>
      <c r="D391" s="13" t="s">
        <v>303</v>
      </c>
      <c r="E391" s="14">
        <v>10457645</v>
      </c>
      <c r="F391" s="14">
        <v>102121</v>
      </c>
      <c r="G391" s="14" t="s">
        <v>4220</v>
      </c>
      <c r="H391" s="13" t="s">
        <v>83</v>
      </c>
      <c r="I391" s="13" t="s">
        <v>74</v>
      </c>
      <c r="J391" s="14" t="s">
        <v>75</v>
      </c>
      <c r="K391" s="14" t="s">
        <v>4221</v>
      </c>
      <c r="L391" s="13">
        <v>2015</v>
      </c>
      <c r="M391" s="15">
        <v>42352</v>
      </c>
      <c r="N391" s="16" t="s">
        <v>77</v>
      </c>
      <c r="O391" s="16">
        <v>0</v>
      </c>
      <c r="P391" s="16" t="s">
        <v>78</v>
      </c>
      <c r="Q391" s="16" t="s">
        <v>79</v>
      </c>
      <c r="R391" s="16" t="s">
        <v>78</v>
      </c>
      <c r="S391" s="16" t="s">
        <v>78</v>
      </c>
      <c r="T391" s="14" t="s">
        <v>90</v>
      </c>
      <c r="U391" s="13" t="s">
        <v>337</v>
      </c>
      <c r="V391" s="14" t="s">
        <v>338</v>
      </c>
      <c r="W391" s="13" t="s">
        <v>73</v>
      </c>
      <c r="X391" s="17" t="s">
        <v>1973</v>
      </c>
      <c r="Y391" s="14">
        <v>255</v>
      </c>
      <c r="Z391" s="14" t="s">
        <v>89</v>
      </c>
      <c r="AA391" s="13" t="s">
        <v>79</v>
      </c>
      <c r="AB391" s="18" t="s">
        <v>86</v>
      </c>
      <c r="AC391" s="4">
        <f t="shared" si="60"/>
        <v>1</v>
      </c>
      <c r="AD391" s="2">
        <f>IF(COUNTIF(D$2:D391,D391)&gt;1,0,1)</f>
        <v>0</v>
      </c>
      <c r="AG391" s="2">
        <f t="shared" si="61"/>
        <v>0</v>
      </c>
      <c r="AH391" s="2">
        <f t="shared" si="67"/>
        <v>0</v>
      </c>
      <c r="AI391" s="2">
        <f t="shared" si="62"/>
        <v>0</v>
      </c>
      <c r="AJ391" s="44" t="str">
        <f t="shared" si="63"/>
        <v>30995913D09726206N</v>
      </c>
      <c r="AK391" s="2">
        <f>IF(COUNTIF(AJ$2:AJ391,AJ391)&gt;1,0,1)</f>
        <v>0</v>
      </c>
      <c r="AL391" s="2">
        <f t="shared" si="64"/>
        <v>0</v>
      </c>
      <c r="AM391" s="2">
        <f t="shared" si="65"/>
        <v>0</v>
      </c>
      <c r="AN391" s="2">
        <f t="shared" si="66"/>
        <v>0</v>
      </c>
      <c r="AO391" s="2">
        <f>VLOOKUP(D391,'[1]Matriculados PD 2015_2019'!$D:$F,3,0)</f>
        <v>0</v>
      </c>
      <c r="AP391" s="2">
        <f t="shared" si="68"/>
        <v>0</v>
      </c>
      <c r="AQ391" s="2">
        <f t="shared" si="69"/>
        <v>0</v>
      </c>
    </row>
    <row r="392" spans="1:43">
      <c r="A392" s="2">
        <v>298</v>
      </c>
      <c r="B392" s="5" t="s">
        <v>277</v>
      </c>
      <c r="C392" s="13" t="s">
        <v>120</v>
      </c>
      <c r="D392" s="13" t="s">
        <v>4227</v>
      </c>
      <c r="E392" s="14">
        <v>10470247</v>
      </c>
      <c r="F392" s="14">
        <v>102121</v>
      </c>
      <c r="G392" s="14" t="s">
        <v>4228</v>
      </c>
      <c r="H392" s="13" t="s">
        <v>73</v>
      </c>
      <c r="I392" s="13" t="s">
        <v>74</v>
      </c>
      <c r="J392" s="14" t="s">
        <v>75</v>
      </c>
      <c r="K392" s="14" t="s">
        <v>4229</v>
      </c>
      <c r="L392" s="13">
        <v>2015</v>
      </c>
      <c r="M392" s="15">
        <v>42305</v>
      </c>
      <c r="N392" s="16" t="s">
        <v>77</v>
      </c>
      <c r="O392" s="16">
        <v>0</v>
      </c>
      <c r="P392" s="16" t="s">
        <v>78</v>
      </c>
      <c r="Q392" s="16" t="s">
        <v>78</v>
      </c>
      <c r="R392" s="16" t="s">
        <v>78</v>
      </c>
      <c r="S392" s="16" t="s">
        <v>78</v>
      </c>
      <c r="T392" s="14" t="s">
        <v>80</v>
      </c>
      <c r="U392" s="13" t="s">
        <v>1234</v>
      </c>
      <c r="V392" s="14" t="s">
        <v>1235</v>
      </c>
      <c r="W392" s="13" t="s">
        <v>83</v>
      </c>
      <c r="X392" s="17" t="s">
        <v>283</v>
      </c>
      <c r="Y392" s="14">
        <v>566</v>
      </c>
      <c r="Z392" s="14" t="s">
        <v>365</v>
      </c>
      <c r="AA392" s="13" t="s">
        <v>79</v>
      </c>
      <c r="AB392" s="18" t="s">
        <v>86</v>
      </c>
      <c r="AC392" s="4">
        <f t="shared" si="60"/>
        <v>1</v>
      </c>
      <c r="AD392" s="2">
        <f>IF(COUNTIF(D$2:D392,D392)&gt;1,0,1)</f>
        <v>1</v>
      </c>
      <c r="AG392" s="2">
        <f t="shared" si="61"/>
        <v>0</v>
      </c>
      <c r="AH392" s="2">
        <f t="shared" si="67"/>
        <v>0</v>
      </c>
      <c r="AI392" s="2">
        <f t="shared" si="62"/>
        <v>1</v>
      </c>
      <c r="AJ392" s="44" t="str">
        <f t="shared" si="63"/>
        <v>44374705T30808211X</v>
      </c>
      <c r="AK392" s="2">
        <f>IF(COUNTIF(AJ$2:AJ392,AJ392)&gt;1,0,1)</f>
        <v>1</v>
      </c>
      <c r="AL392" s="2">
        <f t="shared" si="64"/>
        <v>1</v>
      </c>
      <c r="AM392" s="2">
        <f t="shared" si="65"/>
        <v>0</v>
      </c>
      <c r="AN392" s="2">
        <f t="shared" si="66"/>
        <v>0</v>
      </c>
      <c r="AO392" s="2">
        <f>VLOOKUP(D392,'[1]Matriculados PD 2015_2019'!$D:$F,3,0)</f>
        <v>0</v>
      </c>
      <c r="AP392" s="2">
        <f t="shared" si="68"/>
        <v>0</v>
      </c>
      <c r="AQ392" s="2">
        <f t="shared" si="69"/>
        <v>0</v>
      </c>
    </row>
    <row r="393" spans="1:43">
      <c r="A393" s="2">
        <v>298</v>
      </c>
      <c r="B393" s="6" t="s">
        <v>277</v>
      </c>
      <c r="C393" s="7" t="s">
        <v>120</v>
      </c>
      <c r="D393" s="7" t="s">
        <v>4227</v>
      </c>
      <c r="E393" s="8">
        <v>10470247</v>
      </c>
      <c r="F393" s="8">
        <v>102121</v>
      </c>
      <c r="G393" s="8" t="s">
        <v>4228</v>
      </c>
      <c r="H393" s="7" t="s">
        <v>73</v>
      </c>
      <c r="I393" s="7" t="s">
        <v>74</v>
      </c>
      <c r="J393" s="8" t="s">
        <v>75</v>
      </c>
      <c r="K393" s="8" t="s">
        <v>4229</v>
      </c>
      <c r="L393" s="7">
        <v>2015</v>
      </c>
      <c r="M393" s="9">
        <v>42305</v>
      </c>
      <c r="N393" s="10" t="s">
        <v>77</v>
      </c>
      <c r="O393" s="10">
        <v>0</v>
      </c>
      <c r="P393" s="10" t="s">
        <v>78</v>
      </c>
      <c r="Q393" s="10" t="s">
        <v>78</v>
      </c>
      <c r="R393" s="10" t="s">
        <v>78</v>
      </c>
      <c r="S393" s="10" t="s">
        <v>78</v>
      </c>
      <c r="T393" s="8" t="s">
        <v>80</v>
      </c>
      <c r="U393" s="7" t="s">
        <v>4230</v>
      </c>
      <c r="V393" s="8" t="s">
        <v>4231</v>
      </c>
      <c r="W393" s="7"/>
      <c r="X393" s="11"/>
      <c r="Y393" s="8"/>
      <c r="Z393" s="8"/>
      <c r="AA393" s="7"/>
      <c r="AB393" s="12"/>
      <c r="AC393" s="4">
        <f t="shared" si="60"/>
        <v>1</v>
      </c>
      <c r="AD393" s="2">
        <f>IF(COUNTIF(D$2:D393,D393)&gt;1,0,1)</f>
        <v>0</v>
      </c>
      <c r="AG393" s="2">
        <f t="shared" si="61"/>
        <v>0</v>
      </c>
      <c r="AH393" s="2">
        <f t="shared" si="67"/>
        <v>0</v>
      </c>
      <c r="AI393" s="2">
        <f t="shared" si="62"/>
        <v>0</v>
      </c>
      <c r="AJ393" s="44" t="str">
        <f t="shared" si="63"/>
        <v>44374705T31313211E</v>
      </c>
      <c r="AK393" s="2">
        <f>IF(COUNTIF(AJ$2:AJ393,AJ393)&gt;1,0,1)</f>
        <v>1</v>
      </c>
      <c r="AL393" s="2">
        <f t="shared" si="64"/>
        <v>0</v>
      </c>
      <c r="AM393" s="2">
        <f t="shared" si="65"/>
        <v>0</v>
      </c>
      <c r="AN393" s="2">
        <f t="shared" si="66"/>
        <v>0</v>
      </c>
      <c r="AO393" s="2">
        <f>VLOOKUP(D393,'[1]Matriculados PD 2015_2019'!$D:$F,3,0)</f>
        <v>0</v>
      </c>
      <c r="AP393" s="2">
        <f t="shared" si="68"/>
        <v>0</v>
      </c>
      <c r="AQ393" s="2">
        <f t="shared" si="69"/>
        <v>0</v>
      </c>
    </row>
    <row r="394" spans="1:43">
      <c r="A394" s="2">
        <v>298</v>
      </c>
      <c r="B394" s="5" t="s">
        <v>277</v>
      </c>
      <c r="C394" s="13" t="s">
        <v>120</v>
      </c>
      <c r="D394" s="13" t="s">
        <v>4227</v>
      </c>
      <c r="E394" s="14">
        <v>10470247</v>
      </c>
      <c r="F394" s="14">
        <v>102121</v>
      </c>
      <c r="G394" s="14" t="s">
        <v>4228</v>
      </c>
      <c r="H394" s="13" t="s">
        <v>73</v>
      </c>
      <c r="I394" s="13" t="s">
        <v>74</v>
      </c>
      <c r="J394" s="14" t="s">
        <v>75</v>
      </c>
      <c r="K394" s="14" t="s">
        <v>4229</v>
      </c>
      <c r="L394" s="13">
        <v>2015</v>
      </c>
      <c r="M394" s="15">
        <v>42305</v>
      </c>
      <c r="N394" s="16" t="s">
        <v>77</v>
      </c>
      <c r="O394" s="16">
        <v>0</v>
      </c>
      <c r="P394" s="16" t="s">
        <v>78</v>
      </c>
      <c r="Q394" s="16" t="s">
        <v>78</v>
      </c>
      <c r="R394" s="16" t="s">
        <v>78</v>
      </c>
      <c r="S394" s="16" t="s">
        <v>78</v>
      </c>
      <c r="T394" s="14" t="s">
        <v>90</v>
      </c>
      <c r="U394" s="13" t="s">
        <v>1234</v>
      </c>
      <c r="V394" s="14" t="s">
        <v>1235</v>
      </c>
      <c r="W394" s="13" t="s">
        <v>83</v>
      </c>
      <c r="X394" s="17" t="s">
        <v>283</v>
      </c>
      <c r="Y394" s="14">
        <v>566</v>
      </c>
      <c r="Z394" s="14" t="s">
        <v>365</v>
      </c>
      <c r="AA394" s="13" t="s">
        <v>79</v>
      </c>
      <c r="AB394" s="18" t="s">
        <v>86</v>
      </c>
      <c r="AC394" s="4">
        <f t="shared" si="60"/>
        <v>1</v>
      </c>
      <c r="AD394" s="2">
        <f>IF(COUNTIF(D$2:D394,D394)&gt;1,0,1)</f>
        <v>0</v>
      </c>
      <c r="AG394" s="2">
        <f t="shared" si="61"/>
        <v>0</v>
      </c>
      <c r="AH394" s="2">
        <f t="shared" si="67"/>
        <v>0</v>
      </c>
      <c r="AI394" s="2">
        <f t="shared" si="62"/>
        <v>0</v>
      </c>
      <c r="AJ394" s="44" t="str">
        <f t="shared" si="63"/>
        <v>44374705T30808211X</v>
      </c>
      <c r="AK394" s="2">
        <f>IF(COUNTIF(AJ$2:AJ394,AJ394)&gt;1,0,1)</f>
        <v>0</v>
      </c>
      <c r="AL394" s="2">
        <f t="shared" si="64"/>
        <v>0</v>
      </c>
      <c r="AM394" s="2">
        <f t="shared" si="65"/>
        <v>0</v>
      </c>
      <c r="AN394" s="2">
        <f t="shared" si="66"/>
        <v>0</v>
      </c>
      <c r="AO394" s="2">
        <f>VLOOKUP(D394,'[1]Matriculados PD 2015_2019'!$D:$F,3,0)</f>
        <v>0</v>
      </c>
      <c r="AP394" s="2">
        <f t="shared" si="68"/>
        <v>0</v>
      </c>
      <c r="AQ394" s="2">
        <f t="shared" si="69"/>
        <v>0</v>
      </c>
    </row>
    <row r="395" spans="1:43">
      <c r="A395" s="2">
        <v>298</v>
      </c>
      <c r="B395" s="5" t="s">
        <v>277</v>
      </c>
      <c r="C395" s="13" t="s">
        <v>120</v>
      </c>
      <c r="D395" s="13" t="s">
        <v>4232</v>
      </c>
      <c r="E395" s="14">
        <v>10370088</v>
      </c>
      <c r="F395" s="14">
        <v>102121</v>
      </c>
      <c r="G395" s="14" t="s">
        <v>4233</v>
      </c>
      <c r="H395" s="13" t="s">
        <v>73</v>
      </c>
      <c r="I395" s="13" t="s">
        <v>74</v>
      </c>
      <c r="J395" s="14" t="s">
        <v>75</v>
      </c>
      <c r="K395" s="14" t="s">
        <v>4234</v>
      </c>
      <c r="L395" s="13">
        <v>2015</v>
      </c>
      <c r="M395" s="15">
        <v>42405</v>
      </c>
      <c r="N395" s="16" t="s">
        <v>77</v>
      </c>
      <c r="O395" s="16">
        <v>0</v>
      </c>
      <c r="P395" s="16" t="s">
        <v>78</v>
      </c>
      <c r="Q395" s="16" t="s">
        <v>78</v>
      </c>
      <c r="R395" s="16" t="s">
        <v>78</v>
      </c>
      <c r="S395" s="16" t="s">
        <v>78</v>
      </c>
      <c r="T395" s="14" t="s">
        <v>80</v>
      </c>
      <c r="U395" s="13" t="s">
        <v>312</v>
      </c>
      <c r="V395" s="14" t="s">
        <v>313</v>
      </c>
      <c r="W395" s="13" t="s">
        <v>83</v>
      </c>
      <c r="X395" s="17" t="s">
        <v>283</v>
      </c>
      <c r="Y395" s="14">
        <v>50</v>
      </c>
      <c r="Z395" s="14" t="s">
        <v>314</v>
      </c>
      <c r="AA395" s="13" t="s">
        <v>99</v>
      </c>
      <c r="AB395" s="18" t="s">
        <v>100</v>
      </c>
      <c r="AC395" s="4">
        <f t="shared" si="60"/>
        <v>1</v>
      </c>
      <c r="AD395" s="2">
        <f>IF(COUNTIF(D$2:D395,D395)&gt;1,0,1)</f>
        <v>1</v>
      </c>
      <c r="AG395" s="2">
        <f t="shared" si="61"/>
        <v>0</v>
      </c>
      <c r="AH395" s="2">
        <f t="shared" si="67"/>
        <v>0</v>
      </c>
      <c r="AI395" s="2">
        <f t="shared" si="62"/>
        <v>1</v>
      </c>
      <c r="AJ395" s="44" t="str">
        <f t="shared" si="63"/>
        <v>45747239D30508275V</v>
      </c>
      <c r="AK395" s="2">
        <f>IF(COUNTIF(AJ$2:AJ395,AJ395)&gt;1,0,1)</f>
        <v>1</v>
      </c>
      <c r="AL395" s="2">
        <f t="shared" si="64"/>
        <v>1</v>
      </c>
      <c r="AM395" s="2">
        <f t="shared" si="65"/>
        <v>0</v>
      </c>
      <c r="AN395" s="2">
        <f t="shared" si="66"/>
        <v>0</v>
      </c>
      <c r="AO395" s="2">
        <f>VLOOKUP(D395,'[1]Matriculados PD 2015_2019'!$D:$F,3,0)</f>
        <v>0</v>
      </c>
      <c r="AP395" s="2">
        <f t="shared" si="68"/>
        <v>0</v>
      </c>
      <c r="AQ395" s="2">
        <f t="shared" si="69"/>
        <v>0</v>
      </c>
    </row>
    <row r="396" spans="1:43">
      <c r="A396" s="2">
        <v>298</v>
      </c>
      <c r="B396" s="6" t="s">
        <v>277</v>
      </c>
      <c r="C396" s="7" t="s">
        <v>120</v>
      </c>
      <c r="D396" s="7" t="s">
        <v>4232</v>
      </c>
      <c r="E396" s="8">
        <v>10370088</v>
      </c>
      <c r="F396" s="8">
        <v>102121</v>
      </c>
      <c r="G396" s="8" t="s">
        <v>4233</v>
      </c>
      <c r="H396" s="7" t="s">
        <v>73</v>
      </c>
      <c r="I396" s="7" t="s">
        <v>74</v>
      </c>
      <c r="J396" s="8" t="s">
        <v>75</v>
      </c>
      <c r="K396" s="8" t="s">
        <v>4234</v>
      </c>
      <c r="L396" s="7">
        <v>2015</v>
      </c>
      <c r="M396" s="9">
        <v>42405</v>
      </c>
      <c r="N396" s="10" t="s">
        <v>77</v>
      </c>
      <c r="O396" s="10">
        <v>0</v>
      </c>
      <c r="P396" s="10" t="s">
        <v>78</v>
      </c>
      <c r="Q396" s="10" t="s">
        <v>78</v>
      </c>
      <c r="R396" s="10" t="s">
        <v>78</v>
      </c>
      <c r="S396" s="10" t="s">
        <v>78</v>
      </c>
      <c r="T396" s="8" t="s">
        <v>80</v>
      </c>
      <c r="U396" s="7" t="s">
        <v>322</v>
      </c>
      <c r="V396" s="8" t="s">
        <v>323</v>
      </c>
      <c r="W396" s="7" t="s">
        <v>83</v>
      </c>
      <c r="X396" s="11" t="s">
        <v>283</v>
      </c>
      <c r="Y396" s="8">
        <v>50</v>
      </c>
      <c r="Z396" s="8" t="s">
        <v>314</v>
      </c>
      <c r="AA396" s="7" t="s">
        <v>99</v>
      </c>
      <c r="AB396" s="12" t="s">
        <v>100</v>
      </c>
      <c r="AC396" s="4">
        <f t="shared" si="60"/>
        <v>1</v>
      </c>
      <c r="AD396" s="2">
        <f>IF(COUNTIF(D$2:D396,D396)&gt;1,0,1)</f>
        <v>0</v>
      </c>
      <c r="AG396" s="2">
        <f t="shared" si="61"/>
        <v>0</v>
      </c>
      <c r="AH396" s="2">
        <f t="shared" si="67"/>
        <v>0</v>
      </c>
      <c r="AI396" s="2">
        <f t="shared" si="62"/>
        <v>0</v>
      </c>
      <c r="AJ396" s="44" t="str">
        <f t="shared" si="63"/>
        <v>45747239D30813254Q</v>
      </c>
      <c r="AK396" s="2">
        <f>IF(COUNTIF(AJ$2:AJ396,AJ396)&gt;1,0,1)</f>
        <v>1</v>
      </c>
      <c r="AL396" s="2">
        <f t="shared" si="64"/>
        <v>0</v>
      </c>
      <c r="AM396" s="2">
        <f t="shared" si="65"/>
        <v>0</v>
      </c>
      <c r="AN396" s="2">
        <f t="shared" si="66"/>
        <v>0</v>
      </c>
      <c r="AO396" s="2">
        <f>VLOOKUP(D396,'[1]Matriculados PD 2015_2019'!$D:$F,3,0)</f>
        <v>0</v>
      </c>
      <c r="AP396" s="2">
        <f t="shared" si="68"/>
        <v>0</v>
      </c>
      <c r="AQ396" s="2">
        <f t="shared" si="69"/>
        <v>0</v>
      </c>
    </row>
    <row r="397" spans="1:43">
      <c r="A397" s="2">
        <v>298</v>
      </c>
      <c r="B397" s="5" t="s">
        <v>277</v>
      </c>
      <c r="C397" s="13" t="s">
        <v>120</v>
      </c>
      <c r="D397" s="13" t="s">
        <v>4232</v>
      </c>
      <c r="E397" s="14">
        <v>10370088</v>
      </c>
      <c r="F397" s="14">
        <v>102121</v>
      </c>
      <c r="G397" s="14" t="s">
        <v>4233</v>
      </c>
      <c r="H397" s="13" t="s">
        <v>73</v>
      </c>
      <c r="I397" s="13" t="s">
        <v>74</v>
      </c>
      <c r="J397" s="14" t="s">
        <v>75</v>
      </c>
      <c r="K397" s="14" t="s">
        <v>4234</v>
      </c>
      <c r="L397" s="13">
        <v>2015</v>
      </c>
      <c r="M397" s="15">
        <v>42405</v>
      </c>
      <c r="N397" s="16" t="s">
        <v>77</v>
      </c>
      <c r="O397" s="16">
        <v>0</v>
      </c>
      <c r="P397" s="16" t="s">
        <v>78</v>
      </c>
      <c r="Q397" s="16" t="s">
        <v>78</v>
      </c>
      <c r="R397" s="16" t="s">
        <v>78</v>
      </c>
      <c r="S397" s="16" t="s">
        <v>78</v>
      </c>
      <c r="T397" s="14" t="s">
        <v>90</v>
      </c>
      <c r="U397" s="13" t="s">
        <v>312</v>
      </c>
      <c r="V397" s="14" t="s">
        <v>313</v>
      </c>
      <c r="W397" s="13" t="s">
        <v>83</v>
      </c>
      <c r="X397" s="17" t="s">
        <v>283</v>
      </c>
      <c r="Y397" s="14">
        <v>50</v>
      </c>
      <c r="Z397" s="14" t="s">
        <v>314</v>
      </c>
      <c r="AA397" s="13" t="s">
        <v>99</v>
      </c>
      <c r="AB397" s="18" t="s">
        <v>100</v>
      </c>
      <c r="AC397" s="4">
        <f t="shared" si="60"/>
        <v>1</v>
      </c>
      <c r="AD397" s="2">
        <f>IF(COUNTIF(D$2:D397,D397)&gt;1,0,1)</f>
        <v>0</v>
      </c>
      <c r="AG397" s="2">
        <f t="shared" si="61"/>
        <v>0</v>
      </c>
      <c r="AH397" s="2">
        <f t="shared" si="67"/>
        <v>0</v>
      </c>
      <c r="AI397" s="2">
        <f t="shared" si="62"/>
        <v>0</v>
      </c>
      <c r="AJ397" s="44" t="str">
        <f t="shared" si="63"/>
        <v>45747239D30508275V</v>
      </c>
      <c r="AK397" s="2">
        <f>IF(COUNTIF(AJ$2:AJ397,AJ397)&gt;1,0,1)</f>
        <v>0</v>
      </c>
      <c r="AL397" s="2">
        <f t="shared" si="64"/>
        <v>0</v>
      </c>
      <c r="AM397" s="2">
        <f t="shared" si="65"/>
        <v>0</v>
      </c>
      <c r="AN397" s="2">
        <f t="shared" si="66"/>
        <v>0</v>
      </c>
      <c r="AO397" s="2">
        <f>VLOOKUP(D397,'[1]Matriculados PD 2015_2019'!$D:$F,3,0)</f>
        <v>0</v>
      </c>
      <c r="AP397" s="2">
        <f t="shared" si="68"/>
        <v>0</v>
      </c>
      <c r="AQ397" s="2">
        <f t="shared" si="69"/>
        <v>0</v>
      </c>
    </row>
    <row r="398" spans="1:43">
      <c r="A398" s="2">
        <v>298</v>
      </c>
      <c r="B398" s="5" t="s">
        <v>277</v>
      </c>
      <c r="C398" s="13" t="s">
        <v>120</v>
      </c>
      <c r="D398" s="13" t="s">
        <v>4235</v>
      </c>
      <c r="E398" s="14">
        <v>10228696</v>
      </c>
      <c r="F398" s="14">
        <v>102121</v>
      </c>
      <c r="G398" s="14" t="s">
        <v>4236</v>
      </c>
      <c r="H398" s="13" t="s">
        <v>73</v>
      </c>
      <c r="I398" s="13" t="s">
        <v>74</v>
      </c>
      <c r="J398" s="14" t="s">
        <v>75</v>
      </c>
      <c r="K398" s="14" t="s">
        <v>4237</v>
      </c>
      <c r="L398" s="13">
        <v>2015</v>
      </c>
      <c r="M398" s="15">
        <v>42580</v>
      </c>
      <c r="N398" s="16" t="s">
        <v>77</v>
      </c>
      <c r="O398" s="16">
        <v>0</v>
      </c>
      <c r="P398" s="16" t="s">
        <v>78</v>
      </c>
      <c r="Q398" s="16" t="s">
        <v>78</v>
      </c>
      <c r="R398" s="16" t="s">
        <v>78</v>
      </c>
      <c r="S398" s="16" t="s">
        <v>78</v>
      </c>
      <c r="T398" s="14" t="s">
        <v>80</v>
      </c>
      <c r="U398" s="13" t="s">
        <v>2077</v>
      </c>
      <c r="V398" s="14" t="s">
        <v>2078</v>
      </c>
      <c r="W398" s="13" t="s">
        <v>83</v>
      </c>
      <c r="X398" s="17" t="s">
        <v>137</v>
      </c>
      <c r="Y398" s="14">
        <v>420</v>
      </c>
      <c r="Z398" s="14" t="s">
        <v>137</v>
      </c>
      <c r="AA398" s="13" t="s">
        <v>99</v>
      </c>
      <c r="AB398" s="18" t="s">
        <v>100</v>
      </c>
      <c r="AC398" s="4">
        <f t="shared" si="60"/>
        <v>1</v>
      </c>
      <c r="AD398" s="2">
        <f>IF(COUNTIF(D$2:D398,D398)&gt;1,0,1)</f>
        <v>1</v>
      </c>
      <c r="AG398" s="2">
        <f t="shared" si="61"/>
        <v>0</v>
      </c>
      <c r="AH398" s="2">
        <f t="shared" si="67"/>
        <v>0</v>
      </c>
      <c r="AI398" s="2">
        <f t="shared" si="62"/>
        <v>1</v>
      </c>
      <c r="AJ398" s="44" t="str">
        <f t="shared" si="63"/>
        <v>50602499S30482007S</v>
      </c>
      <c r="AK398" s="2">
        <f>IF(COUNTIF(AJ$2:AJ398,AJ398)&gt;1,0,1)</f>
        <v>1</v>
      </c>
      <c r="AL398" s="2">
        <f t="shared" si="64"/>
        <v>0</v>
      </c>
      <c r="AM398" s="2">
        <f t="shared" si="65"/>
        <v>0</v>
      </c>
      <c r="AN398" s="2">
        <f t="shared" si="66"/>
        <v>0</v>
      </c>
      <c r="AO398" s="2">
        <f>VLOOKUP(D398,'[1]Matriculados PD 2015_2019'!$D:$F,3,0)</f>
        <v>0</v>
      </c>
      <c r="AP398" s="2">
        <f t="shared" si="68"/>
        <v>0</v>
      </c>
      <c r="AQ398" s="2">
        <f t="shared" si="69"/>
        <v>0</v>
      </c>
    </row>
    <row r="399" spans="1:43">
      <c r="A399" s="2">
        <v>298</v>
      </c>
      <c r="B399" s="6" t="s">
        <v>277</v>
      </c>
      <c r="C399" s="7" t="s">
        <v>120</v>
      </c>
      <c r="D399" s="7" t="s">
        <v>4235</v>
      </c>
      <c r="E399" s="8">
        <v>10228696</v>
      </c>
      <c r="F399" s="8">
        <v>102121</v>
      </c>
      <c r="G399" s="8" t="s">
        <v>4236</v>
      </c>
      <c r="H399" s="7" t="s">
        <v>73</v>
      </c>
      <c r="I399" s="7" t="s">
        <v>74</v>
      </c>
      <c r="J399" s="8" t="s">
        <v>75</v>
      </c>
      <c r="K399" s="8" t="s">
        <v>4237</v>
      </c>
      <c r="L399" s="7">
        <v>2015</v>
      </c>
      <c r="M399" s="9">
        <v>42580</v>
      </c>
      <c r="N399" s="10" t="s">
        <v>77</v>
      </c>
      <c r="O399" s="10">
        <v>0</v>
      </c>
      <c r="P399" s="10" t="s">
        <v>78</v>
      </c>
      <c r="Q399" s="10" t="s">
        <v>78</v>
      </c>
      <c r="R399" s="10" t="s">
        <v>78</v>
      </c>
      <c r="S399" s="10" t="s">
        <v>78</v>
      </c>
      <c r="T399" s="8" t="s">
        <v>90</v>
      </c>
      <c r="U399" s="7" t="s">
        <v>2077</v>
      </c>
      <c r="V399" s="8" t="s">
        <v>2078</v>
      </c>
      <c r="W399" s="7" t="s">
        <v>83</v>
      </c>
      <c r="X399" s="11" t="s">
        <v>137</v>
      </c>
      <c r="Y399" s="8">
        <v>420</v>
      </c>
      <c r="Z399" s="8" t="s">
        <v>137</v>
      </c>
      <c r="AA399" s="7" t="s">
        <v>99</v>
      </c>
      <c r="AB399" s="12" t="s">
        <v>100</v>
      </c>
      <c r="AC399" s="4">
        <f t="shared" si="60"/>
        <v>1</v>
      </c>
      <c r="AD399" s="2">
        <f>IF(COUNTIF(D$2:D399,D399)&gt;1,0,1)</f>
        <v>0</v>
      </c>
      <c r="AG399" s="2">
        <f t="shared" si="61"/>
        <v>0</v>
      </c>
      <c r="AH399" s="2">
        <f t="shared" si="67"/>
        <v>0</v>
      </c>
      <c r="AI399" s="2">
        <f t="shared" si="62"/>
        <v>0</v>
      </c>
      <c r="AJ399" s="44" t="str">
        <f t="shared" si="63"/>
        <v>50602499S30482007S</v>
      </c>
      <c r="AK399" s="2">
        <f>IF(COUNTIF(AJ$2:AJ399,AJ399)&gt;1,0,1)</f>
        <v>0</v>
      </c>
      <c r="AL399" s="2">
        <f t="shared" si="64"/>
        <v>0</v>
      </c>
      <c r="AM399" s="2">
        <f t="shared" si="65"/>
        <v>0</v>
      </c>
      <c r="AN399" s="2">
        <f t="shared" si="66"/>
        <v>0</v>
      </c>
      <c r="AO399" s="2">
        <f>VLOOKUP(D399,'[1]Matriculados PD 2015_2019'!$D:$F,3,0)</f>
        <v>0</v>
      </c>
      <c r="AP399" s="2">
        <f t="shared" si="68"/>
        <v>0</v>
      </c>
      <c r="AQ399" s="2">
        <f t="shared" si="69"/>
        <v>0</v>
      </c>
    </row>
    <row r="400" spans="1:43">
      <c r="A400" s="2">
        <v>298</v>
      </c>
      <c r="B400" s="5" t="s">
        <v>277</v>
      </c>
      <c r="C400" s="13" t="s">
        <v>120</v>
      </c>
      <c r="D400" s="13" t="s">
        <v>4239</v>
      </c>
      <c r="E400" s="14">
        <v>10006108</v>
      </c>
      <c r="F400" s="14">
        <v>102121</v>
      </c>
      <c r="G400" s="14" t="s">
        <v>4240</v>
      </c>
      <c r="H400" s="13" t="s">
        <v>83</v>
      </c>
      <c r="I400" s="13" t="s">
        <v>74</v>
      </c>
      <c r="J400" s="14" t="s">
        <v>75</v>
      </c>
      <c r="K400" s="14" t="s">
        <v>4241</v>
      </c>
      <c r="L400" s="13">
        <v>2015</v>
      </c>
      <c r="M400" s="15">
        <v>42360</v>
      </c>
      <c r="N400" s="16" t="s">
        <v>77</v>
      </c>
      <c r="O400" s="16">
        <v>0</v>
      </c>
      <c r="P400" s="16" t="s">
        <v>78</v>
      </c>
      <c r="Q400" s="16" t="s">
        <v>78</v>
      </c>
      <c r="R400" s="16" t="s">
        <v>78</v>
      </c>
      <c r="S400" s="16" t="s">
        <v>78</v>
      </c>
      <c r="T400" s="14" t="s">
        <v>80</v>
      </c>
      <c r="U400" s="13" t="s">
        <v>2070</v>
      </c>
      <c r="V400" s="14" t="s">
        <v>2071</v>
      </c>
      <c r="W400" s="13" t="s">
        <v>83</v>
      </c>
      <c r="X400" s="17" t="s">
        <v>2109</v>
      </c>
      <c r="Y400" s="14">
        <v>610</v>
      </c>
      <c r="Z400" s="14" t="s">
        <v>294</v>
      </c>
      <c r="AA400" s="13" t="s">
        <v>79</v>
      </c>
      <c r="AB400" s="18" t="s">
        <v>86</v>
      </c>
      <c r="AC400" s="4">
        <f t="shared" si="60"/>
        <v>1</v>
      </c>
      <c r="AD400" s="2">
        <f>IF(COUNTIF(D$2:D400,D400)&gt;1,0,1)</f>
        <v>1</v>
      </c>
      <c r="AG400" s="2">
        <f t="shared" si="61"/>
        <v>0</v>
      </c>
      <c r="AH400" s="2">
        <f t="shared" si="67"/>
        <v>0</v>
      </c>
      <c r="AI400" s="2">
        <f t="shared" si="62"/>
        <v>1</v>
      </c>
      <c r="AJ400" s="44" t="str">
        <f t="shared" si="63"/>
        <v>75876860K24052930J</v>
      </c>
      <c r="AK400" s="2">
        <f>IF(COUNTIF(AJ$2:AJ400,AJ400)&gt;1,0,1)</f>
        <v>1</v>
      </c>
      <c r="AL400" s="2">
        <f t="shared" si="64"/>
        <v>1</v>
      </c>
      <c r="AM400" s="2">
        <f t="shared" si="65"/>
        <v>0</v>
      </c>
      <c r="AN400" s="2">
        <f t="shared" si="66"/>
        <v>0</v>
      </c>
      <c r="AO400" s="2">
        <f>VLOOKUP(D400,'[1]Matriculados PD 2015_2019'!$D:$F,3,0)</f>
        <v>0</v>
      </c>
      <c r="AP400" s="2">
        <f t="shared" si="68"/>
        <v>0</v>
      </c>
      <c r="AQ400" s="2">
        <f t="shared" si="69"/>
        <v>0</v>
      </c>
    </row>
    <row r="401" spans="1:43">
      <c r="A401" s="2">
        <v>298</v>
      </c>
      <c r="B401" s="6" t="s">
        <v>277</v>
      </c>
      <c r="C401" s="7" t="s">
        <v>120</v>
      </c>
      <c r="D401" s="7" t="s">
        <v>4239</v>
      </c>
      <c r="E401" s="8">
        <v>10006108</v>
      </c>
      <c r="F401" s="8">
        <v>102121</v>
      </c>
      <c r="G401" s="8" t="s">
        <v>4240</v>
      </c>
      <c r="H401" s="7" t="s">
        <v>83</v>
      </c>
      <c r="I401" s="7" t="s">
        <v>74</v>
      </c>
      <c r="J401" s="8" t="s">
        <v>75</v>
      </c>
      <c r="K401" s="8" t="s">
        <v>4241</v>
      </c>
      <c r="L401" s="7">
        <v>2015</v>
      </c>
      <c r="M401" s="9">
        <v>42360</v>
      </c>
      <c r="N401" s="10" t="s">
        <v>77</v>
      </c>
      <c r="O401" s="10">
        <v>0</v>
      </c>
      <c r="P401" s="10" t="s">
        <v>78</v>
      </c>
      <c r="Q401" s="10" t="s">
        <v>78</v>
      </c>
      <c r="R401" s="10" t="s">
        <v>78</v>
      </c>
      <c r="S401" s="10" t="s">
        <v>78</v>
      </c>
      <c r="T401" s="8" t="s">
        <v>80</v>
      </c>
      <c r="U401" s="7" t="s">
        <v>332</v>
      </c>
      <c r="V401" s="8" t="s">
        <v>333</v>
      </c>
      <c r="W401" s="7" t="s">
        <v>83</v>
      </c>
      <c r="X401" s="11" t="s">
        <v>2109</v>
      </c>
      <c r="Y401" s="8">
        <v>610</v>
      </c>
      <c r="Z401" s="8" t="s">
        <v>294</v>
      </c>
      <c r="AA401" s="7" t="s">
        <v>79</v>
      </c>
      <c r="AB401" s="12" t="s">
        <v>86</v>
      </c>
      <c r="AC401" s="4">
        <f t="shared" si="60"/>
        <v>1</v>
      </c>
      <c r="AD401" s="2">
        <f>IF(COUNTIF(D$2:D401,D401)&gt;1,0,1)</f>
        <v>0</v>
      </c>
      <c r="AG401" s="2">
        <f t="shared" si="61"/>
        <v>0</v>
      </c>
      <c r="AH401" s="2">
        <f t="shared" si="67"/>
        <v>0</v>
      </c>
      <c r="AI401" s="2">
        <f t="shared" si="62"/>
        <v>0</v>
      </c>
      <c r="AJ401" s="44" t="str">
        <f t="shared" si="63"/>
        <v>75876860K30477760T</v>
      </c>
      <c r="AK401" s="2">
        <f>IF(COUNTIF(AJ$2:AJ401,AJ401)&gt;1,0,1)</f>
        <v>1</v>
      </c>
      <c r="AL401" s="2">
        <f t="shared" si="64"/>
        <v>0</v>
      </c>
      <c r="AM401" s="2">
        <f t="shared" si="65"/>
        <v>0</v>
      </c>
      <c r="AN401" s="2">
        <f t="shared" si="66"/>
        <v>0</v>
      </c>
      <c r="AO401" s="2">
        <f>VLOOKUP(D401,'[1]Matriculados PD 2015_2019'!$D:$F,3,0)</f>
        <v>0</v>
      </c>
      <c r="AP401" s="2">
        <f t="shared" si="68"/>
        <v>0</v>
      </c>
      <c r="AQ401" s="2">
        <f t="shared" si="69"/>
        <v>0</v>
      </c>
    </row>
    <row r="402" spans="1:43">
      <c r="A402" s="2">
        <v>298</v>
      </c>
      <c r="B402" s="5" t="s">
        <v>277</v>
      </c>
      <c r="C402" s="13" t="s">
        <v>120</v>
      </c>
      <c r="D402" s="13" t="s">
        <v>4239</v>
      </c>
      <c r="E402" s="14">
        <v>10006108</v>
      </c>
      <c r="F402" s="14">
        <v>102121</v>
      </c>
      <c r="G402" s="14" t="s">
        <v>4240</v>
      </c>
      <c r="H402" s="13" t="s">
        <v>83</v>
      </c>
      <c r="I402" s="13" t="s">
        <v>74</v>
      </c>
      <c r="J402" s="14" t="s">
        <v>75</v>
      </c>
      <c r="K402" s="14" t="s">
        <v>4241</v>
      </c>
      <c r="L402" s="13">
        <v>2015</v>
      </c>
      <c r="M402" s="15">
        <v>42360</v>
      </c>
      <c r="N402" s="16" t="s">
        <v>77</v>
      </c>
      <c r="O402" s="16">
        <v>0</v>
      </c>
      <c r="P402" s="16" t="s">
        <v>78</v>
      </c>
      <c r="Q402" s="16" t="s">
        <v>78</v>
      </c>
      <c r="R402" s="16" t="s">
        <v>78</v>
      </c>
      <c r="S402" s="16" t="s">
        <v>78</v>
      </c>
      <c r="T402" s="14" t="s">
        <v>90</v>
      </c>
      <c r="U402" s="13" t="s">
        <v>2070</v>
      </c>
      <c r="V402" s="14" t="s">
        <v>2071</v>
      </c>
      <c r="W402" s="13" t="s">
        <v>83</v>
      </c>
      <c r="X402" s="17" t="s">
        <v>2109</v>
      </c>
      <c r="Y402" s="14">
        <v>610</v>
      </c>
      <c r="Z402" s="14" t="s">
        <v>294</v>
      </c>
      <c r="AA402" s="13" t="s">
        <v>79</v>
      </c>
      <c r="AB402" s="18" t="s">
        <v>86</v>
      </c>
      <c r="AC402" s="4">
        <f t="shared" si="60"/>
        <v>1</v>
      </c>
      <c r="AD402" s="2">
        <f>IF(COUNTIF(D$2:D402,D402)&gt;1,0,1)</f>
        <v>0</v>
      </c>
      <c r="AG402" s="2">
        <f t="shared" si="61"/>
        <v>0</v>
      </c>
      <c r="AH402" s="2">
        <f t="shared" si="67"/>
        <v>0</v>
      </c>
      <c r="AI402" s="2">
        <f t="shared" si="62"/>
        <v>0</v>
      </c>
      <c r="AJ402" s="44" t="str">
        <f t="shared" si="63"/>
        <v>75876860K24052930J</v>
      </c>
      <c r="AK402" s="2">
        <f>IF(COUNTIF(AJ$2:AJ402,AJ402)&gt;1,0,1)</f>
        <v>0</v>
      </c>
      <c r="AL402" s="2">
        <f t="shared" si="64"/>
        <v>0</v>
      </c>
      <c r="AM402" s="2">
        <f t="shared" si="65"/>
        <v>0</v>
      </c>
      <c r="AN402" s="2">
        <f t="shared" si="66"/>
        <v>0</v>
      </c>
      <c r="AO402" s="2">
        <f>VLOOKUP(D402,'[1]Matriculados PD 2015_2019'!$D:$F,3,0)</f>
        <v>0</v>
      </c>
      <c r="AP402" s="2">
        <f t="shared" si="68"/>
        <v>0</v>
      </c>
      <c r="AQ402" s="2">
        <f t="shared" si="69"/>
        <v>0</v>
      </c>
    </row>
    <row r="403" spans="1:43">
      <c r="A403" s="2">
        <v>298</v>
      </c>
      <c r="B403" s="6" t="s">
        <v>277</v>
      </c>
      <c r="C403" s="7" t="s">
        <v>120</v>
      </c>
      <c r="D403" s="7" t="s">
        <v>4247</v>
      </c>
      <c r="E403" s="8">
        <v>20003560</v>
      </c>
      <c r="F403" s="8">
        <v>102121</v>
      </c>
      <c r="G403" s="8" t="s">
        <v>4248</v>
      </c>
      <c r="H403" s="7" t="s">
        <v>73</v>
      </c>
      <c r="I403" s="7" t="s">
        <v>120</v>
      </c>
      <c r="J403" s="8" t="s">
        <v>75</v>
      </c>
      <c r="K403" s="8" t="s">
        <v>4249</v>
      </c>
      <c r="L403" s="7">
        <v>2015</v>
      </c>
      <c r="M403" s="9">
        <v>42332</v>
      </c>
      <c r="N403" s="10" t="s">
        <v>77</v>
      </c>
      <c r="O403" s="10">
        <v>0</v>
      </c>
      <c r="P403" s="10" t="s">
        <v>78</v>
      </c>
      <c r="Q403" s="10" t="s">
        <v>79</v>
      </c>
      <c r="R403" s="10" t="s">
        <v>78</v>
      </c>
      <c r="S403" s="10" t="s">
        <v>78</v>
      </c>
      <c r="T403" s="8" t="s">
        <v>80</v>
      </c>
      <c r="U403" s="7" t="s">
        <v>3069</v>
      </c>
      <c r="V403" s="8" t="s">
        <v>3070</v>
      </c>
      <c r="W403" s="7" t="s">
        <v>73</v>
      </c>
      <c r="X403" s="11" t="s">
        <v>283</v>
      </c>
      <c r="Y403" s="8">
        <v>50</v>
      </c>
      <c r="Z403" s="8" t="s">
        <v>314</v>
      </c>
      <c r="AA403" s="7" t="s">
        <v>99</v>
      </c>
      <c r="AB403" s="12" t="s">
        <v>100</v>
      </c>
      <c r="AC403" s="4">
        <f t="shared" si="60"/>
        <v>1</v>
      </c>
      <c r="AD403" s="2">
        <f>IF(COUNTIF(D$2:D403,D403)&gt;1,0,1)</f>
        <v>1</v>
      </c>
      <c r="AG403" s="2">
        <f t="shared" si="61"/>
        <v>1</v>
      </c>
      <c r="AH403" s="2">
        <f t="shared" si="67"/>
        <v>0</v>
      </c>
      <c r="AI403" s="2">
        <f t="shared" si="62"/>
        <v>1</v>
      </c>
      <c r="AJ403" s="44" t="str">
        <f t="shared" si="63"/>
        <v>AQ30132230499824F</v>
      </c>
      <c r="AK403" s="2">
        <f>IF(COUNTIF(AJ$2:AJ403,AJ403)&gt;1,0,1)</f>
        <v>1</v>
      </c>
      <c r="AL403" s="2">
        <f t="shared" si="64"/>
        <v>1</v>
      </c>
      <c r="AM403" s="2">
        <f t="shared" si="65"/>
        <v>0</v>
      </c>
      <c r="AN403" s="2">
        <f t="shared" si="66"/>
        <v>1</v>
      </c>
      <c r="AO403" s="2">
        <f>VLOOKUP(D403,'[1]Matriculados PD 2015_2019'!$D:$F,3,0)</f>
        <v>0</v>
      </c>
      <c r="AP403" s="2">
        <f t="shared" si="68"/>
        <v>0</v>
      </c>
      <c r="AQ403" s="2">
        <f t="shared" si="69"/>
        <v>0</v>
      </c>
    </row>
    <row r="404" spans="1:43">
      <c r="A404" s="2">
        <v>298</v>
      </c>
      <c r="B404" s="6" t="s">
        <v>277</v>
      </c>
      <c r="C404" s="7" t="s">
        <v>120</v>
      </c>
      <c r="D404" s="7" t="s">
        <v>4247</v>
      </c>
      <c r="E404" s="8">
        <v>20003560</v>
      </c>
      <c r="F404" s="8">
        <v>102121</v>
      </c>
      <c r="G404" s="8" t="s">
        <v>4248</v>
      </c>
      <c r="H404" s="7" t="s">
        <v>73</v>
      </c>
      <c r="I404" s="7" t="s">
        <v>120</v>
      </c>
      <c r="J404" s="8" t="s">
        <v>75</v>
      </c>
      <c r="K404" s="8" t="s">
        <v>4249</v>
      </c>
      <c r="L404" s="7">
        <v>2015</v>
      </c>
      <c r="M404" s="9">
        <v>42332</v>
      </c>
      <c r="N404" s="10" t="s">
        <v>77</v>
      </c>
      <c r="O404" s="10">
        <v>0</v>
      </c>
      <c r="P404" s="10" t="s">
        <v>78</v>
      </c>
      <c r="Q404" s="10" t="s">
        <v>79</v>
      </c>
      <c r="R404" s="10" t="s">
        <v>78</v>
      </c>
      <c r="S404" s="10" t="s">
        <v>78</v>
      </c>
      <c r="T404" s="8" t="s">
        <v>80</v>
      </c>
      <c r="U404" s="7" t="s">
        <v>3071</v>
      </c>
      <c r="V404" s="8" t="s">
        <v>3072</v>
      </c>
      <c r="W404" s="7" t="s">
        <v>83</v>
      </c>
      <c r="X404" s="11" t="s">
        <v>283</v>
      </c>
      <c r="Y404" s="8">
        <v>50</v>
      </c>
      <c r="Z404" s="8" t="s">
        <v>314</v>
      </c>
      <c r="AA404" s="7" t="s">
        <v>99</v>
      </c>
      <c r="AB404" s="12" t="s">
        <v>100</v>
      </c>
      <c r="AC404" s="4">
        <f t="shared" si="60"/>
        <v>1</v>
      </c>
      <c r="AD404" s="2">
        <f>IF(COUNTIF(D$2:D404,D404)&gt;1,0,1)</f>
        <v>0</v>
      </c>
      <c r="AG404" s="2">
        <f t="shared" si="61"/>
        <v>0</v>
      </c>
      <c r="AH404" s="2">
        <f t="shared" si="67"/>
        <v>0</v>
      </c>
      <c r="AI404" s="2">
        <f t="shared" si="62"/>
        <v>0</v>
      </c>
      <c r="AJ404" s="44" t="str">
        <f t="shared" si="63"/>
        <v>AQ30132230788071H</v>
      </c>
      <c r="AK404" s="2">
        <f>IF(COUNTIF(AJ$2:AJ404,AJ404)&gt;1,0,1)</f>
        <v>1</v>
      </c>
      <c r="AL404" s="2">
        <f t="shared" si="64"/>
        <v>0</v>
      </c>
      <c r="AM404" s="2">
        <f t="shared" si="65"/>
        <v>0</v>
      </c>
      <c r="AN404" s="2">
        <f t="shared" si="66"/>
        <v>0</v>
      </c>
      <c r="AO404" s="2">
        <f>VLOOKUP(D404,'[1]Matriculados PD 2015_2019'!$D:$F,3,0)</f>
        <v>0</v>
      </c>
      <c r="AP404" s="2">
        <f t="shared" si="68"/>
        <v>0</v>
      </c>
      <c r="AQ404" s="2">
        <f t="shared" si="69"/>
        <v>0</v>
      </c>
    </row>
    <row r="405" spans="1:43">
      <c r="A405" s="2">
        <v>298</v>
      </c>
      <c r="B405" s="5" t="s">
        <v>277</v>
      </c>
      <c r="C405" s="13" t="s">
        <v>120</v>
      </c>
      <c r="D405" s="13" t="s">
        <v>4247</v>
      </c>
      <c r="E405" s="14">
        <v>20003560</v>
      </c>
      <c r="F405" s="14">
        <v>102121</v>
      </c>
      <c r="G405" s="14" t="s">
        <v>4248</v>
      </c>
      <c r="H405" s="13" t="s">
        <v>73</v>
      </c>
      <c r="I405" s="13" t="s">
        <v>120</v>
      </c>
      <c r="J405" s="14" t="s">
        <v>75</v>
      </c>
      <c r="K405" s="14" t="s">
        <v>4249</v>
      </c>
      <c r="L405" s="13">
        <v>2015</v>
      </c>
      <c r="M405" s="15">
        <v>42332</v>
      </c>
      <c r="N405" s="16" t="s">
        <v>77</v>
      </c>
      <c r="O405" s="16">
        <v>0</v>
      </c>
      <c r="P405" s="16" t="s">
        <v>78</v>
      </c>
      <c r="Q405" s="16" t="s">
        <v>79</v>
      </c>
      <c r="R405" s="16" t="s">
        <v>78</v>
      </c>
      <c r="S405" s="16" t="s">
        <v>78</v>
      </c>
      <c r="T405" s="14" t="s">
        <v>90</v>
      </c>
      <c r="U405" s="13" t="s">
        <v>3069</v>
      </c>
      <c r="V405" s="14" t="s">
        <v>3070</v>
      </c>
      <c r="W405" s="13" t="s">
        <v>73</v>
      </c>
      <c r="X405" s="17" t="s">
        <v>283</v>
      </c>
      <c r="Y405" s="14">
        <v>50</v>
      </c>
      <c r="Z405" s="14" t="s">
        <v>314</v>
      </c>
      <c r="AA405" s="13" t="s">
        <v>99</v>
      </c>
      <c r="AB405" s="18" t="s">
        <v>100</v>
      </c>
      <c r="AC405" s="4">
        <f t="shared" si="60"/>
        <v>1</v>
      </c>
      <c r="AD405" s="2">
        <f>IF(COUNTIF(D$2:D405,D405)&gt;1,0,1)</f>
        <v>0</v>
      </c>
      <c r="AG405" s="2">
        <f t="shared" si="61"/>
        <v>0</v>
      </c>
      <c r="AH405" s="2">
        <f t="shared" si="67"/>
        <v>0</v>
      </c>
      <c r="AI405" s="2">
        <f t="shared" si="62"/>
        <v>0</v>
      </c>
      <c r="AJ405" s="44" t="str">
        <f t="shared" si="63"/>
        <v>AQ30132230499824F</v>
      </c>
      <c r="AK405" s="2">
        <f>IF(COUNTIF(AJ$2:AJ405,AJ405)&gt;1,0,1)</f>
        <v>0</v>
      </c>
      <c r="AL405" s="2">
        <f t="shared" si="64"/>
        <v>0</v>
      </c>
      <c r="AM405" s="2">
        <f t="shared" si="65"/>
        <v>0</v>
      </c>
      <c r="AN405" s="2">
        <f t="shared" si="66"/>
        <v>0</v>
      </c>
      <c r="AO405" s="2">
        <f>VLOOKUP(D405,'[1]Matriculados PD 2015_2019'!$D:$F,3,0)</f>
        <v>0</v>
      </c>
      <c r="AP405" s="2">
        <f t="shared" si="68"/>
        <v>0</v>
      </c>
      <c r="AQ405" s="2">
        <f t="shared" si="69"/>
        <v>0</v>
      </c>
    </row>
    <row r="406" spans="1:43">
      <c r="A406" s="2">
        <v>298</v>
      </c>
      <c r="B406" s="5" t="s">
        <v>277</v>
      </c>
      <c r="C406" s="13" t="s">
        <v>120</v>
      </c>
      <c r="D406" s="13" t="s">
        <v>4250</v>
      </c>
      <c r="E406" s="14">
        <v>10528141</v>
      </c>
      <c r="F406" s="14">
        <v>102121</v>
      </c>
      <c r="G406" s="14" t="s">
        <v>4251</v>
      </c>
      <c r="H406" s="13" t="s">
        <v>73</v>
      </c>
      <c r="I406" s="13" t="s">
        <v>801</v>
      </c>
      <c r="J406" s="14" t="s">
        <v>75</v>
      </c>
      <c r="K406" s="14" t="s">
        <v>4252</v>
      </c>
      <c r="L406" s="13">
        <v>2015</v>
      </c>
      <c r="M406" s="15">
        <v>42324</v>
      </c>
      <c r="N406" s="16" t="s">
        <v>77</v>
      </c>
      <c r="O406" s="16">
        <v>0</v>
      </c>
      <c r="P406" s="16" t="s">
        <v>78</v>
      </c>
      <c r="Q406" s="16" t="s">
        <v>79</v>
      </c>
      <c r="R406" s="16" t="s">
        <v>78</v>
      </c>
      <c r="S406" s="16" t="s">
        <v>78</v>
      </c>
      <c r="T406" s="14" t="s">
        <v>80</v>
      </c>
      <c r="U406" s="13" t="s">
        <v>4253</v>
      </c>
      <c r="V406" s="14" t="s">
        <v>4254</v>
      </c>
      <c r="W406" s="13"/>
      <c r="X406" s="17"/>
      <c r="Y406" s="14"/>
      <c r="Z406" s="14"/>
      <c r="AA406" s="13"/>
      <c r="AB406" s="18"/>
      <c r="AC406" s="4">
        <f t="shared" si="60"/>
        <v>1</v>
      </c>
      <c r="AD406" s="2">
        <f>IF(COUNTIF(D$2:D406,D406)&gt;1,0,1)</f>
        <v>1</v>
      </c>
      <c r="AG406" s="2">
        <f t="shared" si="61"/>
        <v>1</v>
      </c>
      <c r="AH406" s="2">
        <f t="shared" si="67"/>
        <v>0</v>
      </c>
      <c r="AI406" s="2">
        <f t="shared" si="62"/>
        <v>1</v>
      </c>
      <c r="AJ406" s="44" t="str">
        <f t="shared" si="63"/>
        <v>G2031807028507810T</v>
      </c>
      <c r="AK406" s="2">
        <f>IF(COUNTIF(AJ$2:AJ406,AJ406)&gt;1,0,1)</f>
        <v>1</v>
      </c>
      <c r="AL406" s="2">
        <f t="shared" si="64"/>
        <v>1</v>
      </c>
      <c r="AM406" s="2">
        <f t="shared" si="65"/>
        <v>0</v>
      </c>
      <c r="AN406" s="2">
        <f t="shared" si="66"/>
        <v>1</v>
      </c>
      <c r="AO406" s="2">
        <f>VLOOKUP(D406,'[1]Matriculados PD 2015_2019'!$D:$F,3,0)</f>
        <v>0</v>
      </c>
      <c r="AP406" s="2">
        <f t="shared" si="68"/>
        <v>0</v>
      </c>
      <c r="AQ406" s="2">
        <f t="shared" si="69"/>
        <v>0</v>
      </c>
    </row>
    <row r="407" spans="1:43">
      <c r="A407" s="2">
        <v>298</v>
      </c>
      <c r="B407" s="6" t="s">
        <v>277</v>
      </c>
      <c r="C407" s="7" t="s">
        <v>120</v>
      </c>
      <c r="D407" s="7" t="s">
        <v>4250</v>
      </c>
      <c r="E407" s="8">
        <v>10528141</v>
      </c>
      <c r="F407" s="8">
        <v>102121</v>
      </c>
      <c r="G407" s="8" t="s">
        <v>4251</v>
      </c>
      <c r="H407" s="7" t="s">
        <v>73</v>
      </c>
      <c r="I407" s="7" t="s">
        <v>801</v>
      </c>
      <c r="J407" s="8" t="s">
        <v>75</v>
      </c>
      <c r="K407" s="8" t="s">
        <v>4252</v>
      </c>
      <c r="L407" s="7">
        <v>2015</v>
      </c>
      <c r="M407" s="9">
        <v>42324</v>
      </c>
      <c r="N407" s="10" t="s">
        <v>77</v>
      </c>
      <c r="O407" s="10">
        <v>0</v>
      </c>
      <c r="P407" s="10" t="s">
        <v>78</v>
      </c>
      <c r="Q407" s="10" t="s">
        <v>79</v>
      </c>
      <c r="R407" s="10" t="s">
        <v>78</v>
      </c>
      <c r="S407" s="10" t="s">
        <v>78</v>
      </c>
      <c r="T407" s="8" t="s">
        <v>80</v>
      </c>
      <c r="U407" s="7" t="s">
        <v>4255</v>
      </c>
      <c r="V407" s="8" t="s">
        <v>4256</v>
      </c>
      <c r="W407" s="7" t="s">
        <v>83</v>
      </c>
      <c r="X407" s="11" t="s">
        <v>129</v>
      </c>
      <c r="Y407" s="8">
        <v>60</v>
      </c>
      <c r="Z407" s="8" t="s">
        <v>129</v>
      </c>
      <c r="AA407" s="7" t="s">
        <v>99</v>
      </c>
      <c r="AB407" s="12" t="s">
        <v>100</v>
      </c>
      <c r="AC407" s="4">
        <f t="shared" si="60"/>
        <v>1</v>
      </c>
      <c r="AD407" s="2">
        <f>IF(COUNTIF(D$2:D407,D407)&gt;1,0,1)</f>
        <v>0</v>
      </c>
      <c r="AG407" s="2">
        <f t="shared" si="61"/>
        <v>0</v>
      </c>
      <c r="AH407" s="2">
        <f t="shared" si="67"/>
        <v>0</v>
      </c>
      <c r="AI407" s="2">
        <f t="shared" si="62"/>
        <v>0</v>
      </c>
      <c r="AJ407" s="44" t="str">
        <f t="shared" si="63"/>
        <v>G2031807044352748P</v>
      </c>
      <c r="AK407" s="2">
        <f>IF(COUNTIF(AJ$2:AJ407,AJ407)&gt;1,0,1)</f>
        <v>1</v>
      </c>
      <c r="AL407" s="2">
        <f t="shared" si="64"/>
        <v>0</v>
      </c>
      <c r="AM407" s="2">
        <f t="shared" si="65"/>
        <v>0</v>
      </c>
      <c r="AN407" s="2">
        <f t="shared" si="66"/>
        <v>0</v>
      </c>
      <c r="AO407" s="2">
        <f>VLOOKUP(D407,'[1]Matriculados PD 2015_2019'!$D:$F,3,0)</f>
        <v>0</v>
      </c>
      <c r="AP407" s="2">
        <f t="shared" si="68"/>
        <v>0</v>
      </c>
      <c r="AQ407" s="2">
        <f t="shared" si="69"/>
        <v>0</v>
      </c>
    </row>
    <row r="408" spans="1:43">
      <c r="A408" s="2">
        <v>298</v>
      </c>
      <c r="B408" s="5" t="s">
        <v>277</v>
      </c>
      <c r="C408" s="13" t="s">
        <v>120</v>
      </c>
      <c r="D408" s="13" t="s">
        <v>4250</v>
      </c>
      <c r="E408" s="14">
        <v>10528141</v>
      </c>
      <c r="F408" s="14">
        <v>102121</v>
      </c>
      <c r="G408" s="14" t="s">
        <v>4251</v>
      </c>
      <c r="H408" s="13" t="s">
        <v>73</v>
      </c>
      <c r="I408" s="13" t="s">
        <v>801</v>
      </c>
      <c r="J408" s="14" t="s">
        <v>75</v>
      </c>
      <c r="K408" s="14" t="s">
        <v>4252</v>
      </c>
      <c r="L408" s="13">
        <v>2015</v>
      </c>
      <c r="M408" s="15">
        <v>42324</v>
      </c>
      <c r="N408" s="16" t="s">
        <v>77</v>
      </c>
      <c r="O408" s="16">
        <v>0</v>
      </c>
      <c r="P408" s="16" t="s">
        <v>78</v>
      </c>
      <c r="Q408" s="16" t="s">
        <v>79</v>
      </c>
      <c r="R408" s="16" t="s">
        <v>78</v>
      </c>
      <c r="S408" s="16" t="s">
        <v>78</v>
      </c>
      <c r="T408" s="14" t="s">
        <v>90</v>
      </c>
      <c r="U408" s="13" t="s">
        <v>4255</v>
      </c>
      <c r="V408" s="14" t="s">
        <v>4256</v>
      </c>
      <c r="W408" s="13" t="s">
        <v>83</v>
      </c>
      <c r="X408" s="17" t="s">
        <v>129</v>
      </c>
      <c r="Y408" s="14">
        <v>60</v>
      </c>
      <c r="Z408" s="14" t="s">
        <v>129</v>
      </c>
      <c r="AA408" s="13" t="s">
        <v>99</v>
      </c>
      <c r="AB408" s="18" t="s">
        <v>100</v>
      </c>
      <c r="AC408" s="4">
        <f t="shared" si="60"/>
        <v>1</v>
      </c>
      <c r="AD408" s="2">
        <f>IF(COUNTIF(D$2:D408,D408)&gt;1,0,1)</f>
        <v>0</v>
      </c>
      <c r="AG408" s="2">
        <f t="shared" si="61"/>
        <v>0</v>
      </c>
      <c r="AH408" s="2">
        <f t="shared" si="67"/>
        <v>0</v>
      </c>
      <c r="AI408" s="2">
        <f t="shared" si="62"/>
        <v>0</v>
      </c>
      <c r="AJ408" s="44" t="str">
        <f t="shared" si="63"/>
        <v>G2031807044352748P</v>
      </c>
      <c r="AK408" s="2">
        <f>IF(COUNTIF(AJ$2:AJ408,AJ408)&gt;1,0,1)</f>
        <v>0</v>
      </c>
      <c r="AL408" s="2">
        <f t="shared" si="64"/>
        <v>0</v>
      </c>
      <c r="AM408" s="2">
        <f t="shared" si="65"/>
        <v>0</v>
      </c>
      <c r="AN408" s="2">
        <f t="shared" si="66"/>
        <v>0</v>
      </c>
      <c r="AO408" s="2">
        <f>VLOOKUP(D408,'[1]Matriculados PD 2015_2019'!$D:$F,3,0)</f>
        <v>0</v>
      </c>
      <c r="AP408" s="2">
        <f t="shared" si="68"/>
        <v>0</v>
      </c>
      <c r="AQ408" s="2">
        <f t="shared" si="69"/>
        <v>0</v>
      </c>
    </row>
    <row r="409" spans="1:43">
      <c r="A409" s="2">
        <v>298</v>
      </c>
      <c r="B409" s="5" t="s">
        <v>277</v>
      </c>
      <c r="C409" s="13" t="s">
        <v>120</v>
      </c>
      <c r="D409" s="13" t="s">
        <v>4257</v>
      </c>
      <c r="E409" s="14">
        <v>10533932</v>
      </c>
      <c r="F409" s="14">
        <v>102121</v>
      </c>
      <c r="G409" s="14" t="s">
        <v>4258</v>
      </c>
      <c r="H409" s="13" t="s">
        <v>83</v>
      </c>
      <c r="I409" s="13" t="s">
        <v>4259</v>
      </c>
      <c r="J409" s="14" t="s">
        <v>75</v>
      </c>
      <c r="K409" s="14" t="s">
        <v>4260</v>
      </c>
      <c r="L409" s="13">
        <v>2015</v>
      </c>
      <c r="M409" s="15">
        <v>42405</v>
      </c>
      <c r="N409" s="16" t="s">
        <v>77</v>
      </c>
      <c r="O409" s="16">
        <v>0</v>
      </c>
      <c r="P409" s="16" t="s">
        <v>78</v>
      </c>
      <c r="Q409" s="16" t="s">
        <v>79</v>
      </c>
      <c r="R409" s="16" t="s">
        <v>78</v>
      </c>
      <c r="S409" s="16" t="s">
        <v>78</v>
      </c>
      <c r="T409" s="14" t="s">
        <v>80</v>
      </c>
      <c r="U409" s="13" t="s">
        <v>1257</v>
      </c>
      <c r="V409" s="14" t="s">
        <v>1258</v>
      </c>
      <c r="W409" s="13" t="s">
        <v>83</v>
      </c>
      <c r="X409" s="17" t="s">
        <v>283</v>
      </c>
      <c r="Y409" s="14">
        <v>50</v>
      </c>
      <c r="Z409" s="14" t="s">
        <v>314</v>
      </c>
      <c r="AA409" s="13" t="s">
        <v>99</v>
      </c>
      <c r="AB409" s="18" t="s">
        <v>100</v>
      </c>
      <c r="AC409" s="4">
        <f t="shared" si="60"/>
        <v>1</v>
      </c>
      <c r="AD409" s="2">
        <f>IF(COUNTIF(D$2:D409,D409)&gt;1,0,1)</f>
        <v>1</v>
      </c>
      <c r="AG409" s="2">
        <f t="shared" si="61"/>
        <v>1</v>
      </c>
      <c r="AH409" s="2">
        <f t="shared" si="67"/>
        <v>0</v>
      </c>
      <c r="AI409" s="2">
        <f t="shared" si="62"/>
        <v>1</v>
      </c>
      <c r="AJ409" s="44" t="str">
        <f t="shared" si="63"/>
        <v>M41185330419898Y</v>
      </c>
      <c r="AK409" s="2">
        <f>IF(COUNTIF(AJ$2:AJ409,AJ409)&gt;1,0,1)</f>
        <v>1</v>
      </c>
      <c r="AL409" s="2">
        <f t="shared" si="64"/>
        <v>1</v>
      </c>
      <c r="AM409" s="2">
        <f t="shared" si="65"/>
        <v>0</v>
      </c>
      <c r="AN409" s="2">
        <f t="shared" si="66"/>
        <v>1</v>
      </c>
      <c r="AO409" s="2">
        <f>VLOOKUP(D409,'[1]Matriculados PD 2015_2019'!$D:$F,3,0)</f>
        <v>0</v>
      </c>
      <c r="AP409" s="2">
        <f t="shared" si="68"/>
        <v>0</v>
      </c>
      <c r="AQ409" s="2">
        <f t="shared" si="69"/>
        <v>0</v>
      </c>
    </row>
    <row r="410" spans="1:43">
      <c r="A410" s="2">
        <v>298</v>
      </c>
      <c r="B410" s="6" t="s">
        <v>277</v>
      </c>
      <c r="C410" s="7" t="s">
        <v>120</v>
      </c>
      <c r="D410" s="7" t="s">
        <v>4257</v>
      </c>
      <c r="E410" s="8">
        <v>10533932</v>
      </c>
      <c r="F410" s="8">
        <v>102121</v>
      </c>
      <c r="G410" s="8" t="s">
        <v>4258</v>
      </c>
      <c r="H410" s="7" t="s">
        <v>83</v>
      </c>
      <c r="I410" s="7" t="s">
        <v>4259</v>
      </c>
      <c r="J410" s="8" t="s">
        <v>75</v>
      </c>
      <c r="K410" s="8" t="s">
        <v>4260</v>
      </c>
      <c r="L410" s="7">
        <v>2015</v>
      </c>
      <c r="M410" s="9">
        <v>42405</v>
      </c>
      <c r="N410" s="10" t="s">
        <v>77</v>
      </c>
      <c r="O410" s="10">
        <v>0</v>
      </c>
      <c r="P410" s="10" t="s">
        <v>78</v>
      </c>
      <c r="Q410" s="10" t="s">
        <v>79</v>
      </c>
      <c r="R410" s="10" t="s">
        <v>78</v>
      </c>
      <c r="S410" s="10" t="s">
        <v>78</v>
      </c>
      <c r="T410" s="8" t="s">
        <v>80</v>
      </c>
      <c r="U410" s="7" t="s">
        <v>1259</v>
      </c>
      <c r="V410" s="8" t="s">
        <v>1260</v>
      </c>
      <c r="W410" s="7" t="s">
        <v>83</v>
      </c>
      <c r="X410" s="11" t="s">
        <v>283</v>
      </c>
      <c r="Y410" s="8">
        <v>50</v>
      </c>
      <c r="Z410" s="8" t="s">
        <v>314</v>
      </c>
      <c r="AA410" s="7" t="s">
        <v>99</v>
      </c>
      <c r="AB410" s="12" t="s">
        <v>100</v>
      </c>
      <c r="AC410" s="4">
        <f t="shared" si="60"/>
        <v>1</v>
      </c>
      <c r="AD410" s="2">
        <f>IF(COUNTIF(D$2:D410,D410)&gt;1,0,1)</f>
        <v>0</v>
      </c>
      <c r="AG410" s="2">
        <f t="shared" si="61"/>
        <v>0</v>
      </c>
      <c r="AH410" s="2">
        <f t="shared" si="67"/>
        <v>0</v>
      </c>
      <c r="AI410" s="2">
        <f t="shared" si="62"/>
        <v>0</v>
      </c>
      <c r="AJ410" s="44" t="str">
        <f t="shared" si="63"/>
        <v>M41185330499885E</v>
      </c>
      <c r="AK410" s="2">
        <f>IF(COUNTIF(AJ$2:AJ410,AJ410)&gt;1,0,1)</f>
        <v>1</v>
      </c>
      <c r="AL410" s="2">
        <f t="shared" si="64"/>
        <v>0</v>
      </c>
      <c r="AM410" s="2">
        <f t="shared" si="65"/>
        <v>0</v>
      </c>
      <c r="AN410" s="2">
        <f t="shared" si="66"/>
        <v>0</v>
      </c>
      <c r="AO410" s="2">
        <f>VLOOKUP(D410,'[1]Matriculados PD 2015_2019'!$D:$F,3,0)</f>
        <v>0</v>
      </c>
      <c r="AP410" s="2">
        <f t="shared" si="68"/>
        <v>0</v>
      </c>
      <c r="AQ410" s="2">
        <f t="shared" si="69"/>
        <v>0</v>
      </c>
    </row>
    <row r="411" spans="1:43">
      <c r="A411" s="2">
        <v>298</v>
      </c>
      <c r="B411" s="6" t="s">
        <v>277</v>
      </c>
      <c r="C411" s="7" t="s">
        <v>120</v>
      </c>
      <c r="D411" s="7" t="s">
        <v>4257</v>
      </c>
      <c r="E411" s="8">
        <v>10533932</v>
      </c>
      <c r="F411" s="8">
        <v>102121</v>
      </c>
      <c r="G411" s="8" t="s">
        <v>4258</v>
      </c>
      <c r="H411" s="7" t="s">
        <v>83</v>
      </c>
      <c r="I411" s="7" t="s">
        <v>4259</v>
      </c>
      <c r="J411" s="8" t="s">
        <v>75</v>
      </c>
      <c r="K411" s="8" t="s">
        <v>4260</v>
      </c>
      <c r="L411" s="7">
        <v>2015</v>
      </c>
      <c r="M411" s="9">
        <v>42405</v>
      </c>
      <c r="N411" s="10" t="s">
        <v>77</v>
      </c>
      <c r="O411" s="10">
        <v>0</v>
      </c>
      <c r="P411" s="10" t="s">
        <v>78</v>
      </c>
      <c r="Q411" s="10" t="s">
        <v>79</v>
      </c>
      <c r="R411" s="10" t="s">
        <v>78</v>
      </c>
      <c r="S411" s="10" t="s">
        <v>78</v>
      </c>
      <c r="T411" s="8" t="s">
        <v>90</v>
      </c>
      <c r="U411" s="7" t="s">
        <v>1259</v>
      </c>
      <c r="V411" s="8" t="s">
        <v>1260</v>
      </c>
      <c r="W411" s="7" t="s">
        <v>83</v>
      </c>
      <c r="X411" s="11" t="s">
        <v>283</v>
      </c>
      <c r="Y411" s="8">
        <v>50</v>
      </c>
      <c r="Z411" s="8" t="s">
        <v>314</v>
      </c>
      <c r="AA411" s="7" t="s">
        <v>99</v>
      </c>
      <c r="AB411" s="12" t="s">
        <v>100</v>
      </c>
      <c r="AC411" s="4">
        <f t="shared" si="60"/>
        <v>1</v>
      </c>
      <c r="AD411" s="2">
        <f>IF(COUNTIF(D$2:D411,D411)&gt;1,0,1)</f>
        <v>0</v>
      </c>
      <c r="AG411" s="2">
        <f t="shared" si="61"/>
        <v>0</v>
      </c>
      <c r="AH411" s="2">
        <f t="shared" si="67"/>
        <v>0</v>
      </c>
      <c r="AI411" s="2">
        <f t="shared" si="62"/>
        <v>0</v>
      </c>
      <c r="AJ411" s="44" t="str">
        <f t="shared" si="63"/>
        <v>M41185330499885E</v>
      </c>
      <c r="AK411" s="2">
        <f>IF(COUNTIF(AJ$2:AJ411,AJ411)&gt;1,0,1)</f>
        <v>0</v>
      </c>
      <c r="AL411" s="2">
        <f t="shared" si="64"/>
        <v>0</v>
      </c>
      <c r="AM411" s="2">
        <f t="shared" si="65"/>
        <v>0</v>
      </c>
      <c r="AN411" s="2">
        <f t="shared" si="66"/>
        <v>0</v>
      </c>
      <c r="AO411" s="2">
        <f>VLOOKUP(D411,'[1]Matriculados PD 2015_2019'!$D:$F,3,0)</f>
        <v>0</v>
      </c>
      <c r="AP411" s="2">
        <f t="shared" si="68"/>
        <v>0</v>
      </c>
      <c r="AQ411" s="2">
        <f t="shared" si="69"/>
        <v>0</v>
      </c>
    </row>
    <row r="412" spans="1:43">
      <c r="A412" s="2">
        <v>299</v>
      </c>
      <c r="B412" s="5" t="s">
        <v>3248</v>
      </c>
      <c r="C412" s="13" t="s">
        <v>120</v>
      </c>
      <c r="D412" s="13">
        <v>4578114</v>
      </c>
      <c r="E412" s="14">
        <v>10238080</v>
      </c>
      <c r="F412" s="14">
        <v>102122</v>
      </c>
      <c r="G412" s="14" t="s">
        <v>4329</v>
      </c>
      <c r="H412" s="13" t="s">
        <v>83</v>
      </c>
      <c r="I412" s="13" t="s">
        <v>2065</v>
      </c>
      <c r="J412" s="14" t="s">
        <v>75</v>
      </c>
      <c r="K412" s="14" t="s">
        <v>4330</v>
      </c>
      <c r="L412" s="13">
        <v>2015</v>
      </c>
      <c r="M412" s="15">
        <v>42387</v>
      </c>
      <c r="N412" s="16" t="s">
        <v>77</v>
      </c>
      <c r="O412" s="16">
        <v>0</v>
      </c>
      <c r="P412" s="16" t="s">
        <v>78</v>
      </c>
      <c r="Q412" s="16" t="s">
        <v>79</v>
      </c>
      <c r="R412" s="16" t="s">
        <v>78</v>
      </c>
      <c r="S412" s="16" t="s">
        <v>78</v>
      </c>
      <c r="T412" s="14" t="s">
        <v>80</v>
      </c>
      <c r="U412" s="13" t="s">
        <v>4331</v>
      </c>
      <c r="V412" s="14" t="s">
        <v>4332</v>
      </c>
      <c r="W412" s="13"/>
      <c r="X412" s="17"/>
      <c r="Y412" s="14"/>
      <c r="Z412" s="14"/>
      <c r="AA412" s="13"/>
      <c r="AB412" s="18"/>
      <c r="AC412" s="4">
        <f t="shared" si="60"/>
        <v>1</v>
      </c>
      <c r="AD412" s="2">
        <f>IF(COUNTIF(D$2:D412,D412)&gt;1,0,1)</f>
        <v>1</v>
      </c>
      <c r="AG412" s="2">
        <f t="shared" si="61"/>
        <v>1</v>
      </c>
      <c r="AH412" s="2">
        <f t="shared" si="67"/>
        <v>0</v>
      </c>
      <c r="AI412" s="2">
        <f t="shared" si="62"/>
        <v>1</v>
      </c>
      <c r="AJ412" s="44" t="str">
        <f t="shared" si="63"/>
        <v>457811425941629K</v>
      </c>
      <c r="AK412" s="2">
        <f>IF(COUNTIF(AJ$2:AJ412,AJ412)&gt;1,0,1)</f>
        <v>1</v>
      </c>
      <c r="AL412" s="2">
        <f t="shared" si="64"/>
        <v>1</v>
      </c>
      <c r="AM412" s="2">
        <f t="shared" si="65"/>
        <v>0</v>
      </c>
      <c r="AN412" s="2">
        <f t="shared" si="66"/>
        <v>1</v>
      </c>
      <c r="AO412" s="2">
        <f>VLOOKUP(D412,'[1]Matriculados PD 2015_2019'!$D:$F,3,0)</f>
        <v>0</v>
      </c>
      <c r="AP412" s="2">
        <f t="shared" si="68"/>
        <v>0</v>
      </c>
      <c r="AQ412" s="2">
        <f t="shared" si="69"/>
        <v>0</v>
      </c>
    </row>
    <row r="413" spans="1:43">
      <c r="A413" s="2">
        <v>299</v>
      </c>
      <c r="B413" s="6" t="s">
        <v>3248</v>
      </c>
      <c r="C413" s="7" t="s">
        <v>120</v>
      </c>
      <c r="D413" s="7">
        <v>4578114</v>
      </c>
      <c r="E413" s="8">
        <v>10238080</v>
      </c>
      <c r="F413" s="8">
        <v>102122</v>
      </c>
      <c r="G413" s="8" t="s">
        <v>4329</v>
      </c>
      <c r="H413" s="7" t="s">
        <v>83</v>
      </c>
      <c r="I413" s="7" t="s">
        <v>2065</v>
      </c>
      <c r="J413" s="8" t="s">
        <v>75</v>
      </c>
      <c r="K413" s="8" t="s">
        <v>4330</v>
      </c>
      <c r="L413" s="7">
        <v>2015</v>
      </c>
      <c r="M413" s="9">
        <v>42387</v>
      </c>
      <c r="N413" s="10" t="s">
        <v>77</v>
      </c>
      <c r="O413" s="10">
        <v>0</v>
      </c>
      <c r="P413" s="10" t="s">
        <v>78</v>
      </c>
      <c r="Q413" s="10" t="s">
        <v>79</v>
      </c>
      <c r="R413" s="10" t="s">
        <v>78</v>
      </c>
      <c r="S413" s="10" t="s">
        <v>78</v>
      </c>
      <c r="T413" s="8" t="s">
        <v>80</v>
      </c>
      <c r="U413" s="7" t="s">
        <v>2248</v>
      </c>
      <c r="V413" s="8" t="s">
        <v>2249</v>
      </c>
      <c r="W413" s="7" t="s">
        <v>83</v>
      </c>
      <c r="X413" s="11" t="s">
        <v>426</v>
      </c>
      <c r="Y413" s="8">
        <v>215</v>
      </c>
      <c r="Z413" s="8" t="s">
        <v>430</v>
      </c>
      <c r="AA413" s="7" t="s">
        <v>263</v>
      </c>
      <c r="AB413" s="12" t="s">
        <v>264</v>
      </c>
      <c r="AC413" s="4">
        <f t="shared" si="60"/>
        <v>1</v>
      </c>
      <c r="AD413" s="2">
        <f>IF(COUNTIF(D$2:D413,D413)&gt;1,0,1)</f>
        <v>0</v>
      </c>
      <c r="AG413" s="2">
        <f t="shared" si="61"/>
        <v>0</v>
      </c>
      <c r="AH413" s="2">
        <f t="shared" si="67"/>
        <v>0</v>
      </c>
      <c r="AI413" s="2">
        <f t="shared" si="62"/>
        <v>0</v>
      </c>
      <c r="AJ413" s="44" t="str">
        <f t="shared" si="63"/>
        <v>457811452547673X</v>
      </c>
      <c r="AK413" s="2">
        <f>IF(COUNTIF(AJ$2:AJ413,AJ413)&gt;1,0,1)</f>
        <v>1</v>
      </c>
      <c r="AL413" s="2">
        <f t="shared" si="64"/>
        <v>0</v>
      </c>
      <c r="AM413" s="2">
        <f t="shared" si="65"/>
        <v>0</v>
      </c>
      <c r="AN413" s="2">
        <f t="shared" si="66"/>
        <v>0</v>
      </c>
      <c r="AO413" s="2">
        <f>VLOOKUP(D413,'[1]Matriculados PD 2015_2019'!$D:$F,3,0)</f>
        <v>0</v>
      </c>
      <c r="AP413" s="2">
        <f t="shared" si="68"/>
        <v>0</v>
      </c>
      <c r="AQ413" s="2">
        <f t="shared" si="69"/>
        <v>0</v>
      </c>
    </row>
    <row r="414" spans="1:43">
      <c r="A414" s="2">
        <v>299</v>
      </c>
      <c r="B414" s="5" t="s">
        <v>3248</v>
      </c>
      <c r="C414" s="13" t="s">
        <v>120</v>
      </c>
      <c r="D414" s="13">
        <v>4578114</v>
      </c>
      <c r="E414" s="14">
        <v>10238080</v>
      </c>
      <c r="F414" s="14">
        <v>102122</v>
      </c>
      <c r="G414" s="14" t="s">
        <v>4329</v>
      </c>
      <c r="H414" s="13" t="s">
        <v>83</v>
      </c>
      <c r="I414" s="13" t="s">
        <v>2065</v>
      </c>
      <c r="J414" s="14" t="s">
        <v>75</v>
      </c>
      <c r="K414" s="14" t="s">
        <v>4330</v>
      </c>
      <c r="L414" s="13">
        <v>2015</v>
      </c>
      <c r="M414" s="15">
        <v>42387</v>
      </c>
      <c r="N414" s="16" t="s">
        <v>77</v>
      </c>
      <c r="O414" s="16">
        <v>0</v>
      </c>
      <c r="P414" s="16" t="s">
        <v>78</v>
      </c>
      <c r="Q414" s="16" t="s">
        <v>79</v>
      </c>
      <c r="R414" s="16" t="s">
        <v>78</v>
      </c>
      <c r="S414" s="16" t="s">
        <v>78</v>
      </c>
      <c r="T414" s="14" t="s">
        <v>90</v>
      </c>
      <c r="U414" s="13" t="s">
        <v>2248</v>
      </c>
      <c r="V414" s="14" t="s">
        <v>2249</v>
      </c>
      <c r="W414" s="13" t="s">
        <v>83</v>
      </c>
      <c r="X414" s="17" t="s">
        <v>426</v>
      </c>
      <c r="Y414" s="14">
        <v>215</v>
      </c>
      <c r="Z414" s="14" t="s">
        <v>430</v>
      </c>
      <c r="AA414" s="13" t="s">
        <v>263</v>
      </c>
      <c r="AB414" s="18" t="s">
        <v>264</v>
      </c>
      <c r="AC414" s="4">
        <f t="shared" si="60"/>
        <v>1</v>
      </c>
      <c r="AD414" s="2">
        <f>IF(COUNTIF(D$2:D414,D414)&gt;1,0,1)</f>
        <v>0</v>
      </c>
      <c r="AG414" s="2">
        <f t="shared" si="61"/>
        <v>0</v>
      </c>
      <c r="AH414" s="2">
        <f t="shared" si="67"/>
        <v>0</v>
      </c>
      <c r="AI414" s="2">
        <f t="shared" si="62"/>
        <v>0</v>
      </c>
      <c r="AJ414" s="44" t="str">
        <f t="shared" si="63"/>
        <v>457811452547673X</v>
      </c>
      <c r="AK414" s="2">
        <f>IF(COUNTIF(AJ$2:AJ414,AJ414)&gt;1,0,1)</f>
        <v>0</v>
      </c>
      <c r="AL414" s="2">
        <f t="shared" si="64"/>
        <v>0</v>
      </c>
      <c r="AM414" s="2">
        <f t="shared" si="65"/>
        <v>0</v>
      </c>
      <c r="AN414" s="2">
        <f t="shared" si="66"/>
        <v>0</v>
      </c>
      <c r="AO414" s="2">
        <f>VLOOKUP(D414,'[1]Matriculados PD 2015_2019'!$D:$F,3,0)</f>
        <v>0</v>
      </c>
      <c r="AP414" s="2">
        <f t="shared" si="68"/>
        <v>0</v>
      </c>
      <c r="AQ414" s="2">
        <f t="shared" si="69"/>
        <v>0</v>
      </c>
    </row>
    <row r="415" spans="1:43">
      <c r="A415" s="2">
        <v>299</v>
      </c>
      <c r="B415" s="6" t="s">
        <v>3248</v>
      </c>
      <c r="C415" s="7" t="s">
        <v>120</v>
      </c>
      <c r="D415" s="7" t="s">
        <v>4333</v>
      </c>
      <c r="E415" s="8">
        <v>10234133</v>
      </c>
      <c r="F415" s="8">
        <v>102122</v>
      </c>
      <c r="G415" s="8" t="s">
        <v>4334</v>
      </c>
      <c r="H415" s="7" t="s">
        <v>83</v>
      </c>
      <c r="I415" s="7" t="s">
        <v>74</v>
      </c>
      <c r="J415" s="8" t="s">
        <v>75</v>
      </c>
      <c r="K415" s="8" t="s">
        <v>4335</v>
      </c>
      <c r="L415" s="7">
        <v>2015</v>
      </c>
      <c r="M415" s="9">
        <v>42334</v>
      </c>
      <c r="N415" s="10" t="s">
        <v>113</v>
      </c>
      <c r="O415" s="10">
        <v>0</v>
      </c>
      <c r="P415" s="10" t="s">
        <v>78</v>
      </c>
      <c r="Q415" s="10" t="s">
        <v>78</v>
      </c>
      <c r="R415" s="10" t="s">
        <v>78</v>
      </c>
      <c r="S415" s="10" t="s">
        <v>78</v>
      </c>
      <c r="T415" s="8" t="s">
        <v>80</v>
      </c>
      <c r="U415" s="7" t="s">
        <v>424</v>
      </c>
      <c r="V415" s="8" t="s">
        <v>425</v>
      </c>
      <c r="W415" s="7" t="s">
        <v>83</v>
      </c>
      <c r="X415" s="11" t="s">
        <v>426</v>
      </c>
      <c r="Y415" s="8">
        <v>625</v>
      </c>
      <c r="Z415" s="8" t="s">
        <v>427</v>
      </c>
      <c r="AA415" s="7" t="s">
        <v>263</v>
      </c>
      <c r="AB415" s="12" t="s">
        <v>264</v>
      </c>
      <c r="AC415" s="4">
        <f t="shared" si="60"/>
        <v>1</v>
      </c>
      <c r="AD415" s="2">
        <f>IF(COUNTIF(D$2:D415,D415)&gt;1,0,1)</f>
        <v>1</v>
      </c>
      <c r="AG415" s="2">
        <f t="shared" si="61"/>
        <v>0</v>
      </c>
      <c r="AH415" s="2">
        <f t="shared" si="67"/>
        <v>0</v>
      </c>
      <c r="AI415" s="2">
        <f t="shared" si="62"/>
        <v>0</v>
      </c>
      <c r="AJ415" s="44" t="str">
        <f t="shared" si="63"/>
        <v>30500608D07972765E</v>
      </c>
      <c r="AK415" s="2">
        <f>IF(COUNTIF(AJ$2:AJ415,AJ415)&gt;1,0,1)</f>
        <v>1</v>
      </c>
      <c r="AL415" s="2">
        <f t="shared" si="64"/>
        <v>0</v>
      </c>
      <c r="AM415" s="2">
        <f t="shared" si="65"/>
        <v>0</v>
      </c>
      <c r="AN415" s="2">
        <f t="shared" si="66"/>
        <v>0</v>
      </c>
      <c r="AO415" s="2">
        <f>VLOOKUP(D415,'[1]Matriculados PD 2015_2019'!$D:$F,3,0)</f>
        <v>0</v>
      </c>
      <c r="AP415" s="2">
        <f t="shared" si="68"/>
        <v>0</v>
      </c>
      <c r="AQ415" s="2">
        <f t="shared" si="69"/>
        <v>0</v>
      </c>
    </row>
    <row r="416" spans="1:43">
      <c r="A416" s="2">
        <v>299</v>
      </c>
      <c r="B416" s="5" t="s">
        <v>3248</v>
      </c>
      <c r="C416" s="13" t="s">
        <v>120</v>
      </c>
      <c r="D416" s="13" t="s">
        <v>4333</v>
      </c>
      <c r="E416" s="14">
        <v>10234133</v>
      </c>
      <c r="F416" s="14">
        <v>102122</v>
      </c>
      <c r="G416" s="14" t="s">
        <v>4334</v>
      </c>
      <c r="H416" s="13" t="s">
        <v>83</v>
      </c>
      <c r="I416" s="13" t="s">
        <v>74</v>
      </c>
      <c r="J416" s="14" t="s">
        <v>75</v>
      </c>
      <c r="K416" s="14" t="s">
        <v>4335</v>
      </c>
      <c r="L416" s="13">
        <v>2015</v>
      </c>
      <c r="M416" s="15">
        <v>42334</v>
      </c>
      <c r="N416" s="16" t="s">
        <v>113</v>
      </c>
      <c r="O416" s="16">
        <v>0</v>
      </c>
      <c r="P416" s="16" t="s">
        <v>78</v>
      </c>
      <c r="Q416" s="16" t="s">
        <v>78</v>
      </c>
      <c r="R416" s="16" t="s">
        <v>78</v>
      </c>
      <c r="S416" s="16" t="s">
        <v>78</v>
      </c>
      <c r="T416" s="14" t="s">
        <v>90</v>
      </c>
      <c r="U416" s="13" t="s">
        <v>424</v>
      </c>
      <c r="V416" s="14" t="s">
        <v>425</v>
      </c>
      <c r="W416" s="13" t="s">
        <v>83</v>
      </c>
      <c r="X416" s="17" t="s">
        <v>426</v>
      </c>
      <c r="Y416" s="14">
        <v>625</v>
      </c>
      <c r="Z416" s="14" t="s">
        <v>427</v>
      </c>
      <c r="AA416" s="13" t="s">
        <v>263</v>
      </c>
      <c r="AB416" s="18" t="s">
        <v>264</v>
      </c>
      <c r="AC416" s="4">
        <f t="shared" si="60"/>
        <v>1</v>
      </c>
      <c r="AD416" s="2">
        <f>IF(COUNTIF(D$2:D416,D416)&gt;1,0,1)</f>
        <v>0</v>
      </c>
      <c r="AG416" s="2">
        <f t="shared" si="61"/>
        <v>0</v>
      </c>
      <c r="AH416" s="2">
        <f t="shared" si="67"/>
        <v>0</v>
      </c>
      <c r="AI416" s="2">
        <f t="shared" si="62"/>
        <v>0</v>
      </c>
      <c r="AJ416" s="44" t="str">
        <f t="shared" si="63"/>
        <v>30500608D07972765E</v>
      </c>
      <c r="AK416" s="2">
        <f>IF(COUNTIF(AJ$2:AJ416,AJ416)&gt;1,0,1)</f>
        <v>0</v>
      </c>
      <c r="AL416" s="2">
        <f t="shared" si="64"/>
        <v>0</v>
      </c>
      <c r="AM416" s="2">
        <f t="shared" si="65"/>
        <v>0</v>
      </c>
      <c r="AN416" s="2">
        <f t="shared" si="66"/>
        <v>0</v>
      </c>
      <c r="AO416" s="2">
        <f>VLOOKUP(D416,'[1]Matriculados PD 2015_2019'!$D:$F,3,0)</f>
        <v>0</v>
      </c>
      <c r="AP416" s="2">
        <f t="shared" si="68"/>
        <v>0</v>
      </c>
      <c r="AQ416" s="2">
        <f t="shared" si="69"/>
        <v>0</v>
      </c>
    </row>
    <row r="417" spans="1:43">
      <c r="A417" s="2">
        <v>299</v>
      </c>
      <c r="B417" s="6" t="s">
        <v>3248</v>
      </c>
      <c r="C417" s="7" t="s">
        <v>120</v>
      </c>
      <c r="D417" s="7" t="s">
        <v>4336</v>
      </c>
      <c r="E417" s="8">
        <v>19160</v>
      </c>
      <c r="F417" s="8">
        <v>102122</v>
      </c>
      <c r="G417" s="8" t="s">
        <v>4337</v>
      </c>
      <c r="H417" s="7" t="s">
        <v>83</v>
      </c>
      <c r="I417" s="7" t="s">
        <v>74</v>
      </c>
      <c r="J417" s="8" t="s">
        <v>75</v>
      </c>
      <c r="K417" s="8" t="s">
        <v>4338</v>
      </c>
      <c r="L417" s="7">
        <v>2015</v>
      </c>
      <c r="M417" s="9">
        <v>42576</v>
      </c>
      <c r="N417" s="10" t="s">
        <v>77</v>
      </c>
      <c r="O417" s="10">
        <v>0</v>
      </c>
      <c r="P417" s="10" t="s">
        <v>78</v>
      </c>
      <c r="Q417" s="10" t="s">
        <v>78</v>
      </c>
      <c r="R417" s="10" t="s">
        <v>78</v>
      </c>
      <c r="S417" s="10" t="s">
        <v>78</v>
      </c>
      <c r="T417" s="8" t="s">
        <v>80</v>
      </c>
      <c r="U417" s="7" t="s">
        <v>4339</v>
      </c>
      <c r="V417" s="8" t="s">
        <v>4340</v>
      </c>
      <c r="W417" s="7" t="s">
        <v>83</v>
      </c>
      <c r="X417" s="11" t="s">
        <v>4692</v>
      </c>
      <c r="Y417" s="8">
        <v>385</v>
      </c>
      <c r="Z417" s="8" t="s">
        <v>706</v>
      </c>
      <c r="AA417" s="7" t="s">
        <v>99</v>
      </c>
      <c r="AB417" s="12" t="s">
        <v>100</v>
      </c>
      <c r="AC417" s="4">
        <f t="shared" si="60"/>
        <v>1</v>
      </c>
      <c r="AD417" s="2">
        <f>IF(COUNTIF(D$2:D417,D417)&gt;1,0,1)</f>
        <v>1</v>
      </c>
      <c r="AG417" s="2">
        <f t="shared" si="61"/>
        <v>0</v>
      </c>
      <c r="AH417" s="2">
        <f t="shared" si="67"/>
        <v>0</v>
      </c>
      <c r="AI417" s="2">
        <f t="shared" si="62"/>
        <v>1</v>
      </c>
      <c r="AJ417" s="44" t="str">
        <f t="shared" si="63"/>
        <v>30813582E30427346W</v>
      </c>
      <c r="AK417" s="2">
        <f>IF(COUNTIF(AJ$2:AJ417,AJ417)&gt;1,0,1)</f>
        <v>1</v>
      </c>
      <c r="AL417" s="2">
        <f t="shared" si="64"/>
        <v>1</v>
      </c>
      <c r="AM417" s="2">
        <f t="shared" si="65"/>
        <v>0</v>
      </c>
      <c r="AN417" s="2">
        <f t="shared" si="66"/>
        <v>0</v>
      </c>
      <c r="AO417" s="2">
        <f>VLOOKUP(D417,'[1]Matriculados PD 2015_2019'!$D:$F,3,0)</f>
        <v>0</v>
      </c>
      <c r="AP417" s="2">
        <f t="shared" si="68"/>
        <v>0</v>
      </c>
      <c r="AQ417" s="2">
        <f t="shared" si="69"/>
        <v>0</v>
      </c>
    </row>
    <row r="418" spans="1:43">
      <c r="A418" s="2">
        <v>299</v>
      </c>
      <c r="B418" s="5" t="s">
        <v>3248</v>
      </c>
      <c r="C418" s="13" t="s">
        <v>120</v>
      </c>
      <c r="D418" s="13" t="s">
        <v>4336</v>
      </c>
      <c r="E418" s="14">
        <v>19160</v>
      </c>
      <c r="F418" s="14">
        <v>102122</v>
      </c>
      <c r="G418" s="14" t="s">
        <v>4337</v>
      </c>
      <c r="H418" s="13" t="s">
        <v>83</v>
      </c>
      <c r="I418" s="13" t="s">
        <v>74</v>
      </c>
      <c r="J418" s="14" t="s">
        <v>75</v>
      </c>
      <c r="K418" s="14" t="s">
        <v>4338</v>
      </c>
      <c r="L418" s="13">
        <v>2015</v>
      </c>
      <c r="M418" s="15">
        <v>42576</v>
      </c>
      <c r="N418" s="16" t="s">
        <v>77</v>
      </c>
      <c r="O418" s="16">
        <v>0</v>
      </c>
      <c r="P418" s="16" t="s">
        <v>78</v>
      </c>
      <c r="Q418" s="16" t="s">
        <v>78</v>
      </c>
      <c r="R418" s="16" t="s">
        <v>78</v>
      </c>
      <c r="S418" s="16" t="s">
        <v>78</v>
      </c>
      <c r="T418" s="14" t="s">
        <v>80</v>
      </c>
      <c r="U418" s="13" t="s">
        <v>4341</v>
      </c>
      <c r="V418" s="14" t="s">
        <v>4342</v>
      </c>
      <c r="W418" s="13"/>
      <c r="X418" s="17"/>
      <c r="Y418" s="14"/>
      <c r="Z418" s="14"/>
      <c r="AA418" s="13"/>
      <c r="AB418" s="18"/>
      <c r="AC418" s="4">
        <f t="shared" si="60"/>
        <v>1</v>
      </c>
      <c r="AD418" s="2">
        <f>IF(COUNTIF(D$2:D418,D418)&gt;1,0,1)</f>
        <v>0</v>
      </c>
      <c r="AG418" s="2">
        <f t="shared" si="61"/>
        <v>0</v>
      </c>
      <c r="AH418" s="2">
        <f t="shared" si="67"/>
        <v>0</v>
      </c>
      <c r="AI418" s="2">
        <f t="shared" si="62"/>
        <v>0</v>
      </c>
      <c r="AJ418" s="44" t="str">
        <f t="shared" si="63"/>
        <v>30813582E31219250Q</v>
      </c>
      <c r="AK418" s="2">
        <f>IF(COUNTIF(AJ$2:AJ418,AJ418)&gt;1,0,1)</f>
        <v>1</v>
      </c>
      <c r="AL418" s="2">
        <f t="shared" si="64"/>
        <v>0</v>
      </c>
      <c r="AM418" s="2">
        <f t="shared" si="65"/>
        <v>0</v>
      </c>
      <c r="AN418" s="2">
        <f t="shared" si="66"/>
        <v>0</v>
      </c>
      <c r="AO418" s="2">
        <f>VLOOKUP(D418,'[1]Matriculados PD 2015_2019'!$D:$F,3,0)</f>
        <v>0</v>
      </c>
      <c r="AP418" s="2">
        <f t="shared" si="68"/>
        <v>0</v>
      </c>
      <c r="AQ418" s="2">
        <f t="shared" si="69"/>
        <v>0</v>
      </c>
    </row>
    <row r="419" spans="1:43">
      <c r="A419" s="2">
        <v>299</v>
      </c>
      <c r="B419" s="6" t="s">
        <v>3248</v>
      </c>
      <c r="C419" s="7" t="s">
        <v>120</v>
      </c>
      <c r="D419" s="7" t="s">
        <v>4336</v>
      </c>
      <c r="E419" s="8">
        <v>19160</v>
      </c>
      <c r="F419" s="8">
        <v>102122</v>
      </c>
      <c r="G419" s="8" t="s">
        <v>4337</v>
      </c>
      <c r="H419" s="7" t="s">
        <v>83</v>
      </c>
      <c r="I419" s="7" t="s">
        <v>74</v>
      </c>
      <c r="J419" s="8" t="s">
        <v>75</v>
      </c>
      <c r="K419" s="8" t="s">
        <v>4338</v>
      </c>
      <c r="L419" s="7">
        <v>2015</v>
      </c>
      <c r="M419" s="9">
        <v>42576</v>
      </c>
      <c r="N419" s="10" t="s">
        <v>77</v>
      </c>
      <c r="O419" s="10">
        <v>0</v>
      </c>
      <c r="P419" s="10" t="s">
        <v>78</v>
      </c>
      <c r="Q419" s="10" t="s">
        <v>78</v>
      </c>
      <c r="R419" s="10" t="s">
        <v>78</v>
      </c>
      <c r="S419" s="10" t="s">
        <v>78</v>
      </c>
      <c r="T419" s="8" t="s">
        <v>90</v>
      </c>
      <c r="U419" s="7" t="s">
        <v>557</v>
      </c>
      <c r="V419" s="8" t="s">
        <v>558</v>
      </c>
      <c r="W419" s="7" t="s">
        <v>83</v>
      </c>
      <c r="X419" s="11" t="s">
        <v>426</v>
      </c>
      <c r="Y419" s="8">
        <v>805</v>
      </c>
      <c r="Z419" s="8" t="s">
        <v>559</v>
      </c>
      <c r="AA419" s="7" t="s">
        <v>263</v>
      </c>
      <c r="AB419" s="12" t="s">
        <v>264</v>
      </c>
      <c r="AC419" s="4">
        <f t="shared" si="60"/>
        <v>1</v>
      </c>
      <c r="AD419" s="2">
        <f>IF(COUNTIF(D$2:D419,D419)&gt;1,0,1)</f>
        <v>0</v>
      </c>
      <c r="AG419" s="2">
        <f t="shared" si="61"/>
        <v>0</v>
      </c>
      <c r="AH419" s="2">
        <f t="shared" si="67"/>
        <v>0</v>
      </c>
      <c r="AI419" s="2">
        <f t="shared" si="62"/>
        <v>0</v>
      </c>
      <c r="AJ419" s="44" t="str">
        <f t="shared" si="63"/>
        <v>30813582E13755215L</v>
      </c>
      <c r="AK419" s="2">
        <f>IF(COUNTIF(AJ$2:AJ419,AJ419)&gt;1,0,1)</f>
        <v>1</v>
      </c>
      <c r="AL419" s="2">
        <f t="shared" si="64"/>
        <v>0</v>
      </c>
      <c r="AM419" s="2">
        <f t="shared" si="65"/>
        <v>0</v>
      </c>
      <c r="AN419" s="2">
        <f t="shared" si="66"/>
        <v>0</v>
      </c>
      <c r="AO419" s="2">
        <f>VLOOKUP(D419,'[1]Matriculados PD 2015_2019'!$D:$F,3,0)</f>
        <v>0</v>
      </c>
      <c r="AP419" s="2">
        <f t="shared" si="68"/>
        <v>0</v>
      </c>
      <c r="AQ419" s="2">
        <f t="shared" si="69"/>
        <v>0</v>
      </c>
    </row>
    <row r="420" spans="1:43">
      <c r="A420" s="2">
        <v>299</v>
      </c>
      <c r="B420" s="5" t="s">
        <v>3248</v>
      </c>
      <c r="C420" s="13" t="s">
        <v>120</v>
      </c>
      <c r="D420" s="13" t="s">
        <v>4343</v>
      </c>
      <c r="E420" s="14">
        <v>20423</v>
      </c>
      <c r="F420" s="14">
        <v>102122</v>
      </c>
      <c r="G420" s="14" t="s">
        <v>4344</v>
      </c>
      <c r="H420" s="13" t="s">
        <v>83</v>
      </c>
      <c r="I420" s="13" t="s">
        <v>74</v>
      </c>
      <c r="J420" s="14" t="s">
        <v>75</v>
      </c>
      <c r="K420" s="14" t="s">
        <v>4345</v>
      </c>
      <c r="L420" s="13">
        <v>2015</v>
      </c>
      <c r="M420" s="15">
        <v>42399</v>
      </c>
      <c r="N420" s="16" t="s">
        <v>113</v>
      </c>
      <c r="O420" s="16">
        <v>0</v>
      </c>
      <c r="P420" s="16" t="s">
        <v>78</v>
      </c>
      <c r="Q420" s="16" t="s">
        <v>78</v>
      </c>
      <c r="R420" s="16" t="s">
        <v>78</v>
      </c>
      <c r="S420" s="16" t="s">
        <v>78</v>
      </c>
      <c r="T420" s="14" t="s">
        <v>80</v>
      </c>
      <c r="U420" s="13" t="s">
        <v>424</v>
      </c>
      <c r="V420" s="14" t="s">
        <v>425</v>
      </c>
      <c r="W420" s="13" t="s">
        <v>83</v>
      </c>
      <c r="X420" s="17" t="s">
        <v>426</v>
      </c>
      <c r="Y420" s="14">
        <v>625</v>
      </c>
      <c r="Z420" s="14" t="s">
        <v>427</v>
      </c>
      <c r="AA420" s="13" t="s">
        <v>263</v>
      </c>
      <c r="AB420" s="18" t="s">
        <v>264</v>
      </c>
      <c r="AC420" s="4">
        <f t="shared" si="60"/>
        <v>1</v>
      </c>
      <c r="AD420" s="2">
        <f>IF(COUNTIF(D$2:D420,D420)&gt;1,0,1)</f>
        <v>1</v>
      </c>
      <c r="AG420" s="2">
        <f t="shared" si="61"/>
        <v>0</v>
      </c>
      <c r="AH420" s="2">
        <f t="shared" si="67"/>
        <v>0</v>
      </c>
      <c r="AI420" s="2">
        <f t="shared" si="62"/>
        <v>0</v>
      </c>
      <c r="AJ420" s="44" t="str">
        <f t="shared" si="63"/>
        <v>30942564C07972765E</v>
      </c>
      <c r="AK420" s="2">
        <f>IF(COUNTIF(AJ$2:AJ420,AJ420)&gt;1,0,1)</f>
        <v>1</v>
      </c>
      <c r="AL420" s="2">
        <f t="shared" si="64"/>
        <v>1</v>
      </c>
      <c r="AM420" s="2">
        <f t="shared" si="65"/>
        <v>0</v>
      </c>
      <c r="AN420" s="2">
        <f t="shared" si="66"/>
        <v>0</v>
      </c>
      <c r="AO420" s="2">
        <f>VLOOKUP(D420,'[1]Matriculados PD 2015_2019'!$D:$F,3,0)</f>
        <v>0</v>
      </c>
      <c r="AP420" s="2">
        <f t="shared" si="68"/>
        <v>0</v>
      </c>
      <c r="AQ420" s="2">
        <f t="shared" si="69"/>
        <v>0</v>
      </c>
    </row>
    <row r="421" spans="1:43">
      <c r="A421" s="2">
        <v>299</v>
      </c>
      <c r="B421" s="6" t="s">
        <v>3248</v>
      </c>
      <c r="C421" s="7" t="s">
        <v>120</v>
      </c>
      <c r="D421" s="7" t="s">
        <v>4343</v>
      </c>
      <c r="E421" s="8">
        <v>20423</v>
      </c>
      <c r="F421" s="8">
        <v>102122</v>
      </c>
      <c r="G421" s="8" t="s">
        <v>4344</v>
      </c>
      <c r="H421" s="7" t="s">
        <v>83</v>
      </c>
      <c r="I421" s="7" t="s">
        <v>74</v>
      </c>
      <c r="J421" s="8" t="s">
        <v>75</v>
      </c>
      <c r="K421" s="8" t="s">
        <v>4345</v>
      </c>
      <c r="L421" s="7">
        <v>2015</v>
      </c>
      <c r="M421" s="9">
        <v>42399</v>
      </c>
      <c r="N421" s="10" t="s">
        <v>113</v>
      </c>
      <c r="O421" s="10">
        <v>0</v>
      </c>
      <c r="P421" s="10" t="s">
        <v>78</v>
      </c>
      <c r="Q421" s="10" t="s">
        <v>78</v>
      </c>
      <c r="R421" s="10" t="s">
        <v>78</v>
      </c>
      <c r="S421" s="10" t="s">
        <v>78</v>
      </c>
      <c r="T421" s="8" t="s">
        <v>80</v>
      </c>
      <c r="U421" s="7" t="s">
        <v>428</v>
      </c>
      <c r="V421" s="8" t="s">
        <v>429</v>
      </c>
      <c r="W421" s="7" t="s">
        <v>73</v>
      </c>
      <c r="X421" s="11" t="s">
        <v>426</v>
      </c>
      <c r="Y421" s="8">
        <v>215</v>
      </c>
      <c r="Z421" s="8" t="s">
        <v>430</v>
      </c>
      <c r="AA421" s="7" t="s">
        <v>263</v>
      </c>
      <c r="AB421" s="12" t="s">
        <v>264</v>
      </c>
      <c r="AC421" s="4">
        <f t="shared" si="60"/>
        <v>1</v>
      </c>
      <c r="AD421" s="2">
        <f>IF(COUNTIF(D$2:D421,D421)&gt;1,0,1)</f>
        <v>0</v>
      </c>
      <c r="AG421" s="2">
        <f t="shared" si="61"/>
        <v>0</v>
      </c>
      <c r="AH421" s="2">
        <f t="shared" si="67"/>
        <v>0</v>
      </c>
      <c r="AI421" s="2">
        <f t="shared" si="62"/>
        <v>0</v>
      </c>
      <c r="AJ421" s="44" t="str">
        <f t="shared" si="63"/>
        <v>30942564C09393444Z</v>
      </c>
      <c r="AK421" s="2">
        <f>IF(COUNTIF(AJ$2:AJ421,AJ421)&gt;1,0,1)</f>
        <v>1</v>
      </c>
      <c r="AL421" s="2">
        <f t="shared" si="64"/>
        <v>0</v>
      </c>
      <c r="AM421" s="2">
        <f t="shared" si="65"/>
        <v>0</v>
      </c>
      <c r="AN421" s="2">
        <f t="shared" si="66"/>
        <v>0</v>
      </c>
      <c r="AO421" s="2">
        <f>VLOOKUP(D421,'[1]Matriculados PD 2015_2019'!$D:$F,3,0)</f>
        <v>0</v>
      </c>
      <c r="AP421" s="2">
        <f t="shared" si="68"/>
        <v>0</v>
      </c>
      <c r="AQ421" s="2">
        <f t="shared" si="69"/>
        <v>0</v>
      </c>
    </row>
    <row r="422" spans="1:43">
      <c r="A422" s="2">
        <v>299</v>
      </c>
      <c r="B422" s="6" t="s">
        <v>3248</v>
      </c>
      <c r="C422" s="7" t="s">
        <v>120</v>
      </c>
      <c r="D422" s="7" t="s">
        <v>4343</v>
      </c>
      <c r="E422" s="8">
        <v>20423</v>
      </c>
      <c r="F422" s="8">
        <v>102122</v>
      </c>
      <c r="G422" s="8" t="s">
        <v>4344</v>
      </c>
      <c r="H422" s="7" t="s">
        <v>83</v>
      </c>
      <c r="I422" s="7" t="s">
        <v>74</v>
      </c>
      <c r="J422" s="8" t="s">
        <v>75</v>
      </c>
      <c r="K422" s="8" t="s">
        <v>4345</v>
      </c>
      <c r="L422" s="7">
        <v>2015</v>
      </c>
      <c r="M422" s="9">
        <v>42399</v>
      </c>
      <c r="N422" s="10" t="s">
        <v>113</v>
      </c>
      <c r="O422" s="10">
        <v>0</v>
      </c>
      <c r="P422" s="10" t="s">
        <v>78</v>
      </c>
      <c r="Q422" s="10" t="s">
        <v>78</v>
      </c>
      <c r="R422" s="10" t="s">
        <v>78</v>
      </c>
      <c r="S422" s="10" t="s">
        <v>78</v>
      </c>
      <c r="T422" s="8" t="s">
        <v>90</v>
      </c>
      <c r="U422" s="7" t="s">
        <v>424</v>
      </c>
      <c r="V422" s="8" t="s">
        <v>425</v>
      </c>
      <c r="W422" s="7" t="s">
        <v>83</v>
      </c>
      <c r="X422" s="11" t="s">
        <v>426</v>
      </c>
      <c r="Y422" s="8">
        <v>625</v>
      </c>
      <c r="Z422" s="8" t="s">
        <v>427</v>
      </c>
      <c r="AA422" s="7" t="s">
        <v>263</v>
      </c>
      <c r="AB422" s="12" t="s">
        <v>264</v>
      </c>
      <c r="AC422" s="4">
        <f t="shared" si="60"/>
        <v>1</v>
      </c>
      <c r="AD422" s="2">
        <f>IF(COUNTIF(D$2:D422,D422)&gt;1,0,1)</f>
        <v>0</v>
      </c>
      <c r="AG422" s="2">
        <f t="shared" si="61"/>
        <v>0</v>
      </c>
      <c r="AH422" s="2">
        <f t="shared" si="67"/>
        <v>0</v>
      </c>
      <c r="AI422" s="2">
        <f t="shared" si="62"/>
        <v>0</v>
      </c>
      <c r="AJ422" s="44" t="str">
        <f t="shared" si="63"/>
        <v>30942564C07972765E</v>
      </c>
      <c r="AK422" s="2">
        <f>IF(COUNTIF(AJ$2:AJ422,AJ422)&gt;1,0,1)</f>
        <v>0</v>
      </c>
      <c r="AL422" s="2">
        <f t="shared" si="64"/>
        <v>0</v>
      </c>
      <c r="AM422" s="2">
        <f t="shared" si="65"/>
        <v>0</v>
      </c>
      <c r="AN422" s="2">
        <f t="shared" si="66"/>
        <v>0</v>
      </c>
      <c r="AO422" s="2">
        <f>VLOOKUP(D422,'[1]Matriculados PD 2015_2019'!$D:$F,3,0)</f>
        <v>0</v>
      </c>
      <c r="AP422" s="2">
        <f t="shared" si="68"/>
        <v>0</v>
      </c>
      <c r="AQ422" s="2">
        <f t="shared" si="69"/>
        <v>0</v>
      </c>
    </row>
    <row r="423" spans="1:43">
      <c r="A423" s="2">
        <v>299</v>
      </c>
      <c r="B423" s="5" t="s">
        <v>3248</v>
      </c>
      <c r="C423" s="13" t="s">
        <v>120</v>
      </c>
      <c r="D423" s="13" t="s">
        <v>4346</v>
      </c>
      <c r="E423" s="14">
        <v>22601</v>
      </c>
      <c r="F423" s="14">
        <v>102122</v>
      </c>
      <c r="G423" s="14" t="s">
        <v>4347</v>
      </c>
      <c r="H423" s="13" t="s">
        <v>73</v>
      </c>
      <c r="I423" s="13" t="s">
        <v>74</v>
      </c>
      <c r="J423" s="14" t="s">
        <v>75</v>
      </c>
      <c r="K423" s="14" t="s">
        <v>4348</v>
      </c>
      <c r="L423" s="13">
        <v>2015</v>
      </c>
      <c r="M423" s="15">
        <v>42531</v>
      </c>
      <c r="N423" s="16" t="s">
        <v>77</v>
      </c>
      <c r="O423" s="16">
        <v>0</v>
      </c>
      <c r="P423" s="16" t="s">
        <v>78</v>
      </c>
      <c r="Q423" s="16" t="s">
        <v>78</v>
      </c>
      <c r="R423" s="16" t="s">
        <v>78</v>
      </c>
      <c r="S423" s="16" t="s">
        <v>78</v>
      </c>
      <c r="T423" s="14" t="s">
        <v>80</v>
      </c>
      <c r="U423" s="13" t="s">
        <v>4349</v>
      </c>
      <c r="V423" s="14" t="s">
        <v>4350</v>
      </c>
      <c r="W423" s="13" t="s">
        <v>83</v>
      </c>
      <c r="X423" s="17" t="s">
        <v>539</v>
      </c>
      <c r="Y423" s="14">
        <v>200</v>
      </c>
      <c r="Z423" s="14" t="s">
        <v>540</v>
      </c>
      <c r="AA423" s="13" t="s">
        <v>263</v>
      </c>
      <c r="AB423" s="18" t="s">
        <v>264</v>
      </c>
      <c r="AC423" s="4">
        <f t="shared" si="60"/>
        <v>1</v>
      </c>
      <c r="AD423" s="2">
        <f>IF(COUNTIF(D$2:D423,D423)&gt;1,0,1)</f>
        <v>1</v>
      </c>
      <c r="AG423" s="2">
        <f t="shared" si="61"/>
        <v>0</v>
      </c>
      <c r="AH423" s="2">
        <f t="shared" si="67"/>
        <v>0</v>
      </c>
      <c r="AI423" s="2">
        <f t="shared" si="62"/>
        <v>1</v>
      </c>
      <c r="AJ423" s="44" t="str">
        <f t="shared" si="63"/>
        <v>30960666K30448598W</v>
      </c>
      <c r="AK423" s="2">
        <f>IF(COUNTIF(AJ$2:AJ423,AJ423)&gt;1,0,1)</f>
        <v>1</v>
      </c>
      <c r="AL423" s="2">
        <f t="shared" si="64"/>
        <v>1</v>
      </c>
      <c r="AM423" s="2">
        <f t="shared" si="65"/>
        <v>0</v>
      </c>
      <c r="AN423" s="2">
        <f t="shared" si="66"/>
        <v>0</v>
      </c>
      <c r="AO423" s="2">
        <f>VLOOKUP(D423,'[1]Matriculados PD 2015_2019'!$D:$F,3,0)</f>
        <v>0</v>
      </c>
      <c r="AP423" s="2">
        <f t="shared" si="68"/>
        <v>0</v>
      </c>
      <c r="AQ423" s="2">
        <f t="shared" si="69"/>
        <v>0</v>
      </c>
    </row>
    <row r="424" spans="1:43">
      <c r="A424" s="2">
        <v>299</v>
      </c>
      <c r="B424" s="6" t="s">
        <v>3248</v>
      </c>
      <c r="C424" s="7" t="s">
        <v>120</v>
      </c>
      <c r="D424" s="7" t="s">
        <v>4346</v>
      </c>
      <c r="E424" s="8">
        <v>22601</v>
      </c>
      <c r="F424" s="8">
        <v>102122</v>
      </c>
      <c r="G424" s="8" t="s">
        <v>4347</v>
      </c>
      <c r="H424" s="7" t="s">
        <v>73</v>
      </c>
      <c r="I424" s="7" t="s">
        <v>74</v>
      </c>
      <c r="J424" s="8" t="s">
        <v>75</v>
      </c>
      <c r="K424" s="8" t="s">
        <v>4348</v>
      </c>
      <c r="L424" s="7">
        <v>2015</v>
      </c>
      <c r="M424" s="9">
        <v>42531</v>
      </c>
      <c r="N424" s="10" t="s">
        <v>77</v>
      </c>
      <c r="O424" s="10">
        <v>0</v>
      </c>
      <c r="P424" s="10" t="s">
        <v>78</v>
      </c>
      <c r="Q424" s="10" t="s">
        <v>78</v>
      </c>
      <c r="R424" s="10" t="s">
        <v>78</v>
      </c>
      <c r="S424" s="10" t="s">
        <v>78</v>
      </c>
      <c r="T424" s="8" t="s">
        <v>80</v>
      </c>
      <c r="U424" s="7" t="s">
        <v>541</v>
      </c>
      <c r="V424" s="8" t="s">
        <v>542</v>
      </c>
      <c r="W424" s="7" t="s">
        <v>83</v>
      </c>
      <c r="X424" s="11" t="s">
        <v>539</v>
      </c>
      <c r="Y424" s="8">
        <v>200</v>
      </c>
      <c r="Z424" s="8" t="s">
        <v>540</v>
      </c>
      <c r="AA424" s="7" t="s">
        <v>263</v>
      </c>
      <c r="AB424" s="12" t="s">
        <v>264</v>
      </c>
      <c r="AC424" s="4">
        <f t="shared" si="60"/>
        <v>1</v>
      </c>
      <c r="AD424" s="2">
        <f>IF(COUNTIF(D$2:D424,D424)&gt;1,0,1)</f>
        <v>0</v>
      </c>
      <c r="AG424" s="2">
        <f t="shared" si="61"/>
        <v>0</v>
      </c>
      <c r="AH424" s="2">
        <f t="shared" si="67"/>
        <v>0</v>
      </c>
      <c r="AI424" s="2">
        <f t="shared" si="62"/>
        <v>0</v>
      </c>
      <c r="AJ424" s="44" t="str">
        <f t="shared" si="63"/>
        <v>30960666K55092071X</v>
      </c>
      <c r="AK424" s="2">
        <f>IF(COUNTIF(AJ$2:AJ424,AJ424)&gt;1,0,1)</f>
        <v>1</v>
      </c>
      <c r="AL424" s="2">
        <f t="shared" si="64"/>
        <v>0</v>
      </c>
      <c r="AM424" s="2">
        <f t="shared" si="65"/>
        <v>0</v>
      </c>
      <c r="AN424" s="2">
        <f t="shared" si="66"/>
        <v>0</v>
      </c>
      <c r="AO424" s="2">
        <f>VLOOKUP(D424,'[1]Matriculados PD 2015_2019'!$D:$F,3,0)</f>
        <v>0</v>
      </c>
      <c r="AP424" s="2">
        <f t="shared" si="68"/>
        <v>0</v>
      </c>
      <c r="AQ424" s="2">
        <f t="shared" si="69"/>
        <v>0</v>
      </c>
    </row>
    <row r="425" spans="1:43">
      <c r="A425" s="2">
        <v>299</v>
      </c>
      <c r="B425" s="5" t="s">
        <v>3248</v>
      </c>
      <c r="C425" s="13" t="s">
        <v>120</v>
      </c>
      <c r="D425" s="13" t="s">
        <v>4346</v>
      </c>
      <c r="E425" s="14">
        <v>22601</v>
      </c>
      <c r="F425" s="14">
        <v>102122</v>
      </c>
      <c r="G425" s="14" t="s">
        <v>4347</v>
      </c>
      <c r="H425" s="13" t="s">
        <v>73</v>
      </c>
      <c r="I425" s="13" t="s">
        <v>74</v>
      </c>
      <c r="J425" s="14" t="s">
        <v>75</v>
      </c>
      <c r="K425" s="14" t="s">
        <v>4348</v>
      </c>
      <c r="L425" s="13">
        <v>2015</v>
      </c>
      <c r="M425" s="15">
        <v>42531</v>
      </c>
      <c r="N425" s="16" t="s">
        <v>77</v>
      </c>
      <c r="O425" s="16">
        <v>0</v>
      </c>
      <c r="P425" s="16" t="s">
        <v>78</v>
      </c>
      <c r="Q425" s="16" t="s">
        <v>78</v>
      </c>
      <c r="R425" s="16" t="s">
        <v>78</v>
      </c>
      <c r="S425" s="16" t="s">
        <v>78</v>
      </c>
      <c r="T425" s="14" t="s">
        <v>90</v>
      </c>
      <c r="U425" s="13" t="s">
        <v>541</v>
      </c>
      <c r="V425" s="14" t="s">
        <v>542</v>
      </c>
      <c r="W425" s="13" t="s">
        <v>83</v>
      </c>
      <c r="X425" s="17" t="s">
        <v>539</v>
      </c>
      <c r="Y425" s="14">
        <v>200</v>
      </c>
      <c r="Z425" s="14" t="s">
        <v>540</v>
      </c>
      <c r="AA425" s="13" t="s">
        <v>263</v>
      </c>
      <c r="AB425" s="18" t="s">
        <v>264</v>
      </c>
      <c r="AC425" s="4">
        <f t="shared" si="60"/>
        <v>1</v>
      </c>
      <c r="AD425" s="2">
        <f>IF(COUNTIF(D$2:D425,D425)&gt;1,0,1)</f>
        <v>0</v>
      </c>
      <c r="AG425" s="2">
        <f t="shared" si="61"/>
        <v>0</v>
      </c>
      <c r="AH425" s="2">
        <f t="shared" si="67"/>
        <v>0</v>
      </c>
      <c r="AI425" s="2">
        <f t="shared" si="62"/>
        <v>0</v>
      </c>
      <c r="AJ425" s="44" t="str">
        <f t="shared" si="63"/>
        <v>30960666K55092071X</v>
      </c>
      <c r="AK425" s="2">
        <f>IF(COUNTIF(AJ$2:AJ425,AJ425)&gt;1,0,1)</f>
        <v>0</v>
      </c>
      <c r="AL425" s="2">
        <f t="shared" si="64"/>
        <v>0</v>
      </c>
      <c r="AM425" s="2">
        <f t="shared" si="65"/>
        <v>0</v>
      </c>
      <c r="AN425" s="2">
        <f t="shared" si="66"/>
        <v>0</v>
      </c>
      <c r="AO425" s="2">
        <f>VLOOKUP(D425,'[1]Matriculados PD 2015_2019'!$D:$F,3,0)</f>
        <v>0</v>
      </c>
      <c r="AP425" s="2">
        <f t="shared" si="68"/>
        <v>0</v>
      </c>
      <c r="AQ425" s="2">
        <f t="shared" si="69"/>
        <v>0</v>
      </c>
    </row>
    <row r="426" spans="1:43">
      <c r="A426" s="2">
        <v>299</v>
      </c>
      <c r="B426" s="6" t="s">
        <v>3248</v>
      </c>
      <c r="C426" s="7" t="s">
        <v>120</v>
      </c>
      <c r="D426" s="7" t="s">
        <v>4351</v>
      </c>
      <c r="E426" s="8">
        <v>10423390</v>
      </c>
      <c r="F426" s="8">
        <v>102122</v>
      </c>
      <c r="G426" s="8" t="s">
        <v>4352</v>
      </c>
      <c r="H426" s="7" t="s">
        <v>83</v>
      </c>
      <c r="I426" s="7" t="s">
        <v>74</v>
      </c>
      <c r="J426" s="8" t="s">
        <v>75</v>
      </c>
      <c r="K426" s="8" t="s">
        <v>4353</v>
      </c>
      <c r="L426" s="7">
        <v>2015</v>
      </c>
      <c r="M426" s="9">
        <v>42476</v>
      </c>
      <c r="N426" s="10" t="s">
        <v>77</v>
      </c>
      <c r="O426" s="10">
        <v>0</v>
      </c>
      <c r="P426" s="10" t="s">
        <v>78</v>
      </c>
      <c r="Q426" s="10" t="s">
        <v>78</v>
      </c>
      <c r="R426" s="10" t="s">
        <v>78</v>
      </c>
      <c r="S426" s="10" t="s">
        <v>78</v>
      </c>
      <c r="T426" s="8" t="s">
        <v>80</v>
      </c>
      <c r="U426" s="7" t="s">
        <v>424</v>
      </c>
      <c r="V426" s="8" t="s">
        <v>425</v>
      </c>
      <c r="W426" s="7" t="s">
        <v>83</v>
      </c>
      <c r="X426" s="11" t="s">
        <v>426</v>
      </c>
      <c r="Y426" s="8">
        <v>625</v>
      </c>
      <c r="Z426" s="8" t="s">
        <v>427</v>
      </c>
      <c r="AA426" s="7" t="s">
        <v>263</v>
      </c>
      <c r="AB426" s="12" t="s">
        <v>264</v>
      </c>
      <c r="AC426" s="4">
        <f t="shared" si="60"/>
        <v>1</v>
      </c>
      <c r="AD426" s="2">
        <f>IF(COUNTIF(D$2:D426,D426)&gt;1,0,1)</f>
        <v>1</v>
      </c>
      <c r="AG426" s="2">
        <f t="shared" si="61"/>
        <v>0</v>
      </c>
      <c r="AH426" s="2">
        <f t="shared" si="67"/>
        <v>0</v>
      </c>
      <c r="AI426" s="2">
        <f t="shared" si="62"/>
        <v>1</v>
      </c>
      <c r="AJ426" s="44" t="str">
        <f t="shared" si="63"/>
        <v>30984699L07972765E</v>
      </c>
      <c r="AK426" s="2">
        <f>IF(COUNTIF(AJ$2:AJ426,AJ426)&gt;1,0,1)</f>
        <v>1</v>
      </c>
      <c r="AL426" s="2">
        <f t="shared" si="64"/>
        <v>0</v>
      </c>
      <c r="AM426" s="2">
        <f t="shared" si="65"/>
        <v>0</v>
      </c>
      <c r="AN426" s="2">
        <f t="shared" si="66"/>
        <v>0</v>
      </c>
      <c r="AO426" s="2">
        <f>VLOOKUP(D426,'[1]Matriculados PD 2015_2019'!$D:$F,3,0)</f>
        <v>0</v>
      </c>
      <c r="AP426" s="2">
        <f t="shared" si="68"/>
        <v>0</v>
      </c>
      <c r="AQ426" s="2">
        <f t="shared" si="69"/>
        <v>0</v>
      </c>
    </row>
    <row r="427" spans="1:43">
      <c r="A427" s="2">
        <v>299</v>
      </c>
      <c r="B427" s="5" t="s">
        <v>3248</v>
      </c>
      <c r="C427" s="13" t="s">
        <v>120</v>
      </c>
      <c r="D427" s="13" t="s">
        <v>4351</v>
      </c>
      <c r="E427" s="14">
        <v>10423390</v>
      </c>
      <c r="F427" s="14">
        <v>102122</v>
      </c>
      <c r="G427" s="14" t="s">
        <v>4352</v>
      </c>
      <c r="H427" s="13" t="s">
        <v>83</v>
      </c>
      <c r="I427" s="13" t="s">
        <v>74</v>
      </c>
      <c r="J427" s="14" t="s">
        <v>75</v>
      </c>
      <c r="K427" s="14" t="s">
        <v>4353</v>
      </c>
      <c r="L427" s="13">
        <v>2015</v>
      </c>
      <c r="M427" s="15">
        <v>42476</v>
      </c>
      <c r="N427" s="16" t="s">
        <v>77</v>
      </c>
      <c r="O427" s="16">
        <v>0</v>
      </c>
      <c r="P427" s="16" t="s">
        <v>78</v>
      </c>
      <c r="Q427" s="16" t="s">
        <v>78</v>
      </c>
      <c r="R427" s="16" t="s">
        <v>78</v>
      </c>
      <c r="S427" s="16" t="s">
        <v>78</v>
      </c>
      <c r="T427" s="14" t="s">
        <v>90</v>
      </c>
      <c r="U427" s="13" t="s">
        <v>424</v>
      </c>
      <c r="V427" s="14" t="s">
        <v>425</v>
      </c>
      <c r="W427" s="13" t="s">
        <v>83</v>
      </c>
      <c r="X427" s="17" t="s">
        <v>426</v>
      </c>
      <c r="Y427" s="14">
        <v>625</v>
      </c>
      <c r="Z427" s="14" t="s">
        <v>427</v>
      </c>
      <c r="AA427" s="13" t="s">
        <v>263</v>
      </c>
      <c r="AB427" s="18" t="s">
        <v>264</v>
      </c>
      <c r="AC427" s="4">
        <f t="shared" si="60"/>
        <v>1</v>
      </c>
      <c r="AD427" s="2">
        <f>IF(COUNTIF(D$2:D427,D427)&gt;1,0,1)</f>
        <v>0</v>
      </c>
      <c r="AG427" s="2">
        <f t="shared" si="61"/>
        <v>0</v>
      </c>
      <c r="AH427" s="2">
        <f t="shared" si="67"/>
        <v>0</v>
      </c>
      <c r="AI427" s="2">
        <f t="shared" si="62"/>
        <v>0</v>
      </c>
      <c r="AJ427" s="44" t="str">
        <f t="shared" si="63"/>
        <v>30984699L07972765E</v>
      </c>
      <c r="AK427" s="2">
        <f>IF(COUNTIF(AJ$2:AJ427,AJ427)&gt;1,0,1)</f>
        <v>0</v>
      </c>
      <c r="AL427" s="2">
        <f t="shared" si="64"/>
        <v>0</v>
      </c>
      <c r="AM427" s="2">
        <f t="shared" si="65"/>
        <v>0</v>
      </c>
      <c r="AN427" s="2">
        <f t="shared" si="66"/>
        <v>0</v>
      </c>
      <c r="AO427" s="2">
        <f>VLOOKUP(D427,'[1]Matriculados PD 2015_2019'!$D:$F,3,0)</f>
        <v>0</v>
      </c>
      <c r="AP427" s="2">
        <f t="shared" si="68"/>
        <v>0</v>
      </c>
      <c r="AQ427" s="2">
        <f t="shared" si="69"/>
        <v>0</v>
      </c>
    </row>
    <row r="428" spans="1:43">
      <c r="A428" s="2">
        <v>299</v>
      </c>
      <c r="B428" s="6" t="s">
        <v>3248</v>
      </c>
      <c r="C428" s="7" t="s">
        <v>120</v>
      </c>
      <c r="D428" s="7" t="s">
        <v>4354</v>
      </c>
      <c r="E428" s="8">
        <v>19907</v>
      </c>
      <c r="F428" s="8">
        <v>102122</v>
      </c>
      <c r="G428" s="8" t="s">
        <v>4355</v>
      </c>
      <c r="H428" s="7" t="s">
        <v>73</v>
      </c>
      <c r="I428" s="7" t="s">
        <v>74</v>
      </c>
      <c r="J428" s="8" t="s">
        <v>75</v>
      </c>
      <c r="K428" s="8" t="s">
        <v>4356</v>
      </c>
      <c r="L428" s="7">
        <v>2015</v>
      </c>
      <c r="M428" s="9">
        <v>42387</v>
      </c>
      <c r="N428" s="10" t="s">
        <v>77</v>
      </c>
      <c r="O428" s="10">
        <v>0</v>
      </c>
      <c r="P428" s="10" t="s">
        <v>78</v>
      </c>
      <c r="Q428" s="10" t="s">
        <v>79</v>
      </c>
      <c r="R428" s="10" t="s">
        <v>78</v>
      </c>
      <c r="S428" s="10" t="s">
        <v>78</v>
      </c>
      <c r="T428" s="8" t="s">
        <v>80</v>
      </c>
      <c r="U428" s="7" t="s">
        <v>541</v>
      </c>
      <c r="V428" s="8" t="s">
        <v>542</v>
      </c>
      <c r="W428" s="7" t="s">
        <v>83</v>
      </c>
      <c r="X428" s="11" t="s">
        <v>539</v>
      </c>
      <c r="Y428" s="8">
        <v>200</v>
      </c>
      <c r="Z428" s="8" t="s">
        <v>540</v>
      </c>
      <c r="AA428" s="7" t="s">
        <v>263</v>
      </c>
      <c r="AB428" s="12" t="s">
        <v>264</v>
      </c>
      <c r="AC428" s="4">
        <f t="shared" si="60"/>
        <v>1</v>
      </c>
      <c r="AD428" s="2">
        <f>IF(COUNTIF(D$2:D428,D428)&gt;1,0,1)</f>
        <v>1</v>
      </c>
      <c r="AG428" s="2">
        <f t="shared" si="61"/>
        <v>1</v>
      </c>
      <c r="AH428" s="2">
        <f t="shared" si="67"/>
        <v>0</v>
      </c>
      <c r="AI428" s="2">
        <f t="shared" si="62"/>
        <v>1</v>
      </c>
      <c r="AJ428" s="44" t="str">
        <f t="shared" si="63"/>
        <v>52488607P55092071X</v>
      </c>
      <c r="AK428" s="2">
        <f>IF(COUNTIF(AJ$2:AJ428,AJ428)&gt;1,0,1)</f>
        <v>1</v>
      </c>
      <c r="AL428" s="2">
        <f t="shared" si="64"/>
        <v>0</v>
      </c>
      <c r="AM428" s="2">
        <f t="shared" si="65"/>
        <v>0</v>
      </c>
      <c r="AN428" s="2">
        <f t="shared" si="66"/>
        <v>0</v>
      </c>
      <c r="AO428" s="2">
        <f>VLOOKUP(D428,'[1]Matriculados PD 2015_2019'!$D:$F,3,0)</f>
        <v>0</v>
      </c>
      <c r="AP428" s="2">
        <f t="shared" si="68"/>
        <v>0</v>
      </c>
      <c r="AQ428" s="2">
        <f t="shared" si="69"/>
        <v>0</v>
      </c>
    </row>
    <row r="429" spans="1:43">
      <c r="A429" s="2">
        <v>299</v>
      </c>
      <c r="B429" s="5" t="s">
        <v>3248</v>
      </c>
      <c r="C429" s="13" t="s">
        <v>120</v>
      </c>
      <c r="D429" s="13" t="s">
        <v>4354</v>
      </c>
      <c r="E429" s="14">
        <v>19907</v>
      </c>
      <c r="F429" s="14">
        <v>102122</v>
      </c>
      <c r="G429" s="14" t="s">
        <v>4355</v>
      </c>
      <c r="H429" s="13" t="s">
        <v>73</v>
      </c>
      <c r="I429" s="13" t="s">
        <v>74</v>
      </c>
      <c r="J429" s="14" t="s">
        <v>75</v>
      </c>
      <c r="K429" s="14" t="s">
        <v>4356</v>
      </c>
      <c r="L429" s="13">
        <v>2015</v>
      </c>
      <c r="M429" s="15">
        <v>42387</v>
      </c>
      <c r="N429" s="16" t="s">
        <v>77</v>
      </c>
      <c r="O429" s="16">
        <v>0</v>
      </c>
      <c r="P429" s="16" t="s">
        <v>78</v>
      </c>
      <c r="Q429" s="16" t="s">
        <v>79</v>
      </c>
      <c r="R429" s="16" t="s">
        <v>78</v>
      </c>
      <c r="S429" s="16" t="s">
        <v>78</v>
      </c>
      <c r="T429" s="14" t="s">
        <v>90</v>
      </c>
      <c r="U429" s="13" t="s">
        <v>541</v>
      </c>
      <c r="V429" s="14" t="s">
        <v>542</v>
      </c>
      <c r="W429" s="13" t="s">
        <v>83</v>
      </c>
      <c r="X429" s="17" t="s">
        <v>539</v>
      </c>
      <c r="Y429" s="14">
        <v>200</v>
      </c>
      <c r="Z429" s="14" t="s">
        <v>540</v>
      </c>
      <c r="AA429" s="13" t="s">
        <v>263</v>
      </c>
      <c r="AB429" s="18" t="s">
        <v>264</v>
      </c>
      <c r="AC429" s="4">
        <f t="shared" si="60"/>
        <v>1</v>
      </c>
      <c r="AD429" s="2">
        <f>IF(COUNTIF(D$2:D429,D429)&gt;1,0,1)</f>
        <v>0</v>
      </c>
      <c r="AG429" s="2">
        <f t="shared" si="61"/>
        <v>0</v>
      </c>
      <c r="AH429" s="2">
        <f t="shared" si="67"/>
        <v>0</v>
      </c>
      <c r="AI429" s="2">
        <f t="shared" si="62"/>
        <v>0</v>
      </c>
      <c r="AJ429" s="44" t="str">
        <f t="shared" si="63"/>
        <v>52488607P55092071X</v>
      </c>
      <c r="AK429" s="2">
        <f>IF(COUNTIF(AJ$2:AJ429,AJ429)&gt;1,0,1)</f>
        <v>0</v>
      </c>
      <c r="AL429" s="2">
        <f t="shared" si="64"/>
        <v>0</v>
      </c>
      <c r="AM429" s="2">
        <f t="shared" si="65"/>
        <v>0</v>
      </c>
      <c r="AN429" s="2">
        <f t="shared" si="66"/>
        <v>0</v>
      </c>
      <c r="AO429" s="2">
        <f>VLOOKUP(D429,'[1]Matriculados PD 2015_2019'!$D:$F,3,0)</f>
        <v>0</v>
      </c>
      <c r="AP429" s="2">
        <f t="shared" si="68"/>
        <v>0</v>
      </c>
      <c r="AQ429" s="2">
        <f t="shared" si="69"/>
        <v>0</v>
      </c>
    </row>
    <row r="430" spans="1:43">
      <c r="A430" s="2">
        <v>299</v>
      </c>
      <c r="B430" s="6" t="s">
        <v>3248</v>
      </c>
      <c r="C430" s="7" t="s">
        <v>120</v>
      </c>
      <c r="D430" s="7" t="s">
        <v>4357</v>
      </c>
      <c r="E430" s="8">
        <v>20042517</v>
      </c>
      <c r="F430" s="8">
        <v>102122</v>
      </c>
      <c r="G430" s="8" t="s">
        <v>4358</v>
      </c>
      <c r="H430" s="7" t="s">
        <v>73</v>
      </c>
      <c r="I430" s="7" t="s">
        <v>4359</v>
      </c>
      <c r="J430" s="8" t="s">
        <v>75</v>
      </c>
      <c r="K430" s="8" t="s">
        <v>4360</v>
      </c>
      <c r="L430" s="7">
        <v>2015</v>
      </c>
      <c r="M430" s="9">
        <v>42327</v>
      </c>
      <c r="N430" s="10" t="s">
        <v>113</v>
      </c>
      <c r="O430" s="10">
        <v>0</v>
      </c>
      <c r="P430" s="10" t="s">
        <v>78</v>
      </c>
      <c r="Q430" s="10" t="s">
        <v>78</v>
      </c>
      <c r="R430" s="10" t="s">
        <v>78</v>
      </c>
      <c r="S430" s="10" t="s">
        <v>78</v>
      </c>
      <c r="T430" s="8" t="s">
        <v>80</v>
      </c>
      <c r="U430" s="7" t="s">
        <v>812</v>
      </c>
      <c r="V430" s="8" t="s">
        <v>813</v>
      </c>
      <c r="W430" s="7" t="s">
        <v>73</v>
      </c>
      <c r="X430" s="11" t="s">
        <v>814</v>
      </c>
      <c r="Y430" s="8">
        <v>345</v>
      </c>
      <c r="Z430" s="8" t="s">
        <v>815</v>
      </c>
      <c r="AA430" s="7" t="s">
        <v>781</v>
      </c>
      <c r="AB430" s="12" t="s">
        <v>782</v>
      </c>
      <c r="AC430" s="4">
        <f t="shared" si="60"/>
        <v>1</v>
      </c>
      <c r="AD430" s="2">
        <f>IF(COUNTIF(D$2:D430,D430)&gt;1,0,1)</f>
        <v>1</v>
      </c>
      <c r="AG430" s="2">
        <f t="shared" si="61"/>
        <v>0</v>
      </c>
      <c r="AH430" s="2">
        <f t="shared" si="67"/>
        <v>0</v>
      </c>
      <c r="AI430" s="2">
        <f t="shared" si="62"/>
        <v>0</v>
      </c>
      <c r="AJ430" s="44" t="str">
        <f t="shared" si="63"/>
        <v>AND03664530540346A</v>
      </c>
      <c r="AK430" s="2">
        <f>IF(COUNTIF(AJ$2:AJ430,AJ430)&gt;1,0,1)</f>
        <v>1</v>
      </c>
      <c r="AL430" s="2">
        <f t="shared" si="64"/>
        <v>0</v>
      </c>
      <c r="AM430" s="2">
        <f t="shared" si="65"/>
        <v>0</v>
      </c>
      <c r="AN430" s="2">
        <f t="shared" si="66"/>
        <v>1</v>
      </c>
      <c r="AO430" s="2">
        <f>VLOOKUP(D430,'[1]Matriculados PD 2015_2019'!$D:$F,3,0)</f>
        <v>0</v>
      </c>
      <c r="AP430" s="2">
        <f t="shared" si="68"/>
        <v>0</v>
      </c>
      <c r="AQ430" s="2">
        <f t="shared" si="69"/>
        <v>0</v>
      </c>
    </row>
    <row r="431" spans="1:43">
      <c r="A431" s="2">
        <v>299</v>
      </c>
      <c r="B431" s="5" t="s">
        <v>3248</v>
      </c>
      <c r="C431" s="13" t="s">
        <v>120</v>
      </c>
      <c r="D431" s="13" t="s">
        <v>4357</v>
      </c>
      <c r="E431" s="14">
        <v>20042517</v>
      </c>
      <c r="F431" s="14">
        <v>102122</v>
      </c>
      <c r="G431" s="14" t="s">
        <v>4358</v>
      </c>
      <c r="H431" s="13" t="s">
        <v>73</v>
      </c>
      <c r="I431" s="13" t="s">
        <v>4359</v>
      </c>
      <c r="J431" s="14" t="s">
        <v>75</v>
      </c>
      <c r="K431" s="14" t="s">
        <v>4360</v>
      </c>
      <c r="L431" s="13">
        <v>2015</v>
      </c>
      <c r="M431" s="15">
        <v>42327</v>
      </c>
      <c r="N431" s="16" t="s">
        <v>113</v>
      </c>
      <c r="O431" s="16">
        <v>0</v>
      </c>
      <c r="P431" s="16" t="s">
        <v>78</v>
      </c>
      <c r="Q431" s="16" t="s">
        <v>78</v>
      </c>
      <c r="R431" s="16" t="s">
        <v>78</v>
      </c>
      <c r="S431" s="16" t="s">
        <v>78</v>
      </c>
      <c r="T431" s="14" t="s">
        <v>90</v>
      </c>
      <c r="U431" s="13" t="s">
        <v>812</v>
      </c>
      <c r="V431" s="14" t="s">
        <v>813</v>
      </c>
      <c r="W431" s="13" t="s">
        <v>73</v>
      </c>
      <c r="X431" s="17" t="s">
        <v>814</v>
      </c>
      <c r="Y431" s="14">
        <v>345</v>
      </c>
      <c r="Z431" s="14" t="s">
        <v>815</v>
      </c>
      <c r="AA431" s="13" t="s">
        <v>781</v>
      </c>
      <c r="AB431" s="18" t="s">
        <v>782</v>
      </c>
      <c r="AC431" s="4">
        <f t="shared" si="60"/>
        <v>1</v>
      </c>
      <c r="AD431" s="2">
        <f>IF(COUNTIF(D$2:D431,D431)&gt;1,0,1)</f>
        <v>0</v>
      </c>
      <c r="AG431" s="2">
        <f t="shared" si="61"/>
        <v>0</v>
      </c>
      <c r="AH431" s="2">
        <f t="shared" si="67"/>
        <v>0</v>
      </c>
      <c r="AI431" s="2">
        <f t="shared" si="62"/>
        <v>0</v>
      </c>
      <c r="AJ431" s="44" t="str">
        <f t="shared" si="63"/>
        <v>AND03664530540346A</v>
      </c>
      <c r="AK431" s="2">
        <f>IF(COUNTIF(AJ$2:AJ431,AJ431)&gt;1,0,1)</f>
        <v>0</v>
      </c>
      <c r="AL431" s="2">
        <f t="shared" si="64"/>
        <v>0</v>
      </c>
      <c r="AM431" s="2">
        <f t="shared" si="65"/>
        <v>0</v>
      </c>
      <c r="AN431" s="2">
        <f t="shared" si="66"/>
        <v>0</v>
      </c>
      <c r="AO431" s="2">
        <f>VLOOKUP(D431,'[1]Matriculados PD 2015_2019'!$D:$F,3,0)</f>
        <v>0</v>
      </c>
      <c r="AP431" s="2">
        <f t="shared" si="68"/>
        <v>0</v>
      </c>
      <c r="AQ431" s="2">
        <f t="shared" si="69"/>
        <v>0</v>
      </c>
    </row>
    <row r="432" spans="1:43">
      <c r="A432" s="2">
        <v>300</v>
      </c>
      <c r="B432" s="6" t="s">
        <v>3350</v>
      </c>
      <c r="C432" s="7" t="s">
        <v>120</v>
      </c>
      <c r="D432" s="7" t="s">
        <v>1456</v>
      </c>
      <c r="E432" s="8">
        <v>19838</v>
      </c>
      <c r="F432" s="8">
        <v>102123</v>
      </c>
      <c r="G432" s="8" t="s">
        <v>1457</v>
      </c>
      <c r="H432" s="7" t="s">
        <v>83</v>
      </c>
      <c r="I432" s="7" t="s">
        <v>74</v>
      </c>
      <c r="J432" s="8" t="s">
        <v>75</v>
      </c>
      <c r="K432" s="8" t="s">
        <v>4412</v>
      </c>
      <c r="L432" s="7">
        <v>2015</v>
      </c>
      <c r="M432" s="9">
        <v>42579</v>
      </c>
      <c r="N432" s="10" t="s">
        <v>77</v>
      </c>
      <c r="O432" s="10">
        <v>0</v>
      </c>
      <c r="P432" s="10" t="s">
        <v>79</v>
      </c>
      <c r="Q432" s="10" t="s">
        <v>78</v>
      </c>
      <c r="R432" s="10" t="s">
        <v>78</v>
      </c>
      <c r="S432" s="10" t="s">
        <v>78</v>
      </c>
      <c r="T432" s="8" t="s">
        <v>80</v>
      </c>
      <c r="U432" s="7" t="s">
        <v>598</v>
      </c>
      <c r="V432" s="8" t="s">
        <v>599</v>
      </c>
      <c r="W432" s="7" t="s">
        <v>83</v>
      </c>
      <c r="X432" s="11" t="s">
        <v>600</v>
      </c>
      <c r="Y432" s="8">
        <v>590</v>
      </c>
      <c r="Z432" s="8" t="s">
        <v>601</v>
      </c>
      <c r="AA432" s="7" t="s">
        <v>107</v>
      </c>
      <c r="AB432" s="12" t="s">
        <v>108</v>
      </c>
      <c r="AC432" s="4">
        <f t="shared" si="60"/>
        <v>1</v>
      </c>
      <c r="AD432" s="2">
        <f>IF(COUNTIF(D$2:D432,D432)&gt;1,0,1)</f>
        <v>1</v>
      </c>
      <c r="AG432" s="2">
        <f t="shared" si="61"/>
        <v>0</v>
      </c>
      <c r="AH432" s="2">
        <f t="shared" si="67"/>
        <v>0</v>
      </c>
      <c r="AI432" s="2">
        <f t="shared" si="62"/>
        <v>1</v>
      </c>
      <c r="AJ432" s="44" t="str">
        <f t="shared" si="63"/>
        <v>24269304A25993950V</v>
      </c>
      <c r="AK432" s="2">
        <f>IF(COUNTIF(AJ$2:AJ432,AJ432)&gt;1,0,1)</f>
        <v>1</v>
      </c>
      <c r="AL432" s="2">
        <f t="shared" si="64"/>
        <v>0</v>
      </c>
      <c r="AM432" s="2">
        <f t="shared" si="65"/>
        <v>0</v>
      </c>
      <c r="AN432" s="2">
        <f t="shared" si="66"/>
        <v>0</v>
      </c>
      <c r="AO432" s="2">
        <f>VLOOKUP(D432,'[1]Matriculados PD 2015_2019'!$D:$F,3,0)</f>
        <v>0</v>
      </c>
      <c r="AP432" s="2">
        <f t="shared" si="68"/>
        <v>0</v>
      </c>
      <c r="AQ432" s="2">
        <f t="shared" si="69"/>
        <v>0</v>
      </c>
    </row>
    <row r="433" spans="1:43">
      <c r="A433" s="2">
        <v>300</v>
      </c>
      <c r="B433" s="6" t="s">
        <v>3350</v>
      </c>
      <c r="C433" s="7" t="s">
        <v>120</v>
      </c>
      <c r="D433" s="7" t="s">
        <v>1456</v>
      </c>
      <c r="E433" s="8">
        <v>19838</v>
      </c>
      <c r="F433" s="8">
        <v>102123</v>
      </c>
      <c r="G433" s="8" t="s">
        <v>1457</v>
      </c>
      <c r="H433" s="7" t="s">
        <v>83</v>
      </c>
      <c r="I433" s="7" t="s">
        <v>74</v>
      </c>
      <c r="J433" s="8" t="s">
        <v>75</v>
      </c>
      <c r="K433" s="8" t="s">
        <v>4412</v>
      </c>
      <c r="L433" s="7">
        <v>2015</v>
      </c>
      <c r="M433" s="9">
        <v>42579</v>
      </c>
      <c r="N433" s="10" t="s">
        <v>77</v>
      </c>
      <c r="O433" s="10">
        <v>0</v>
      </c>
      <c r="P433" s="10" t="s">
        <v>79</v>
      </c>
      <c r="Q433" s="10" t="s">
        <v>78</v>
      </c>
      <c r="R433" s="10" t="s">
        <v>78</v>
      </c>
      <c r="S433" s="10" t="s">
        <v>78</v>
      </c>
      <c r="T433" s="8" t="s">
        <v>90</v>
      </c>
      <c r="U433" s="7" t="s">
        <v>598</v>
      </c>
      <c r="V433" s="8" t="s">
        <v>599</v>
      </c>
      <c r="W433" s="7" t="s">
        <v>83</v>
      </c>
      <c r="X433" s="11" t="s">
        <v>600</v>
      </c>
      <c r="Y433" s="8">
        <v>590</v>
      </c>
      <c r="Z433" s="8" t="s">
        <v>601</v>
      </c>
      <c r="AA433" s="7" t="s">
        <v>107</v>
      </c>
      <c r="AB433" s="12" t="s">
        <v>108</v>
      </c>
      <c r="AC433" s="4">
        <f t="shared" si="60"/>
        <v>1</v>
      </c>
      <c r="AD433" s="2">
        <f>IF(COUNTIF(D$2:D433,D433)&gt;1,0,1)</f>
        <v>0</v>
      </c>
      <c r="AG433" s="2">
        <f t="shared" si="61"/>
        <v>0</v>
      </c>
      <c r="AH433" s="2">
        <f t="shared" si="67"/>
        <v>0</v>
      </c>
      <c r="AI433" s="2">
        <f t="shared" si="62"/>
        <v>0</v>
      </c>
      <c r="AJ433" s="44" t="str">
        <f t="shared" si="63"/>
        <v>24269304A25993950V</v>
      </c>
      <c r="AK433" s="2">
        <f>IF(COUNTIF(AJ$2:AJ433,AJ433)&gt;1,0,1)</f>
        <v>0</v>
      </c>
      <c r="AL433" s="2">
        <f t="shared" si="64"/>
        <v>0</v>
      </c>
      <c r="AM433" s="2">
        <f t="shared" si="65"/>
        <v>0</v>
      </c>
      <c r="AN433" s="2">
        <f t="shared" si="66"/>
        <v>0</v>
      </c>
      <c r="AO433" s="2">
        <f>VLOOKUP(D433,'[1]Matriculados PD 2015_2019'!$D:$F,3,0)</f>
        <v>0</v>
      </c>
      <c r="AP433" s="2">
        <f t="shared" si="68"/>
        <v>0</v>
      </c>
      <c r="AQ433" s="2">
        <f t="shared" si="69"/>
        <v>0</v>
      </c>
    </row>
    <row r="434" spans="1:43">
      <c r="A434" s="2">
        <v>300</v>
      </c>
      <c r="B434" s="5" t="s">
        <v>3350</v>
      </c>
      <c r="C434" s="13" t="s">
        <v>120</v>
      </c>
      <c r="D434" s="13" t="s">
        <v>4413</v>
      </c>
      <c r="E434" s="14">
        <v>20018070</v>
      </c>
      <c r="F434" s="14">
        <v>102123</v>
      </c>
      <c r="G434" s="14" t="s">
        <v>4414</v>
      </c>
      <c r="H434" s="13" t="s">
        <v>83</v>
      </c>
      <c r="I434" s="13" t="s">
        <v>74</v>
      </c>
      <c r="J434" s="14" t="s">
        <v>75</v>
      </c>
      <c r="K434" s="14" t="s">
        <v>4415</v>
      </c>
      <c r="L434" s="13">
        <v>2015</v>
      </c>
      <c r="M434" s="15">
        <v>42404</v>
      </c>
      <c r="N434" s="16" t="s">
        <v>77</v>
      </c>
      <c r="O434" s="16">
        <v>0</v>
      </c>
      <c r="P434" s="16" t="s">
        <v>78</v>
      </c>
      <c r="Q434" s="16" t="s">
        <v>78</v>
      </c>
      <c r="R434" s="16" t="s">
        <v>78</v>
      </c>
      <c r="S434" s="16" t="s">
        <v>78</v>
      </c>
      <c r="T434" s="14" t="s">
        <v>80</v>
      </c>
      <c r="U434" s="13" t="s">
        <v>1439</v>
      </c>
      <c r="V434" s="14" t="s">
        <v>1440</v>
      </c>
      <c r="W434" s="13" t="s">
        <v>73</v>
      </c>
      <c r="X434" s="17" t="s">
        <v>600</v>
      </c>
      <c r="Y434" s="14">
        <v>590</v>
      </c>
      <c r="Z434" s="14" t="s">
        <v>601</v>
      </c>
      <c r="AA434" s="13" t="s">
        <v>107</v>
      </c>
      <c r="AB434" s="18" t="s">
        <v>108</v>
      </c>
      <c r="AC434" s="4">
        <f t="shared" si="60"/>
        <v>1</v>
      </c>
      <c r="AD434" s="2">
        <f>IF(COUNTIF(D$2:D434,D434)&gt;1,0,1)</f>
        <v>1</v>
      </c>
      <c r="AG434" s="2">
        <f t="shared" si="61"/>
        <v>0</v>
      </c>
      <c r="AH434" s="2">
        <f t="shared" si="67"/>
        <v>0</v>
      </c>
      <c r="AI434" s="2">
        <f t="shared" si="62"/>
        <v>1</v>
      </c>
      <c r="AJ434" s="44" t="str">
        <f t="shared" si="63"/>
        <v>26037077L30546587B</v>
      </c>
      <c r="AK434" s="2">
        <f>IF(COUNTIF(AJ$2:AJ434,AJ434)&gt;1,0,1)</f>
        <v>1</v>
      </c>
      <c r="AL434" s="2">
        <f t="shared" si="64"/>
        <v>0</v>
      </c>
      <c r="AM434" s="2">
        <f t="shared" si="65"/>
        <v>0</v>
      </c>
      <c r="AN434" s="2">
        <f t="shared" si="66"/>
        <v>0</v>
      </c>
      <c r="AO434" s="2">
        <f>VLOOKUP(D434,'[1]Matriculados PD 2015_2019'!$D:$F,3,0)</f>
        <v>0</v>
      </c>
      <c r="AP434" s="2">
        <f t="shared" si="68"/>
        <v>0</v>
      </c>
      <c r="AQ434" s="2">
        <f t="shared" si="69"/>
        <v>0</v>
      </c>
    </row>
    <row r="435" spans="1:43">
      <c r="A435" s="2">
        <v>300</v>
      </c>
      <c r="B435" s="6" t="s">
        <v>3350</v>
      </c>
      <c r="C435" s="7" t="s">
        <v>120</v>
      </c>
      <c r="D435" s="7" t="s">
        <v>4413</v>
      </c>
      <c r="E435" s="8">
        <v>20018070</v>
      </c>
      <c r="F435" s="8">
        <v>102123</v>
      </c>
      <c r="G435" s="8" t="s">
        <v>4414</v>
      </c>
      <c r="H435" s="7" t="s">
        <v>83</v>
      </c>
      <c r="I435" s="7" t="s">
        <v>74</v>
      </c>
      <c r="J435" s="8" t="s">
        <v>75</v>
      </c>
      <c r="K435" s="8" t="s">
        <v>4415</v>
      </c>
      <c r="L435" s="7">
        <v>2015</v>
      </c>
      <c r="M435" s="9">
        <v>42404</v>
      </c>
      <c r="N435" s="10" t="s">
        <v>77</v>
      </c>
      <c r="O435" s="10">
        <v>0</v>
      </c>
      <c r="P435" s="10" t="s">
        <v>78</v>
      </c>
      <c r="Q435" s="10" t="s">
        <v>78</v>
      </c>
      <c r="R435" s="10" t="s">
        <v>78</v>
      </c>
      <c r="S435" s="10" t="s">
        <v>78</v>
      </c>
      <c r="T435" s="8" t="s">
        <v>90</v>
      </c>
      <c r="U435" s="7" t="s">
        <v>1439</v>
      </c>
      <c r="V435" s="8" t="s">
        <v>1440</v>
      </c>
      <c r="W435" s="7" t="s">
        <v>73</v>
      </c>
      <c r="X435" s="11" t="s">
        <v>600</v>
      </c>
      <c r="Y435" s="8">
        <v>590</v>
      </c>
      <c r="Z435" s="8" t="s">
        <v>601</v>
      </c>
      <c r="AA435" s="7" t="s">
        <v>107</v>
      </c>
      <c r="AB435" s="12" t="s">
        <v>108</v>
      </c>
      <c r="AC435" s="4">
        <f t="shared" si="60"/>
        <v>1</v>
      </c>
      <c r="AD435" s="2">
        <f>IF(COUNTIF(D$2:D435,D435)&gt;1,0,1)</f>
        <v>0</v>
      </c>
      <c r="AG435" s="2">
        <f t="shared" si="61"/>
        <v>0</v>
      </c>
      <c r="AH435" s="2">
        <f t="shared" si="67"/>
        <v>0</v>
      </c>
      <c r="AI435" s="2">
        <f t="shared" si="62"/>
        <v>0</v>
      </c>
      <c r="AJ435" s="44" t="str">
        <f t="shared" si="63"/>
        <v>26037077L30546587B</v>
      </c>
      <c r="AK435" s="2">
        <f>IF(COUNTIF(AJ$2:AJ435,AJ435)&gt;1,0,1)</f>
        <v>0</v>
      </c>
      <c r="AL435" s="2">
        <f t="shared" si="64"/>
        <v>0</v>
      </c>
      <c r="AM435" s="2">
        <f t="shared" si="65"/>
        <v>0</v>
      </c>
      <c r="AN435" s="2">
        <f t="shared" si="66"/>
        <v>0</v>
      </c>
      <c r="AO435" s="2">
        <f>VLOOKUP(D435,'[1]Matriculados PD 2015_2019'!$D:$F,3,0)</f>
        <v>0</v>
      </c>
      <c r="AP435" s="2">
        <f t="shared" si="68"/>
        <v>0</v>
      </c>
      <c r="AQ435" s="2">
        <f t="shared" si="69"/>
        <v>0</v>
      </c>
    </row>
    <row r="436" spans="1:43">
      <c r="A436" s="2">
        <v>300</v>
      </c>
      <c r="B436" s="5" t="s">
        <v>3350</v>
      </c>
      <c r="C436" s="13" t="s">
        <v>120</v>
      </c>
      <c r="D436" s="13" t="s">
        <v>4416</v>
      </c>
      <c r="E436" s="14">
        <v>20018177</v>
      </c>
      <c r="F436" s="14">
        <v>102123</v>
      </c>
      <c r="G436" s="14" t="s">
        <v>4417</v>
      </c>
      <c r="H436" s="13" t="s">
        <v>83</v>
      </c>
      <c r="I436" s="13" t="s">
        <v>74</v>
      </c>
      <c r="J436" s="14" t="s">
        <v>75</v>
      </c>
      <c r="K436" s="14" t="s">
        <v>4418</v>
      </c>
      <c r="L436" s="13">
        <v>2015</v>
      </c>
      <c r="M436" s="15">
        <v>42403</v>
      </c>
      <c r="N436" s="16" t="s">
        <v>77</v>
      </c>
      <c r="O436" s="16">
        <v>0</v>
      </c>
      <c r="P436" s="16" t="s">
        <v>78</v>
      </c>
      <c r="Q436" s="16" t="s">
        <v>78</v>
      </c>
      <c r="R436" s="16" t="s">
        <v>78</v>
      </c>
      <c r="S436" s="16" t="s">
        <v>78</v>
      </c>
      <c r="T436" s="14" t="s">
        <v>80</v>
      </c>
      <c r="U436" s="13" t="s">
        <v>4419</v>
      </c>
      <c r="V436" s="14" t="s">
        <v>4420</v>
      </c>
      <c r="W436" s="13"/>
      <c r="X436" s="17"/>
      <c r="Y436" s="14"/>
      <c r="Z436" s="14"/>
      <c r="AA436" s="13"/>
      <c r="AB436" s="18"/>
      <c r="AC436" s="4">
        <f t="shared" si="60"/>
        <v>1</v>
      </c>
      <c r="AD436" s="2">
        <f>IF(COUNTIF(D$2:D436,D436)&gt;1,0,1)</f>
        <v>1</v>
      </c>
      <c r="AG436" s="2">
        <f t="shared" si="61"/>
        <v>0</v>
      </c>
      <c r="AH436" s="2">
        <f t="shared" si="67"/>
        <v>0</v>
      </c>
      <c r="AI436" s="2">
        <f t="shared" si="62"/>
        <v>1</v>
      </c>
      <c r="AJ436" s="44" t="str">
        <f t="shared" si="63"/>
        <v>29080719W30499490H</v>
      </c>
      <c r="AK436" s="2">
        <f>IF(COUNTIF(AJ$2:AJ436,AJ436)&gt;1,0,1)</f>
        <v>1</v>
      </c>
      <c r="AL436" s="2">
        <f t="shared" si="64"/>
        <v>1</v>
      </c>
      <c r="AM436" s="2">
        <f t="shared" si="65"/>
        <v>0</v>
      </c>
      <c r="AN436" s="2">
        <f t="shared" si="66"/>
        <v>0</v>
      </c>
      <c r="AO436" s="2">
        <f>VLOOKUP(D436,'[1]Matriculados PD 2015_2019'!$D:$F,3,0)</f>
        <v>0</v>
      </c>
      <c r="AP436" s="2">
        <f t="shared" si="68"/>
        <v>0</v>
      </c>
      <c r="AQ436" s="2">
        <f t="shared" si="69"/>
        <v>0</v>
      </c>
    </row>
    <row r="437" spans="1:43">
      <c r="A437" s="2">
        <v>300</v>
      </c>
      <c r="B437" s="6" t="s">
        <v>3350</v>
      </c>
      <c r="C437" s="7" t="s">
        <v>120</v>
      </c>
      <c r="D437" s="7" t="s">
        <v>4416</v>
      </c>
      <c r="E437" s="8">
        <v>20018177</v>
      </c>
      <c r="F437" s="8">
        <v>102123</v>
      </c>
      <c r="G437" s="8" t="s">
        <v>4417</v>
      </c>
      <c r="H437" s="7" t="s">
        <v>83</v>
      </c>
      <c r="I437" s="7" t="s">
        <v>74</v>
      </c>
      <c r="J437" s="8" t="s">
        <v>75</v>
      </c>
      <c r="K437" s="8" t="s">
        <v>4418</v>
      </c>
      <c r="L437" s="7">
        <v>2015</v>
      </c>
      <c r="M437" s="9">
        <v>42403</v>
      </c>
      <c r="N437" s="10" t="s">
        <v>77</v>
      </c>
      <c r="O437" s="10">
        <v>0</v>
      </c>
      <c r="P437" s="10" t="s">
        <v>78</v>
      </c>
      <c r="Q437" s="10" t="s">
        <v>78</v>
      </c>
      <c r="R437" s="10" t="s">
        <v>78</v>
      </c>
      <c r="S437" s="10" t="s">
        <v>78</v>
      </c>
      <c r="T437" s="8" t="s">
        <v>80</v>
      </c>
      <c r="U437" s="7" t="s">
        <v>1439</v>
      </c>
      <c r="V437" s="8" t="s">
        <v>1440</v>
      </c>
      <c r="W437" s="7" t="s">
        <v>73</v>
      </c>
      <c r="X437" s="11" t="s">
        <v>600</v>
      </c>
      <c r="Y437" s="8">
        <v>590</v>
      </c>
      <c r="Z437" s="8" t="s">
        <v>601</v>
      </c>
      <c r="AA437" s="7" t="s">
        <v>107</v>
      </c>
      <c r="AB437" s="12" t="s">
        <v>108</v>
      </c>
      <c r="AC437" s="4">
        <f t="shared" si="60"/>
        <v>1</v>
      </c>
      <c r="AD437" s="2">
        <f>IF(COUNTIF(D$2:D437,D437)&gt;1,0,1)</f>
        <v>0</v>
      </c>
      <c r="AG437" s="2">
        <f t="shared" si="61"/>
        <v>0</v>
      </c>
      <c r="AH437" s="2">
        <f t="shared" si="67"/>
        <v>0</v>
      </c>
      <c r="AI437" s="2">
        <f t="shared" si="62"/>
        <v>0</v>
      </c>
      <c r="AJ437" s="44" t="str">
        <f t="shared" si="63"/>
        <v>29080719W30546587B</v>
      </c>
      <c r="AK437" s="2">
        <f>IF(COUNTIF(AJ$2:AJ437,AJ437)&gt;1,0,1)</f>
        <v>1</v>
      </c>
      <c r="AL437" s="2">
        <f t="shared" si="64"/>
        <v>0</v>
      </c>
      <c r="AM437" s="2">
        <f t="shared" si="65"/>
        <v>0</v>
      </c>
      <c r="AN437" s="2">
        <f t="shared" si="66"/>
        <v>0</v>
      </c>
      <c r="AO437" s="2">
        <f>VLOOKUP(D437,'[1]Matriculados PD 2015_2019'!$D:$F,3,0)</f>
        <v>0</v>
      </c>
      <c r="AP437" s="2">
        <f t="shared" si="68"/>
        <v>0</v>
      </c>
      <c r="AQ437" s="2">
        <f t="shared" si="69"/>
        <v>0</v>
      </c>
    </row>
    <row r="438" spans="1:43">
      <c r="A438" s="2">
        <v>300</v>
      </c>
      <c r="B438" s="5" t="s">
        <v>3350</v>
      </c>
      <c r="C438" s="13" t="s">
        <v>120</v>
      </c>
      <c r="D438" s="13" t="s">
        <v>4416</v>
      </c>
      <c r="E438" s="14">
        <v>20018177</v>
      </c>
      <c r="F438" s="14">
        <v>102123</v>
      </c>
      <c r="G438" s="14" t="s">
        <v>4417</v>
      </c>
      <c r="H438" s="13" t="s">
        <v>83</v>
      </c>
      <c r="I438" s="13" t="s">
        <v>74</v>
      </c>
      <c r="J438" s="14" t="s">
        <v>75</v>
      </c>
      <c r="K438" s="14" t="s">
        <v>4418</v>
      </c>
      <c r="L438" s="13">
        <v>2015</v>
      </c>
      <c r="M438" s="15">
        <v>42403</v>
      </c>
      <c r="N438" s="16" t="s">
        <v>77</v>
      </c>
      <c r="O438" s="16">
        <v>0</v>
      </c>
      <c r="P438" s="16" t="s">
        <v>78</v>
      </c>
      <c r="Q438" s="16" t="s">
        <v>78</v>
      </c>
      <c r="R438" s="16" t="s">
        <v>78</v>
      </c>
      <c r="S438" s="16" t="s">
        <v>78</v>
      </c>
      <c r="T438" s="14" t="s">
        <v>90</v>
      </c>
      <c r="U438" s="13" t="s">
        <v>1439</v>
      </c>
      <c r="V438" s="14" t="s">
        <v>1440</v>
      </c>
      <c r="W438" s="13" t="s">
        <v>73</v>
      </c>
      <c r="X438" s="17" t="s">
        <v>600</v>
      </c>
      <c r="Y438" s="14">
        <v>590</v>
      </c>
      <c r="Z438" s="14" t="s">
        <v>601</v>
      </c>
      <c r="AA438" s="13" t="s">
        <v>107</v>
      </c>
      <c r="AB438" s="18" t="s">
        <v>108</v>
      </c>
      <c r="AC438" s="4">
        <f t="shared" si="60"/>
        <v>1</v>
      </c>
      <c r="AD438" s="2">
        <f>IF(COUNTIF(D$2:D438,D438)&gt;1,0,1)</f>
        <v>0</v>
      </c>
      <c r="AG438" s="2">
        <f t="shared" si="61"/>
        <v>0</v>
      </c>
      <c r="AH438" s="2">
        <f t="shared" si="67"/>
        <v>0</v>
      </c>
      <c r="AI438" s="2">
        <f t="shared" si="62"/>
        <v>0</v>
      </c>
      <c r="AJ438" s="44" t="str">
        <f t="shared" si="63"/>
        <v>29080719W30546587B</v>
      </c>
      <c r="AK438" s="2">
        <f>IF(COUNTIF(AJ$2:AJ438,AJ438)&gt;1,0,1)</f>
        <v>0</v>
      </c>
      <c r="AL438" s="2">
        <f t="shared" si="64"/>
        <v>0</v>
      </c>
      <c r="AM438" s="2">
        <f t="shared" si="65"/>
        <v>0</v>
      </c>
      <c r="AN438" s="2">
        <f t="shared" si="66"/>
        <v>0</v>
      </c>
      <c r="AO438" s="2">
        <f>VLOOKUP(D438,'[1]Matriculados PD 2015_2019'!$D:$F,3,0)</f>
        <v>0</v>
      </c>
      <c r="AP438" s="2">
        <f t="shared" si="68"/>
        <v>0</v>
      </c>
      <c r="AQ438" s="2">
        <f t="shared" si="69"/>
        <v>0</v>
      </c>
    </row>
    <row r="439" spans="1:43">
      <c r="A439" s="2">
        <v>300</v>
      </c>
      <c r="B439" s="5" t="s">
        <v>3350</v>
      </c>
      <c r="C439" s="13" t="s">
        <v>120</v>
      </c>
      <c r="D439" s="13" t="s">
        <v>4421</v>
      </c>
      <c r="E439" s="14">
        <v>10168701</v>
      </c>
      <c r="F439" s="14">
        <v>102123</v>
      </c>
      <c r="G439" s="14" t="s">
        <v>4422</v>
      </c>
      <c r="H439" s="13" t="s">
        <v>73</v>
      </c>
      <c r="I439" s="13" t="s">
        <v>74</v>
      </c>
      <c r="J439" s="14" t="s">
        <v>75</v>
      </c>
      <c r="K439" s="14" t="s">
        <v>4423</v>
      </c>
      <c r="L439" s="13">
        <v>2015</v>
      </c>
      <c r="M439" s="15">
        <v>42335</v>
      </c>
      <c r="N439" s="16" t="s">
        <v>77</v>
      </c>
      <c r="O439" s="16">
        <v>0</v>
      </c>
      <c r="P439" s="16" t="s">
        <v>78</v>
      </c>
      <c r="Q439" s="16" t="s">
        <v>78</v>
      </c>
      <c r="R439" s="16" t="s">
        <v>78</v>
      </c>
      <c r="S439" s="16" t="s">
        <v>78</v>
      </c>
      <c r="T439" s="14" t="s">
        <v>80</v>
      </c>
      <c r="U439" s="13" t="s">
        <v>2275</v>
      </c>
      <c r="V439" s="14" t="s">
        <v>2276</v>
      </c>
      <c r="W439" s="13" t="s">
        <v>83</v>
      </c>
      <c r="X439" s="17" t="s">
        <v>1466</v>
      </c>
      <c r="Y439" s="14">
        <v>250</v>
      </c>
      <c r="Z439" s="14" t="s">
        <v>2277</v>
      </c>
      <c r="AA439" s="13" t="s">
        <v>107</v>
      </c>
      <c r="AB439" s="18" t="s">
        <v>108</v>
      </c>
      <c r="AC439" s="4">
        <f t="shared" si="60"/>
        <v>1</v>
      </c>
      <c r="AD439" s="2">
        <f>IF(COUNTIF(D$2:D439,D439)&gt;1,0,1)</f>
        <v>1</v>
      </c>
      <c r="AG439" s="2">
        <f t="shared" si="61"/>
        <v>0</v>
      </c>
      <c r="AH439" s="2">
        <f t="shared" si="67"/>
        <v>0</v>
      </c>
      <c r="AI439" s="2">
        <f t="shared" si="62"/>
        <v>1</v>
      </c>
      <c r="AJ439" s="44" t="str">
        <f t="shared" si="63"/>
        <v>30810124Z30506571S</v>
      </c>
      <c r="AK439" s="2">
        <f>IF(COUNTIF(AJ$2:AJ439,AJ439)&gt;1,0,1)</f>
        <v>1</v>
      </c>
      <c r="AL439" s="2">
        <f t="shared" si="64"/>
        <v>1</v>
      </c>
      <c r="AM439" s="2">
        <f t="shared" si="65"/>
        <v>0</v>
      </c>
      <c r="AN439" s="2">
        <f t="shared" si="66"/>
        <v>0</v>
      </c>
      <c r="AO439" s="2">
        <f>VLOOKUP(D439,'[1]Matriculados PD 2015_2019'!$D:$F,3,0)</f>
        <v>0</v>
      </c>
      <c r="AP439" s="2">
        <f t="shared" si="68"/>
        <v>0</v>
      </c>
      <c r="AQ439" s="2">
        <f t="shared" si="69"/>
        <v>0</v>
      </c>
    </row>
    <row r="440" spans="1:43">
      <c r="A440" s="2">
        <v>300</v>
      </c>
      <c r="B440" s="6" t="s">
        <v>3350</v>
      </c>
      <c r="C440" s="7" t="s">
        <v>120</v>
      </c>
      <c r="D440" s="7" t="s">
        <v>4421</v>
      </c>
      <c r="E440" s="8">
        <v>10168701</v>
      </c>
      <c r="F440" s="8">
        <v>102123</v>
      </c>
      <c r="G440" s="8" t="s">
        <v>4422</v>
      </c>
      <c r="H440" s="7" t="s">
        <v>73</v>
      </c>
      <c r="I440" s="7" t="s">
        <v>74</v>
      </c>
      <c r="J440" s="8" t="s">
        <v>75</v>
      </c>
      <c r="K440" s="8" t="s">
        <v>4423</v>
      </c>
      <c r="L440" s="7">
        <v>2015</v>
      </c>
      <c r="M440" s="9">
        <v>42335</v>
      </c>
      <c r="N440" s="10" t="s">
        <v>77</v>
      </c>
      <c r="O440" s="10">
        <v>0</v>
      </c>
      <c r="P440" s="10" t="s">
        <v>78</v>
      </c>
      <c r="Q440" s="10" t="s">
        <v>78</v>
      </c>
      <c r="R440" s="10" t="s">
        <v>78</v>
      </c>
      <c r="S440" s="10" t="s">
        <v>78</v>
      </c>
      <c r="T440" s="8" t="s">
        <v>80</v>
      </c>
      <c r="U440" s="7" t="s">
        <v>4424</v>
      </c>
      <c r="V440" s="8" t="s">
        <v>4425</v>
      </c>
      <c r="W440" s="7" t="s">
        <v>73</v>
      </c>
      <c r="X440" s="11" t="s">
        <v>1466</v>
      </c>
      <c r="Y440" s="8">
        <v>785</v>
      </c>
      <c r="Z440" s="8" t="s">
        <v>2280</v>
      </c>
      <c r="AA440" s="7" t="s">
        <v>107</v>
      </c>
      <c r="AB440" s="12" t="s">
        <v>108</v>
      </c>
      <c r="AC440" s="4">
        <f t="shared" si="60"/>
        <v>1</v>
      </c>
      <c r="AD440" s="2">
        <f>IF(COUNTIF(D$2:D440,D440)&gt;1,0,1)</f>
        <v>0</v>
      </c>
      <c r="AG440" s="2">
        <f t="shared" si="61"/>
        <v>0</v>
      </c>
      <c r="AH440" s="2">
        <f t="shared" si="67"/>
        <v>0</v>
      </c>
      <c r="AI440" s="2">
        <f t="shared" si="62"/>
        <v>0</v>
      </c>
      <c r="AJ440" s="44" t="str">
        <f t="shared" si="63"/>
        <v>30810124Z30981795J</v>
      </c>
      <c r="AK440" s="2">
        <f>IF(COUNTIF(AJ$2:AJ440,AJ440)&gt;1,0,1)</f>
        <v>1</v>
      </c>
      <c r="AL440" s="2">
        <f t="shared" si="64"/>
        <v>0</v>
      </c>
      <c r="AM440" s="2">
        <f t="shared" si="65"/>
        <v>0</v>
      </c>
      <c r="AN440" s="2">
        <f t="shared" si="66"/>
        <v>0</v>
      </c>
      <c r="AO440" s="2">
        <f>VLOOKUP(D440,'[1]Matriculados PD 2015_2019'!$D:$F,3,0)</f>
        <v>0</v>
      </c>
      <c r="AP440" s="2">
        <f t="shared" si="68"/>
        <v>0</v>
      </c>
      <c r="AQ440" s="2">
        <f t="shared" si="69"/>
        <v>0</v>
      </c>
    </row>
    <row r="441" spans="1:43">
      <c r="A441" s="2">
        <v>300</v>
      </c>
      <c r="B441" s="5" t="s">
        <v>3350</v>
      </c>
      <c r="C441" s="13" t="s">
        <v>120</v>
      </c>
      <c r="D441" s="13" t="s">
        <v>4421</v>
      </c>
      <c r="E441" s="14">
        <v>10168701</v>
      </c>
      <c r="F441" s="14">
        <v>102123</v>
      </c>
      <c r="G441" s="14" t="s">
        <v>4422</v>
      </c>
      <c r="H441" s="13" t="s">
        <v>73</v>
      </c>
      <c r="I441" s="13" t="s">
        <v>74</v>
      </c>
      <c r="J441" s="14" t="s">
        <v>75</v>
      </c>
      <c r="K441" s="14" t="s">
        <v>4423</v>
      </c>
      <c r="L441" s="13">
        <v>2015</v>
      </c>
      <c r="M441" s="15">
        <v>42335</v>
      </c>
      <c r="N441" s="16" t="s">
        <v>77</v>
      </c>
      <c r="O441" s="16">
        <v>0</v>
      </c>
      <c r="P441" s="16" t="s">
        <v>78</v>
      </c>
      <c r="Q441" s="16" t="s">
        <v>78</v>
      </c>
      <c r="R441" s="16" t="s">
        <v>78</v>
      </c>
      <c r="S441" s="16" t="s">
        <v>78</v>
      </c>
      <c r="T441" s="14" t="s">
        <v>90</v>
      </c>
      <c r="U441" s="13" t="s">
        <v>2275</v>
      </c>
      <c r="V441" s="14" t="s">
        <v>2276</v>
      </c>
      <c r="W441" s="13" t="s">
        <v>83</v>
      </c>
      <c r="X441" s="17" t="s">
        <v>1466</v>
      </c>
      <c r="Y441" s="14">
        <v>250</v>
      </c>
      <c r="Z441" s="14" t="s">
        <v>2277</v>
      </c>
      <c r="AA441" s="13" t="s">
        <v>107</v>
      </c>
      <c r="AB441" s="18" t="s">
        <v>108</v>
      </c>
      <c r="AC441" s="4">
        <f t="shared" si="60"/>
        <v>1</v>
      </c>
      <c r="AD441" s="2">
        <f>IF(COUNTIF(D$2:D441,D441)&gt;1,0,1)</f>
        <v>0</v>
      </c>
      <c r="AG441" s="2">
        <f t="shared" si="61"/>
        <v>0</v>
      </c>
      <c r="AH441" s="2">
        <f t="shared" si="67"/>
        <v>0</v>
      </c>
      <c r="AI441" s="2">
        <f t="shared" si="62"/>
        <v>0</v>
      </c>
      <c r="AJ441" s="44" t="str">
        <f t="shared" si="63"/>
        <v>30810124Z30506571S</v>
      </c>
      <c r="AK441" s="2">
        <f>IF(COUNTIF(AJ$2:AJ441,AJ441)&gt;1,0,1)</f>
        <v>0</v>
      </c>
      <c r="AL441" s="2">
        <f t="shared" si="64"/>
        <v>0</v>
      </c>
      <c r="AM441" s="2">
        <f t="shared" si="65"/>
        <v>0</v>
      </c>
      <c r="AN441" s="2">
        <f t="shared" si="66"/>
        <v>0</v>
      </c>
      <c r="AO441" s="2">
        <f>VLOOKUP(D441,'[1]Matriculados PD 2015_2019'!$D:$F,3,0)</f>
        <v>0</v>
      </c>
      <c r="AP441" s="2">
        <f t="shared" si="68"/>
        <v>0</v>
      </c>
      <c r="AQ441" s="2">
        <f t="shared" si="69"/>
        <v>0</v>
      </c>
    </row>
    <row r="442" spans="1:43">
      <c r="A442" s="2">
        <v>300</v>
      </c>
      <c r="B442" s="5" t="s">
        <v>3350</v>
      </c>
      <c r="C442" s="13" t="s">
        <v>120</v>
      </c>
      <c r="D442" s="13" t="s">
        <v>4426</v>
      </c>
      <c r="E442" s="14">
        <v>10384879</v>
      </c>
      <c r="F442" s="14">
        <v>102123</v>
      </c>
      <c r="G442" s="14" t="s">
        <v>4427</v>
      </c>
      <c r="H442" s="13" t="s">
        <v>83</v>
      </c>
      <c r="I442" s="13" t="s">
        <v>74</v>
      </c>
      <c r="J442" s="14" t="s">
        <v>75</v>
      </c>
      <c r="K442" s="14" t="s">
        <v>4428</v>
      </c>
      <c r="L442" s="13">
        <v>2015</v>
      </c>
      <c r="M442" s="15">
        <v>42390</v>
      </c>
      <c r="N442" s="16" t="s">
        <v>77</v>
      </c>
      <c r="O442" s="16">
        <v>0</v>
      </c>
      <c r="P442" s="16" t="s">
        <v>78</v>
      </c>
      <c r="Q442" s="16" t="s">
        <v>78</v>
      </c>
      <c r="R442" s="16" t="s">
        <v>78</v>
      </c>
      <c r="S442" s="16" t="s">
        <v>78</v>
      </c>
      <c r="T442" s="14" t="s">
        <v>80</v>
      </c>
      <c r="U442" s="13" t="s">
        <v>4429</v>
      </c>
      <c r="V442" s="14" t="s">
        <v>4430</v>
      </c>
      <c r="W442" s="13" t="s">
        <v>83</v>
      </c>
      <c r="X442" s="17" t="s">
        <v>609</v>
      </c>
      <c r="Y442" s="14">
        <v>75</v>
      </c>
      <c r="Z442" s="14" t="s">
        <v>610</v>
      </c>
      <c r="AA442" s="13" t="s">
        <v>107</v>
      </c>
      <c r="AB442" s="18" t="s">
        <v>108</v>
      </c>
      <c r="AC442" s="4">
        <f t="shared" si="60"/>
        <v>1</v>
      </c>
      <c r="AD442" s="2">
        <f>IF(COUNTIF(D$2:D442,D442)&gt;1,0,1)</f>
        <v>1</v>
      </c>
      <c r="AG442" s="2">
        <f t="shared" si="61"/>
        <v>0</v>
      </c>
      <c r="AH442" s="2">
        <f t="shared" si="67"/>
        <v>0</v>
      </c>
      <c r="AI442" s="2">
        <f t="shared" si="62"/>
        <v>1</v>
      </c>
      <c r="AJ442" s="44" t="str">
        <f t="shared" si="63"/>
        <v>30814862Z30989102Y</v>
      </c>
      <c r="AK442" s="2">
        <f>IF(COUNTIF(AJ$2:AJ442,AJ442)&gt;1,0,1)</f>
        <v>1</v>
      </c>
      <c r="AL442" s="2">
        <f t="shared" si="64"/>
        <v>1</v>
      </c>
      <c r="AM442" s="2">
        <f t="shared" si="65"/>
        <v>0</v>
      </c>
      <c r="AN442" s="2">
        <f t="shared" si="66"/>
        <v>0</v>
      </c>
      <c r="AO442" s="2">
        <f>VLOOKUP(D442,'[1]Matriculados PD 2015_2019'!$D:$F,3,0)</f>
        <v>0</v>
      </c>
      <c r="AP442" s="2">
        <f t="shared" si="68"/>
        <v>0</v>
      </c>
      <c r="AQ442" s="2">
        <f t="shared" si="69"/>
        <v>0</v>
      </c>
    </row>
    <row r="443" spans="1:43">
      <c r="A443" s="2">
        <v>300</v>
      </c>
      <c r="B443" s="6" t="s">
        <v>3350</v>
      </c>
      <c r="C443" s="7" t="s">
        <v>120</v>
      </c>
      <c r="D443" s="7" t="s">
        <v>4426</v>
      </c>
      <c r="E443" s="8">
        <v>10384879</v>
      </c>
      <c r="F443" s="8">
        <v>102123</v>
      </c>
      <c r="G443" s="8" t="s">
        <v>4427</v>
      </c>
      <c r="H443" s="7" t="s">
        <v>83</v>
      </c>
      <c r="I443" s="7" t="s">
        <v>74</v>
      </c>
      <c r="J443" s="8" t="s">
        <v>75</v>
      </c>
      <c r="K443" s="8" t="s">
        <v>4428</v>
      </c>
      <c r="L443" s="7">
        <v>2015</v>
      </c>
      <c r="M443" s="9">
        <v>42390</v>
      </c>
      <c r="N443" s="10" t="s">
        <v>77</v>
      </c>
      <c r="O443" s="10">
        <v>0</v>
      </c>
      <c r="P443" s="10" t="s">
        <v>78</v>
      </c>
      <c r="Q443" s="10" t="s">
        <v>78</v>
      </c>
      <c r="R443" s="10" t="s">
        <v>78</v>
      </c>
      <c r="S443" s="10" t="s">
        <v>78</v>
      </c>
      <c r="T443" s="8" t="s">
        <v>80</v>
      </c>
      <c r="U443" s="7" t="s">
        <v>4431</v>
      </c>
      <c r="V443" s="8" t="s">
        <v>4432</v>
      </c>
      <c r="W443" s="7"/>
      <c r="X443" s="11"/>
      <c r="Y443" s="8"/>
      <c r="Z443" s="8"/>
      <c r="AA443" s="7"/>
      <c r="AB443" s="12"/>
      <c r="AC443" s="4">
        <f t="shared" si="60"/>
        <v>1</v>
      </c>
      <c r="AD443" s="2">
        <f>IF(COUNTIF(D$2:D443,D443)&gt;1,0,1)</f>
        <v>0</v>
      </c>
      <c r="AG443" s="2">
        <f t="shared" si="61"/>
        <v>0</v>
      </c>
      <c r="AH443" s="2">
        <f t="shared" si="67"/>
        <v>0</v>
      </c>
      <c r="AI443" s="2">
        <f t="shared" si="62"/>
        <v>0</v>
      </c>
      <c r="AJ443" s="44" t="str">
        <f t="shared" si="63"/>
        <v>30814862Z52585148H</v>
      </c>
      <c r="AK443" s="2">
        <f>IF(COUNTIF(AJ$2:AJ443,AJ443)&gt;1,0,1)</f>
        <v>1</v>
      </c>
      <c r="AL443" s="2">
        <f t="shared" si="64"/>
        <v>0</v>
      </c>
      <c r="AM443" s="2">
        <f t="shared" si="65"/>
        <v>0</v>
      </c>
      <c r="AN443" s="2">
        <f t="shared" si="66"/>
        <v>0</v>
      </c>
      <c r="AO443" s="2">
        <f>VLOOKUP(D443,'[1]Matriculados PD 2015_2019'!$D:$F,3,0)</f>
        <v>0</v>
      </c>
      <c r="AP443" s="2">
        <f t="shared" si="68"/>
        <v>0</v>
      </c>
      <c r="AQ443" s="2">
        <f t="shared" si="69"/>
        <v>0</v>
      </c>
    </row>
    <row r="444" spans="1:43">
      <c r="A444" s="2">
        <v>300</v>
      </c>
      <c r="B444" s="5" t="s">
        <v>3350</v>
      </c>
      <c r="C444" s="13" t="s">
        <v>120</v>
      </c>
      <c r="D444" s="13" t="s">
        <v>4426</v>
      </c>
      <c r="E444" s="14">
        <v>10384879</v>
      </c>
      <c r="F444" s="14">
        <v>102123</v>
      </c>
      <c r="G444" s="14" t="s">
        <v>4427</v>
      </c>
      <c r="H444" s="13" t="s">
        <v>83</v>
      </c>
      <c r="I444" s="13" t="s">
        <v>74</v>
      </c>
      <c r="J444" s="14" t="s">
        <v>75</v>
      </c>
      <c r="K444" s="14" t="s">
        <v>4428</v>
      </c>
      <c r="L444" s="13">
        <v>2015</v>
      </c>
      <c r="M444" s="15">
        <v>42390</v>
      </c>
      <c r="N444" s="16" t="s">
        <v>77</v>
      </c>
      <c r="O444" s="16">
        <v>0</v>
      </c>
      <c r="P444" s="16" t="s">
        <v>78</v>
      </c>
      <c r="Q444" s="16" t="s">
        <v>78</v>
      </c>
      <c r="R444" s="16" t="s">
        <v>78</v>
      </c>
      <c r="S444" s="16" t="s">
        <v>78</v>
      </c>
      <c r="T444" s="14" t="s">
        <v>90</v>
      </c>
      <c r="U444" s="13" t="s">
        <v>4429</v>
      </c>
      <c r="V444" s="14" t="s">
        <v>4430</v>
      </c>
      <c r="W444" s="13" t="s">
        <v>83</v>
      </c>
      <c r="X444" s="17" t="s">
        <v>609</v>
      </c>
      <c r="Y444" s="14">
        <v>75</v>
      </c>
      <c r="Z444" s="14" t="s">
        <v>610</v>
      </c>
      <c r="AA444" s="13" t="s">
        <v>107</v>
      </c>
      <c r="AB444" s="18" t="s">
        <v>108</v>
      </c>
      <c r="AC444" s="4">
        <f t="shared" si="60"/>
        <v>1</v>
      </c>
      <c r="AD444" s="2">
        <f>IF(COUNTIF(D$2:D444,D444)&gt;1,0,1)</f>
        <v>0</v>
      </c>
      <c r="AG444" s="2">
        <f t="shared" si="61"/>
        <v>0</v>
      </c>
      <c r="AH444" s="2">
        <f t="shared" si="67"/>
        <v>0</v>
      </c>
      <c r="AI444" s="2">
        <f t="shared" si="62"/>
        <v>0</v>
      </c>
      <c r="AJ444" s="44" t="str">
        <f t="shared" si="63"/>
        <v>30814862Z30989102Y</v>
      </c>
      <c r="AK444" s="2">
        <f>IF(COUNTIF(AJ$2:AJ444,AJ444)&gt;1,0,1)</f>
        <v>0</v>
      </c>
      <c r="AL444" s="2">
        <f t="shared" si="64"/>
        <v>0</v>
      </c>
      <c r="AM444" s="2">
        <f t="shared" si="65"/>
        <v>0</v>
      </c>
      <c r="AN444" s="2">
        <f t="shared" si="66"/>
        <v>0</v>
      </c>
      <c r="AO444" s="2">
        <f>VLOOKUP(D444,'[1]Matriculados PD 2015_2019'!$D:$F,3,0)</f>
        <v>0</v>
      </c>
      <c r="AP444" s="2">
        <f t="shared" si="68"/>
        <v>0</v>
      </c>
      <c r="AQ444" s="2">
        <f t="shared" si="69"/>
        <v>0</v>
      </c>
    </row>
    <row r="445" spans="1:43">
      <c r="A445" s="2">
        <v>300</v>
      </c>
      <c r="B445" s="6" t="s">
        <v>3350</v>
      </c>
      <c r="C445" s="7" t="s">
        <v>120</v>
      </c>
      <c r="D445" s="7" t="s">
        <v>4433</v>
      </c>
      <c r="E445" s="8">
        <v>10210981</v>
      </c>
      <c r="F445" s="8">
        <v>102123</v>
      </c>
      <c r="G445" s="8" t="s">
        <v>4434</v>
      </c>
      <c r="H445" s="7" t="s">
        <v>73</v>
      </c>
      <c r="I445" s="7" t="s">
        <v>74</v>
      </c>
      <c r="J445" s="8" t="s">
        <v>75</v>
      </c>
      <c r="K445" s="8" t="s">
        <v>4435</v>
      </c>
      <c r="L445" s="7">
        <v>2015</v>
      </c>
      <c r="M445" s="9">
        <v>42349</v>
      </c>
      <c r="N445" s="10" t="s">
        <v>77</v>
      </c>
      <c r="O445" s="10">
        <v>0</v>
      </c>
      <c r="P445" s="10" t="s">
        <v>78</v>
      </c>
      <c r="Q445" s="10" t="s">
        <v>78</v>
      </c>
      <c r="R445" s="10" t="s">
        <v>78</v>
      </c>
      <c r="S445" s="10" t="s">
        <v>78</v>
      </c>
      <c r="T445" s="8" t="s">
        <v>80</v>
      </c>
      <c r="U445" s="7" t="s">
        <v>4436</v>
      </c>
      <c r="V445" s="8" t="s">
        <v>4437</v>
      </c>
      <c r="W445" s="7" t="s">
        <v>83</v>
      </c>
      <c r="X445" s="11" t="s">
        <v>185</v>
      </c>
      <c r="Y445" s="8">
        <v>555</v>
      </c>
      <c r="Z445" s="8" t="s">
        <v>186</v>
      </c>
      <c r="AA445" s="7" t="s">
        <v>107</v>
      </c>
      <c r="AB445" s="12" t="s">
        <v>108</v>
      </c>
      <c r="AC445" s="4">
        <f t="shared" si="60"/>
        <v>1</v>
      </c>
      <c r="AD445" s="2">
        <f>IF(COUNTIF(D$2:D445,D445)&gt;1,0,1)</f>
        <v>1</v>
      </c>
      <c r="AG445" s="2">
        <f t="shared" si="61"/>
        <v>0</v>
      </c>
      <c r="AH445" s="2">
        <f t="shared" si="67"/>
        <v>0</v>
      </c>
      <c r="AI445" s="2">
        <f t="shared" si="62"/>
        <v>1</v>
      </c>
      <c r="AJ445" s="44" t="str">
        <f t="shared" si="63"/>
        <v>44371651M23774829M</v>
      </c>
      <c r="AK445" s="2">
        <f>IF(COUNTIF(AJ$2:AJ445,AJ445)&gt;1,0,1)</f>
        <v>1</v>
      </c>
      <c r="AL445" s="2">
        <f t="shared" si="64"/>
        <v>1</v>
      </c>
      <c r="AM445" s="2">
        <f t="shared" si="65"/>
        <v>0</v>
      </c>
      <c r="AN445" s="2">
        <f t="shared" si="66"/>
        <v>0</v>
      </c>
      <c r="AO445" s="2">
        <f>VLOOKUP(D445,'[1]Matriculados PD 2015_2019'!$D:$F,3,0)</f>
        <v>0</v>
      </c>
      <c r="AP445" s="2">
        <f t="shared" si="68"/>
        <v>0</v>
      </c>
      <c r="AQ445" s="2">
        <f t="shared" si="69"/>
        <v>0</v>
      </c>
    </row>
    <row r="446" spans="1:43">
      <c r="A446" s="2">
        <v>300</v>
      </c>
      <c r="B446" s="5" t="s">
        <v>3350</v>
      </c>
      <c r="C446" s="13" t="s">
        <v>120</v>
      </c>
      <c r="D446" s="13" t="s">
        <v>4433</v>
      </c>
      <c r="E446" s="14">
        <v>10210981</v>
      </c>
      <c r="F446" s="14">
        <v>102123</v>
      </c>
      <c r="G446" s="14" t="s">
        <v>4434</v>
      </c>
      <c r="H446" s="13" t="s">
        <v>73</v>
      </c>
      <c r="I446" s="13" t="s">
        <v>74</v>
      </c>
      <c r="J446" s="14" t="s">
        <v>75</v>
      </c>
      <c r="K446" s="14" t="s">
        <v>4435</v>
      </c>
      <c r="L446" s="13">
        <v>2015</v>
      </c>
      <c r="M446" s="15">
        <v>42349</v>
      </c>
      <c r="N446" s="16" t="s">
        <v>77</v>
      </c>
      <c r="O446" s="16">
        <v>0</v>
      </c>
      <c r="P446" s="16" t="s">
        <v>78</v>
      </c>
      <c r="Q446" s="16" t="s">
        <v>78</v>
      </c>
      <c r="R446" s="16" t="s">
        <v>78</v>
      </c>
      <c r="S446" s="16" t="s">
        <v>78</v>
      </c>
      <c r="T446" s="14" t="s">
        <v>80</v>
      </c>
      <c r="U446" s="13" t="s">
        <v>183</v>
      </c>
      <c r="V446" s="14" t="s">
        <v>184</v>
      </c>
      <c r="W446" s="13" t="s">
        <v>73</v>
      </c>
      <c r="X446" s="17" t="s">
        <v>185</v>
      </c>
      <c r="Y446" s="14">
        <v>555</v>
      </c>
      <c r="Z446" s="14" t="s">
        <v>186</v>
      </c>
      <c r="AA446" s="13" t="s">
        <v>107</v>
      </c>
      <c r="AB446" s="18" t="s">
        <v>108</v>
      </c>
      <c r="AC446" s="4">
        <f t="shared" si="60"/>
        <v>1</v>
      </c>
      <c r="AD446" s="2">
        <f>IF(COUNTIF(D$2:D446,D446)&gt;1,0,1)</f>
        <v>0</v>
      </c>
      <c r="AG446" s="2">
        <f t="shared" si="61"/>
        <v>0</v>
      </c>
      <c r="AH446" s="2">
        <f t="shared" si="67"/>
        <v>0</v>
      </c>
      <c r="AI446" s="2">
        <f t="shared" si="62"/>
        <v>0</v>
      </c>
      <c r="AJ446" s="44" t="str">
        <f t="shared" si="63"/>
        <v>44371651M30797589Z</v>
      </c>
      <c r="AK446" s="2">
        <f>IF(COUNTIF(AJ$2:AJ446,AJ446)&gt;1,0,1)</f>
        <v>1</v>
      </c>
      <c r="AL446" s="2">
        <f t="shared" si="64"/>
        <v>0</v>
      </c>
      <c r="AM446" s="2">
        <f t="shared" si="65"/>
        <v>0</v>
      </c>
      <c r="AN446" s="2">
        <f t="shared" si="66"/>
        <v>0</v>
      </c>
      <c r="AO446" s="2">
        <f>VLOOKUP(D446,'[1]Matriculados PD 2015_2019'!$D:$F,3,0)</f>
        <v>0</v>
      </c>
      <c r="AP446" s="2">
        <f t="shared" si="68"/>
        <v>0</v>
      </c>
      <c r="AQ446" s="2">
        <f t="shared" si="69"/>
        <v>0</v>
      </c>
    </row>
    <row r="447" spans="1:43">
      <c r="A447" s="2">
        <v>300</v>
      </c>
      <c r="B447" s="6" t="s">
        <v>3350</v>
      </c>
      <c r="C447" s="7" t="s">
        <v>120</v>
      </c>
      <c r="D447" s="7" t="s">
        <v>4433</v>
      </c>
      <c r="E447" s="8">
        <v>10210981</v>
      </c>
      <c r="F447" s="8">
        <v>102123</v>
      </c>
      <c r="G447" s="8" t="s">
        <v>4434</v>
      </c>
      <c r="H447" s="7" t="s">
        <v>73</v>
      </c>
      <c r="I447" s="7" t="s">
        <v>74</v>
      </c>
      <c r="J447" s="8" t="s">
        <v>75</v>
      </c>
      <c r="K447" s="8" t="s">
        <v>4435</v>
      </c>
      <c r="L447" s="7">
        <v>2015</v>
      </c>
      <c r="M447" s="9">
        <v>42349</v>
      </c>
      <c r="N447" s="10" t="s">
        <v>77</v>
      </c>
      <c r="O447" s="10">
        <v>0</v>
      </c>
      <c r="P447" s="10" t="s">
        <v>78</v>
      </c>
      <c r="Q447" s="10" t="s">
        <v>78</v>
      </c>
      <c r="R447" s="10" t="s">
        <v>78</v>
      </c>
      <c r="S447" s="10" t="s">
        <v>78</v>
      </c>
      <c r="T447" s="8" t="s">
        <v>90</v>
      </c>
      <c r="U447" s="7" t="s">
        <v>183</v>
      </c>
      <c r="V447" s="8" t="s">
        <v>184</v>
      </c>
      <c r="W447" s="7" t="s">
        <v>73</v>
      </c>
      <c r="X447" s="11" t="s">
        <v>185</v>
      </c>
      <c r="Y447" s="8">
        <v>555</v>
      </c>
      <c r="Z447" s="8" t="s">
        <v>186</v>
      </c>
      <c r="AA447" s="7" t="s">
        <v>107</v>
      </c>
      <c r="AB447" s="12" t="s">
        <v>108</v>
      </c>
      <c r="AC447" s="4">
        <f t="shared" si="60"/>
        <v>1</v>
      </c>
      <c r="AD447" s="2">
        <f>IF(COUNTIF(D$2:D447,D447)&gt;1,0,1)</f>
        <v>0</v>
      </c>
      <c r="AG447" s="2">
        <f t="shared" si="61"/>
        <v>0</v>
      </c>
      <c r="AH447" s="2">
        <f t="shared" si="67"/>
        <v>0</v>
      </c>
      <c r="AI447" s="2">
        <f t="shared" si="62"/>
        <v>0</v>
      </c>
      <c r="AJ447" s="44" t="str">
        <f t="shared" si="63"/>
        <v>44371651M30797589Z</v>
      </c>
      <c r="AK447" s="2">
        <f>IF(COUNTIF(AJ$2:AJ447,AJ447)&gt;1,0,1)</f>
        <v>0</v>
      </c>
      <c r="AL447" s="2">
        <f t="shared" si="64"/>
        <v>0</v>
      </c>
      <c r="AM447" s="2">
        <f t="shared" si="65"/>
        <v>0</v>
      </c>
      <c r="AN447" s="2">
        <f t="shared" si="66"/>
        <v>0</v>
      </c>
      <c r="AO447" s="2">
        <f>VLOOKUP(D447,'[1]Matriculados PD 2015_2019'!$D:$F,3,0)</f>
        <v>0</v>
      </c>
      <c r="AP447" s="2">
        <f t="shared" si="68"/>
        <v>0</v>
      </c>
      <c r="AQ447" s="2">
        <f t="shared" si="69"/>
        <v>0</v>
      </c>
    </row>
    <row r="448" spans="1:43">
      <c r="A448" s="2">
        <v>300</v>
      </c>
      <c r="B448" s="5" t="s">
        <v>3350</v>
      </c>
      <c r="C448" s="13" t="s">
        <v>120</v>
      </c>
      <c r="D448" s="13" t="s">
        <v>4438</v>
      </c>
      <c r="E448" s="14">
        <v>10335438</v>
      </c>
      <c r="F448" s="14">
        <v>102123</v>
      </c>
      <c r="G448" s="14" t="s">
        <v>4439</v>
      </c>
      <c r="H448" s="13" t="s">
        <v>83</v>
      </c>
      <c r="I448" s="13" t="s">
        <v>74</v>
      </c>
      <c r="J448" s="14" t="s">
        <v>75</v>
      </c>
      <c r="K448" s="14" t="s">
        <v>4440</v>
      </c>
      <c r="L448" s="13">
        <v>2015</v>
      </c>
      <c r="M448" s="15">
        <v>42567</v>
      </c>
      <c r="N448" s="16" t="s">
        <v>77</v>
      </c>
      <c r="O448" s="16">
        <v>0</v>
      </c>
      <c r="P448" s="16" t="s">
        <v>78</v>
      </c>
      <c r="Q448" s="16" t="s">
        <v>78</v>
      </c>
      <c r="R448" s="16" t="s">
        <v>78</v>
      </c>
      <c r="S448" s="16" t="s">
        <v>78</v>
      </c>
      <c r="T448" s="14" t="s">
        <v>80</v>
      </c>
      <c r="U448" s="13" t="s">
        <v>3366</v>
      </c>
      <c r="V448" s="14" t="s">
        <v>3367</v>
      </c>
      <c r="W448" s="13" t="s">
        <v>83</v>
      </c>
      <c r="X448" s="17" t="s">
        <v>609</v>
      </c>
      <c r="Y448" s="14">
        <v>75</v>
      </c>
      <c r="Z448" s="14" t="s">
        <v>610</v>
      </c>
      <c r="AA448" s="13" t="s">
        <v>107</v>
      </c>
      <c r="AB448" s="18" t="s">
        <v>108</v>
      </c>
      <c r="AC448" s="4">
        <f t="shared" si="60"/>
        <v>1</v>
      </c>
      <c r="AD448" s="2">
        <f>IF(COUNTIF(D$2:D448,D448)&gt;1,0,1)</f>
        <v>1</v>
      </c>
      <c r="AG448" s="2">
        <f t="shared" si="61"/>
        <v>0</v>
      </c>
      <c r="AH448" s="2">
        <f t="shared" si="67"/>
        <v>0</v>
      </c>
      <c r="AI448" s="2">
        <f t="shared" si="62"/>
        <v>1</v>
      </c>
      <c r="AJ448" s="44" t="str">
        <f t="shared" si="63"/>
        <v>45743012Z30952734R</v>
      </c>
      <c r="AK448" s="2">
        <f>IF(COUNTIF(AJ$2:AJ448,AJ448)&gt;1,0,1)</f>
        <v>1</v>
      </c>
      <c r="AL448" s="2">
        <f t="shared" si="64"/>
        <v>1</v>
      </c>
      <c r="AM448" s="2">
        <f t="shared" si="65"/>
        <v>0</v>
      </c>
      <c r="AN448" s="2">
        <f t="shared" si="66"/>
        <v>0</v>
      </c>
      <c r="AO448" s="2">
        <f>VLOOKUP(D448,'[1]Matriculados PD 2015_2019'!$D:$F,3,0)</f>
        <v>0</v>
      </c>
      <c r="AP448" s="2">
        <f t="shared" si="68"/>
        <v>0</v>
      </c>
      <c r="AQ448" s="2">
        <f t="shared" si="69"/>
        <v>0</v>
      </c>
    </row>
    <row r="449" spans="1:43">
      <c r="A449" s="2">
        <v>300</v>
      </c>
      <c r="B449" s="6" t="s">
        <v>3350</v>
      </c>
      <c r="C449" s="7" t="s">
        <v>120</v>
      </c>
      <c r="D449" s="7" t="s">
        <v>4438</v>
      </c>
      <c r="E449" s="8">
        <v>10335438</v>
      </c>
      <c r="F449" s="8">
        <v>102123</v>
      </c>
      <c r="G449" s="8" t="s">
        <v>4439</v>
      </c>
      <c r="H449" s="7" t="s">
        <v>83</v>
      </c>
      <c r="I449" s="7" t="s">
        <v>74</v>
      </c>
      <c r="J449" s="8" t="s">
        <v>75</v>
      </c>
      <c r="K449" s="8" t="s">
        <v>4440</v>
      </c>
      <c r="L449" s="7">
        <v>2015</v>
      </c>
      <c r="M449" s="9">
        <v>42567</v>
      </c>
      <c r="N449" s="10" t="s">
        <v>77</v>
      </c>
      <c r="O449" s="10">
        <v>0</v>
      </c>
      <c r="P449" s="10" t="s">
        <v>78</v>
      </c>
      <c r="Q449" s="10" t="s">
        <v>78</v>
      </c>
      <c r="R449" s="10" t="s">
        <v>78</v>
      </c>
      <c r="S449" s="10" t="s">
        <v>78</v>
      </c>
      <c r="T449" s="8" t="s">
        <v>80</v>
      </c>
      <c r="U449" s="7" t="s">
        <v>4441</v>
      </c>
      <c r="V449" s="8" t="s">
        <v>4442</v>
      </c>
      <c r="W449" s="7" t="s">
        <v>83</v>
      </c>
      <c r="X449" s="11" t="s">
        <v>609</v>
      </c>
      <c r="Y449" s="8">
        <v>75</v>
      </c>
      <c r="Z449" s="8" t="s">
        <v>610</v>
      </c>
      <c r="AA449" s="7" t="s">
        <v>107</v>
      </c>
      <c r="AB449" s="12" t="s">
        <v>108</v>
      </c>
      <c r="AC449" s="4">
        <f t="shared" si="60"/>
        <v>1</v>
      </c>
      <c r="AD449" s="2">
        <f>IF(COUNTIF(D$2:D449,D449)&gt;1,0,1)</f>
        <v>0</v>
      </c>
      <c r="AG449" s="2">
        <f t="shared" si="61"/>
        <v>0</v>
      </c>
      <c r="AH449" s="2">
        <f t="shared" si="67"/>
        <v>0</v>
      </c>
      <c r="AI449" s="2">
        <f t="shared" si="62"/>
        <v>0</v>
      </c>
      <c r="AJ449" s="44" t="str">
        <f t="shared" si="63"/>
        <v>45743012Z77326782T</v>
      </c>
      <c r="AK449" s="2">
        <f>IF(COUNTIF(AJ$2:AJ449,AJ449)&gt;1,0,1)</f>
        <v>1</v>
      </c>
      <c r="AL449" s="2">
        <f t="shared" si="64"/>
        <v>0</v>
      </c>
      <c r="AM449" s="2">
        <f t="shared" si="65"/>
        <v>0</v>
      </c>
      <c r="AN449" s="2">
        <f t="shared" si="66"/>
        <v>0</v>
      </c>
      <c r="AO449" s="2">
        <f>VLOOKUP(D449,'[1]Matriculados PD 2015_2019'!$D:$F,3,0)</f>
        <v>0</v>
      </c>
      <c r="AP449" s="2">
        <f t="shared" si="68"/>
        <v>0</v>
      </c>
      <c r="AQ449" s="2">
        <f t="shared" si="69"/>
        <v>0</v>
      </c>
    </row>
    <row r="450" spans="1:43">
      <c r="A450" s="2">
        <v>300</v>
      </c>
      <c r="B450" s="5" t="s">
        <v>3350</v>
      </c>
      <c r="C450" s="13" t="s">
        <v>120</v>
      </c>
      <c r="D450" s="13" t="s">
        <v>4438</v>
      </c>
      <c r="E450" s="14">
        <v>10335438</v>
      </c>
      <c r="F450" s="14">
        <v>102123</v>
      </c>
      <c r="G450" s="14" t="s">
        <v>4439</v>
      </c>
      <c r="H450" s="13" t="s">
        <v>83</v>
      </c>
      <c r="I450" s="13" t="s">
        <v>74</v>
      </c>
      <c r="J450" s="14" t="s">
        <v>75</v>
      </c>
      <c r="K450" s="14" t="s">
        <v>4440</v>
      </c>
      <c r="L450" s="13">
        <v>2015</v>
      </c>
      <c r="M450" s="15">
        <v>42567</v>
      </c>
      <c r="N450" s="16" t="s">
        <v>77</v>
      </c>
      <c r="O450" s="16">
        <v>0</v>
      </c>
      <c r="P450" s="16" t="s">
        <v>78</v>
      </c>
      <c r="Q450" s="16" t="s">
        <v>78</v>
      </c>
      <c r="R450" s="16" t="s">
        <v>78</v>
      </c>
      <c r="S450" s="16" t="s">
        <v>78</v>
      </c>
      <c r="T450" s="14" t="s">
        <v>90</v>
      </c>
      <c r="U450" s="13" t="s">
        <v>3366</v>
      </c>
      <c r="V450" s="14" t="s">
        <v>3367</v>
      </c>
      <c r="W450" s="13" t="s">
        <v>83</v>
      </c>
      <c r="X450" s="17" t="s">
        <v>609</v>
      </c>
      <c r="Y450" s="14">
        <v>75</v>
      </c>
      <c r="Z450" s="14" t="s">
        <v>610</v>
      </c>
      <c r="AA450" s="13" t="s">
        <v>107</v>
      </c>
      <c r="AB450" s="18" t="s">
        <v>108</v>
      </c>
      <c r="AC450" s="4">
        <f t="shared" ref="AC450:AC513" si="70">IF(N450="","SIN NOTA",IF(N450="NP","NP",1))</f>
        <v>1</v>
      </c>
      <c r="AD450" s="2">
        <f>IF(COUNTIF(D$2:D450,D450)&gt;1,0,1)</f>
        <v>0</v>
      </c>
      <c r="AG450" s="2">
        <f t="shared" ref="AG450:AG513" si="71">IF(AD450=1,IF(Q450="S",1,0),0)</f>
        <v>0</v>
      </c>
      <c r="AH450" s="2">
        <f t="shared" si="67"/>
        <v>0</v>
      </c>
      <c r="AI450" s="2">
        <f t="shared" ref="AI450:AI513" si="72">IF(AD450=1,IF(N450="Y",1,0),0)</f>
        <v>0</v>
      </c>
      <c r="AJ450" s="44" t="str">
        <f t="shared" ref="AJ450:AJ513" si="73">D450&amp;U450</f>
        <v>45743012Z30952734R</v>
      </c>
      <c r="AK450" s="2">
        <f>IF(COUNTIF(AJ$2:AJ450,AJ450)&gt;1,0,1)</f>
        <v>0</v>
      </c>
      <c r="AL450" s="2">
        <f t="shared" ref="AL450:AL513" si="74">IF(AD450=1,IF(SUMIF(D:D,D450,AK:AK)&gt;1,1,0),0)</f>
        <v>0</v>
      </c>
      <c r="AM450" s="2">
        <f t="shared" ref="AM450:AM513" si="75">IF(AD450=1,IF(S450="S",1,0),0)</f>
        <v>0</v>
      </c>
      <c r="AN450" s="2">
        <f t="shared" ref="AN450:AN513" si="76">IF(AD450=1,IF(I450="E",0,1),0)</f>
        <v>0</v>
      </c>
      <c r="AO450" s="2">
        <f>VLOOKUP(D450,'[1]Matriculados PD 2015_2019'!$D:$F,3,0)</f>
        <v>0</v>
      </c>
      <c r="AP450" s="2">
        <f t="shared" si="68"/>
        <v>0</v>
      </c>
      <c r="AQ450" s="2">
        <f t="shared" si="69"/>
        <v>0</v>
      </c>
    </row>
    <row r="451" spans="1:43">
      <c r="A451" s="2">
        <v>300</v>
      </c>
      <c r="B451" s="5" t="s">
        <v>3350</v>
      </c>
      <c r="C451" s="13" t="s">
        <v>120</v>
      </c>
      <c r="D451" s="13" t="s">
        <v>4443</v>
      </c>
      <c r="E451" s="14">
        <v>10281673</v>
      </c>
      <c r="F451" s="14">
        <v>102123</v>
      </c>
      <c r="G451" s="14" t="s">
        <v>4444</v>
      </c>
      <c r="H451" s="13" t="s">
        <v>83</v>
      </c>
      <c r="I451" s="13" t="s">
        <v>569</v>
      </c>
      <c r="J451" s="14" t="s">
        <v>75</v>
      </c>
      <c r="K451" s="14" t="s">
        <v>4445</v>
      </c>
      <c r="L451" s="13">
        <v>2015</v>
      </c>
      <c r="M451" s="15">
        <v>42306</v>
      </c>
      <c r="N451" s="16" t="s">
        <v>77</v>
      </c>
      <c r="O451" s="16">
        <v>0</v>
      </c>
      <c r="P451" s="16" t="s">
        <v>78</v>
      </c>
      <c r="Q451" s="16" t="s">
        <v>78</v>
      </c>
      <c r="R451" s="16" t="s">
        <v>78</v>
      </c>
      <c r="S451" s="16" t="s">
        <v>78</v>
      </c>
      <c r="T451" s="14" t="s">
        <v>80</v>
      </c>
      <c r="U451" s="13" t="s">
        <v>4446</v>
      </c>
      <c r="V451" s="14" t="s">
        <v>4447</v>
      </c>
      <c r="W451" s="13" t="s">
        <v>83</v>
      </c>
      <c r="X451" s="17" t="s">
        <v>626</v>
      </c>
      <c r="Y451" s="14">
        <v>500</v>
      </c>
      <c r="Z451" s="14" t="s">
        <v>117</v>
      </c>
      <c r="AA451" s="13" t="s">
        <v>107</v>
      </c>
      <c r="AB451" s="18" t="s">
        <v>108</v>
      </c>
      <c r="AC451" s="4">
        <f t="shared" si="70"/>
        <v>1</v>
      </c>
      <c r="AD451" s="2">
        <f>IF(COUNTIF(D$2:D451,D451)&gt;1,0,1)</f>
        <v>1</v>
      </c>
      <c r="AG451" s="2">
        <f t="shared" si="71"/>
        <v>0</v>
      </c>
      <c r="AH451" s="2">
        <f t="shared" ref="AH451:AH514" si="77">IF(AD451=1,IF(R451="S",1,0),0)</f>
        <v>0</v>
      </c>
      <c r="AI451" s="2">
        <f t="shared" si="72"/>
        <v>1</v>
      </c>
      <c r="AJ451" s="44" t="str">
        <f t="shared" si="73"/>
        <v>P0521935230053018E</v>
      </c>
      <c r="AK451" s="2">
        <f>IF(COUNTIF(AJ$2:AJ451,AJ451)&gt;1,0,1)</f>
        <v>1</v>
      </c>
      <c r="AL451" s="2">
        <f t="shared" si="74"/>
        <v>0</v>
      </c>
      <c r="AM451" s="2">
        <f t="shared" si="75"/>
        <v>0</v>
      </c>
      <c r="AN451" s="2">
        <f t="shared" si="76"/>
        <v>1</v>
      </c>
      <c r="AO451" s="2">
        <f>VLOOKUP(D451,'[1]Matriculados PD 2015_2019'!$D:$F,3,0)</f>
        <v>0</v>
      </c>
      <c r="AP451" s="2">
        <f t="shared" ref="AP451:AP514" si="78">IF(AD451=1,IF(AO451="completo",1,0),0)</f>
        <v>0</v>
      </c>
      <c r="AQ451" s="2">
        <f t="shared" ref="AQ451:AQ514" si="79">IF(AD451=1,IF(AO451="parcial",1,0),0)</f>
        <v>0</v>
      </c>
    </row>
    <row r="452" spans="1:43">
      <c r="A452" s="2">
        <v>300</v>
      </c>
      <c r="B452" s="6" t="s">
        <v>3350</v>
      </c>
      <c r="C452" s="7" t="s">
        <v>120</v>
      </c>
      <c r="D452" s="7" t="s">
        <v>4443</v>
      </c>
      <c r="E452" s="8">
        <v>10281673</v>
      </c>
      <c r="F452" s="8">
        <v>102123</v>
      </c>
      <c r="G452" s="8" t="s">
        <v>4444</v>
      </c>
      <c r="H452" s="7" t="s">
        <v>83</v>
      </c>
      <c r="I452" s="7" t="s">
        <v>569</v>
      </c>
      <c r="J452" s="8" t="s">
        <v>75</v>
      </c>
      <c r="K452" s="8" t="s">
        <v>4445</v>
      </c>
      <c r="L452" s="7">
        <v>2015</v>
      </c>
      <c r="M452" s="9">
        <v>42306</v>
      </c>
      <c r="N452" s="10" t="s">
        <v>77</v>
      </c>
      <c r="O452" s="10">
        <v>0</v>
      </c>
      <c r="P452" s="10" t="s">
        <v>78</v>
      </c>
      <c r="Q452" s="10" t="s">
        <v>78</v>
      </c>
      <c r="R452" s="10" t="s">
        <v>78</v>
      </c>
      <c r="S452" s="10" t="s">
        <v>78</v>
      </c>
      <c r="T452" s="8" t="s">
        <v>90</v>
      </c>
      <c r="U452" s="7" t="s">
        <v>4446</v>
      </c>
      <c r="V452" s="8" t="s">
        <v>4447</v>
      </c>
      <c r="W452" s="7" t="s">
        <v>83</v>
      </c>
      <c r="X452" s="11" t="s">
        <v>626</v>
      </c>
      <c r="Y452" s="8">
        <v>500</v>
      </c>
      <c r="Z452" s="8" t="s">
        <v>117</v>
      </c>
      <c r="AA452" s="7" t="s">
        <v>107</v>
      </c>
      <c r="AB452" s="12" t="s">
        <v>108</v>
      </c>
      <c r="AC452" s="4">
        <f t="shared" si="70"/>
        <v>1</v>
      </c>
      <c r="AD452" s="2">
        <f>IF(COUNTIF(D$2:D452,D452)&gt;1,0,1)</f>
        <v>0</v>
      </c>
      <c r="AG452" s="2">
        <f t="shared" si="71"/>
        <v>0</v>
      </c>
      <c r="AH452" s="2">
        <f t="shared" si="77"/>
        <v>0</v>
      </c>
      <c r="AI452" s="2">
        <f t="shared" si="72"/>
        <v>0</v>
      </c>
      <c r="AJ452" s="44" t="str">
        <f t="shared" si="73"/>
        <v>P0521935230053018E</v>
      </c>
      <c r="AK452" s="2">
        <f>IF(COUNTIF(AJ$2:AJ452,AJ452)&gt;1,0,1)</f>
        <v>0</v>
      </c>
      <c r="AL452" s="2">
        <f t="shared" si="74"/>
        <v>0</v>
      </c>
      <c r="AM452" s="2">
        <f t="shared" si="75"/>
        <v>0</v>
      </c>
      <c r="AN452" s="2">
        <f t="shared" si="76"/>
        <v>0</v>
      </c>
      <c r="AO452" s="2">
        <f>VLOOKUP(D452,'[1]Matriculados PD 2015_2019'!$D:$F,3,0)</f>
        <v>0</v>
      </c>
      <c r="AP452" s="2">
        <f t="shared" si="78"/>
        <v>0</v>
      </c>
      <c r="AQ452" s="2">
        <f t="shared" si="79"/>
        <v>0</v>
      </c>
    </row>
    <row r="453" spans="1:43">
      <c r="A453" s="2">
        <v>301</v>
      </c>
      <c r="B453" s="5" t="s">
        <v>807</v>
      </c>
      <c r="C453" s="13" t="s">
        <v>120</v>
      </c>
      <c r="D453" s="13" t="s">
        <v>4448</v>
      </c>
      <c r="E453" s="14">
        <v>14580</v>
      </c>
      <c r="F453" s="14">
        <v>102124</v>
      </c>
      <c r="G453" s="14" t="s">
        <v>4449</v>
      </c>
      <c r="H453" s="13" t="s">
        <v>73</v>
      </c>
      <c r="I453" s="13" t="s">
        <v>74</v>
      </c>
      <c r="J453" s="14" t="s">
        <v>75</v>
      </c>
      <c r="K453" s="14" t="s">
        <v>4450</v>
      </c>
      <c r="L453" s="13">
        <v>2015</v>
      </c>
      <c r="M453" s="15">
        <v>42384</v>
      </c>
      <c r="N453" s="16" t="s">
        <v>113</v>
      </c>
      <c r="O453" s="16">
        <v>0</v>
      </c>
      <c r="P453" s="16" t="s">
        <v>78</v>
      </c>
      <c r="Q453" s="16" t="s">
        <v>78</v>
      </c>
      <c r="R453" s="16" t="s">
        <v>78</v>
      </c>
      <c r="S453" s="16" t="s">
        <v>78</v>
      </c>
      <c r="T453" s="14" t="s">
        <v>80</v>
      </c>
      <c r="U453" s="13" t="s">
        <v>1730</v>
      </c>
      <c r="V453" s="14" t="s">
        <v>1731</v>
      </c>
      <c r="W453" s="13" t="s">
        <v>73</v>
      </c>
      <c r="X453" s="17" t="s">
        <v>1708</v>
      </c>
      <c r="Y453" s="14">
        <v>814</v>
      </c>
      <c r="Z453" s="14" t="s">
        <v>829</v>
      </c>
      <c r="AA453" s="13" t="s">
        <v>263</v>
      </c>
      <c r="AB453" s="18" t="s">
        <v>264</v>
      </c>
      <c r="AC453" s="4">
        <f t="shared" si="70"/>
        <v>1</v>
      </c>
      <c r="AD453" s="2">
        <f>IF(COUNTIF(D$2:D453,D453)&gt;1,0,1)</f>
        <v>1</v>
      </c>
      <c r="AG453" s="2">
        <f t="shared" si="71"/>
        <v>0</v>
      </c>
      <c r="AH453" s="2">
        <f t="shared" si="77"/>
        <v>0</v>
      </c>
      <c r="AI453" s="2">
        <f t="shared" si="72"/>
        <v>0</v>
      </c>
      <c r="AJ453" s="44" t="str">
        <f t="shared" si="73"/>
        <v>23774955Q30526269W</v>
      </c>
      <c r="AK453" s="2">
        <f>IF(COUNTIF(AJ$2:AJ453,AJ453)&gt;1,0,1)</f>
        <v>1</v>
      </c>
      <c r="AL453" s="2">
        <f t="shared" si="74"/>
        <v>1</v>
      </c>
      <c r="AM453" s="2">
        <f t="shared" si="75"/>
        <v>0</v>
      </c>
      <c r="AN453" s="2">
        <f t="shared" si="76"/>
        <v>0</v>
      </c>
      <c r="AO453" s="2">
        <f>VLOOKUP(D453,'[1]Matriculados PD 2015_2019'!$D:$F,3,0)</f>
        <v>0</v>
      </c>
      <c r="AP453" s="2">
        <f t="shared" si="78"/>
        <v>0</v>
      </c>
      <c r="AQ453" s="2">
        <f t="shared" si="79"/>
        <v>0</v>
      </c>
    </row>
    <row r="454" spans="1:43">
      <c r="A454" s="2">
        <v>301</v>
      </c>
      <c r="B454" s="5" t="s">
        <v>807</v>
      </c>
      <c r="C454" s="13" t="s">
        <v>120</v>
      </c>
      <c r="D454" s="13" t="s">
        <v>4448</v>
      </c>
      <c r="E454" s="14">
        <v>14580</v>
      </c>
      <c r="F454" s="14">
        <v>102124</v>
      </c>
      <c r="G454" s="14" t="s">
        <v>4449</v>
      </c>
      <c r="H454" s="13" t="s">
        <v>73</v>
      </c>
      <c r="I454" s="13" t="s">
        <v>74</v>
      </c>
      <c r="J454" s="14" t="s">
        <v>75</v>
      </c>
      <c r="K454" s="14" t="s">
        <v>4450</v>
      </c>
      <c r="L454" s="13">
        <v>2015</v>
      </c>
      <c r="M454" s="15">
        <v>42384</v>
      </c>
      <c r="N454" s="16" t="s">
        <v>113</v>
      </c>
      <c r="O454" s="16">
        <v>0</v>
      </c>
      <c r="P454" s="16" t="s">
        <v>78</v>
      </c>
      <c r="Q454" s="16" t="s">
        <v>78</v>
      </c>
      <c r="R454" s="16" t="s">
        <v>78</v>
      </c>
      <c r="S454" s="16" t="s">
        <v>78</v>
      </c>
      <c r="T454" s="14" t="s">
        <v>80</v>
      </c>
      <c r="U454" s="13" t="s">
        <v>827</v>
      </c>
      <c r="V454" s="14" t="s">
        <v>828</v>
      </c>
      <c r="W454" s="13" t="s">
        <v>73</v>
      </c>
      <c r="X454" s="17" t="s">
        <v>1708</v>
      </c>
      <c r="Y454" s="14">
        <v>814</v>
      </c>
      <c r="Z454" s="14" t="s">
        <v>829</v>
      </c>
      <c r="AA454" s="13" t="s">
        <v>263</v>
      </c>
      <c r="AB454" s="18" t="s">
        <v>264</v>
      </c>
      <c r="AC454" s="4">
        <f t="shared" si="70"/>
        <v>1</v>
      </c>
      <c r="AD454" s="2">
        <f>IF(COUNTIF(D$2:D454,D454)&gt;1,0,1)</f>
        <v>0</v>
      </c>
      <c r="AG454" s="2">
        <f t="shared" si="71"/>
        <v>0</v>
      </c>
      <c r="AH454" s="2">
        <f t="shared" si="77"/>
        <v>0</v>
      </c>
      <c r="AI454" s="2">
        <f t="shared" si="72"/>
        <v>0</v>
      </c>
      <c r="AJ454" s="44" t="str">
        <f t="shared" si="73"/>
        <v>23774955Q30798891M</v>
      </c>
      <c r="AK454" s="2">
        <f>IF(COUNTIF(AJ$2:AJ454,AJ454)&gt;1,0,1)</f>
        <v>1</v>
      </c>
      <c r="AL454" s="2">
        <f t="shared" si="74"/>
        <v>0</v>
      </c>
      <c r="AM454" s="2">
        <f t="shared" si="75"/>
        <v>0</v>
      </c>
      <c r="AN454" s="2">
        <f t="shared" si="76"/>
        <v>0</v>
      </c>
      <c r="AO454" s="2">
        <f>VLOOKUP(D454,'[1]Matriculados PD 2015_2019'!$D:$F,3,0)</f>
        <v>0</v>
      </c>
      <c r="AP454" s="2">
        <f t="shared" si="78"/>
        <v>0</v>
      </c>
      <c r="AQ454" s="2">
        <f t="shared" si="79"/>
        <v>0</v>
      </c>
    </row>
    <row r="455" spans="1:43">
      <c r="A455" s="2">
        <v>301</v>
      </c>
      <c r="B455" s="6" t="s">
        <v>807</v>
      </c>
      <c r="C455" s="7" t="s">
        <v>120</v>
      </c>
      <c r="D455" s="7" t="s">
        <v>4448</v>
      </c>
      <c r="E455" s="8">
        <v>14580</v>
      </c>
      <c r="F455" s="8">
        <v>102124</v>
      </c>
      <c r="G455" s="8" t="s">
        <v>4449</v>
      </c>
      <c r="H455" s="7" t="s">
        <v>73</v>
      </c>
      <c r="I455" s="7" t="s">
        <v>74</v>
      </c>
      <c r="J455" s="8" t="s">
        <v>75</v>
      </c>
      <c r="K455" s="8" t="s">
        <v>4450</v>
      </c>
      <c r="L455" s="7">
        <v>2015</v>
      </c>
      <c r="M455" s="9">
        <v>42384</v>
      </c>
      <c r="N455" s="10" t="s">
        <v>113</v>
      </c>
      <c r="O455" s="10">
        <v>0</v>
      </c>
      <c r="P455" s="10" t="s">
        <v>78</v>
      </c>
      <c r="Q455" s="10" t="s">
        <v>78</v>
      </c>
      <c r="R455" s="10" t="s">
        <v>78</v>
      </c>
      <c r="S455" s="10" t="s">
        <v>78</v>
      </c>
      <c r="T455" s="8" t="s">
        <v>90</v>
      </c>
      <c r="U455" s="7" t="s">
        <v>4451</v>
      </c>
      <c r="V455" s="8" t="s">
        <v>4452</v>
      </c>
      <c r="W455" s="7" t="s">
        <v>83</v>
      </c>
      <c r="X455" s="11" t="s">
        <v>1708</v>
      </c>
      <c r="Y455" s="8">
        <v>814</v>
      </c>
      <c r="Z455" s="8" t="s">
        <v>829</v>
      </c>
      <c r="AA455" s="7" t="s">
        <v>263</v>
      </c>
      <c r="AB455" s="12" t="s">
        <v>264</v>
      </c>
      <c r="AC455" s="4">
        <f t="shared" si="70"/>
        <v>1</v>
      </c>
      <c r="AD455" s="2">
        <f>IF(COUNTIF(D$2:D455,D455)&gt;1,0,1)</f>
        <v>0</v>
      </c>
      <c r="AG455" s="2">
        <f t="shared" si="71"/>
        <v>0</v>
      </c>
      <c r="AH455" s="2">
        <f t="shared" si="77"/>
        <v>0</v>
      </c>
      <c r="AI455" s="2">
        <f t="shared" si="72"/>
        <v>0</v>
      </c>
      <c r="AJ455" s="44" t="str">
        <f t="shared" si="73"/>
        <v>23774955Q45248467S</v>
      </c>
      <c r="AK455" s="2">
        <f>IF(COUNTIF(AJ$2:AJ455,AJ455)&gt;1,0,1)</f>
        <v>1</v>
      </c>
      <c r="AL455" s="2">
        <f t="shared" si="74"/>
        <v>0</v>
      </c>
      <c r="AM455" s="2">
        <f t="shared" si="75"/>
        <v>0</v>
      </c>
      <c r="AN455" s="2">
        <f t="shared" si="76"/>
        <v>0</v>
      </c>
      <c r="AO455" s="2">
        <f>VLOOKUP(D455,'[1]Matriculados PD 2015_2019'!$D:$F,3,0)</f>
        <v>0</v>
      </c>
      <c r="AP455" s="2">
        <f t="shared" si="78"/>
        <v>0</v>
      </c>
      <c r="AQ455" s="2">
        <f t="shared" si="79"/>
        <v>0</v>
      </c>
    </row>
    <row r="456" spans="1:43">
      <c r="A456" s="2">
        <v>301</v>
      </c>
      <c r="B456" s="6" t="s">
        <v>807</v>
      </c>
      <c r="C456" s="7" t="s">
        <v>120</v>
      </c>
      <c r="D456" s="7" t="s">
        <v>4453</v>
      </c>
      <c r="E456" s="8">
        <v>10133748</v>
      </c>
      <c r="F456" s="8">
        <v>102124</v>
      </c>
      <c r="G456" s="8" t="s">
        <v>4454</v>
      </c>
      <c r="H456" s="7" t="s">
        <v>83</v>
      </c>
      <c r="I456" s="7" t="s">
        <v>74</v>
      </c>
      <c r="J456" s="8" t="s">
        <v>75</v>
      </c>
      <c r="K456" s="8" t="s">
        <v>4455</v>
      </c>
      <c r="L456" s="7">
        <v>2015</v>
      </c>
      <c r="M456" s="9">
        <v>42387</v>
      </c>
      <c r="N456" s="10" t="s">
        <v>77</v>
      </c>
      <c r="O456" s="10">
        <v>0</v>
      </c>
      <c r="P456" s="10" t="s">
        <v>78</v>
      </c>
      <c r="Q456" s="10" t="s">
        <v>78</v>
      </c>
      <c r="R456" s="10" t="s">
        <v>78</v>
      </c>
      <c r="S456" s="10" t="s">
        <v>79</v>
      </c>
      <c r="T456" s="8" t="s">
        <v>80</v>
      </c>
      <c r="U456" s="7" t="s">
        <v>1712</v>
      </c>
      <c r="V456" s="8" t="s">
        <v>1713</v>
      </c>
      <c r="W456" s="7" t="s">
        <v>73</v>
      </c>
      <c r="X456" s="11" t="s">
        <v>814</v>
      </c>
      <c r="Y456" s="8">
        <v>345</v>
      </c>
      <c r="Z456" s="8" t="s">
        <v>815</v>
      </c>
      <c r="AA456" s="7" t="s">
        <v>781</v>
      </c>
      <c r="AB456" s="12" t="s">
        <v>782</v>
      </c>
      <c r="AC456" s="4">
        <f t="shared" si="70"/>
        <v>1</v>
      </c>
      <c r="AD456" s="2">
        <f>IF(COUNTIF(D$2:D456,D456)&gt;1,0,1)</f>
        <v>1</v>
      </c>
      <c r="AG456" s="2">
        <f t="shared" si="71"/>
        <v>0</v>
      </c>
      <c r="AH456" s="2">
        <f t="shared" si="77"/>
        <v>0</v>
      </c>
      <c r="AI456" s="2">
        <f t="shared" si="72"/>
        <v>1</v>
      </c>
      <c r="AJ456" s="44" t="str">
        <f t="shared" si="73"/>
        <v>30063830R30522632E</v>
      </c>
      <c r="AK456" s="2">
        <f>IF(COUNTIF(AJ$2:AJ456,AJ456)&gt;1,0,1)</f>
        <v>1</v>
      </c>
      <c r="AL456" s="2">
        <f t="shared" si="74"/>
        <v>0</v>
      </c>
      <c r="AM456" s="2">
        <f t="shared" si="75"/>
        <v>1</v>
      </c>
      <c r="AN456" s="2">
        <f t="shared" si="76"/>
        <v>0</v>
      </c>
      <c r="AO456" s="2">
        <f>VLOOKUP(D456,'[1]Matriculados PD 2015_2019'!$D:$F,3,0)</f>
        <v>0</v>
      </c>
      <c r="AP456" s="2">
        <f t="shared" si="78"/>
        <v>0</v>
      </c>
      <c r="AQ456" s="2">
        <f t="shared" si="79"/>
        <v>0</v>
      </c>
    </row>
    <row r="457" spans="1:43">
      <c r="A457" s="2">
        <v>301</v>
      </c>
      <c r="B457" s="5" t="s">
        <v>807</v>
      </c>
      <c r="C457" s="13" t="s">
        <v>120</v>
      </c>
      <c r="D457" s="13" t="s">
        <v>4453</v>
      </c>
      <c r="E457" s="14">
        <v>10133748</v>
      </c>
      <c r="F457" s="14">
        <v>102124</v>
      </c>
      <c r="G457" s="14" t="s">
        <v>4454</v>
      </c>
      <c r="H457" s="13" t="s">
        <v>83</v>
      </c>
      <c r="I457" s="13" t="s">
        <v>74</v>
      </c>
      <c r="J457" s="14" t="s">
        <v>75</v>
      </c>
      <c r="K457" s="14" t="s">
        <v>4455</v>
      </c>
      <c r="L457" s="13">
        <v>2015</v>
      </c>
      <c r="M457" s="15">
        <v>42387</v>
      </c>
      <c r="N457" s="16" t="s">
        <v>77</v>
      </c>
      <c r="O457" s="16">
        <v>0</v>
      </c>
      <c r="P457" s="16" t="s">
        <v>78</v>
      </c>
      <c r="Q457" s="16" t="s">
        <v>78</v>
      </c>
      <c r="R457" s="16" t="s">
        <v>78</v>
      </c>
      <c r="S457" s="16" t="s">
        <v>79</v>
      </c>
      <c r="T457" s="14" t="s">
        <v>90</v>
      </c>
      <c r="U457" s="13" t="s">
        <v>1712</v>
      </c>
      <c r="V457" s="14" t="s">
        <v>1713</v>
      </c>
      <c r="W457" s="13" t="s">
        <v>73</v>
      </c>
      <c r="X457" s="17" t="s">
        <v>814</v>
      </c>
      <c r="Y457" s="14">
        <v>345</v>
      </c>
      <c r="Z457" s="14" t="s">
        <v>815</v>
      </c>
      <c r="AA457" s="13" t="s">
        <v>781</v>
      </c>
      <c r="AB457" s="18" t="s">
        <v>782</v>
      </c>
      <c r="AC457" s="4">
        <f t="shared" si="70"/>
        <v>1</v>
      </c>
      <c r="AD457" s="2">
        <f>IF(COUNTIF(D$2:D457,D457)&gt;1,0,1)</f>
        <v>0</v>
      </c>
      <c r="AG457" s="2">
        <f t="shared" si="71"/>
        <v>0</v>
      </c>
      <c r="AH457" s="2">
        <f t="shared" si="77"/>
        <v>0</v>
      </c>
      <c r="AI457" s="2">
        <f t="shared" si="72"/>
        <v>0</v>
      </c>
      <c r="AJ457" s="44" t="str">
        <f t="shared" si="73"/>
        <v>30063830R30522632E</v>
      </c>
      <c r="AK457" s="2">
        <f>IF(COUNTIF(AJ$2:AJ457,AJ457)&gt;1,0,1)</f>
        <v>0</v>
      </c>
      <c r="AL457" s="2">
        <f t="shared" si="74"/>
        <v>0</v>
      </c>
      <c r="AM457" s="2">
        <f t="shared" si="75"/>
        <v>0</v>
      </c>
      <c r="AN457" s="2">
        <f t="shared" si="76"/>
        <v>0</v>
      </c>
      <c r="AO457" s="2">
        <f>VLOOKUP(D457,'[1]Matriculados PD 2015_2019'!$D:$F,3,0)</f>
        <v>0</v>
      </c>
      <c r="AP457" s="2">
        <f t="shared" si="78"/>
        <v>0</v>
      </c>
      <c r="AQ457" s="2">
        <f t="shared" si="79"/>
        <v>0</v>
      </c>
    </row>
    <row r="458" spans="1:43">
      <c r="A458" s="2">
        <v>301</v>
      </c>
      <c r="B458" s="6" t="s">
        <v>807</v>
      </c>
      <c r="C458" s="7" t="s">
        <v>120</v>
      </c>
      <c r="D458" s="7" t="s">
        <v>4456</v>
      </c>
      <c r="E458" s="8">
        <v>10505729</v>
      </c>
      <c r="F458" s="8">
        <v>102124</v>
      </c>
      <c r="G458" s="8" t="s">
        <v>4457</v>
      </c>
      <c r="H458" s="7" t="s">
        <v>83</v>
      </c>
      <c r="I458" s="7" t="s">
        <v>74</v>
      </c>
      <c r="J458" s="8" t="s">
        <v>75</v>
      </c>
      <c r="K458" s="8" t="s">
        <v>4458</v>
      </c>
      <c r="L458" s="7">
        <v>2015</v>
      </c>
      <c r="M458" s="9">
        <v>42391</v>
      </c>
      <c r="N458" s="10" t="s">
        <v>77</v>
      </c>
      <c r="O458" s="10">
        <v>0</v>
      </c>
      <c r="P458" s="10" t="s">
        <v>78</v>
      </c>
      <c r="Q458" s="10" t="s">
        <v>78</v>
      </c>
      <c r="R458" s="10" t="s">
        <v>78</v>
      </c>
      <c r="S458" s="10" t="s">
        <v>78</v>
      </c>
      <c r="T458" s="8" t="s">
        <v>80</v>
      </c>
      <c r="U458" s="7" t="s">
        <v>4459</v>
      </c>
      <c r="V458" s="8" t="s">
        <v>4460</v>
      </c>
      <c r="W458" s="7" t="s">
        <v>73</v>
      </c>
      <c r="X458" s="11" t="s">
        <v>4690</v>
      </c>
      <c r="Y458" s="8">
        <v>193</v>
      </c>
      <c r="Z458" s="8" t="s">
        <v>438</v>
      </c>
      <c r="AA458" s="7" t="s">
        <v>263</v>
      </c>
      <c r="AB458" s="12" t="s">
        <v>264</v>
      </c>
      <c r="AC458" s="4">
        <f t="shared" si="70"/>
        <v>1</v>
      </c>
      <c r="AD458" s="2">
        <f>IF(COUNTIF(D$2:D458,D458)&gt;1,0,1)</f>
        <v>1</v>
      </c>
      <c r="AG458" s="2">
        <f t="shared" si="71"/>
        <v>0</v>
      </c>
      <c r="AH458" s="2">
        <f t="shared" si="77"/>
        <v>0</v>
      </c>
      <c r="AI458" s="2">
        <f t="shared" si="72"/>
        <v>1</v>
      </c>
      <c r="AJ458" s="44" t="str">
        <f t="shared" si="73"/>
        <v>30436181M01894774B</v>
      </c>
      <c r="AK458" s="2">
        <f>IF(COUNTIF(AJ$2:AJ458,AJ458)&gt;1,0,1)</f>
        <v>1</v>
      </c>
      <c r="AL458" s="2">
        <f t="shared" si="74"/>
        <v>1</v>
      </c>
      <c r="AM458" s="2">
        <f t="shared" si="75"/>
        <v>0</v>
      </c>
      <c r="AN458" s="2">
        <f t="shared" si="76"/>
        <v>0</v>
      </c>
      <c r="AO458" s="2">
        <f>VLOOKUP(D458,'[1]Matriculados PD 2015_2019'!$D:$F,3,0)</f>
        <v>0</v>
      </c>
      <c r="AP458" s="2">
        <f t="shared" si="78"/>
        <v>0</v>
      </c>
      <c r="AQ458" s="2">
        <f t="shared" si="79"/>
        <v>0</v>
      </c>
    </row>
    <row r="459" spans="1:43">
      <c r="A459" s="2">
        <v>301</v>
      </c>
      <c r="B459" s="5" t="s">
        <v>807</v>
      </c>
      <c r="C459" s="13" t="s">
        <v>120</v>
      </c>
      <c r="D459" s="13" t="s">
        <v>4456</v>
      </c>
      <c r="E459" s="14">
        <v>10505729</v>
      </c>
      <c r="F459" s="14">
        <v>102124</v>
      </c>
      <c r="G459" s="14" t="s">
        <v>4457</v>
      </c>
      <c r="H459" s="13" t="s">
        <v>83</v>
      </c>
      <c r="I459" s="13" t="s">
        <v>74</v>
      </c>
      <c r="J459" s="14" t="s">
        <v>75</v>
      </c>
      <c r="K459" s="14" t="s">
        <v>4458</v>
      </c>
      <c r="L459" s="13">
        <v>2015</v>
      </c>
      <c r="M459" s="15">
        <v>42391</v>
      </c>
      <c r="N459" s="16" t="s">
        <v>77</v>
      </c>
      <c r="O459" s="16">
        <v>0</v>
      </c>
      <c r="P459" s="16" t="s">
        <v>78</v>
      </c>
      <c r="Q459" s="16" t="s">
        <v>78</v>
      </c>
      <c r="R459" s="16" t="s">
        <v>78</v>
      </c>
      <c r="S459" s="16" t="s">
        <v>78</v>
      </c>
      <c r="T459" s="14" t="s">
        <v>80</v>
      </c>
      <c r="U459" s="13" t="s">
        <v>4461</v>
      </c>
      <c r="V459" s="14" t="s">
        <v>4462</v>
      </c>
      <c r="W459" s="13" t="s">
        <v>83</v>
      </c>
      <c r="X459" s="17" t="s">
        <v>4690</v>
      </c>
      <c r="Y459" s="14">
        <v>193</v>
      </c>
      <c r="Z459" s="14" t="s">
        <v>438</v>
      </c>
      <c r="AA459" s="13" t="s">
        <v>263</v>
      </c>
      <c r="AB459" s="18" t="s">
        <v>264</v>
      </c>
      <c r="AC459" s="4">
        <f t="shared" si="70"/>
        <v>1</v>
      </c>
      <c r="AD459" s="2">
        <f>IF(COUNTIF(D$2:D459,D459)&gt;1,0,1)</f>
        <v>0</v>
      </c>
      <c r="AG459" s="2">
        <f t="shared" si="71"/>
        <v>0</v>
      </c>
      <c r="AH459" s="2">
        <f t="shared" si="77"/>
        <v>0</v>
      </c>
      <c r="AI459" s="2">
        <f t="shared" si="72"/>
        <v>0</v>
      </c>
      <c r="AJ459" s="44" t="str">
        <f t="shared" si="73"/>
        <v>30436181M08739943N</v>
      </c>
      <c r="AK459" s="2">
        <f>IF(COUNTIF(AJ$2:AJ459,AJ459)&gt;1,0,1)</f>
        <v>1</v>
      </c>
      <c r="AL459" s="2">
        <f t="shared" si="74"/>
        <v>0</v>
      </c>
      <c r="AM459" s="2">
        <f t="shared" si="75"/>
        <v>0</v>
      </c>
      <c r="AN459" s="2">
        <f t="shared" si="76"/>
        <v>0</v>
      </c>
      <c r="AO459" s="2">
        <f>VLOOKUP(D459,'[1]Matriculados PD 2015_2019'!$D:$F,3,0)</f>
        <v>0</v>
      </c>
      <c r="AP459" s="2">
        <f t="shared" si="78"/>
        <v>0</v>
      </c>
      <c r="AQ459" s="2">
        <f t="shared" si="79"/>
        <v>0</v>
      </c>
    </row>
    <row r="460" spans="1:43">
      <c r="A460" s="2">
        <v>301</v>
      </c>
      <c r="B460" s="6" t="s">
        <v>807</v>
      </c>
      <c r="C460" s="7" t="s">
        <v>120</v>
      </c>
      <c r="D460" s="7" t="s">
        <v>4456</v>
      </c>
      <c r="E460" s="8">
        <v>10505729</v>
      </c>
      <c r="F460" s="8">
        <v>102124</v>
      </c>
      <c r="G460" s="8" t="s">
        <v>4457</v>
      </c>
      <c r="H460" s="7" t="s">
        <v>83</v>
      </c>
      <c r="I460" s="7" t="s">
        <v>74</v>
      </c>
      <c r="J460" s="8" t="s">
        <v>75</v>
      </c>
      <c r="K460" s="8" t="s">
        <v>4458</v>
      </c>
      <c r="L460" s="7">
        <v>2015</v>
      </c>
      <c r="M460" s="9">
        <v>42391</v>
      </c>
      <c r="N460" s="10" t="s">
        <v>77</v>
      </c>
      <c r="O460" s="10">
        <v>0</v>
      </c>
      <c r="P460" s="10" t="s">
        <v>78</v>
      </c>
      <c r="Q460" s="10" t="s">
        <v>78</v>
      </c>
      <c r="R460" s="10" t="s">
        <v>78</v>
      </c>
      <c r="S460" s="10" t="s">
        <v>78</v>
      </c>
      <c r="T460" s="8" t="s">
        <v>90</v>
      </c>
      <c r="U460" s="7" t="s">
        <v>4461</v>
      </c>
      <c r="V460" s="8" t="s">
        <v>4462</v>
      </c>
      <c r="W460" s="7" t="s">
        <v>83</v>
      </c>
      <c r="X460" s="11" t="s">
        <v>4690</v>
      </c>
      <c r="Y460" s="8">
        <v>193</v>
      </c>
      <c r="Z460" s="8" t="s">
        <v>438</v>
      </c>
      <c r="AA460" s="7" t="s">
        <v>263</v>
      </c>
      <c r="AB460" s="12" t="s">
        <v>264</v>
      </c>
      <c r="AC460" s="4">
        <f t="shared" si="70"/>
        <v>1</v>
      </c>
      <c r="AD460" s="2">
        <f>IF(COUNTIF(D$2:D460,D460)&gt;1,0,1)</f>
        <v>0</v>
      </c>
      <c r="AG460" s="2">
        <f t="shared" si="71"/>
        <v>0</v>
      </c>
      <c r="AH460" s="2">
        <f t="shared" si="77"/>
        <v>0</v>
      </c>
      <c r="AI460" s="2">
        <f t="shared" si="72"/>
        <v>0</v>
      </c>
      <c r="AJ460" s="44" t="str">
        <f t="shared" si="73"/>
        <v>30436181M08739943N</v>
      </c>
      <c r="AK460" s="2">
        <f>IF(COUNTIF(AJ$2:AJ460,AJ460)&gt;1,0,1)</f>
        <v>0</v>
      </c>
      <c r="AL460" s="2">
        <f t="shared" si="74"/>
        <v>0</v>
      </c>
      <c r="AM460" s="2">
        <f t="shared" si="75"/>
        <v>0</v>
      </c>
      <c r="AN460" s="2">
        <f t="shared" si="76"/>
        <v>0</v>
      </c>
      <c r="AO460" s="2">
        <f>VLOOKUP(D460,'[1]Matriculados PD 2015_2019'!$D:$F,3,0)</f>
        <v>0</v>
      </c>
      <c r="AP460" s="2">
        <f t="shared" si="78"/>
        <v>0</v>
      </c>
      <c r="AQ460" s="2">
        <f t="shared" si="79"/>
        <v>0</v>
      </c>
    </row>
    <row r="461" spans="1:43">
      <c r="A461" s="2">
        <v>301</v>
      </c>
      <c r="B461" s="5" t="s">
        <v>807</v>
      </c>
      <c r="C461" s="13" t="s">
        <v>120</v>
      </c>
      <c r="D461" s="13" t="s">
        <v>4463</v>
      </c>
      <c r="E461" s="14">
        <v>10095586</v>
      </c>
      <c r="F461" s="14">
        <v>102124</v>
      </c>
      <c r="G461" s="14" t="s">
        <v>4464</v>
      </c>
      <c r="H461" s="13" t="s">
        <v>83</v>
      </c>
      <c r="I461" s="13" t="s">
        <v>74</v>
      </c>
      <c r="J461" s="14" t="s">
        <v>75</v>
      </c>
      <c r="K461" s="14" t="s">
        <v>4465</v>
      </c>
      <c r="L461" s="13">
        <v>2015</v>
      </c>
      <c r="M461" s="15">
        <v>42397</v>
      </c>
      <c r="N461" s="16" t="s">
        <v>77</v>
      </c>
      <c r="O461" s="16">
        <v>0</v>
      </c>
      <c r="P461" s="16" t="s">
        <v>78</v>
      </c>
      <c r="Q461" s="16" t="s">
        <v>78</v>
      </c>
      <c r="R461" s="16" t="s">
        <v>78</v>
      </c>
      <c r="S461" s="16" t="s">
        <v>78</v>
      </c>
      <c r="T461" s="14" t="s">
        <v>80</v>
      </c>
      <c r="U461" s="13" t="s">
        <v>4466</v>
      </c>
      <c r="V461" s="14" t="s">
        <v>4467</v>
      </c>
      <c r="W461" s="13" t="s">
        <v>83</v>
      </c>
      <c r="X461" s="17" t="s">
        <v>1708</v>
      </c>
      <c r="Y461" s="14">
        <v>375</v>
      </c>
      <c r="Z461" s="14" t="s">
        <v>4468</v>
      </c>
      <c r="AA461" s="13" t="s">
        <v>781</v>
      </c>
      <c r="AB461" s="18" t="s">
        <v>782</v>
      </c>
      <c r="AC461" s="4">
        <f t="shared" si="70"/>
        <v>1</v>
      </c>
      <c r="AD461" s="2">
        <f>IF(COUNTIF(D$2:D461,D461)&gt;1,0,1)</f>
        <v>1</v>
      </c>
      <c r="AG461" s="2">
        <f t="shared" si="71"/>
        <v>0</v>
      </c>
      <c r="AH461" s="2">
        <f t="shared" si="77"/>
        <v>0</v>
      </c>
      <c r="AI461" s="2">
        <f t="shared" si="72"/>
        <v>1</v>
      </c>
      <c r="AJ461" s="44" t="str">
        <f t="shared" si="73"/>
        <v>30460574H30436909C</v>
      </c>
      <c r="AK461" s="2">
        <f>IF(COUNTIF(AJ$2:AJ461,AJ461)&gt;1,0,1)</f>
        <v>1</v>
      </c>
      <c r="AL461" s="2">
        <f t="shared" si="74"/>
        <v>0</v>
      </c>
      <c r="AM461" s="2">
        <f t="shared" si="75"/>
        <v>0</v>
      </c>
      <c r="AN461" s="2">
        <f t="shared" si="76"/>
        <v>0</v>
      </c>
      <c r="AO461" s="2">
        <f>VLOOKUP(D461,'[1]Matriculados PD 2015_2019'!$D:$F,3,0)</f>
        <v>0</v>
      </c>
      <c r="AP461" s="2">
        <f t="shared" si="78"/>
        <v>0</v>
      </c>
      <c r="AQ461" s="2">
        <f t="shared" si="79"/>
        <v>0</v>
      </c>
    </row>
    <row r="462" spans="1:43">
      <c r="A462" s="2">
        <v>301</v>
      </c>
      <c r="B462" s="5" t="s">
        <v>807</v>
      </c>
      <c r="C462" s="13" t="s">
        <v>120</v>
      </c>
      <c r="D462" s="13" t="s">
        <v>4463</v>
      </c>
      <c r="E462" s="14">
        <v>10095586</v>
      </c>
      <c r="F462" s="14">
        <v>102124</v>
      </c>
      <c r="G462" s="14" t="s">
        <v>4464</v>
      </c>
      <c r="H462" s="13" t="s">
        <v>83</v>
      </c>
      <c r="I462" s="13" t="s">
        <v>74</v>
      </c>
      <c r="J462" s="14" t="s">
        <v>75</v>
      </c>
      <c r="K462" s="14" t="s">
        <v>4465</v>
      </c>
      <c r="L462" s="13">
        <v>2015</v>
      </c>
      <c r="M462" s="15">
        <v>42397</v>
      </c>
      <c r="N462" s="16" t="s">
        <v>77</v>
      </c>
      <c r="O462" s="16">
        <v>0</v>
      </c>
      <c r="P462" s="16" t="s">
        <v>78</v>
      </c>
      <c r="Q462" s="16" t="s">
        <v>78</v>
      </c>
      <c r="R462" s="16" t="s">
        <v>78</v>
      </c>
      <c r="S462" s="16" t="s">
        <v>78</v>
      </c>
      <c r="T462" s="14" t="s">
        <v>90</v>
      </c>
      <c r="U462" s="13" t="s">
        <v>4466</v>
      </c>
      <c r="V462" s="14" t="s">
        <v>4467</v>
      </c>
      <c r="W462" s="13" t="s">
        <v>83</v>
      </c>
      <c r="X462" s="17" t="s">
        <v>1708</v>
      </c>
      <c r="Y462" s="14">
        <v>375</v>
      </c>
      <c r="Z462" s="14" t="s">
        <v>4468</v>
      </c>
      <c r="AA462" s="13" t="s">
        <v>781</v>
      </c>
      <c r="AB462" s="18" t="s">
        <v>782</v>
      </c>
      <c r="AC462" s="4">
        <f t="shared" si="70"/>
        <v>1</v>
      </c>
      <c r="AD462" s="2">
        <f>IF(COUNTIF(D$2:D462,D462)&gt;1,0,1)</f>
        <v>0</v>
      </c>
      <c r="AG462" s="2">
        <f t="shared" si="71"/>
        <v>0</v>
      </c>
      <c r="AH462" s="2">
        <f t="shared" si="77"/>
        <v>0</v>
      </c>
      <c r="AI462" s="2">
        <f t="shared" si="72"/>
        <v>0</v>
      </c>
      <c r="AJ462" s="44" t="str">
        <f t="shared" si="73"/>
        <v>30460574H30436909C</v>
      </c>
      <c r="AK462" s="2">
        <f>IF(COUNTIF(AJ$2:AJ462,AJ462)&gt;1,0,1)</f>
        <v>0</v>
      </c>
      <c r="AL462" s="2">
        <f t="shared" si="74"/>
        <v>0</v>
      </c>
      <c r="AM462" s="2">
        <f t="shared" si="75"/>
        <v>0</v>
      </c>
      <c r="AN462" s="2">
        <f t="shared" si="76"/>
        <v>0</v>
      </c>
      <c r="AO462" s="2">
        <f>VLOOKUP(D462,'[1]Matriculados PD 2015_2019'!$D:$F,3,0)</f>
        <v>0</v>
      </c>
      <c r="AP462" s="2">
        <f t="shared" si="78"/>
        <v>0</v>
      </c>
      <c r="AQ462" s="2">
        <f t="shared" si="79"/>
        <v>0</v>
      </c>
    </row>
    <row r="463" spans="1:43">
      <c r="A463" s="2">
        <v>301</v>
      </c>
      <c r="B463" s="6" t="s">
        <v>807</v>
      </c>
      <c r="C463" s="7" t="s">
        <v>120</v>
      </c>
      <c r="D463" s="7" t="s">
        <v>4469</v>
      </c>
      <c r="E463" s="8">
        <v>10317987</v>
      </c>
      <c r="F463" s="8">
        <v>102124</v>
      </c>
      <c r="G463" s="8" t="s">
        <v>4470</v>
      </c>
      <c r="H463" s="7" t="s">
        <v>73</v>
      </c>
      <c r="I463" s="7" t="s">
        <v>74</v>
      </c>
      <c r="J463" s="8" t="s">
        <v>75</v>
      </c>
      <c r="K463" s="8" t="s">
        <v>4471</v>
      </c>
      <c r="L463" s="7">
        <v>2015</v>
      </c>
      <c r="M463" s="9">
        <v>42396</v>
      </c>
      <c r="N463" s="10" t="s">
        <v>77</v>
      </c>
      <c r="O463" s="10">
        <v>0</v>
      </c>
      <c r="P463" s="10" t="s">
        <v>78</v>
      </c>
      <c r="Q463" s="10" t="s">
        <v>78</v>
      </c>
      <c r="R463" s="10" t="s">
        <v>78</v>
      </c>
      <c r="S463" s="10" t="s">
        <v>78</v>
      </c>
      <c r="T463" s="8" t="s">
        <v>80</v>
      </c>
      <c r="U463" s="7" t="s">
        <v>4472</v>
      </c>
      <c r="V463" s="8" t="s">
        <v>4473</v>
      </c>
      <c r="W463" s="7" t="s">
        <v>83</v>
      </c>
      <c r="X463" s="11" t="s">
        <v>814</v>
      </c>
      <c r="Y463" s="8">
        <v>345</v>
      </c>
      <c r="Z463" s="8" t="s">
        <v>815</v>
      </c>
      <c r="AA463" s="7" t="s">
        <v>781</v>
      </c>
      <c r="AB463" s="12" t="s">
        <v>782</v>
      </c>
      <c r="AC463" s="4">
        <f t="shared" si="70"/>
        <v>1</v>
      </c>
      <c r="AD463" s="2">
        <f>IF(COUNTIF(D$2:D463,D463)&gt;1,0,1)</f>
        <v>1</v>
      </c>
      <c r="AG463" s="2">
        <f t="shared" si="71"/>
        <v>0</v>
      </c>
      <c r="AH463" s="2">
        <f t="shared" si="77"/>
        <v>0</v>
      </c>
      <c r="AI463" s="2">
        <f t="shared" si="72"/>
        <v>1</v>
      </c>
      <c r="AJ463" s="44" t="str">
        <f t="shared" si="73"/>
        <v>30511365W80147229A</v>
      </c>
      <c r="AK463" s="2">
        <f>IF(COUNTIF(AJ$2:AJ463,AJ463)&gt;1,0,1)</f>
        <v>1</v>
      </c>
      <c r="AL463" s="2">
        <f t="shared" si="74"/>
        <v>0</v>
      </c>
      <c r="AM463" s="2">
        <f t="shared" si="75"/>
        <v>0</v>
      </c>
      <c r="AN463" s="2">
        <f t="shared" si="76"/>
        <v>0</v>
      </c>
      <c r="AO463" s="2">
        <f>VLOOKUP(D463,'[1]Matriculados PD 2015_2019'!$D:$F,3,0)</f>
        <v>0</v>
      </c>
      <c r="AP463" s="2">
        <f t="shared" si="78"/>
        <v>0</v>
      </c>
      <c r="AQ463" s="2">
        <f t="shared" si="79"/>
        <v>0</v>
      </c>
    </row>
    <row r="464" spans="1:43">
      <c r="A464" s="2">
        <v>301</v>
      </c>
      <c r="B464" s="5" t="s">
        <v>807</v>
      </c>
      <c r="C464" s="13" t="s">
        <v>120</v>
      </c>
      <c r="D464" s="13" t="s">
        <v>4469</v>
      </c>
      <c r="E464" s="14">
        <v>10317987</v>
      </c>
      <c r="F464" s="14">
        <v>102124</v>
      </c>
      <c r="G464" s="14" t="s">
        <v>4470</v>
      </c>
      <c r="H464" s="13" t="s">
        <v>73</v>
      </c>
      <c r="I464" s="13" t="s">
        <v>74</v>
      </c>
      <c r="J464" s="14" t="s">
        <v>75</v>
      </c>
      <c r="K464" s="14" t="s">
        <v>4471</v>
      </c>
      <c r="L464" s="13">
        <v>2015</v>
      </c>
      <c r="M464" s="15">
        <v>42396</v>
      </c>
      <c r="N464" s="16" t="s">
        <v>77</v>
      </c>
      <c r="O464" s="16">
        <v>0</v>
      </c>
      <c r="P464" s="16" t="s">
        <v>78</v>
      </c>
      <c r="Q464" s="16" t="s">
        <v>78</v>
      </c>
      <c r="R464" s="16" t="s">
        <v>78</v>
      </c>
      <c r="S464" s="16" t="s">
        <v>78</v>
      </c>
      <c r="T464" s="14" t="s">
        <v>90</v>
      </c>
      <c r="U464" s="13" t="s">
        <v>4472</v>
      </c>
      <c r="V464" s="14" t="s">
        <v>4473</v>
      </c>
      <c r="W464" s="13" t="s">
        <v>83</v>
      </c>
      <c r="X464" s="17" t="s">
        <v>814</v>
      </c>
      <c r="Y464" s="14">
        <v>345</v>
      </c>
      <c r="Z464" s="14" t="s">
        <v>815</v>
      </c>
      <c r="AA464" s="13" t="s">
        <v>781</v>
      </c>
      <c r="AB464" s="18" t="s">
        <v>782</v>
      </c>
      <c r="AC464" s="4">
        <f t="shared" si="70"/>
        <v>1</v>
      </c>
      <c r="AD464" s="2">
        <f>IF(COUNTIF(D$2:D464,D464)&gt;1,0,1)</f>
        <v>0</v>
      </c>
      <c r="AG464" s="2">
        <f t="shared" si="71"/>
        <v>0</v>
      </c>
      <c r="AH464" s="2">
        <f t="shared" si="77"/>
        <v>0</v>
      </c>
      <c r="AI464" s="2">
        <f t="shared" si="72"/>
        <v>0</v>
      </c>
      <c r="AJ464" s="44" t="str">
        <f t="shared" si="73"/>
        <v>30511365W80147229A</v>
      </c>
      <c r="AK464" s="2">
        <f>IF(COUNTIF(AJ$2:AJ464,AJ464)&gt;1,0,1)</f>
        <v>0</v>
      </c>
      <c r="AL464" s="2">
        <f t="shared" si="74"/>
        <v>0</v>
      </c>
      <c r="AM464" s="2">
        <f t="shared" si="75"/>
        <v>0</v>
      </c>
      <c r="AN464" s="2">
        <f t="shared" si="76"/>
        <v>0</v>
      </c>
      <c r="AO464" s="2">
        <f>VLOOKUP(D464,'[1]Matriculados PD 2015_2019'!$D:$F,3,0)</f>
        <v>0</v>
      </c>
      <c r="AP464" s="2">
        <f t="shared" si="78"/>
        <v>0</v>
      </c>
      <c r="AQ464" s="2">
        <f t="shared" si="79"/>
        <v>0</v>
      </c>
    </row>
    <row r="465" spans="1:43">
      <c r="A465" s="2">
        <v>301</v>
      </c>
      <c r="B465" s="6" t="s">
        <v>807</v>
      </c>
      <c r="C465" s="7" t="s">
        <v>120</v>
      </c>
      <c r="D465" s="7" t="s">
        <v>4474</v>
      </c>
      <c r="E465" s="8">
        <v>11727</v>
      </c>
      <c r="F465" s="8">
        <v>102124</v>
      </c>
      <c r="G465" s="8" t="s">
        <v>4475</v>
      </c>
      <c r="H465" s="7" t="s">
        <v>73</v>
      </c>
      <c r="I465" s="7" t="s">
        <v>74</v>
      </c>
      <c r="J465" s="8" t="s">
        <v>75</v>
      </c>
      <c r="K465" s="8" t="s">
        <v>4476</v>
      </c>
      <c r="L465" s="7">
        <v>2015</v>
      </c>
      <c r="M465" s="9">
        <v>42383</v>
      </c>
      <c r="N465" s="10" t="s">
        <v>77</v>
      </c>
      <c r="O465" s="10">
        <v>0</v>
      </c>
      <c r="P465" s="10" t="s">
        <v>78</v>
      </c>
      <c r="Q465" s="10" t="s">
        <v>78</v>
      </c>
      <c r="R465" s="10" t="s">
        <v>78</v>
      </c>
      <c r="S465" s="10" t="s">
        <v>78</v>
      </c>
      <c r="T465" s="8" t="s">
        <v>80</v>
      </c>
      <c r="U465" s="7" t="s">
        <v>1730</v>
      </c>
      <c r="V465" s="8" t="s">
        <v>1731</v>
      </c>
      <c r="W465" s="7" t="s">
        <v>73</v>
      </c>
      <c r="X465" s="11" t="s">
        <v>1708</v>
      </c>
      <c r="Y465" s="8">
        <v>814</v>
      </c>
      <c r="Z465" s="8" t="s">
        <v>829</v>
      </c>
      <c r="AA465" s="7" t="s">
        <v>263</v>
      </c>
      <c r="AB465" s="12" t="s">
        <v>264</v>
      </c>
      <c r="AC465" s="4">
        <f t="shared" si="70"/>
        <v>1</v>
      </c>
      <c r="AD465" s="2">
        <f>IF(COUNTIF(D$2:D465,D465)&gt;1,0,1)</f>
        <v>1</v>
      </c>
      <c r="AG465" s="2">
        <f t="shared" si="71"/>
        <v>0</v>
      </c>
      <c r="AH465" s="2">
        <f t="shared" si="77"/>
        <v>0</v>
      </c>
      <c r="AI465" s="2">
        <f t="shared" si="72"/>
        <v>1</v>
      </c>
      <c r="AJ465" s="44" t="str">
        <f t="shared" si="73"/>
        <v>30797752Q30526269W</v>
      </c>
      <c r="AK465" s="2">
        <f>IF(COUNTIF(AJ$2:AJ465,AJ465)&gt;1,0,1)</f>
        <v>1</v>
      </c>
      <c r="AL465" s="2">
        <f t="shared" si="74"/>
        <v>1</v>
      </c>
      <c r="AM465" s="2">
        <f t="shared" si="75"/>
        <v>0</v>
      </c>
      <c r="AN465" s="2">
        <f t="shared" si="76"/>
        <v>0</v>
      </c>
      <c r="AO465" s="2">
        <f>VLOOKUP(D465,'[1]Matriculados PD 2015_2019'!$D:$F,3,0)</f>
        <v>0</v>
      </c>
      <c r="AP465" s="2">
        <f t="shared" si="78"/>
        <v>0</v>
      </c>
      <c r="AQ465" s="2">
        <f t="shared" si="79"/>
        <v>0</v>
      </c>
    </row>
    <row r="466" spans="1:43">
      <c r="A466" s="2">
        <v>301</v>
      </c>
      <c r="B466" s="5" t="s">
        <v>807</v>
      </c>
      <c r="C466" s="13" t="s">
        <v>120</v>
      </c>
      <c r="D466" s="13" t="s">
        <v>4474</v>
      </c>
      <c r="E466" s="14">
        <v>11727</v>
      </c>
      <c r="F466" s="14">
        <v>102124</v>
      </c>
      <c r="G466" s="14" t="s">
        <v>4475</v>
      </c>
      <c r="H466" s="13" t="s">
        <v>73</v>
      </c>
      <c r="I466" s="13" t="s">
        <v>74</v>
      </c>
      <c r="J466" s="14" t="s">
        <v>75</v>
      </c>
      <c r="K466" s="14" t="s">
        <v>4476</v>
      </c>
      <c r="L466" s="13">
        <v>2015</v>
      </c>
      <c r="M466" s="15">
        <v>42383</v>
      </c>
      <c r="N466" s="16" t="s">
        <v>77</v>
      </c>
      <c r="O466" s="16">
        <v>0</v>
      </c>
      <c r="P466" s="16" t="s">
        <v>78</v>
      </c>
      <c r="Q466" s="16" t="s">
        <v>78</v>
      </c>
      <c r="R466" s="16" t="s">
        <v>78</v>
      </c>
      <c r="S466" s="16" t="s">
        <v>78</v>
      </c>
      <c r="T466" s="14" t="s">
        <v>80</v>
      </c>
      <c r="U466" s="13" t="s">
        <v>827</v>
      </c>
      <c r="V466" s="14" t="s">
        <v>828</v>
      </c>
      <c r="W466" s="13" t="s">
        <v>73</v>
      </c>
      <c r="X466" s="17" t="s">
        <v>1708</v>
      </c>
      <c r="Y466" s="14">
        <v>814</v>
      </c>
      <c r="Z466" s="14" t="s">
        <v>829</v>
      </c>
      <c r="AA466" s="13" t="s">
        <v>263</v>
      </c>
      <c r="AB466" s="18" t="s">
        <v>264</v>
      </c>
      <c r="AC466" s="4">
        <f t="shared" si="70"/>
        <v>1</v>
      </c>
      <c r="AD466" s="2">
        <f>IF(COUNTIF(D$2:D466,D466)&gt;1,0,1)</f>
        <v>0</v>
      </c>
      <c r="AG466" s="2">
        <f t="shared" si="71"/>
        <v>0</v>
      </c>
      <c r="AH466" s="2">
        <f t="shared" si="77"/>
        <v>0</v>
      </c>
      <c r="AI466" s="2">
        <f t="shared" si="72"/>
        <v>0</v>
      </c>
      <c r="AJ466" s="44" t="str">
        <f t="shared" si="73"/>
        <v>30797752Q30798891M</v>
      </c>
      <c r="AK466" s="2">
        <f>IF(COUNTIF(AJ$2:AJ466,AJ466)&gt;1,0,1)</f>
        <v>1</v>
      </c>
      <c r="AL466" s="2">
        <f t="shared" si="74"/>
        <v>0</v>
      </c>
      <c r="AM466" s="2">
        <f t="shared" si="75"/>
        <v>0</v>
      </c>
      <c r="AN466" s="2">
        <f t="shared" si="76"/>
        <v>0</v>
      </c>
      <c r="AO466" s="2">
        <f>VLOOKUP(D466,'[1]Matriculados PD 2015_2019'!$D:$F,3,0)</f>
        <v>0</v>
      </c>
      <c r="AP466" s="2">
        <f t="shared" si="78"/>
        <v>0</v>
      </c>
      <c r="AQ466" s="2">
        <f t="shared" si="79"/>
        <v>0</v>
      </c>
    </row>
    <row r="467" spans="1:43">
      <c r="A467" s="2">
        <v>301</v>
      </c>
      <c r="B467" s="6" t="s">
        <v>807</v>
      </c>
      <c r="C467" s="7" t="s">
        <v>120</v>
      </c>
      <c r="D467" s="7" t="s">
        <v>4474</v>
      </c>
      <c r="E467" s="8">
        <v>11727</v>
      </c>
      <c r="F467" s="8">
        <v>102124</v>
      </c>
      <c r="G467" s="8" t="s">
        <v>4475</v>
      </c>
      <c r="H467" s="7" t="s">
        <v>73</v>
      </c>
      <c r="I467" s="7" t="s">
        <v>74</v>
      </c>
      <c r="J467" s="8" t="s">
        <v>75</v>
      </c>
      <c r="K467" s="8" t="s">
        <v>4476</v>
      </c>
      <c r="L467" s="7">
        <v>2015</v>
      </c>
      <c r="M467" s="9">
        <v>42383</v>
      </c>
      <c r="N467" s="10" t="s">
        <v>77</v>
      </c>
      <c r="O467" s="10">
        <v>0</v>
      </c>
      <c r="P467" s="10" t="s">
        <v>78</v>
      </c>
      <c r="Q467" s="10" t="s">
        <v>78</v>
      </c>
      <c r="R467" s="10" t="s">
        <v>78</v>
      </c>
      <c r="S467" s="10" t="s">
        <v>78</v>
      </c>
      <c r="T467" s="8" t="s">
        <v>90</v>
      </c>
      <c r="U467" s="7" t="s">
        <v>1730</v>
      </c>
      <c r="V467" s="8" t="s">
        <v>1731</v>
      </c>
      <c r="W467" s="7" t="s">
        <v>73</v>
      </c>
      <c r="X467" s="11" t="s">
        <v>1708</v>
      </c>
      <c r="Y467" s="8">
        <v>814</v>
      </c>
      <c r="Z467" s="8" t="s">
        <v>829</v>
      </c>
      <c r="AA467" s="7" t="s">
        <v>263</v>
      </c>
      <c r="AB467" s="12" t="s">
        <v>264</v>
      </c>
      <c r="AC467" s="4">
        <f t="shared" si="70"/>
        <v>1</v>
      </c>
      <c r="AD467" s="2">
        <f>IF(COUNTIF(D$2:D467,D467)&gt;1,0,1)</f>
        <v>0</v>
      </c>
      <c r="AG467" s="2">
        <f t="shared" si="71"/>
        <v>0</v>
      </c>
      <c r="AH467" s="2">
        <f t="shared" si="77"/>
        <v>0</v>
      </c>
      <c r="AI467" s="2">
        <f t="shared" si="72"/>
        <v>0</v>
      </c>
      <c r="AJ467" s="44" t="str">
        <f t="shared" si="73"/>
        <v>30797752Q30526269W</v>
      </c>
      <c r="AK467" s="2">
        <f>IF(COUNTIF(AJ$2:AJ467,AJ467)&gt;1,0,1)</f>
        <v>0</v>
      </c>
      <c r="AL467" s="2">
        <f t="shared" si="74"/>
        <v>0</v>
      </c>
      <c r="AM467" s="2">
        <f t="shared" si="75"/>
        <v>0</v>
      </c>
      <c r="AN467" s="2">
        <f t="shared" si="76"/>
        <v>0</v>
      </c>
      <c r="AO467" s="2">
        <f>VLOOKUP(D467,'[1]Matriculados PD 2015_2019'!$D:$F,3,0)</f>
        <v>0</v>
      </c>
      <c r="AP467" s="2">
        <f t="shared" si="78"/>
        <v>0</v>
      </c>
      <c r="AQ467" s="2">
        <f t="shared" si="79"/>
        <v>0</v>
      </c>
    </row>
    <row r="468" spans="1:43">
      <c r="A468" s="2">
        <v>301</v>
      </c>
      <c r="B468" s="6" t="s">
        <v>807</v>
      </c>
      <c r="C468" s="7" t="s">
        <v>120</v>
      </c>
      <c r="D468" s="7" t="s">
        <v>4477</v>
      </c>
      <c r="E468" s="8">
        <v>540</v>
      </c>
      <c r="F468" s="8">
        <v>102124</v>
      </c>
      <c r="G468" s="8" t="s">
        <v>4478</v>
      </c>
      <c r="H468" s="7" t="s">
        <v>73</v>
      </c>
      <c r="I468" s="7" t="s">
        <v>74</v>
      </c>
      <c r="J468" s="8" t="s">
        <v>75</v>
      </c>
      <c r="K468" s="8" t="s">
        <v>4479</v>
      </c>
      <c r="L468" s="7">
        <v>2015</v>
      </c>
      <c r="M468" s="9">
        <v>42404</v>
      </c>
      <c r="N468" s="10" t="s">
        <v>77</v>
      </c>
      <c r="O468" s="10">
        <v>0</v>
      </c>
      <c r="P468" s="10" t="s">
        <v>78</v>
      </c>
      <c r="Q468" s="10" t="s">
        <v>78</v>
      </c>
      <c r="R468" s="10" t="s">
        <v>78</v>
      </c>
      <c r="S468" s="10" t="s">
        <v>78</v>
      </c>
      <c r="T468" s="8" t="s">
        <v>80</v>
      </c>
      <c r="U468" s="7" t="s">
        <v>2413</v>
      </c>
      <c r="V468" s="8" t="s">
        <v>2414</v>
      </c>
      <c r="W468" s="7" t="s">
        <v>73</v>
      </c>
      <c r="X468" s="11" t="s">
        <v>565</v>
      </c>
      <c r="Y468" s="8">
        <v>796</v>
      </c>
      <c r="Z468" s="8" t="s">
        <v>2415</v>
      </c>
      <c r="AA468" s="7" t="s">
        <v>781</v>
      </c>
      <c r="AB468" s="12" t="s">
        <v>782</v>
      </c>
      <c r="AC468" s="4">
        <f t="shared" si="70"/>
        <v>1</v>
      </c>
      <c r="AD468" s="2">
        <f>IF(COUNTIF(D$2:D468,D468)&gt;1,0,1)</f>
        <v>1</v>
      </c>
      <c r="AG468" s="2">
        <f t="shared" si="71"/>
        <v>0</v>
      </c>
      <c r="AH468" s="2">
        <f t="shared" si="77"/>
        <v>0</v>
      </c>
      <c r="AI468" s="2">
        <f t="shared" si="72"/>
        <v>1</v>
      </c>
      <c r="AJ468" s="44" t="str">
        <f t="shared" si="73"/>
        <v>30800636W06959771V</v>
      </c>
      <c r="AK468" s="2">
        <f>IF(COUNTIF(AJ$2:AJ468,AJ468)&gt;1,0,1)</f>
        <v>1</v>
      </c>
      <c r="AL468" s="2">
        <f t="shared" si="74"/>
        <v>0</v>
      </c>
      <c r="AM468" s="2">
        <f t="shared" si="75"/>
        <v>0</v>
      </c>
      <c r="AN468" s="2">
        <f t="shared" si="76"/>
        <v>0</v>
      </c>
      <c r="AO468" s="2">
        <f>VLOOKUP(D468,'[1]Matriculados PD 2015_2019'!$D:$F,3,0)</f>
        <v>0</v>
      </c>
      <c r="AP468" s="2">
        <f t="shared" si="78"/>
        <v>0</v>
      </c>
      <c r="AQ468" s="2">
        <f t="shared" si="79"/>
        <v>0</v>
      </c>
    </row>
    <row r="469" spans="1:43">
      <c r="A469" s="2">
        <v>301</v>
      </c>
      <c r="B469" s="5" t="s">
        <v>807</v>
      </c>
      <c r="C469" s="13" t="s">
        <v>120</v>
      </c>
      <c r="D469" s="13" t="s">
        <v>4477</v>
      </c>
      <c r="E469" s="14">
        <v>540</v>
      </c>
      <c r="F469" s="14">
        <v>102124</v>
      </c>
      <c r="G469" s="14" t="s">
        <v>4478</v>
      </c>
      <c r="H469" s="13" t="s">
        <v>73</v>
      </c>
      <c r="I469" s="13" t="s">
        <v>74</v>
      </c>
      <c r="J469" s="14" t="s">
        <v>75</v>
      </c>
      <c r="K469" s="14" t="s">
        <v>4479</v>
      </c>
      <c r="L469" s="13">
        <v>2015</v>
      </c>
      <c r="M469" s="15">
        <v>42404</v>
      </c>
      <c r="N469" s="16" t="s">
        <v>77</v>
      </c>
      <c r="O469" s="16">
        <v>0</v>
      </c>
      <c r="P469" s="16" t="s">
        <v>78</v>
      </c>
      <c r="Q469" s="16" t="s">
        <v>78</v>
      </c>
      <c r="R469" s="16" t="s">
        <v>78</v>
      </c>
      <c r="S469" s="16" t="s">
        <v>78</v>
      </c>
      <c r="T469" s="14" t="s">
        <v>90</v>
      </c>
      <c r="U469" s="13" t="s">
        <v>2413</v>
      </c>
      <c r="V469" s="14" t="s">
        <v>2414</v>
      </c>
      <c r="W469" s="13" t="s">
        <v>73</v>
      </c>
      <c r="X469" s="17" t="s">
        <v>565</v>
      </c>
      <c r="Y469" s="14">
        <v>796</v>
      </c>
      <c r="Z469" s="14" t="s">
        <v>2415</v>
      </c>
      <c r="AA469" s="13" t="s">
        <v>781</v>
      </c>
      <c r="AB469" s="18" t="s">
        <v>782</v>
      </c>
      <c r="AC469" s="4">
        <f t="shared" si="70"/>
        <v>1</v>
      </c>
      <c r="AD469" s="2">
        <f>IF(COUNTIF(D$2:D469,D469)&gt;1,0,1)</f>
        <v>0</v>
      </c>
      <c r="AG469" s="2">
        <f t="shared" si="71"/>
        <v>0</v>
      </c>
      <c r="AH469" s="2">
        <f t="shared" si="77"/>
        <v>0</v>
      </c>
      <c r="AI469" s="2">
        <f t="shared" si="72"/>
        <v>0</v>
      </c>
      <c r="AJ469" s="44" t="str">
        <f t="shared" si="73"/>
        <v>30800636W06959771V</v>
      </c>
      <c r="AK469" s="2">
        <f>IF(COUNTIF(AJ$2:AJ469,AJ469)&gt;1,0,1)</f>
        <v>0</v>
      </c>
      <c r="AL469" s="2">
        <f t="shared" si="74"/>
        <v>0</v>
      </c>
      <c r="AM469" s="2">
        <f t="shared" si="75"/>
        <v>0</v>
      </c>
      <c r="AN469" s="2">
        <f t="shared" si="76"/>
        <v>0</v>
      </c>
      <c r="AO469" s="2">
        <f>VLOOKUP(D469,'[1]Matriculados PD 2015_2019'!$D:$F,3,0)</f>
        <v>0</v>
      </c>
      <c r="AP469" s="2">
        <f t="shared" si="78"/>
        <v>0</v>
      </c>
      <c r="AQ469" s="2">
        <f t="shared" si="79"/>
        <v>0</v>
      </c>
    </row>
    <row r="470" spans="1:43">
      <c r="A470" s="2">
        <v>301</v>
      </c>
      <c r="B470" s="5" t="s">
        <v>807</v>
      </c>
      <c r="C470" s="13" t="s">
        <v>120</v>
      </c>
      <c r="D470" s="13" t="s">
        <v>4480</v>
      </c>
      <c r="E470" s="14">
        <v>10371741</v>
      </c>
      <c r="F470" s="14">
        <v>102124</v>
      </c>
      <c r="G470" s="14" t="s">
        <v>4481</v>
      </c>
      <c r="H470" s="13" t="s">
        <v>73</v>
      </c>
      <c r="I470" s="13" t="s">
        <v>74</v>
      </c>
      <c r="J470" s="14" t="s">
        <v>75</v>
      </c>
      <c r="K470" s="14" t="s">
        <v>4482</v>
      </c>
      <c r="L470" s="13">
        <v>2015</v>
      </c>
      <c r="M470" s="15">
        <v>42383</v>
      </c>
      <c r="N470" s="16" t="s">
        <v>77</v>
      </c>
      <c r="O470" s="16">
        <v>0</v>
      </c>
      <c r="P470" s="16" t="s">
        <v>78</v>
      </c>
      <c r="Q470" s="16" t="s">
        <v>79</v>
      </c>
      <c r="R470" s="16" t="s">
        <v>78</v>
      </c>
      <c r="S470" s="16" t="s">
        <v>78</v>
      </c>
      <c r="T470" s="14" t="s">
        <v>80</v>
      </c>
      <c r="U470" s="13" t="s">
        <v>821</v>
      </c>
      <c r="V470" s="14" t="s">
        <v>822</v>
      </c>
      <c r="W470" s="13" t="s">
        <v>83</v>
      </c>
      <c r="X470" s="17" t="s">
        <v>4691</v>
      </c>
      <c r="Y470" s="14">
        <v>285</v>
      </c>
      <c r="Z470" s="14" t="s">
        <v>823</v>
      </c>
      <c r="AA470" s="13" t="s">
        <v>781</v>
      </c>
      <c r="AB470" s="18" t="s">
        <v>782</v>
      </c>
      <c r="AC470" s="4">
        <f t="shared" si="70"/>
        <v>1</v>
      </c>
      <c r="AD470" s="2">
        <f>IF(COUNTIF(D$2:D470,D470)&gt;1,0,1)</f>
        <v>1</v>
      </c>
      <c r="AG470" s="2">
        <f t="shared" si="71"/>
        <v>1</v>
      </c>
      <c r="AH470" s="2">
        <f t="shared" si="77"/>
        <v>0</v>
      </c>
      <c r="AI470" s="2">
        <f t="shared" si="72"/>
        <v>1</v>
      </c>
      <c r="AJ470" s="44" t="str">
        <f t="shared" si="73"/>
        <v>30804842E19095870M</v>
      </c>
      <c r="AK470" s="2">
        <f>IF(COUNTIF(AJ$2:AJ470,AJ470)&gt;1,0,1)</f>
        <v>1</v>
      </c>
      <c r="AL470" s="2">
        <f t="shared" si="74"/>
        <v>0</v>
      </c>
      <c r="AM470" s="2">
        <f t="shared" si="75"/>
        <v>0</v>
      </c>
      <c r="AN470" s="2">
        <f t="shared" si="76"/>
        <v>0</v>
      </c>
      <c r="AO470" s="2">
        <f>VLOOKUP(D470,'[1]Matriculados PD 2015_2019'!$D:$F,3,0)</f>
        <v>0</v>
      </c>
      <c r="AP470" s="2">
        <f t="shared" si="78"/>
        <v>0</v>
      </c>
      <c r="AQ470" s="2">
        <f t="shared" si="79"/>
        <v>0</v>
      </c>
    </row>
    <row r="471" spans="1:43">
      <c r="A471" s="2">
        <v>301</v>
      </c>
      <c r="B471" s="6" t="s">
        <v>807</v>
      </c>
      <c r="C471" s="7" t="s">
        <v>120</v>
      </c>
      <c r="D471" s="7" t="s">
        <v>4480</v>
      </c>
      <c r="E471" s="8">
        <v>10371741</v>
      </c>
      <c r="F471" s="8">
        <v>102124</v>
      </c>
      <c r="G471" s="8" t="s">
        <v>4481</v>
      </c>
      <c r="H471" s="7" t="s">
        <v>73</v>
      </c>
      <c r="I471" s="7" t="s">
        <v>74</v>
      </c>
      <c r="J471" s="8" t="s">
        <v>75</v>
      </c>
      <c r="K471" s="8" t="s">
        <v>4482</v>
      </c>
      <c r="L471" s="7">
        <v>2015</v>
      </c>
      <c r="M471" s="9">
        <v>42383</v>
      </c>
      <c r="N471" s="10" t="s">
        <v>77</v>
      </c>
      <c r="O471" s="10">
        <v>0</v>
      </c>
      <c r="P471" s="10" t="s">
        <v>78</v>
      </c>
      <c r="Q471" s="10" t="s">
        <v>79</v>
      </c>
      <c r="R471" s="10" t="s">
        <v>78</v>
      </c>
      <c r="S471" s="10" t="s">
        <v>78</v>
      </c>
      <c r="T471" s="8" t="s">
        <v>90</v>
      </c>
      <c r="U471" s="7" t="s">
        <v>821</v>
      </c>
      <c r="V471" s="8" t="s">
        <v>822</v>
      </c>
      <c r="W471" s="7" t="s">
        <v>83</v>
      </c>
      <c r="X471" s="11" t="s">
        <v>4691</v>
      </c>
      <c r="Y471" s="8">
        <v>285</v>
      </c>
      <c r="Z471" s="8" t="s">
        <v>823</v>
      </c>
      <c r="AA471" s="7" t="s">
        <v>781</v>
      </c>
      <c r="AB471" s="12" t="s">
        <v>782</v>
      </c>
      <c r="AC471" s="4">
        <f t="shared" si="70"/>
        <v>1</v>
      </c>
      <c r="AD471" s="2">
        <f>IF(COUNTIF(D$2:D471,D471)&gt;1,0,1)</f>
        <v>0</v>
      </c>
      <c r="AG471" s="2">
        <f t="shared" si="71"/>
        <v>0</v>
      </c>
      <c r="AH471" s="2">
        <f t="shared" si="77"/>
        <v>0</v>
      </c>
      <c r="AI471" s="2">
        <f t="shared" si="72"/>
        <v>0</v>
      </c>
      <c r="AJ471" s="44" t="str">
        <f t="shared" si="73"/>
        <v>30804842E19095870M</v>
      </c>
      <c r="AK471" s="2">
        <f>IF(COUNTIF(AJ$2:AJ471,AJ471)&gt;1,0,1)</f>
        <v>0</v>
      </c>
      <c r="AL471" s="2">
        <f t="shared" si="74"/>
        <v>0</v>
      </c>
      <c r="AM471" s="2">
        <f t="shared" si="75"/>
        <v>0</v>
      </c>
      <c r="AN471" s="2">
        <f t="shared" si="76"/>
        <v>0</v>
      </c>
      <c r="AO471" s="2">
        <f>VLOOKUP(D471,'[1]Matriculados PD 2015_2019'!$D:$F,3,0)</f>
        <v>0</v>
      </c>
      <c r="AP471" s="2">
        <f t="shared" si="78"/>
        <v>0</v>
      </c>
      <c r="AQ471" s="2">
        <f t="shared" si="79"/>
        <v>0</v>
      </c>
    </row>
    <row r="472" spans="1:43">
      <c r="A472" s="2">
        <v>301</v>
      </c>
      <c r="B472" s="5" t="s">
        <v>807</v>
      </c>
      <c r="C472" s="13" t="s">
        <v>120</v>
      </c>
      <c r="D472" s="13" t="s">
        <v>4489</v>
      </c>
      <c r="E472" s="14">
        <v>10333605</v>
      </c>
      <c r="F472" s="14">
        <v>102124</v>
      </c>
      <c r="G472" s="14" t="s">
        <v>4490</v>
      </c>
      <c r="H472" s="13" t="s">
        <v>73</v>
      </c>
      <c r="I472" s="13" t="s">
        <v>74</v>
      </c>
      <c r="J472" s="14" t="s">
        <v>75</v>
      </c>
      <c r="K472" s="14" t="s">
        <v>4491</v>
      </c>
      <c r="L472" s="13">
        <v>2015</v>
      </c>
      <c r="M472" s="15">
        <v>42377</v>
      </c>
      <c r="N472" s="16" t="s">
        <v>77</v>
      </c>
      <c r="O472" s="16">
        <v>0</v>
      </c>
      <c r="P472" s="16" t="s">
        <v>78</v>
      </c>
      <c r="Q472" s="16" t="s">
        <v>79</v>
      </c>
      <c r="R472" s="16" t="s">
        <v>78</v>
      </c>
      <c r="S472" s="16" t="s">
        <v>78</v>
      </c>
      <c r="T472" s="14" t="s">
        <v>80</v>
      </c>
      <c r="U472" s="13" t="s">
        <v>844</v>
      </c>
      <c r="V472" s="14" t="s">
        <v>845</v>
      </c>
      <c r="W472" s="13" t="s">
        <v>83</v>
      </c>
      <c r="X472" s="17" t="s">
        <v>4691</v>
      </c>
      <c r="Y472" s="14">
        <v>583</v>
      </c>
      <c r="Z472" s="14" t="s">
        <v>838</v>
      </c>
      <c r="AA472" s="13" t="s">
        <v>781</v>
      </c>
      <c r="AB472" s="18" t="s">
        <v>782</v>
      </c>
      <c r="AC472" s="4">
        <f t="shared" si="70"/>
        <v>1</v>
      </c>
      <c r="AD472" s="2">
        <f>IF(COUNTIF(D$2:D472,D472)&gt;1,0,1)</f>
        <v>1</v>
      </c>
      <c r="AG472" s="2">
        <f t="shared" si="71"/>
        <v>1</v>
      </c>
      <c r="AH472" s="2">
        <f t="shared" si="77"/>
        <v>0</v>
      </c>
      <c r="AI472" s="2">
        <f t="shared" si="72"/>
        <v>1</v>
      </c>
      <c r="AJ472" s="44" t="str">
        <f t="shared" si="73"/>
        <v>30979585B30449241R</v>
      </c>
      <c r="AK472" s="2">
        <f>IF(COUNTIF(AJ$2:AJ472,AJ472)&gt;1,0,1)</f>
        <v>1</v>
      </c>
      <c r="AL472" s="2">
        <f t="shared" si="74"/>
        <v>0</v>
      </c>
      <c r="AM472" s="2">
        <f t="shared" si="75"/>
        <v>0</v>
      </c>
      <c r="AN472" s="2">
        <f t="shared" si="76"/>
        <v>0</v>
      </c>
      <c r="AO472" s="2">
        <f>VLOOKUP(D472,'[1]Matriculados PD 2015_2019'!$D:$F,3,0)</f>
        <v>0</v>
      </c>
      <c r="AP472" s="2">
        <f t="shared" si="78"/>
        <v>0</v>
      </c>
      <c r="AQ472" s="2">
        <f t="shared" si="79"/>
        <v>0</v>
      </c>
    </row>
    <row r="473" spans="1:43">
      <c r="A473" s="2">
        <v>301</v>
      </c>
      <c r="B473" s="6" t="s">
        <v>807</v>
      </c>
      <c r="C473" s="7" t="s">
        <v>120</v>
      </c>
      <c r="D473" s="7" t="s">
        <v>4489</v>
      </c>
      <c r="E473" s="8">
        <v>10333605</v>
      </c>
      <c r="F473" s="8">
        <v>102124</v>
      </c>
      <c r="G473" s="8" t="s">
        <v>4490</v>
      </c>
      <c r="H473" s="7" t="s">
        <v>73</v>
      </c>
      <c r="I473" s="7" t="s">
        <v>74</v>
      </c>
      <c r="J473" s="8" t="s">
        <v>75</v>
      </c>
      <c r="K473" s="8" t="s">
        <v>4491</v>
      </c>
      <c r="L473" s="7">
        <v>2015</v>
      </c>
      <c r="M473" s="9">
        <v>42377</v>
      </c>
      <c r="N473" s="10" t="s">
        <v>77</v>
      </c>
      <c r="O473" s="10">
        <v>0</v>
      </c>
      <c r="P473" s="10" t="s">
        <v>78</v>
      </c>
      <c r="Q473" s="10" t="s">
        <v>79</v>
      </c>
      <c r="R473" s="10" t="s">
        <v>78</v>
      </c>
      <c r="S473" s="10" t="s">
        <v>78</v>
      </c>
      <c r="T473" s="8" t="s">
        <v>90</v>
      </c>
      <c r="U473" s="7" t="s">
        <v>844</v>
      </c>
      <c r="V473" s="8" t="s">
        <v>845</v>
      </c>
      <c r="W473" s="7" t="s">
        <v>83</v>
      </c>
      <c r="X473" s="11" t="s">
        <v>4691</v>
      </c>
      <c r="Y473" s="8">
        <v>583</v>
      </c>
      <c r="Z473" s="8" t="s">
        <v>838</v>
      </c>
      <c r="AA473" s="7" t="s">
        <v>781</v>
      </c>
      <c r="AB473" s="12" t="s">
        <v>782</v>
      </c>
      <c r="AC473" s="4">
        <f t="shared" si="70"/>
        <v>1</v>
      </c>
      <c r="AD473" s="2">
        <f>IF(COUNTIF(D$2:D473,D473)&gt;1,0,1)</f>
        <v>0</v>
      </c>
      <c r="AG473" s="2">
        <f t="shared" si="71"/>
        <v>0</v>
      </c>
      <c r="AH473" s="2">
        <f t="shared" si="77"/>
        <v>0</v>
      </c>
      <c r="AI473" s="2">
        <f t="shared" si="72"/>
        <v>0</v>
      </c>
      <c r="AJ473" s="44" t="str">
        <f t="shared" si="73"/>
        <v>30979585B30449241R</v>
      </c>
      <c r="AK473" s="2">
        <f>IF(COUNTIF(AJ$2:AJ473,AJ473)&gt;1,0,1)</f>
        <v>0</v>
      </c>
      <c r="AL473" s="2">
        <f t="shared" si="74"/>
        <v>0</v>
      </c>
      <c r="AM473" s="2">
        <f t="shared" si="75"/>
        <v>0</v>
      </c>
      <c r="AN473" s="2">
        <f t="shared" si="76"/>
        <v>0</v>
      </c>
      <c r="AO473" s="2">
        <f>VLOOKUP(D473,'[1]Matriculados PD 2015_2019'!$D:$F,3,0)</f>
        <v>0</v>
      </c>
      <c r="AP473" s="2">
        <f t="shared" si="78"/>
        <v>0</v>
      </c>
      <c r="AQ473" s="2">
        <f t="shared" si="79"/>
        <v>0</v>
      </c>
    </row>
    <row r="474" spans="1:43">
      <c r="A474" s="2">
        <v>301</v>
      </c>
      <c r="B474" s="5" t="s">
        <v>807</v>
      </c>
      <c r="C474" s="13" t="s">
        <v>120</v>
      </c>
      <c r="D474" s="13" t="s">
        <v>4495</v>
      </c>
      <c r="E474" s="14">
        <v>10383070</v>
      </c>
      <c r="F474" s="14">
        <v>102124</v>
      </c>
      <c r="G474" s="14" t="s">
        <v>4496</v>
      </c>
      <c r="H474" s="13" t="s">
        <v>73</v>
      </c>
      <c r="I474" s="13" t="s">
        <v>74</v>
      </c>
      <c r="J474" s="14" t="s">
        <v>75</v>
      </c>
      <c r="K474" s="14" t="s">
        <v>4497</v>
      </c>
      <c r="L474" s="13">
        <v>2015</v>
      </c>
      <c r="M474" s="15">
        <v>42405</v>
      </c>
      <c r="N474" s="16" t="s">
        <v>77</v>
      </c>
      <c r="O474" s="16">
        <v>0</v>
      </c>
      <c r="P474" s="16" t="s">
        <v>78</v>
      </c>
      <c r="Q474" s="16" t="s">
        <v>78</v>
      </c>
      <c r="R474" s="16" t="s">
        <v>78</v>
      </c>
      <c r="S474" s="16" t="s">
        <v>78</v>
      </c>
      <c r="T474" s="14" t="s">
        <v>80</v>
      </c>
      <c r="U474" s="13" t="s">
        <v>4498</v>
      </c>
      <c r="V474" s="14" t="s">
        <v>4499</v>
      </c>
      <c r="W474" s="13" t="s">
        <v>83</v>
      </c>
      <c r="X474" s="17" t="s">
        <v>814</v>
      </c>
      <c r="Y474" s="14">
        <v>320</v>
      </c>
      <c r="Z474" s="14" t="s">
        <v>4500</v>
      </c>
      <c r="AA474" s="13" t="s">
        <v>781</v>
      </c>
      <c r="AB474" s="18" t="s">
        <v>782</v>
      </c>
      <c r="AC474" s="4">
        <f t="shared" si="70"/>
        <v>1</v>
      </c>
      <c r="AD474" s="2">
        <f>IF(COUNTIF(D$2:D474,D474)&gt;1,0,1)</f>
        <v>1</v>
      </c>
      <c r="AG474" s="2">
        <f t="shared" si="71"/>
        <v>0</v>
      </c>
      <c r="AH474" s="2">
        <f t="shared" si="77"/>
        <v>0</v>
      </c>
      <c r="AI474" s="2">
        <f t="shared" si="72"/>
        <v>1</v>
      </c>
      <c r="AJ474" s="44" t="str">
        <f t="shared" si="73"/>
        <v>44369557G30496941E</v>
      </c>
      <c r="AK474" s="2">
        <f>IF(COUNTIF(AJ$2:AJ474,AJ474)&gt;1,0,1)</f>
        <v>1</v>
      </c>
      <c r="AL474" s="2">
        <f t="shared" si="74"/>
        <v>1</v>
      </c>
      <c r="AM474" s="2">
        <f t="shared" si="75"/>
        <v>0</v>
      </c>
      <c r="AN474" s="2">
        <f t="shared" si="76"/>
        <v>0</v>
      </c>
      <c r="AO474" s="2">
        <f>VLOOKUP(D474,'[1]Matriculados PD 2015_2019'!$D:$F,3,0)</f>
        <v>0</v>
      </c>
      <c r="AP474" s="2">
        <f t="shared" si="78"/>
        <v>0</v>
      </c>
      <c r="AQ474" s="2">
        <f t="shared" si="79"/>
        <v>0</v>
      </c>
    </row>
    <row r="475" spans="1:43">
      <c r="A475" s="2">
        <v>301</v>
      </c>
      <c r="B475" s="5" t="s">
        <v>807</v>
      </c>
      <c r="C475" s="13" t="s">
        <v>120</v>
      </c>
      <c r="D475" s="13" t="s">
        <v>4495</v>
      </c>
      <c r="E475" s="14">
        <v>10383070</v>
      </c>
      <c r="F475" s="14">
        <v>102124</v>
      </c>
      <c r="G475" s="14" t="s">
        <v>4496</v>
      </c>
      <c r="H475" s="13" t="s">
        <v>73</v>
      </c>
      <c r="I475" s="13" t="s">
        <v>74</v>
      </c>
      <c r="J475" s="14" t="s">
        <v>75</v>
      </c>
      <c r="K475" s="14" t="s">
        <v>4497</v>
      </c>
      <c r="L475" s="13">
        <v>2015</v>
      </c>
      <c r="M475" s="15">
        <v>42405</v>
      </c>
      <c r="N475" s="16" t="s">
        <v>77</v>
      </c>
      <c r="O475" s="16">
        <v>0</v>
      </c>
      <c r="P475" s="16" t="s">
        <v>78</v>
      </c>
      <c r="Q475" s="16" t="s">
        <v>78</v>
      </c>
      <c r="R475" s="16" t="s">
        <v>78</v>
      </c>
      <c r="S475" s="16" t="s">
        <v>78</v>
      </c>
      <c r="T475" s="14" t="s">
        <v>80</v>
      </c>
      <c r="U475" s="13" t="s">
        <v>1694</v>
      </c>
      <c r="V475" s="14" t="s">
        <v>1695</v>
      </c>
      <c r="W475" s="13" t="s">
        <v>83</v>
      </c>
      <c r="X475" s="17" t="s">
        <v>814</v>
      </c>
      <c r="Y475" s="14">
        <v>345</v>
      </c>
      <c r="Z475" s="14" t="s">
        <v>815</v>
      </c>
      <c r="AA475" s="13" t="s">
        <v>781</v>
      </c>
      <c r="AB475" s="18" t="s">
        <v>782</v>
      </c>
      <c r="AC475" s="4">
        <f t="shared" si="70"/>
        <v>1</v>
      </c>
      <c r="AD475" s="2">
        <f>IF(COUNTIF(D$2:D475,D475)&gt;1,0,1)</f>
        <v>0</v>
      </c>
      <c r="AG475" s="2">
        <f t="shared" si="71"/>
        <v>0</v>
      </c>
      <c r="AH475" s="2">
        <f t="shared" si="77"/>
        <v>0</v>
      </c>
      <c r="AI475" s="2">
        <f t="shared" si="72"/>
        <v>0</v>
      </c>
      <c r="AJ475" s="44" t="str">
        <f t="shared" si="73"/>
        <v>44369557G34000170Y</v>
      </c>
      <c r="AK475" s="2">
        <f>IF(COUNTIF(AJ$2:AJ475,AJ475)&gt;1,0,1)</f>
        <v>1</v>
      </c>
      <c r="AL475" s="2">
        <f t="shared" si="74"/>
        <v>0</v>
      </c>
      <c r="AM475" s="2">
        <f t="shared" si="75"/>
        <v>0</v>
      </c>
      <c r="AN475" s="2">
        <f t="shared" si="76"/>
        <v>0</v>
      </c>
      <c r="AO475" s="2">
        <f>VLOOKUP(D475,'[1]Matriculados PD 2015_2019'!$D:$F,3,0)</f>
        <v>0</v>
      </c>
      <c r="AP475" s="2">
        <f t="shared" si="78"/>
        <v>0</v>
      </c>
      <c r="AQ475" s="2">
        <f t="shared" si="79"/>
        <v>0</v>
      </c>
    </row>
    <row r="476" spans="1:43">
      <c r="A476" s="2">
        <v>301</v>
      </c>
      <c r="B476" s="6" t="s">
        <v>807</v>
      </c>
      <c r="C476" s="7" t="s">
        <v>120</v>
      </c>
      <c r="D476" s="7" t="s">
        <v>4495</v>
      </c>
      <c r="E476" s="8">
        <v>10383070</v>
      </c>
      <c r="F476" s="8">
        <v>102124</v>
      </c>
      <c r="G476" s="8" t="s">
        <v>4496</v>
      </c>
      <c r="H476" s="7" t="s">
        <v>73</v>
      </c>
      <c r="I476" s="7" t="s">
        <v>74</v>
      </c>
      <c r="J476" s="8" t="s">
        <v>75</v>
      </c>
      <c r="K476" s="8" t="s">
        <v>4497</v>
      </c>
      <c r="L476" s="7">
        <v>2015</v>
      </c>
      <c r="M476" s="9">
        <v>42405</v>
      </c>
      <c r="N476" s="10" t="s">
        <v>77</v>
      </c>
      <c r="O476" s="10">
        <v>0</v>
      </c>
      <c r="P476" s="10" t="s">
        <v>78</v>
      </c>
      <c r="Q476" s="10" t="s">
        <v>78</v>
      </c>
      <c r="R476" s="10" t="s">
        <v>78</v>
      </c>
      <c r="S476" s="10" t="s">
        <v>78</v>
      </c>
      <c r="T476" s="8" t="s">
        <v>90</v>
      </c>
      <c r="U476" s="7" t="s">
        <v>1694</v>
      </c>
      <c r="V476" s="8" t="s">
        <v>1695</v>
      </c>
      <c r="W476" s="7" t="s">
        <v>83</v>
      </c>
      <c r="X476" s="11" t="s">
        <v>814</v>
      </c>
      <c r="Y476" s="8">
        <v>345</v>
      </c>
      <c r="Z476" s="8" t="s">
        <v>815</v>
      </c>
      <c r="AA476" s="7" t="s">
        <v>781</v>
      </c>
      <c r="AB476" s="12" t="s">
        <v>782</v>
      </c>
      <c r="AC476" s="4">
        <f t="shared" si="70"/>
        <v>1</v>
      </c>
      <c r="AD476" s="2">
        <f>IF(COUNTIF(D$2:D476,D476)&gt;1,0,1)</f>
        <v>0</v>
      </c>
      <c r="AG476" s="2">
        <f t="shared" si="71"/>
        <v>0</v>
      </c>
      <c r="AH476" s="2">
        <f t="shared" si="77"/>
        <v>0</v>
      </c>
      <c r="AI476" s="2">
        <f t="shared" si="72"/>
        <v>0</v>
      </c>
      <c r="AJ476" s="44" t="str">
        <f t="shared" si="73"/>
        <v>44369557G34000170Y</v>
      </c>
      <c r="AK476" s="2">
        <f>IF(COUNTIF(AJ$2:AJ476,AJ476)&gt;1,0,1)</f>
        <v>0</v>
      </c>
      <c r="AL476" s="2">
        <f t="shared" si="74"/>
        <v>0</v>
      </c>
      <c r="AM476" s="2">
        <f t="shared" si="75"/>
        <v>0</v>
      </c>
      <c r="AN476" s="2">
        <f t="shared" si="76"/>
        <v>0</v>
      </c>
      <c r="AO476" s="2">
        <f>VLOOKUP(D476,'[1]Matriculados PD 2015_2019'!$D:$F,3,0)</f>
        <v>0</v>
      </c>
      <c r="AP476" s="2">
        <f t="shared" si="78"/>
        <v>0</v>
      </c>
      <c r="AQ476" s="2">
        <f t="shared" si="79"/>
        <v>0</v>
      </c>
    </row>
    <row r="477" spans="1:43">
      <c r="A477" s="2">
        <v>301</v>
      </c>
      <c r="B477" s="5" t="s">
        <v>807</v>
      </c>
      <c r="C477" s="13" t="s">
        <v>120</v>
      </c>
      <c r="D477" s="13" t="s">
        <v>4501</v>
      </c>
      <c r="E477" s="14">
        <v>10410803</v>
      </c>
      <c r="F477" s="14">
        <v>102124</v>
      </c>
      <c r="G477" s="14" t="s">
        <v>4502</v>
      </c>
      <c r="H477" s="13" t="s">
        <v>73</v>
      </c>
      <c r="I477" s="13" t="s">
        <v>74</v>
      </c>
      <c r="J477" s="14" t="s">
        <v>75</v>
      </c>
      <c r="K477" s="14" t="s">
        <v>4503</v>
      </c>
      <c r="L477" s="13">
        <v>2015</v>
      </c>
      <c r="M477" s="15">
        <v>42405</v>
      </c>
      <c r="N477" s="16" t="s">
        <v>77</v>
      </c>
      <c r="O477" s="16">
        <v>0</v>
      </c>
      <c r="P477" s="16" t="s">
        <v>78</v>
      </c>
      <c r="Q477" s="16" t="s">
        <v>78</v>
      </c>
      <c r="R477" s="16" t="s">
        <v>78</v>
      </c>
      <c r="S477" s="16" t="s">
        <v>78</v>
      </c>
      <c r="T477" s="14" t="s">
        <v>80</v>
      </c>
      <c r="U477" s="13" t="s">
        <v>1712</v>
      </c>
      <c r="V477" s="14" t="s">
        <v>1713</v>
      </c>
      <c r="W477" s="13" t="s">
        <v>73</v>
      </c>
      <c r="X477" s="17" t="s">
        <v>814</v>
      </c>
      <c r="Y477" s="14">
        <v>345</v>
      </c>
      <c r="Z477" s="14" t="s">
        <v>815</v>
      </c>
      <c r="AA477" s="13" t="s">
        <v>781</v>
      </c>
      <c r="AB477" s="18" t="s">
        <v>782</v>
      </c>
      <c r="AC477" s="4">
        <f t="shared" si="70"/>
        <v>1</v>
      </c>
      <c r="AD477" s="2">
        <f>IF(COUNTIF(D$2:D477,D477)&gt;1,0,1)</f>
        <v>1</v>
      </c>
      <c r="AG477" s="2">
        <f t="shared" si="71"/>
        <v>0</v>
      </c>
      <c r="AH477" s="2">
        <f t="shared" si="77"/>
        <v>0</v>
      </c>
      <c r="AI477" s="2">
        <f t="shared" si="72"/>
        <v>1</v>
      </c>
      <c r="AJ477" s="44" t="str">
        <f t="shared" si="73"/>
        <v>45748382W30522632E</v>
      </c>
      <c r="AK477" s="2">
        <f>IF(COUNTIF(AJ$2:AJ477,AJ477)&gt;1,0,1)</f>
        <v>1</v>
      </c>
      <c r="AL477" s="2">
        <f t="shared" si="74"/>
        <v>0</v>
      </c>
      <c r="AM477" s="2">
        <f t="shared" si="75"/>
        <v>0</v>
      </c>
      <c r="AN477" s="2">
        <f t="shared" si="76"/>
        <v>0</v>
      </c>
      <c r="AO477" s="2">
        <f>VLOOKUP(D477,'[1]Matriculados PD 2015_2019'!$D:$F,3,0)</f>
        <v>0</v>
      </c>
      <c r="AP477" s="2">
        <f t="shared" si="78"/>
        <v>0</v>
      </c>
      <c r="AQ477" s="2">
        <f t="shared" si="79"/>
        <v>0</v>
      </c>
    </row>
    <row r="478" spans="1:43">
      <c r="A478" s="2">
        <v>301</v>
      </c>
      <c r="B478" s="6" t="s">
        <v>807</v>
      </c>
      <c r="C478" s="7" t="s">
        <v>120</v>
      </c>
      <c r="D478" s="7" t="s">
        <v>4501</v>
      </c>
      <c r="E478" s="8">
        <v>10410803</v>
      </c>
      <c r="F478" s="8">
        <v>102124</v>
      </c>
      <c r="G478" s="8" t="s">
        <v>4502</v>
      </c>
      <c r="H478" s="7" t="s">
        <v>73</v>
      </c>
      <c r="I478" s="7" t="s">
        <v>74</v>
      </c>
      <c r="J478" s="8" t="s">
        <v>75</v>
      </c>
      <c r="K478" s="8" t="s">
        <v>4503</v>
      </c>
      <c r="L478" s="7">
        <v>2015</v>
      </c>
      <c r="M478" s="9">
        <v>42405</v>
      </c>
      <c r="N478" s="10" t="s">
        <v>77</v>
      </c>
      <c r="O478" s="10">
        <v>0</v>
      </c>
      <c r="P478" s="10" t="s">
        <v>78</v>
      </c>
      <c r="Q478" s="10" t="s">
        <v>78</v>
      </c>
      <c r="R478" s="10" t="s">
        <v>78</v>
      </c>
      <c r="S478" s="10" t="s">
        <v>78</v>
      </c>
      <c r="T478" s="8" t="s">
        <v>90</v>
      </c>
      <c r="U478" s="7" t="s">
        <v>1712</v>
      </c>
      <c r="V478" s="8" t="s">
        <v>1713</v>
      </c>
      <c r="W478" s="7" t="s">
        <v>73</v>
      </c>
      <c r="X478" s="11" t="s">
        <v>814</v>
      </c>
      <c r="Y478" s="8">
        <v>345</v>
      </c>
      <c r="Z478" s="8" t="s">
        <v>815</v>
      </c>
      <c r="AA478" s="7" t="s">
        <v>781</v>
      </c>
      <c r="AB478" s="12" t="s">
        <v>782</v>
      </c>
      <c r="AC478" s="4">
        <f t="shared" si="70"/>
        <v>1</v>
      </c>
      <c r="AD478" s="2">
        <f>IF(COUNTIF(D$2:D478,D478)&gt;1,0,1)</f>
        <v>0</v>
      </c>
      <c r="AG478" s="2">
        <f t="shared" si="71"/>
        <v>0</v>
      </c>
      <c r="AH478" s="2">
        <f t="shared" si="77"/>
        <v>0</v>
      </c>
      <c r="AI478" s="2">
        <f t="shared" si="72"/>
        <v>0</v>
      </c>
      <c r="AJ478" s="44" t="str">
        <f t="shared" si="73"/>
        <v>45748382W30522632E</v>
      </c>
      <c r="AK478" s="2">
        <f>IF(COUNTIF(AJ$2:AJ478,AJ478)&gt;1,0,1)</f>
        <v>0</v>
      </c>
      <c r="AL478" s="2">
        <f t="shared" si="74"/>
        <v>0</v>
      </c>
      <c r="AM478" s="2">
        <f t="shared" si="75"/>
        <v>0</v>
      </c>
      <c r="AN478" s="2">
        <f t="shared" si="76"/>
        <v>0</v>
      </c>
      <c r="AO478" s="2">
        <f>VLOOKUP(D478,'[1]Matriculados PD 2015_2019'!$D:$F,3,0)</f>
        <v>0</v>
      </c>
      <c r="AP478" s="2">
        <f t="shared" si="78"/>
        <v>0</v>
      </c>
      <c r="AQ478" s="2">
        <f t="shared" si="79"/>
        <v>0</v>
      </c>
    </row>
    <row r="479" spans="1:43">
      <c r="A479" s="2">
        <v>301</v>
      </c>
      <c r="B479" s="5" t="s">
        <v>807</v>
      </c>
      <c r="C479" s="13" t="s">
        <v>120</v>
      </c>
      <c r="D479" s="13" t="s">
        <v>4504</v>
      </c>
      <c r="E479" s="14">
        <v>10510714</v>
      </c>
      <c r="F479" s="14">
        <v>102124</v>
      </c>
      <c r="G479" s="14" t="s">
        <v>4505</v>
      </c>
      <c r="H479" s="13" t="s">
        <v>73</v>
      </c>
      <c r="I479" s="13" t="s">
        <v>74</v>
      </c>
      <c r="J479" s="14" t="s">
        <v>75</v>
      </c>
      <c r="K479" s="14" t="s">
        <v>4506</v>
      </c>
      <c r="L479" s="13">
        <v>2015</v>
      </c>
      <c r="M479" s="15">
        <v>42388</v>
      </c>
      <c r="N479" s="16" t="s">
        <v>77</v>
      </c>
      <c r="O479" s="16">
        <v>0</v>
      </c>
      <c r="P479" s="16" t="s">
        <v>78</v>
      </c>
      <c r="Q479" s="16" t="s">
        <v>78</v>
      </c>
      <c r="R479" s="16" t="s">
        <v>78</v>
      </c>
      <c r="S479" s="16" t="s">
        <v>78</v>
      </c>
      <c r="T479" s="14" t="s">
        <v>80</v>
      </c>
      <c r="U479" s="13" t="s">
        <v>3378</v>
      </c>
      <c r="V479" s="14" t="s">
        <v>3379</v>
      </c>
      <c r="W479" s="13" t="s">
        <v>73</v>
      </c>
      <c r="X479" s="17" t="s">
        <v>565</v>
      </c>
      <c r="Y479" s="14">
        <v>796</v>
      </c>
      <c r="Z479" s="14" t="s">
        <v>2415</v>
      </c>
      <c r="AA479" s="13" t="s">
        <v>781</v>
      </c>
      <c r="AB479" s="18" t="s">
        <v>782</v>
      </c>
      <c r="AC479" s="4">
        <f t="shared" si="70"/>
        <v>1</v>
      </c>
      <c r="AD479" s="2">
        <f>IF(COUNTIF(D$2:D479,D479)&gt;1,0,1)</f>
        <v>1</v>
      </c>
      <c r="AG479" s="2">
        <f t="shared" si="71"/>
        <v>0</v>
      </c>
      <c r="AH479" s="2">
        <f t="shared" si="77"/>
        <v>0</v>
      </c>
      <c r="AI479" s="2">
        <f t="shared" si="72"/>
        <v>1</v>
      </c>
      <c r="AJ479" s="44" t="str">
        <f t="shared" si="73"/>
        <v>48297644J33818036D</v>
      </c>
      <c r="AK479" s="2">
        <f>IF(COUNTIF(AJ$2:AJ479,AJ479)&gt;1,0,1)</f>
        <v>1</v>
      </c>
      <c r="AL479" s="2">
        <f t="shared" si="74"/>
        <v>0</v>
      </c>
      <c r="AM479" s="2">
        <f t="shared" si="75"/>
        <v>0</v>
      </c>
      <c r="AN479" s="2">
        <f t="shared" si="76"/>
        <v>0</v>
      </c>
      <c r="AO479" s="2">
        <f>VLOOKUP(D479,'[1]Matriculados PD 2015_2019'!$D:$F,3,0)</f>
        <v>0</v>
      </c>
      <c r="AP479" s="2">
        <f t="shared" si="78"/>
        <v>0</v>
      </c>
      <c r="AQ479" s="2">
        <f t="shared" si="79"/>
        <v>0</v>
      </c>
    </row>
    <row r="480" spans="1:43">
      <c r="A480" s="2">
        <v>301</v>
      </c>
      <c r="B480" s="6" t="s">
        <v>807</v>
      </c>
      <c r="C480" s="7" t="s">
        <v>120</v>
      </c>
      <c r="D480" s="7" t="s">
        <v>4504</v>
      </c>
      <c r="E480" s="8">
        <v>10510714</v>
      </c>
      <c r="F480" s="8">
        <v>102124</v>
      </c>
      <c r="G480" s="8" t="s">
        <v>4505</v>
      </c>
      <c r="H480" s="7" t="s">
        <v>73</v>
      </c>
      <c r="I480" s="7" t="s">
        <v>74</v>
      </c>
      <c r="J480" s="8" t="s">
        <v>75</v>
      </c>
      <c r="K480" s="8" t="s">
        <v>4506</v>
      </c>
      <c r="L480" s="7">
        <v>2015</v>
      </c>
      <c r="M480" s="9">
        <v>42388</v>
      </c>
      <c r="N480" s="10" t="s">
        <v>77</v>
      </c>
      <c r="O480" s="10">
        <v>0</v>
      </c>
      <c r="P480" s="10" t="s">
        <v>78</v>
      </c>
      <c r="Q480" s="10" t="s">
        <v>78</v>
      </c>
      <c r="R480" s="10" t="s">
        <v>78</v>
      </c>
      <c r="S480" s="10" t="s">
        <v>78</v>
      </c>
      <c r="T480" s="8" t="s">
        <v>90</v>
      </c>
      <c r="U480" s="7" t="s">
        <v>3378</v>
      </c>
      <c r="V480" s="8" t="s">
        <v>3379</v>
      </c>
      <c r="W480" s="7" t="s">
        <v>73</v>
      </c>
      <c r="X480" s="11" t="s">
        <v>565</v>
      </c>
      <c r="Y480" s="8">
        <v>796</v>
      </c>
      <c r="Z480" s="8" t="s">
        <v>2415</v>
      </c>
      <c r="AA480" s="7" t="s">
        <v>781</v>
      </c>
      <c r="AB480" s="12" t="s">
        <v>782</v>
      </c>
      <c r="AC480" s="4">
        <f t="shared" si="70"/>
        <v>1</v>
      </c>
      <c r="AD480" s="2">
        <f>IF(COUNTIF(D$2:D480,D480)&gt;1,0,1)</f>
        <v>0</v>
      </c>
      <c r="AG480" s="2">
        <f t="shared" si="71"/>
        <v>0</v>
      </c>
      <c r="AH480" s="2">
        <f t="shared" si="77"/>
        <v>0</v>
      </c>
      <c r="AI480" s="2">
        <f t="shared" si="72"/>
        <v>0</v>
      </c>
      <c r="AJ480" s="44" t="str">
        <f t="shared" si="73"/>
        <v>48297644J33818036D</v>
      </c>
      <c r="AK480" s="2">
        <f>IF(COUNTIF(AJ$2:AJ480,AJ480)&gt;1,0,1)</f>
        <v>0</v>
      </c>
      <c r="AL480" s="2">
        <f t="shared" si="74"/>
        <v>0</v>
      </c>
      <c r="AM480" s="2">
        <f t="shared" si="75"/>
        <v>0</v>
      </c>
      <c r="AN480" s="2">
        <f t="shared" si="76"/>
        <v>0</v>
      </c>
      <c r="AO480" s="2">
        <f>VLOOKUP(D480,'[1]Matriculados PD 2015_2019'!$D:$F,3,0)</f>
        <v>0</v>
      </c>
      <c r="AP480" s="2">
        <f t="shared" si="78"/>
        <v>0</v>
      </c>
      <c r="AQ480" s="2">
        <f t="shared" si="79"/>
        <v>0</v>
      </c>
    </row>
    <row r="481" spans="1:43">
      <c r="A481" s="2">
        <v>301</v>
      </c>
      <c r="B481" s="6" t="s">
        <v>807</v>
      </c>
      <c r="C481" s="7" t="s">
        <v>120</v>
      </c>
      <c r="D481" s="7" t="s">
        <v>4507</v>
      </c>
      <c r="E481" s="8">
        <v>10535596</v>
      </c>
      <c r="F481" s="8">
        <v>102124</v>
      </c>
      <c r="G481" s="8" t="s">
        <v>4508</v>
      </c>
      <c r="H481" s="7" t="s">
        <v>73</v>
      </c>
      <c r="I481" s="7" t="s">
        <v>74</v>
      </c>
      <c r="J481" s="8" t="s">
        <v>75</v>
      </c>
      <c r="K481" s="8" t="s">
        <v>4509</v>
      </c>
      <c r="L481" s="7">
        <v>2015</v>
      </c>
      <c r="M481" s="9">
        <v>42382</v>
      </c>
      <c r="N481" s="10" t="s">
        <v>77</v>
      </c>
      <c r="O481" s="10">
        <v>0</v>
      </c>
      <c r="P481" s="10" t="s">
        <v>78</v>
      </c>
      <c r="Q481" s="10" t="s">
        <v>78</v>
      </c>
      <c r="R481" s="10" t="s">
        <v>78</v>
      </c>
      <c r="S481" s="10" t="s">
        <v>78</v>
      </c>
      <c r="T481" s="8" t="s">
        <v>80</v>
      </c>
      <c r="U481" s="7" t="s">
        <v>821</v>
      </c>
      <c r="V481" s="8" t="s">
        <v>822</v>
      </c>
      <c r="W481" s="7" t="s">
        <v>83</v>
      </c>
      <c r="X481" s="11" t="s">
        <v>4691</v>
      </c>
      <c r="Y481" s="8">
        <v>285</v>
      </c>
      <c r="Z481" s="8" t="s">
        <v>823</v>
      </c>
      <c r="AA481" s="7" t="s">
        <v>781</v>
      </c>
      <c r="AB481" s="12" t="s">
        <v>782</v>
      </c>
      <c r="AC481" s="4">
        <f t="shared" si="70"/>
        <v>1</v>
      </c>
      <c r="AD481" s="2">
        <f>IF(COUNTIF(D$2:D481,D481)&gt;1,0,1)</f>
        <v>1</v>
      </c>
      <c r="AG481" s="2">
        <f t="shared" si="71"/>
        <v>0</v>
      </c>
      <c r="AH481" s="2">
        <f t="shared" si="77"/>
        <v>0</v>
      </c>
      <c r="AI481" s="2">
        <f t="shared" si="72"/>
        <v>1</v>
      </c>
      <c r="AJ481" s="44" t="str">
        <f t="shared" si="73"/>
        <v>74729070T19095870M</v>
      </c>
      <c r="AK481" s="2">
        <f>IF(COUNTIF(AJ$2:AJ481,AJ481)&gt;1,0,1)</f>
        <v>1</v>
      </c>
      <c r="AL481" s="2">
        <f t="shared" si="74"/>
        <v>1</v>
      </c>
      <c r="AM481" s="2">
        <f t="shared" si="75"/>
        <v>0</v>
      </c>
      <c r="AN481" s="2">
        <f t="shared" si="76"/>
        <v>0</v>
      </c>
      <c r="AO481" s="2">
        <f>VLOOKUP(D481,'[1]Matriculados PD 2015_2019'!$D:$F,3,0)</f>
        <v>0</v>
      </c>
      <c r="AP481" s="2">
        <f t="shared" si="78"/>
        <v>0</v>
      </c>
      <c r="AQ481" s="2">
        <f t="shared" si="79"/>
        <v>0</v>
      </c>
    </row>
    <row r="482" spans="1:43">
      <c r="A482" s="2">
        <v>301</v>
      </c>
      <c r="B482" s="6" t="s">
        <v>807</v>
      </c>
      <c r="C482" s="7" t="s">
        <v>120</v>
      </c>
      <c r="D482" s="7" t="s">
        <v>4507</v>
      </c>
      <c r="E482" s="8">
        <v>10535596</v>
      </c>
      <c r="F482" s="8">
        <v>102124</v>
      </c>
      <c r="G482" s="8" t="s">
        <v>4508</v>
      </c>
      <c r="H482" s="7" t="s">
        <v>73</v>
      </c>
      <c r="I482" s="7" t="s">
        <v>74</v>
      </c>
      <c r="J482" s="8" t="s">
        <v>75</v>
      </c>
      <c r="K482" s="8" t="s">
        <v>4509</v>
      </c>
      <c r="L482" s="7">
        <v>2015</v>
      </c>
      <c r="M482" s="9">
        <v>42382</v>
      </c>
      <c r="N482" s="10" t="s">
        <v>77</v>
      </c>
      <c r="O482" s="10">
        <v>0</v>
      </c>
      <c r="P482" s="10" t="s">
        <v>78</v>
      </c>
      <c r="Q482" s="10" t="s">
        <v>78</v>
      </c>
      <c r="R482" s="10" t="s">
        <v>78</v>
      </c>
      <c r="S482" s="10" t="s">
        <v>78</v>
      </c>
      <c r="T482" s="8" t="s">
        <v>80</v>
      </c>
      <c r="U482" s="7" t="s">
        <v>4510</v>
      </c>
      <c r="V482" s="8" t="s">
        <v>4511</v>
      </c>
      <c r="W482" s="7" t="s">
        <v>83</v>
      </c>
      <c r="X482" s="11" t="s">
        <v>814</v>
      </c>
      <c r="Y482" s="8">
        <v>345</v>
      </c>
      <c r="Z482" s="8" t="s">
        <v>815</v>
      </c>
      <c r="AA482" s="7" t="s">
        <v>781</v>
      </c>
      <c r="AB482" s="12" t="s">
        <v>782</v>
      </c>
      <c r="AC482" s="4">
        <f t="shared" si="70"/>
        <v>1</v>
      </c>
      <c r="AD482" s="2">
        <f>IF(COUNTIF(D$2:D482,D482)&gt;1,0,1)</f>
        <v>0</v>
      </c>
      <c r="AG482" s="2">
        <f t="shared" si="71"/>
        <v>0</v>
      </c>
      <c r="AH482" s="2">
        <f t="shared" si="77"/>
        <v>0</v>
      </c>
      <c r="AI482" s="2">
        <f t="shared" si="72"/>
        <v>0</v>
      </c>
      <c r="AJ482" s="44" t="str">
        <f t="shared" si="73"/>
        <v>74729070T75706213B</v>
      </c>
      <c r="AK482" s="2">
        <f>IF(COUNTIF(AJ$2:AJ482,AJ482)&gt;1,0,1)</f>
        <v>1</v>
      </c>
      <c r="AL482" s="2">
        <f t="shared" si="74"/>
        <v>0</v>
      </c>
      <c r="AM482" s="2">
        <f t="shared" si="75"/>
        <v>0</v>
      </c>
      <c r="AN482" s="2">
        <f t="shared" si="76"/>
        <v>0</v>
      </c>
      <c r="AO482" s="2">
        <f>VLOOKUP(D482,'[1]Matriculados PD 2015_2019'!$D:$F,3,0)</f>
        <v>0</v>
      </c>
      <c r="AP482" s="2">
        <f t="shared" si="78"/>
        <v>0</v>
      </c>
      <c r="AQ482" s="2">
        <f t="shared" si="79"/>
        <v>0</v>
      </c>
    </row>
    <row r="483" spans="1:43">
      <c r="A483" s="2">
        <v>301</v>
      </c>
      <c r="B483" s="5" t="s">
        <v>807</v>
      </c>
      <c r="C483" s="13" t="s">
        <v>120</v>
      </c>
      <c r="D483" s="13" t="s">
        <v>4507</v>
      </c>
      <c r="E483" s="14">
        <v>10535596</v>
      </c>
      <c r="F483" s="14">
        <v>102124</v>
      </c>
      <c r="G483" s="14" t="s">
        <v>4508</v>
      </c>
      <c r="H483" s="13" t="s">
        <v>73</v>
      </c>
      <c r="I483" s="13" t="s">
        <v>74</v>
      </c>
      <c r="J483" s="14" t="s">
        <v>75</v>
      </c>
      <c r="K483" s="14" t="s">
        <v>4509</v>
      </c>
      <c r="L483" s="13">
        <v>2015</v>
      </c>
      <c r="M483" s="15">
        <v>42382</v>
      </c>
      <c r="N483" s="16" t="s">
        <v>77</v>
      </c>
      <c r="O483" s="16">
        <v>0</v>
      </c>
      <c r="P483" s="16" t="s">
        <v>78</v>
      </c>
      <c r="Q483" s="16" t="s">
        <v>78</v>
      </c>
      <c r="R483" s="16" t="s">
        <v>78</v>
      </c>
      <c r="S483" s="16" t="s">
        <v>78</v>
      </c>
      <c r="T483" s="14" t="s">
        <v>90</v>
      </c>
      <c r="U483" s="13" t="s">
        <v>821</v>
      </c>
      <c r="V483" s="14" t="s">
        <v>822</v>
      </c>
      <c r="W483" s="13" t="s">
        <v>83</v>
      </c>
      <c r="X483" s="17" t="s">
        <v>4691</v>
      </c>
      <c r="Y483" s="14">
        <v>285</v>
      </c>
      <c r="Z483" s="14" t="s">
        <v>823</v>
      </c>
      <c r="AA483" s="13" t="s">
        <v>781</v>
      </c>
      <c r="AB483" s="18" t="s">
        <v>782</v>
      </c>
      <c r="AC483" s="4">
        <f t="shared" si="70"/>
        <v>1</v>
      </c>
      <c r="AD483" s="2">
        <f>IF(COUNTIF(D$2:D483,D483)&gt;1,0,1)</f>
        <v>0</v>
      </c>
      <c r="AG483" s="2">
        <f t="shared" si="71"/>
        <v>0</v>
      </c>
      <c r="AH483" s="2">
        <f t="shared" si="77"/>
        <v>0</v>
      </c>
      <c r="AI483" s="2">
        <f t="shared" si="72"/>
        <v>0</v>
      </c>
      <c r="AJ483" s="44" t="str">
        <f t="shared" si="73"/>
        <v>74729070T19095870M</v>
      </c>
      <c r="AK483" s="2">
        <f>IF(COUNTIF(AJ$2:AJ483,AJ483)&gt;1,0,1)</f>
        <v>0</v>
      </c>
      <c r="AL483" s="2">
        <f t="shared" si="74"/>
        <v>0</v>
      </c>
      <c r="AM483" s="2">
        <f t="shared" si="75"/>
        <v>0</v>
      </c>
      <c r="AN483" s="2">
        <f t="shared" si="76"/>
        <v>0</v>
      </c>
      <c r="AO483" s="2">
        <f>VLOOKUP(D483,'[1]Matriculados PD 2015_2019'!$D:$F,3,0)</f>
        <v>0</v>
      </c>
      <c r="AP483" s="2">
        <f t="shared" si="78"/>
        <v>0</v>
      </c>
      <c r="AQ483" s="2">
        <f t="shared" si="79"/>
        <v>0</v>
      </c>
    </row>
    <row r="484" spans="1:43">
      <c r="A484" s="2">
        <v>301</v>
      </c>
      <c r="B484" s="5" t="s">
        <v>807</v>
      </c>
      <c r="C484" s="13" t="s">
        <v>120</v>
      </c>
      <c r="D484" s="13" t="s">
        <v>4520</v>
      </c>
      <c r="E484" s="14">
        <v>20013019</v>
      </c>
      <c r="F484" s="14">
        <v>102124</v>
      </c>
      <c r="G484" s="14" t="s">
        <v>4521</v>
      </c>
      <c r="H484" s="13" t="s">
        <v>73</v>
      </c>
      <c r="I484" s="13" t="s">
        <v>70</v>
      </c>
      <c r="J484" s="14" t="s">
        <v>75</v>
      </c>
      <c r="K484" s="14" t="s">
        <v>4522</v>
      </c>
      <c r="L484" s="13">
        <v>2015</v>
      </c>
      <c r="M484" s="15">
        <v>42432</v>
      </c>
      <c r="N484" s="16" t="s">
        <v>77</v>
      </c>
      <c r="O484" s="16">
        <v>0</v>
      </c>
      <c r="P484" s="16" t="s">
        <v>78</v>
      </c>
      <c r="Q484" s="16" t="s">
        <v>78</v>
      </c>
      <c r="R484" s="16" t="s">
        <v>78</v>
      </c>
      <c r="S484" s="16" t="s">
        <v>78</v>
      </c>
      <c r="T484" s="14" t="s">
        <v>80</v>
      </c>
      <c r="U484" s="13" t="s">
        <v>1699</v>
      </c>
      <c r="V484" s="14" t="s">
        <v>1700</v>
      </c>
      <c r="W484" s="13" t="s">
        <v>73</v>
      </c>
      <c r="X484" s="17" t="s">
        <v>1708</v>
      </c>
      <c r="Y484" s="14">
        <v>814</v>
      </c>
      <c r="Z484" s="14" t="s">
        <v>829</v>
      </c>
      <c r="AA484" s="13" t="s">
        <v>263</v>
      </c>
      <c r="AB484" s="18" t="s">
        <v>264</v>
      </c>
      <c r="AC484" s="4">
        <f t="shared" si="70"/>
        <v>1</v>
      </c>
      <c r="AD484" s="2">
        <f>IF(COUNTIF(D$2:D484,D484)&gt;1,0,1)</f>
        <v>1</v>
      </c>
      <c r="AG484" s="2">
        <f t="shared" si="71"/>
        <v>0</v>
      </c>
      <c r="AH484" s="2">
        <f t="shared" si="77"/>
        <v>0</v>
      </c>
      <c r="AI484" s="2">
        <f t="shared" si="72"/>
        <v>1</v>
      </c>
      <c r="AJ484" s="44" t="str">
        <f t="shared" si="73"/>
        <v>P762431727311163C</v>
      </c>
      <c r="AK484" s="2">
        <f>IF(COUNTIF(AJ$2:AJ484,AJ484)&gt;1,0,1)</f>
        <v>1</v>
      </c>
      <c r="AL484" s="2">
        <f t="shared" si="74"/>
        <v>0</v>
      </c>
      <c r="AM484" s="2">
        <f t="shared" si="75"/>
        <v>0</v>
      </c>
      <c r="AN484" s="2">
        <f t="shared" si="76"/>
        <v>1</v>
      </c>
      <c r="AO484" s="2">
        <f>VLOOKUP(D484,'[1]Matriculados PD 2015_2019'!$D:$F,3,0)</f>
        <v>0</v>
      </c>
      <c r="AP484" s="2">
        <f t="shared" si="78"/>
        <v>0</v>
      </c>
      <c r="AQ484" s="2">
        <f t="shared" si="79"/>
        <v>0</v>
      </c>
    </row>
    <row r="485" spans="1:43">
      <c r="A485" s="2">
        <v>301</v>
      </c>
      <c r="B485" s="6" t="s">
        <v>807</v>
      </c>
      <c r="C485" s="7" t="s">
        <v>120</v>
      </c>
      <c r="D485" s="7" t="s">
        <v>4520</v>
      </c>
      <c r="E485" s="8">
        <v>20013019</v>
      </c>
      <c r="F485" s="8">
        <v>102124</v>
      </c>
      <c r="G485" s="8" t="s">
        <v>4521</v>
      </c>
      <c r="H485" s="7" t="s">
        <v>73</v>
      </c>
      <c r="I485" s="7" t="s">
        <v>70</v>
      </c>
      <c r="J485" s="8" t="s">
        <v>75</v>
      </c>
      <c r="K485" s="8" t="s">
        <v>4522</v>
      </c>
      <c r="L485" s="7">
        <v>2015</v>
      </c>
      <c r="M485" s="9">
        <v>42432</v>
      </c>
      <c r="N485" s="10" t="s">
        <v>77</v>
      </c>
      <c r="O485" s="10">
        <v>0</v>
      </c>
      <c r="P485" s="10" t="s">
        <v>78</v>
      </c>
      <c r="Q485" s="10" t="s">
        <v>78</v>
      </c>
      <c r="R485" s="10" t="s">
        <v>78</v>
      </c>
      <c r="S485" s="10" t="s">
        <v>78</v>
      </c>
      <c r="T485" s="8" t="s">
        <v>90</v>
      </c>
      <c r="U485" s="7" t="s">
        <v>1699</v>
      </c>
      <c r="V485" s="8" t="s">
        <v>1700</v>
      </c>
      <c r="W485" s="7" t="s">
        <v>73</v>
      </c>
      <c r="X485" s="11" t="s">
        <v>1708</v>
      </c>
      <c r="Y485" s="8">
        <v>814</v>
      </c>
      <c r="Z485" s="8" t="s">
        <v>829</v>
      </c>
      <c r="AA485" s="7" t="s">
        <v>263</v>
      </c>
      <c r="AB485" s="12" t="s">
        <v>264</v>
      </c>
      <c r="AC485" s="4">
        <f t="shared" si="70"/>
        <v>1</v>
      </c>
      <c r="AD485" s="2">
        <f>IF(COUNTIF(D$2:D485,D485)&gt;1,0,1)</f>
        <v>0</v>
      </c>
      <c r="AG485" s="2">
        <f t="shared" si="71"/>
        <v>0</v>
      </c>
      <c r="AH485" s="2">
        <f t="shared" si="77"/>
        <v>0</v>
      </c>
      <c r="AI485" s="2">
        <f t="shared" si="72"/>
        <v>0</v>
      </c>
      <c r="AJ485" s="44" t="str">
        <f t="shared" si="73"/>
        <v>P762431727311163C</v>
      </c>
      <c r="AK485" s="2">
        <f>IF(COUNTIF(AJ$2:AJ485,AJ485)&gt;1,0,1)</f>
        <v>0</v>
      </c>
      <c r="AL485" s="2">
        <f t="shared" si="74"/>
        <v>0</v>
      </c>
      <c r="AM485" s="2">
        <f t="shared" si="75"/>
        <v>0</v>
      </c>
      <c r="AN485" s="2">
        <f t="shared" si="76"/>
        <v>0</v>
      </c>
      <c r="AO485" s="2">
        <f>VLOOKUP(D485,'[1]Matriculados PD 2015_2019'!$D:$F,3,0)</f>
        <v>0</v>
      </c>
      <c r="AP485" s="2">
        <f t="shared" si="78"/>
        <v>0</v>
      </c>
      <c r="AQ485" s="2">
        <f t="shared" si="79"/>
        <v>0</v>
      </c>
    </row>
    <row r="486" spans="1:43">
      <c r="A486" s="2">
        <v>301</v>
      </c>
      <c r="B486" s="5" t="s">
        <v>807</v>
      </c>
      <c r="C486" s="13" t="s">
        <v>120</v>
      </c>
      <c r="D486" s="13" t="s">
        <v>4523</v>
      </c>
      <c r="E486" s="14">
        <v>10425416</v>
      </c>
      <c r="F486" s="14">
        <v>102124</v>
      </c>
      <c r="G486" s="14" t="s">
        <v>4524</v>
      </c>
      <c r="H486" s="13" t="s">
        <v>73</v>
      </c>
      <c r="I486" s="13" t="s">
        <v>263</v>
      </c>
      <c r="J486" s="14" t="s">
        <v>75</v>
      </c>
      <c r="K486" s="14" t="s">
        <v>4525</v>
      </c>
      <c r="L486" s="13">
        <v>2015</v>
      </c>
      <c r="M486" s="15">
        <v>42403</v>
      </c>
      <c r="N486" s="16" t="s">
        <v>77</v>
      </c>
      <c r="O486" s="16">
        <v>0</v>
      </c>
      <c r="P486" s="16" t="s">
        <v>78</v>
      </c>
      <c r="Q486" s="16" t="s">
        <v>78</v>
      </c>
      <c r="R486" s="16" t="s">
        <v>78</v>
      </c>
      <c r="S486" s="16" t="s">
        <v>78</v>
      </c>
      <c r="T486" s="14" t="s">
        <v>80</v>
      </c>
      <c r="U486" s="13" t="s">
        <v>2432</v>
      </c>
      <c r="V486" s="14" t="s">
        <v>2433</v>
      </c>
      <c r="W486" s="13" t="s">
        <v>83</v>
      </c>
      <c r="X486" s="17" t="s">
        <v>4691</v>
      </c>
      <c r="Y486" s="14">
        <v>583</v>
      </c>
      <c r="Z486" s="14" t="s">
        <v>838</v>
      </c>
      <c r="AA486" s="13" t="s">
        <v>781</v>
      </c>
      <c r="AB486" s="18" t="s">
        <v>782</v>
      </c>
      <c r="AC486" s="4">
        <f t="shared" si="70"/>
        <v>1</v>
      </c>
      <c r="AD486" s="2">
        <f>IF(COUNTIF(D$2:D486,D486)&gt;1,0,1)</f>
        <v>1</v>
      </c>
      <c r="AG486" s="2">
        <f t="shared" si="71"/>
        <v>0</v>
      </c>
      <c r="AH486" s="2">
        <f t="shared" si="77"/>
        <v>0</v>
      </c>
      <c r="AI486" s="2">
        <f t="shared" si="72"/>
        <v>1</v>
      </c>
      <c r="AJ486" s="44" t="str">
        <f t="shared" si="73"/>
        <v>TZ080223430501239L</v>
      </c>
      <c r="AK486" s="2">
        <f>IF(COUNTIF(AJ$2:AJ486,AJ486)&gt;1,0,1)</f>
        <v>1</v>
      </c>
      <c r="AL486" s="2">
        <f t="shared" si="74"/>
        <v>0</v>
      </c>
      <c r="AM486" s="2">
        <f t="shared" si="75"/>
        <v>0</v>
      </c>
      <c r="AN486" s="2">
        <f t="shared" si="76"/>
        <v>1</v>
      </c>
      <c r="AO486" s="2">
        <f>VLOOKUP(D486,'[1]Matriculados PD 2015_2019'!$D:$F,3,0)</f>
        <v>0</v>
      </c>
      <c r="AP486" s="2">
        <f t="shared" si="78"/>
        <v>0</v>
      </c>
      <c r="AQ486" s="2">
        <f t="shared" si="79"/>
        <v>0</v>
      </c>
    </row>
    <row r="487" spans="1:43">
      <c r="A487" s="2">
        <v>301</v>
      </c>
      <c r="B487" s="6" t="s">
        <v>807</v>
      </c>
      <c r="C487" s="7" t="s">
        <v>120</v>
      </c>
      <c r="D487" s="7" t="s">
        <v>4523</v>
      </c>
      <c r="E487" s="8">
        <v>10425416</v>
      </c>
      <c r="F487" s="8">
        <v>102124</v>
      </c>
      <c r="G487" s="8" t="s">
        <v>4524</v>
      </c>
      <c r="H487" s="7" t="s">
        <v>73</v>
      </c>
      <c r="I487" s="7" t="s">
        <v>263</v>
      </c>
      <c r="J487" s="8" t="s">
        <v>75</v>
      </c>
      <c r="K487" s="8" t="s">
        <v>4525</v>
      </c>
      <c r="L487" s="7">
        <v>2015</v>
      </c>
      <c r="M487" s="9">
        <v>42403</v>
      </c>
      <c r="N487" s="10" t="s">
        <v>77</v>
      </c>
      <c r="O487" s="10">
        <v>0</v>
      </c>
      <c r="P487" s="10" t="s">
        <v>78</v>
      </c>
      <c r="Q487" s="10" t="s">
        <v>78</v>
      </c>
      <c r="R487" s="10" t="s">
        <v>78</v>
      </c>
      <c r="S487" s="10" t="s">
        <v>78</v>
      </c>
      <c r="T487" s="8" t="s">
        <v>90</v>
      </c>
      <c r="U487" s="7" t="s">
        <v>2432</v>
      </c>
      <c r="V487" s="8" t="s">
        <v>2433</v>
      </c>
      <c r="W487" s="7" t="s">
        <v>83</v>
      </c>
      <c r="X487" s="11" t="s">
        <v>4691</v>
      </c>
      <c r="Y487" s="8">
        <v>583</v>
      </c>
      <c r="Z487" s="8" t="s">
        <v>838</v>
      </c>
      <c r="AA487" s="7" t="s">
        <v>781</v>
      </c>
      <c r="AB487" s="12" t="s">
        <v>782</v>
      </c>
      <c r="AC487" s="4">
        <f t="shared" si="70"/>
        <v>1</v>
      </c>
      <c r="AD487" s="2">
        <f>IF(COUNTIF(D$2:D487,D487)&gt;1,0,1)</f>
        <v>0</v>
      </c>
      <c r="AG487" s="2">
        <f t="shared" si="71"/>
        <v>0</v>
      </c>
      <c r="AH487" s="2">
        <f t="shared" si="77"/>
        <v>0</v>
      </c>
      <c r="AI487" s="2">
        <f t="shared" si="72"/>
        <v>0</v>
      </c>
      <c r="AJ487" s="44" t="str">
        <f t="shared" si="73"/>
        <v>TZ080223430501239L</v>
      </c>
      <c r="AK487" s="2">
        <f>IF(COUNTIF(AJ$2:AJ487,AJ487)&gt;1,0,1)</f>
        <v>0</v>
      </c>
      <c r="AL487" s="2">
        <f t="shared" si="74"/>
        <v>0</v>
      </c>
      <c r="AM487" s="2">
        <f t="shared" si="75"/>
        <v>0</v>
      </c>
      <c r="AN487" s="2">
        <f t="shared" si="76"/>
        <v>0</v>
      </c>
      <c r="AO487" s="2">
        <f>VLOOKUP(D487,'[1]Matriculados PD 2015_2019'!$D:$F,3,0)</f>
        <v>0</v>
      </c>
      <c r="AP487" s="2">
        <f t="shared" si="78"/>
        <v>0</v>
      </c>
      <c r="AQ487" s="2">
        <f t="shared" si="79"/>
        <v>0</v>
      </c>
    </row>
    <row r="488" spans="1:43">
      <c r="A488" s="2">
        <v>302</v>
      </c>
      <c r="B488" s="5" t="s">
        <v>870</v>
      </c>
      <c r="C488" s="13" t="s">
        <v>120</v>
      </c>
      <c r="D488" s="13" t="s">
        <v>4526</v>
      </c>
      <c r="E488" s="14">
        <v>10514167</v>
      </c>
      <c r="F488" s="14">
        <v>102125</v>
      </c>
      <c r="G488" s="14" t="s">
        <v>4527</v>
      </c>
      <c r="H488" s="13" t="s">
        <v>83</v>
      </c>
      <c r="I488" s="13" t="s">
        <v>74</v>
      </c>
      <c r="J488" s="14" t="s">
        <v>75</v>
      </c>
      <c r="K488" s="14" t="s">
        <v>4528</v>
      </c>
      <c r="L488" s="13">
        <v>2015</v>
      </c>
      <c r="M488" s="15">
        <v>42390</v>
      </c>
      <c r="N488" s="16" t="s">
        <v>77</v>
      </c>
      <c r="O488" s="16">
        <v>0</v>
      </c>
      <c r="P488" s="16" t="s">
        <v>78</v>
      </c>
      <c r="Q488" s="16" t="s">
        <v>78</v>
      </c>
      <c r="R488" s="16" t="s">
        <v>78</v>
      </c>
      <c r="S488" s="16" t="s">
        <v>78</v>
      </c>
      <c r="T488" s="14" t="s">
        <v>80</v>
      </c>
      <c r="U488" s="13" t="s">
        <v>3458</v>
      </c>
      <c r="V488" s="14" t="s">
        <v>3459</v>
      </c>
      <c r="W488" s="13" t="s">
        <v>73</v>
      </c>
      <c r="X488" s="17" t="s">
        <v>4694</v>
      </c>
      <c r="Y488" s="14">
        <v>490</v>
      </c>
      <c r="Z488" s="14" t="s">
        <v>1779</v>
      </c>
      <c r="AA488" s="13" t="s">
        <v>781</v>
      </c>
      <c r="AB488" s="18" t="s">
        <v>782</v>
      </c>
      <c r="AC488" s="4">
        <f t="shared" si="70"/>
        <v>1</v>
      </c>
      <c r="AD488" s="2">
        <f>IF(COUNTIF(D$2:D488,D488)&gt;1,0,1)</f>
        <v>1</v>
      </c>
      <c r="AG488" s="2">
        <f t="shared" si="71"/>
        <v>0</v>
      </c>
      <c r="AH488" s="2">
        <f t="shared" si="77"/>
        <v>0</v>
      </c>
      <c r="AI488" s="2">
        <f t="shared" si="72"/>
        <v>1</v>
      </c>
      <c r="AJ488" s="44" t="str">
        <f t="shared" si="73"/>
        <v>30052659P30471723N</v>
      </c>
      <c r="AK488" s="2">
        <f>IF(COUNTIF(AJ$2:AJ488,AJ488)&gt;1,0,1)</f>
        <v>1</v>
      </c>
      <c r="AL488" s="2">
        <f t="shared" si="74"/>
        <v>0</v>
      </c>
      <c r="AM488" s="2">
        <f t="shared" si="75"/>
        <v>0</v>
      </c>
      <c r="AN488" s="2">
        <f t="shared" si="76"/>
        <v>0</v>
      </c>
      <c r="AO488" s="2">
        <f>VLOOKUP(D488,'[1]Matriculados PD 2015_2019'!$D:$F,3,0)</f>
        <v>0</v>
      </c>
      <c r="AP488" s="2">
        <f t="shared" si="78"/>
        <v>0</v>
      </c>
      <c r="AQ488" s="2">
        <f t="shared" si="79"/>
        <v>0</v>
      </c>
    </row>
    <row r="489" spans="1:43">
      <c r="A489" s="2">
        <v>302</v>
      </c>
      <c r="B489" s="6" t="s">
        <v>870</v>
      </c>
      <c r="C489" s="7" t="s">
        <v>120</v>
      </c>
      <c r="D489" s="7" t="s">
        <v>4526</v>
      </c>
      <c r="E489" s="8">
        <v>10514167</v>
      </c>
      <c r="F489" s="8">
        <v>102125</v>
      </c>
      <c r="G489" s="8" t="s">
        <v>4527</v>
      </c>
      <c r="H489" s="7" t="s">
        <v>83</v>
      </c>
      <c r="I489" s="7" t="s">
        <v>74</v>
      </c>
      <c r="J489" s="8" t="s">
        <v>75</v>
      </c>
      <c r="K489" s="8" t="s">
        <v>4528</v>
      </c>
      <c r="L489" s="7">
        <v>2015</v>
      </c>
      <c r="M489" s="9">
        <v>42390</v>
      </c>
      <c r="N489" s="10" t="s">
        <v>77</v>
      </c>
      <c r="O489" s="10">
        <v>0</v>
      </c>
      <c r="P489" s="10" t="s">
        <v>78</v>
      </c>
      <c r="Q489" s="10" t="s">
        <v>78</v>
      </c>
      <c r="R489" s="10" t="s">
        <v>78</v>
      </c>
      <c r="S489" s="10" t="s">
        <v>78</v>
      </c>
      <c r="T489" s="8" t="s">
        <v>90</v>
      </c>
      <c r="U489" s="7" t="s">
        <v>3458</v>
      </c>
      <c r="V489" s="8" t="s">
        <v>3459</v>
      </c>
      <c r="W489" s="7" t="s">
        <v>73</v>
      </c>
      <c r="X489" s="11" t="s">
        <v>4694</v>
      </c>
      <c r="Y489" s="8">
        <v>490</v>
      </c>
      <c r="Z489" s="8" t="s">
        <v>1779</v>
      </c>
      <c r="AA489" s="7" t="s">
        <v>781</v>
      </c>
      <c r="AB489" s="12" t="s">
        <v>782</v>
      </c>
      <c r="AC489" s="4">
        <f t="shared" si="70"/>
        <v>1</v>
      </c>
      <c r="AD489" s="2">
        <f>IF(COUNTIF(D$2:D489,D489)&gt;1,0,1)</f>
        <v>0</v>
      </c>
      <c r="AG489" s="2">
        <f t="shared" si="71"/>
        <v>0</v>
      </c>
      <c r="AH489" s="2">
        <f t="shared" si="77"/>
        <v>0</v>
      </c>
      <c r="AI489" s="2">
        <f t="shared" si="72"/>
        <v>0</v>
      </c>
      <c r="AJ489" s="44" t="str">
        <f t="shared" si="73"/>
        <v>30052659P30471723N</v>
      </c>
      <c r="AK489" s="2">
        <f>IF(COUNTIF(AJ$2:AJ489,AJ489)&gt;1,0,1)</f>
        <v>0</v>
      </c>
      <c r="AL489" s="2">
        <f t="shared" si="74"/>
        <v>0</v>
      </c>
      <c r="AM489" s="2">
        <f t="shared" si="75"/>
        <v>0</v>
      </c>
      <c r="AN489" s="2">
        <f t="shared" si="76"/>
        <v>0</v>
      </c>
      <c r="AO489" s="2">
        <f>VLOOKUP(D489,'[1]Matriculados PD 2015_2019'!$D:$F,3,0)</f>
        <v>0</v>
      </c>
      <c r="AP489" s="2">
        <f t="shared" si="78"/>
        <v>0</v>
      </c>
      <c r="AQ489" s="2">
        <f t="shared" si="79"/>
        <v>0</v>
      </c>
    </row>
    <row r="490" spans="1:43">
      <c r="A490" s="2">
        <v>302</v>
      </c>
      <c r="B490" s="5" t="s">
        <v>870</v>
      </c>
      <c r="C490" s="13" t="s">
        <v>120</v>
      </c>
      <c r="D490" s="13" t="s">
        <v>4529</v>
      </c>
      <c r="E490" s="14">
        <v>3926</v>
      </c>
      <c r="F490" s="14">
        <v>102125</v>
      </c>
      <c r="G490" s="14" t="s">
        <v>4530</v>
      </c>
      <c r="H490" s="13" t="s">
        <v>83</v>
      </c>
      <c r="I490" s="13" t="s">
        <v>74</v>
      </c>
      <c r="J490" s="14" t="s">
        <v>75</v>
      </c>
      <c r="K490" s="14" t="s">
        <v>4531</v>
      </c>
      <c r="L490" s="13">
        <v>2015</v>
      </c>
      <c r="M490" s="15">
        <v>42410</v>
      </c>
      <c r="N490" s="16" t="s">
        <v>77</v>
      </c>
      <c r="O490" s="16">
        <v>0</v>
      </c>
      <c r="P490" s="16" t="s">
        <v>78</v>
      </c>
      <c r="Q490" s="16" t="s">
        <v>78</v>
      </c>
      <c r="R490" s="16" t="s">
        <v>78</v>
      </c>
      <c r="S490" s="16" t="s">
        <v>78</v>
      </c>
      <c r="T490" s="14" t="s">
        <v>80</v>
      </c>
      <c r="U490" s="13" t="s">
        <v>4029</v>
      </c>
      <c r="V490" s="14" t="s">
        <v>4030</v>
      </c>
      <c r="W490" s="13" t="s">
        <v>83</v>
      </c>
      <c r="X490" s="17" t="s">
        <v>4694</v>
      </c>
      <c r="Y490" s="14">
        <v>450</v>
      </c>
      <c r="Z490" s="14" t="s">
        <v>889</v>
      </c>
      <c r="AA490" s="13" t="s">
        <v>781</v>
      </c>
      <c r="AB490" s="18" t="s">
        <v>782</v>
      </c>
      <c r="AC490" s="4">
        <f t="shared" si="70"/>
        <v>1</v>
      </c>
      <c r="AD490" s="2">
        <f>IF(COUNTIF(D$2:D490,D490)&gt;1,0,1)</f>
        <v>1</v>
      </c>
      <c r="AG490" s="2">
        <f t="shared" si="71"/>
        <v>0</v>
      </c>
      <c r="AH490" s="2">
        <f t="shared" si="77"/>
        <v>0</v>
      </c>
      <c r="AI490" s="2">
        <f t="shared" si="72"/>
        <v>1</v>
      </c>
      <c r="AJ490" s="44" t="str">
        <f t="shared" si="73"/>
        <v>30206329S30497103T</v>
      </c>
      <c r="AK490" s="2">
        <f>IF(COUNTIF(AJ$2:AJ490,AJ490)&gt;1,0,1)</f>
        <v>1</v>
      </c>
      <c r="AL490" s="2">
        <f t="shared" si="74"/>
        <v>0</v>
      </c>
      <c r="AM490" s="2">
        <f t="shared" si="75"/>
        <v>0</v>
      </c>
      <c r="AN490" s="2">
        <f t="shared" si="76"/>
        <v>0</v>
      </c>
      <c r="AO490" s="2">
        <f>VLOOKUP(D490,'[1]Matriculados PD 2015_2019'!$D:$F,3,0)</f>
        <v>0</v>
      </c>
      <c r="AP490" s="2">
        <f t="shared" si="78"/>
        <v>0</v>
      </c>
      <c r="AQ490" s="2">
        <f t="shared" si="79"/>
        <v>0</v>
      </c>
    </row>
    <row r="491" spans="1:43">
      <c r="A491" s="2">
        <v>302</v>
      </c>
      <c r="B491" s="6" t="s">
        <v>870</v>
      </c>
      <c r="C491" s="7" t="s">
        <v>120</v>
      </c>
      <c r="D491" s="7" t="s">
        <v>4529</v>
      </c>
      <c r="E491" s="8">
        <v>3926</v>
      </c>
      <c r="F491" s="8">
        <v>102125</v>
      </c>
      <c r="G491" s="8" t="s">
        <v>4530</v>
      </c>
      <c r="H491" s="7" t="s">
        <v>83</v>
      </c>
      <c r="I491" s="7" t="s">
        <v>74</v>
      </c>
      <c r="J491" s="8" t="s">
        <v>75</v>
      </c>
      <c r="K491" s="8" t="s">
        <v>4531</v>
      </c>
      <c r="L491" s="7">
        <v>2015</v>
      </c>
      <c r="M491" s="9">
        <v>42410</v>
      </c>
      <c r="N491" s="10" t="s">
        <v>77</v>
      </c>
      <c r="O491" s="10">
        <v>0</v>
      </c>
      <c r="P491" s="10" t="s">
        <v>78</v>
      </c>
      <c r="Q491" s="10" t="s">
        <v>78</v>
      </c>
      <c r="R491" s="10" t="s">
        <v>78</v>
      </c>
      <c r="S491" s="10" t="s">
        <v>78</v>
      </c>
      <c r="T491" s="8" t="s">
        <v>90</v>
      </c>
      <c r="U491" s="7" t="s">
        <v>4029</v>
      </c>
      <c r="V491" s="8" t="s">
        <v>4030</v>
      </c>
      <c r="W491" s="7" t="s">
        <v>83</v>
      </c>
      <c r="X491" s="11" t="s">
        <v>4694</v>
      </c>
      <c r="Y491" s="8">
        <v>450</v>
      </c>
      <c r="Z491" s="8" t="s">
        <v>889</v>
      </c>
      <c r="AA491" s="7" t="s">
        <v>781</v>
      </c>
      <c r="AB491" s="12" t="s">
        <v>782</v>
      </c>
      <c r="AC491" s="4">
        <f t="shared" si="70"/>
        <v>1</v>
      </c>
      <c r="AD491" s="2">
        <f>IF(COUNTIF(D$2:D491,D491)&gt;1,0,1)</f>
        <v>0</v>
      </c>
      <c r="AG491" s="2">
        <f t="shared" si="71"/>
        <v>0</v>
      </c>
      <c r="AH491" s="2">
        <f t="shared" si="77"/>
        <v>0</v>
      </c>
      <c r="AI491" s="2">
        <f t="shared" si="72"/>
        <v>0</v>
      </c>
      <c r="AJ491" s="44" t="str">
        <f t="shared" si="73"/>
        <v>30206329S30497103T</v>
      </c>
      <c r="AK491" s="2">
        <f>IF(COUNTIF(AJ$2:AJ491,AJ491)&gt;1,0,1)</f>
        <v>0</v>
      </c>
      <c r="AL491" s="2">
        <f t="shared" si="74"/>
        <v>0</v>
      </c>
      <c r="AM491" s="2">
        <f t="shared" si="75"/>
        <v>0</v>
      </c>
      <c r="AN491" s="2">
        <f t="shared" si="76"/>
        <v>0</v>
      </c>
      <c r="AO491" s="2">
        <f>VLOOKUP(D491,'[1]Matriculados PD 2015_2019'!$D:$F,3,0)</f>
        <v>0</v>
      </c>
      <c r="AP491" s="2">
        <f t="shared" si="78"/>
        <v>0</v>
      </c>
      <c r="AQ491" s="2">
        <f t="shared" si="79"/>
        <v>0</v>
      </c>
    </row>
    <row r="492" spans="1:43">
      <c r="A492" s="2">
        <v>302</v>
      </c>
      <c r="B492" s="6" t="s">
        <v>870</v>
      </c>
      <c r="C492" s="7" t="s">
        <v>120</v>
      </c>
      <c r="D492" s="7" t="s">
        <v>4532</v>
      </c>
      <c r="E492" s="8">
        <v>21799</v>
      </c>
      <c r="F492" s="8">
        <v>102125</v>
      </c>
      <c r="G492" s="8" t="s">
        <v>4533</v>
      </c>
      <c r="H492" s="7" t="s">
        <v>83</v>
      </c>
      <c r="I492" s="7" t="s">
        <v>74</v>
      </c>
      <c r="J492" s="8" t="s">
        <v>75</v>
      </c>
      <c r="K492" s="8" t="s">
        <v>4534</v>
      </c>
      <c r="L492" s="7">
        <v>2015</v>
      </c>
      <c r="M492" s="9">
        <v>42401</v>
      </c>
      <c r="N492" s="10" t="s">
        <v>77</v>
      </c>
      <c r="O492" s="10">
        <v>0</v>
      </c>
      <c r="P492" s="10" t="s">
        <v>78</v>
      </c>
      <c r="Q492" s="10" t="s">
        <v>79</v>
      </c>
      <c r="R492" s="10" t="s">
        <v>78</v>
      </c>
      <c r="S492" s="10" t="s">
        <v>78</v>
      </c>
      <c r="T492" s="8" t="s">
        <v>80</v>
      </c>
      <c r="U492" s="7" t="s">
        <v>4029</v>
      </c>
      <c r="V492" s="8" t="s">
        <v>4030</v>
      </c>
      <c r="W492" s="7" t="s">
        <v>83</v>
      </c>
      <c r="X492" s="11" t="s">
        <v>4694</v>
      </c>
      <c r="Y492" s="8">
        <v>450</v>
      </c>
      <c r="Z492" s="8" t="s">
        <v>889</v>
      </c>
      <c r="AA492" s="7" t="s">
        <v>781</v>
      </c>
      <c r="AB492" s="12" t="s">
        <v>782</v>
      </c>
      <c r="AC492" s="4">
        <f t="shared" si="70"/>
        <v>1</v>
      </c>
      <c r="AD492" s="2">
        <f>IF(COUNTIF(D$2:D492,D492)&gt;1,0,1)</f>
        <v>1</v>
      </c>
      <c r="AG492" s="2">
        <f t="shared" si="71"/>
        <v>1</v>
      </c>
      <c r="AH492" s="2">
        <f t="shared" si="77"/>
        <v>0</v>
      </c>
      <c r="AI492" s="2">
        <f t="shared" si="72"/>
        <v>1</v>
      </c>
      <c r="AJ492" s="44" t="str">
        <f t="shared" si="73"/>
        <v>30789156E30497103T</v>
      </c>
      <c r="AK492" s="2">
        <f>IF(COUNTIF(AJ$2:AJ492,AJ492)&gt;1,0,1)</f>
        <v>1</v>
      </c>
      <c r="AL492" s="2">
        <f t="shared" si="74"/>
        <v>0</v>
      </c>
      <c r="AM492" s="2">
        <f t="shared" si="75"/>
        <v>0</v>
      </c>
      <c r="AN492" s="2">
        <f t="shared" si="76"/>
        <v>0</v>
      </c>
      <c r="AO492" s="2">
        <f>VLOOKUP(D492,'[1]Matriculados PD 2015_2019'!$D:$F,3,0)</f>
        <v>0</v>
      </c>
      <c r="AP492" s="2">
        <f t="shared" si="78"/>
        <v>0</v>
      </c>
      <c r="AQ492" s="2">
        <f t="shared" si="79"/>
        <v>0</v>
      </c>
    </row>
    <row r="493" spans="1:43">
      <c r="A493" s="2">
        <v>302</v>
      </c>
      <c r="B493" s="5" t="s">
        <v>870</v>
      </c>
      <c r="C493" s="13" t="s">
        <v>120</v>
      </c>
      <c r="D493" s="13" t="s">
        <v>4532</v>
      </c>
      <c r="E493" s="14">
        <v>21799</v>
      </c>
      <c r="F493" s="14">
        <v>102125</v>
      </c>
      <c r="G493" s="14" t="s">
        <v>4533</v>
      </c>
      <c r="H493" s="13" t="s">
        <v>83</v>
      </c>
      <c r="I493" s="13" t="s">
        <v>74</v>
      </c>
      <c r="J493" s="14" t="s">
        <v>75</v>
      </c>
      <c r="K493" s="14" t="s">
        <v>4534</v>
      </c>
      <c r="L493" s="13">
        <v>2015</v>
      </c>
      <c r="M493" s="15">
        <v>42401</v>
      </c>
      <c r="N493" s="16" t="s">
        <v>77</v>
      </c>
      <c r="O493" s="16">
        <v>0</v>
      </c>
      <c r="P493" s="16" t="s">
        <v>78</v>
      </c>
      <c r="Q493" s="16" t="s">
        <v>79</v>
      </c>
      <c r="R493" s="16" t="s">
        <v>78</v>
      </c>
      <c r="S493" s="16" t="s">
        <v>78</v>
      </c>
      <c r="T493" s="14" t="s">
        <v>90</v>
      </c>
      <c r="U493" s="13" t="s">
        <v>4029</v>
      </c>
      <c r="V493" s="14" t="s">
        <v>4030</v>
      </c>
      <c r="W493" s="13" t="s">
        <v>83</v>
      </c>
      <c r="X493" s="17" t="s">
        <v>4694</v>
      </c>
      <c r="Y493" s="14">
        <v>450</v>
      </c>
      <c r="Z493" s="14" t="s">
        <v>889</v>
      </c>
      <c r="AA493" s="13" t="s">
        <v>781</v>
      </c>
      <c r="AB493" s="18" t="s">
        <v>782</v>
      </c>
      <c r="AC493" s="4">
        <f t="shared" si="70"/>
        <v>1</v>
      </c>
      <c r="AD493" s="2">
        <f>IF(COUNTIF(D$2:D493,D493)&gt;1,0,1)</f>
        <v>0</v>
      </c>
      <c r="AG493" s="2">
        <f t="shared" si="71"/>
        <v>0</v>
      </c>
      <c r="AH493" s="2">
        <f t="shared" si="77"/>
        <v>0</v>
      </c>
      <c r="AI493" s="2">
        <f t="shared" si="72"/>
        <v>0</v>
      </c>
      <c r="AJ493" s="44" t="str">
        <f t="shared" si="73"/>
        <v>30789156E30497103T</v>
      </c>
      <c r="AK493" s="2">
        <f>IF(COUNTIF(AJ$2:AJ493,AJ493)&gt;1,0,1)</f>
        <v>0</v>
      </c>
      <c r="AL493" s="2">
        <f t="shared" si="74"/>
        <v>0</v>
      </c>
      <c r="AM493" s="2">
        <f t="shared" si="75"/>
        <v>0</v>
      </c>
      <c r="AN493" s="2">
        <f t="shared" si="76"/>
        <v>0</v>
      </c>
      <c r="AO493" s="2">
        <f>VLOOKUP(D493,'[1]Matriculados PD 2015_2019'!$D:$F,3,0)</f>
        <v>0</v>
      </c>
      <c r="AP493" s="2">
        <f t="shared" si="78"/>
        <v>0</v>
      </c>
      <c r="AQ493" s="2">
        <f t="shared" si="79"/>
        <v>0</v>
      </c>
    </row>
    <row r="494" spans="1:43">
      <c r="A494" s="2">
        <v>302</v>
      </c>
      <c r="B494" s="6" t="s">
        <v>870</v>
      </c>
      <c r="C494" s="7" t="s">
        <v>120</v>
      </c>
      <c r="D494" s="7" t="s">
        <v>4535</v>
      </c>
      <c r="E494" s="8">
        <v>535</v>
      </c>
      <c r="F494" s="8">
        <v>102125</v>
      </c>
      <c r="G494" s="8" t="s">
        <v>4536</v>
      </c>
      <c r="H494" s="7" t="s">
        <v>83</v>
      </c>
      <c r="I494" s="7" t="s">
        <v>74</v>
      </c>
      <c r="J494" s="8" t="s">
        <v>75</v>
      </c>
      <c r="K494" s="8" t="s">
        <v>4537</v>
      </c>
      <c r="L494" s="7">
        <v>2015</v>
      </c>
      <c r="M494" s="9">
        <v>42390</v>
      </c>
      <c r="N494" s="10" t="s">
        <v>77</v>
      </c>
      <c r="O494" s="10">
        <v>0</v>
      </c>
      <c r="P494" s="10" t="s">
        <v>78</v>
      </c>
      <c r="Q494" s="10" t="s">
        <v>78</v>
      </c>
      <c r="R494" s="10" t="s">
        <v>78</v>
      </c>
      <c r="S494" s="10" t="s">
        <v>78</v>
      </c>
      <c r="T494" s="8" t="s">
        <v>80</v>
      </c>
      <c r="U494" s="7" t="s">
        <v>1777</v>
      </c>
      <c r="V494" s="8" t="s">
        <v>1778</v>
      </c>
      <c r="W494" s="7" t="s">
        <v>83</v>
      </c>
      <c r="X494" s="11" t="s">
        <v>4694</v>
      </c>
      <c r="Y494" s="8">
        <v>490</v>
      </c>
      <c r="Z494" s="8" t="s">
        <v>1779</v>
      </c>
      <c r="AA494" s="7" t="s">
        <v>781</v>
      </c>
      <c r="AB494" s="12" t="s">
        <v>782</v>
      </c>
      <c r="AC494" s="4">
        <f t="shared" si="70"/>
        <v>1</v>
      </c>
      <c r="AD494" s="2">
        <f>IF(COUNTIF(D$2:D494,D494)&gt;1,0,1)</f>
        <v>1</v>
      </c>
      <c r="AG494" s="2">
        <f t="shared" si="71"/>
        <v>0</v>
      </c>
      <c r="AH494" s="2">
        <f t="shared" si="77"/>
        <v>0</v>
      </c>
      <c r="AI494" s="2">
        <f t="shared" si="72"/>
        <v>1</v>
      </c>
      <c r="AJ494" s="44" t="str">
        <f t="shared" si="73"/>
        <v>30805705B24231729X</v>
      </c>
      <c r="AK494" s="2">
        <f>IF(COUNTIF(AJ$2:AJ494,AJ494)&gt;1,0,1)</f>
        <v>1</v>
      </c>
      <c r="AL494" s="2">
        <f t="shared" si="74"/>
        <v>1</v>
      </c>
      <c r="AM494" s="2">
        <f t="shared" si="75"/>
        <v>0</v>
      </c>
      <c r="AN494" s="2">
        <f t="shared" si="76"/>
        <v>0</v>
      </c>
      <c r="AO494" s="2">
        <f>VLOOKUP(D494,'[1]Matriculados PD 2015_2019'!$D:$F,3,0)</f>
        <v>0</v>
      </c>
      <c r="AP494" s="2">
        <f t="shared" si="78"/>
        <v>0</v>
      </c>
      <c r="AQ494" s="2">
        <f t="shared" si="79"/>
        <v>0</v>
      </c>
    </row>
    <row r="495" spans="1:43">
      <c r="A495" s="2">
        <v>302</v>
      </c>
      <c r="B495" s="5" t="s">
        <v>870</v>
      </c>
      <c r="C495" s="13" t="s">
        <v>120</v>
      </c>
      <c r="D495" s="13" t="s">
        <v>4535</v>
      </c>
      <c r="E495" s="14">
        <v>535</v>
      </c>
      <c r="F495" s="14">
        <v>102125</v>
      </c>
      <c r="G495" s="14" t="s">
        <v>4536</v>
      </c>
      <c r="H495" s="13" t="s">
        <v>83</v>
      </c>
      <c r="I495" s="13" t="s">
        <v>74</v>
      </c>
      <c r="J495" s="14" t="s">
        <v>75</v>
      </c>
      <c r="K495" s="14" t="s">
        <v>4537</v>
      </c>
      <c r="L495" s="13">
        <v>2015</v>
      </c>
      <c r="M495" s="15">
        <v>42390</v>
      </c>
      <c r="N495" s="16" t="s">
        <v>77</v>
      </c>
      <c r="O495" s="16">
        <v>0</v>
      </c>
      <c r="P495" s="16" t="s">
        <v>78</v>
      </c>
      <c r="Q495" s="16" t="s">
        <v>78</v>
      </c>
      <c r="R495" s="16" t="s">
        <v>78</v>
      </c>
      <c r="S495" s="16" t="s">
        <v>78</v>
      </c>
      <c r="T495" s="14" t="s">
        <v>80</v>
      </c>
      <c r="U495" s="13" t="s">
        <v>4538</v>
      </c>
      <c r="V495" s="14" t="s">
        <v>4539</v>
      </c>
      <c r="W495" s="13" t="s">
        <v>73</v>
      </c>
      <c r="X495" s="17" t="s">
        <v>4694</v>
      </c>
      <c r="Y495" s="14">
        <v>445</v>
      </c>
      <c r="Z495" s="14" t="s">
        <v>876</v>
      </c>
      <c r="AA495" s="13" t="s">
        <v>781</v>
      </c>
      <c r="AB495" s="18" t="s">
        <v>782</v>
      </c>
      <c r="AC495" s="4">
        <f t="shared" si="70"/>
        <v>1</v>
      </c>
      <c r="AD495" s="2">
        <f>IF(COUNTIF(D$2:D495,D495)&gt;1,0,1)</f>
        <v>0</v>
      </c>
      <c r="AG495" s="2">
        <f t="shared" si="71"/>
        <v>0</v>
      </c>
      <c r="AH495" s="2">
        <f t="shared" si="77"/>
        <v>0</v>
      </c>
      <c r="AI495" s="2">
        <f t="shared" si="72"/>
        <v>0</v>
      </c>
      <c r="AJ495" s="44" t="str">
        <f t="shared" si="73"/>
        <v>30805705B30449844Y</v>
      </c>
      <c r="AK495" s="2">
        <f>IF(COUNTIF(AJ$2:AJ495,AJ495)&gt;1,0,1)</f>
        <v>1</v>
      </c>
      <c r="AL495" s="2">
        <f t="shared" si="74"/>
        <v>0</v>
      </c>
      <c r="AM495" s="2">
        <f t="shared" si="75"/>
        <v>0</v>
      </c>
      <c r="AN495" s="2">
        <f t="shared" si="76"/>
        <v>0</v>
      </c>
      <c r="AO495" s="2">
        <f>VLOOKUP(D495,'[1]Matriculados PD 2015_2019'!$D:$F,3,0)</f>
        <v>0</v>
      </c>
      <c r="AP495" s="2">
        <f t="shared" si="78"/>
        <v>0</v>
      </c>
      <c r="AQ495" s="2">
        <f t="shared" si="79"/>
        <v>0</v>
      </c>
    </row>
    <row r="496" spans="1:43">
      <c r="A496" s="2">
        <v>302</v>
      </c>
      <c r="B496" s="6" t="s">
        <v>870</v>
      </c>
      <c r="C496" s="7" t="s">
        <v>120</v>
      </c>
      <c r="D496" s="7" t="s">
        <v>4535</v>
      </c>
      <c r="E496" s="8">
        <v>535</v>
      </c>
      <c r="F496" s="8">
        <v>102125</v>
      </c>
      <c r="G496" s="8" t="s">
        <v>4536</v>
      </c>
      <c r="H496" s="7" t="s">
        <v>83</v>
      </c>
      <c r="I496" s="7" t="s">
        <v>74</v>
      </c>
      <c r="J496" s="8" t="s">
        <v>75</v>
      </c>
      <c r="K496" s="8" t="s">
        <v>4537</v>
      </c>
      <c r="L496" s="7">
        <v>2015</v>
      </c>
      <c r="M496" s="9">
        <v>42390</v>
      </c>
      <c r="N496" s="10" t="s">
        <v>77</v>
      </c>
      <c r="O496" s="10">
        <v>0</v>
      </c>
      <c r="P496" s="10" t="s">
        <v>78</v>
      </c>
      <c r="Q496" s="10" t="s">
        <v>78</v>
      </c>
      <c r="R496" s="10" t="s">
        <v>78</v>
      </c>
      <c r="S496" s="10" t="s">
        <v>78</v>
      </c>
      <c r="T496" s="8" t="s">
        <v>90</v>
      </c>
      <c r="U496" s="7" t="s">
        <v>4538</v>
      </c>
      <c r="V496" s="8" t="s">
        <v>4539</v>
      </c>
      <c r="W496" s="7" t="s">
        <v>73</v>
      </c>
      <c r="X496" s="11" t="s">
        <v>4694</v>
      </c>
      <c r="Y496" s="8">
        <v>445</v>
      </c>
      <c r="Z496" s="8" t="s">
        <v>876</v>
      </c>
      <c r="AA496" s="7" t="s">
        <v>781</v>
      </c>
      <c r="AB496" s="12" t="s">
        <v>782</v>
      </c>
      <c r="AC496" s="4">
        <f t="shared" si="70"/>
        <v>1</v>
      </c>
      <c r="AD496" s="2">
        <f>IF(COUNTIF(D$2:D496,D496)&gt;1,0,1)</f>
        <v>0</v>
      </c>
      <c r="AG496" s="2">
        <f t="shared" si="71"/>
        <v>0</v>
      </c>
      <c r="AH496" s="2">
        <f t="shared" si="77"/>
        <v>0</v>
      </c>
      <c r="AI496" s="2">
        <f t="shared" si="72"/>
        <v>0</v>
      </c>
      <c r="AJ496" s="44" t="str">
        <f t="shared" si="73"/>
        <v>30805705B30449844Y</v>
      </c>
      <c r="AK496" s="2">
        <f>IF(COUNTIF(AJ$2:AJ496,AJ496)&gt;1,0,1)</f>
        <v>0</v>
      </c>
      <c r="AL496" s="2">
        <f t="shared" si="74"/>
        <v>0</v>
      </c>
      <c r="AM496" s="2">
        <f t="shared" si="75"/>
        <v>0</v>
      </c>
      <c r="AN496" s="2">
        <f t="shared" si="76"/>
        <v>0</v>
      </c>
      <c r="AO496" s="2">
        <f>VLOOKUP(D496,'[1]Matriculados PD 2015_2019'!$D:$F,3,0)</f>
        <v>0</v>
      </c>
      <c r="AP496" s="2">
        <f t="shared" si="78"/>
        <v>0</v>
      </c>
      <c r="AQ496" s="2">
        <f t="shared" si="79"/>
        <v>0</v>
      </c>
    </row>
    <row r="497" spans="1:43">
      <c r="A497" s="2">
        <v>302</v>
      </c>
      <c r="B497" s="5" t="s">
        <v>870</v>
      </c>
      <c r="C497" s="13" t="s">
        <v>120</v>
      </c>
      <c r="D497" s="13" t="s">
        <v>4540</v>
      </c>
      <c r="E497" s="14">
        <v>10383924</v>
      </c>
      <c r="F497" s="14">
        <v>102125</v>
      </c>
      <c r="G497" s="14" t="s">
        <v>4541</v>
      </c>
      <c r="H497" s="13" t="s">
        <v>83</v>
      </c>
      <c r="I497" s="13" t="s">
        <v>74</v>
      </c>
      <c r="J497" s="14" t="s">
        <v>75</v>
      </c>
      <c r="K497" s="14" t="s">
        <v>4542</v>
      </c>
      <c r="L497" s="13">
        <v>2015</v>
      </c>
      <c r="M497" s="15">
        <v>42401</v>
      </c>
      <c r="N497" s="16" t="s">
        <v>77</v>
      </c>
      <c r="O497" s="16">
        <v>0</v>
      </c>
      <c r="P497" s="16" t="s">
        <v>78</v>
      </c>
      <c r="Q497" s="16" t="s">
        <v>78</v>
      </c>
      <c r="R497" s="16" t="s">
        <v>78</v>
      </c>
      <c r="S497" s="16" t="s">
        <v>78</v>
      </c>
      <c r="T497" s="14" t="s">
        <v>80</v>
      </c>
      <c r="U497" s="13" t="s">
        <v>4543</v>
      </c>
      <c r="V497" s="14" t="s">
        <v>4544</v>
      </c>
      <c r="W497" s="13" t="s">
        <v>83</v>
      </c>
      <c r="X497" s="17" t="s">
        <v>4691</v>
      </c>
      <c r="Y497" s="14">
        <v>355</v>
      </c>
      <c r="Z497" s="14" t="s">
        <v>1719</v>
      </c>
      <c r="AA497" s="13" t="s">
        <v>781</v>
      </c>
      <c r="AB497" s="18" t="s">
        <v>782</v>
      </c>
      <c r="AC497" s="4">
        <f t="shared" si="70"/>
        <v>1</v>
      </c>
      <c r="AD497" s="2">
        <f>IF(COUNTIF(D$2:D497,D497)&gt;1,0,1)</f>
        <v>1</v>
      </c>
      <c r="AG497" s="2">
        <f t="shared" si="71"/>
        <v>0</v>
      </c>
      <c r="AH497" s="2">
        <f t="shared" si="77"/>
        <v>0</v>
      </c>
      <c r="AI497" s="2">
        <f t="shared" si="72"/>
        <v>1</v>
      </c>
      <c r="AJ497" s="44" t="str">
        <f t="shared" si="73"/>
        <v>30824361Z28401183R</v>
      </c>
      <c r="AK497" s="2">
        <f>IF(COUNTIF(AJ$2:AJ497,AJ497)&gt;1,0,1)</f>
        <v>1</v>
      </c>
      <c r="AL497" s="2">
        <f t="shared" si="74"/>
        <v>1</v>
      </c>
      <c r="AM497" s="2">
        <f t="shared" si="75"/>
        <v>0</v>
      </c>
      <c r="AN497" s="2">
        <f t="shared" si="76"/>
        <v>0</v>
      </c>
      <c r="AO497" s="2">
        <f>VLOOKUP(D497,'[1]Matriculados PD 2015_2019'!$D:$F,3,0)</f>
        <v>0</v>
      </c>
      <c r="AP497" s="2">
        <f t="shared" si="78"/>
        <v>0</v>
      </c>
      <c r="AQ497" s="2">
        <f t="shared" si="79"/>
        <v>0</v>
      </c>
    </row>
    <row r="498" spans="1:43">
      <c r="A498" s="2">
        <v>302</v>
      </c>
      <c r="B498" s="6" t="s">
        <v>870</v>
      </c>
      <c r="C498" s="7" t="s">
        <v>120</v>
      </c>
      <c r="D498" s="7" t="s">
        <v>4540</v>
      </c>
      <c r="E498" s="8">
        <v>10383924</v>
      </c>
      <c r="F498" s="8">
        <v>102125</v>
      </c>
      <c r="G498" s="8" t="s">
        <v>4541</v>
      </c>
      <c r="H498" s="7" t="s">
        <v>83</v>
      </c>
      <c r="I498" s="7" t="s">
        <v>74</v>
      </c>
      <c r="J498" s="8" t="s">
        <v>75</v>
      </c>
      <c r="K498" s="8" t="s">
        <v>4542</v>
      </c>
      <c r="L498" s="7">
        <v>2015</v>
      </c>
      <c r="M498" s="9">
        <v>42401</v>
      </c>
      <c r="N498" s="10" t="s">
        <v>77</v>
      </c>
      <c r="O498" s="10">
        <v>0</v>
      </c>
      <c r="P498" s="10" t="s">
        <v>78</v>
      </c>
      <c r="Q498" s="10" t="s">
        <v>78</v>
      </c>
      <c r="R498" s="10" t="s">
        <v>78</v>
      </c>
      <c r="S498" s="10" t="s">
        <v>78</v>
      </c>
      <c r="T498" s="8" t="s">
        <v>80</v>
      </c>
      <c r="U498" s="7" t="s">
        <v>4545</v>
      </c>
      <c r="V498" s="8" t="s">
        <v>4546</v>
      </c>
      <c r="W498" s="7" t="s">
        <v>83</v>
      </c>
      <c r="X498" s="11" t="s">
        <v>4694</v>
      </c>
      <c r="Y498" s="8">
        <v>490</v>
      </c>
      <c r="Z498" s="8" t="s">
        <v>1779</v>
      </c>
      <c r="AA498" s="7" t="s">
        <v>781</v>
      </c>
      <c r="AB498" s="12" t="s">
        <v>782</v>
      </c>
      <c r="AC498" s="4">
        <f t="shared" si="70"/>
        <v>1</v>
      </c>
      <c r="AD498" s="2">
        <f>IF(COUNTIF(D$2:D498,D498)&gt;1,0,1)</f>
        <v>0</v>
      </c>
      <c r="AG498" s="2">
        <f t="shared" si="71"/>
        <v>0</v>
      </c>
      <c r="AH498" s="2">
        <f t="shared" si="77"/>
        <v>0</v>
      </c>
      <c r="AI498" s="2">
        <f t="shared" si="72"/>
        <v>0</v>
      </c>
      <c r="AJ498" s="44" t="str">
        <f t="shared" si="73"/>
        <v>30824361Z35038780M</v>
      </c>
      <c r="AK498" s="2">
        <f>IF(COUNTIF(AJ$2:AJ498,AJ498)&gt;1,0,1)</f>
        <v>1</v>
      </c>
      <c r="AL498" s="2">
        <f t="shared" si="74"/>
        <v>0</v>
      </c>
      <c r="AM498" s="2">
        <f t="shared" si="75"/>
        <v>0</v>
      </c>
      <c r="AN498" s="2">
        <f t="shared" si="76"/>
        <v>0</v>
      </c>
      <c r="AO498" s="2">
        <f>VLOOKUP(D498,'[1]Matriculados PD 2015_2019'!$D:$F,3,0)</f>
        <v>0</v>
      </c>
      <c r="AP498" s="2">
        <f t="shared" si="78"/>
        <v>0</v>
      </c>
      <c r="AQ498" s="2">
        <f t="shared" si="79"/>
        <v>0</v>
      </c>
    </row>
    <row r="499" spans="1:43">
      <c r="A499" s="2">
        <v>302</v>
      </c>
      <c r="B499" s="5" t="s">
        <v>870</v>
      </c>
      <c r="C499" s="13" t="s">
        <v>120</v>
      </c>
      <c r="D499" s="13" t="s">
        <v>4540</v>
      </c>
      <c r="E499" s="14">
        <v>10383924</v>
      </c>
      <c r="F499" s="14">
        <v>102125</v>
      </c>
      <c r="G499" s="14" t="s">
        <v>4541</v>
      </c>
      <c r="H499" s="13" t="s">
        <v>83</v>
      </c>
      <c r="I499" s="13" t="s">
        <v>74</v>
      </c>
      <c r="J499" s="14" t="s">
        <v>75</v>
      </c>
      <c r="K499" s="14" t="s">
        <v>4542</v>
      </c>
      <c r="L499" s="13">
        <v>2015</v>
      </c>
      <c r="M499" s="15">
        <v>42401</v>
      </c>
      <c r="N499" s="16" t="s">
        <v>77</v>
      </c>
      <c r="O499" s="16">
        <v>0</v>
      </c>
      <c r="P499" s="16" t="s">
        <v>78</v>
      </c>
      <c r="Q499" s="16" t="s">
        <v>78</v>
      </c>
      <c r="R499" s="16" t="s">
        <v>78</v>
      </c>
      <c r="S499" s="16" t="s">
        <v>78</v>
      </c>
      <c r="T499" s="14" t="s">
        <v>90</v>
      </c>
      <c r="U499" s="13" t="s">
        <v>4543</v>
      </c>
      <c r="V499" s="14" t="s">
        <v>4544</v>
      </c>
      <c r="W499" s="13" t="s">
        <v>83</v>
      </c>
      <c r="X499" s="17" t="s">
        <v>4691</v>
      </c>
      <c r="Y499" s="14">
        <v>355</v>
      </c>
      <c r="Z499" s="14" t="s">
        <v>1719</v>
      </c>
      <c r="AA499" s="13" t="s">
        <v>781</v>
      </c>
      <c r="AB499" s="18" t="s">
        <v>782</v>
      </c>
      <c r="AC499" s="4">
        <f t="shared" si="70"/>
        <v>1</v>
      </c>
      <c r="AD499" s="2">
        <f>IF(COUNTIF(D$2:D499,D499)&gt;1,0,1)</f>
        <v>0</v>
      </c>
      <c r="AG499" s="2">
        <f t="shared" si="71"/>
        <v>0</v>
      </c>
      <c r="AH499" s="2">
        <f t="shared" si="77"/>
        <v>0</v>
      </c>
      <c r="AI499" s="2">
        <f t="shared" si="72"/>
        <v>0</v>
      </c>
      <c r="AJ499" s="44" t="str">
        <f t="shared" si="73"/>
        <v>30824361Z28401183R</v>
      </c>
      <c r="AK499" s="2">
        <f>IF(COUNTIF(AJ$2:AJ499,AJ499)&gt;1,0,1)</f>
        <v>0</v>
      </c>
      <c r="AL499" s="2">
        <f t="shared" si="74"/>
        <v>0</v>
      </c>
      <c r="AM499" s="2">
        <f t="shared" si="75"/>
        <v>0</v>
      </c>
      <c r="AN499" s="2">
        <f t="shared" si="76"/>
        <v>0</v>
      </c>
      <c r="AO499" s="2">
        <f>VLOOKUP(D499,'[1]Matriculados PD 2015_2019'!$D:$F,3,0)</f>
        <v>0</v>
      </c>
      <c r="AP499" s="2">
        <f t="shared" si="78"/>
        <v>0</v>
      </c>
      <c r="AQ499" s="2">
        <f t="shared" si="79"/>
        <v>0</v>
      </c>
    </row>
    <row r="500" spans="1:43">
      <c r="A500" s="2">
        <v>302</v>
      </c>
      <c r="B500" s="6" t="s">
        <v>870</v>
      </c>
      <c r="C500" s="7" t="s">
        <v>120</v>
      </c>
      <c r="D500" s="7" t="s">
        <v>4547</v>
      </c>
      <c r="E500" s="8">
        <v>18756</v>
      </c>
      <c r="F500" s="8">
        <v>102125</v>
      </c>
      <c r="G500" s="8" t="s">
        <v>4548</v>
      </c>
      <c r="H500" s="7" t="s">
        <v>83</v>
      </c>
      <c r="I500" s="7" t="s">
        <v>74</v>
      </c>
      <c r="J500" s="8" t="s">
        <v>75</v>
      </c>
      <c r="K500" s="8" t="s">
        <v>4549</v>
      </c>
      <c r="L500" s="7">
        <v>2015</v>
      </c>
      <c r="M500" s="9">
        <v>42405</v>
      </c>
      <c r="N500" s="10" t="s">
        <v>77</v>
      </c>
      <c r="O500" s="10">
        <v>0</v>
      </c>
      <c r="P500" s="10" t="s">
        <v>78</v>
      </c>
      <c r="Q500" s="10" t="s">
        <v>78</v>
      </c>
      <c r="R500" s="10" t="s">
        <v>78</v>
      </c>
      <c r="S500" s="10" t="s">
        <v>78</v>
      </c>
      <c r="T500" s="8" t="s">
        <v>80</v>
      </c>
      <c r="U500" s="7" t="s">
        <v>4550</v>
      </c>
      <c r="V500" s="8" t="s">
        <v>4551</v>
      </c>
      <c r="W500" s="7" t="s">
        <v>83</v>
      </c>
      <c r="X500" s="11" t="s">
        <v>2469</v>
      </c>
      <c r="Y500" s="8">
        <v>10</v>
      </c>
      <c r="Z500" s="8" t="s">
        <v>4552</v>
      </c>
      <c r="AA500" s="7" t="s">
        <v>263</v>
      </c>
      <c r="AB500" s="12" t="s">
        <v>264</v>
      </c>
      <c r="AC500" s="4">
        <f t="shared" si="70"/>
        <v>1</v>
      </c>
      <c r="AD500" s="2">
        <f>IF(COUNTIF(D$2:D500,D500)&gt;1,0,1)</f>
        <v>1</v>
      </c>
      <c r="AG500" s="2">
        <f t="shared" si="71"/>
        <v>0</v>
      </c>
      <c r="AH500" s="2">
        <f t="shared" si="77"/>
        <v>0</v>
      </c>
      <c r="AI500" s="2">
        <f t="shared" si="72"/>
        <v>1</v>
      </c>
      <c r="AJ500" s="44" t="str">
        <f t="shared" si="73"/>
        <v>30947578C30479429J</v>
      </c>
      <c r="AK500" s="2">
        <f>IF(COUNTIF(AJ$2:AJ500,AJ500)&gt;1,0,1)</f>
        <v>1</v>
      </c>
      <c r="AL500" s="2">
        <f t="shared" si="74"/>
        <v>0</v>
      </c>
      <c r="AM500" s="2">
        <f t="shared" si="75"/>
        <v>0</v>
      </c>
      <c r="AN500" s="2">
        <f t="shared" si="76"/>
        <v>0</v>
      </c>
      <c r="AO500" s="2">
        <f>VLOOKUP(D500,'[1]Matriculados PD 2015_2019'!$D:$F,3,0)</f>
        <v>0</v>
      </c>
      <c r="AP500" s="2">
        <f t="shared" si="78"/>
        <v>0</v>
      </c>
      <c r="AQ500" s="2">
        <f t="shared" si="79"/>
        <v>0</v>
      </c>
    </row>
    <row r="501" spans="1:43">
      <c r="A501" s="2">
        <v>302</v>
      </c>
      <c r="B501" s="5" t="s">
        <v>870</v>
      </c>
      <c r="C501" s="13" t="s">
        <v>120</v>
      </c>
      <c r="D501" s="13" t="s">
        <v>4547</v>
      </c>
      <c r="E501" s="14">
        <v>18756</v>
      </c>
      <c r="F501" s="14">
        <v>102125</v>
      </c>
      <c r="G501" s="14" t="s">
        <v>4548</v>
      </c>
      <c r="H501" s="13" t="s">
        <v>83</v>
      </c>
      <c r="I501" s="13" t="s">
        <v>74</v>
      </c>
      <c r="J501" s="14" t="s">
        <v>75</v>
      </c>
      <c r="K501" s="14" t="s">
        <v>4549</v>
      </c>
      <c r="L501" s="13">
        <v>2015</v>
      </c>
      <c r="M501" s="15">
        <v>42405</v>
      </c>
      <c r="N501" s="16" t="s">
        <v>77</v>
      </c>
      <c r="O501" s="16">
        <v>0</v>
      </c>
      <c r="P501" s="16" t="s">
        <v>78</v>
      </c>
      <c r="Q501" s="16" t="s">
        <v>78</v>
      </c>
      <c r="R501" s="16" t="s">
        <v>78</v>
      </c>
      <c r="S501" s="16" t="s">
        <v>78</v>
      </c>
      <c r="T501" s="14" t="s">
        <v>90</v>
      </c>
      <c r="U501" s="13" t="s">
        <v>4550</v>
      </c>
      <c r="V501" s="14" t="s">
        <v>4551</v>
      </c>
      <c r="W501" s="13" t="s">
        <v>83</v>
      </c>
      <c r="X501" s="17" t="s">
        <v>2469</v>
      </c>
      <c r="Y501" s="14">
        <v>10</v>
      </c>
      <c r="Z501" s="14" t="s">
        <v>4552</v>
      </c>
      <c r="AA501" s="13" t="s">
        <v>263</v>
      </c>
      <c r="AB501" s="18" t="s">
        <v>264</v>
      </c>
      <c r="AC501" s="4">
        <f t="shared" si="70"/>
        <v>1</v>
      </c>
      <c r="AD501" s="2">
        <f>IF(COUNTIF(D$2:D501,D501)&gt;1,0,1)</f>
        <v>0</v>
      </c>
      <c r="AG501" s="2">
        <f t="shared" si="71"/>
        <v>0</v>
      </c>
      <c r="AH501" s="2">
        <f t="shared" si="77"/>
        <v>0</v>
      </c>
      <c r="AI501" s="2">
        <f t="shared" si="72"/>
        <v>0</v>
      </c>
      <c r="AJ501" s="44" t="str">
        <f t="shared" si="73"/>
        <v>30947578C30479429J</v>
      </c>
      <c r="AK501" s="2">
        <f>IF(COUNTIF(AJ$2:AJ501,AJ501)&gt;1,0,1)</f>
        <v>0</v>
      </c>
      <c r="AL501" s="2">
        <f t="shared" si="74"/>
        <v>0</v>
      </c>
      <c r="AM501" s="2">
        <f t="shared" si="75"/>
        <v>0</v>
      </c>
      <c r="AN501" s="2">
        <f t="shared" si="76"/>
        <v>0</v>
      </c>
      <c r="AO501" s="2">
        <f>VLOOKUP(D501,'[1]Matriculados PD 2015_2019'!$D:$F,3,0)</f>
        <v>0</v>
      </c>
      <c r="AP501" s="2">
        <f t="shared" si="78"/>
        <v>0</v>
      </c>
      <c r="AQ501" s="2">
        <f t="shared" si="79"/>
        <v>0</v>
      </c>
    </row>
    <row r="502" spans="1:43">
      <c r="A502" s="2">
        <v>302</v>
      </c>
      <c r="B502" s="6" t="s">
        <v>870</v>
      </c>
      <c r="C502" s="7" t="s">
        <v>120</v>
      </c>
      <c r="D502" s="7" t="s">
        <v>4553</v>
      </c>
      <c r="E502" s="8">
        <v>10316145</v>
      </c>
      <c r="F502" s="8">
        <v>102125</v>
      </c>
      <c r="G502" s="8" t="s">
        <v>4554</v>
      </c>
      <c r="H502" s="7" t="s">
        <v>83</v>
      </c>
      <c r="I502" s="7" t="s">
        <v>74</v>
      </c>
      <c r="J502" s="8" t="s">
        <v>75</v>
      </c>
      <c r="K502" s="8" t="s">
        <v>4555</v>
      </c>
      <c r="L502" s="7">
        <v>2015</v>
      </c>
      <c r="M502" s="9">
        <v>42403</v>
      </c>
      <c r="N502" s="10" t="s">
        <v>113</v>
      </c>
      <c r="O502" s="10">
        <v>0</v>
      </c>
      <c r="P502" s="10" t="s">
        <v>78</v>
      </c>
      <c r="Q502" s="10" t="s">
        <v>78</v>
      </c>
      <c r="R502" s="10" t="s">
        <v>78</v>
      </c>
      <c r="S502" s="10" t="s">
        <v>78</v>
      </c>
      <c r="T502" s="8" t="s">
        <v>80</v>
      </c>
      <c r="U502" s="7" t="s">
        <v>3458</v>
      </c>
      <c r="V502" s="8" t="s">
        <v>3459</v>
      </c>
      <c r="W502" s="7" t="s">
        <v>73</v>
      </c>
      <c r="X502" s="11" t="s">
        <v>4694</v>
      </c>
      <c r="Y502" s="8">
        <v>490</v>
      </c>
      <c r="Z502" s="8" t="s">
        <v>1779</v>
      </c>
      <c r="AA502" s="7" t="s">
        <v>781</v>
      </c>
      <c r="AB502" s="12" t="s">
        <v>782</v>
      </c>
      <c r="AC502" s="4">
        <f t="shared" si="70"/>
        <v>1</v>
      </c>
      <c r="AD502" s="2">
        <f>IF(COUNTIF(D$2:D502,D502)&gt;1,0,1)</f>
        <v>1</v>
      </c>
      <c r="AG502" s="2">
        <f t="shared" si="71"/>
        <v>0</v>
      </c>
      <c r="AH502" s="2">
        <f t="shared" si="77"/>
        <v>0</v>
      </c>
      <c r="AI502" s="2">
        <f t="shared" si="72"/>
        <v>0</v>
      </c>
      <c r="AJ502" s="44" t="str">
        <f t="shared" si="73"/>
        <v>30976280H30471723N</v>
      </c>
      <c r="AK502" s="2">
        <f>IF(COUNTIF(AJ$2:AJ502,AJ502)&gt;1,0,1)</f>
        <v>1</v>
      </c>
      <c r="AL502" s="2">
        <f t="shared" si="74"/>
        <v>1</v>
      </c>
      <c r="AM502" s="2">
        <f t="shared" si="75"/>
        <v>0</v>
      </c>
      <c r="AN502" s="2">
        <f t="shared" si="76"/>
        <v>0</v>
      </c>
      <c r="AO502" s="2">
        <f>VLOOKUP(D502,'[1]Matriculados PD 2015_2019'!$D:$F,3,0)</f>
        <v>0</v>
      </c>
      <c r="AP502" s="2">
        <f t="shared" si="78"/>
        <v>0</v>
      </c>
      <c r="AQ502" s="2">
        <f t="shared" si="79"/>
        <v>0</v>
      </c>
    </row>
    <row r="503" spans="1:43">
      <c r="A503" s="2">
        <v>302</v>
      </c>
      <c r="B503" s="5" t="s">
        <v>870</v>
      </c>
      <c r="C503" s="13" t="s">
        <v>120</v>
      </c>
      <c r="D503" s="13" t="s">
        <v>4553</v>
      </c>
      <c r="E503" s="14">
        <v>10316145</v>
      </c>
      <c r="F503" s="14">
        <v>102125</v>
      </c>
      <c r="G503" s="14" t="s">
        <v>4554</v>
      </c>
      <c r="H503" s="13" t="s">
        <v>83</v>
      </c>
      <c r="I503" s="13" t="s">
        <v>74</v>
      </c>
      <c r="J503" s="14" t="s">
        <v>75</v>
      </c>
      <c r="K503" s="14" t="s">
        <v>4555</v>
      </c>
      <c r="L503" s="13">
        <v>2015</v>
      </c>
      <c r="M503" s="15">
        <v>42403</v>
      </c>
      <c r="N503" s="16" t="s">
        <v>113</v>
      </c>
      <c r="O503" s="16">
        <v>0</v>
      </c>
      <c r="P503" s="16" t="s">
        <v>78</v>
      </c>
      <c r="Q503" s="16" t="s">
        <v>78</v>
      </c>
      <c r="R503" s="16" t="s">
        <v>78</v>
      </c>
      <c r="S503" s="16" t="s">
        <v>78</v>
      </c>
      <c r="T503" s="14" t="s">
        <v>80</v>
      </c>
      <c r="U503" s="13" t="s">
        <v>4556</v>
      </c>
      <c r="V503" s="14" t="s">
        <v>4557</v>
      </c>
      <c r="W503" s="13" t="s">
        <v>83</v>
      </c>
      <c r="X503" s="17" t="s">
        <v>4694</v>
      </c>
      <c r="Y503" s="14">
        <v>490</v>
      </c>
      <c r="Z503" s="14" t="s">
        <v>1779</v>
      </c>
      <c r="AA503" s="13" t="s">
        <v>781</v>
      </c>
      <c r="AB503" s="18" t="s">
        <v>782</v>
      </c>
      <c r="AC503" s="4">
        <f t="shared" si="70"/>
        <v>1</v>
      </c>
      <c r="AD503" s="2">
        <f>IF(COUNTIF(D$2:D503,D503)&gt;1,0,1)</f>
        <v>0</v>
      </c>
      <c r="AG503" s="2">
        <f t="shared" si="71"/>
        <v>0</v>
      </c>
      <c r="AH503" s="2">
        <f t="shared" si="77"/>
        <v>0</v>
      </c>
      <c r="AI503" s="2">
        <f t="shared" si="72"/>
        <v>0</v>
      </c>
      <c r="AJ503" s="44" t="str">
        <f t="shared" si="73"/>
        <v>30976280H32571403E</v>
      </c>
      <c r="AK503" s="2">
        <f>IF(COUNTIF(AJ$2:AJ503,AJ503)&gt;1,0,1)</f>
        <v>1</v>
      </c>
      <c r="AL503" s="2">
        <f t="shared" si="74"/>
        <v>0</v>
      </c>
      <c r="AM503" s="2">
        <f t="shared" si="75"/>
        <v>0</v>
      </c>
      <c r="AN503" s="2">
        <f t="shared" si="76"/>
        <v>0</v>
      </c>
      <c r="AO503" s="2">
        <f>VLOOKUP(D503,'[1]Matriculados PD 2015_2019'!$D:$F,3,0)</f>
        <v>0</v>
      </c>
      <c r="AP503" s="2">
        <f t="shared" si="78"/>
        <v>0</v>
      </c>
      <c r="AQ503" s="2">
        <f t="shared" si="79"/>
        <v>0</v>
      </c>
    </row>
    <row r="504" spans="1:43">
      <c r="A504" s="2">
        <v>302</v>
      </c>
      <c r="B504" s="6" t="s">
        <v>870</v>
      </c>
      <c r="C504" s="7" t="s">
        <v>120</v>
      </c>
      <c r="D504" s="7" t="s">
        <v>4553</v>
      </c>
      <c r="E504" s="8">
        <v>10316145</v>
      </c>
      <c r="F504" s="8">
        <v>102125</v>
      </c>
      <c r="G504" s="8" t="s">
        <v>4554</v>
      </c>
      <c r="H504" s="7" t="s">
        <v>83</v>
      </c>
      <c r="I504" s="7" t="s">
        <v>74</v>
      </c>
      <c r="J504" s="8" t="s">
        <v>75</v>
      </c>
      <c r="K504" s="8" t="s">
        <v>4555</v>
      </c>
      <c r="L504" s="7">
        <v>2015</v>
      </c>
      <c r="M504" s="9">
        <v>42403</v>
      </c>
      <c r="N504" s="10" t="s">
        <v>113</v>
      </c>
      <c r="O504" s="10">
        <v>0</v>
      </c>
      <c r="P504" s="10" t="s">
        <v>78</v>
      </c>
      <c r="Q504" s="10" t="s">
        <v>78</v>
      </c>
      <c r="R504" s="10" t="s">
        <v>78</v>
      </c>
      <c r="S504" s="10" t="s">
        <v>78</v>
      </c>
      <c r="T504" s="8" t="s">
        <v>90</v>
      </c>
      <c r="U504" s="7" t="s">
        <v>4556</v>
      </c>
      <c r="V504" s="8" t="s">
        <v>4557</v>
      </c>
      <c r="W504" s="7" t="s">
        <v>83</v>
      </c>
      <c r="X504" s="11" t="s">
        <v>4694</v>
      </c>
      <c r="Y504" s="8">
        <v>490</v>
      </c>
      <c r="Z504" s="8" t="s">
        <v>1779</v>
      </c>
      <c r="AA504" s="7" t="s">
        <v>781</v>
      </c>
      <c r="AB504" s="12" t="s">
        <v>782</v>
      </c>
      <c r="AC504" s="4">
        <f t="shared" si="70"/>
        <v>1</v>
      </c>
      <c r="AD504" s="2">
        <f>IF(COUNTIF(D$2:D504,D504)&gt;1,0,1)</f>
        <v>0</v>
      </c>
      <c r="AG504" s="2">
        <f t="shared" si="71"/>
        <v>0</v>
      </c>
      <c r="AH504" s="2">
        <f t="shared" si="77"/>
        <v>0</v>
      </c>
      <c r="AI504" s="2">
        <f t="shared" si="72"/>
        <v>0</v>
      </c>
      <c r="AJ504" s="44" t="str">
        <f t="shared" si="73"/>
        <v>30976280H32571403E</v>
      </c>
      <c r="AK504" s="2">
        <f>IF(COUNTIF(AJ$2:AJ504,AJ504)&gt;1,0,1)</f>
        <v>0</v>
      </c>
      <c r="AL504" s="2">
        <f t="shared" si="74"/>
        <v>0</v>
      </c>
      <c r="AM504" s="2">
        <f t="shared" si="75"/>
        <v>0</v>
      </c>
      <c r="AN504" s="2">
        <f t="shared" si="76"/>
        <v>0</v>
      </c>
      <c r="AO504" s="2">
        <f>VLOOKUP(D504,'[1]Matriculados PD 2015_2019'!$D:$F,3,0)</f>
        <v>0</v>
      </c>
      <c r="AP504" s="2">
        <f t="shared" si="78"/>
        <v>0</v>
      </c>
      <c r="AQ504" s="2">
        <f t="shared" si="79"/>
        <v>0</v>
      </c>
    </row>
    <row r="505" spans="1:43">
      <c r="A505" s="2">
        <v>302</v>
      </c>
      <c r="B505" s="6" t="s">
        <v>870</v>
      </c>
      <c r="C505" s="7" t="s">
        <v>120</v>
      </c>
      <c r="D505" s="7" t="s">
        <v>1785</v>
      </c>
      <c r="E505" s="8">
        <v>10389177</v>
      </c>
      <c r="F505" s="8">
        <v>102125</v>
      </c>
      <c r="G505" s="8" t="s">
        <v>4561</v>
      </c>
      <c r="H505" s="7" t="s">
        <v>83</v>
      </c>
      <c r="I505" s="7" t="s">
        <v>74</v>
      </c>
      <c r="J505" s="8" t="s">
        <v>75</v>
      </c>
      <c r="K505" s="8" t="s">
        <v>4562</v>
      </c>
      <c r="L505" s="7">
        <v>2015</v>
      </c>
      <c r="M505" s="9">
        <v>42573</v>
      </c>
      <c r="N505" s="10" t="s">
        <v>77</v>
      </c>
      <c r="O505" s="10">
        <v>0</v>
      </c>
      <c r="P505" s="10" t="s">
        <v>78</v>
      </c>
      <c r="Q505" s="10" t="s">
        <v>78</v>
      </c>
      <c r="R505" s="10" t="s">
        <v>78</v>
      </c>
      <c r="S505" s="10" t="s">
        <v>78</v>
      </c>
      <c r="T505" s="8" t="s">
        <v>80</v>
      </c>
      <c r="U505" s="7" t="s">
        <v>1777</v>
      </c>
      <c r="V505" s="8" t="s">
        <v>1778</v>
      </c>
      <c r="W505" s="7" t="s">
        <v>83</v>
      </c>
      <c r="X505" s="11" t="s">
        <v>4694</v>
      </c>
      <c r="Y505" s="8">
        <v>490</v>
      </c>
      <c r="Z505" s="8" t="s">
        <v>1779</v>
      </c>
      <c r="AA505" s="7" t="s">
        <v>781</v>
      </c>
      <c r="AB505" s="12" t="s">
        <v>782</v>
      </c>
      <c r="AC505" s="4">
        <f t="shared" si="70"/>
        <v>1</v>
      </c>
      <c r="AD505" s="2">
        <f>IF(COUNTIF(D$2:D505,D505)&gt;1,0,1)</f>
        <v>1</v>
      </c>
      <c r="AG505" s="2">
        <f t="shared" si="71"/>
        <v>0</v>
      </c>
      <c r="AH505" s="2">
        <f t="shared" si="77"/>
        <v>0</v>
      </c>
      <c r="AI505" s="2">
        <f t="shared" si="72"/>
        <v>1</v>
      </c>
      <c r="AJ505" s="44" t="str">
        <f t="shared" si="73"/>
        <v>30978707F24231729X</v>
      </c>
      <c r="AK505" s="2">
        <f>IF(COUNTIF(AJ$2:AJ505,AJ505)&gt;1,0,1)</f>
        <v>1</v>
      </c>
      <c r="AL505" s="2">
        <f t="shared" si="74"/>
        <v>1</v>
      </c>
      <c r="AM505" s="2">
        <f t="shared" si="75"/>
        <v>0</v>
      </c>
      <c r="AN505" s="2">
        <f t="shared" si="76"/>
        <v>0</v>
      </c>
      <c r="AO505" s="2">
        <f>VLOOKUP(D505,'[1]Matriculados PD 2015_2019'!$D:$F,3,0)</f>
        <v>0</v>
      </c>
      <c r="AP505" s="2">
        <f t="shared" si="78"/>
        <v>0</v>
      </c>
      <c r="AQ505" s="2">
        <f t="shared" si="79"/>
        <v>0</v>
      </c>
    </row>
    <row r="506" spans="1:43">
      <c r="A506" s="2">
        <v>302</v>
      </c>
      <c r="B506" s="5" t="s">
        <v>870</v>
      </c>
      <c r="C506" s="13" t="s">
        <v>120</v>
      </c>
      <c r="D506" s="13" t="s">
        <v>1785</v>
      </c>
      <c r="E506" s="14">
        <v>10389177</v>
      </c>
      <c r="F506" s="14">
        <v>102125</v>
      </c>
      <c r="G506" s="14" t="s">
        <v>4561</v>
      </c>
      <c r="H506" s="13" t="s">
        <v>83</v>
      </c>
      <c r="I506" s="13" t="s">
        <v>74</v>
      </c>
      <c r="J506" s="14" t="s">
        <v>75</v>
      </c>
      <c r="K506" s="14" t="s">
        <v>4562</v>
      </c>
      <c r="L506" s="13">
        <v>2015</v>
      </c>
      <c r="M506" s="15">
        <v>42573</v>
      </c>
      <c r="N506" s="16" t="s">
        <v>77</v>
      </c>
      <c r="O506" s="16">
        <v>0</v>
      </c>
      <c r="P506" s="16" t="s">
        <v>78</v>
      </c>
      <c r="Q506" s="16" t="s">
        <v>78</v>
      </c>
      <c r="R506" s="16" t="s">
        <v>78</v>
      </c>
      <c r="S506" s="16" t="s">
        <v>78</v>
      </c>
      <c r="T506" s="14" t="s">
        <v>80</v>
      </c>
      <c r="U506" s="13" t="s">
        <v>1800</v>
      </c>
      <c r="V506" s="14" t="s">
        <v>1801</v>
      </c>
      <c r="W506" s="13" t="s">
        <v>73</v>
      </c>
      <c r="X506" s="17" t="s">
        <v>779</v>
      </c>
      <c r="Y506" s="14">
        <v>465</v>
      </c>
      <c r="Z506" s="14" t="s">
        <v>780</v>
      </c>
      <c r="AA506" s="13" t="s">
        <v>781</v>
      </c>
      <c r="AB506" s="18" t="s">
        <v>782</v>
      </c>
      <c r="AC506" s="4">
        <f t="shared" si="70"/>
        <v>1</v>
      </c>
      <c r="AD506" s="2">
        <f>IF(COUNTIF(D$2:D506,D506)&gt;1,0,1)</f>
        <v>0</v>
      </c>
      <c r="AG506" s="2">
        <f t="shared" si="71"/>
        <v>0</v>
      </c>
      <c r="AH506" s="2">
        <f t="shared" si="77"/>
        <v>0</v>
      </c>
      <c r="AI506" s="2">
        <f t="shared" si="72"/>
        <v>0</v>
      </c>
      <c r="AJ506" s="44" t="str">
        <f t="shared" si="73"/>
        <v>30978707F34003022Y</v>
      </c>
      <c r="AK506" s="2">
        <f>IF(COUNTIF(AJ$2:AJ506,AJ506)&gt;1,0,1)</f>
        <v>1</v>
      </c>
      <c r="AL506" s="2">
        <f t="shared" si="74"/>
        <v>0</v>
      </c>
      <c r="AM506" s="2">
        <f t="shared" si="75"/>
        <v>0</v>
      </c>
      <c r="AN506" s="2">
        <f t="shared" si="76"/>
        <v>0</v>
      </c>
      <c r="AO506" s="2">
        <f>VLOOKUP(D506,'[1]Matriculados PD 2015_2019'!$D:$F,3,0)</f>
        <v>0</v>
      </c>
      <c r="AP506" s="2">
        <f t="shared" si="78"/>
        <v>0</v>
      </c>
      <c r="AQ506" s="2">
        <f t="shared" si="79"/>
        <v>0</v>
      </c>
    </row>
    <row r="507" spans="1:43">
      <c r="A507" s="2">
        <v>302</v>
      </c>
      <c r="B507" s="5" t="s">
        <v>870</v>
      </c>
      <c r="C507" s="13" t="s">
        <v>120</v>
      </c>
      <c r="D507" s="13" t="s">
        <v>1785</v>
      </c>
      <c r="E507" s="14">
        <v>10389177</v>
      </c>
      <c r="F507" s="14">
        <v>102125</v>
      </c>
      <c r="G507" s="14" t="s">
        <v>4561</v>
      </c>
      <c r="H507" s="13" t="s">
        <v>83</v>
      </c>
      <c r="I507" s="13" t="s">
        <v>74</v>
      </c>
      <c r="J507" s="14" t="s">
        <v>75</v>
      </c>
      <c r="K507" s="14" t="s">
        <v>4562</v>
      </c>
      <c r="L507" s="13">
        <v>2015</v>
      </c>
      <c r="M507" s="15">
        <v>42573</v>
      </c>
      <c r="N507" s="16" t="s">
        <v>77</v>
      </c>
      <c r="O507" s="16">
        <v>0</v>
      </c>
      <c r="P507" s="16" t="s">
        <v>78</v>
      </c>
      <c r="Q507" s="16" t="s">
        <v>78</v>
      </c>
      <c r="R507" s="16" t="s">
        <v>78</v>
      </c>
      <c r="S507" s="16" t="s">
        <v>78</v>
      </c>
      <c r="T507" s="14" t="s">
        <v>90</v>
      </c>
      <c r="U507" s="13" t="s">
        <v>885</v>
      </c>
      <c r="V507" s="14" t="s">
        <v>886</v>
      </c>
      <c r="W507" s="13" t="s">
        <v>83</v>
      </c>
      <c r="X507" s="17" t="s">
        <v>779</v>
      </c>
      <c r="Y507" s="14">
        <v>465</v>
      </c>
      <c r="Z507" s="14" t="s">
        <v>780</v>
      </c>
      <c r="AA507" s="13" t="s">
        <v>781</v>
      </c>
      <c r="AB507" s="18" t="s">
        <v>782</v>
      </c>
      <c r="AC507" s="4">
        <f t="shared" si="70"/>
        <v>1</v>
      </c>
      <c r="AD507" s="2">
        <f>IF(COUNTIF(D$2:D507,D507)&gt;1,0,1)</f>
        <v>0</v>
      </c>
      <c r="AG507" s="2">
        <f t="shared" si="71"/>
        <v>0</v>
      </c>
      <c r="AH507" s="2">
        <f t="shared" si="77"/>
        <v>0</v>
      </c>
      <c r="AI507" s="2">
        <f t="shared" si="72"/>
        <v>0</v>
      </c>
      <c r="AJ507" s="44" t="str">
        <f t="shared" si="73"/>
        <v>30978707F30412993R</v>
      </c>
      <c r="AK507" s="2">
        <f>IF(COUNTIF(AJ$2:AJ507,AJ507)&gt;1,0,1)</f>
        <v>1</v>
      </c>
      <c r="AL507" s="2">
        <f t="shared" si="74"/>
        <v>0</v>
      </c>
      <c r="AM507" s="2">
        <f t="shared" si="75"/>
        <v>0</v>
      </c>
      <c r="AN507" s="2">
        <f t="shared" si="76"/>
        <v>0</v>
      </c>
      <c r="AO507" s="2">
        <f>VLOOKUP(D507,'[1]Matriculados PD 2015_2019'!$D:$F,3,0)</f>
        <v>0</v>
      </c>
      <c r="AP507" s="2">
        <f t="shared" si="78"/>
        <v>0</v>
      </c>
      <c r="AQ507" s="2">
        <f t="shared" si="79"/>
        <v>0</v>
      </c>
    </row>
    <row r="508" spans="1:43">
      <c r="A508" s="2">
        <v>302</v>
      </c>
      <c r="B508" s="6" t="s">
        <v>870</v>
      </c>
      <c r="C508" s="7" t="s">
        <v>120</v>
      </c>
      <c r="D508" s="7" t="s">
        <v>4563</v>
      </c>
      <c r="E508" s="8">
        <v>10104195</v>
      </c>
      <c r="F508" s="8">
        <v>102125</v>
      </c>
      <c r="G508" s="8" t="s">
        <v>4564</v>
      </c>
      <c r="H508" s="7" t="s">
        <v>83</v>
      </c>
      <c r="I508" s="7" t="s">
        <v>74</v>
      </c>
      <c r="J508" s="8" t="s">
        <v>75</v>
      </c>
      <c r="K508" s="8" t="s">
        <v>4565</v>
      </c>
      <c r="L508" s="7">
        <v>2015</v>
      </c>
      <c r="M508" s="9">
        <v>42397</v>
      </c>
      <c r="N508" s="10" t="s">
        <v>77</v>
      </c>
      <c r="O508" s="10">
        <v>0</v>
      </c>
      <c r="P508" s="10" t="s">
        <v>78</v>
      </c>
      <c r="Q508" s="10" t="s">
        <v>79</v>
      </c>
      <c r="R508" s="10" t="s">
        <v>78</v>
      </c>
      <c r="S508" s="10" t="s">
        <v>78</v>
      </c>
      <c r="T508" s="8" t="s">
        <v>80</v>
      </c>
      <c r="U508" s="7" t="s">
        <v>4566</v>
      </c>
      <c r="V508" s="8" t="s">
        <v>4567</v>
      </c>
      <c r="W508" s="7" t="s">
        <v>73</v>
      </c>
      <c r="X508" s="11" t="s">
        <v>4694</v>
      </c>
      <c r="Y508" s="8">
        <v>695</v>
      </c>
      <c r="Z508" s="8" t="s">
        <v>4568</v>
      </c>
      <c r="AA508" s="7" t="s">
        <v>781</v>
      </c>
      <c r="AB508" s="12" t="s">
        <v>782</v>
      </c>
      <c r="AC508" s="4">
        <f t="shared" si="70"/>
        <v>1</v>
      </c>
      <c r="AD508" s="2">
        <f>IF(COUNTIF(D$2:D508,D508)&gt;1,0,1)</f>
        <v>1</v>
      </c>
      <c r="AG508" s="2">
        <f t="shared" si="71"/>
        <v>1</v>
      </c>
      <c r="AH508" s="2">
        <f t="shared" si="77"/>
        <v>0</v>
      </c>
      <c r="AI508" s="2">
        <f t="shared" si="72"/>
        <v>1</v>
      </c>
      <c r="AJ508" s="44" t="str">
        <f t="shared" si="73"/>
        <v>44369407S30055544H</v>
      </c>
      <c r="AK508" s="2">
        <f>IF(COUNTIF(AJ$2:AJ508,AJ508)&gt;1,0,1)</f>
        <v>1</v>
      </c>
      <c r="AL508" s="2">
        <f t="shared" si="74"/>
        <v>0</v>
      </c>
      <c r="AM508" s="2">
        <f t="shared" si="75"/>
        <v>0</v>
      </c>
      <c r="AN508" s="2">
        <f t="shared" si="76"/>
        <v>0</v>
      </c>
      <c r="AO508" s="2">
        <f>VLOOKUP(D508,'[1]Matriculados PD 2015_2019'!$D:$F,3,0)</f>
        <v>0</v>
      </c>
      <c r="AP508" s="2">
        <f t="shared" si="78"/>
        <v>0</v>
      </c>
      <c r="AQ508" s="2">
        <f t="shared" si="79"/>
        <v>0</v>
      </c>
    </row>
    <row r="509" spans="1:43">
      <c r="A509" s="2">
        <v>302</v>
      </c>
      <c r="B509" s="5" t="s">
        <v>870</v>
      </c>
      <c r="C509" s="13" t="s">
        <v>120</v>
      </c>
      <c r="D509" s="13" t="s">
        <v>4563</v>
      </c>
      <c r="E509" s="14">
        <v>10104195</v>
      </c>
      <c r="F509" s="14">
        <v>102125</v>
      </c>
      <c r="G509" s="14" t="s">
        <v>4564</v>
      </c>
      <c r="H509" s="13" t="s">
        <v>83</v>
      </c>
      <c r="I509" s="13" t="s">
        <v>74</v>
      </c>
      <c r="J509" s="14" t="s">
        <v>75</v>
      </c>
      <c r="K509" s="14" t="s">
        <v>4565</v>
      </c>
      <c r="L509" s="13">
        <v>2015</v>
      </c>
      <c r="M509" s="15">
        <v>42397</v>
      </c>
      <c r="N509" s="16" t="s">
        <v>77</v>
      </c>
      <c r="O509" s="16">
        <v>0</v>
      </c>
      <c r="P509" s="16" t="s">
        <v>78</v>
      </c>
      <c r="Q509" s="16" t="s">
        <v>79</v>
      </c>
      <c r="R509" s="16" t="s">
        <v>78</v>
      </c>
      <c r="S509" s="16" t="s">
        <v>78</v>
      </c>
      <c r="T509" s="14" t="s">
        <v>90</v>
      </c>
      <c r="U509" s="13" t="s">
        <v>4566</v>
      </c>
      <c r="V509" s="14" t="s">
        <v>4567</v>
      </c>
      <c r="W509" s="13" t="s">
        <v>73</v>
      </c>
      <c r="X509" s="17" t="s">
        <v>4694</v>
      </c>
      <c r="Y509" s="14">
        <v>695</v>
      </c>
      <c r="Z509" s="14" t="s">
        <v>4568</v>
      </c>
      <c r="AA509" s="13" t="s">
        <v>781</v>
      </c>
      <c r="AB509" s="18" t="s">
        <v>782</v>
      </c>
      <c r="AC509" s="4">
        <f t="shared" si="70"/>
        <v>1</v>
      </c>
      <c r="AD509" s="2">
        <f>IF(COUNTIF(D$2:D509,D509)&gt;1,0,1)</f>
        <v>0</v>
      </c>
      <c r="AG509" s="2">
        <f t="shared" si="71"/>
        <v>0</v>
      </c>
      <c r="AH509" s="2">
        <f t="shared" si="77"/>
        <v>0</v>
      </c>
      <c r="AI509" s="2">
        <f t="shared" si="72"/>
        <v>0</v>
      </c>
      <c r="AJ509" s="44" t="str">
        <f t="shared" si="73"/>
        <v>44369407S30055544H</v>
      </c>
      <c r="AK509" s="2">
        <f>IF(COUNTIF(AJ$2:AJ509,AJ509)&gt;1,0,1)</f>
        <v>0</v>
      </c>
      <c r="AL509" s="2">
        <f t="shared" si="74"/>
        <v>0</v>
      </c>
      <c r="AM509" s="2">
        <f t="shared" si="75"/>
        <v>0</v>
      </c>
      <c r="AN509" s="2">
        <f t="shared" si="76"/>
        <v>0</v>
      </c>
      <c r="AO509" s="2">
        <f>VLOOKUP(D509,'[1]Matriculados PD 2015_2019'!$D:$F,3,0)</f>
        <v>0</v>
      </c>
      <c r="AP509" s="2">
        <f t="shared" si="78"/>
        <v>0</v>
      </c>
      <c r="AQ509" s="2">
        <f t="shared" si="79"/>
        <v>0</v>
      </c>
    </row>
    <row r="510" spans="1:43">
      <c r="A510" s="2">
        <v>302</v>
      </c>
      <c r="B510" s="6" t="s">
        <v>870</v>
      </c>
      <c r="C510" s="7" t="s">
        <v>120</v>
      </c>
      <c r="D510" s="7" t="s">
        <v>4569</v>
      </c>
      <c r="E510" s="8">
        <v>20028794</v>
      </c>
      <c r="F510" s="8">
        <v>102125</v>
      </c>
      <c r="G510" s="8" t="s">
        <v>4570</v>
      </c>
      <c r="H510" s="7" t="s">
        <v>83</v>
      </c>
      <c r="I510" s="7" t="s">
        <v>74</v>
      </c>
      <c r="J510" s="8" t="s">
        <v>75</v>
      </c>
      <c r="K510" s="8" t="s">
        <v>4571</v>
      </c>
      <c r="L510" s="7">
        <v>2015</v>
      </c>
      <c r="M510" s="9">
        <v>42424</v>
      </c>
      <c r="N510" s="10" t="s">
        <v>77</v>
      </c>
      <c r="O510" s="10">
        <v>0</v>
      </c>
      <c r="P510" s="10" t="s">
        <v>78</v>
      </c>
      <c r="Q510" s="10" t="s">
        <v>78</v>
      </c>
      <c r="R510" s="10" t="s">
        <v>78</v>
      </c>
      <c r="S510" s="10" t="s">
        <v>78</v>
      </c>
      <c r="T510" s="8" t="s">
        <v>80</v>
      </c>
      <c r="U510" s="7" t="s">
        <v>4572</v>
      </c>
      <c r="V510" s="8" t="s">
        <v>4573</v>
      </c>
      <c r="W510" s="7"/>
      <c r="X510" s="11"/>
      <c r="Y510" s="8"/>
      <c r="Z510" s="8"/>
      <c r="AA510" s="7"/>
      <c r="AB510" s="12"/>
      <c r="AC510" s="4">
        <f t="shared" si="70"/>
        <v>1</v>
      </c>
      <c r="AD510" s="2">
        <f>IF(COUNTIF(D$2:D510,D510)&gt;1,0,1)</f>
        <v>1</v>
      </c>
      <c r="AG510" s="2">
        <f t="shared" si="71"/>
        <v>0</v>
      </c>
      <c r="AH510" s="2">
        <f t="shared" si="77"/>
        <v>0</v>
      </c>
      <c r="AI510" s="2">
        <f t="shared" si="72"/>
        <v>1</v>
      </c>
      <c r="AJ510" s="44" t="str">
        <f t="shared" si="73"/>
        <v>45104028Q30551839L</v>
      </c>
      <c r="AK510" s="2">
        <f>IF(COUNTIF(AJ$2:AJ510,AJ510)&gt;1,0,1)</f>
        <v>1</v>
      </c>
      <c r="AL510" s="2">
        <f t="shared" si="74"/>
        <v>1</v>
      </c>
      <c r="AM510" s="2">
        <f t="shared" si="75"/>
        <v>0</v>
      </c>
      <c r="AN510" s="2">
        <f t="shared" si="76"/>
        <v>0</v>
      </c>
      <c r="AO510" s="2">
        <f>VLOOKUP(D510,'[1]Matriculados PD 2015_2019'!$D:$F,3,0)</f>
        <v>0</v>
      </c>
      <c r="AP510" s="2">
        <f t="shared" si="78"/>
        <v>0</v>
      </c>
      <c r="AQ510" s="2">
        <f t="shared" si="79"/>
        <v>0</v>
      </c>
    </row>
    <row r="511" spans="1:43">
      <c r="A511" s="2">
        <v>302</v>
      </c>
      <c r="B511" s="5" t="s">
        <v>870</v>
      </c>
      <c r="C511" s="13" t="s">
        <v>120</v>
      </c>
      <c r="D511" s="13" t="s">
        <v>4569</v>
      </c>
      <c r="E511" s="14">
        <v>20028794</v>
      </c>
      <c r="F511" s="14">
        <v>102125</v>
      </c>
      <c r="G511" s="14" t="s">
        <v>4570</v>
      </c>
      <c r="H511" s="13" t="s">
        <v>83</v>
      </c>
      <c r="I511" s="13" t="s">
        <v>74</v>
      </c>
      <c r="J511" s="14" t="s">
        <v>75</v>
      </c>
      <c r="K511" s="14" t="s">
        <v>4571</v>
      </c>
      <c r="L511" s="13">
        <v>2015</v>
      </c>
      <c r="M511" s="15">
        <v>42424</v>
      </c>
      <c r="N511" s="16" t="s">
        <v>77</v>
      </c>
      <c r="O511" s="16">
        <v>0</v>
      </c>
      <c r="P511" s="16" t="s">
        <v>78</v>
      </c>
      <c r="Q511" s="16" t="s">
        <v>78</v>
      </c>
      <c r="R511" s="16" t="s">
        <v>78</v>
      </c>
      <c r="S511" s="16" t="s">
        <v>78</v>
      </c>
      <c r="T511" s="14" t="s">
        <v>90</v>
      </c>
      <c r="U511" s="13" t="s">
        <v>885</v>
      </c>
      <c r="V511" s="14" t="s">
        <v>886</v>
      </c>
      <c r="W511" s="13" t="s">
        <v>83</v>
      </c>
      <c r="X511" s="17" t="s">
        <v>779</v>
      </c>
      <c r="Y511" s="14">
        <v>465</v>
      </c>
      <c r="Z511" s="14" t="s">
        <v>780</v>
      </c>
      <c r="AA511" s="13" t="s">
        <v>781</v>
      </c>
      <c r="AB511" s="18" t="s">
        <v>782</v>
      </c>
      <c r="AC511" s="4">
        <f t="shared" si="70"/>
        <v>1</v>
      </c>
      <c r="AD511" s="2">
        <f>IF(COUNTIF(D$2:D511,D511)&gt;1,0,1)</f>
        <v>0</v>
      </c>
      <c r="AG511" s="2">
        <f t="shared" si="71"/>
        <v>0</v>
      </c>
      <c r="AH511" s="2">
        <f t="shared" si="77"/>
        <v>0</v>
      </c>
      <c r="AI511" s="2">
        <f t="shared" si="72"/>
        <v>0</v>
      </c>
      <c r="AJ511" s="44" t="str">
        <f t="shared" si="73"/>
        <v>45104028Q30412993R</v>
      </c>
      <c r="AK511" s="2">
        <f>IF(COUNTIF(AJ$2:AJ511,AJ511)&gt;1,0,1)</f>
        <v>1</v>
      </c>
      <c r="AL511" s="2">
        <f t="shared" si="74"/>
        <v>0</v>
      </c>
      <c r="AM511" s="2">
        <f t="shared" si="75"/>
        <v>0</v>
      </c>
      <c r="AN511" s="2">
        <f t="shared" si="76"/>
        <v>0</v>
      </c>
      <c r="AO511" s="2">
        <f>VLOOKUP(D511,'[1]Matriculados PD 2015_2019'!$D:$F,3,0)</f>
        <v>0</v>
      </c>
      <c r="AP511" s="2">
        <f t="shared" si="78"/>
        <v>0</v>
      </c>
      <c r="AQ511" s="2">
        <f t="shared" si="79"/>
        <v>0</v>
      </c>
    </row>
    <row r="512" spans="1:43">
      <c r="A512" s="2">
        <v>302</v>
      </c>
      <c r="B512" s="6" t="s">
        <v>870</v>
      </c>
      <c r="C512" s="7" t="s">
        <v>120</v>
      </c>
      <c r="D512" s="7" t="s">
        <v>4574</v>
      </c>
      <c r="E512" s="8">
        <v>10405054</v>
      </c>
      <c r="F512" s="8">
        <v>102125</v>
      </c>
      <c r="G512" s="8" t="s">
        <v>4575</v>
      </c>
      <c r="H512" s="7" t="s">
        <v>83</v>
      </c>
      <c r="I512" s="7" t="s">
        <v>74</v>
      </c>
      <c r="J512" s="8" t="s">
        <v>75</v>
      </c>
      <c r="K512" s="8" t="s">
        <v>4576</v>
      </c>
      <c r="L512" s="7">
        <v>2015</v>
      </c>
      <c r="M512" s="9">
        <v>42566</v>
      </c>
      <c r="N512" s="10" t="s">
        <v>77</v>
      </c>
      <c r="O512" s="10">
        <v>0</v>
      </c>
      <c r="P512" s="10" t="s">
        <v>79</v>
      </c>
      <c r="Q512" s="10" t="s">
        <v>78</v>
      </c>
      <c r="R512" s="10" t="s">
        <v>78</v>
      </c>
      <c r="S512" s="10" t="s">
        <v>78</v>
      </c>
      <c r="T512" s="8" t="s">
        <v>80</v>
      </c>
      <c r="U512" s="7" t="s">
        <v>1777</v>
      </c>
      <c r="V512" s="8" t="s">
        <v>1778</v>
      </c>
      <c r="W512" s="7" t="s">
        <v>83</v>
      </c>
      <c r="X512" s="11" t="s">
        <v>4694</v>
      </c>
      <c r="Y512" s="8">
        <v>490</v>
      </c>
      <c r="Z512" s="8" t="s">
        <v>1779</v>
      </c>
      <c r="AA512" s="7" t="s">
        <v>781</v>
      </c>
      <c r="AB512" s="12" t="s">
        <v>782</v>
      </c>
      <c r="AC512" s="4">
        <f t="shared" si="70"/>
        <v>1</v>
      </c>
      <c r="AD512" s="2">
        <f>IF(COUNTIF(D$2:D512,D512)&gt;1,0,1)</f>
        <v>1</v>
      </c>
      <c r="AG512" s="2">
        <f t="shared" si="71"/>
        <v>0</v>
      </c>
      <c r="AH512" s="2">
        <f t="shared" si="77"/>
        <v>0</v>
      </c>
      <c r="AI512" s="2">
        <f t="shared" si="72"/>
        <v>1</v>
      </c>
      <c r="AJ512" s="44" t="str">
        <f t="shared" si="73"/>
        <v>45748757D24231729X</v>
      </c>
      <c r="AK512" s="2">
        <f>IF(COUNTIF(AJ$2:AJ512,AJ512)&gt;1,0,1)</f>
        <v>1</v>
      </c>
      <c r="AL512" s="2">
        <f t="shared" si="74"/>
        <v>0</v>
      </c>
      <c r="AM512" s="2">
        <f t="shared" si="75"/>
        <v>0</v>
      </c>
      <c r="AN512" s="2">
        <f t="shared" si="76"/>
        <v>0</v>
      </c>
      <c r="AO512" s="2">
        <f>VLOOKUP(D512,'[1]Matriculados PD 2015_2019'!$D:$F,3,0)</f>
        <v>0</v>
      </c>
      <c r="AP512" s="2">
        <f t="shared" si="78"/>
        <v>0</v>
      </c>
      <c r="AQ512" s="2">
        <f t="shared" si="79"/>
        <v>0</v>
      </c>
    </row>
    <row r="513" spans="1:43">
      <c r="A513" s="2">
        <v>302</v>
      </c>
      <c r="B513" s="5" t="s">
        <v>870</v>
      </c>
      <c r="C513" s="13" t="s">
        <v>120</v>
      </c>
      <c r="D513" s="13" t="s">
        <v>4574</v>
      </c>
      <c r="E513" s="14">
        <v>10405054</v>
      </c>
      <c r="F513" s="14">
        <v>102125</v>
      </c>
      <c r="G513" s="14" t="s">
        <v>4575</v>
      </c>
      <c r="H513" s="13" t="s">
        <v>83</v>
      </c>
      <c r="I513" s="13" t="s">
        <v>74</v>
      </c>
      <c r="J513" s="14" t="s">
        <v>75</v>
      </c>
      <c r="K513" s="14" t="s">
        <v>4576</v>
      </c>
      <c r="L513" s="13">
        <v>2015</v>
      </c>
      <c r="M513" s="15">
        <v>42566</v>
      </c>
      <c r="N513" s="16" t="s">
        <v>77</v>
      </c>
      <c r="O513" s="16">
        <v>0</v>
      </c>
      <c r="P513" s="16" t="s">
        <v>79</v>
      </c>
      <c r="Q513" s="16" t="s">
        <v>78</v>
      </c>
      <c r="R513" s="16" t="s">
        <v>78</v>
      </c>
      <c r="S513" s="16" t="s">
        <v>78</v>
      </c>
      <c r="T513" s="14" t="s">
        <v>90</v>
      </c>
      <c r="U513" s="13" t="s">
        <v>1777</v>
      </c>
      <c r="V513" s="14" t="s">
        <v>1778</v>
      </c>
      <c r="W513" s="13" t="s">
        <v>83</v>
      </c>
      <c r="X513" s="17" t="s">
        <v>4694</v>
      </c>
      <c r="Y513" s="14">
        <v>490</v>
      </c>
      <c r="Z513" s="14" t="s">
        <v>1779</v>
      </c>
      <c r="AA513" s="13" t="s">
        <v>781</v>
      </c>
      <c r="AB513" s="18" t="s">
        <v>782</v>
      </c>
      <c r="AC513" s="4">
        <f t="shared" si="70"/>
        <v>1</v>
      </c>
      <c r="AD513" s="2">
        <f>IF(COUNTIF(D$2:D513,D513)&gt;1,0,1)</f>
        <v>0</v>
      </c>
      <c r="AG513" s="2">
        <f t="shared" si="71"/>
        <v>0</v>
      </c>
      <c r="AH513" s="2">
        <f t="shared" si="77"/>
        <v>0</v>
      </c>
      <c r="AI513" s="2">
        <f t="shared" si="72"/>
        <v>0</v>
      </c>
      <c r="AJ513" s="44" t="str">
        <f t="shared" si="73"/>
        <v>45748757D24231729X</v>
      </c>
      <c r="AK513" s="2">
        <f>IF(COUNTIF(AJ$2:AJ513,AJ513)&gt;1,0,1)</f>
        <v>0</v>
      </c>
      <c r="AL513" s="2">
        <f t="shared" si="74"/>
        <v>0</v>
      </c>
      <c r="AM513" s="2">
        <f t="shared" si="75"/>
        <v>0</v>
      </c>
      <c r="AN513" s="2">
        <f t="shared" si="76"/>
        <v>0</v>
      </c>
      <c r="AO513" s="2">
        <f>VLOOKUP(D513,'[1]Matriculados PD 2015_2019'!$D:$F,3,0)</f>
        <v>0</v>
      </c>
      <c r="AP513" s="2">
        <f t="shared" si="78"/>
        <v>0</v>
      </c>
      <c r="AQ513" s="2">
        <f t="shared" si="79"/>
        <v>0</v>
      </c>
    </row>
    <row r="514" spans="1:43">
      <c r="A514" s="2">
        <v>303</v>
      </c>
      <c r="B514" s="6" t="s">
        <v>2954</v>
      </c>
      <c r="C514" s="7" t="s">
        <v>120</v>
      </c>
      <c r="D514" s="7">
        <v>1714191945</v>
      </c>
      <c r="E514" s="8">
        <v>20024029</v>
      </c>
      <c r="F514" s="8">
        <v>102126</v>
      </c>
      <c r="G514" s="8" t="s">
        <v>4039</v>
      </c>
      <c r="H514" s="7" t="s">
        <v>83</v>
      </c>
      <c r="I514" s="7" t="s">
        <v>991</v>
      </c>
      <c r="J514" s="8" t="s">
        <v>75</v>
      </c>
      <c r="K514" s="8" t="s">
        <v>4040</v>
      </c>
      <c r="L514" s="7">
        <v>2015</v>
      </c>
      <c r="M514" s="9">
        <v>42529</v>
      </c>
      <c r="N514" s="10" t="s">
        <v>77</v>
      </c>
      <c r="O514" s="10">
        <v>0</v>
      </c>
      <c r="P514" s="10" t="s">
        <v>79</v>
      </c>
      <c r="Q514" s="10" t="s">
        <v>78</v>
      </c>
      <c r="R514" s="10" t="s">
        <v>78</v>
      </c>
      <c r="S514" s="10" t="s">
        <v>78</v>
      </c>
      <c r="T514" s="8" t="s">
        <v>80</v>
      </c>
      <c r="U514" s="7" t="s">
        <v>1944</v>
      </c>
      <c r="V514" s="8" t="s">
        <v>1945</v>
      </c>
      <c r="W514" s="7" t="s">
        <v>83</v>
      </c>
      <c r="X514" s="11" t="s">
        <v>116</v>
      </c>
      <c r="Y514" s="8">
        <v>500</v>
      </c>
      <c r="Z514" s="8" t="s">
        <v>117</v>
      </c>
      <c r="AA514" s="7" t="s">
        <v>107</v>
      </c>
      <c r="AB514" s="12" t="s">
        <v>108</v>
      </c>
      <c r="AC514" s="4">
        <f t="shared" ref="AC514:AC577" si="80">IF(N514="","SIN NOTA",IF(N514="NP","NP",1))</f>
        <v>1</v>
      </c>
      <c r="AD514" s="2">
        <f>IF(COUNTIF(D$2:D514,D514)&gt;1,0,1)</f>
        <v>1</v>
      </c>
      <c r="AG514" s="2">
        <f t="shared" ref="AG514:AG577" si="81">IF(AD514=1,IF(Q514="S",1,0),0)</f>
        <v>0</v>
      </c>
      <c r="AH514" s="2">
        <f t="shared" si="77"/>
        <v>0</v>
      </c>
      <c r="AI514" s="2">
        <f t="shared" ref="AI514:AI577" si="82">IF(AD514=1,IF(N514="Y",1,0),0)</f>
        <v>1</v>
      </c>
      <c r="AJ514" s="44" t="str">
        <f t="shared" ref="AJ514:AJ577" si="83">D514&amp;U514</f>
        <v>171419194544276323N</v>
      </c>
      <c r="AK514" s="2">
        <f>IF(COUNTIF(AJ$2:AJ514,AJ514)&gt;1,0,1)</f>
        <v>1</v>
      </c>
      <c r="AL514" s="2">
        <f t="shared" ref="AL514:AL577" si="84">IF(AD514=1,IF(SUMIF(D:D,D514,AK:AK)&gt;1,1,0),0)</f>
        <v>0</v>
      </c>
      <c r="AM514" s="2">
        <f t="shared" ref="AM514:AM577" si="85">IF(AD514=1,IF(S514="S",1,0),0)</f>
        <v>0</v>
      </c>
      <c r="AN514" s="2">
        <f t="shared" ref="AN514:AN577" si="86">IF(AD514=1,IF(I514="E",0,1),0)</f>
        <v>1</v>
      </c>
      <c r="AO514" s="2">
        <f>VLOOKUP(D514,'[1]Matriculados PD 2015_2019'!$D:$F,3,0)</f>
        <v>0</v>
      </c>
      <c r="AP514" s="2">
        <f t="shared" si="78"/>
        <v>0</v>
      </c>
      <c r="AQ514" s="2">
        <f t="shared" si="79"/>
        <v>0</v>
      </c>
    </row>
    <row r="515" spans="1:43">
      <c r="A515" s="2">
        <v>303</v>
      </c>
      <c r="B515" s="5" t="s">
        <v>2954</v>
      </c>
      <c r="C515" s="13" t="s">
        <v>120</v>
      </c>
      <c r="D515" s="13">
        <v>1714191945</v>
      </c>
      <c r="E515" s="14">
        <v>20024029</v>
      </c>
      <c r="F515" s="14">
        <v>102126</v>
      </c>
      <c r="G515" s="14" t="s">
        <v>4039</v>
      </c>
      <c r="H515" s="13" t="s">
        <v>83</v>
      </c>
      <c r="I515" s="13" t="s">
        <v>991</v>
      </c>
      <c r="J515" s="14" t="s">
        <v>75</v>
      </c>
      <c r="K515" s="14" t="s">
        <v>4040</v>
      </c>
      <c r="L515" s="13">
        <v>2015</v>
      </c>
      <c r="M515" s="15">
        <v>42529</v>
      </c>
      <c r="N515" s="16" t="s">
        <v>77</v>
      </c>
      <c r="O515" s="16">
        <v>0</v>
      </c>
      <c r="P515" s="16" t="s">
        <v>79</v>
      </c>
      <c r="Q515" s="16" t="s">
        <v>78</v>
      </c>
      <c r="R515" s="16" t="s">
        <v>78</v>
      </c>
      <c r="S515" s="16" t="s">
        <v>78</v>
      </c>
      <c r="T515" s="14" t="s">
        <v>90</v>
      </c>
      <c r="U515" s="13" t="s">
        <v>1944</v>
      </c>
      <c r="V515" s="14" t="s">
        <v>1945</v>
      </c>
      <c r="W515" s="13" t="s">
        <v>83</v>
      </c>
      <c r="X515" s="17" t="s">
        <v>116</v>
      </c>
      <c r="Y515" s="14">
        <v>500</v>
      </c>
      <c r="Z515" s="14" t="s">
        <v>117</v>
      </c>
      <c r="AA515" s="13" t="s">
        <v>107</v>
      </c>
      <c r="AB515" s="18" t="s">
        <v>108</v>
      </c>
      <c r="AC515" s="4">
        <f t="shared" si="80"/>
        <v>1</v>
      </c>
      <c r="AD515" s="2">
        <f>IF(COUNTIF(D$2:D515,D515)&gt;1,0,1)</f>
        <v>0</v>
      </c>
      <c r="AG515" s="2">
        <f t="shared" si="81"/>
        <v>0</v>
      </c>
      <c r="AH515" s="2">
        <f t="shared" ref="AH515:AH578" si="87">IF(AD515=1,IF(R515="S",1,0),0)</f>
        <v>0</v>
      </c>
      <c r="AI515" s="2">
        <f t="shared" si="82"/>
        <v>0</v>
      </c>
      <c r="AJ515" s="44" t="str">
        <f t="shared" si="83"/>
        <v>171419194544276323N</v>
      </c>
      <c r="AK515" s="2">
        <f>IF(COUNTIF(AJ$2:AJ515,AJ515)&gt;1,0,1)</f>
        <v>0</v>
      </c>
      <c r="AL515" s="2">
        <f t="shared" si="84"/>
        <v>0</v>
      </c>
      <c r="AM515" s="2">
        <f t="shared" si="85"/>
        <v>0</v>
      </c>
      <c r="AN515" s="2">
        <f t="shared" si="86"/>
        <v>0</v>
      </c>
      <c r="AO515" s="2">
        <f>VLOOKUP(D515,'[1]Matriculados PD 2015_2019'!$D:$F,3,0)</f>
        <v>0</v>
      </c>
      <c r="AP515" s="2">
        <f t="shared" ref="AP515:AP578" si="88">IF(AD515=1,IF(AO515="completo",1,0),0)</f>
        <v>0</v>
      </c>
      <c r="AQ515" s="2">
        <f t="shared" ref="AQ515:AQ578" si="89">IF(AD515=1,IF(AO515="parcial",1,0),0)</f>
        <v>0</v>
      </c>
    </row>
    <row r="516" spans="1:43">
      <c r="A516" s="2">
        <v>303</v>
      </c>
      <c r="B516" s="5" t="s">
        <v>2954</v>
      </c>
      <c r="C516" s="13" t="s">
        <v>120</v>
      </c>
      <c r="D516" s="13">
        <v>1803853272</v>
      </c>
      <c r="E516" s="14">
        <v>20026979</v>
      </c>
      <c r="F516" s="14">
        <v>102126</v>
      </c>
      <c r="G516" s="14" t="s">
        <v>4041</v>
      </c>
      <c r="H516" s="13" t="s">
        <v>73</v>
      </c>
      <c r="I516" s="13" t="s">
        <v>991</v>
      </c>
      <c r="J516" s="14" t="s">
        <v>75</v>
      </c>
      <c r="K516" s="14" t="s">
        <v>4042</v>
      </c>
      <c r="L516" s="13">
        <v>2015</v>
      </c>
      <c r="M516" s="15">
        <v>42423</v>
      </c>
      <c r="N516" s="16" t="s">
        <v>77</v>
      </c>
      <c r="O516" s="16">
        <v>0</v>
      </c>
      <c r="P516" s="16" t="s">
        <v>78</v>
      </c>
      <c r="Q516" s="16" t="s">
        <v>78</v>
      </c>
      <c r="R516" s="16" t="s">
        <v>78</v>
      </c>
      <c r="S516" s="16" t="s">
        <v>78</v>
      </c>
      <c r="T516" s="14" t="s">
        <v>80</v>
      </c>
      <c r="U516" s="13" t="s">
        <v>4043</v>
      </c>
      <c r="V516" s="14" t="s">
        <v>4044</v>
      </c>
      <c r="W516" s="13" t="s">
        <v>73</v>
      </c>
      <c r="X516" s="17" t="s">
        <v>137</v>
      </c>
      <c r="Y516" s="14">
        <v>420</v>
      </c>
      <c r="Z516" s="14" t="s">
        <v>137</v>
      </c>
      <c r="AA516" s="13" t="s">
        <v>99</v>
      </c>
      <c r="AB516" s="18" t="s">
        <v>100</v>
      </c>
      <c r="AC516" s="4">
        <f t="shared" si="80"/>
        <v>1</v>
      </c>
      <c r="AD516" s="2">
        <f>IF(COUNTIF(D$2:D516,D516)&gt;1,0,1)</f>
        <v>1</v>
      </c>
      <c r="AG516" s="2">
        <f t="shared" si="81"/>
        <v>0</v>
      </c>
      <c r="AH516" s="2">
        <f t="shared" si="87"/>
        <v>0</v>
      </c>
      <c r="AI516" s="2">
        <f t="shared" si="82"/>
        <v>1</v>
      </c>
      <c r="AJ516" s="44" t="str">
        <f t="shared" si="83"/>
        <v>180385327204572303H</v>
      </c>
      <c r="AK516" s="2">
        <f>IF(COUNTIF(AJ$2:AJ516,AJ516)&gt;1,0,1)</f>
        <v>1</v>
      </c>
      <c r="AL516" s="2">
        <f t="shared" si="84"/>
        <v>1</v>
      </c>
      <c r="AM516" s="2">
        <f t="shared" si="85"/>
        <v>0</v>
      </c>
      <c r="AN516" s="2">
        <f t="shared" si="86"/>
        <v>1</v>
      </c>
      <c r="AO516" s="2">
        <f>VLOOKUP(D516,'[1]Matriculados PD 2015_2019'!$D:$F,3,0)</f>
        <v>0</v>
      </c>
      <c r="AP516" s="2">
        <f t="shared" si="88"/>
        <v>0</v>
      </c>
      <c r="AQ516" s="2">
        <f t="shared" si="89"/>
        <v>0</v>
      </c>
    </row>
    <row r="517" spans="1:43">
      <c r="A517" s="2">
        <v>303</v>
      </c>
      <c r="B517" s="6" t="s">
        <v>2954</v>
      </c>
      <c r="C517" s="7" t="s">
        <v>120</v>
      </c>
      <c r="D517" s="7">
        <v>1803853272</v>
      </c>
      <c r="E517" s="8">
        <v>20026979</v>
      </c>
      <c r="F517" s="8">
        <v>102126</v>
      </c>
      <c r="G517" s="8" t="s">
        <v>4041</v>
      </c>
      <c r="H517" s="7" t="s">
        <v>73</v>
      </c>
      <c r="I517" s="7" t="s">
        <v>991</v>
      </c>
      <c r="J517" s="8" t="s">
        <v>75</v>
      </c>
      <c r="K517" s="8" t="s">
        <v>4042</v>
      </c>
      <c r="L517" s="7">
        <v>2015</v>
      </c>
      <c r="M517" s="9">
        <v>42423</v>
      </c>
      <c r="N517" s="10" t="s">
        <v>77</v>
      </c>
      <c r="O517" s="10">
        <v>0</v>
      </c>
      <c r="P517" s="10" t="s">
        <v>78</v>
      </c>
      <c r="Q517" s="10" t="s">
        <v>78</v>
      </c>
      <c r="R517" s="10" t="s">
        <v>78</v>
      </c>
      <c r="S517" s="10" t="s">
        <v>78</v>
      </c>
      <c r="T517" s="8" t="s">
        <v>80</v>
      </c>
      <c r="U517" s="7" t="s">
        <v>1894</v>
      </c>
      <c r="V517" s="8" t="s">
        <v>1895</v>
      </c>
      <c r="W517" s="7"/>
      <c r="X517" s="11"/>
      <c r="Y517" s="8"/>
      <c r="Z517" s="8"/>
      <c r="AA517" s="7"/>
      <c r="AB517" s="12"/>
      <c r="AC517" s="4">
        <f t="shared" si="80"/>
        <v>1</v>
      </c>
      <c r="AD517" s="2">
        <f>IF(COUNTIF(D$2:D517,D517)&gt;1,0,1)</f>
        <v>0</v>
      </c>
      <c r="AG517" s="2">
        <f t="shared" si="81"/>
        <v>0</v>
      </c>
      <c r="AH517" s="2">
        <f t="shared" si="87"/>
        <v>0</v>
      </c>
      <c r="AI517" s="2">
        <f t="shared" si="82"/>
        <v>0</v>
      </c>
      <c r="AJ517" s="44" t="str">
        <f t="shared" si="83"/>
        <v>1803853272Y0559969W</v>
      </c>
      <c r="AK517" s="2">
        <f>IF(COUNTIF(AJ$2:AJ517,AJ517)&gt;1,0,1)</f>
        <v>1</v>
      </c>
      <c r="AL517" s="2">
        <f t="shared" si="84"/>
        <v>0</v>
      </c>
      <c r="AM517" s="2">
        <f t="shared" si="85"/>
        <v>0</v>
      </c>
      <c r="AN517" s="2">
        <f t="shared" si="86"/>
        <v>0</v>
      </c>
      <c r="AO517" s="2">
        <f>VLOOKUP(D517,'[1]Matriculados PD 2015_2019'!$D:$F,3,0)</f>
        <v>0</v>
      </c>
      <c r="AP517" s="2">
        <f t="shared" si="88"/>
        <v>0</v>
      </c>
      <c r="AQ517" s="2">
        <f t="shared" si="89"/>
        <v>0</v>
      </c>
    </row>
    <row r="518" spans="1:43">
      <c r="A518" s="2">
        <v>303</v>
      </c>
      <c r="B518" s="6" t="s">
        <v>2954</v>
      </c>
      <c r="C518" s="7" t="s">
        <v>120</v>
      </c>
      <c r="D518" s="7" t="s">
        <v>4045</v>
      </c>
      <c r="E518" s="8">
        <v>21595</v>
      </c>
      <c r="F518" s="8">
        <v>102126</v>
      </c>
      <c r="G518" s="8" t="s">
        <v>4046</v>
      </c>
      <c r="H518" s="7" t="s">
        <v>73</v>
      </c>
      <c r="I518" s="7" t="s">
        <v>74</v>
      </c>
      <c r="J518" s="8" t="s">
        <v>75</v>
      </c>
      <c r="K518" s="8" t="s">
        <v>4047</v>
      </c>
      <c r="L518" s="7">
        <v>2015</v>
      </c>
      <c r="M518" s="9">
        <v>42405</v>
      </c>
      <c r="N518" s="10" t="s">
        <v>77</v>
      </c>
      <c r="O518" s="10">
        <v>0</v>
      </c>
      <c r="P518" s="10" t="s">
        <v>78</v>
      </c>
      <c r="Q518" s="10" t="s">
        <v>78</v>
      </c>
      <c r="R518" s="10" t="s">
        <v>78</v>
      </c>
      <c r="S518" s="10" t="s">
        <v>78</v>
      </c>
      <c r="T518" s="8" t="s">
        <v>80</v>
      </c>
      <c r="U518" s="7" t="s">
        <v>4048</v>
      </c>
      <c r="V518" s="8" t="s">
        <v>4049</v>
      </c>
      <c r="W518" s="7" t="s">
        <v>83</v>
      </c>
      <c r="X518" s="11"/>
      <c r="Y518" s="8"/>
      <c r="Z518" s="8"/>
      <c r="AA518" s="7"/>
      <c r="AB518" s="12"/>
      <c r="AC518" s="4">
        <f t="shared" si="80"/>
        <v>1</v>
      </c>
      <c r="AD518" s="2">
        <f>IF(COUNTIF(D$2:D518,D518)&gt;1,0,1)</f>
        <v>1</v>
      </c>
      <c r="AG518" s="2">
        <f t="shared" si="81"/>
        <v>0</v>
      </c>
      <c r="AH518" s="2">
        <f t="shared" si="87"/>
        <v>0</v>
      </c>
      <c r="AI518" s="2">
        <f t="shared" si="82"/>
        <v>1</v>
      </c>
      <c r="AJ518" s="44" t="str">
        <f t="shared" si="83"/>
        <v>30504431Z27500218S</v>
      </c>
      <c r="AK518" s="2">
        <f>IF(COUNTIF(AJ$2:AJ518,AJ518)&gt;1,0,1)</f>
        <v>1</v>
      </c>
      <c r="AL518" s="2">
        <f t="shared" si="84"/>
        <v>1</v>
      </c>
      <c r="AM518" s="2">
        <f t="shared" si="85"/>
        <v>0</v>
      </c>
      <c r="AN518" s="2">
        <f t="shared" si="86"/>
        <v>0</v>
      </c>
      <c r="AO518" s="2">
        <f>VLOOKUP(D518,'[1]Matriculados PD 2015_2019'!$D:$F,3,0)</f>
        <v>0</v>
      </c>
      <c r="AP518" s="2">
        <f t="shared" si="88"/>
        <v>0</v>
      </c>
      <c r="AQ518" s="2">
        <f t="shared" si="89"/>
        <v>0</v>
      </c>
    </row>
    <row r="519" spans="1:43">
      <c r="A519" s="2">
        <v>303</v>
      </c>
      <c r="B519" s="5" t="s">
        <v>2954</v>
      </c>
      <c r="C519" s="13" t="s">
        <v>120</v>
      </c>
      <c r="D519" s="13" t="s">
        <v>4045</v>
      </c>
      <c r="E519" s="14">
        <v>21595</v>
      </c>
      <c r="F519" s="14">
        <v>102126</v>
      </c>
      <c r="G519" s="14" t="s">
        <v>4046</v>
      </c>
      <c r="H519" s="13" t="s">
        <v>73</v>
      </c>
      <c r="I519" s="13" t="s">
        <v>74</v>
      </c>
      <c r="J519" s="14" t="s">
        <v>75</v>
      </c>
      <c r="K519" s="14" t="s">
        <v>4047</v>
      </c>
      <c r="L519" s="13">
        <v>2015</v>
      </c>
      <c r="M519" s="15">
        <v>42405</v>
      </c>
      <c r="N519" s="16" t="s">
        <v>77</v>
      </c>
      <c r="O519" s="16">
        <v>0</v>
      </c>
      <c r="P519" s="16" t="s">
        <v>78</v>
      </c>
      <c r="Q519" s="16" t="s">
        <v>78</v>
      </c>
      <c r="R519" s="16" t="s">
        <v>78</v>
      </c>
      <c r="S519" s="16" t="s">
        <v>78</v>
      </c>
      <c r="T519" s="14" t="s">
        <v>80</v>
      </c>
      <c r="U519" s="13" t="s">
        <v>4050</v>
      </c>
      <c r="V519" s="14" t="s">
        <v>4051</v>
      </c>
      <c r="W519" s="13" t="s">
        <v>83</v>
      </c>
      <c r="X519" s="17" t="s">
        <v>1924</v>
      </c>
      <c r="Y519" s="14">
        <v>819</v>
      </c>
      <c r="Z519" s="14" t="s">
        <v>1924</v>
      </c>
      <c r="AA519" s="13" t="s">
        <v>99</v>
      </c>
      <c r="AB519" s="18" t="s">
        <v>100</v>
      </c>
      <c r="AC519" s="4">
        <f t="shared" si="80"/>
        <v>1</v>
      </c>
      <c r="AD519" s="2">
        <f>IF(COUNTIF(D$2:D519,D519)&gt;1,0,1)</f>
        <v>0</v>
      </c>
      <c r="AG519" s="2">
        <f t="shared" si="81"/>
        <v>0</v>
      </c>
      <c r="AH519" s="2">
        <f t="shared" si="87"/>
        <v>0</v>
      </c>
      <c r="AI519" s="2">
        <f t="shared" si="82"/>
        <v>0</v>
      </c>
      <c r="AJ519" s="44" t="str">
        <f t="shared" si="83"/>
        <v>30504431Z34010198Y</v>
      </c>
      <c r="AK519" s="2">
        <f>IF(COUNTIF(AJ$2:AJ519,AJ519)&gt;1,0,1)</f>
        <v>1</v>
      </c>
      <c r="AL519" s="2">
        <f t="shared" si="84"/>
        <v>0</v>
      </c>
      <c r="AM519" s="2">
        <f t="shared" si="85"/>
        <v>0</v>
      </c>
      <c r="AN519" s="2">
        <f t="shared" si="86"/>
        <v>0</v>
      </c>
      <c r="AO519" s="2">
        <f>VLOOKUP(D519,'[1]Matriculados PD 2015_2019'!$D:$F,3,0)</f>
        <v>0</v>
      </c>
      <c r="AP519" s="2">
        <f t="shared" si="88"/>
        <v>0</v>
      </c>
      <c r="AQ519" s="2">
        <f t="shared" si="89"/>
        <v>0</v>
      </c>
    </row>
    <row r="520" spans="1:43">
      <c r="A520" s="2">
        <v>303</v>
      </c>
      <c r="B520" s="6" t="s">
        <v>2954</v>
      </c>
      <c r="C520" s="7" t="s">
        <v>120</v>
      </c>
      <c r="D520" s="7" t="s">
        <v>4045</v>
      </c>
      <c r="E520" s="8">
        <v>21595</v>
      </c>
      <c r="F520" s="8">
        <v>102126</v>
      </c>
      <c r="G520" s="8" t="s">
        <v>4046</v>
      </c>
      <c r="H520" s="7" t="s">
        <v>73</v>
      </c>
      <c r="I520" s="7" t="s">
        <v>74</v>
      </c>
      <c r="J520" s="8" t="s">
        <v>75</v>
      </c>
      <c r="K520" s="8" t="s">
        <v>4047</v>
      </c>
      <c r="L520" s="7">
        <v>2015</v>
      </c>
      <c r="M520" s="9">
        <v>42405</v>
      </c>
      <c r="N520" s="10" t="s">
        <v>77</v>
      </c>
      <c r="O520" s="10">
        <v>0</v>
      </c>
      <c r="P520" s="10" t="s">
        <v>78</v>
      </c>
      <c r="Q520" s="10" t="s">
        <v>78</v>
      </c>
      <c r="R520" s="10" t="s">
        <v>78</v>
      </c>
      <c r="S520" s="10" t="s">
        <v>78</v>
      </c>
      <c r="T520" s="8" t="s">
        <v>90</v>
      </c>
      <c r="U520" s="7" t="s">
        <v>4048</v>
      </c>
      <c r="V520" s="8" t="s">
        <v>4049</v>
      </c>
      <c r="W520" s="7" t="s">
        <v>83</v>
      </c>
      <c r="X520" s="11"/>
      <c r="Y520" s="8"/>
      <c r="Z520" s="8"/>
      <c r="AA520" s="7"/>
      <c r="AB520" s="12"/>
      <c r="AC520" s="4">
        <f t="shared" si="80"/>
        <v>1</v>
      </c>
      <c r="AD520" s="2">
        <f>IF(COUNTIF(D$2:D520,D520)&gt;1,0,1)</f>
        <v>0</v>
      </c>
      <c r="AG520" s="2">
        <f t="shared" si="81"/>
        <v>0</v>
      </c>
      <c r="AH520" s="2">
        <f t="shared" si="87"/>
        <v>0</v>
      </c>
      <c r="AI520" s="2">
        <f t="shared" si="82"/>
        <v>0</v>
      </c>
      <c r="AJ520" s="44" t="str">
        <f t="shared" si="83"/>
        <v>30504431Z27500218S</v>
      </c>
      <c r="AK520" s="2">
        <f>IF(COUNTIF(AJ$2:AJ520,AJ520)&gt;1,0,1)</f>
        <v>0</v>
      </c>
      <c r="AL520" s="2">
        <f t="shared" si="84"/>
        <v>0</v>
      </c>
      <c r="AM520" s="2">
        <f t="shared" si="85"/>
        <v>0</v>
      </c>
      <c r="AN520" s="2">
        <f t="shared" si="86"/>
        <v>0</v>
      </c>
      <c r="AO520" s="2">
        <f>VLOOKUP(D520,'[1]Matriculados PD 2015_2019'!$D:$F,3,0)</f>
        <v>0</v>
      </c>
      <c r="AP520" s="2">
        <f t="shared" si="88"/>
        <v>0</v>
      </c>
      <c r="AQ520" s="2">
        <f t="shared" si="89"/>
        <v>0</v>
      </c>
    </row>
    <row r="521" spans="1:43">
      <c r="A521" s="2">
        <v>303</v>
      </c>
      <c r="B521" s="5" t="s">
        <v>2954</v>
      </c>
      <c r="C521" s="13" t="s">
        <v>120</v>
      </c>
      <c r="D521" s="13" t="s">
        <v>4052</v>
      </c>
      <c r="E521" s="14">
        <v>10165191</v>
      </c>
      <c r="F521" s="14">
        <v>102126</v>
      </c>
      <c r="G521" s="14" t="s">
        <v>4053</v>
      </c>
      <c r="H521" s="13" t="s">
        <v>83</v>
      </c>
      <c r="I521" s="13" t="s">
        <v>74</v>
      </c>
      <c r="J521" s="14" t="s">
        <v>75</v>
      </c>
      <c r="K521" s="14" t="s">
        <v>4054</v>
      </c>
      <c r="L521" s="13">
        <v>2015</v>
      </c>
      <c r="M521" s="15">
        <v>42355</v>
      </c>
      <c r="N521" s="16" t="s">
        <v>77</v>
      </c>
      <c r="O521" s="16">
        <v>0</v>
      </c>
      <c r="P521" s="16" t="s">
        <v>78</v>
      </c>
      <c r="Q521" s="16" t="s">
        <v>78</v>
      </c>
      <c r="R521" s="16" t="s">
        <v>78</v>
      </c>
      <c r="S521" s="16" t="s">
        <v>79</v>
      </c>
      <c r="T521" s="14" t="s">
        <v>80</v>
      </c>
      <c r="U521" s="13" t="s">
        <v>2528</v>
      </c>
      <c r="V521" s="14" t="s">
        <v>2529</v>
      </c>
      <c r="W521" s="13" t="s">
        <v>83</v>
      </c>
      <c r="X521" s="17" t="s">
        <v>1924</v>
      </c>
      <c r="Y521" s="14">
        <v>819</v>
      </c>
      <c r="Z521" s="14" t="s">
        <v>1924</v>
      </c>
      <c r="AA521" s="13" t="s">
        <v>99</v>
      </c>
      <c r="AB521" s="18" t="s">
        <v>100</v>
      </c>
      <c r="AC521" s="4">
        <f t="shared" si="80"/>
        <v>1</v>
      </c>
      <c r="AD521" s="2">
        <f>IF(COUNTIF(D$2:D521,D521)&gt;1,0,1)</f>
        <v>1</v>
      </c>
      <c r="AG521" s="2">
        <f t="shared" si="81"/>
        <v>0</v>
      </c>
      <c r="AH521" s="2">
        <f t="shared" si="87"/>
        <v>0</v>
      </c>
      <c r="AI521" s="2">
        <f t="shared" si="82"/>
        <v>1</v>
      </c>
      <c r="AJ521" s="44" t="str">
        <f t="shared" si="83"/>
        <v>30544775Q30509592T</v>
      </c>
      <c r="AK521" s="2">
        <f>IF(COUNTIF(AJ$2:AJ521,AJ521)&gt;1,0,1)</f>
        <v>1</v>
      </c>
      <c r="AL521" s="2">
        <f t="shared" si="84"/>
        <v>1</v>
      </c>
      <c r="AM521" s="2">
        <f t="shared" si="85"/>
        <v>1</v>
      </c>
      <c r="AN521" s="2">
        <f t="shared" si="86"/>
        <v>0</v>
      </c>
      <c r="AO521" s="2">
        <f>VLOOKUP(D521,'[1]Matriculados PD 2015_2019'!$D:$F,3,0)</f>
        <v>0</v>
      </c>
      <c r="AP521" s="2">
        <f t="shared" si="88"/>
        <v>0</v>
      </c>
      <c r="AQ521" s="2">
        <f t="shared" si="89"/>
        <v>0</v>
      </c>
    </row>
    <row r="522" spans="1:43">
      <c r="A522" s="2">
        <v>303</v>
      </c>
      <c r="B522" s="6" t="s">
        <v>2954</v>
      </c>
      <c r="C522" s="7" t="s">
        <v>120</v>
      </c>
      <c r="D522" s="7" t="s">
        <v>4052</v>
      </c>
      <c r="E522" s="8">
        <v>10165191</v>
      </c>
      <c r="F522" s="8">
        <v>102126</v>
      </c>
      <c r="G522" s="8" t="s">
        <v>4053</v>
      </c>
      <c r="H522" s="7" t="s">
        <v>83</v>
      </c>
      <c r="I522" s="7" t="s">
        <v>74</v>
      </c>
      <c r="J522" s="8" t="s">
        <v>75</v>
      </c>
      <c r="K522" s="8" t="s">
        <v>4054</v>
      </c>
      <c r="L522" s="7">
        <v>2015</v>
      </c>
      <c r="M522" s="9">
        <v>42355</v>
      </c>
      <c r="N522" s="10" t="s">
        <v>77</v>
      </c>
      <c r="O522" s="10">
        <v>0</v>
      </c>
      <c r="P522" s="10" t="s">
        <v>78</v>
      </c>
      <c r="Q522" s="10" t="s">
        <v>78</v>
      </c>
      <c r="R522" s="10" t="s">
        <v>78</v>
      </c>
      <c r="S522" s="10" t="s">
        <v>79</v>
      </c>
      <c r="T522" s="8" t="s">
        <v>80</v>
      </c>
      <c r="U522" s="7" t="s">
        <v>4055</v>
      </c>
      <c r="V522" s="8" t="s">
        <v>4056</v>
      </c>
      <c r="W522" s="7" t="s">
        <v>73</v>
      </c>
      <c r="X522" s="11" t="s">
        <v>1924</v>
      </c>
      <c r="Y522" s="8">
        <v>819</v>
      </c>
      <c r="Z522" s="8" t="s">
        <v>1924</v>
      </c>
      <c r="AA522" s="7" t="s">
        <v>99</v>
      </c>
      <c r="AB522" s="12" t="s">
        <v>100</v>
      </c>
      <c r="AC522" s="4">
        <f t="shared" si="80"/>
        <v>1</v>
      </c>
      <c r="AD522" s="2">
        <f>IF(COUNTIF(D$2:D522,D522)&gt;1,0,1)</f>
        <v>0</v>
      </c>
      <c r="AG522" s="2">
        <f t="shared" si="81"/>
        <v>0</v>
      </c>
      <c r="AH522" s="2">
        <f t="shared" si="87"/>
        <v>0</v>
      </c>
      <c r="AI522" s="2">
        <f t="shared" si="82"/>
        <v>0</v>
      </c>
      <c r="AJ522" s="44" t="str">
        <f t="shared" si="83"/>
        <v>30544775Q72978765H</v>
      </c>
      <c r="AK522" s="2">
        <f>IF(COUNTIF(AJ$2:AJ522,AJ522)&gt;1,0,1)</f>
        <v>1</v>
      </c>
      <c r="AL522" s="2">
        <f t="shared" si="84"/>
        <v>0</v>
      </c>
      <c r="AM522" s="2">
        <f t="shared" si="85"/>
        <v>0</v>
      </c>
      <c r="AN522" s="2">
        <f t="shared" si="86"/>
        <v>0</v>
      </c>
      <c r="AO522" s="2">
        <f>VLOOKUP(D522,'[1]Matriculados PD 2015_2019'!$D:$F,3,0)</f>
        <v>0</v>
      </c>
      <c r="AP522" s="2">
        <f t="shared" si="88"/>
        <v>0</v>
      </c>
      <c r="AQ522" s="2">
        <f t="shared" si="89"/>
        <v>0</v>
      </c>
    </row>
    <row r="523" spans="1:43">
      <c r="A523" s="2">
        <v>303</v>
      </c>
      <c r="B523" s="5" t="s">
        <v>2954</v>
      </c>
      <c r="C523" s="13" t="s">
        <v>120</v>
      </c>
      <c r="D523" s="13" t="s">
        <v>4052</v>
      </c>
      <c r="E523" s="14">
        <v>10165191</v>
      </c>
      <c r="F523" s="14">
        <v>102126</v>
      </c>
      <c r="G523" s="14" t="s">
        <v>4053</v>
      </c>
      <c r="H523" s="13" t="s">
        <v>83</v>
      </c>
      <c r="I523" s="13" t="s">
        <v>74</v>
      </c>
      <c r="J523" s="14" t="s">
        <v>75</v>
      </c>
      <c r="K523" s="14" t="s">
        <v>4054</v>
      </c>
      <c r="L523" s="13">
        <v>2015</v>
      </c>
      <c r="M523" s="15">
        <v>42355</v>
      </c>
      <c r="N523" s="16" t="s">
        <v>77</v>
      </c>
      <c r="O523" s="16">
        <v>0</v>
      </c>
      <c r="P523" s="16" t="s">
        <v>78</v>
      </c>
      <c r="Q523" s="16" t="s">
        <v>78</v>
      </c>
      <c r="R523" s="16" t="s">
        <v>78</v>
      </c>
      <c r="S523" s="16" t="s">
        <v>79</v>
      </c>
      <c r="T523" s="14" t="s">
        <v>90</v>
      </c>
      <c r="U523" s="13" t="s">
        <v>2528</v>
      </c>
      <c r="V523" s="14" t="s">
        <v>2529</v>
      </c>
      <c r="W523" s="13" t="s">
        <v>83</v>
      </c>
      <c r="X523" s="17" t="s">
        <v>1924</v>
      </c>
      <c r="Y523" s="14">
        <v>819</v>
      </c>
      <c r="Z523" s="14" t="s">
        <v>1924</v>
      </c>
      <c r="AA523" s="13" t="s">
        <v>99</v>
      </c>
      <c r="AB523" s="18" t="s">
        <v>100</v>
      </c>
      <c r="AC523" s="4">
        <f t="shared" si="80"/>
        <v>1</v>
      </c>
      <c r="AD523" s="2">
        <f>IF(COUNTIF(D$2:D523,D523)&gt;1,0,1)</f>
        <v>0</v>
      </c>
      <c r="AG523" s="2">
        <f t="shared" si="81"/>
        <v>0</v>
      </c>
      <c r="AH523" s="2">
        <f t="shared" si="87"/>
        <v>0</v>
      </c>
      <c r="AI523" s="2">
        <f t="shared" si="82"/>
        <v>0</v>
      </c>
      <c r="AJ523" s="44" t="str">
        <f t="shared" si="83"/>
        <v>30544775Q30509592T</v>
      </c>
      <c r="AK523" s="2">
        <f>IF(COUNTIF(AJ$2:AJ523,AJ523)&gt;1,0,1)</f>
        <v>0</v>
      </c>
      <c r="AL523" s="2">
        <f t="shared" si="84"/>
        <v>0</v>
      </c>
      <c r="AM523" s="2">
        <f t="shared" si="85"/>
        <v>0</v>
      </c>
      <c r="AN523" s="2">
        <f t="shared" si="86"/>
        <v>0</v>
      </c>
      <c r="AO523" s="2">
        <f>VLOOKUP(D523,'[1]Matriculados PD 2015_2019'!$D:$F,3,0)</f>
        <v>0</v>
      </c>
      <c r="AP523" s="2">
        <f t="shared" si="88"/>
        <v>0</v>
      </c>
      <c r="AQ523" s="2">
        <f t="shared" si="89"/>
        <v>0</v>
      </c>
    </row>
    <row r="524" spans="1:43">
      <c r="A524" s="2">
        <v>303</v>
      </c>
      <c r="B524" s="5" t="s">
        <v>2954</v>
      </c>
      <c r="C524" s="13" t="s">
        <v>120</v>
      </c>
      <c r="D524" s="13" t="s">
        <v>4057</v>
      </c>
      <c r="E524" s="14">
        <v>19360</v>
      </c>
      <c r="F524" s="14">
        <v>102126</v>
      </c>
      <c r="G524" s="14" t="s">
        <v>4058</v>
      </c>
      <c r="H524" s="13" t="s">
        <v>73</v>
      </c>
      <c r="I524" s="13" t="s">
        <v>74</v>
      </c>
      <c r="J524" s="14" t="s">
        <v>75</v>
      </c>
      <c r="K524" s="14" t="s">
        <v>4059</v>
      </c>
      <c r="L524" s="13">
        <v>2015</v>
      </c>
      <c r="M524" s="15">
        <v>42340</v>
      </c>
      <c r="N524" s="16" t="s">
        <v>77</v>
      </c>
      <c r="O524" s="16">
        <v>0</v>
      </c>
      <c r="P524" s="16" t="s">
        <v>78</v>
      </c>
      <c r="Q524" s="16" t="s">
        <v>79</v>
      </c>
      <c r="R524" s="16" t="s">
        <v>78</v>
      </c>
      <c r="S524" s="16" t="s">
        <v>78</v>
      </c>
      <c r="T524" s="14" t="s">
        <v>80</v>
      </c>
      <c r="U524" s="13" t="s">
        <v>4060</v>
      </c>
      <c r="V524" s="14" t="s">
        <v>4061</v>
      </c>
      <c r="W524" s="13"/>
      <c r="X524" s="17"/>
      <c r="Y524" s="14"/>
      <c r="Z524" s="14"/>
      <c r="AA524" s="13"/>
      <c r="AB524" s="18"/>
      <c r="AC524" s="4">
        <f t="shared" si="80"/>
        <v>1</v>
      </c>
      <c r="AD524" s="2">
        <f>IF(COUNTIF(D$2:D524,D524)&gt;1,0,1)</f>
        <v>1</v>
      </c>
      <c r="AG524" s="2">
        <f t="shared" si="81"/>
        <v>1</v>
      </c>
      <c r="AH524" s="2">
        <f t="shared" si="87"/>
        <v>0</v>
      </c>
      <c r="AI524" s="2">
        <f t="shared" si="82"/>
        <v>1</v>
      </c>
      <c r="AJ524" s="44" t="str">
        <f t="shared" si="83"/>
        <v>30950116M2511080D</v>
      </c>
      <c r="AK524" s="2">
        <f>IF(COUNTIF(AJ$2:AJ524,AJ524)&gt;1,0,1)</f>
        <v>1</v>
      </c>
      <c r="AL524" s="2">
        <f t="shared" si="84"/>
        <v>1</v>
      </c>
      <c r="AM524" s="2">
        <f t="shared" si="85"/>
        <v>0</v>
      </c>
      <c r="AN524" s="2">
        <f t="shared" si="86"/>
        <v>0</v>
      </c>
      <c r="AO524" s="2">
        <f>VLOOKUP(D524,'[1]Matriculados PD 2015_2019'!$D:$F,3,0)</f>
        <v>0</v>
      </c>
      <c r="AP524" s="2">
        <f t="shared" si="88"/>
        <v>0</v>
      </c>
      <c r="AQ524" s="2">
        <f t="shared" si="89"/>
        <v>0</v>
      </c>
    </row>
    <row r="525" spans="1:43">
      <c r="A525" s="2">
        <v>303</v>
      </c>
      <c r="B525" s="6" t="s">
        <v>2954</v>
      </c>
      <c r="C525" s="7" t="s">
        <v>120</v>
      </c>
      <c r="D525" s="7" t="s">
        <v>4057</v>
      </c>
      <c r="E525" s="8">
        <v>19360</v>
      </c>
      <c r="F525" s="8">
        <v>102126</v>
      </c>
      <c r="G525" s="8" t="s">
        <v>4058</v>
      </c>
      <c r="H525" s="7" t="s">
        <v>73</v>
      </c>
      <c r="I525" s="7" t="s">
        <v>74</v>
      </c>
      <c r="J525" s="8" t="s">
        <v>75</v>
      </c>
      <c r="K525" s="8" t="s">
        <v>4059</v>
      </c>
      <c r="L525" s="7">
        <v>2015</v>
      </c>
      <c r="M525" s="9">
        <v>42340</v>
      </c>
      <c r="N525" s="10" t="s">
        <v>77</v>
      </c>
      <c r="O525" s="10">
        <v>0</v>
      </c>
      <c r="P525" s="10" t="s">
        <v>78</v>
      </c>
      <c r="Q525" s="10" t="s">
        <v>79</v>
      </c>
      <c r="R525" s="10" t="s">
        <v>78</v>
      </c>
      <c r="S525" s="10" t="s">
        <v>78</v>
      </c>
      <c r="T525" s="8" t="s">
        <v>80</v>
      </c>
      <c r="U525" s="7" t="s">
        <v>1003</v>
      </c>
      <c r="V525" s="8" t="s">
        <v>1004</v>
      </c>
      <c r="W525" s="7" t="s">
        <v>83</v>
      </c>
      <c r="X525" s="11" t="s">
        <v>646</v>
      </c>
      <c r="Y525" s="8">
        <v>63</v>
      </c>
      <c r="Z525" s="8" t="s">
        <v>1005</v>
      </c>
      <c r="AA525" s="7" t="s">
        <v>99</v>
      </c>
      <c r="AB525" s="12" t="s">
        <v>100</v>
      </c>
      <c r="AC525" s="4">
        <f t="shared" si="80"/>
        <v>1</v>
      </c>
      <c r="AD525" s="2">
        <f>IF(COUNTIF(D$2:D525,D525)&gt;1,0,1)</f>
        <v>0</v>
      </c>
      <c r="AG525" s="2">
        <f t="shared" si="81"/>
        <v>0</v>
      </c>
      <c r="AH525" s="2">
        <f t="shared" si="87"/>
        <v>0</v>
      </c>
      <c r="AI525" s="2">
        <f t="shared" si="82"/>
        <v>0</v>
      </c>
      <c r="AJ525" s="44" t="str">
        <f t="shared" si="83"/>
        <v>30950116M28316199W</v>
      </c>
      <c r="AK525" s="2">
        <f>IF(COUNTIF(AJ$2:AJ525,AJ525)&gt;1,0,1)</f>
        <v>1</v>
      </c>
      <c r="AL525" s="2">
        <f t="shared" si="84"/>
        <v>0</v>
      </c>
      <c r="AM525" s="2">
        <f t="shared" si="85"/>
        <v>0</v>
      </c>
      <c r="AN525" s="2">
        <f t="shared" si="86"/>
        <v>0</v>
      </c>
      <c r="AO525" s="2">
        <f>VLOOKUP(D525,'[1]Matriculados PD 2015_2019'!$D:$F,3,0)</f>
        <v>0</v>
      </c>
      <c r="AP525" s="2">
        <f t="shared" si="88"/>
        <v>0</v>
      </c>
      <c r="AQ525" s="2">
        <f t="shared" si="89"/>
        <v>0</v>
      </c>
    </row>
    <row r="526" spans="1:43">
      <c r="A526" s="2">
        <v>303</v>
      </c>
      <c r="B526" s="5" t="s">
        <v>2954</v>
      </c>
      <c r="C526" s="13" t="s">
        <v>120</v>
      </c>
      <c r="D526" s="13" t="s">
        <v>4057</v>
      </c>
      <c r="E526" s="14">
        <v>19360</v>
      </c>
      <c r="F526" s="14">
        <v>102126</v>
      </c>
      <c r="G526" s="14" t="s">
        <v>4058</v>
      </c>
      <c r="H526" s="13" t="s">
        <v>73</v>
      </c>
      <c r="I526" s="13" t="s">
        <v>74</v>
      </c>
      <c r="J526" s="14" t="s">
        <v>75</v>
      </c>
      <c r="K526" s="14" t="s">
        <v>4059</v>
      </c>
      <c r="L526" s="13">
        <v>2015</v>
      </c>
      <c r="M526" s="15">
        <v>42340</v>
      </c>
      <c r="N526" s="16" t="s">
        <v>77</v>
      </c>
      <c r="O526" s="16">
        <v>0</v>
      </c>
      <c r="P526" s="16" t="s">
        <v>78</v>
      </c>
      <c r="Q526" s="16" t="s">
        <v>79</v>
      </c>
      <c r="R526" s="16" t="s">
        <v>78</v>
      </c>
      <c r="S526" s="16" t="s">
        <v>78</v>
      </c>
      <c r="T526" s="14" t="s">
        <v>90</v>
      </c>
      <c r="U526" s="13" t="s">
        <v>1003</v>
      </c>
      <c r="V526" s="14" t="s">
        <v>1004</v>
      </c>
      <c r="W526" s="13" t="s">
        <v>83</v>
      </c>
      <c r="X526" s="17" t="s">
        <v>646</v>
      </c>
      <c r="Y526" s="14">
        <v>63</v>
      </c>
      <c r="Z526" s="14" t="s">
        <v>1005</v>
      </c>
      <c r="AA526" s="13" t="s">
        <v>99</v>
      </c>
      <c r="AB526" s="18" t="s">
        <v>100</v>
      </c>
      <c r="AC526" s="4">
        <f t="shared" si="80"/>
        <v>1</v>
      </c>
      <c r="AD526" s="2">
        <f>IF(COUNTIF(D$2:D526,D526)&gt;1,0,1)</f>
        <v>0</v>
      </c>
      <c r="AG526" s="2">
        <f t="shared" si="81"/>
        <v>0</v>
      </c>
      <c r="AH526" s="2">
        <f t="shared" si="87"/>
        <v>0</v>
      </c>
      <c r="AI526" s="2">
        <f t="shared" si="82"/>
        <v>0</v>
      </c>
      <c r="AJ526" s="44" t="str">
        <f t="shared" si="83"/>
        <v>30950116M28316199W</v>
      </c>
      <c r="AK526" s="2">
        <f>IF(COUNTIF(AJ$2:AJ526,AJ526)&gt;1,0,1)</f>
        <v>0</v>
      </c>
      <c r="AL526" s="2">
        <f t="shared" si="84"/>
        <v>0</v>
      </c>
      <c r="AM526" s="2">
        <f t="shared" si="85"/>
        <v>0</v>
      </c>
      <c r="AN526" s="2">
        <f t="shared" si="86"/>
        <v>0</v>
      </c>
      <c r="AO526" s="2">
        <f>VLOOKUP(D526,'[1]Matriculados PD 2015_2019'!$D:$F,3,0)</f>
        <v>0</v>
      </c>
      <c r="AP526" s="2">
        <f t="shared" si="88"/>
        <v>0</v>
      </c>
      <c r="AQ526" s="2">
        <f t="shared" si="89"/>
        <v>0</v>
      </c>
    </row>
    <row r="527" spans="1:43">
      <c r="A527" s="2">
        <v>303</v>
      </c>
      <c r="B527" s="6" t="s">
        <v>2954</v>
      </c>
      <c r="C527" s="7" t="s">
        <v>120</v>
      </c>
      <c r="D527" s="7" t="s">
        <v>4062</v>
      </c>
      <c r="E527" s="8">
        <v>10422872</v>
      </c>
      <c r="F527" s="8">
        <v>102126</v>
      </c>
      <c r="G527" s="8" t="s">
        <v>4063</v>
      </c>
      <c r="H527" s="7" t="s">
        <v>73</v>
      </c>
      <c r="I527" s="7" t="s">
        <v>74</v>
      </c>
      <c r="J527" s="8" t="s">
        <v>75</v>
      </c>
      <c r="K527" s="8" t="s">
        <v>4064</v>
      </c>
      <c r="L527" s="7">
        <v>2015</v>
      </c>
      <c r="M527" s="9">
        <v>42389</v>
      </c>
      <c r="N527" s="10" t="s">
        <v>77</v>
      </c>
      <c r="O527" s="10">
        <v>0</v>
      </c>
      <c r="P527" s="10" t="s">
        <v>78</v>
      </c>
      <c r="Q527" s="10" t="s">
        <v>79</v>
      </c>
      <c r="R527" s="10" t="s">
        <v>78</v>
      </c>
      <c r="S527" s="10" t="s">
        <v>79</v>
      </c>
      <c r="T527" s="8" t="s">
        <v>80</v>
      </c>
      <c r="U527" s="7" t="s">
        <v>4065</v>
      </c>
      <c r="V527" s="8" t="s">
        <v>4066</v>
      </c>
      <c r="W527" s="7" t="s">
        <v>83</v>
      </c>
      <c r="X527" s="11" t="s">
        <v>4696</v>
      </c>
      <c r="Y527" s="8">
        <v>240</v>
      </c>
      <c r="Z527" s="8" t="s">
        <v>98</v>
      </c>
      <c r="AA527" s="7" t="s">
        <v>99</v>
      </c>
      <c r="AB527" s="12" t="s">
        <v>100</v>
      </c>
      <c r="AC527" s="4">
        <f t="shared" si="80"/>
        <v>1</v>
      </c>
      <c r="AD527" s="2">
        <f>IF(COUNTIF(D$2:D527,D527)&gt;1,0,1)</f>
        <v>1</v>
      </c>
      <c r="AG527" s="2">
        <f t="shared" si="81"/>
        <v>1</v>
      </c>
      <c r="AH527" s="2">
        <f t="shared" si="87"/>
        <v>0</v>
      </c>
      <c r="AI527" s="2">
        <f t="shared" si="82"/>
        <v>1</v>
      </c>
      <c r="AJ527" s="44" t="str">
        <f t="shared" si="83"/>
        <v>30955696L26018489S</v>
      </c>
      <c r="AK527" s="2">
        <f>IF(COUNTIF(AJ$2:AJ527,AJ527)&gt;1,0,1)</f>
        <v>1</v>
      </c>
      <c r="AL527" s="2">
        <f t="shared" si="84"/>
        <v>1</v>
      </c>
      <c r="AM527" s="2">
        <f t="shared" si="85"/>
        <v>1</v>
      </c>
      <c r="AN527" s="2">
        <f t="shared" si="86"/>
        <v>0</v>
      </c>
      <c r="AO527" s="2">
        <f>VLOOKUP(D527,'[1]Matriculados PD 2015_2019'!$D:$F,3,0)</f>
        <v>0</v>
      </c>
      <c r="AP527" s="2">
        <f t="shared" si="88"/>
        <v>0</v>
      </c>
      <c r="AQ527" s="2">
        <f t="shared" si="89"/>
        <v>0</v>
      </c>
    </row>
    <row r="528" spans="1:43">
      <c r="A528" s="2">
        <v>303</v>
      </c>
      <c r="B528" s="5" t="s">
        <v>2954</v>
      </c>
      <c r="C528" s="13" t="s">
        <v>120</v>
      </c>
      <c r="D528" s="13" t="s">
        <v>4062</v>
      </c>
      <c r="E528" s="14">
        <v>10422872</v>
      </c>
      <c r="F528" s="14">
        <v>102126</v>
      </c>
      <c r="G528" s="14" t="s">
        <v>4063</v>
      </c>
      <c r="H528" s="13" t="s">
        <v>73</v>
      </c>
      <c r="I528" s="13" t="s">
        <v>74</v>
      </c>
      <c r="J528" s="14" t="s">
        <v>75</v>
      </c>
      <c r="K528" s="14" t="s">
        <v>4064</v>
      </c>
      <c r="L528" s="13">
        <v>2015</v>
      </c>
      <c r="M528" s="15">
        <v>42389</v>
      </c>
      <c r="N528" s="16" t="s">
        <v>77</v>
      </c>
      <c r="O528" s="16">
        <v>0</v>
      </c>
      <c r="P528" s="16" t="s">
        <v>78</v>
      </c>
      <c r="Q528" s="16" t="s">
        <v>79</v>
      </c>
      <c r="R528" s="16" t="s">
        <v>78</v>
      </c>
      <c r="S528" s="16" t="s">
        <v>79</v>
      </c>
      <c r="T528" s="14" t="s">
        <v>80</v>
      </c>
      <c r="U528" s="13" t="s">
        <v>4067</v>
      </c>
      <c r="V528" s="14" t="s">
        <v>4068</v>
      </c>
      <c r="W528" s="13" t="s">
        <v>73</v>
      </c>
      <c r="X528" s="17" t="s">
        <v>4696</v>
      </c>
      <c r="Y528" s="14">
        <v>240</v>
      </c>
      <c r="Z528" s="14" t="s">
        <v>98</v>
      </c>
      <c r="AA528" s="13" t="s">
        <v>99</v>
      </c>
      <c r="AB528" s="18" t="s">
        <v>100</v>
      </c>
      <c r="AC528" s="4">
        <f t="shared" si="80"/>
        <v>1</v>
      </c>
      <c r="AD528" s="2">
        <f>IF(COUNTIF(D$2:D528,D528)&gt;1,0,1)</f>
        <v>0</v>
      </c>
      <c r="AG528" s="2">
        <f t="shared" si="81"/>
        <v>0</v>
      </c>
      <c r="AH528" s="2">
        <f t="shared" si="87"/>
        <v>0</v>
      </c>
      <c r="AI528" s="2">
        <f t="shared" si="82"/>
        <v>0</v>
      </c>
      <c r="AJ528" s="44" t="str">
        <f t="shared" si="83"/>
        <v>30955696L44366161N</v>
      </c>
      <c r="AK528" s="2">
        <f>IF(COUNTIF(AJ$2:AJ528,AJ528)&gt;1,0,1)</f>
        <v>1</v>
      </c>
      <c r="AL528" s="2">
        <f t="shared" si="84"/>
        <v>0</v>
      </c>
      <c r="AM528" s="2">
        <f t="shared" si="85"/>
        <v>0</v>
      </c>
      <c r="AN528" s="2">
        <f t="shared" si="86"/>
        <v>0</v>
      </c>
      <c r="AO528" s="2">
        <f>VLOOKUP(D528,'[1]Matriculados PD 2015_2019'!$D:$F,3,0)</f>
        <v>0</v>
      </c>
      <c r="AP528" s="2">
        <f t="shared" si="88"/>
        <v>0</v>
      </c>
      <c r="AQ528" s="2">
        <f t="shared" si="89"/>
        <v>0</v>
      </c>
    </row>
    <row r="529" spans="1:43">
      <c r="A529" s="2">
        <v>303</v>
      </c>
      <c r="B529" s="6" t="s">
        <v>2954</v>
      </c>
      <c r="C529" s="7" t="s">
        <v>120</v>
      </c>
      <c r="D529" s="7" t="s">
        <v>4062</v>
      </c>
      <c r="E529" s="8">
        <v>10422872</v>
      </c>
      <c r="F529" s="8">
        <v>102126</v>
      </c>
      <c r="G529" s="8" t="s">
        <v>4063</v>
      </c>
      <c r="H529" s="7" t="s">
        <v>73</v>
      </c>
      <c r="I529" s="7" t="s">
        <v>74</v>
      </c>
      <c r="J529" s="8" t="s">
        <v>75</v>
      </c>
      <c r="K529" s="8" t="s">
        <v>4064</v>
      </c>
      <c r="L529" s="7">
        <v>2015</v>
      </c>
      <c r="M529" s="9">
        <v>42389</v>
      </c>
      <c r="N529" s="10" t="s">
        <v>77</v>
      </c>
      <c r="O529" s="10">
        <v>0</v>
      </c>
      <c r="P529" s="10" t="s">
        <v>78</v>
      </c>
      <c r="Q529" s="10" t="s">
        <v>79</v>
      </c>
      <c r="R529" s="10" t="s">
        <v>78</v>
      </c>
      <c r="S529" s="10" t="s">
        <v>79</v>
      </c>
      <c r="T529" s="8" t="s">
        <v>90</v>
      </c>
      <c r="U529" s="7" t="s">
        <v>4065</v>
      </c>
      <c r="V529" s="8" t="s">
        <v>4066</v>
      </c>
      <c r="W529" s="7" t="s">
        <v>83</v>
      </c>
      <c r="X529" s="11" t="s">
        <v>4696</v>
      </c>
      <c r="Y529" s="8">
        <v>240</v>
      </c>
      <c r="Z529" s="8" t="s">
        <v>98</v>
      </c>
      <c r="AA529" s="7" t="s">
        <v>99</v>
      </c>
      <c r="AB529" s="12" t="s">
        <v>100</v>
      </c>
      <c r="AC529" s="4">
        <f t="shared" si="80"/>
        <v>1</v>
      </c>
      <c r="AD529" s="2">
        <f>IF(COUNTIF(D$2:D529,D529)&gt;1,0,1)</f>
        <v>0</v>
      </c>
      <c r="AG529" s="2">
        <f t="shared" si="81"/>
        <v>0</v>
      </c>
      <c r="AH529" s="2">
        <f t="shared" si="87"/>
        <v>0</v>
      </c>
      <c r="AI529" s="2">
        <f t="shared" si="82"/>
        <v>0</v>
      </c>
      <c r="AJ529" s="44" t="str">
        <f t="shared" si="83"/>
        <v>30955696L26018489S</v>
      </c>
      <c r="AK529" s="2">
        <f>IF(COUNTIF(AJ$2:AJ529,AJ529)&gt;1,0,1)</f>
        <v>0</v>
      </c>
      <c r="AL529" s="2">
        <f t="shared" si="84"/>
        <v>0</v>
      </c>
      <c r="AM529" s="2">
        <f t="shared" si="85"/>
        <v>0</v>
      </c>
      <c r="AN529" s="2">
        <f t="shared" si="86"/>
        <v>0</v>
      </c>
      <c r="AO529" s="2">
        <f>VLOOKUP(D529,'[1]Matriculados PD 2015_2019'!$D:$F,3,0)</f>
        <v>0</v>
      </c>
      <c r="AP529" s="2">
        <f t="shared" si="88"/>
        <v>0</v>
      </c>
      <c r="AQ529" s="2">
        <f t="shared" si="89"/>
        <v>0</v>
      </c>
    </row>
    <row r="530" spans="1:43">
      <c r="A530" s="2">
        <v>303</v>
      </c>
      <c r="B530" s="6" t="s">
        <v>2954</v>
      </c>
      <c r="C530" s="7" t="s">
        <v>120</v>
      </c>
      <c r="D530" s="7" t="s">
        <v>4069</v>
      </c>
      <c r="E530" s="8">
        <v>22983</v>
      </c>
      <c r="F530" s="8">
        <v>102126</v>
      </c>
      <c r="G530" s="8" t="s">
        <v>4070</v>
      </c>
      <c r="H530" s="7" t="s">
        <v>73</v>
      </c>
      <c r="I530" s="7" t="s">
        <v>74</v>
      </c>
      <c r="J530" s="8" t="s">
        <v>75</v>
      </c>
      <c r="K530" s="8" t="s">
        <v>4071</v>
      </c>
      <c r="L530" s="7">
        <v>2015</v>
      </c>
      <c r="M530" s="9">
        <v>42377</v>
      </c>
      <c r="N530" s="10" t="s">
        <v>77</v>
      </c>
      <c r="O530" s="10">
        <v>0</v>
      </c>
      <c r="P530" s="10" t="s">
        <v>78</v>
      </c>
      <c r="Q530" s="10" t="s">
        <v>78</v>
      </c>
      <c r="R530" s="10" t="s">
        <v>78</v>
      </c>
      <c r="S530" s="10" t="s">
        <v>78</v>
      </c>
      <c r="T530" s="8" t="s">
        <v>80</v>
      </c>
      <c r="U530" s="7" t="s">
        <v>4065</v>
      </c>
      <c r="V530" s="8" t="s">
        <v>4066</v>
      </c>
      <c r="W530" s="7" t="s">
        <v>83</v>
      </c>
      <c r="X530" s="11" t="s">
        <v>4696</v>
      </c>
      <c r="Y530" s="8">
        <v>240</v>
      </c>
      <c r="Z530" s="8" t="s">
        <v>98</v>
      </c>
      <c r="AA530" s="7" t="s">
        <v>99</v>
      </c>
      <c r="AB530" s="12" t="s">
        <v>100</v>
      </c>
      <c r="AC530" s="4">
        <f t="shared" si="80"/>
        <v>1</v>
      </c>
      <c r="AD530" s="2">
        <f>IF(COUNTIF(D$2:D530,D530)&gt;1,0,1)</f>
        <v>1</v>
      </c>
      <c r="AG530" s="2">
        <f t="shared" si="81"/>
        <v>0</v>
      </c>
      <c r="AH530" s="2">
        <f t="shared" si="87"/>
        <v>0</v>
      </c>
      <c r="AI530" s="2">
        <f t="shared" si="82"/>
        <v>1</v>
      </c>
      <c r="AJ530" s="44" t="str">
        <f t="shared" si="83"/>
        <v>44363772S26018489S</v>
      </c>
      <c r="AK530" s="2">
        <f>IF(COUNTIF(AJ$2:AJ530,AJ530)&gt;1,0,1)</f>
        <v>1</v>
      </c>
      <c r="AL530" s="2">
        <f t="shared" si="84"/>
        <v>1</v>
      </c>
      <c r="AM530" s="2">
        <f t="shared" si="85"/>
        <v>0</v>
      </c>
      <c r="AN530" s="2">
        <f t="shared" si="86"/>
        <v>0</v>
      </c>
      <c r="AO530" s="2">
        <f>VLOOKUP(D530,'[1]Matriculados PD 2015_2019'!$D:$F,3,0)</f>
        <v>0</v>
      </c>
      <c r="AP530" s="2">
        <f t="shared" si="88"/>
        <v>0</v>
      </c>
      <c r="AQ530" s="2">
        <f t="shared" si="89"/>
        <v>0</v>
      </c>
    </row>
    <row r="531" spans="1:43">
      <c r="A531" s="2">
        <v>303</v>
      </c>
      <c r="B531" s="5" t="s">
        <v>2954</v>
      </c>
      <c r="C531" s="13" t="s">
        <v>120</v>
      </c>
      <c r="D531" s="13" t="s">
        <v>4069</v>
      </c>
      <c r="E531" s="14">
        <v>22983</v>
      </c>
      <c r="F531" s="14">
        <v>102126</v>
      </c>
      <c r="G531" s="14" t="s">
        <v>4070</v>
      </c>
      <c r="H531" s="13" t="s">
        <v>73</v>
      </c>
      <c r="I531" s="13" t="s">
        <v>74</v>
      </c>
      <c r="J531" s="14" t="s">
        <v>75</v>
      </c>
      <c r="K531" s="14" t="s">
        <v>4071</v>
      </c>
      <c r="L531" s="13">
        <v>2015</v>
      </c>
      <c r="M531" s="15">
        <v>42377</v>
      </c>
      <c r="N531" s="16" t="s">
        <v>77</v>
      </c>
      <c r="O531" s="16">
        <v>0</v>
      </c>
      <c r="P531" s="16" t="s">
        <v>78</v>
      </c>
      <c r="Q531" s="16" t="s">
        <v>78</v>
      </c>
      <c r="R531" s="16" t="s">
        <v>78</v>
      </c>
      <c r="S531" s="16" t="s">
        <v>78</v>
      </c>
      <c r="T531" s="14" t="s">
        <v>80</v>
      </c>
      <c r="U531" s="13" t="s">
        <v>4067</v>
      </c>
      <c r="V531" s="14" t="s">
        <v>4068</v>
      </c>
      <c r="W531" s="13" t="s">
        <v>73</v>
      </c>
      <c r="X531" s="17" t="s">
        <v>4696</v>
      </c>
      <c r="Y531" s="14">
        <v>240</v>
      </c>
      <c r="Z531" s="14" t="s">
        <v>98</v>
      </c>
      <c r="AA531" s="13" t="s">
        <v>99</v>
      </c>
      <c r="AB531" s="18" t="s">
        <v>100</v>
      </c>
      <c r="AC531" s="4">
        <f t="shared" si="80"/>
        <v>1</v>
      </c>
      <c r="AD531" s="2">
        <f>IF(COUNTIF(D$2:D531,D531)&gt;1,0,1)</f>
        <v>0</v>
      </c>
      <c r="AG531" s="2">
        <f t="shared" si="81"/>
        <v>0</v>
      </c>
      <c r="AH531" s="2">
        <f t="shared" si="87"/>
        <v>0</v>
      </c>
      <c r="AI531" s="2">
        <f t="shared" si="82"/>
        <v>0</v>
      </c>
      <c r="AJ531" s="44" t="str">
        <f t="shared" si="83"/>
        <v>44363772S44366161N</v>
      </c>
      <c r="AK531" s="2">
        <f>IF(COUNTIF(AJ$2:AJ531,AJ531)&gt;1,0,1)</f>
        <v>1</v>
      </c>
      <c r="AL531" s="2">
        <f t="shared" si="84"/>
        <v>0</v>
      </c>
      <c r="AM531" s="2">
        <f t="shared" si="85"/>
        <v>0</v>
      </c>
      <c r="AN531" s="2">
        <f t="shared" si="86"/>
        <v>0</v>
      </c>
      <c r="AO531" s="2">
        <f>VLOOKUP(D531,'[1]Matriculados PD 2015_2019'!$D:$F,3,0)</f>
        <v>0</v>
      </c>
      <c r="AP531" s="2">
        <f t="shared" si="88"/>
        <v>0</v>
      </c>
      <c r="AQ531" s="2">
        <f t="shared" si="89"/>
        <v>0</v>
      </c>
    </row>
    <row r="532" spans="1:43">
      <c r="A532" s="2">
        <v>303</v>
      </c>
      <c r="B532" s="6" t="s">
        <v>2954</v>
      </c>
      <c r="C532" s="7" t="s">
        <v>120</v>
      </c>
      <c r="D532" s="7" t="s">
        <v>4069</v>
      </c>
      <c r="E532" s="8">
        <v>22983</v>
      </c>
      <c r="F532" s="8">
        <v>102126</v>
      </c>
      <c r="G532" s="8" t="s">
        <v>4070</v>
      </c>
      <c r="H532" s="7" t="s">
        <v>73</v>
      </c>
      <c r="I532" s="7" t="s">
        <v>74</v>
      </c>
      <c r="J532" s="8" t="s">
        <v>75</v>
      </c>
      <c r="K532" s="8" t="s">
        <v>4071</v>
      </c>
      <c r="L532" s="7">
        <v>2015</v>
      </c>
      <c r="M532" s="9">
        <v>42377</v>
      </c>
      <c r="N532" s="10" t="s">
        <v>77</v>
      </c>
      <c r="O532" s="10">
        <v>0</v>
      </c>
      <c r="P532" s="10" t="s">
        <v>78</v>
      </c>
      <c r="Q532" s="10" t="s">
        <v>78</v>
      </c>
      <c r="R532" s="10" t="s">
        <v>78</v>
      </c>
      <c r="S532" s="10" t="s">
        <v>78</v>
      </c>
      <c r="T532" s="8" t="s">
        <v>90</v>
      </c>
      <c r="U532" s="7" t="s">
        <v>4065</v>
      </c>
      <c r="V532" s="8" t="s">
        <v>4066</v>
      </c>
      <c r="W532" s="7" t="s">
        <v>83</v>
      </c>
      <c r="X532" s="11" t="s">
        <v>4696</v>
      </c>
      <c r="Y532" s="8">
        <v>240</v>
      </c>
      <c r="Z532" s="8" t="s">
        <v>98</v>
      </c>
      <c r="AA532" s="7" t="s">
        <v>99</v>
      </c>
      <c r="AB532" s="12" t="s">
        <v>100</v>
      </c>
      <c r="AC532" s="4">
        <f t="shared" si="80"/>
        <v>1</v>
      </c>
      <c r="AD532" s="2">
        <f>IF(COUNTIF(D$2:D532,D532)&gt;1,0,1)</f>
        <v>0</v>
      </c>
      <c r="AG532" s="2">
        <f t="shared" si="81"/>
        <v>0</v>
      </c>
      <c r="AH532" s="2">
        <f t="shared" si="87"/>
        <v>0</v>
      </c>
      <c r="AI532" s="2">
        <f t="shared" si="82"/>
        <v>0</v>
      </c>
      <c r="AJ532" s="44" t="str">
        <f t="shared" si="83"/>
        <v>44363772S26018489S</v>
      </c>
      <c r="AK532" s="2">
        <f>IF(COUNTIF(AJ$2:AJ532,AJ532)&gt;1,0,1)</f>
        <v>0</v>
      </c>
      <c r="AL532" s="2">
        <f t="shared" si="84"/>
        <v>0</v>
      </c>
      <c r="AM532" s="2">
        <f t="shared" si="85"/>
        <v>0</v>
      </c>
      <c r="AN532" s="2">
        <f t="shared" si="86"/>
        <v>0</v>
      </c>
      <c r="AO532" s="2">
        <f>VLOOKUP(D532,'[1]Matriculados PD 2015_2019'!$D:$F,3,0)</f>
        <v>0</v>
      </c>
      <c r="AP532" s="2">
        <f t="shared" si="88"/>
        <v>0</v>
      </c>
      <c r="AQ532" s="2">
        <f t="shared" si="89"/>
        <v>0</v>
      </c>
    </row>
    <row r="533" spans="1:43">
      <c r="A533" s="2">
        <v>303</v>
      </c>
      <c r="B533" s="5" t="s">
        <v>2954</v>
      </c>
      <c r="C533" s="13" t="s">
        <v>120</v>
      </c>
      <c r="D533" s="13" t="s">
        <v>4072</v>
      </c>
      <c r="E533" s="14">
        <v>10349522</v>
      </c>
      <c r="F533" s="14">
        <v>102126</v>
      </c>
      <c r="G533" s="14" t="s">
        <v>4073</v>
      </c>
      <c r="H533" s="13" t="s">
        <v>73</v>
      </c>
      <c r="I533" s="13" t="s">
        <v>74</v>
      </c>
      <c r="J533" s="14" t="s">
        <v>75</v>
      </c>
      <c r="K533" s="14" t="s">
        <v>4074</v>
      </c>
      <c r="L533" s="13">
        <v>2015</v>
      </c>
      <c r="M533" s="15">
        <v>42531</v>
      </c>
      <c r="N533" s="16" t="s">
        <v>77</v>
      </c>
      <c r="O533" s="16">
        <v>0</v>
      </c>
      <c r="P533" s="16" t="s">
        <v>78</v>
      </c>
      <c r="Q533" s="16" t="s">
        <v>78</v>
      </c>
      <c r="R533" s="16" t="s">
        <v>78</v>
      </c>
      <c r="S533" s="16" t="s">
        <v>78</v>
      </c>
      <c r="T533" s="14" t="s">
        <v>80</v>
      </c>
      <c r="U533" s="13" t="s">
        <v>2533</v>
      </c>
      <c r="V533" s="14" t="s">
        <v>4075</v>
      </c>
      <c r="W533" s="13"/>
      <c r="X533" s="17"/>
      <c r="Y533" s="14"/>
      <c r="Z533" s="14"/>
      <c r="AA533" s="13"/>
      <c r="AB533" s="18"/>
      <c r="AC533" s="4">
        <f t="shared" si="80"/>
        <v>1</v>
      </c>
      <c r="AD533" s="2">
        <f>IF(COUNTIF(D$2:D533,D533)&gt;1,0,1)</f>
        <v>1</v>
      </c>
      <c r="AG533" s="2">
        <f t="shared" si="81"/>
        <v>0</v>
      </c>
      <c r="AH533" s="2">
        <f t="shared" si="87"/>
        <v>0</v>
      </c>
      <c r="AI533" s="2">
        <f t="shared" si="82"/>
        <v>1</v>
      </c>
      <c r="AJ533" s="44" t="str">
        <f t="shared" si="83"/>
        <v>44830719Q10184952T</v>
      </c>
      <c r="AK533" s="2">
        <f>IF(COUNTIF(AJ$2:AJ533,AJ533)&gt;1,0,1)</f>
        <v>1</v>
      </c>
      <c r="AL533" s="2">
        <f t="shared" si="84"/>
        <v>1</v>
      </c>
      <c r="AM533" s="2">
        <f t="shared" si="85"/>
        <v>0</v>
      </c>
      <c r="AN533" s="2">
        <f t="shared" si="86"/>
        <v>0</v>
      </c>
      <c r="AO533" s="2">
        <f>VLOOKUP(D533,'[1]Matriculados PD 2015_2019'!$D:$F,3,0)</f>
        <v>0</v>
      </c>
      <c r="AP533" s="2">
        <f t="shared" si="88"/>
        <v>0</v>
      </c>
      <c r="AQ533" s="2">
        <f t="shared" si="89"/>
        <v>0</v>
      </c>
    </row>
    <row r="534" spans="1:43">
      <c r="A534" s="2">
        <v>303</v>
      </c>
      <c r="B534" s="6" t="s">
        <v>2954</v>
      </c>
      <c r="C534" s="7" t="s">
        <v>120</v>
      </c>
      <c r="D534" s="7" t="s">
        <v>4072</v>
      </c>
      <c r="E534" s="8">
        <v>10349522</v>
      </c>
      <c r="F534" s="8">
        <v>102126</v>
      </c>
      <c r="G534" s="8" t="s">
        <v>4073</v>
      </c>
      <c r="H534" s="7" t="s">
        <v>73</v>
      </c>
      <c r="I534" s="7" t="s">
        <v>74</v>
      </c>
      <c r="J534" s="8" t="s">
        <v>75</v>
      </c>
      <c r="K534" s="8" t="s">
        <v>4074</v>
      </c>
      <c r="L534" s="7">
        <v>2015</v>
      </c>
      <c r="M534" s="9">
        <v>42531</v>
      </c>
      <c r="N534" s="10" t="s">
        <v>77</v>
      </c>
      <c r="O534" s="10">
        <v>0</v>
      </c>
      <c r="P534" s="10" t="s">
        <v>78</v>
      </c>
      <c r="Q534" s="10" t="s">
        <v>78</v>
      </c>
      <c r="R534" s="10" t="s">
        <v>78</v>
      </c>
      <c r="S534" s="10" t="s">
        <v>78</v>
      </c>
      <c r="T534" s="8" t="s">
        <v>80</v>
      </c>
      <c r="U534" s="7" t="s">
        <v>4076</v>
      </c>
      <c r="V534" s="8" t="s">
        <v>4077</v>
      </c>
      <c r="W534" s="7"/>
      <c r="X534" s="11"/>
      <c r="Y534" s="8"/>
      <c r="Z534" s="8"/>
      <c r="AA534" s="7"/>
      <c r="AB534" s="12"/>
      <c r="AC534" s="4">
        <f t="shared" si="80"/>
        <v>1</v>
      </c>
      <c r="AD534" s="2">
        <f>IF(COUNTIF(D$2:D534,D534)&gt;1,0,1)</f>
        <v>0</v>
      </c>
      <c r="AG534" s="2">
        <f t="shared" si="81"/>
        <v>0</v>
      </c>
      <c r="AH534" s="2">
        <f t="shared" si="87"/>
        <v>0</v>
      </c>
      <c r="AI534" s="2">
        <f t="shared" si="82"/>
        <v>0</v>
      </c>
      <c r="AJ534" s="44" t="str">
        <f t="shared" si="83"/>
        <v>44830719Q36126094V</v>
      </c>
      <c r="AK534" s="2">
        <f>IF(COUNTIF(AJ$2:AJ534,AJ534)&gt;1,0,1)</f>
        <v>1</v>
      </c>
      <c r="AL534" s="2">
        <f t="shared" si="84"/>
        <v>0</v>
      </c>
      <c r="AM534" s="2">
        <f t="shared" si="85"/>
        <v>0</v>
      </c>
      <c r="AN534" s="2">
        <f t="shared" si="86"/>
        <v>0</v>
      </c>
      <c r="AO534" s="2">
        <f>VLOOKUP(D534,'[1]Matriculados PD 2015_2019'!$D:$F,3,0)</f>
        <v>0</v>
      </c>
      <c r="AP534" s="2">
        <f t="shared" si="88"/>
        <v>0</v>
      </c>
      <c r="AQ534" s="2">
        <f t="shared" si="89"/>
        <v>0</v>
      </c>
    </row>
    <row r="535" spans="1:43">
      <c r="A535" s="2">
        <v>303</v>
      </c>
      <c r="B535" s="5" t="s">
        <v>2954</v>
      </c>
      <c r="C535" s="13" t="s">
        <v>120</v>
      </c>
      <c r="D535" s="13" t="s">
        <v>4072</v>
      </c>
      <c r="E535" s="14">
        <v>10349522</v>
      </c>
      <c r="F535" s="14">
        <v>102126</v>
      </c>
      <c r="G535" s="14" t="s">
        <v>4073</v>
      </c>
      <c r="H535" s="13" t="s">
        <v>73</v>
      </c>
      <c r="I535" s="13" t="s">
        <v>74</v>
      </c>
      <c r="J535" s="14" t="s">
        <v>75</v>
      </c>
      <c r="K535" s="14" t="s">
        <v>4074</v>
      </c>
      <c r="L535" s="13">
        <v>2015</v>
      </c>
      <c r="M535" s="15">
        <v>42531</v>
      </c>
      <c r="N535" s="16" t="s">
        <v>77</v>
      </c>
      <c r="O535" s="16">
        <v>0</v>
      </c>
      <c r="P535" s="16" t="s">
        <v>78</v>
      </c>
      <c r="Q535" s="16" t="s">
        <v>78</v>
      </c>
      <c r="R535" s="16" t="s">
        <v>78</v>
      </c>
      <c r="S535" s="16" t="s">
        <v>78</v>
      </c>
      <c r="T535" s="14" t="s">
        <v>90</v>
      </c>
      <c r="U535" s="13" t="s">
        <v>2533</v>
      </c>
      <c r="V535" s="14" t="s">
        <v>4075</v>
      </c>
      <c r="W535" s="13"/>
      <c r="X535" s="17"/>
      <c r="Y535" s="14"/>
      <c r="Z535" s="14"/>
      <c r="AA535" s="13"/>
      <c r="AB535" s="18"/>
      <c r="AC535" s="4">
        <f t="shared" si="80"/>
        <v>1</v>
      </c>
      <c r="AD535" s="2">
        <f>IF(COUNTIF(D$2:D535,D535)&gt;1,0,1)</f>
        <v>0</v>
      </c>
      <c r="AG535" s="2">
        <f t="shared" si="81"/>
        <v>0</v>
      </c>
      <c r="AH535" s="2">
        <f t="shared" si="87"/>
        <v>0</v>
      </c>
      <c r="AI535" s="2">
        <f t="shared" si="82"/>
        <v>0</v>
      </c>
      <c r="AJ535" s="44" t="str">
        <f t="shared" si="83"/>
        <v>44830719Q10184952T</v>
      </c>
      <c r="AK535" s="2">
        <f>IF(COUNTIF(AJ$2:AJ535,AJ535)&gt;1,0,1)</f>
        <v>0</v>
      </c>
      <c r="AL535" s="2">
        <f t="shared" si="84"/>
        <v>0</v>
      </c>
      <c r="AM535" s="2">
        <f t="shared" si="85"/>
        <v>0</v>
      </c>
      <c r="AN535" s="2">
        <f t="shared" si="86"/>
        <v>0</v>
      </c>
      <c r="AO535" s="2">
        <f>VLOOKUP(D535,'[1]Matriculados PD 2015_2019'!$D:$F,3,0)</f>
        <v>0</v>
      </c>
      <c r="AP535" s="2">
        <f t="shared" si="88"/>
        <v>0</v>
      </c>
      <c r="AQ535" s="2">
        <f t="shared" si="89"/>
        <v>0</v>
      </c>
    </row>
    <row r="536" spans="1:43">
      <c r="A536" s="2">
        <v>303</v>
      </c>
      <c r="B536" s="6" t="s">
        <v>2954</v>
      </c>
      <c r="C536" s="7" t="s">
        <v>120</v>
      </c>
      <c r="D536" s="7" t="s">
        <v>4078</v>
      </c>
      <c r="E536" s="8">
        <v>10125514</v>
      </c>
      <c r="F536" s="8">
        <v>102126</v>
      </c>
      <c r="G536" s="8" t="s">
        <v>4079</v>
      </c>
      <c r="H536" s="7" t="s">
        <v>73</v>
      </c>
      <c r="I536" s="7" t="s">
        <v>74</v>
      </c>
      <c r="J536" s="8" t="s">
        <v>75</v>
      </c>
      <c r="K536" s="8" t="s">
        <v>4080</v>
      </c>
      <c r="L536" s="7">
        <v>2015</v>
      </c>
      <c r="M536" s="9">
        <v>42285</v>
      </c>
      <c r="N536" s="10" t="s">
        <v>77</v>
      </c>
      <c r="O536" s="10">
        <v>0</v>
      </c>
      <c r="P536" s="10" t="s">
        <v>78</v>
      </c>
      <c r="Q536" s="10" t="s">
        <v>79</v>
      </c>
      <c r="R536" s="10" t="s">
        <v>78</v>
      </c>
      <c r="S536" s="10" t="s">
        <v>78</v>
      </c>
      <c r="T536" s="8" t="s">
        <v>80</v>
      </c>
      <c r="U536" s="7" t="s">
        <v>4081</v>
      </c>
      <c r="V536" s="8" t="s">
        <v>4082</v>
      </c>
      <c r="W536" s="7" t="s">
        <v>83</v>
      </c>
      <c r="X536" s="11" t="s">
        <v>646</v>
      </c>
      <c r="Y536" s="8">
        <v>220</v>
      </c>
      <c r="Z536" s="8" t="s">
        <v>647</v>
      </c>
      <c r="AA536" s="7" t="s">
        <v>99</v>
      </c>
      <c r="AB536" s="12" t="s">
        <v>100</v>
      </c>
      <c r="AC536" s="4">
        <f t="shared" si="80"/>
        <v>1</v>
      </c>
      <c r="AD536" s="2">
        <f>IF(COUNTIF(D$2:D536,D536)&gt;1,0,1)</f>
        <v>1</v>
      </c>
      <c r="AG536" s="2">
        <f t="shared" si="81"/>
        <v>1</v>
      </c>
      <c r="AH536" s="2">
        <f t="shared" si="87"/>
        <v>0</v>
      </c>
      <c r="AI536" s="2">
        <f t="shared" si="82"/>
        <v>1</v>
      </c>
      <c r="AJ536" s="44" t="str">
        <f t="shared" si="83"/>
        <v>74912255J30469776C</v>
      </c>
      <c r="AK536" s="2">
        <f>IF(COUNTIF(AJ$2:AJ536,AJ536)&gt;1,0,1)</f>
        <v>1</v>
      </c>
      <c r="AL536" s="2">
        <f t="shared" si="84"/>
        <v>0</v>
      </c>
      <c r="AM536" s="2">
        <f t="shared" si="85"/>
        <v>0</v>
      </c>
      <c r="AN536" s="2">
        <f t="shared" si="86"/>
        <v>0</v>
      </c>
      <c r="AO536" s="2">
        <f>VLOOKUP(D536,'[1]Matriculados PD 2015_2019'!$D:$F,3,0)</f>
        <v>0</v>
      </c>
      <c r="AP536" s="2">
        <f t="shared" si="88"/>
        <v>0</v>
      </c>
      <c r="AQ536" s="2">
        <f t="shared" si="89"/>
        <v>0</v>
      </c>
    </row>
    <row r="537" spans="1:43">
      <c r="A537" s="2">
        <v>303</v>
      </c>
      <c r="B537" s="6" t="s">
        <v>2954</v>
      </c>
      <c r="C537" s="7" t="s">
        <v>120</v>
      </c>
      <c r="D537" s="7" t="s">
        <v>4078</v>
      </c>
      <c r="E537" s="8">
        <v>10125514</v>
      </c>
      <c r="F537" s="8">
        <v>102126</v>
      </c>
      <c r="G537" s="8" t="s">
        <v>4079</v>
      </c>
      <c r="H537" s="7" t="s">
        <v>73</v>
      </c>
      <c r="I537" s="7" t="s">
        <v>74</v>
      </c>
      <c r="J537" s="8" t="s">
        <v>75</v>
      </c>
      <c r="K537" s="8" t="s">
        <v>4080</v>
      </c>
      <c r="L537" s="7">
        <v>2015</v>
      </c>
      <c r="M537" s="9">
        <v>42285</v>
      </c>
      <c r="N537" s="10" t="s">
        <v>77</v>
      </c>
      <c r="O537" s="10">
        <v>0</v>
      </c>
      <c r="P537" s="10" t="s">
        <v>78</v>
      </c>
      <c r="Q537" s="10" t="s">
        <v>79</v>
      </c>
      <c r="R537" s="10" t="s">
        <v>78</v>
      </c>
      <c r="S537" s="10" t="s">
        <v>78</v>
      </c>
      <c r="T537" s="8" t="s">
        <v>90</v>
      </c>
      <c r="U537" s="7" t="s">
        <v>4081</v>
      </c>
      <c r="V537" s="8" t="s">
        <v>4082</v>
      </c>
      <c r="W537" s="7" t="s">
        <v>83</v>
      </c>
      <c r="X537" s="11" t="s">
        <v>646</v>
      </c>
      <c r="Y537" s="8">
        <v>220</v>
      </c>
      <c r="Z537" s="8" t="s">
        <v>647</v>
      </c>
      <c r="AA537" s="7" t="s">
        <v>99</v>
      </c>
      <c r="AB537" s="12" t="s">
        <v>100</v>
      </c>
      <c r="AC537" s="4">
        <f t="shared" si="80"/>
        <v>1</v>
      </c>
      <c r="AD537" s="2">
        <f>IF(COUNTIF(D$2:D537,D537)&gt;1,0,1)</f>
        <v>0</v>
      </c>
      <c r="AG537" s="2">
        <f t="shared" si="81"/>
        <v>0</v>
      </c>
      <c r="AH537" s="2">
        <f t="shared" si="87"/>
        <v>0</v>
      </c>
      <c r="AI537" s="2">
        <f t="shared" si="82"/>
        <v>0</v>
      </c>
      <c r="AJ537" s="44" t="str">
        <f t="shared" si="83"/>
        <v>74912255J30469776C</v>
      </c>
      <c r="AK537" s="2">
        <f>IF(COUNTIF(AJ$2:AJ537,AJ537)&gt;1,0,1)</f>
        <v>0</v>
      </c>
      <c r="AL537" s="2">
        <f t="shared" si="84"/>
        <v>0</v>
      </c>
      <c r="AM537" s="2">
        <f t="shared" si="85"/>
        <v>0</v>
      </c>
      <c r="AN537" s="2">
        <f t="shared" si="86"/>
        <v>0</v>
      </c>
      <c r="AO537" s="2">
        <f>VLOOKUP(D537,'[1]Matriculados PD 2015_2019'!$D:$F,3,0)</f>
        <v>0</v>
      </c>
      <c r="AP537" s="2">
        <f t="shared" si="88"/>
        <v>0</v>
      </c>
      <c r="AQ537" s="2">
        <f t="shared" si="89"/>
        <v>0</v>
      </c>
    </row>
    <row r="538" spans="1:43">
      <c r="A538" s="2">
        <v>303</v>
      </c>
      <c r="B538" s="5" t="s">
        <v>2954</v>
      </c>
      <c r="C538" s="13" t="s">
        <v>120</v>
      </c>
      <c r="D538" s="13" t="s">
        <v>4083</v>
      </c>
      <c r="E538" s="14">
        <v>10471955</v>
      </c>
      <c r="F538" s="14">
        <v>102126</v>
      </c>
      <c r="G538" s="14" t="s">
        <v>4084</v>
      </c>
      <c r="H538" s="13" t="s">
        <v>83</v>
      </c>
      <c r="I538" s="13" t="s">
        <v>74</v>
      </c>
      <c r="J538" s="14" t="s">
        <v>75</v>
      </c>
      <c r="K538" s="14" t="s">
        <v>4085</v>
      </c>
      <c r="L538" s="13">
        <v>2015</v>
      </c>
      <c r="M538" s="15">
        <v>42404</v>
      </c>
      <c r="N538" s="16" t="s">
        <v>77</v>
      </c>
      <c r="O538" s="16">
        <v>0</v>
      </c>
      <c r="P538" s="16" t="s">
        <v>78</v>
      </c>
      <c r="Q538" s="16" t="s">
        <v>78</v>
      </c>
      <c r="R538" s="16" t="s">
        <v>78</v>
      </c>
      <c r="S538" s="16" t="s">
        <v>78</v>
      </c>
      <c r="T538" s="14" t="s">
        <v>80</v>
      </c>
      <c r="U538" s="13" t="s">
        <v>4086</v>
      </c>
      <c r="V538" s="14" t="s">
        <v>4087</v>
      </c>
      <c r="W538" s="13" t="s">
        <v>73</v>
      </c>
      <c r="X538" s="17" t="s">
        <v>1924</v>
      </c>
      <c r="Y538" s="14">
        <v>819</v>
      </c>
      <c r="Z538" s="14" t="s">
        <v>1924</v>
      </c>
      <c r="AA538" s="13" t="s">
        <v>99</v>
      </c>
      <c r="AB538" s="18" t="s">
        <v>100</v>
      </c>
      <c r="AC538" s="4">
        <f t="shared" si="80"/>
        <v>1</v>
      </c>
      <c r="AD538" s="2">
        <f>IF(COUNTIF(D$2:D538,D538)&gt;1,0,1)</f>
        <v>1</v>
      </c>
      <c r="AG538" s="2">
        <f t="shared" si="81"/>
        <v>0</v>
      </c>
      <c r="AH538" s="2">
        <f t="shared" si="87"/>
        <v>0</v>
      </c>
      <c r="AI538" s="2">
        <f t="shared" si="82"/>
        <v>1</v>
      </c>
      <c r="AJ538" s="44" t="str">
        <f t="shared" si="83"/>
        <v>80119299H30456678D</v>
      </c>
      <c r="AK538" s="2">
        <f>IF(COUNTIF(AJ$2:AJ538,AJ538)&gt;1,0,1)</f>
        <v>1</v>
      </c>
      <c r="AL538" s="2">
        <f t="shared" si="84"/>
        <v>0</v>
      </c>
      <c r="AM538" s="2">
        <f t="shared" si="85"/>
        <v>0</v>
      </c>
      <c r="AN538" s="2">
        <f t="shared" si="86"/>
        <v>0</v>
      </c>
      <c r="AO538" s="2">
        <f>VLOOKUP(D538,'[1]Matriculados PD 2015_2019'!$D:$F,3,0)</f>
        <v>0</v>
      </c>
      <c r="AP538" s="2">
        <f t="shared" si="88"/>
        <v>0</v>
      </c>
      <c r="AQ538" s="2">
        <f t="shared" si="89"/>
        <v>0</v>
      </c>
    </row>
    <row r="539" spans="1:43">
      <c r="A539" s="2">
        <v>303</v>
      </c>
      <c r="B539" s="5" t="s">
        <v>2954</v>
      </c>
      <c r="C539" s="13" t="s">
        <v>120</v>
      </c>
      <c r="D539" s="13" t="s">
        <v>4083</v>
      </c>
      <c r="E539" s="14">
        <v>10471955</v>
      </c>
      <c r="F539" s="14">
        <v>102126</v>
      </c>
      <c r="G539" s="14" t="s">
        <v>4084</v>
      </c>
      <c r="H539" s="13" t="s">
        <v>83</v>
      </c>
      <c r="I539" s="13" t="s">
        <v>74</v>
      </c>
      <c r="J539" s="14" t="s">
        <v>75</v>
      </c>
      <c r="K539" s="14" t="s">
        <v>4085</v>
      </c>
      <c r="L539" s="13">
        <v>2015</v>
      </c>
      <c r="M539" s="15">
        <v>42404</v>
      </c>
      <c r="N539" s="16" t="s">
        <v>77</v>
      </c>
      <c r="O539" s="16">
        <v>0</v>
      </c>
      <c r="P539" s="16" t="s">
        <v>78</v>
      </c>
      <c r="Q539" s="16" t="s">
        <v>78</v>
      </c>
      <c r="R539" s="16" t="s">
        <v>78</v>
      </c>
      <c r="S539" s="16" t="s">
        <v>78</v>
      </c>
      <c r="T539" s="14" t="s">
        <v>90</v>
      </c>
      <c r="U539" s="13" t="s">
        <v>4086</v>
      </c>
      <c r="V539" s="14" t="s">
        <v>4087</v>
      </c>
      <c r="W539" s="13" t="s">
        <v>73</v>
      </c>
      <c r="X539" s="17" t="s">
        <v>1924</v>
      </c>
      <c r="Y539" s="14">
        <v>819</v>
      </c>
      <c r="Z539" s="14" t="s">
        <v>1924</v>
      </c>
      <c r="AA539" s="13" t="s">
        <v>99</v>
      </c>
      <c r="AB539" s="18" t="s">
        <v>100</v>
      </c>
      <c r="AC539" s="4">
        <f t="shared" si="80"/>
        <v>1</v>
      </c>
      <c r="AD539" s="2">
        <f>IF(COUNTIF(D$2:D539,D539)&gt;1,0,1)</f>
        <v>0</v>
      </c>
      <c r="AG539" s="2">
        <f t="shared" si="81"/>
        <v>0</v>
      </c>
      <c r="AH539" s="2">
        <f t="shared" si="87"/>
        <v>0</v>
      </c>
      <c r="AI539" s="2">
        <f t="shared" si="82"/>
        <v>0</v>
      </c>
      <c r="AJ539" s="44" t="str">
        <f t="shared" si="83"/>
        <v>80119299H30456678D</v>
      </c>
      <c r="AK539" s="2">
        <f>IF(COUNTIF(AJ$2:AJ539,AJ539)&gt;1,0,1)</f>
        <v>0</v>
      </c>
      <c r="AL539" s="2">
        <f t="shared" si="84"/>
        <v>0</v>
      </c>
      <c r="AM539" s="2">
        <f t="shared" si="85"/>
        <v>0</v>
      </c>
      <c r="AN539" s="2">
        <f t="shared" si="86"/>
        <v>0</v>
      </c>
      <c r="AO539" s="2">
        <f>VLOOKUP(D539,'[1]Matriculados PD 2015_2019'!$D:$F,3,0)</f>
        <v>0</v>
      </c>
      <c r="AP539" s="2">
        <f t="shared" si="88"/>
        <v>0</v>
      </c>
      <c r="AQ539" s="2">
        <f t="shared" si="89"/>
        <v>0</v>
      </c>
    </row>
    <row r="540" spans="1:43">
      <c r="A540" s="2">
        <v>303</v>
      </c>
      <c r="B540" s="6" t="s">
        <v>2954</v>
      </c>
      <c r="C540" s="7" t="s">
        <v>120</v>
      </c>
      <c r="D540" s="7" t="s">
        <v>4088</v>
      </c>
      <c r="E540" s="8">
        <v>10357501</v>
      </c>
      <c r="F540" s="8">
        <v>102126</v>
      </c>
      <c r="G540" s="8" t="s">
        <v>4089</v>
      </c>
      <c r="H540" s="7" t="s">
        <v>83</v>
      </c>
      <c r="I540" s="7" t="s">
        <v>2510</v>
      </c>
      <c r="J540" s="8" t="s">
        <v>75</v>
      </c>
      <c r="K540" s="8" t="s">
        <v>4090</v>
      </c>
      <c r="L540" s="7">
        <v>2015</v>
      </c>
      <c r="M540" s="9">
        <v>42403</v>
      </c>
      <c r="N540" s="10" t="s">
        <v>77</v>
      </c>
      <c r="O540" s="10">
        <v>0</v>
      </c>
      <c r="P540" s="10" t="s">
        <v>78</v>
      </c>
      <c r="Q540" s="10" t="s">
        <v>78</v>
      </c>
      <c r="R540" s="10" t="s">
        <v>78</v>
      </c>
      <c r="S540" s="10" t="s">
        <v>78</v>
      </c>
      <c r="T540" s="8" t="s">
        <v>80</v>
      </c>
      <c r="U540" s="7" t="s">
        <v>1033</v>
      </c>
      <c r="V540" s="8" t="s">
        <v>1034</v>
      </c>
      <c r="W540" s="7" t="s">
        <v>83</v>
      </c>
      <c r="X540" s="11" t="s">
        <v>1708</v>
      </c>
      <c r="Y540" s="8">
        <v>775</v>
      </c>
      <c r="Z540" s="8" t="s">
        <v>1035</v>
      </c>
      <c r="AA540" s="7" t="s">
        <v>263</v>
      </c>
      <c r="AB540" s="12" t="s">
        <v>264</v>
      </c>
      <c r="AC540" s="4">
        <f t="shared" si="80"/>
        <v>1</v>
      </c>
      <c r="AD540" s="2">
        <f>IF(COUNTIF(D$2:D540,D540)&gt;1,0,1)</f>
        <v>1</v>
      </c>
      <c r="AG540" s="2">
        <f t="shared" si="81"/>
        <v>0</v>
      </c>
      <c r="AH540" s="2">
        <f t="shared" si="87"/>
        <v>0</v>
      </c>
      <c r="AI540" s="2">
        <f t="shared" si="82"/>
        <v>1</v>
      </c>
      <c r="AJ540" s="44" t="str">
        <f t="shared" si="83"/>
        <v>C40490002231889S</v>
      </c>
      <c r="AK540" s="2">
        <f>IF(COUNTIF(AJ$2:AJ540,AJ540)&gt;1,0,1)</f>
        <v>1</v>
      </c>
      <c r="AL540" s="2">
        <f t="shared" si="84"/>
        <v>0</v>
      </c>
      <c r="AM540" s="2">
        <f t="shared" si="85"/>
        <v>0</v>
      </c>
      <c r="AN540" s="2">
        <f t="shared" si="86"/>
        <v>1</v>
      </c>
      <c r="AO540" s="2">
        <f>VLOOKUP(D540,'[1]Matriculados PD 2015_2019'!$D:$F,3,0)</f>
        <v>0</v>
      </c>
      <c r="AP540" s="2">
        <f t="shared" si="88"/>
        <v>0</v>
      </c>
      <c r="AQ540" s="2">
        <f t="shared" si="89"/>
        <v>0</v>
      </c>
    </row>
    <row r="541" spans="1:43">
      <c r="A541" s="2">
        <v>303</v>
      </c>
      <c r="B541" s="5" t="s">
        <v>2954</v>
      </c>
      <c r="C541" s="13" t="s">
        <v>120</v>
      </c>
      <c r="D541" s="13" t="s">
        <v>4091</v>
      </c>
      <c r="E541" s="14">
        <v>20019061</v>
      </c>
      <c r="F541" s="14">
        <v>102126</v>
      </c>
      <c r="G541" s="14" t="s">
        <v>4092</v>
      </c>
      <c r="H541" s="13" t="s">
        <v>73</v>
      </c>
      <c r="I541" s="13" t="s">
        <v>241</v>
      </c>
      <c r="J541" s="14" t="s">
        <v>75</v>
      </c>
      <c r="K541" s="14" t="s">
        <v>4093</v>
      </c>
      <c r="L541" s="13">
        <v>2015</v>
      </c>
      <c r="M541" s="15">
        <v>42404</v>
      </c>
      <c r="N541" s="16" t="s">
        <v>113</v>
      </c>
      <c r="O541" s="16">
        <v>0</v>
      </c>
      <c r="P541" s="16" t="s">
        <v>78</v>
      </c>
      <c r="Q541" s="16" t="s">
        <v>78</v>
      </c>
      <c r="R541" s="16" t="s">
        <v>78</v>
      </c>
      <c r="S541" s="16" t="s">
        <v>78</v>
      </c>
      <c r="T541" s="14" t="s">
        <v>80</v>
      </c>
      <c r="U541" s="13" t="s">
        <v>1033</v>
      </c>
      <c r="V541" s="14" t="s">
        <v>1034</v>
      </c>
      <c r="W541" s="13" t="s">
        <v>83</v>
      </c>
      <c r="X541" s="17" t="s">
        <v>1708</v>
      </c>
      <c r="Y541" s="14">
        <v>775</v>
      </c>
      <c r="Z541" s="14" t="s">
        <v>1035</v>
      </c>
      <c r="AA541" s="13" t="s">
        <v>263</v>
      </c>
      <c r="AB541" s="18" t="s">
        <v>264</v>
      </c>
      <c r="AC541" s="4">
        <f t="shared" si="80"/>
        <v>1</v>
      </c>
      <c r="AD541" s="2">
        <f>IF(COUNTIF(D$2:D541,D541)&gt;1,0,1)</f>
        <v>1</v>
      </c>
      <c r="AG541" s="2">
        <f t="shared" si="81"/>
        <v>0</v>
      </c>
      <c r="AH541" s="2">
        <f t="shared" si="87"/>
        <v>0</v>
      </c>
      <c r="AI541" s="2">
        <f t="shared" si="82"/>
        <v>0</v>
      </c>
      <c r="AJ541" s="44" t="str">
        <f t="shared" si="83"/>
        <v>FG26679902231889S</v>
      </c>
      <c r="AK541" s="2">
        <f>IF(COUNTIF(AJ$2:AJ541,AJ541)&gt;1,0,1)</f>
        <v>1</v>
      </c>
      <c r="AL541" s="2">
        <f t="shared" si="84"/>
        <v>1</v>
      </c>
      <c r="AM541" s="2">
        <f t="shared" si="85"/>
        <v>0</v>
      </c>
      <c r="AN541" s="2">
        <f t="shared" si="86"/>
        <v>1</v>
      </c>
      <c r="AO541" s="2">
        <f>VLOOKUP(D541,'[1]Matriculados PD 2015_2019'!$D:$F,3,0)</f>
        <v>0</v>
      </c>
      <c r="AP541" s="2">
        <f t="shared" si="88"/>
        <v>0</v>
      </c>
      <c r="AQ541" s="2">
        <f t="shared" si="89"/>
        <v>0</v>
      </c>
    </row>
    <row r="542" spans="1:43">
      <c r="A542" s="2">
        <v>303</v>
      </c>
      <c r="B542" s="5" t="s">
        <v>2954</v>
      </c>
      <c r="C542" s="13" t="s">
        <v>120</v>
      </c>
      <c r="D542" s="13" t="s">
        <v>4091</v>
      </c>
      <c r="E542" s="14">
        <v>20019061</v>
      </c>
      <c r="F542" s="14">
        <v>102126</v>
      </c>
      <c r="G542" s="14" t="s">
        <v>4092</v>
      </c>
      <c r="H542" s="13" t="s">
        <v>73</v>
      </c>
      <c r="I542" s="13" t="s">
        <v>241</v>
      </c>
      <c r="J542" s="14" t="s">
        <v>75</v>
      </c>
      <c r="K542" s="14" t="s">
        <v>4093</v>
      </c>
      <c r="L542" s="13">
        <v>2015</v>
      </c>
      <c r="M542" s="15">
        <v>42404</v>
      </c>
      <c r="N542" s="16" t="s">
        <v>113</v>
      </c>
      <c r="O542" s="16">
        <v>0</v>
      </c>
      <c r="P542" s="16" t="s">
        <v>78</v>
      </c>
      <c r="Q542" s="16" t="s">
        <v>78</v>
      </c>
      <c r="R542" s="16" t="s">
        <v>78</v>
      </c>
      <c r="S542" s="16" t="s">
        <v>78</v>
      </c>
      <c r="T542" s="14" t="s">
        <v>80</v>
      </c>
      <c r="U542" s="13" t="s">
        <v>4094</v>
      </c>
      <c r="V542" s="14" t="s">
        <v>4095</v>
      </c>
      <c r="W542" s="13"/>
      <c r="X542" s="17"/>
      <c r="Y542" s="14"/>
      <c r="Z542" s="14"/>
      <c r="AA542" s="13"/>
      <c r="AB542" s="18"/>
      <c r="AC542" s="4">
        <f t="shared" si="80"/>
        <v>1</v>
      </c>
      <c r="AD542" s="2">
        <f>IF(COUNTIF(D$2:D542,D542)&gt;1,0,1)</f>
        <v>0</v>
      </c>
      <c r="AG542" s="2">
        <f t="shared" si="81"/>
        <v>0</v>
      </c>
      <c r="AH542" s="2">
        <f t="shared" si="87"/>
        <v>0</v>
      </c>
      <c r="AI542" s="2">
        <f t="shared" si="82"/>
        <v>0</v>
      </c>
      <c r="AJ542" s="44" t="str">
        <f t="shared" si="83"/>
        <v>FG266799CZ658159</v>
      </c>
      <c r="AK542" s="2">
        <f>IF(COUNTIF(AJ$2:AJ542,AJ542)&gt;1,0,1)</f>
        <v>1</v>
      </c>
      <c r="AL542" s="2">
        <f t="shared" si="84"/>
        <v>0</v>
      </c>
      <c r="AM542" s="2">
        <f t="shared" si="85"/>
        <v>0</v>
      </c>
      <c r="AN542" s="2">
        <f t="shared" si="86"/>
        <v>0</v>
      </c>
      <c r="AO542" s="2">
        <f>VLOOKUP(D542,'[1]Matriculados PD 2015_2019'!$D:$F,3,0)</f>
        <v>0</v>
      </c>
      <c r="AP542" s="2">
        <f t="shared" si="88"/>
        <v>0</v>
      </c>
      <c r="AQ542" s="2">
        <f t="shared" si="89"/>
        <v>0</v>
      </c>
    </row>
    <row r="543" spans="1:43">
      <c r="A543" s="2">
        <v>303</v>
      </c>
      <c r="B543" s="6" t="s">
        <v>2954</v>
      </c>
      <c r="C543" s="7" t="s">
        <v>120</v>
      </c>
      <c r="D543" s="7" t="s">
        <v>4091</v>
      </c>
      <c r="E543" s="8">
        <v>20019061</v>
      </c>
      <c r="F543" s="8">
        <v>102126</v>
      </c>
      <c r="G543" s="8" t="s">
        <v>4092</v>
      </c>
      <c r="H543" s="7" t="s">
        <v>73</v>
      </c>
      <c r="I543" s="7" t="s">
        <v>241</v>
      </c>
      <c r="J543" s="8" t="s">
        <v>75</v>
      </c>
      <c r="K543" s="8" t="s">
        <v>4093</v>
      </c>
      <c r="L543" s="7">
        <v>2015</v>
      </c>
      <c r="M543" s="9">
        <v>42404</v>
      </c>
      <c r="N543" s="10" t="s">
        <v>113</v>
      </c>
      <c r="O543" s="10">
        <v>0</v>
      </c>
      <c r="P543" s="10" t="s">
        <v>78</v>
      </c>
      <c r="Q543" s="10" t="s">
        <v>78</v>
      </c>
      <c r="R543" s="10" t="s">
        <v>78</v>
      </c>
      <c r="S543" s="10" t="s">
        <v>78</v>
      </c>
      <c r="T543" s="8" t="s">
        <v>90</v>
      </c>
      <c r="U543" s="7" t="s">
        <v>1033</v>
      </c>
      <c r="V543" s="8" t="s">
        <v>1034</v>
      </c>
      <c r="W543" s="7" t="s">
        <v>83</v>
      </c>
      <c r="X543" s="11" t="s">
        <v>1708</v>
      </c>
      <c r="Y543" s="8">
        <v>775</v>
      </c>
      <c r="Z543" s="8" t="s">
        <v>1035</v>
      </c>
      <c r="AA543" s="7" t="s">
        <v>263</v>
      </c>
      <c r="AB543" s="12" t="s">
        <v>264</v>
      </c>
      <c r="AC543" s="4">
        <f t="shared" si="80"/>
        <v>1</v>
      </c>
      <c r="AD543" s="2">
        <f>IF(COUNTIF(D$2:D543,D543)&gt;1,0,1)</f>
        <v>0</v>
      </c>
      <c r="AG543" s="2">
        <f t="shared" si="81"/>
        <v>0</v>
      </c>
      <c r="AH543" s="2">
        <f t="shared" si="87"/>
        <v>0</v>
      </c>
      <c r="AI543" s="2">
        <f t="shared" si="82"/>
        <v>0</v>
      </c>
      <c r="AJ543" s="44" t="str">
        <f t="shared" si="83"/>
        <v>FG26679902231889S</v>
      </c>
      <c r="AK543" s="2">
        <f>IF(COUNTIF(AJ$2:AJ543,AJ543)&gt;1,0,1)</f>
        <v>0</v>
      </c>
      <c r="AL543" s="2">
        <f t="shared" si="84"/>
        <v>0</v>
      </c>
      <c r="AM543" s="2">
        <f t="shared" si="85"/>
        <v>0</v>
      </c>
      <c r="AN543" s="2">
        <f t="shared" si="86"/>
        <v>0</v>
      </c>
      <c r="AO543" s="2">
        <f>VLOOKUP(D543,'[1]Matriculados PD 2015_2019'!$D:$F,3,0)</f>
        <v>0</v>
      </c>
      <c r="AP543" s="2">
        <f t="shared" si="88"/>
        <v>0</v>
      </c>
      <c r="AQ543" s="2">
        <f t="shared" si="89"/>
        <v>0</v>
      </c>
    </row>
    <row r="544" spans="1:43">
      <c r="A544" s="2">
        <v>303</v>
      </c>
      <c r="B544" s="5" t="s">
        <v>2954</v>
      </c>
      <c r="C544" s="13" t="s">
        <v>120</v>
      </c>
      <c r="D544" s="13" t="s">
        <v>4096</v>
      </c>
      <c r="E544" s="14">
        <v>20006481</v>
      </c>
      <c r="F544" s="14">
        <v>102126</v>
      </c>
      <c r="G544" s="14" t="s">
        <v>4097</v>
      </c>
      <c r="H544" s="13" t="s">
        <v>83</v>
      </c>
      <c r="I544" s="13" t="s">
        <v>241</v>
      </c>
      <c r="J544" s="14" t="s">
        <v>75</v>
      </c>
      <c r="K544" s="14" t="s">
        <v>4098</v>
      </c>
      <c r="L544" s="13">
        <v>2015</v>
      </c>
      <c r="M544" s="15">
        <v>42405</v>
      </c>
      <c r="N544" s="16" t="s">
        <v>113</v>
      </c>
      <c r="O544" s="16">
        <v>0</v>
      </c>
      <c r="P544" s="16" t="s">
        <v>78</v>
      </c>
      <c r="Q544" s="16" t="s">
        <v>78</v>
      </c>
      <c r="R544" s="16" t="s">
        <v>78</v>
      </c>
      <c r="S544" s="16" t="s">
        <v>78</v>
      </c>
      <c r="T544" s="14" t="s">
        <v>80</v>
      </c>
      <c r="U544" s="13" t="s">
        <v>1033</v>
      </c>
      <c r="V544" s="14" t="s">
        <v>1034</v>
      </c>
      <c r="W544" s="13" t="s">
        <v>83</v>
      </c>
      <c r="X544" s="17" t="s">
        <v>1708</v>
      </c>
      <c r="Y544" s="14">
        <v>775</v>
      </c>
      <c r="Z544" s="14" t="s">
        <v>1035</v>
      </c>
      <c r="AA544" s="13" t="s">
        <v>263</v>
      </c>
      <c r="AB544" s="18" t="s">
        <v>264</v>
      </c>
      <c r="AC544" s="4">
        <f t="shared" si="80"/>
        <v>1</v>
      </c>
      <c r="AD544" s="2">
        <f>IF(COUNTIF(D$2:D544,D544)&gt;1,0,1)</f>
        <v>1</v>
      </c>
      <c r="AG544" s="2">
        <f t="shared" si="81"/>
        <v>0</v>
      </c>
      <c r="AH544" s="2">
        <f t="shared" si="87"/>
        <v>0</v>
      </c>
      <c r="AI544" s="2">
        <f t="shared" si="82"/>
        <v>0</v>
      </c>
      <c r="AJ544" s="44" t="str">
        <f t="shared" si="83"/>
        <v>FM25989202231889S</v>
      </c>
      <c r="AK544" s="2">
        <f>IF(COUNTIF(AJ$2:AJ544,AJ544)&gt;1,0,1)</f>
        <v>1</v>
      </c>
      <c r="AL544" s="2">
        <f t="shared" si="84"/>
        <v>0</v>
      </c>
      <c r="AM544" s="2">
        <f t="shared" si="85"/>
        <v>0</v>
      </c>
      <c r="AN544" s="2">
        <f t="shared" si="86"/>
        <v>1</v>
      </c>
      <c r="AO544" s="2">
        <f>VLOOKUP(D544,'[1]Matriculados PD 2015_2019'!$D:$F,3,0)</f>
        <v>0</v>
      </c>
      <c r="AP544" s="2">
        <f t="shared" si="88"/>
        <v>0</v>
      </c>
      <c r="AQ544" s="2">
        <f t="shared" si="89"/>
        <v>0</v>
      </c>
    </row>
    <row r="545" spans="1:43">
      <c r="A545" s="2">
        <v>303</v>
      </c>
      <c r="B545" s="6" t="s">
        <v>2954</v>
      </c>
      <c r="C545" s="7" t="s">
        <v>120</v>
      </c>
      <c r="D545" s="7" t="s">
        <v>4096</v>
      </c>
      <c r="E545" s="8">
        <v>20006481</v>
      </c>
      <c r="F545" s="8">
        <v>102126</v>
      </c>
      <c r="G545" s="8" t="s">
        <v>4097</v>
      </c>
      <c r="H545" s="7" t="s">
        <v>83</v>
      </c>
      <c r="I545" s="7" t="s">
        <v>241</v>
      </c>
      <c r="J545" s="8" t="s">
        <v>75</v>
      </c>
      <c r="K545" s="8" t="s">
        <v>4098</v>
      </c>
      <c r="L545" s="7">
        <v>2015</v>
      </c>
      <c r="M545" s="9">
        <v>42405</v>
      </c>
      <c r="N545" s="10" t="s">
        <v>113</v>
      </c>
      <c r="O545" s="10">
        <v>0</v>
      </c>
      <c r="P545" s="10" t="s">
        <v>78</v>
      </c>
      <c r="Q545" s="10" t="s">
        <v>78</v>
      </c>
      <c r="R545" s="10" t="s">
        <v>78</v>
      </c>
      <c r="S545" s="10" t="s">
        <v>78</v>
      </c>
      <c r="T545" s="8" t="s">
        <v>90</v>
      </c>
      <c r="U545" s="7" t="s">
        <v>1033</v>
      </c>
      <c r="V545" s="8" t="s">
        <v>1034</v>
      </c>
      <c r="W545" s="7" t="s">
        <v>83</v>
      </c>
      <c r="X545" s="11" t="s">
        <v>1708</v>
      </c>
      <c r="Y545" s="8">
        <v>775</v>
      </c>
      <c r="Z545" s="8" t="s">
        <v>1035</v>
      </c>
      <c r="AA545" s="7" t="s">
        <v>263</v>
      </c>
      <c r="AB545" s="12" t="s">
        <v>264</v>
      </c>
      <c r="AC545" s="4">
        <f t="shared" si="80"/>
        <v>1</v>
      </c>
      <c r="AD545" s="2">
        <f>IF(COUNTIF(D$2:D545,D545)&gt;1,0,1)</f>
        <v>0</v>
      </c>
      <c r="AG545" s="2">
        <f t="shared" si="81"/>
        <v>0</v>
      </c>
      <c r="AH545" s="2">
        <f t="shared" si="87"/>
        <v>0</v>
      </c>
      <c r="AI545" s="2">
        <f t="shared" si="82"/>
        <v>0</v>
      </c>
      <c r="AJ545" s="44" t="str">
        <f t="shared" si="83"/>
        <v>FM25989202231889S</v>
      </c>
      <c r="AK545" s="2">
        <f>IF(COUNTIF(AJ$2:AJ545,AJ545)&gt;1,0,1)</f>
        <v>0</v>
      </c>
      <c r="AL545" s="2">
        <f t="shared" si="84"/>
        <v>0</v>
      </c>
      <c r="AM545" s="2">
        <f t="shared" si="85"/>
        <v>0</v>
      </c>
      <c r="AN545" s="2">
        <f t="shared" si="86"/>
        <v>0</v>
      </c>
      <c r="AO545" s="2">
        <f>VLOOKUP(D545,'[1]Matriculados PD 2015_2019'!$D:$F,3,0)</f>
        <v>0</v>
      </c>
      <c r="AP545" s="2">
        <f t="shared" si="88"/>
        <v>0</v>
      </c>
      <c r="AQ545" s="2">
        <f t="shared" si="89"/>
        <v>0</v>
      </c>
    </row>
    <row r="546" spans="1:43">
      <c r="A546" s="2">
        <v>303</v>
      </c>
      <c r="B546" s="5" t="s">
        <v>2954</v>
      </c>
      <c r="C546" s="13" t="s">
        <v>120</v>
      </c>
      <c r="D546" s="13" t="s">
        <v>4099</v>
      </c>
      <c r="E546" s="14">
        <v>20018211</v>
      </c>
      <c r="F546" s="14">
        <v>102126</v>
      </c>
      <c r="G546" s="14" t="s">
        <v>4100</v>
      </c>
      <c r="H546" s="13" t="s">
        <v>83</v>
      </c>
      <c r="I546" s="13" t="s">
        <v>241</v>
      </c>
      <c r="J546" s="14" t="s">
        <v>75</v>
      </c>
      <c r="K546" s="14" t="s">
        <v>4101</v>
      </c>
      <c r="L546" s="13">
        <v>2015</v>
      </c>
      <c r="M546" s="15">
        <v>42405</v>
      </c>
      <c r="N546" s="16" t="s">
        <v>113</v>
      </c>
      <c r="O546" s="16">
        <v>0</v>
      </c>
      <c r="P546" s="16" t="s">
        <v>78</v>
      </c>
      <c r="Q546" s="16" t="s">
        <v>78</v>
      </c>
      <c r="R546" s="16" t="s">
        <v>78</v>
      </c>
      <c r="S546" s="16" t="s">
        <v>78</v>
      </c>
      <c r="T546" s="14" t="s">
        <v>80</v>
      </c>
      <c r="U546" s="13" t="s">
        <v>1033</v>
      </c>
      <c r="V546" s="14" t="s">
        <v>1034</v>
      </c>
      <c r="W546" s="13" t="s">
        <v>83</v>
      </c>
      <c r="X546" s="17" t="s">
        <v>1708</v>
      </c>
      <c r="Y546" s="14">
        <v>775</v>
      </c>
      <c r="Z546" s="14" t="s">
        <v>1035</v>
      </c>
      <c r="AA546" s="13" t="s">
        <v>263</v>
      </c>
      <c r="AB546" s="18" t="s">
        <v>264</v>
      </c>
      <c r="AC546" s="4">
        <f t="shared" si="80"/>
        <v>1</v>
      </c>
      <c r="AD546" s="2">
        <f>IF(COUNTIF(D$2:D546,D546)&gt;1,0,1)</f>
        <v>1</v>
      </c>
      <c r="AG546" s="2">
        <f t="shared" si="81"/>
        <v>0</v>
      </c>
      <c r="AH546" s="2">
        <f t="shared" si="87"/>
        <v>0</v>
      </c>
      <c r="AI546" s="2">
        <f t="shared" si="82"/>
        <v>0</v>
      </c>
      <c r="AJ546" s="44" t="str">
        <f t="shared" si="83"/>
        <v>FO71260902231889S</v>
      </c>
      <c r="AK546" s="2">
        <f>IF(COUNTIF(AJ$2:AJ546,AJ546)&gt;1,0,1)</f>
        <v>1</v>
      </c>
      <c r="AL546" s="2">
        <f t="shared" si="84"/>
        <v>0</v>
      </c>
      <c r="AM546" s="2">
        <f t="shared" si="85"/>
        <v>0</v>
      </c>
      <c r="AN546" s="2">
        <f t="shared" si="86"/>
        <v>1</v>
      </c>
      <c r="AO546" s="2">
        <f>VLOOKUP(D546,'[1]Matriculados PD 2015_2019'!$D:$F,3,0)</f>
        <v>0</v>
      </c>
      <c r="AP546" s="2">
        <f t="shared" si="88"/>
        <v>0</v>
      </c>
      <c r="AQ546" s="2">
        <f t="shared" si="89"/>
        <v>0</v>
      </c>
    </row>
    <row r="547" spans="1:43">
      <c r="A547" s="2">
        <v>303</v>
      </c>
      <c r="B547" s="6" t="s">
        <v>2954</v>
      </c>
      <c r="C547" s="7" t="s">
        <v>120</v>
      </c>
      <c r="D547" s="7" t="s">
        <v>4099</v>
      </c>
      <c r="E547" s="8">
        <v>20018211</v>
      </c>
      <c r="F547" s="8">
        <v>102126</v>
      </c>
      <c r="G547" s="8" t="s">
        <v>4100</v>
      </c>
      <c r="H547" s="7" t="s">
        <v>83</v>
      </c>
      <c r="I547" s="7" t="s">
        <v>241</v>
      </c>
      <c r="J547" s="8" t="s">
        <v>75</v>
      </c>
      <c r="K547" s="8" t="s">
        <v>4101</v>
      </c>
      <c r="L547" s="7">
        <v>2015</v>
      </c>
      <c r="M547" s="9">
        <v>42405</v>
      </c>
      <c r="N547" s="10" t="s">
        <v>113</v>
      </c>
      <c r="O547" s="10">
        <v>0</v>
      </c>
      <c r="P547" s="10" t="s">
        <v>78</v>
      </c>
      <c r="Q547" s="10" t="s">
        <v>78</v>
      </c>
      <c r="R547" s="10" t="s">
        <v>78</v>
      </c>
      <c r="S547" s="10" t="s">
        <v>78</v>
      </c>
      <c r="T547" s="8" t="s">
        <v>90</v>
      </c>
      <c r="U547" s="7" t="s">
        <v>1033</v>
      </c>
      <c r="V547" s="8" t="s">
        <v>1034</v>
      </c>
      <c r="W547" s="7" t="s">
        <v>83</v>
      </c>
      <c r="X547" s="11" t="s">
        <v>1708</v>
      </c>
      <c r="Y547" s="8">
        <v>775</v>
      </c>
      <c r="Z547" s="8" t="s">
        <v>1035</v>
      </c>
      <c r="AA547" s="7" t="s">
        <v>263</v>
      </c>
      <c r="AB547" s="12" t="s">
        <v>264</v>
      </c>
      <c r="AC547" s="4">
        <f t="shared" si="80"/>
        <v>1</v>
      </c>
      <c r="AD547" s="2">
        <f>IF(COUNTIF(D$2:D547,D547)&gt;1,0,1)</f>
        <v>0</v>
      </c>
      <c r="AG547" s="2">
        <f t="shared" si="81"/>
        <v>0</v>
      </c>
      <c r="AH547" s="2">
        <f t="shared" si="87"/>
        <v>0</v>
      </c>
      <c r="AI547" s="2">
        <f t="shared" si="82"/>
        <v>0</v>
      </c>
      <c r="AJ547" s="44" t="str">
        <f t="shared" si="83"/>
        <v>FO71260902231889S</v>
      </c>
      <c r="AK547" s="2">
        <f>IF(COUNTIF(AJ$2:AJ547,AJ547)&gt;1,0,1)</f>
        <v>0</v>
      </c>
      <c r="AL547" s="2">
        <f t="shared" si="84"/>
        <v>0</v>
      </c>
      <c r="AM547" s="2">
        <f t="shared" si="85"/>
        <v>0</v>
      </c>
      <c r="AN547" s="2">
        <f t="shared" si="86"/>
        <v>0</v>
      </c>
      <c r="AO547" s="2">
        <f>VLOOKUP(D547,'[1]Matriculados PD 2015_2019'!$D:$F,3,0)</f>
        <v>0</v>
      </c>
      <c r="AP547" s="2">
        <f t="shared" si="88"/>
        <v>0</v>
      </c>
      <c r="AQ547" s="2">
        <f t="shared" si="89"/>
        <v>0</v>
      </c>
    </row>
    <row r="548" spans="1:43">
      <c r="A548" s="2">
        <v>303</v>
      </c>
      <c r="B548" s="5" t="s">
        <v>2954</v>
      </c>
      <c r="C548" s="13" t="s">
        <v>120</v>
      </c>
      <c r="D548" s="13" t="s">
        <v>4102</v>
      </c>
      <c r="E548" s="14">
        <v>20041893</v>
      </c>
      <c r="F548" s="14">
        <v>102126</v>
      </c>
      <c r="G548" s="14" t="s">
        <v>4103</v>
      </c>
      <c r="H548" s="13" t="s">
        <v>73</v>
      </c>
      <c r="I548" s="13" t="s">
        <v>801</v>
      </c>
      <c r="J548" s="14" t="s">
        <v>75</v>
      </c>
      <c r="K548" s="14" t="s">
        <v>4104</v>
      </c>
      <c r="L548" s="13">
        <v>2015</v>
      </c>
      <c r="M548" s="15">
        <v>42562</v>
      </c>
      <c r="N548" s="16" t="s">
        <v>77</v>
      </c>
      <c r="O548" s="16">
        <v>0</v>
      </c>
      <c r="P548" s="16" t="s">
        <v>78</v>
      </c>
      <c r="Q548" s="16" t="s">
        <v>78</v>
      </c>
      <c r="R548" s="16" t="s">
        <v>78</v>
      </c>
      <c r="S548" s="16" t="s">
        <v>78</v>
      </c>
      <c r="T548" s="14" t="s">
        <v>80</v>
      </c>
      <c r="U548" s="13" t="s">
        <v>1949</v>
      </c>
      <c r="V548" s="14" t="s">
        <v>4105</v>
      </c>
      <c r="W548" s="13"/>
      <c r="X548" s="17"/>
      <c r="Y548" s="14"/>
      <c r="Z548" s="14"/>
      <c r="AA548" s="13"/>
      <c r="AB548" s="18"/>
      <c r="AC548" s="4">
        <f t="shared" si="80"/>
        <v>1</v>
      </c>
      <c r="AD548" s="2">
        <f>IF(COUNTIF(D$2:D548,D548)&gt;1,0,1)</f>
        <v>1</v>
      </c>
      <c r="AG548" s="2">
        <f t="shared" si="81"/>
        <v>0</v>
      </c>
      <c r="AH548" s="2">
        <f t="shared" si="87"/>
        <v>0</v>
      </c>
      <c r="AI548" s="2">
        <f t="shared" si="82"/>
        <v>1</v>
      </c>
      <c r="AJ548" s="44" t="str">
        <f t="shared" si="83"/>
        <v>G1521727430462520D</v>
      </c>
      <c r="AK548" s="2">
        <f>IF(COUNTIF(AJ$2:AJ548,AJ548)&gt;1,0,1)</f>
        <v>1</v>
      </c>
      <c r="AL548" s="2">
        <f t="shared" si="84"/>
        <v>1</v>
      </c>
      <c r="AM548" s="2">
        <f t="shared" si="85"/>
        <v>0</v>
      </c>
      <c r="AN548" s="2">
        <f t="shared" si="86"/>
        <v>1</v>
      </c>
      <c r="AO548" s="2">
        <f>VLOOKUP(D548,'[1]Matriculados PD 2015_2019'!$D:$F,3,0)</f>
        <v>0</v>
      </c>
      <c r="AP548" s="2">
        <f t="shared" si="88"/>
        <v>0</v>
      </c>
      <c r="AQ548" s="2">
        <f t="shared" si="89"/>
        <v>0</v>
      </c>
    </row>
    <row r="549" spans="1:43">
      <c r="A549" s="2">
        <v>303</v>
      </c>
      <c r="B549" s="6" t="s">
        <v>2954</v>
      </c>
      <c r="C549" s="7" t="s">
        <v>120</v>
      </c>
      <c r="D549" s="7" t="s">
        <v>4102</v>
      </c>
      <c r="E549" s="8">
        <v>20041893</v>
      </c>
      <c r="F549" s="8">
        <v>102126</v>
      </c>
      <c r="G549" s="8" t="s">
        <v>4103</v>
      </c>
      <c r="H549" s="7" t="s">
        <v>73</v>
      </c>
      <c r="I549" s="7" t="s">
        <v>801</v>
      </c>
      <c r="J549" s="8" t="s">
        <v>75</v>
      </c>
      <c r="K549" s="8" t="s">
        <v>4104</v>
      </c>
      <c r="L549" s="7">
        <v>2015</v>
      </c>
      <c r="M549" s="9">
        <v>42562</v>
      </c>
      <c r="N549" s="10" t="s">
        <v>77</v>
      </c>
      <c r="O549" s="10">
        <v>0</v>
      </c>
      <c r="P549" s="10" t="s">
        <v>78</v>
      </c>
      <c r="Q549" s="10" t="s">
        <v>78</v>
      </c>
      <c r="R549" s="10" t="s">
        <v>78</v>
      </c>
      <c r="S549" s="10" t="s">
        <v>78</v>
      </c>
      <c r="T549" s="8" t="s">
        <v>80</v>
      </c>
      <c r="U549" s="7" t="s">
        <v>1018</v>
      </c>
      <c r="V549" s="8" t="s">
        <v>1019</v>
      </c>
      <c r="W549" s="7" t="s">
        <v>83</v>
      </c>
      <c r="X549" s="11" t="s">
        <v>137</v>
      </c>
      <c r="Y549" s="8">
        <v>420</v>
      </c>
      <c r="Z549" s="8" t="s">
        <v>137</v>
      </c>
      <c r="AA549" s="7" t="s">
        <v>99</v>
      </c>
      <c r="AB549" s="12" t="s">
        <v>100</v>
      </c>
      <c r="AC549" s="4">
        <f t="shared" si="80"/>
        <v>1</v>
      </c>
      <c r="AD549" s="2">
        <f>IF(COUNTIF(D$2:D549,D549)&gt;1,0,1)</f>
        <v>0</v>
      </c>
      <c r="AG549" s="2">
        <f t="shared" si="81"/>
        <v>0</v>
      </c>
      <c r="AH549" s="2">
        <f t="shared" si="87"/>
        <v>0</v>
      </c>
      <c r="AI549" s="2">
        <f t="shared" si="82"/>
        <v>0</v>
      </c>
      <c r="AJ549" s="44" t="str">
        <f t="shared" si="83"/>
        <v>G1521727443601556L</v>
      </c>
      <c r="AK549" s="2">
        <f>IF(COUNTIF(AJ$2:AJ549,AJ549)&gt;1,0,1)</f>
        <v>1</v>
      </c>
      <c r="AL549" s="2">
        <f t="shared" si="84"/>
        <v>0</v>
      </c>
      <c r="AM549" s="2">
        <f t="shared" si="85"/>
        <v>0</v>
      </c>
      <c r="AN549" s="2">
        <f t="shared" si="86"/>
        <v>0</v>
      </c>
      <c r="AO549" s="2">
        <f>VLOOKUP(D549,'[1]Matriculados PD 2015_2019'!$D:$F,3,0)</f>
        <v>0</v>
      </c>
      <c r="AP549" s="2">
        <f t="shared" si="88"/>
        <v>0</v>
      </c>
      <c r="AQ549" s="2">
        <f t="shared" si="89"/>
        <v>0</v>
      </c>
    </row>
    <row r="550" spans="1:43">
      <c r="A550" s="2">
        <v>303</v>
      </c>
      <c r="B550" s="6" t="s">
        <v>2954</v>
      </c>
      <c r="C550" s="7" t="s">
        <v>120</v>
      </c>
      <c r="D550" s="7" t="s">
        <v>4102</v>
      </c>
      <c r="E550" s="8">
        <v>20041893</v>
      </c>
      <c r="F550" s="8">
        <v>102126</v>
      </c>
      <c r="G550" s="8" t="s">
        <v>4103</v>
      </c>
      <c r="H550" s="7" t="s">
        <v>73</v>
      </c>
      <c r="I550" s="7" t="s">
        <v>801</v>
      </c>
      <c r="J550" s="8" t="s">
        <v>75</v>
      </c>
      <c r="K550" s="8" t="s">
        <v>4104</v>
      </c>
      <c r="L550" s="7">
        <v>2015</v>
      </c>
      <c r="M550" s="9">
        <v>42562</v>
      </c>
      <c r="N550" s="10" t="s">
        <v>77</v>
      </c>
      <c r="O550" s="10">
        <v>0</v>
      </c>
      <c r="P550" s="10" t="s">
        <v>78</v>
      </c>
      <c r="Q550" s="10" t="s">
        <v>78</v>
      </c>
      <c r="R550" s="10" t="s">
        <v>78</v>
      </c>
      <c r="S550" s="10" t="s">
        <v>78</v>
      </c>
      <c r="T550" s="8" t="s">
        <v>80</v>
      </c>
      <c r="U550" s="7" t="s">
        <v>4106</v>
      </c>
      <c r="V550" s="8" t="s">
        <v>4107</v>
      </c>
      <c r="W550" s="7"/>
      <c r="X550" s="11"/>
      <c r="Y550" s="8"/>
      <c r="Z550" s="8"/>
      <c r="AA550" s="7"/>
      <c r="AB550" s="12"/>
      <c r="AC550" s="4">
        <f t="shared" si="80"/>
        <v>1</v>
      </c>
      <c r="AD550" s="2">
        <f>IF(COUNTIF(D$2:D550,D550)&gt;1,0,1)</f>
        <v>0</v>
      </c>
      <c r="AG550" s="2">
        <f t="shared" si="81"/>
        <v>0</v>
      </c>
      <c r="AH550" s="2">
        <f t="shared" si="87"/>
        <v>0</v>
      </c>
      <c r="AI550" s="2">
        <f t="shared" si="82"/>
        <v>0</v>
      </c>
      <c r="AJ550" s="44" t="str">
        <f t="shared" si="83"/>
        <v>G15217274G20085780</v>
      </c>
      <c r="AK550" s="2">
        <f>IF(COUNTIF(AJ$2:AJ550,AJ550)&gt;1,0,1)</f>
        <v>1</v>
      </c>
      <c r="AL550" s="2">
        <f t="shared" si="84"/>
        <v>0</v>
      </c>
      <c r="AM550" s="2">
        <f t="shared" si="85"/>
        <v>0</v>
      </c>
      <c r="AN550" s="2">
        <f t="shared" si="86"/>
        <v>0</v>
      </c>
      <c r="AO550" s="2">
        <f>VLOOKUP(D550,'[1]Matriculados PD 2015_2019'!$D:$F,3,0)</f>
        <v>0</v>
      </c>
      <c r="AP550" s="2">
        <f t="shared" si="88"/>
        <v>0</v>
      </c>
      <c r="AQ550" s="2">
        <f t="shared" si="89"/>
        <v>0</v>
      </c>
    </row>
    <row r="551" spans="1:43">
      <c r="A551" s="2">
        <v>303</v>
      </c>
      <c r="B551" s="5" t="s">
        <v>2954</v>
      </c>
      <c r="C551" s="13" t="s">
        <v>120</v>
      </c>
      <c r="D551" s="13" t="s">
        <v>4102</v>
      </c>
      <c r="E551" s="14">
        <v>20041893</v>
      </c>
      <c r="F551" s="14">
        <v>102126</v>
      </c>
      <c r="G551" s="14" t="s">
        <v>4103</v>
      </c>
      <c r="H551" s="13" t="s">
        <v>73</v>
      </c>
      <c r="I551" s="13" t="s">
        <v>801</v>
      </c>
      <c r="J551" s="14" t="s">
        <v>75</v>
      </c>
      <c r="K551" s="14" t="s">
        <v>4104</v>
      </c>
      <c r="L551" s="13">
        <v>2015</v>
      </c>
      <c r="M551" s="15">
        <v>42562</v>
      </c>
      <c r="N551" s="16" t="s">
        <v>77</v>
      </c>
      <c r="O551" s="16">
        <v>0</v>
      </c>
      <c r="P551" s="16" t="s">
        <v>78</v>
      </c>
      <c r="Q551" s="16" t="s">
        <v>78</v>
      </c>
      <c r="R551" s="16" t="s">
        <v>78</v>
      </c>
      <c r="S551" s="16" t="s">
        <v>78</v>
      </c>
      <c r="T551" s="14" t="s">
        <v>90</v>
      </c>
      <c r="U551" s="13" t="s">
        <v>1018</v>
      </c>
      <c r="V551" s="14" t="s">
        <v>1019</v>
      </c>
      <c r="W551" s="13" t="s">
        <v>83</v>
      </c>
      <c r="X551" s="17" t="s">
        <v>137</v>
      </c>
      <c r="Y551" s="14">
        <v>420</v>
      </c>
      <c r="Z551" s="14" t="s">
        <v>137</v>
      </c>
      <c r="AA551" s="13" t="s">
        <v>99</v>
      </c>
      <c r="AB551" s="18" t="s">
        <v>100</v>
      </c>
      <c r="AC551" s="4">
        <f t="shared" si="80"/>
        <v>1</v>
      </c>
      <c r="AD551" s="2">
        <f>IF(COUNTIF(D$2:D551,D551)&gt;1,0,1)</f>
        <v>0</v>
      </c>
      <c r="AG551" s="2">
        <f t="shared" si="81"/>
        <v>0</v>
      </c>
      <c r="AH551" s="2">
        <f t="shared" si="87"/>
        <v>0</v>
      </c>
      <c r="AI551" s="2">
        <f t="shared" si="82"/>
        <v>0</v>
      </c>
      <c r="AJ551" s="44" t="str">
        <f t="shared" si="83"/>
        <v>G1521727443601556L</v>
      </c>
      <c r="AK551" s="2">
        <f>IF(COUNTIF(AJ$2:AJ551,AJ551)&gt;1,0,1)</f>
        <v>0</v>
      </c>
      <c r="AL551" s="2">
        <f t="shared" si="84"/>
        <v>0</v>
      </c>
      <c r="AM551" s="2">
        <f t="shared" si="85"/>
        <v>0</v>
      </c>
      <c r="AN551" s="2">
        <f t="shared" si="86"/>
        <v>0</v>
      </c>
      <c r="AO551" s="2">
        <f>VLOOKUP(D551,'[1]Matriculados PD 2015_2019'!$D:$F,3,0)</f>
        <v>0</v>
      </c>
      <c r="AP551" s="2">
        <f t="shared" si="88"/>
        <v>0</v>
      </c>
      <c r="AQ551" s="2">
        <f t="shared" si="89"/>
        <v>0</v>
      </c>
    </row>
    <row r="552" spans="1:43">
      <c r="A552" s="2">
        <v>303</v>
      </c>
      <c r="B552" s="6" t="s">
        <v>2954</v>
      </c>
      <c r="C552" s="7" t="s">
        <v>120</v>
      </c>
      <c r="D552" s="7" t="s">
        <v>4108</v>
      </c>
      <c r="E552" s="8">
        <v>20010436</v>
      </c>
      <c r="F552" s="8">
        <v>102126</v>
      </c>
      <c r="G552" s="8" t="s">
        <v>4109</v>
      </c>
      <c r="H552" s="7" t="s">
        <v>73</v>
      </c>
      <c r="I552" s="7" t="s">
        <v>569</v>
      </c>
      <c r="J552" s="8" t="s">
        <v>75</v>
      </c>
      <c r="K552" s="8" t="s">
        <v>4110</v>
      </c>
      <c r="L552" s="7">
        <v>2015</v>
      </c>
      <c r="M552" s="9">
        <v>42481</v>
      </c>
      <c r="N552" s="10" t="s">
        <v>77</v>
      </c>
      <c r="O552" s="10">
        <v>0</v>
      </c>
      <c r="P552" s="10" t="s">
        <v>78</v>
      </c>
      <c r="Q552" s="10" t="s">
        <v>78</v>
      </c>
      <c r="R552" s="10" t="s">
        <v>78</v>
      </c>
      <c r="S552" s="10" t="s">
        <v>78</v>
      </c>
      <c r="T552" s="8" t="s">
        <v>80</v>
      </c>
      <c r="U552" s="7" t="s">
        <v>1944</v>
      </c>
      <c r="V552" s="8" t="s">
        <v>1945</v>
      </c>
      <c r="W552" s="7" t="s">
        <v>83</v>
      </c>
      <c r="X552" s="11" t="s">
        <v>116</v>
      </c>
      <c r="Y552" s="8">
        <v>500</v>
      </c>
      <c r="Z552" s="8" t="s">
        <v>117</v>
      </c>
      <c r="AA552" s="7" t="s">
        <v>107</v>
      </c>
      <c r="AB552" s="12" t="s">
        <v>108</v>
      </c>
      <c r="AC552" s="4">
        <f t="shared" si="80"/>
        <v>1</v>
      </c>
      <c r="AD552" s="2">
        <f>IF(COUNTIF(D$2:D552,D552)&gt;1,0,1)</f>
        <v>1</v>
      </c>
      <c r="AG552" s="2">
        <f t="shared" si="81"/>
        <v>0</v>
      </c>
      <c r="AH552" s="2">
        <f t="shared" si="87"/>
        <v>0</v>
      </c>
      <c r="AI552" s="2">
        <f t="shared" si="82"/>
        <v>1</v>
      </c>
      <c r="AJ552" s="44" t="str">
        <f t="shared" si="83"/>
        <v>P0073161944276323N</v>
      </c>
      <c r="AK552" s="2">
        <f>IF(COUNTIF(AJ$2:AJ552,AJ552)&gt;1,0,1)</f>
        <v>1</v>
      </c>
      <c r="AL552" s="2">
        <f t="shared" si="84"/>
        <v>0</v>
      </c>
      <c r="AM552" s="2">
        <f t="shared" si="85"/>
        <v>0</v>
      </c>
      <c r="AN552" s="2">
        <f t="shared" si="86"/>
        <v>1</v>
      </c>
      <c r="AO552" s="2">
        <f>VLOOKUP(D552,'[1]Matriculados PD 2015_2019'!$D:$F,3,0)</f>
        <v>0</v>
      </c>
      <c r="AP552" s="2">
        <f t="shared" si="88"/>
        <v>0</v>
      </c>
      <c r="AQ552" s="2">
        <f t="shared" si="89"/>
        <v>0</v>
      </c>
    </row>
    <row r="553" spans="1:43">
      <c r="A553" s="2">
        <v>303</v>
      </c>
      <c r="B553" s="5" t="s">
        <v>2954</v>
      </c>
      <c r="C553" s="13" t="s">
        <v>120</v>
      </c>
      <c r="D553" s="13" t="s">
        <v>4108</v>
      </c>
      <c r="E553" s="14">
        <v>20010436</v>
      </c>
      <c r="F553" s="14">
        <v>102126</v>
      </c>
      <c r="G553" s="14" t="s">
        <v>4109</v>
      </c>
      <c r="H553" s="13" t="s">
        <v>73</v>
      </c>
      <c r="I553" s="13" t="s">
        <v>569</v>
      </c>
      <c r="J553" s="14" t="s">
        <v>75</v>
      </c>
      <c r="K553" s="14" t="s">
        <v>4110</v>
      </c>
      <c r="L553" s="13">
        <v>2015</v>
      </c>
      <c r="M553" s="15">
        <v>42481</v>
      </c>
      <c r="N553" s="16" t="s">
        <v>77</v>
      </c>
      <c r="O553" s="16">
        <v>0</v>
      </c>
      <c r="P553" s="16" t="s">
        <v>78</v>
      </c>
      <c r="Q553" s="16" t="s">
        <v>78</v>
      </c>
      <c r="R553" s="16" t="s">
        <v>78</v>
      </c>
      <c r="S553" s="16" t="s">
        <v>78</v>
      </c>
      <c r="T553" s="14" t="s">
        <v>90</v>
      </c>
      <c r="U553" s="13" t="s">
        <v>1944</v>
      </c>
      <c r="V553" s="14" t="s">
        <v>1945</v>
      </c>
      <c r="W553" s="13" t="s">
        <v>83</v>
      </c>
      <c r="X553" s="17" t="s">
        <v>116</v>
      </c>
      <c r="Y553" s="14">
        <v>500</v>
      </c>
      <c r="Z553" s="14" t="s">
        <v>117</v>
      </c>
      <c r="AA553" s="13" t="s">
        <v>107</v>
      </c>
      <c r="AB553" s="18" t="s">
        <v>108</v>
      </c>
      <c r="AC553" s="4">
        <f t="shared" si="80"/>
        <v>1</v>
      </c>
      <c r="AD553" s="2">
        <f>IF(COUNTIF(D$2:D553,D553)&gt;1,0,1)</f>
        <v>0</v>
      </c>
      <c r="AG553" s="2">
        <f t="shared" si="81"/>
        <v>0</v>
      </c>
      <c r="AH553" s="2">
        <f t="shared" si="87"/>
        <v>0</v>
      </c>
      <c r="AI553" s="2">
        <f t="shared" si="82"/>
        <v>0</v>
      </c>
      <c r="AJ553" s="44" t="str">
        <f t="shared" si="83"/>
        <v>P0073161944276323N</v>
      </c>
      <c r="AK553" s="2">
        <f>IF(COUNTIF(AJ$2:AJ553,AJ553)&gt;1,0,1)</f>
        <v>0</v>
      </c>
      <c r="AL553" s="2">
        <f t="shared" si="84"/>
        <v>0</v>
      </c>
      <c r="AM553" s="2">
        <f t="shared" si="85"/>
        <v>0</v>
      </c>
      <c r="AN553" s="2">
        <f t="shared" si="86"/>
        <v>0</v>
      </c>
      <c r="AO553" s="2">
        <f>VLOOKUP(D553,'[1]Matriculados PD 2015_2019'!$D:$F,3,0)</f>
        <v>0</v>
      </c>
      <c r="AP553" s="2">
        <f t="shared" si="88"/>
        <v>0</v>
      </c>
      <c r="AQ553" s="2">
        <f t="shared" si="89"/>
        <v>0</v>
      </c>
    </row>
    <row r="554" spans="1:43">
      <c r="A554" s="2">
        <v>521</v>
      </c>
      <c r="B554" s="5" t="s">
        <v>4111</v>
      </c>
      <c r="C554" s="13" t="s">
        <v>120</v>
      </c>
      <c r="D554" s="13">
        <v>119097472</v>
      </c>
      <c r="E554" s="14">
        <v>1082894</v>
      </c>
      <c r="F554" s="14">
        <v>17841</v>
      </c>
      <c r="G554" s="14" t="s">
        <v>4112</v>
      </c>
      <c r="H554" s="13" t="s">
        <v>73</v>
      </c>
      <c r="I554" s="13" t="s">
        <v>308</v>
      </c>
      <c r="J554" s="14" t="s">
        <v>75</v>
      </c>
      <c r="K554" s="14" t="s">
        <v>4113</v>
      </c>
      <c r="L554" s="13">
        <v>2015</v>
      </c>
      <c r="M554" s="15">
        <v>42401</v>
      </c>
      <c r="N554" s="16" t="s">
        <v>77</v>
      </c>
      <c r="O554" s="16">
        <v>0</v>
      </c>
      <c r="P554" s="16" t="s">
        <v>78</v>
      </c>
      <c r="Q554" s="16" t="s">
        <v>78</v>
      </c>
      <c r="R554" s="16" t="s">
        <v>78</v>
      </c>
      <c r="S554" s="16" t="s">
        <v>78</v>
      </c>
      <c r="T554" s="14" t="s">
        <v>80</v>
      </c>
      <c r="U554" s="13"/>
      <c r="V554" s="14" t="s">
        <v>4114</v>
      </c>
      <c r="W554" s="13"/>
      <c r="X554" s="17"/>
      <c r="Y554" s="14"/>
      <c r="Z554" s="14"/>
      <c r="AA554" s="13"/>
      <c r="AB554" s="18"/>
      <c r="AC554" s="4">
        <f t="shared" si="80"/>
        <v>1</v>
      </c>
      <c r="AD554" s="2">
        <f>IF(COUNTIF(D$2:D554,D554)&gt;1,0,1)</f>
        <v>1</v>
      </c>
      <c r="AG554" s="2">
        <f t="shared" si="81"/>
        <v>0</v>
      </c>
      <c r="AH554" s="2">
        <f t="shared" si="87"/>
        <v>0</v>
      </c>
      <c r="AI554" s="2">
        <f t="shared" si="82"/>
        <v>1</v>
      </c>
      <c r="AJ554" s="44" t="str">
        <f t="shared" si="83"/>
        <v>119097472</v>
      </c>
      <c r="AK554" s="2">
        <f>IF(COUNTIF(AJ$2:AJ554,AJ554)&gt;1,0,1)</f>
        <v>1</v>
      </c>
      <c r="AL554" s="2">
        <f t="shared" si="84"/>
        <v>1</v>
      </c>
      <c r="AM554" s="2">
        <f t="shared" si="85"/>
        <v>0</v>
      </c>
      <c r="AN554" s="2">
        <f t="shared" si="86"/>
        <v>1</v>
      </c>
      <c r="AO554" s="2">
        <f>VLOOKUP(D554,'[1]Matriculados PD 2015_2019'!$D:$F,3,0)</f>
        <v>0</v>
      </c>
      <c r="AP554" s="2">
        <f t="shared" si="88"/>
        <v>0</v>
      </c>
      <c r="AQ554" s="2">
        <f t="shared" si="89"/>
        <v>0</v>
      </c>
    </row>
    <row r="555" spans="1:43">
      <c r="A555" s="2">
        <v>521</v>
      </c>
      <c r="B555" s="6" t="s">
        <v>4111</v>
      </c>
      <c r="C555" s="7" t="s">
        <v>120</v>
      </c>
      <c r="D555" s="7">
        <v>119097472</v>
      </c>
      <c r="E555" s="8">
        <v>1082894</v>
      </c>
      <c r="F555" s="8">
        <v>17841</v>
      </c>
      <c r="G555" s="8" t="s">
        <v>4112</v>
      </c>
      <c r="H555" s="7" t="s">
        <v>73</v>
      </c>
      <c r="I555" s="7" t="s">
        <v>308</v>
      </c>
      <c r="J555" s="8" t="s">
        <v>75</v>
      </c>
      <c r="K555" s="8" t="s">
        <v>4113</v>
      </c>
      <c r="L555" s="7">
        <v>2015</v>
      </c>
      <c r="M555" s="9">
        <v>42401</v>
      </c>
      <c r="N555" s="10" t="s">
        <v>77</v>
      </c>
      <c r="O555" s="10">
        <v>0</v>
      </c>
      <c r="P555" s="10" t="s">
        <v>78</v>
      </c>
      <c r="Q555" s="10" t="s">
        <v>78</v>
      </c>
      <c r="R555" s="10" t="s">
        <v>78</v>
      </c>
      <c r="S555" s="10" t="s">
        <v>78</v>
      </c>
      <c r="T555" s="8" t="s">
        <v>80</v>
      </c>
      <c r="U555" s="7" t="s">
        <v>4115</v>
      </c>
      <c r="V555" s="8" t="s">
        <v>4116</v>
      </c>
      <c r="W555" s="7"/>
      <c r="X555" s="11"/>
      <c r="Y555" s="8"/>
      <c r="Z555" s="8"/>
      <c r="AA555" s="7"/>
      <c r="AB555" s="12"/>
      <c r="AC555" s="4">
        <f t="shared" si="80"/>
        <v>1</v>
      </c>
      <c r="AD555" s="2">
        <f>IF(COUNTIF(D$2:D555,D555)&gt;1,0,1)</f>
        <v>0</v>
      </c>
      <c r="AG555" s="2">
        <f t="shared" si="81"/>
        <v>0</v>
      </c>
      <c r="AH555" s="2">
        <f t="shared" si="87"/>
        <v>0</v>
      </c>
      <c r="AI555" s="2">
        <f t="shared" si="82"/>
        <v>0</v>
      </c>
      <c r="AJ555" s="44" t="str">
        <f t="shared" si="83"/>
        <v>11909747225910904R</v>
      </c>
      <c r="AK555" s="2">
        <f>IF(COUNTIF(AJ$2:AJ555,AJ555)&gt;1,0,1)</f>
        <v>1</v>
      </c>
      <c r="AL555" s="2">
        <f t="shared" si="84"/>
        <v>0</v>
      </c>
      <c r="AM555" s="2">
        <f t="shared" si="85"/>
        <v>0</v>
      </c>
      <c r="AN555" s="2">
        <f t="shared" si="86"/>
        <v>0</v>
      </c>
      <c r="AO555" s="2">
        <f>VLOOKUP(D555,'[1]Matriculados PD 2015_2019'!$D:$F,3,0)</f>
        <v>0</v>
      </c>
      <c r="AP555" s="2">
        <f t="shared" si="88"/>
        <v>0</v>
      </c>
      <c r="AQ555" s="2">
        <f t="shared" si="89"/>
        <v>0</v>
      </c>
    </row>
    <row r="556" spans="1:43">
      <c r="A556" s="2">
        <v>521</v>
      </c>
      <c r="B556" s="5" t="s">
        <v>4111</v>
      </c>
      <c r="C556" s="13" t="s">
        <v>120</v>
      </c>
      <c r="D556" s="13">
        <v>119097472</v>
      </c>
      <c r="E556" s="14">
        <v>1082894</v>
      </c>
      <c r="F556" s="14">
        <v>17841</v>
      </c>
      <c r="G556" s="14" t="s">
        <v>4112</v>
      </c>
      <c r="H556" s="13" t="s">
        <v>73</v>
      </c>
      <c r="I556" s="13" t="s">
        <v>308</v>
      </c>
      <c r="J556" s="14" t="s">
        <v>75</v>
      </c>
      <c r="K556" s="14" t="s">
        <v>4113</v>
      </c>
      <c r="L556" s="13">
        <v>2015</v>
      </c>
      <c r="M556" s="15">
        <v>42401</v>
      </c>
      <c r="N556" s="16" t="s">
        <v>77</v>
      </c>
      <c r="O556" s="16">
        <v>0</v>
      </c>
      <c r="P556" s="16" t="s">
        <v>78</v>
      </c>
      <c r="Q556" s="16" t="s">
        <v>78</v>
      </c>
      <c r="R556" s="16" t="s">
        <v>78</v>
      </c>
      <c r="S556" s="16" t="s">
        <v>78</v>
      </c>
      <c r="T556" s="14" t="s">
        <v>80</v>
      </c>
      <c r="U556" s="13" t="s">
        <v>4117</v>
      </c>
      <c r="V556" s="14" t="s">
        <v>4118</v>
      </c>
      <c r="W556" s="13" t="s">
        <v>83</v>
      </c>
      <c r="X556" s="17" t="s">
        <v>4696</v>
      </c>
      <c r="Y556" s="14">
        <v>630</v>
      </c>
      <c r="Z556" s="14" t="s">
        <v>1117</v>
      </c>
      <c r="AA556" s="13" t="s">
        <v>99</v>
      </c>
      <c r="AB556" s="18" t="s">
        <v>100</v>
      </c>
      <c r="AC556" s="4">
        <f t="shared" si="80"/>
        <v>1</v>
      </c>
      <c r="AD556" s="2">
        <f>IF(COUNTIF(D$2:D556,D556)&gt;1,0,1)</f>
        <v>0</v>
      </c>
      <c r="AG556" s="2">
        <f t="shared" si="81"/>
        <v>0</v>
      </c>
      <c r="AH556" s="2">
        <f t="shared" si="87"/>
        <v>0</v>
      </c>
      <c r="AI556" s="2">
        <f t="shared" si="82"/>
        <v>0</v>
      </c>
      <c r="AJ556" s="44" t="str">
        <f t="shared" si="83"/>
        <v>11909747230060880H</v>
      </c>
      <c r="AK556" s="2">
        <f>IF(COUNTIF(AJ$2:AJ556,AJ556)&gt;1,0,1)</f>
        <v>1</v>
      </c>
      <c r="AL556" s="2">
        <f t="shared" si="84"/>
        <v>0</v>
      </c>
      <c r="AM556" s="2">
        <f t="shared" si="85"/>
        <v>0</v>
      </c>
      <c r="AN556" s="2">
        <f t="shared" si="86"/>
        <v>0</v>
      </c>
      <c r="AO556" s="2">
        <f>VLOOKUP(D556,'[1]Matriculados PD 2015_2019'!$D:$F,3,0)</f>
        <v>0</v>
      </c>
      <c r="AP556" s="2">
        <f t="shared" si="88"/>
        <v>0</v>
      </c>
      <c r="AQ556" s="2">
        <f t="shared" si="89"/>
        <v>0</v>
      </c>
    </row>
    <row r="557" spans="1:43">
      <c r="A557" s="2">
        <v>521</v>
      </c>
      <c r="B557" s="6" t="s">
        <v>4111</v>
      </c>
      <c r="C557" s="7" t="s">
        <v>120</v>
      </c>
      <c r="D557" s="7">
        <v>119097472</v>
      </c>
      <c r="E557" s="8">
        <v>1082894</v>
      </c>
      <c r="F557" s="8">
        <v>17841</v>
      </c>
      <c r="G557" s="8" t="s">
        <v>4112</v>
      </c>
      <c r="H557" s="7" t="s">
        <v>73</v>
      </c>
      <c r="I557" s="7" t="s">
        <v>308</v>
      </c>
      <c r="J557" s="8" t="s">
        <v>75</v>
      </c>
      <c r="K557" s="8" t="s">
        <v>4113</v>
      </c>
      <c r="L557" s="7">
        <v>2015</v>
      </c>
      <c r="M557" s="9">
        <v>42401</v>
      </c>
      <c r="N557" s="10" t="s">
        <v>77</v>
      </c>
      <c r="O557" s="10">
        <v>0</v>
      </c>
      <c r="P557" s="10" t="s">
        <v>78</v>
      </c>
      <c r="Q557" s="10" t="s">
        <v>78</v>
      </c>
      <c r="R557" s="10" t="s">
        <v>78</v>
      </c>
      <c r="S557" s="10" t="s">
        <v>78</v>
      </c>
      <c r="T557" s="8" t="s">
        <v>90</v>
      </c>
      <c r="U557" s="7" t="s">
        <v>4119</v>
      </c>
      <c r="V557" s="8" t="s">
        <v>4120</v>
      </c>
      <c r="W557" s="7" t="s">
        <v>83</v>
      </c>
      <c r="X557" s="11" t="s">
        <v>137</v>
      </c>
      <c r="Y557" s="8">
        <v>420</v>
      </c>
      <c r="Z557" s="8" t="s">
        <v>137</v>
      </c>
      <c r="AA557" s="7" t="s">
        <v>99</v>
      </c>
      <c r="AB557" s="12" t="s">
        <v>100</v>
      </c>
      <c r="AC557" s="4">
        <f t="shared" si="80"/>
        <v>1</v>
      </c>
      <c r="AD557" s="2">
        <f>IF(COUNTIF(D$2:D557,D557)&gt;1,0,1)</f>
        <v>0</v>
      </c>
      <c r="AG557" s="2">
        <f t="shared" si="81"/>
        <v>0</v>
      </c>
      <c r="AH557" s="2">
        <f t="shared" si="87"/>
        <v>0</v>
      </c>
      <c r="AI557" s="2">
        <f t="shared" si="82"/>
        <v>0</v>
      </c>
      <c r="AJ557" s="44" t="str">
        <f t="shared" si="83"/>
        <v>11909747227854145H</v>
      </c>
      <c r="AK557" s="2">
        <f>IF(COUNTIF(AJ$2:AJ557,AJ557)&gt;1,0,1)</f>
        <v>1</v>
      </c>
      <c r="AL557" s="2">
        <f t="shared" si="84"/>
        <v>0</v>
      </c>
      <c r="AM557" s="2">
        <f t="shared" si="85"/>
        <v>0</v>
      </c>
      <c r="AN557" s="2">
        <f t="shared" si="86"/>
        <v>0</v>
      </c>
      <c r="AO557" s="2">
        <f>VLOOKUP(D557,'[1]Matriculados PD 2015_2019'!$D:$F,3,0)</f>
        <v>0</v>
      </c>
      <c r="AP557" s="2">
        <f t="shared" si="88"/>
        <v>0</v>
      </c>
      <c r="AQ557" s="2">
        <f t="shared" si="89"/>
        <v>0</v>
      </c>
    </row>
    <row r="558" spans="1:43">
      <c r="A558" s="2">
        <v>521</v>
      </c>
      <c r="B558" s="5" t="s">
        <v>4111</v>
      </c>
      <c r="C558" s="13" t="s">
        <v>120</v>
      </c>
      <c r="D558" s="13">
        <v>120028405</v>
      </c>
      <c r="E558" s="14">
        <v>1082979</v>
      </c>
      <c r="F558" s="14">
        <v>17841</v>
      </c>
      <c r="G558" s="14" t="s">
        <v>4121</v>
      </c>
      <c r="H558" s="13" t="s">
        <v>83</v>
      </c>
      <c r="I558" s="13" t="s">
        <v>308</v>
      </c>
      <c r="J558" s="14" t="s">
        <v>75</v>
      </c>
      <c r="K558" s="14" t="s">
        <v>4122</v>
      </c>
      <c r="L558" s="13">
        <v>2015</v>
      </c>
      <c r="M558" s="15">
        <v>42401</v>
      </c>
      <c r="N558" s="16" t="s">
        <v>77</v>
      </c>
      <c r="O558" s="16">
        <v>0</v>
      </c>
      <c r="P558" s="16" t="s">
        <v>78</v>
      </c>
      <c r="Q558" s="16" t="s">
        <v>78</v>
      </c>
      <c r="R558" s="16" t="s">
        <v>78</v>
      </c>
      <c r="S558" s="16" t="s">
        <v>78</v>
      </c>
      <c r="T558" s="14" t="s">
        <v>80</v>
      </c>
      <c r="U558" s="13" t="s">
        <v>4123</v>
      </c>
      <c r="V558" s="14" t="s">
        <v>4124</v>
      </c>
      <c r="W558" s="13"/>
      <c r="X558" s="17"/>
      <c r="Y558" s="14"/>
      <c r="Z558" s="14"/>
      <c r="AA558" s="13"/>
      <c r="AB558" s="18"/>
      <c r="AC558" s="4">
        <f t="shared" si="80"/>
        <v>1</v>
      </c>
      <c r="AD558" s="2">
        <f>IF(COUNTIF(D$2:D558,D558)&gt;1,0,1)</f>
        <v>1</v>
      </c>
      <c r="AG558" s="2">
        <f t="shared" si="81"/>
        <v>0</v>
      </c>
      <c r="AH558" s="2">
        <f t="shared" si="87"/>
        <v>0</v>
      </c>
      <c r="AI558" s="2">
        <f t="shared" si="82"/>
        <v>1</v>
      </c>
      <c r="AJ558" s="44" t="str">
        <f t="shared" si="83"/>
        <v>12002840527334983N</v>
      </c>
      <c r="AK558" s="2">
        <f>IF(COUNTIF(AJ$2:AJ558,AJ558)&gt;1,0,1)</f>
        <v>1</v>
      </c>
      <c r="AL558" s="2">
        <f t="shared" si="84"/>
        <v>1</v>
      </c>
      <c r="AM558" s="2">
        <f t="shared" si="85"/>
        <v>0</v>
      </c>
      <c r="AN558" s="2">
        <f t="shared" si="86"/>
        <v>1</v>
      </c>
      <c r="AO558" s="2">
        <f>VLOOKUP(D558,'[1]Matriculados PD 2015_2019'!$D:$F,3,0)</f>
        <v>0</v>
      </c>
      <c r="AP558" s="2">
        <f t="shared" si="88"/>
        <v>0</v>
      </c>
      <c r="AQ558" s="2">
        <f t="shared" si="89"/>
        <v>0</v>
      </c>
    </row>
    <row r="559" spans="1:43">
      <c r="A559" s="2">
        <v>521</v>
      </c>
      <c r="B559" s="6" t="s">
        <v>4111</v>
      </c>
      <c r="C559" s="7" t="s">
        <v>120</v>
      </c>
      <c r="D559" s="7">
        <v>120028405</v>
      </c>
      <c r="E559" s="8">
        <v>1082979</v>
      </c>
      <c r="F559" s="8">
        <v>17841</v>
      </c>
      <c r="G559" s="8" t="s">
        <v>4121</v>
      </c>
      <c r="H559" s="7" t="s">
        <v>83</v>
      </c>
      <c r="I559" s="7" t="s">
        <v>308</v>
      </c>
      <c r="J559" s="8" t="s">
        <v>75</v>
      </c>
      <c r="K559" s="8" t="s">
        <v>4122</v>
      </c>
      <c r="L559" s="7">
        <v>2015</v>
      </c>
      <c r="M559" s="9">
        <v>42401</v>
      </c>
      <c r="N559" s="10" t="s">
        <v>77</v>
      </c>
      <c r="O559" s="10">
        <v>0</v>
      </c>
      <c r="P559" s="10" t="s">
        <v>78</v>
      </c>
      <c r="Q559" s="10" t="s">
        <v>78</v>
      </c>
      <c r="R559" s="10" t="s">
        <v>78</v>
      </c>
      <c r="S559" s="10" t="s">
        <v>78</v>
      </c>
      <c r="T559" s="8" t="s">
        <v>80</v>
      </c>
      <c r="U559" s="7">
        <v>3</v>
      </c>
      <c r="V559" s="8" t="s">
        <v>4116</v>
      </c>
      <c r="W559" s="7"/>
      <c r="X559" s="11"/>
      <c r="Y559" s="8"/>
      <c r="Z559" s="8"/>
      <c r="AA559" s="7"/>
      <c r="AB559" s="12"/>
      <c r="AC559" s="4">
        <f t="shared" si="80"/>
        <v>1</v>
      </c>
      <c r="AD559" s="2">
        <f>IF(COUNTIF(D$2:D559,D559)&gt;1,0,1)</f>
        <v>0</v>
      </c>
      <c r="AG559" s="2">
        <f t="shared" si="81"/>
        <v>0</v>
      </c>
      <c r="AH559" s="2">
        <f t="shared" si="87"/>
        <v>0</v>
      </c>
      <c r="AI559" s="2">
        <f t="shared" si="82"/>
        <v>0</v>
      </c>
      <c r="AJ559" s="44" t="str">
        <f t="shared" si="83"/>
        <v>1200284053</v>
      </c>
      <c r="AK559" s="2">
        <f>IF(COUNTIF(AJ$2:AJ559,AJ559)&gt;1,0,1)</f>
        <v>1</v>
      </c>
      <c r="AL559" s="2">
        <f t="shared" si="84"/>
        <v>0</v>
      </c>
      <c r="AM559" s="2">
        <f t="shared" si="85"/>
        <v>0</v>
      </c>
      <c r="AN559" s="2">
        <f t="shared" si="86"/>
        <v>0</v>
      </c>
      <c r="AO559" s="2">
        <f>VLOOKUP(D559,'[1]Matriculados PD 2015_2019'!$D:$F,3,0)</f>
        <v>0</v>
      </c>
      <c r="AP559" s="2">
        <f t="shared" si="88"/>
        <v>0</v>
      </c>
      <c r="AQ559" s="2">
        <f t="shared" si="89"/>
        <v>0</v>
      </c>
    </row>
    <row r="560" spans="1:43">
      <c r="A560" s="2">
        <v>521</v>
      </c>
      <c r="B560" s="5" t="s">
        <v>4111</v>
      </c>
      <c r="C560" s="13" t="s">
        <v>120</v>
      </c>
      <c r="D560" s="13">
        <v>120028405</v>
      </c>
      <c r="E560" s="14">
        <v>1082979</v>
      </c>
      <c r="F560" s="14">
        <v>17841</v>
      </c>
      <c r="G560" s="14" t="s">
        <v>4121</v>
      </c>
      <c r="H560" s="13" t="s">
        <v>83</v>
      </c>
      <c r="I560" s="13" t="s">
        <v>308</v>
      </c>
      <c r="J560" s="14" t="s">
        <v>75</v>
      </c>
      <c r="K560" s="14" t="s">
        <v>4122</v>
      </c>
      <c r="L560" s="13">
        <v>2015</v>
      </c>
      <c r="M560" s="15">
        <v>42401</v>
      </c>
      <c r="N560" s="16" t="s">
        <v>77</v>
      </c>
      <c r="O560" s="16">
        <v>0</v>
      </c>
      <c r="P560" s="16" t="s">
        <v>78</v>
      </c>
      <c r="Q560" s="16" t="s">
        <v>78</v>
      </c>
      <c r="R560" s="16" t="s">
        <v>78</v>
      </c>
      <c r="S560" s="16" t="s">
        <v>78</v>
      </c>
      <c r="T560" s="14" t="s">
        <v>90</v>
      </c>
      <c r="U560" s="13" t="s">
        <v>4119</v>
      </c>
      <c r="V560" s="14" t="s">
        <v>4120</v>
      </c>
      <c r="W560" s="13" t="s">
        <v>83</v>
      </c>
      <c r="X560" s="17" t="s">
        <v>137</v>
      </c>
      <c r="Y560" s="14">
        <v>420</v>
      </c>
      <c r="Z560" s="14" t="s">
        <v>137</v>
      </c>
      <c r="AA560" s="13" t="s">
        <v>99</v>
      </c>
      <c r="AB560" s="18" t="s">
        <v>100</v>
      </c>
      <c r="AC560" s="4">
        <f t="shared" si="80"/>
        <v>1</v>
      </c>
      <c r="AD560" s="2">
        <f>IF(COUNTIF(D$2:D560,D560)&gt;1,0,1)</f>
        <v>0</v>
      </c>
      <c r="AG560" s="2">
        <f t="shared" si="81"/>
        <v>0</v>
      </c>
      <c r="AH560" s="2">
        <f t="shared" si="87"/>
        <v>0</v>
      </c>
      <c r="AI560" s="2">
        <f t="shared" si="82"/>
        <v>0</v>
      </c>
      <c r="AJ560" s="44" t="str">
        <f t="shared" si="83"/>
        <v>12002840527854145H</v>
      </c>
      <c r="AK560" s="2">
        <f>IF(COUNTIF(AJ$2:AJ560,AJ560)&gt;1,0,1)</f>
        <v>1</v>
      </c>
      <c r="AL560" s="2">
        <f t="shared" si="84"/>
        <v>0</v>
      </c>
      <c r="AM560" s="2">
        <f t="shared" si="85"/>
        <v>0</v>
      </c>
      <c r="AN560" s="2">
        <f t="shared" si="86"/>
        <v>0</v>
      </c>
      <c r="AO560" s="2">
        <f>VLOOKUP(D560,'[1]Matriculados PD 2015_2019'!$D:$F,3,0)</f>
        <v>0</v>
      </c>
      <c r="AP560" s="2">
        <f t="shared" si="88"/>
        <v>0</v>
      </c>
      <c r="AQ560" s="2">
        <f t="shared" si="89"/>
        <v>0</v>
      </c>
    </row>
    <row r="561" spans="1:43">
      <c r="A561" s="2">
        <v>522</v>
      </c>
      <c r="B561" s="6" t="s">
        <v>3524</v>
      </c>
      <c r="C561" s="7" t="s">
        <v>120</v>
      </c>
      <c r="D561" s="7">
        <v>129724153</v>
      </c>
      <c r="E561" s="8">
        <v>1080728</v>
      </c>
      <c r="F561" s="8">
        <v>17861</v>
      </c>
      <c r="G561" s="8" t="s">
        <v>3525</v>
      </c>
      <c r="H561" s="7" t="s">
        <v>83</v>
      </c>
      <c r="I561" s="7" t="s">
        <v>308</v>
      </c>
      <c r="J561" s="8" t="s">
        <v>75</v>
      </c>
      <c r="K561" s="8" t="s">
        <v>3526</v>
      </c>
      <c r="L561" s="7">
        <v>2015</v>
      </c>
      <c r="M561" s="9">
        <v>42403</v>
      </c>
      <c r="N561" s="10" t="s">
        <v>77</v>
      </c>
      <c r="O561" s="10">
        <v>0</v>
      </c>
      <c r="P561" s="10" t="s">
        <v>78</v>
      </c>
      <c r="Q561" s="10" t="s">
        <v>78</v>
      </c>
      <c r="R561" s="10" t="s">
        <v>78</v>
      </c>
      <c r="S561" s="10" t="s">
        <v>78</v>
      </c>
      <c r="T561" s="8" t="s">
        <v>80</v>
      </c>
      <c r="U561" s="7"/>
      <c r="V561" s="8" t="s">
        <v>3527</v>
      </c>
      <c r="W561" s="7"/>
      <c r="X561" s="11"/>
      <c r="Y561" s="8"/>
      <c r="Z561" s="8"/>
      <c r="AA561" s="7"/>
      <c r="AB561" s="12"/>
      <c r="AC561" s="4">
        <f t="shared" si="80"/>
        <v>1</v>
      </c>
      <c r="AD561" s="2">
        <f>IF(COUNTIF(D$2:D561,D561)&gt;1,0,1)</f>
        <v>1</v>
      </c>
      <c r="AG561" s="2">
        <f t="shared" si="81"/>
        <v>0</v>
      </c>
      <c r="AH561" s="2">
        <f t="shared" si="87"/>
        <v>0</v>
      </c>
      <c r="AI561" s="2">
        <f t="shared" si="82"/>
        <v>1</v>
      </c>
      <c r="AJ561" s="44" t="str">
        <f t="shared" si="83"/>
        <v>129724153</v>
      </c>
      <c r="AK561" s="2">
        <f>IF(COUNTIF(AJ$2:AJ561,AJ561)&gt;1,0,1)</f>
        <v>1</v>
      </c>
      <c r="AL561" s="2">
        <f t="shared" si="84"/>
        <v>1</v>
      </c>
      <c r="AM561" s="2">
        <f t="shared" si="85"/>
        <v>0</v>
      </c>
      <c r="AN561" s="2">
        <f t="shared" si="86"/>
        <v>1</v>
      </c>
      <c r="AO561" s="2" t="str">
        <f>VLOOKUP(D561,'[1]Matriculados PD 2015_2019'!$D:$F,3,0)</f>
        <v>completo</v>
      </c>
      <c r="AP561" s="2">
        <f t="shared" si="88"/>
        <v>1</v>
      </c>
      <c r="AQ561" s="2">
        <f t="shared" si="89"/>
        <v>0</v>
      </c>
    </row>
    <row r="562" spans="1:43">
      <c r="A562" s="2">
        <v>522</v>
      </c>
      <c r="B562" s="6" t="s">
        <v>3524</v>
      </c>
      <c r="C562" s="7" t="s">
        <v>120</v>
      </c>
      <c r="D562" s="7">
        <v>129724153</v>
      </c>
      <c r="E562" s="8">
        <v>1080728</v>
      </c>
      <c r="F562" s="8">
        <v>17861</v>
      </c>
      <c r="G562" s="8" t="s">
        <v>3525</v>
      </c>
      <c r="H562" s="7" t="s">
        <v>83</v>
      </c>
      <c r="I562" s="7" t="s">
        <v>308</v>
      </c>
      <c r="J562" s="8" t="s">
        <v>75</v>
      </c>
      <c r="K562" s="8" t="s">
        <v>3526</v>
      </c>
      <c r="L562" s="7">
        <v>2015</v>
      </c>
      <c r="M562" s="9">
        <v>42403</v>
      </c>
      <c r="N562" s="10" t="s">
        <v>77</v>
      </c>
      <c r="O562" s="10">
        <v>0</v>
      </c>
      <c r="P562" s="10" t="s">
        <v>78</v>
      </c>
      <c r="Q562" s="10" t="s">
        <v>78</v>
      </c>
      <c r="R562" s="10" t="s">
        <v>78</v>
      </c>
      <c r="S562" s="10" t="s">
        <v>78</v>
      </c>
      <c r="T562" s="8" t="s">
        <v>80</v>
      </c>
      <c r="U562" s="7" t="s">
        <v>201</v>
      </c>
      <c r="V562" s="8" t="s">
        <v>202</v>
      </c>
      <c r="W562" s="7" t="s">
        <v>83</v>
      </c>
      <c r="X562" s="11" t="s">
        <v>203</v>
      </c>
      <c r="Y562" s="8">
        <v>660</v>
      </c>
      <c r="Z562" s="8" t="s">
        <v>204</v>
      </c>
      <c r="AA562" s="7" t="s">
        <v>79</v>
      </c>
      <c r="AB562" s="12" t="s">
        <v>86</v>
      </c>
      <c r="AC562" s="4">
        <f t="shared" si="80"/>
        <v>1</v>
      </c>
      <c r="AD562" s="2">
        <f>IF(COUNTIF(D$2:D562,D562)&gt;1,0,1)</f>
        <v>0</v>
      </c>
      <c r="AG562" s="2">
        <f t="shared" si="81"/>
        <v>0</v>
      </c>
      <c r="AH562" s="2">
        <f t="shared" si="87"/>
        <v>0</v>
      </c>
      <c r="AI562" s="2">
        <f t="shared" si="82"/>
        <v>0</v>
      </c>
      <c r="AJ562" s="44" t="str">
        <f t="shared" si="83"/>
        <v>12972415330484909L</v>
      </c>
      <c r="AK562" s="2">
        <f>IF(COUNTIF(AJ$2:AJ562,AJ562)&gt;1,0,1)</f>
        <v>1</v>
      </c>
      <c r="AL562" s="2">
        <f t="shared" si="84"/>
        <v>0</v>
      </c>
      <c r="AM562" s="2">
        <f t="shared" si="85"/>
        <v>0</v>
      </c>
      <c r="AN562" s="2">
        <f t="shared" si="86"/>
        <v>0</v>
      </c>
      <c r="AO562" s="2" t="str">
        <f>VLOOKUP(D562,'[1]Matriculados PD 2015_2019'!$D:$F,3,0)</f>
        <v>completo</v>
      </c>
      <c r="AP562" s="2">
        <f t="shared" si="88"/>
        <v>0</v>
      </c>
      <c r="AQ562" s="2">
        <f t="shared" si="89"/>
        <v>0</v>
      </c>
    </row>
    <row r="563" spans="1:43">
      <c r="A563" s="2">
        <v>522</v>
      </c>
      <c r="B563" s="5" t="s">
        <v>3524</v>
      </c>
      <c r="C563" s="13" t="s">
        <v>120</v>
      </c>
      <c r="D563" s="13">
        <v>129724153</v>
      </c>
      <c r="E563" s="14">
        <v>1080728</v>
      </c>
      <c r="F563" s="14">
        <v>17861</v>
      </c>
      <c r="G563" s="14" t="s">
        <v>3525</v>
      </c>
      <c r="H563" s="13" t="s">
        <v>83</v>
      </c>
      <c r="I563" s="13" t="s">
        <v>308</v>
      </c>
      <c r="J563" s="14" t="s">
        <v>75</v>
      </c>
      <c r="K563" s="14" t="s">
        <v>3526</v>
      </c>
      <c r="L563" s="13">
        <v>2015</v>
      </c>
      <c r="M563" s="15">
        <v>42403</v>
      </c>
      <c r="N563" s="16" t="s">
        <v>77</v>
      </c>
      <c r="O563" s="16">
        <v>0</v>
      </c>
      <c r="P563" s="16" t="s">
        <v>78</v>
      </c>
      <c r="Q563" s="16" t="s">
        <v>78</v>
      </c>
      <c r="R563" s="16" t="s">
        <v>78</v>
      </c>
      <c r="S563" s="16" t="s">
        <v>78</v>
      </c>
      <c r="T563" s="14" t="s">
        <v>90</v>
      </c>
      <c r="U563" s="13" t="s">
        <v>201</v>
      </c>
      <c r="V563" s="14" t="s">
        <v>202</v>
      </c>
      <c r="W563" s="13" t="s">
        <v>83</v>
      </c>
      <c r="X563" s="17" t="s">
        <v>203</v>
      </c>
      <c r="Y563" s="14">
        <v>660</v>
      </c>
      <c r="Z563" s="14" t="s">
        <v>204</v>
      </c>
      <c r="AA563" s="13" t="s">
        <v>79</v>
      </c>
      <c r="AB563" s="18" t="s">
        <v>86</v>
      </c>
      <c r="AC563" s="4">
        <f t="shared" si="80"/>
        <v>1</v>
      </c>
      <c r="AD563" s="2">
        <f>IF(COUNTIF(D$2:D563,D563)&gt;1,0,1)</f>
        <v>0</v>
      </c>
      <c r="AG563" s="2">
        <f t="shared" si="81"/>
        <v>0</v>
      </c>
      <c r="AH563" s="2">
        <f t="shared" si="87"/>
        <v>0</v>
      </c>
      <c r="AI563" s="2">
        <f t="shared" si="82"/>
        <v>0</v>
      </c>
      <c r="AJ563" s="44" t="str">
        <f t="shared" si="83"/>
        <v>12972415330484909L</v>
      </c>
      <c r="AK563" s="2">
        <f>IF(COUNTIF(AJ$2:AJ563,AJ563)&gt;1,0,1)</f>
        <v>0</v>
      </c>
      <c r="AL563" s="2">
        <f t="shared" si="84"/>
        <v>0</v>
      </c>
      <c r="AM563" s="2">
        <f t="shared" si="85"/>
        <v>0</v>
      </c>
      <c r="AN563" s="2">
        <f t="shared" si="86"/>
        <v>0</v>
      </c>
      <c r="AO563" s="2" t="str">
        <f>VLOOKUP(D563,'[1]Matriculados PD 2015_2019'!$D:$F,3,0)</f>
        <v>completo</v>
      </c>
      <c r="AP563" s="2">
        <f t="shared" si="88"/>
        <v>0</v>
      </c>
      <c r="AQ563" s="2">
        <f t="shared" si="89"/>
        <v>0</v>
      </c>
    </row>
    <row r="564" spans="1:43">
      <c r="A564" s="2">
        <v>523</v>
      </c>
      <c r="B564" s="6" t="s">
        <v>4135</v>
      </c>
      <c r="C564" s="7" t="s">
        <v>120</v>
      </c>
      <c r="D564" s="7">
        <v>66443544</v>
      </c>
      <c r="E564" s="8">
        <v>20034902</v>
      </c>
      <c r="F564" s="8">
        <v>17904</v>
      </c>
      <c r="G564" s="8" t="s">
        <v>4136</v>
      </c>
      <c r="H564" s="7" t="s">
        <v>73</v>
      </c>
      <c r="I564" s="7" t="s">
        <v>308</v>
      </c>
      <c r="J564" s="8" t="s">
        <v>75</v>
      </c>
      <c r="K564" s="8" t="s">
        <v>4137</v>
      </c>
      <c r="L564" s="7">
        <v>2015</v>
      </c>
      <c r="M564" s="9">
        <v>42397</v>
      </c>
      <c r="N564" s="10" t="s">
        <v>77</v>
      </c>
      <c r="O564" s="10">
        <v>0</v>
      </c>
      <c r="P564" s="10" t="s">
        <v>78</v>
      </c>
      <c r="Q564" s="10" t="s">
        <v>78</v>
      </c>
      <c r="R564" s="10" t="s">
        <v>78</v>
      </c>
      <c r="S564" s="10" t="s">
        <v>78</v>
      </c>
      <c r="T564" s="8" t="s">
        <v>80</v>
      </c>
      <c r="U564" s="7" t="s">
        <v>3575</v>
      </c>
      <c r="V564" s="8" t="s">
        <v>3576</v>
      </c>
      <c r="W564" s="7" t="s">
        <v>83</v>
      </c>
      <c r="X564" s="11" t="s">
        <v>84</v>
      </c>
      <c r="Y564" s="8">
        <v>640</v>
      </c>
      <c r="Z564" s="8" t="s">
        <v>85</v>
      </c>
      <c r="AA564" s="7" t="s">
        <v>79</v>
      </c>
      <c r="AB564" s="12" t="s">
        <v>86</v>
      </c>
      <c r="AC564" s="4">
        <f t="shared" si="80"/>
        <v>1</v>
      </c>
      <c r="AD564" s="2">
        <f>IF(COUNTIF(D$2:D564,D564)&gt;1,0,1)</f>
        <v>1</v>
      </c>
      <c r="AG564" s="2">
        <f t="shared" si="81"/>
        <v>0</v>
      </c>
      <c r="AH564" s="2">
        <f t="shared" si="87"/>
        <v>0</v>
      </c>
      <c r="AI564" s="2">
        <f t="shared" si="82"/>
        <v>1</v>
      </c>
      <c r="AJ564" s="44" t="str">
        <f t="shared" si="83"/>
        <v>6644354426029563A</v>
      </c>
      <c r="AK564" s="2">
        <f>IF(COUNTIF(AJ$2:AJ564,AJ564)&gt;1,0,1)</f>
        <v>1</v>
      </c>
      <c r="AL564" s="2">
        <f t="shared" si="84"/>
        <v>1</v>
      </c>
      <c r="AM564" s="2">
        <f t="shared" si="85"/>
        <v>0</v>
      </c>
      <c r="AN564" s="2">
        <f t="shared" si="86"/>
        <v>1</v>
      </c>
      <c r="AO564" s="2" t="str">
        <f>VLOOKUP(D564,'[1]Matriculados PD 2015_2019'!$D:$F,3,0)</f>
        <v>completo</v>
      </c>
      <c r="AP564" s="2">
        <f t="shared" si="88"/>
        <v>1</v>
      </c>
      <c r="AQ564" s="2">
        <f t="shared" si="89"/>
        <v>0</v>
      </c>
    </row>
    <row r="565" spans="1:43">
      <c r="A565" s="2">
        <v>523</v>
      </c>
      <c r="B565" s="6" t="s">
        <v>4135</v>
      </c>
      <c r="C565" s="7" t="s">
        <v>120</v>
      </c>
      <c r="D565" s="7">
        <v>66443544</v>
      </c>
      <c r="E565" s="8">
        <v>20034902</v>
      </c>
      <c r="F565" s="8">
        <v>17904</v>
      </c>
      <c r="G565" s="8" t="s">
        <v>4136</v>
      </c>
      <c r="H565" s="7" t="s">
        <v>73</v>
      </c>
      <c r="I565" s="7" t="s">
        <v>308</v>
      </c>
      <c r="J565" s="8" t="s">
        <v>75</v>
      </c>
      <c r="K565" s="8" t="s">
        <v>4137</v>
      </c>
      <c r="L565" s="7">
        <v>2015</v>
      </c>
      <c r="M565" s="9">
        <v>42397</v>
      </c>
      <c r="N565" s="10" t="s">
        <v>77</v>
      </c>
      <c r="O565" s="10">
        <v>0</v>
      </c>
      <c r="P565" s="10" t="s">
        <v>78</v>
      </c>
      <c r="Q565" s="10" t="s">
        <v>78</v>
      </c>
      <c r="R565" s="10" t="s">
        <v>78</v>
      </c>
      <c r="S565" s="10" t="s">
        <v>78</v>
      </c>
      <c r="T565" s="8" t="s">
        <v>80</v>
      </c>
      <c r="U565" s="7" t="s">
        <v>81</v>
      </c>
      <c r="V565" s="8" t="s">
        <v>82</v>
      </c>
      <c r="W565" s="7" t="s">
        <v>83</v>
      </c>
      <c r="X565" s="11" t="s">
        <v>84</v>
      </c>
      <c r="Y565" s="8">
        <v>640</v>
      </c>
      <c r="Z565" s="8" t="s">
        <v>85</v>
      </c>
      <c r="AA565" s="7" t="s">
        <v>79</v>
      </c>
      <c r="AB565" s="12" t="s">
        <v>86</v>
      </c>
      <c r="AC565" s="4">
        <f t="shared" si="80"/>
        <v>1</v>
      </c>
      <c r="AD565" s="2">
        <f>IF(COUNTIF(D$2:D565,D565)&gt;1,0,1)</f>
        <v>0</v>
      </c>
      <c r="AG565" s="2">
        <f t="shared" si="81"/>
        <v>0</v>
      </c>
      <c r="AH565" s="2">
        <f t="shared" si="87"/>
        <v>0</v>
      </c>
      <c r="AI565" s="2">
        <f t="shared" si="82"/>
        <v>0</v>
      </c>
      <c r="AJ565" s="44" t="str">
        <f t="shared" si="83"/>
        <v>6644354428466746Z</v>
      </c>
      <c r="AK565" s="2">
        <f>IF(COUNTIF(AJ$2:AJ565,AJ565)&gt;1,0,1)</f>
        <v>1</v>
      </c>
      <c r="AL565" s="2">
        <f t="shared" si="84"/>
        <v>0</v>
      </c>
      <c r="AM565" s="2">
        <f t="shared" si="85"/>
        <v>0</v>
      </c>
      <c r="AN565" s="2">
        <f t="shared" si="86"/>
        <v>0</v>
      </c>
      <c r="AO565" s="2" t="str">
        <f>VLOOKUP(D565,'[1]Matriculados PD 2015_2019'!$D:$F,3,0)</f>
        <v>completo</v>
      </c>
      <c r="AP565" s="2">
        <f t="shared" si="88"/>
        <v>0</v>
      </c>
      <c r="AQ565" s="2">
        <f t="shared" si="89"/>
        <v>0</v>
      </c>
    </row>
    <row r="566" spans="1:43">
      <c r="A566" s="2">
        <v>523</v>
      </c>
      <c r="B566" s="5" t="s">
        <v>4135</v>
      </c>
      <c r="C566" s="13" t="s">
        <v>120</v>
      </c>
      <c r="D566" s="13">
        <v>66443544</v>
      </c>
      <c r="E566" s="14">
        <v>20034902</v>
      </c>
      <c r="F566" s="14">
        <v>17904</v>
      </c>
      <c r="G566" s="14" t="s">
        <v>4136</v>
      </c>
      <c r="H566" s="13" t="s">
        <v>73</v>
      </c>
      <c r="I566" s="13" t="s">
        <v>308</v>
      </c>
      <c r="J566" s="14" t="s">
        <v>75</v>
      </c>
      <c r="K566" s="14" t="s">
        <v>4137</v>
      </c>
      <c r="L566" s="13">
        <v>2015</v>
      </c>
      <c r="M566" s="15">
        <v>42397</v>
      </c>
      <c r="N566" s="16" t="s">
        <v>77</v>
      </c>
      <c r="O566" s="16">
        <v>0</v>
      </c>
      <c r="P566" s="16" t="s">
        <v>78</v>
      </c>
      <c r="Q566" s="16" t="s">
        <v>78</v>
      </c>
      <c r="R566" s="16" t="s">
        <v>78</v>
      </c>
      <c r="S566" s="16" t="s">
        <v>78</v>
      </c>
      <c r="T566" s="14" t="s">
        <v>90</v>
      </c>
      <c r="U566" s="13" t="s">
        <v>1670</v>
      </c>
      <c r="V566" s="14" t="s">
        <v>1671</v>
      </c>
      <c r="W566" s="13" t="s">
        <v>73</v>
      </c>
      <c r="X566" s="17" t="s">
        <v>105</v>
      </c>
      <c r="Y566" s="14">
        <v>705</v>
      </c>
      <c r="Z566" s="14" t="s">
        <v>106</v>
      </c>
      <c r="AA566" s="13" t="s">
        <v>107</v>
      </c>
      <c r="AB566" s="18" t="s">
        <v>108</v>
      </c>
      <c r="AC566" s="4">
        <f t="shared" si="80"/>
        <v>1</v>
      </c>
      <c r="AD566" s="2">
        <f>IF(COUNTIF(D$2:D566,D566)&gt;1,0,1)</f>
        <v>0</v>
      </c>
      <c r="AG566" s="2">
        <f t="shared" si="81"/>
        <v>0</v>
      </c>
      <c r="AH566" s="2">
        <f t="shared" si="87"/>
        <v>0</v>
      </c>
      <c r="AI566" s="2">
        <f t="shared" si="82"/>
        <v>0</v>
      </c>
      <c r="AJ566" s="44" t="str">
        <f t="shared" si="83"/>
        <v>6644354451897600D</v>
      </c>
      <c r="AK566" s="2">
        <f>IF(COUNTIF(AJ$2:AJ566,AJ566)&gt;1,0,1)</f>
        <v>1</v>
      </c>
      <c r="AL566" s="2">
        <f t="shared" si="84"/>
        <v>0</v>
      </c>
      <c r="AM566" s="2">
        <f t="shared" si="85"/>
        <v>0</v>
      </c>
      <c r="AN566" s="2">
        <f t="shared" si="86"/>
        <v>0</v>
      </c>
      <c r="AO566" s="2" t="str">
        <f>VLOOKUP(D566,'[1]Matriculados PD 2015_2019'!$D:$F,3,0)</f>
        <v>completo</v>
      </c>
      <c r="AP566" s="2">
        <f t="shared" si="88"/>
        <v>0</v>
      </c>
      <c r="AQ566" s="2">
        <f t="shared" si="89"/>
        <v>0</v>
      </c>
    </row>
    <row r="567" spans="1:43">
      <c r="A567" s="2">
        <v>530</v>
      </c>
      <c r="B567" s="6" t="s">
        <v>1</v>
      </c>
      <c r="C567" s="7" t="s">
        <v>91</v>
      </c>
      <c r="D567" s="7" t="s">
        <v>4138</v>
      </c>
      <c r="E567" s="8">
        <v>10380631</v>
      </c>
      <c r="F567" s="8">
        <v>102481</v>
      </c>
      <c r="G567" s="8" t="s">
        <v>4139</v>
      </c>
      <c r="H567" s="7" t="s">
        <v>73</v>
      </c>
      <c r="I567" s="7" t="s">
        <v>74</v>
      </c>
      <c r="J567" s="8" t="s">
        <v>75</v>
      </c>
      <c r="K567" s="8" t="s">
        <v>4140</v>
      </c>
      <c r="L567" s="7">
        <v>2015</v>
      </c>
      <c r="M567" s="9">
        <v>42446</v>
      </c>
      <c r="N567" s="10" t="s">
        <v>77</v>
      </c>
      <c r="O567" s="10">
        <v>0</v>
      </c>
      <c r="P567" s="10" t="s">
        <v>78</v>
      </c>
      <c r="Q567" s="10" t="s">
        <v>78</v>
      </c>
      <c r="R567" s="10" t="s">
        <v>78</v>
      </c>
      <c r="S567" s="10" t="s">
        <v>78</v>
      </c>
      <c r="T567" s="8" t="s">
        <v>80</v>
      </c>
      <c r="U567" s="7" t="s">
        <v>4141</v>
      </c>
      <c r="V567" s="8" t="s">
        <v>4142</v>
      </c>
      <c r="W567" s="7" t="s">
        <v>73</v>
      </c>
      <c r="X567" s="11" t="s">
        <v>646</v>
      </c>
      <c r="Y567" s="8">
        <v>412</v>
      </c>
      <c r="Z567" s="8" t="s">
        <v>3658</v>
      </c>
      <c r="AA567" s="7" t="s">
        <v>99</v>
      </c>
      <c r="AB567" s="12" t="s">
        <v>100</v>
      </c>
      <c r="AC567" s="4">
        <f t="shared" si="80"/>
        <v>1</v>
      </c>
      <c r="AD567" s="2">
        <f>IF(COUNTIF(D$2:D567,D567)&gt;1,0,1)</f>
        <v>1</v>
      </c>
      <c r="AG567" s="2">
        <f t="shared" si="81"/>
        <v>0</v>
      </c>
      <c r="AH567" s="2">
        <f t="shared" si="87"/>
        <v>0</v>
      </c>
      <c r="AI567" s="2">
        <f t="shared" si="82"/>
        <v>1</v>
      </c>
      <c r="AJ567" s="44" t="str">
        <f t="shared" si="83"/>
        <v>45749375Y30072614E</v>
      </c>
      <c r="AK567" s="2">
        <f>IF(COUNTIF(AJ$2:AJ567,AJ567)&gt;1,0,1)</f>
        <v>1</v>
      </c>
      <c r="AL567" s="2">
        <f t="shared" si="84"/>
        <v>1</v>
      </c>
      <c r="AM567" s="2">
        <f t="shared" si="85"/>
        <v>0</v>
      </c>
      <c r="AN567" s="2">
        <f t="shared" si="86"/>
        <v>0</v>
      </c>
      <c r="AO567" s="2" t="str">
        <f>VLOOKUP(D567,'[1]Matriculados PD 2015_2019'!$D:$F,3,0)</f>
        <v>completo</v>
      </c>
      <c r="AP567" s="2">
        <f t="shared" si="88"/>
        <v>1</v>
      </c>
      <c r="AQ567" s="2">
        <f t="shared" si="89"/>
        <v>0</v>
      </c>
    </row>
    <row r="568" spans="1:43">
      <c r="A568" s="2">
        <v>530</v>
      </c>
      <c r="B568" s="6" t="s">
        <v>1</v>
      </c>
      <c r="C568" s="7" t="s">
        <v>91</v>
      </c>
      <c r="D568" s="7" t="s">
        <v>4138</v>
      </c>
      <c r="E568" s="8">
        <v>10380631</v>
      </c>
      <c r="F568" s="8">
        <v>102481</v>
      </c>
      <c r="G568" s="8" t="s">
        <v>4139</v>
      </c>
      <c r="H568" s="7" t="s">
        <v>73</v>
      </c>
      <c r="I568" s="7" t="s">
        <v>74</v>
      </c>
      <c r="J568" s="8" t="s">
        <v>75</v>
      </c>
      <c r="K568" s="8" t="s">
        <v>4140</v>
      </c>
      <c r="L568" s="7">
        <v>2015</v>
      </c>
      <c r="M568" s="9">
        <v>42446</v>
      </c>
      <c r="N568" s="10" t="s">
        <v>77</v>
      </c>
      <c r="O568" s="10">
        <v>0</v>
      </c>
      <c r="P568" s="10" t="s">
        <v>78</v>
      </c>
      <c r="Q568" s="10" t="s">
        <v>78</v>
      </c>
      <c r="R568" s="10" t="s">
        <v>78</v>
      </c>
      <c r="S568" s="10" t="s">
        <v>78</v>
      </c>
      <c r="T568" s="8" t="s">
        <v>80</v>
      </c>
      <c r="U568" s="7" t="s">
        <v>4143</v>
      </c>
      <c r="V568" s="8" t="s">
        <v>4144</v>
      </c>
      <c r="W568" s="7" t="s">
        <v>73</v>
      </c>
      <c r="X568" s="11" t="s">
        <v>646</v>
      </c>
      <c r="Y568" s="8">
        <v>412</v>
      </c>
      <c r="Z568" s="8" t="s">
        <v>3658</v>
      </c>
      <c r="AA568" s="7" t="s">
        <v>99</v>
      </c>
      <c r="AB568" s="12" t="s">
        <v>100</v>
      </c>
      <c r="AC568" s="4">
        <f t="shared" si="80"/>
        <v>1</v>
      </c>
      <c r="AD568" s="2">
        <f>IF(COUNTIF(D$2:D568,D568)&gt;1,0,1)</f>
        <v>0</v>
      </c>
      <c r="AG568" s="2">
        <f t="shared" si="81"/>
        <v>0</v>
      </c>
      <c r="AH568" s="2">
        <f t="shared" si="87"/>
        <v>0</v>
      </c>
      <c r="AI568" s="2">
        <f t="shared" si="82"/>
        <v>0</v>
      </c>
      <c r="AJ568" s="44" t="str">
        <f t="shared" si="83"/>
        <v>45749375Y30447547D</v>
      </c>
      <c r="AK568" s="2">
        <f>IF(COUNTIF(AJ$2:AJ568,AJ568)&gt;1,0,1)</f>
        <v>1</v>
      </c>
      <c r="AL568" s="2">
        <f t="shared" si="84"/>
        <v>0</v>
      </c>
      <c r="AM568" s="2">
        <f t="shared" si="85"/>
        <v>0</v>
      </c>
      <c r="AN568" s="2">
        <f t="shared" si="86"/>
        <v>0</v>
      </c>
      <c r="AO568" s="2" t="str">
        <f>VLOOKUP(D568,'[1]Matriculados PD 2015_2019'!$D:$F,3,0)</f>
        <v>completo</v>
      </c>
      <c r="AP568" s="2">
        <f t="shared" si="88"/>
        <v>0</v>
      </c>
      <c r="AQ568" s="2">
        <f t="shared" si="89"/>
        <v>0</v>
      </c>
    </row>
    <row r="569" spans="1:43">
      <c r="A569" s="2">
        <v>530</v>
      </c>
      <c r="B569" s="5" t="s">
        <v>1</v>
      </c>
      <c r="C569" s="13" t="s">
        <v>91</v>
      </c>
      <c r="D569" s="13" t="s">
        <v>4138</v>
      </c>
      <c r="E569" s="14">
        <v>10380631</v>
      </c>
      <c r="F569" s="14">
        <v>102481</v>
      </c>
      <c r="G569" s="14" t="s">
        <v>4139</v>
      </c>
      <c r="H569" s="13" t="s">
        <v>73</v>
      </c>
      <c r="I569" s="13" t="s">
        <v>74</v>
      </c>
      <c r="J569" s="14" t="s">
        <v>75</v>
      </c>
      <c r="K569" s="14" t="s">
        <v>4140</v>
      </c>
      <c r="L569" s="13">
        <v>2015</v>
      </c>
      <c r="M569" s="15">
        <v>42446</v>
      </c>
      <c r="N569" s="16" t="s">
        <v>77</v>
      </c>
      <c r="O569" s="16">
        <v>0</v>
      </c>
      <c r="P569" s="16" t="s">
        <v>78</v>
      </c>
      <c r="Q569" s="16" t="s">
        <v>78</v>
      </c>
      <c r="R569" s="16" t="s">
        <v>78</v>
      </c>
      <c r="S569" s="16" t="s">
        <v>78</v>
      </c>
      <c r="T569" s="14" t="s">
        <v>90</v>
      </c>
      <c r="U569" s="13" t="s">
        <v>4143</v>
      </c>
      <c r="V569" s="14" t="s">
        <v>4144</v>
      </c>
      <c r="W569" s="13" t="s">
        <v>73</v>
      </c>
      <c r="X569" s="17" t="s">
        <v>646</v>
      </c>
      <c r="Y569" s="14">
        <v>412</v>
      </c>
      <c r="Z569" s="14" t="s">
        <v>3658</v>
      </c>
      <c r="AA569" s="13" t="s">
        <v>99</v>
      </c>
      <c r="AB569" s="18" t="s">
        <v>100</v>
      </c>
      <c r="AC569" s="4">
        <f t="shared" si="80"/>
        <v>1</v>
      </c>
      <c r="AD569" s="2">
        <f>IF(COUNTIF(D$2:D569,D569)&gt;1,0,1)</f>
        <v>0</v>
      </c>
      <c r="AG569" s="2">
        <f t="shared" si="81"/>
        <v>0</v>
      </c>
      <c r="AH569" s="2">
        <f t="shared" si="87"/>
        <v>0</v>
      </c>
      <c r="AI569" s="2">
        <f t="shared" si="82"/>
        <v>0</v>
      </c>
      <c r="AJ569" s="44" t="str">
        <f t="shared" si="83"/>
        <v>45749375Y30447547D</v>
      </c>
      <c r="AK569" s="2">
        <f>IF(COUNTIF(AJ$2:AJ569,AJ569)&gt;1,0,1)</f>
        <v>0</v>
      </c>
      <c r="AL569" s="2">
        <f t="shared" si="84"/>
        <v>0</v>
      </c>
      <c r="AM569" s="2">
        <f t="shared" si="85"/>
        <v>0</v>
      </c>
      <c r="AN569" s="2">
        <f t="shared" si="86"/>
        <v>0</v>
      </c>
      <c r="AO569" s="2" t="str">
        <f>VLOOKUP(D569,'[1]Matriculados PD 2015_2019'!$D:$F,3,0)</f>
        <v>completo</v>
      </c>
      <c r="AP569" s="2">
        <f t="shared" si="88"/>
        <v>0</v>
      </c>
      <c r="AQ569" s="2">
        <f t="shared" si="89"/>
        <v>0</v>
      </c>
    </row>
    <row r="570" spans="1:43">
      <c r="A570" s="2">
        <v>530</v>
      </c>
      <c r="B570" s="6" t="s">
        <v>1</v>
      </c>
      <c r="C570" s="7" t="s">
        <v>120</v>
      </c>
      <c r="D570" s="7">
        <v>67279229</v>
      </c>
      <c r="E570" s="8">
        <v>20006930</v>
      </c>
      <c r="F570" s="8">
        <v>102481</v>
      </c>
      <c r="G570" s="8" t="s">
        <v>4145</v>
      </c>
      <c r="H570" s="7" t="s">
        <v>83</v>
      </c>
      <c r="I570" s="7" t="s">
        <v>308</v>
      </c>
      <c r="J570" s="8" t="s">
        <v>75</v>
      </c>
      <c r="K570" s="8" t="s">
        <v>4146</v>
      </c>
      <c r="L570" s="7">
        <v>2015</v>
      </c>
      <c r="M570" s="9">
        <v>42422</v>
      </c>
      <c r="N570" s="10" t="s">
        <v>77</v>
      </c>
      <c r="O570" s="10">
        <v>0</v>
      </c>
      <c r="P570" s="10" t="s">
        <v>78</v>
      </c>
      <c r="Q570" s="10" t="s">
        <v>78</v>
      </c>
      <c r="R570" s="10" t="s">
        <v>78</v>
      </c>
      <c r="S570" s="10" t="s">
        <v>78</v>
      </c>
      <c r="T570" s="8" t="s">
        <v>80</v>
      </c>
      <c r="U570" s="7" t="s">
        <v>3575</v>
      </c>
      <c r="V570" s="8" t="s">
        <v>3576</v>
      </c>
      <c r="W570" s="7" t="s">
        <v>83</v>
      </c>
      <c r="X570" s="11" t="s">
        <v>84</v>
      </c>
      <c r="Y570" s="8">
        <v>640</v>
      </c>
      <c r="Z570" s="8" t="s">
        <v>85</v>
      </c>
      <c r="AA570" s="7" t="s">
        <v>79</v>
      </c>
      <c r="AB570" s="12" t="s">
        <v>86</v>
      </c>
      <c r="AC570" s="4">
        <f t="shared" si="80"/>
        <v>1</v>
      </c>
      <c r="AD570" s="2">
        <f>IF(COUNTIF(D$2:D570,D570)&gt;1,0,1)</f>
        <v>1</v>
      </c>
      <c r="AG570" s="2">
        <f t="shared" si="81"/>
        <v>0</v>
      </c>
      <c r="AH570" s="2">
        <f t="shared" si="87"/>
        <v>0</v>
      </c>
      <c r="AI570" s="2">
        <f t="shared" si="82"/>
        <v>1</v>
      </c>
      <c r="AJ570" s="44" t="str">
        <f t="shared" si="83"/>
        <v>6727922926029563A</v>
      </c>
      <c r="AK570" s="2">
        <f>IF(COUNTIF(AJ$2:AJ570,AJ570)&gt;1,0,1)</f>
        <v>1</v>
      </c>
      <c r="AL570" s="2">
        <f t="shared" si="84"/>
        <v>1</v>
      </c>
      <c r="AM570" s="2">
        <f t="shared" si="85"/>
        <v>0</v>
      </c>
      <c r="AN570" s="2">
        <f t="shared" si="86"/>
        <v>1</v>
      </c>
      <c r="AO570" s="2" t="str">
        <f>VLOOKUP(D570,'[1]Matriculados PD 2015_2019'!$D:$F,3,0)</f>
        <v>completo</v>
      </c>
      <c r="AP570" s="2">
        <f t="shared" si="88"/>
        <v>1</v>
      </c>
      <c r="AQ570" s="2">
        <f t="shared" si="89"/>
        <v>0</v>
      </c>
    </row>
    <row r="571" spans="1:43">
      <c r="A571" s="2">
        <v>530</v>
      </c>
      <c r="B571" s="6" t="s">
        <v>1</v>
      </c>
      <c r="C571" s="7" t="s">
        <v>120</v>
      </c>
      <c r="D571" s="7">
        <v>67279229</v>
      </c>
      <c r="E571" s="8">
        <v>20006930</v>
      </c>
      <c r="F571" s="8">
        <v>102481</v>
      </c>
      <c r="G571" s="8" t="s">
        <v>4145</v>
      </c>
      <c r="H571" s="7" t="s">
        <v>83</v>
      </c>
      <c r="I571" s="7" t="s">
        <v>308</v>
      </c>
      <c r="J571" s="8" t="s">
        <v>75</v>
      </c>
      <c r="K571" s="8" t="s">
        <v>4146</v>
      </c>
      <c r="L571" s="7">
        <v>2015</v>
      </c>
      <c r="M571" s="9">
        <v>42422</v>
      </c>
      <c r="N571" s="10" t="s">
        <v>77</v>
      </c>
      <c r="O571" s="10">
        <v>0</v>
      </c>
      <c r="P571" s="10" t="s">
        <v>78</v>
      </c>
      <c r="Q571" s="10" t="s">
        <v>78</v>
      </c>
      <c r="R571" s="10" t="s">
        <v>78</v>
      </c>
      <c r="S571" s="10" t="s">
        <v>78</v>
      </c>
      <c r="T571" s="8" t="s">
        <v>80</v>
      </c>
      <c r="U571" s="7" t="s">
        <v>81</v>
      </c>
      <c r="V571" s="8" t="s">
        <v>82</v>
      </c>
      <c r="W571" s="7" t="s">
        <v>83</v>
      </c>
      <c r="X571" s="11" t="s">
        <v>84</v>
      </c>
      <c r="Y571" s="8">
        <v>640</v>
      </c>
      <c r="Z571" s="8" t="s">
        <v>85</v>
      </c>
      <c r="AA571" s="7" t="s">
        <v>79</v>
      </c>
      <c r="AB571" s="12" t="s">
        <v>86</v>
      </c>
      <c r="AC571" s="4">
        <f t="shared" si="80"/>
        <v>1</v>
      </c>
      <c r="AD571" s="2">
        <f>IF(COUNTIF(D$2:D571,D571)&gt;1,0,1)</f>
        <v>0</v>
      </c>
      <c r="AG571" s="2">
        <f t="shared" si="81"/>
        <v>0</v>
      </c>
      <c r="AH571" s="2">
        <f t="shared" si="87"/>
        <v>0</v>
      </c>
      <c r="AI571" s="2">
        <f t="shared" si="82"/>
        <v>0</v>
      </c>
      <c r="AJ571" s="44" t="str">
        <f t="shared" si="83"/>
        <v>6727922928466746Z</v>
      </c>
      <c r="AK571" s="2">
        <f>IF(COUNTIF(AJ$2:AJ571,AJ571)&gt;1,0,1)</f>
        <v>1</v>
      </c>
      <c r="AL571" s="2">
        <f t="shared" si="84"/>
        <v>0</v>
      </c>
      <c r="AM571" s="2">
        <f t="shared" si="85"/>
        <v>0</v>
      </c>
      <c r="AN571" s="2">
        <f t="shared" si="86"/>
        <v>0</v>
      </c>
      <c r="AO571" s="2" t="str">
        <f>VLOOKUP(D571,'[1]Matriculados PD 2015_2019'!$D:$F,3,0)</f>
        <v>completo</v>
      </c>
      <c r="AP571" s="2">
        <f t="shared" si="88"/>
        <v>0</v>
      </c>
      <c r="AQ571" s="2">
        <f t="shared" si="89"/>
        <v>0</v>
      </c>
    </row>
    <row r="572" spans="1:43">
      <c r="A572" s="2">
        <v>530</v>
      </c>
      <c r="B572" s="5" t="s">
        <v>1</v>
      </c>
      <c r="C572" s="13" t="s">
        <v>120</v>
      </c>
      <c r="D572" s="13">
        <v>67279229</v>
      </c>
      <c r="E572" s="14">
        <v>20006930</v>
      </c>
      <c r="F572" s="14">
        <v>102481</v>
      </c>
      <c r="G572" s="14" t="s">
        <v>4145</v>
      </c>
      <c r="H572" s="13" t="s">
        <v>83</v>
      </c>
      <c r="I572" s="13" t="s">
        <v>308</v>
      </c>
      <c r="J572" s="14" t="s">
        <v>75</v>
      </c>
      <c r="K572" s="14" t="s">
        <v>4146</v>
      </c>
      <c r="L572" s="13">
        <v>2015</v>
      </c>
      <c r="M572" s="15">
        <v>42422</v>
      </c>
      <c r="N572" s="16" t="s">
        <v>77</v>
      </c>
      <c r="O572" s="16">
        <v>0</v>
      </c>
      <c r="P572" s="16" t="s">
        <v>78</v>
      </c>
      <c r="Q572" s="16" t="s">
        <v>78</v>
      </c>
      <c r="R572" s="16" t="s">
        <v>78</v>
      </c>
      <c r="S572" s="16" t="s">
        <v>78</v>
      </c>
      <c r="T572" s="14" t="s">
        <v>90</v>
      </c>
      <c r="U572" s="13" t="s">
        <v>81</v>
      </c>
      <c r="V572" s="14" t="s">
        <v>82</v>
      </c>
      <c r="W572" s="13" t="s">
        <v>83</v>
      </c>
      <c r="X572" s="17" t="s">
        <v>84</v>
      </c>
      <c r="Y572" s="14">
        <v>640</v>
      </c>
      <c r="Z572" s="14" t="s">
        <v>85</v>
      </c>
      <c r="AA572" s="13" t="s">
        <v>79</v>
      </c>
      <c r="AB572" s="18" t="s">
        <v>86</v>
      </c>
      <c r="AC572" s="4">
        <f t="shared" si="80"/>
        <v>1</v>
      </c>
      <c r="AD572" s="2">
        <f>IF(COUNTIF(D$2:D572,D572)&gt;1,0,1)</f>
        <v>0</v>
      </c>
      <c r="AG572" s="2">
        <f t="shared" si="81"/>
        <v>0</v>
      </c>
      <c r="AH572" s="2">
        <f t="shared" si="87"/>
        <v>0</v>
      </c>
      <c r="AI572" s="2">
        <f t="shared" si="82"/>
        <v>0</v>
      </c>
      <c r="AJ572" s="44" t="str">
        <f t="shared" si="83"/>
        <v>6727922928466746Z</v>
      </c>
      <c r="AK572" s="2">
        <f>IF(COUNTIF(AJ$2:AJ572,AJ572)&gt;1,0,1)</f>
        <v>0</v>
      </c>
      <c r="AL572" s="2">
        <f t="shared" si="84"/>
        <v>0</v>
      </c>
      <c r="AM572" s="2">
        <f t="shared" si="85"/>
        <v>0</v>
      </c>
      <c r="AN572" s="2">
        <f t="shared" si="86"/>
        <v>0</v>
      </c>
      <c r="AO572" s="2" t="str">
        <f>VLOOKUP(D572,'[1]Matriculados PD 2015_2019'!$D:$F,3,0)</f>
        <v>completo</v>
      </c>
      <c r="AP572" s="2">
        <f t="shared" si="88"/>
        <v>0</v>
      </c>
      <c r="AQ572" s="2">
        <f t="shared" si="89"/>
        <v>0</v>
      </c>
    </row>
    <row r="573" spans="1:43">
      <c r="A573" s="2">
        <v>530</v>
      </c>
      <c r="B573" s="6" t="s">
        <v>1</v>
      </c>
      <c r="C573" s="7" t="s">
        <v>120</v>
      </c>
      <c r="D573" s="7" t="s">
        <v>4147</v>
      </c>
      <c r="E573" s="8">
        <v>10344236</v>
      </c>
      <c r="F573" s="8">
        <v>102481</v>
      </c>
      <c r="G573" s="8" t="s">
        <v>4148</v>
      </c>
      <c r="H573" s="7" t="s">
        <v>83</v>
      </c>
      <c r="I573" s="7" t="s">
        <v>74</v>
      </c>
      <c r="J573" s="8" t="s">
        <v>75</v>
      </c>
      <c r="K573" s="8" t="s">
        <v>4149</v>
      </c>
      <c r="L573" s="7">
        <v>2015</v>
      </c>
      <c r="M573" s="9">
        <v>42503</v>
      </c>
      <c r="N573" s="10" t="s">
        <v>77</v>
      </c>
      <c r="O573" s="10">
        <v>0</v>
      </c>
      <c r="P573" s="10" t="s">
        <v>78</v>
      </c>
      <c r="Q573" s="10" t="s">
        <v>79</v>
      </c>
      <c r="R573" s="10" t="s">
        <v>78</v>
      </c>
      <c r="S573" s="10" t="s">
        <v>78</v>
      </c>
      <c r="T573" s="8" t="s">
        <v>80</v>
      </c>
      <c r="U573" s="7" t="s">
        <v>1045</v>
      </c>
      <c r="V573" s="8" t="s">
        <v>1046</v>
      </c>
      <c r="W573" s="7" t="s">
        <v>83</v>
      </c>
      <c r="X573" s="11" t="s">
        <v>156</v>
      </c>
      <c r="Y573" s="8">
        <v>617</v>
      </c>
      <c r="Z573" s="8" t="s">
        <v>156</v>
      </c>
      <c r="AA573" s="7" t="s">
        <v>79</v>
      </c>
      <c r="AB573" s="12" t="s">
        <v>86</v>
      </c>
      <c r="AC573" s="4">
        <f t="shared" si="80"/>
        <v>1</v>
      </c>
      <c r="AD573" s="2">
        <f>IF(COUNTIF(D$2:D573,D573)&gt;1,0,1)</f>
        <v>1</v>
      </c>
      <c r="AG573" s="2">
        <f t="shared" si="81"/>
        <v>1</v>
      </c>
      <c r="AH573" s="2">
        <f t="shared" si="87"/>
        <v>0</v>
      </c>
      <c r="AI573" s="2">
        <f t="shared" si="82"/>
        <v>1</v>
      </c>
      <c r="AJ573" s="44" t="str">
        <f t="shared" si="83"/>
        <v>08886532E30536466X</v>
      </c>
      <c r="AK573" s="2">
        <f>IF(COUNTIF(AJ$2:AJ573,AJ573)&gt;1,0,1)</f>
        <v>1</v>
      </c>
      <c r="AL573" s="2">
        <f t="shared" si="84"/>
        <v>0</v>
      </c>
      <c r="AM573" s="2">
        <f t="shared" si="85"/>
        <v>0</v>
      </c>
      <c r="AN573" s="2">
        <f t="shared" si="86"/>
        <v>0</v>
      </c>
      <c r="AO573" s="2" t="str">
        <f>VLOOKUP(D573,'[1]Matriculados PD 2015_2019'!$D:$F,3,0)</f>
        <v>completo</v>
      </c>
      <c r="AP573" s="2">
        <f t="shared" si="88"/>
        <v>1</v>
      </c>
      <c r="AQ573" s="2">
        <f t="shared" si="89"/>
        <v>0</v>
      </c>
    </row>
    <row r="574" spans="1:43">
      <c r="A574" s="2">
        <v>530</v>
      </c>
      <c r="B574" s="6" t="s">
        <v>1</v>
      </c>
      <c r="C574" s="7" t="s">
        <v>120</v>
      </c>
      <c r="D574" s="7" t="s">
        <v>4147</v>
      </c>
      <c r="E574" s="8">
        <v>10344236</v>
      </c>
      <c r="F574" s="8">
        <v>102481</v>
      </c>
      <c r="G574" s="8" t="s">
        <v>4148</v>
      </c>
      <c r="H574" s="7" t="s">
        <v>83</v>
      </c>
      <c r="I574" s="7" t="s">
        <v>74</v>
      </c>
      <c r="J574" s="8" t="s">
        <v>75</v>
      </c>
      <c r="K574" s="8" t="s">
        <v>4149</v>
      </c>
      <c r="L574" s="7">
        <v>2015</v>
      </c>
      <c r="M574" s="9">
        <v>42503</v>
      </c>
      <c r="N574" s="10" t="s">
        <v>77</v>
      </c>
      <c r="O574" s="10">
        <v>0</v>
      </c>
      <c r="P574" s="10" t="s">
        <v>78</v>
      </c>
      <c r="Q574" s="10" t="s">
        <v>79</v>
      </c>
      <c r="R574" s="10" t="s">
        <v>78</v>
      </c>
      <c r="S574" s="10" t="s">
        <v>78</v>
      </c>
      <c r="T574" s="8" t="s">
        <v>90</v>
      </c>
      <c r="U574" s="7" t="s">
        <v>1045</v>
      </c>
      <c r="V574" s="8" t="s">
        <v>1046</v>
      </c>
      <c r="W574" s="7" t="s">
        <v>83</v>
      </c>
      <c r="X574" s="11" t="s">
        <v>156</v>
      </c>
      <c r="Y574" s="8">
        <v>617</v>
      </c>
      <c r="Z574" s="8" t="s">
        <v>156</v>
      </c>
      <c r="AA574" s="7" t="s">
        <v>79</v>
      </c>
      <c r="AB574" s="12" t="s">
        <v>86</v>
      </c>
      <c r="AC574" s="4">
        <f t="shared" si="80"/>
        <v>1</v>
      </c>
      <c r="AD574" s="2">
        <f>IF(COUNTIF(D$2:D574,D574)&gt;1,0,1)</f>
        <v>0</v>
      </c>
      <c r="AG574" s="2">
        <f t="shared" si="81"/>
        <v>0</v>
      </c>
      <c r="AH574" s="2">
        <f t="shared" si="87"/>
        <v>0</v>
      </c>
      <c r="AI574" s="2">
        <f t="shared" si="82"/>
        <v>0</v>
      </c>
      <c r="AJ574" s="44" t="str">
        <f t="shared" si="83"/>
        <v>08886532E30536466X</v>
      </c>
      <c r="AK574" s="2">
        <f>IF(COUNTIF(AJ$2:AJ574,AJ574)&gt;1,0,1)</f>
        <v>0</v>
      </c>
      <c r="AL574" s="2">
        <f t="shared" si="84"/>
        <v>0</v>
      </c>
      <c r="AM574" s="2">
        <f t="shared" si="85"/>
        <v>0</v>
      </c>
      <c r="AN574" s="2">
        <f t="shared" si="86"/>
        <v>0</v>
      </c>
      <c r="AO574" s="2" t="str">
        <f>VLOOKUP(D574,'[1]Matriculados PD 2015_2019'!$D:$F,3,0)</f>
        <v>completo</v>
      </c>
      <c r="AP574" s="2">
        <f t="shared" si="88"/>
        <v>0</v>
      </c>
      <c r="AQ574" s="2">
        <f t="shared" si="89"/>
        <v>0</v>
      </c>
    </row>
    <row r="575" spans="1:43">
      <c r="A575" s="2">
        <v>530</v>
      </c>
      <c r="B575" s="5" t="s">
        <v>1</v>
      </c>
      <c r="C575" s="13" t="s">
        <v>120</v>
      </c>
      <c r="D575" s="13" t="s">
        <v>4150</v>
      </c>
      <c r="E575" s="14">
        <v>10059261</v>
      </c>
      <c r="F575" s="14">
        <v>102481</v>
      </c>
      <c r="G575" s="14" t="s">
        <v>4151</v>
      </c>
      <c r="H575" s="13" t="s">
        <v>73</v>
      </c>
      <c r="I575" s="13" t="s">
        <v>74</v>
      </c>
      <c r="J575" s="14" t="s">
        <v>75</v>
      </c>
      <c r="K575" s="14" t="s">
        <v>4152</v>
      </c>
      <c r="L575" s="13">
        <v>2015</v>
      </c>
      <c r="M575" s="15">
        <v>42495</v>
      </c>
      <c r="N575" s="16" t="s">
        <v>77</v>
      </c>
      <c r="O575" s="16">
        <v>0</v>
      </c>
      <c r="P575" s="16" t="s">
        <v>78</v>
      </c>
      <c r="Q575" s="16" t="s">
        <v>78</v>
      </c>
      <c r="R575" s="16" t="s">
        <v>78</v>
      </c>
      <c r="S575" s="16" t="s">
        <v>78</v>
      </c>
      <c r="T575" s="14" t="s">
        <v>80</v>
      </c>
      <c r="U575" s="13" t="s">
        <v>4153</v>
      </c>
      <c r="V575" s="14" t="s">
        <v>4154</v>
      </c>
      <c r="W575" s="13" t="s">
        <v>73</v>
      </c>
      <c r="X575" s="17" t="s">
        <v>4690</v>
      </c>
      <c r="Y575" s="14">
        <v>187</v>
      </c>
      <c r="Z575" s="14" t="s">
        <v>551</v>
      </c>
      <c r="AA575" s="13" t="s">
        <v>263</v>
      </c>
      <c r="AB575" s="18" t="s">
        <v>264</v>
      </c>
      <c r="AC575" s="4">
        <f t="shared" si="80"/>
        <v>1</v>
      </c>
      <c r="AD575" s="2">
        <f>IF(COUNTIF(D$2:D575,D575)&gt;1,0,1)</f>
        <v>1</v>
      </c>
      <c r="AG575" s="2">
        <f t="shared" si="81"/>
        <v>0</v>
      </c>
      <c r="AH575" s="2">
        <f t="shared" si="87"/>
        <v>0</v>
      </c>
      <c r="AI575" s="2">
        <f t="shared" si="82"/>
        <v>1</v>
      </c>
      <c r="AJ575" s="44" t="str">
        <f t="shared" si="83"/>
        <v>26237769J45738574S</v>
      </c>
      <c r="AK575" s="2">
        <f>IF(COUNTIF(AJ$2:AJ575,AJ575)&gt;1,0,1)</f>
        <v>1</v>
      </c>
      <c r="AL575" s="2">
        <f t="shared" si="84"/>
        <v>1</v>
      </c>
      <c r="AM575" s="2">
        <f t="shared" si="85"/>
        <v>0</v>
      </c>
      <c r="AN575" s="2">
        <f t="shared" si="86"/>
        <v>0</v>
      </c>
      <c r="AO575" s="2" t="str">
        <f>VLOOKUP(D575,'[1]Matriculados PD 2015_2019'!$D:$F,3,0)</f>
        <v>completo</v>
      </c>
      <c r="AP575" s="2">
        <f t="shared" si="88"/>
        <v>1</v>
      </c>
      <c r="AQ575" s="2">
        <f t="shared" si="89"/>
        <v>0</v>
      </c>
    </row>
    <row r="576" spans="1:43">
      <c r="A576" s="2">
        <v>530</v>
      </c>
      <c r="B576" s="6" t="s">
        <v>1</v>
      </c>
      <c r="C576" s="7" t="s">
        <v>120</v>
      </c>
      <c r="D576" s="7" t="s">
        <v>4150</v>
      </c>
      <c r="E576" s="8">
        <v>10059261</v>
      </c>
      <c r="F576" s="8">
        <v>102481</v>
      </c>
      <c r="G576" s="8" t="s">
        <v>4151</v>
      </c>
      <c r="H576" s="7" t="s">
        <v>73</v>
      </c>
      <c r="I576" s="7" t="s">
        <v>74</v>
      </c>
      <c r="J576" s="8" t="s">
        <v>75</v>
      </c>
      <c r="K576" s="8" t="s">
        <v>4152</v>
      </c>
      <c r="L576" s="7">
        <v>2015</v>
      </c>
      <c r="M576" s="9">
        <v>42495</v>
      </c>
      <c r="N576" s="10" t="s">
        <v>77</v>
      </c>
      <c r="O576" s="10">
        <v>0</v>
      </c>
      <c r="P576" s="10" t="s">
        <v>78</v>
      </c>
      <c r="Q576" s="10" t="s">
        <v>78</v>
      </c>
      <c r="R576" s="10" t="s">
        <v>78</v>
      </c>
      <c r="S576" s="10" t="s">
        <v>78</v>
      </c>
      <c r="T576" s="8" t="s">
        <v>80</v>
      </c>
      <c r="U576" s="7" t="s">
        <v>1975</v>
      </c>
      <c r="V576" s="8" t="s">
        <v>1976</v>
      </c>
      <c r="W576" s="7" t="s">
        <v>73</v>
      </c>
      <c r="X576" s="11" t="s">
        <v>156</v>
      </c>
      <c r="Y576" s="8">
        <v>617</v>
      </c>
      <c r="Z576" s="8" t="s">
        <v>156</v>
      </c>
      <c r="AA576" s="7" t="s">
        <v>79</v>
      </c>
      <c r="AB576" s="12" t="s">
        <v>86</v>
      </c>
      <c r="AC576" s="4">
        <f t="shared" si="80"/>
        <v>1</v>
      </c>
      <c r="AD576" s="2">
        <f>IF(COUNTIF(D$2:D576,D576)&gt;1,0,1)</f>
        <v>0</v>
      </c>
      <c r="AG576" s="2">
        <f t="shared" si="81"/>
        <v>0</v>
      </c>
      <c r="AH576" s="2">
        <f t="shared" si="87"/>
        <v>0</v>
      </c>
      <c r="AI576" s="2">
        <f t="shared" si="82"/>
        <v>0</v>
      </c>
      <c r="AJ576" s="44" t="str">
        <f t="shared" si="83"/>
        <v>26237769J75706058V</v>
      </c>
      <c r="AK576" s="2">
        <f>IF(COUNTIF(AJ$2:AJ576,AJ576)&gt;1,0,1)</f>
        <v>1</v>
      </c>
      <c r="AL576" s="2">
        <f t="shared" si="84"/>
        <v>0</v>
      </c>
      <c r="AM576" s="2">
        <f t="shared" si="85"/>
        <v>0</v>
      </c>
      <c r="AN576" s="2">
        <f t="shared" si="86"/>
        <v>0</v>
      </c>
      <c r="AO576" s="2" t="str">
        <f>VLOOKUP(D576,'[1]Matriculados PD 2015_2019'!$D:$F,3,0)</f>
        <v>completo</v>
      </c>
      <c r="AP576" s="2">
        <f t="shared" si="88"/>
        <v>0</v>
      </c>
      <c r="AQ576" s="2">
        <f t="shared" si="89"/>
        <v>0</v>
      </c>
    </row>
    <row r="577" spans="1:43">
      <c r="A577" s="2">
        <v>530</v>
      </c>
      <c r="B577" s="6" t="s">
        <v>1</v>
      </c>
      <c r="C577" s="7" t="s">
        <v>120</v>
      </c>
      <c r="D577" s="7" t="s">
        <v>4150</v>
      </c>
      <c r="E577" s="8">
        <v>10059261</v>
      </c>
      <c r="F577" s="8">
        <v>102481</v>
      </c>
      <c r="G577" s="8" t="s">
        <v>4151</v>
      </c>
      <c r="H577" s="7" t="s">
        <v>73</v>
      </c>
      <c r="I577" s="7" t="s">
        <v>74</v>
      </c>
      <c r="J577" s="8" t="s">
        <v>75</v>
      </c>
      <c r="K577" s="8" t="s">
        <v>4152</v>
      </c>
      <c r="L577" s="7">
        <v>2015</v>
      </c>
      <c r="M577" s="9">
        <v>42495</v>
      </c>
      <c r="N577" s="10" t="s">
        <v>77</v>
      </c>
      <c r="O577" s="10">
        <v>0</v>
      </c>
      <c r="P577" s="10" t="s">
        <v>78</v>
      </c>
      <c r="Q577" s="10" t="s">
        <v>78</v>
      </c>
      <c r="R577" s="10" t="s">
        <v>78</v>
      </c>
      <c r="S577" s="10" t="s">
        <v>78</v>
      </c>
      <c r="T577" s="8" t="s">
        <v>90</v>
      </c>
      <c r="U577" s="7" t="s">
        <v>1975</v>
      </c>
      <c r="V577" s="8" t="s">
        <v>1976</v>
      </c>
      <c r="W577" s="7" t="s">
        <v>73</v>
      </c>
      <c r="X577" s="11" t="s">
        <v>156</v>
      </c>
      <c r="Y577" s="8">
        <v>617</v>
      </c>
      <c r="Z577" s="8" t="s">
        <v>156</v>
      </c>
      <c r="AA577" s="7" t="s">
        <v>79</v>
      </c>
      <c r="AB577" s="12" t="s">
        <v>86</v>
      </c>
      <c r="AC577" s="4">
        <f t="shared" si="80"/>
        <v>1</v>
      </c>
      <c r="AD577" s="2">
        <f>IF(COUNTIF(D$2:D577,D577)&gt;1,0,1)</f>
        <v>0</v>
      </c>
      <c r="AG577" s="2">
        <f t="shared" si="81"/>
        <v>0</v>
      </c>
      <c r="AH577" s="2">
        <f t="shared" si="87"/>
        <v>0</v>
      </c>
      <c r="AI577" s="2">
        <f t="shared" si="82"/>
        <v>0</v>
      </c>
      <c r="AJ577" s="44" t="str">
        <f t="shared" si="83"/>
        <v>26237769J75706058V</v>
      </c>
      <c r="AK577" s="2">
        <f>IF(COUNTIF(AJ$2:AJ577,AJ577)&gt;1,0,1)</f>
        <v>0</v>
      </c>
      <c r="AL577" s="2">
        <f t="shared" si="84"/>
        <v>0</v>
      </c>
      <c r="AM577" s="2">
        <f t="shared" si="85"/>
        <v>0</v>
      </c>
      <c r="AN577" s="2">
        <f t="shared" si="86"/>
        <v>0</v>
      </c>
      <c r="AO577" s="2" t="str">
        <f>VLOOKUP(D577,'[1]Matriculados PD 2015_2019'!$D:$F,3,0)</f>
        <v>completo</v>
      </c>
      <c r="AP577" s="2">
        <f t="shared" si="88"/>
        <v>0</v>
      </c>
      <c r="AQ577" s="2">
        <f t="shared" si="89"/>
        <v>0</v>
      </c>
    </row>
    <row r="578" spans="1:43">
      <c r="A578" s="2">
        <v>530</v>
      </c>
      <c r="B578" s="5" t="s">
        <v>1</v>
      </c>
      <c r="C578" s="13" t="s">
        <v>120</v>
      </c>
      <c r="D578" s="13" t="s">
        <v>4155</v>
      </c>
      <c r="E578" s="14">
        <v>14743</v>
      </c>
      <c r="F578" s="14">
        <v>102481</v>
      </c>
      <c r="G578" s="14" t="s">
        <v>4156</v>
      </c>
      <c r="H578" s="13" t="s">
        <v>73</v>
      </c>
      <c r="I578" s="13" t="s">
        <v>74</v>
      </c>
      <c r="J578" s="14" t="s">
        <v>75</v>
      </c>
      <c r="K578" s="14" t="s">
        <v>4157</v>
      </c>
      <c r="L578" s="13">
        <v>2015</v>
      </c>
      <c r="M578" s="15">
        <v>42558</v>
      </c>
      <c r="N578" s="16" t="s">
        <v>77</v>
      </c>
      <c r="O578" s="16">
        <v>0</v>
      </c>
      <c r="P578" s="16" t="s">
        <v>78</v>
      </c>
      <c r="Q578" s="16" t="s">
        <v>78</v>
      </c>
      <c r="R578" s="16" t="s">
        <v>78</v>
      </c>
      <c r="S578" s="16" t="s">
        <v>78</v>
      </c>
      <c r="T578" s="14" t="s">
        <v>80</v>
      </c>
      <c r="U578" s="13" t="s">
        <v>194</v>
      </c>
      <c r="V578" s="14" t="s">
        <v>195</v>
      </c>
      <c r="W578" s="13" t="s">
        <v>73</v>
      </c>
      <c r="X578" s="17" t="s">
        <v>129</v>
      </c>
      <c r="Y578" s="14">
        <v>60</v>
      </c>
      <c r="Z578" s="14" t="s">
        <v>129</v>
      </c>
      <c r="AA578" s="13" t="s">
        <v>99</v>
      </c>
      <c r="AB578" s="18" t="s">
        <v>100</v>
      </c>
      <c r="AC578" s="4">
        <f t="shared" ref="AC578:AC641" si="90">IF(N578="","SIN NOTA",IF(N578="NP","NP",1))</f>
        <v>1</v>
      </c>
      <c r="AD578" s="2">
        <f>IF(COUNTIF(D$2:D578,D578)&gt;1,0,1)</f>
        <v>1</v>
      </c>
      <c r="AG578" s="2">
        <f t="shared" ref="AG578:AG641" si="91">IF(AD578=1,IF(Q578="S",1,0),0)</f>
        <v>0</v>
      </c>
      <c r="AH578" s="2">
        <f t="shared" si="87"/>
        <v>0</v>
      </c>
      <c r="AI578" s="2">
        <f t="shared" ref="AI578:AI641" si="92">IF(AD578=1,IF(N578="Y",1,0),0)</f>
        <v>1</v>
      </c>
      <c r="AJ578" s="44" t="str">
        <f t="shared" ref="AJ578:AJ641" si="93">D578&amp;U578</f>
        <v>30543771R30545312R</v>
      </c>
      <c r="AK578" s="2">
        <f>IF(COUNTIF(AJ$2:AJ578,AJ578)&gt;1,0,1)</f>
        <v>1</v>
      </c>
      <c r="AL578" s="2">
        <f t="shared" ref="AL578:AL641" si="94">IF(AD578=1,IF(SUMIF(D:D,D578,AK:AK)&gt;1,1,0),0)</f>
        <v>1</v>
      </c>
      <c r="AM578" s="2">
        <f t="shared" ref="AM578:AM641" si="95">IF(AD578=1,IF(S578="S",1,0),0)</f>
        <v>0</v>
      </c>
      <c r="AN578" s="2">
        <f t="shared" ref="AN578:AN641" si="96">IF(AD578=1,IF(I578="E",0,1),0)</f>
        <v>0</v>
      </c>
      <c r="AO578" s="2" t="str">
        <f>VLOOKUP(D578,'[1]Matriculados PD 2015_2019'!$D:$F,3,0)</f>
        <v>completo</v>
      </c>
      <c r="AP578" s="2">
        <f t="shared" si="88"/>
        <v>1</v>
      </c>
      <c r="AQ578" s="2">
        <f t="shared" si="89"/>
        <v>0</v>
      </c>
    </row>
    <row r="579" spans="1:43">
      <c r="A579" s="2">
        <v>530</v>
      </c>
      <c r="B579" s="5" t="s">
        <v>1</v>
      </c>
      <c r="C579" s="13" t="s">
        <v>120</v>
      </c>
      <c r="D579" s="13" t="s">
        <v>4155</v>
      </c>
      <c r="E579" s="14">
        <v>14743</v>
      </c>
      <c r="F579" s="14">
        <v>102481</v>
      </c>
      <c r="G579" s="14" t="s">
        <v>4156</v>
      </c>
      <c r="H579" s="13" t="s">
        <v>73</v>
      </c>
      <c r="I579" s="13" t="s">
        <v>74</v>
      </c>
      <c r="J579" s="14" t="s">
        <v>75</v>
      </c>
      <c r="K579" s="14" t="s">
        <v>4157</v>
      </c>
      <c r="L579" s="13">
        <v>2015</v>
      </c>
      <c r="M579" s="15">
        <v>42558</v>
      </c>
      <c r="N579" s="16" t="s">
        <v>77</v>
      </c>
      <c r="O579" s="16">
        <v>0</v>
      </c>
      <c r="P579" s="16" t="s">
        <v>78</v>
      </c>
      <c r="Q579" s="16" t="s">
        <v>78</v>
      </c>
      <c r="R579" s="16" t="s">
        <v>78</v>
      </c>
      <c r="S579" s="16" t="s">
        <v>78</v>
      </c>
      <c r="T579" s="14" t="s">
        <v>80</v>
      </c>
      <c r="U579" s="13" t="s">
        <v>196</v>
      </c>
      <c r="V579" s="14" t="s">
        <v>197</v>
      </c>
      <c r="W579" s="13" t="s">
        <v>83</v>
      </c>
      <c r="X579" s="17" t="s">
        <v>129</v>
      </c>
      <c r="Y579" s="14">
        <v>60</v>
      </c>
      <c r="Z579" s="14" t="s">
        <v>129</v>
      </c>
      <c r="AA579" s="13" t="s">
        <v>99</v>
      </c>
      <c r="AB579" s="18" t="s">
        <v>100</v>
      </c>
      <c r="AC579" s="4">
        <f t="shared" si="90"/>
        <v>1</v>
      </c>
      <c r="AD579" s="2">
        <f>IF(COUNTIF(D$2:D579,D579)&gt;1,0,1)</f>
        <v>0</v>
      </c>
      <c r="AG579" s="2">
        <f t="shared" si="91"/>
        <v>0</v>
      </c>
      <c r="AH579" s="2">
        <f t="shared" ref="AH579:AH642" si="97">IF(AD579=1,IF(R579="S",1,0),0)</f>
        <v>0</v>
      </c>
      <c r="AI579" s="2">
        <f t="shared" si="92"/>
        <v>0</v>
      </c>
      <c r="AJ579" s="44" t="str">
        <f t="shared" si="93"/>
        <v>30543771R30826380D</v>
      </c>
      <c r="AK579" s="2">
        <f>IF(COUNTIF(AJ$2:AJ579,AJ579)&gt;1,0,1)</f>
        <v>1</v>
      </c>
      <c r="AL579" s="2">
        <f t="shared" si="94"/>
        <v>0</v>
      </c>
      <c r="AM579" s="2">
        <f t="shared" si="95"/>
        <v>0</v>
      </c>
      <c r="AN579" s="2">
        <f t="shared" si="96"/>
        <v>0</v>
      </c>
      <c r="AO579" s="2" t="str">
        <f>VLOOKUP(D579,'[1]Matriculados PD 2015_2019'!$D:$F,3,0)</f>
        <v>completo</v>
      </c>
      <c r="AP579" s="2">
        <f t="shared" ref="AP579:AP642" si="98">IF(AD579=1,IF(AO579="completo",1,0),0)</f>
        <v>0</v>
      </c>
      <c r="AQ579" s="2">
        <f t="shared" ref="AQ579:AQ642" si="99">IF(AD579=1,IF(AO579="parcial",1,0),0)</f>
        <v>0</v>
      </c>
    </row>
    <row r="580" spans="1:43">
      <c r="A580" s="2">
        <v>530</v>
      </c>
      <c r="B580" s="6" t="s">
        <v>1</v>
      </c>
      <c r="C580" s="7" t="s">
        <v>120</v>
      </c>
      <c r="D580" s="7" t="s">
        <v>4155</v>
      </c>
      <c r="E580" s="8">
        <v>14743</v>
      </c>
      <c r="F580" s="8">
        <v>102481</v>
      </c>
      <c r="G580" s="8" t="s">
        <v>4156</v>
      </c>
      <c r="H580" s="7" t="s">
        <v>73</v>
      </c>
      <c r="I580" s="7" t="s">
        <v>74</v>
      </c>
      <c r="J580" s="8" t="s">
        <v>75</v>
      </c>
      <c r="K580" s="8" t="s">
        <v>4157</v>
      </c>
      <c r="L580" s="7">
        <v>2015</v>
      </c>
      <c r="M580" s="9">
        <v>42558</v>
      </c>
      <c r="N580" s="10" t="s">
        <v>77</v>
      </c>
      <c r="O580" s="10">
        <v>0</v>
      </c>
      <c r="P580" s="10" t="s">
        <v>78</v>
      </c>
      <c r="Q580" s="10" t="s">
        <v>78</v>
      </c>
      <c r="R580" s="10" t="s">
        <v>78</v>
      </c>
      <c r="S580" s="10" t="s">
        <v>78</v>
      </c>
      <c r="T580" s="8" t="s">
        <v>90</v>
      </c>
      <c r="U580" s="7" t="s">
        <v>194</v>
      </c>
      <c r="V580" s="8" t="s">
        <v>195</v>
      </c>
      <c r="W580" s="7" t="s">
        <v>73</v>
      </c>
      <c r="X580" s="11" t="s">
        <v>129</v>
      </c>
      <c r="Y580" s="8">
        <v>60</v>
      </c>
      <c r="Z580" s="8" t="s">
        <v>129</v>
      </c>
      <c r="AA580" s="7" t="s">
        <v>99</v>
      </c>
      <c r="AB580" s="12" t="s">
        <v>100</v>
      </c>
      <c r="AC580" s="4">
        <f t="shared" si="90"/>
        <v>1</v>
      </c>
      <c r="AD580" s="2">
        <f>IF(COUNTIF(D$2:D580,D580)&gt;1,0,1)</f>
        <v>0</v>
      </c>
      <c r="AG580" s="2">
        <f t="shared" si="91"/>
        <v>0</v>
      </c>
      <c r="AH580" s="2">
        <f t="shared" si="97"/>
        <v>0</v>
      </c>
      <c r="AI580" s="2">
        <f t="shared" si="92"/>
        <v>0</v>
      </c>
      <c r="AJ580" s="44" t="str">
        <f t="shared" si="93"/>
        <v>30543771R30545312R</v>
      </c>
      <c r="AK580" s="2">
        <f>IF(COUNTIF(AJ$2:AJ580,AJ580)&gt;1,0,1)</f>
        <v>0</v>
      </c>
      <c r="AL580" s="2">
        <f t="shared" si="94"/>
        <v>0</v>
      </c>
      <c r="AM580" s="2">
        <f t="shared" si="95"/>
        <v>0</v>
      </c>
      <c r="AN580" s="2">
        <f t="shared" si="96"/>
        <v>0</v>
      </c>
      <c r="AO580" s="2" t="str">
        <f>VLOOKUP(D580,'[1]Matriculados PD 2015_2019'!$D:$F,3,0)</f>
        <v>completo</v>
      </c>
      <c r="AP580" s="2">
        <f t="shared" si="98"/>
        <v>0</v>
      </c>
      <c r="AQ580" s="2">
        <f t="shared" si="99"/>
        <v>0</v>
      </c>
    </row>
    <row r="581" spans="1:43">
      <c r="A581" s="2">
        <v>530</v>
      </c>
      <c r="B581" s="5" t="s">
        <v>1</v>
      </c>
      <c r="C581" s="13" t="s">
        <v>120</v>
      </c>
      <c r="D581" s="13" t="s">
        <v>4158</v>
      </c>
      <c r="E581" s="14">
        <v>10050421</v>
      </c>
      <c r="F581" s="14">
        <v>102481</v>
      </c>
      <c r="G581" s="14" t="s">
        <v>4159</v>
      </c>
      <c r="H581" s="13" t="s">
        <v>73</v>
      </c>
      <c r="I581" s="13" t="s">
        <v>74</v>
      </c>
      <c r="J581" s="14" t="s">
        <v>75</v>
      </c>
      <c r="K581" s="14" t="s">
        <v>4160</v>
      </c>
      <c r="L581" s="13">
        <v>2015</v>
      </c>
      <c r="M581" s="15">
        <v>42503</v>
      </c>
      <c r="N581" s="16" t="s">
        <v>77</v>
      </c>
      <c r="O581" s="16">
        <v>0</v>
      </c>
      <c r="P581" s="16" t="s">
        <v>78</v>
      </c>
      <c r="Q581" s="16" t="s">
        <v>78</v>
      </c>
      <c r="R581" s="16" t="s">
        <v>78</v>
      </c>
      <c r="S581" s="16" t="s">
        <v>78</v>
      </c>
      <c r="T581" s="14" t="s">
        <v>80</v>
      </c>
      <c r="U581" s="13" t="s">
        <v>81</v>
      </c>
      <c r="V581" s="14" t="s">
        <v>82</v>
      </c>
      <c r="W581" s="13" t="s">
        <v>83</v>
      </c>
      <c r="X581" s="17" t="s">
        <v>84</v>
      </c>
      <c r="Y581" s="14">
        <v>640</v>
      </c>
      <c r="Z581" s="14" t="s">
        <v>85</v>
      </c>
      <c r="AA581" s="13" t="s">
        <v>79</v>
      </c>
      <c r="AB581" s="18" t="s">
        <v>86</v>
      </c>
      <c r="AC581" s="4">
        <f t="shared" si="90"/>
        <v>1</v>
      </c>
      <c r="AD581" s="2">
        <f>IF(COUNTIF(D$2:D581,D581)&gt;1,0,1)</f>
        <v>1</v>
      </c>
      <c r="AG581" s="2">
        <f t="shared" si="91"/>
        <v>0</v>
      </c>
      <c r="AH581" s="2">
        <f t="shared" si="97"/>
        <v>0</v>
      </c>
      <c r="AI581" s="2">
        <f t="shared" si="92"/>
        <v>1</v>
      </c>
      <c r="AJ581" s="44" t="str">
        <f t="shared" si="93"/>
        <v>30952346G28466746Z</v>
      </c>
      <c r="AK581" s="2">
        <f>IF(COUNTIF(AJ$2:AJ581,AJ581)&gt;1,0,1)</f>
        <v>1</v>
      </c>
      <c r="AL581" s="2">
        <f t="shared" si="94"/>
        <v>0</v>
      </c>
      <c r="AM581" s="2">
        <f t="shared" si="95"/>
        <v>0</v>
      </c>
      <c r="AN581" s="2">
        <f t="shared" si="96"/>
        <v>0</v>
      </c>
      <c r="AO581" s="2" t="str">
        <f>VLOOKUP(D581,'[1]Matriculados PD 2015_2019'!$D:$F,3,0)</f>
        <v>completo</v>
      </c>
      <c r="AP581" s="2">
        <f t="shared" si="98"/>
        <v>1</v>
      </c>
      <c r="AQ581" s="2">
        <f t="shared" si="99"/>
        <v>0</v>
      </c>
    </row>
    <row r="582" spans="1:43">
      <c r="A582" s="2">
        <v>530</v>
      </c>
      <c r="B582" s="5" t="s">
        <v>1</v>
      </c>
      <c r="C582" s="13" t="s">
        <v>120</v>
      </c>
      <c r="D582" s="13" t="s">
        <v>4158</v>
      </c>
      <c r="E582" s="14">
        <v>10050421</v>
      </c>
      <c r="F582" s="14">
        <v>102481</v>
      </c>
      <c r="G582" s="14" t="s">
        <v>4159</v>
      </c>
      <c r="H582" s="13" t="s">
        <v>73</v>
      </c>
      <c r="I582" s="13" t="s">
        <v>74</v>
      </c>
      <c r="J582" s="14" t="s">
        <v>75</v>
      </c>
      <c r="K582" s="14" t="s">
        <v>4160</v>
      </c>
      <c r="L582" s="13">
        <v>2015</v>
      </c>
      <c r="M582" s="15">
        <v>42503</v>
      </c>
      <c r="N582" s="16" t="s">
        <v>77</v>
      </c>
      <c r="O582" s="16">
        <v>0</v>
      </c>
      <c r="P582" s="16" t="s">
        <v>78</v>
      </c>
      <c r="Q582" s="16" t="s">
        <v>78</v>
      </c>
      <c r="R582" s="16" t="s">
        <v>78</v>
      </c>
      <c r="S582" s="16" t="s">
        <v>78</v>
      </c>
      <c r="T582" s="14" t="s">
        <v>90</v>
      </c>
      <c r="U582" s="13" t="s">
        <v>81</v>
      </c>
      <c r="V582" s="14" t="s">
        <v>82</v>
      </c>
      <c r="W582" s="13" t="s">
        <v>83</v>
      </c>
      <c r="X582" s="17" t="s">
        <v>84</v>
      </c>
      <c r="Y582" s="14">
        <v>640</v>
      </c>
      <c r="Z582" s="14" t="s">
        <v>85</v>
      </c>
      <c r="AA582" s="13" t="s">
        <v>79</v>
      </c>
      <c r="AB582" s="18" t="s">
        <v>86</v>
      </c>
      <c r="AC582" s="4">
        <f t="shared" si="90"/>
        <v>1</v>
      </c>
      <c r="AD582" s="2">
        <f>IF(COUNTIF(D$2:D582,D582)&gt;1,0,1)</f>
        <v>0</v>
      </c>
      <c r="AG582" s="2">
        <f t="shared" si="91"/>
        <v>0</v>
      </c>
      <c r="AH582" s="2">
        <f t="shared" si="97"/>
        <v>0</v>
      </c>
      <c r="AI582" s="2">
        <f t="shared" si="92"/>
        <v>0</v>
      </c>
      <c r="AJ582" s="44" t="str">
        <f t="shared" si="93"/>
        <v>30952346G28466746Z</v>
      </c>
      <c r="AK582" s="2">
        <f>IF(COUNTIF(AJ$2:AJ582,AJ582)&gt;1,0,1)</f>
        <v>0</v>
      </c>
      <c r="AL582" s="2">
        <f t="shared" si="94"/>
        <v>0</v>
      </c>
      <c r="AM582" s="2">
        <f t="shared" si="95"/>
        <v>0</v>
      </c>
      <c r="AN582" s="2">
        <f t="shared" si="96"/>
        <v>0</v>
      </c>
      <c r="AO582" s="2" t="str">
        <f>VLOOKUP(D582,'[1]Matriculados PD 2015_2019'!$D:$F,3,0)</f>
        <v>completo</v>
      </c>
      <c r="AP582" s="2">
        <f t="shared" si="98"/>
        <v>0</v>
      </c>
      <c r="AQ582" s="2">
        <f t="shared" si="99"/>
        <v>0</v>
      </c>
    </row>
    <row r="583" spans="1:43">
      <c r="A583" s="2">
        <v>530</v>
      </c>
      <c r="B583" s="6" t="s">
        <v>1</v>
      </c>
      <c r="C583" s="7" t="s">
        <v>120</v>
      </c>
      <c r="D583" s="7" t="s">
        <v>4161</v>
      </c>
      <c r="E583" s="8">
        <v>10214175</v>
      </c>
      <c r="F583" s="8">
        <v>102481</v>
      </c>
      <c r="G583" s="8" t="s">
        <v>4162</v>
      </c>
      <c r="H583" s="7" t="s">
        <v>73</v>
      </c>
      <c r="I583" s="7" t="s">
        <v>74</v>
      </c>
      <c r="J583" s="8" t="s">
        <v>75</v>
      </c>
      <c r="K583" s="8" t="s">
        <v>4163</v>
      </c>
      <c r="L583" s="7">
        <v>2015</v>
      </c>
      <c r="M583" s="9">
        <v>42468</v>
      </c>
      <c r="N583" s="10" t="s">
        <v>77</v>
      </c>
      <c r="O583" s="10">
        <v>0</v>
      </c>
      <c r="P583" s="10" t="s">
        <v>78</v>
      </c>
      <c r="Q583" s="10" t="s">
        <v>78</v>
      </c>
      <c r="R583" s="10" t="s">
        <v>78</v>
      </c>
      <c r="S583" s="10" t="s">
        <v>78</v>
      </c>
      <c r="T583" s="8" t="s">
        <v>80</v>
      </c>
      <c r="U583" s="7" t="s">
        <v>4164</v>
      </c>
      <c r="V583" s="8" t="s">
        <v>4165</v>
      </c>
      <c r="W583" s="7" t="s">
        <v>83</v>
      </c>
      <c r="X583" s="11" t="s">
        <v>646</v>
      </c>
      <c r="Y583" s="8">
        <v>412</v>
      </c>
      <c r="Z583" s="8" t="s">
        <v>3658</v>
      </c>
      <c r="AA583" s="7" t="s">
        <v>99</v>
      </c>
      <c r="AB583" s="12" t="s">
        <v>100</v>
      </c>
      <c r="AC583" s="4">
        <f t="shared" si="90"/>
        <v>1</v>
      </c>
      <c r="AD583" s="2">
        <f>IF(COUNTIF(D$2:D583,D583)&gt;1,0,1)</f>
        <v>1</v>
      </c>
      <c r="AG583" s="2">
        <f t="shared" si="91"/>
        <v>0</v>
      </c>
      <c r="AH583" s="2">
        <f t="shared" si="97"/>
        <v>0</v>
      </c>
      <c r="AI583" s="2">
        <f t="shared" si="92"/>
        <v>1</v>
      </c>
      <c r="AJ583" s="44" t="str">
        <f t="shared" si="93"/>
        <v>30970390Q30526392X</v>
      </c>
      <c r="AK583" s="2">
        <f>IF(COUNTIF(AJ$2:AJ583,AJ583)&gt;1,0,1)</f>
        <v>1</v>
      </c>
      <c r="AL583" s="2">
        <f t="shared" si="94"/>
        <v>0</v>
      </c>
      <c r="AM583" s="2">
        <f t="shared" si="95"/>
        <v>0</v>
      </c>
      <c r="AN583" s="2">
        <f t="shared" si="96"/>
        <v>0</v>
      </c>
      <c r="AO583" s="2" t="str">
        <f>VLOOKUP(D583,'[1]Matriculados PD 2015_2019'!$D:$F,3,0)</f>
        <v>completo</v>
      </c>
      <c r="AP583" s="2">
        <f t="shared" si="98"/>
        <v>1</v>
      </c>
      <c r="AQ583" s="2">
        <f t="shared" si="99"/>
        <v>0</v>
      </c>
    </row>
    <row r="584" spans="1:43">
      <c r="A584" s="2">
        <v>530</v>
      </c>
      <c r="B584" s="5" t="s">
        <v>1</v>
      </c>
      <c r="C584" s="13" t="s">
        <v>120</v>
      </c>
      <c r="D584" s="13" t="s">
        <v>4161</v>
      </c>
      <c r="E584" s="14">
        <v>10214175</v>
      </c>
      <c r="F584" s="14">
        <v>102481</v>
      </c>
      <c r="G584" s="14" t="s">
        <v>4162</v>
      </c>
      <c r="H584" s="13" t="s">
        <v>73</v>
      </c>
      <c r="I584" s="13" t="s">
        <v>74</v>
      </c>
      <c r="J584" s="14" t="s">
        <v>75</v>
      </c>
      <c r="K584" s="14" t="s">
        <v>4163</v>
      </c>
      <c r="L584" s="13">
        <v>2015</v>
      </c>
      <c r="M584" s="15">
        <v>42468</v>
      </c>
      <c r="N584" s="16" t="s">
        <v>77</v>
      </c>
      <c r="O584" s="16">
        <v>0</v>
      </c>
      <c r="P584" s="16" t="s">
        <v>78</v>
      </c>
      <c r="Q584" s="16" t="s">
        <v>78</v>
      </c>
      <c r="R584" s="16" t="s">
        <v>78</v>
      </c>
      <c r="S584" s="16" t="s">
        <v>78</v>
      </c>
      <c r="T584" s="14" t="s">
        <v>90</v>
      </c>
      <c r="U584" s="13" t="s">
        <v>4164</v>
      </c>
      <c r="V584" s="14" t="s">
        <v>4165</v>
      </c>
      <c r="W584" s="13" t="s">
        <v>83</v>
      </c>
      <c r="X584" s="17" t="s">
        <v>646</v>
      </c>
      <c r="Y584" s="14">
        <v>412</v>
      </c>
      <c r="Z584" s="14" t="s">
        <v>3658</v>
      </c>
      <c r="AA584" s="13" t="s">
        <v>99</v>
      </c>
      <c r="AB584" s="18" t="s">
        <v>100</v>
      </c>
      <c r="AC584" s="4">
        <f t="shared" si="90"/>
        <v>1</v>
      </c>
      <c r="AD584" s="2">
        <f>IF(COUNTIF(D$2:D584,D584)&gt;1,0,1)</f>
        <v>0</v>
      </c>
      <c r="AG584" s="2">
        <f t="shared" si="91"/>
        <v>0</v>
      </c>
      <c r="AH584" s="2">
        <f t="shared" si="97"/>
        <v>0</v>
      </c>
      <c r="AI584" s="2">
        <f t="shared" si="92"/>
        <v>0</v>
      </c>
      <c r="AJ584" s="44" t="str">
        <f t="shared" si="93"/>
        <v>30970390Q30526392X</v>
      </c>
      <c r="AK584" s="2">
        <f>IF(COUNTIF(AJ$2:AJ584,AJ584)&gt;1,0,1)</f>
        <v>0</v>
      </c>
      <c r="AL584" s="2">
        <f t="shared" si="94"/>
        <v>0</v>
      </c>
      <c r="AM584" s="2">
        <f t="shared" si="95"/>
        <v>0</v>
      </c>
      <c r="AN584" s="2">
        <f t="shared" si="96"/>
        <v>0</v>
      </c>
      <c r="AO584" s="2" t="str">
        <f>VLOOKUP(D584,'[1]Matriculados PD 2015_2019'!$D:$F,3,0)</f>
        <v>completo</v>
      </c>
      <c r="AP584" s="2">
        <f t="shared" si="98"/>
        <v>0</v>
      </c>
      <c r="AQ584" s="2">
        <f t="shared" si="99"/>
        <v>0</v>
      </c>
    </row>
    <row r="585" spans="1:43">
      <c r="A585" s="2">
        <v>530</v>
      </c>
      <c r="B585" s="5" t="s">
        <v>1</v>
      </c>
      <c r="C585" s="13" t="s">
        <v>120</v>
      </c>
      <c r="D585" s="13" t="s">
        <v>4166</v>
      </c>
      <c r="E585" s="14">
        <v>10292205</v>
      </c>
      <c r="F585" s="14">
        <v>102481</v>
      </c>
      <c r="G585" s="14" t="s">
        <v>4167</v>
      </c>
      <c r="H585" s="13" t="s">
        <v>73</v>
      </c>
      <c r="I585" s="13" t="s">
        <v>74</v>
      </c>
      <c r="J585" s="14" t="s">
        <v>75</v>
      </c>
      <c r="K585" s="14" t="s">
        <v>4168</v>
      </c>
      <c r="L585" s="13">
        <v>2015</v>
      </c>
      <c r="M585" s="15">
        <v>42509</v>
      </c>
      <c r="N585" s="16" t="s">
        <v>77</v>
      </c>
      <c r="O585" s="16">
        <v>0</v>
      </c>
      <c r="P585" s="16" t="s">
        <v>78</v>
      </c>
      <c r="Q585" s="16" t="s">
        <v>78</v>
      </c>
      <c r="R585" s="16" t="s">
        <v>78</v>
      </c>
      <c r="S585" s="16" t="s">
        <v>78</v>
      </c>
      <c r="T585" s="14" t="s">
        <v>80</v>
      </c>
      <c r="U585" s="13" t="s">
        <v>194</v>
      </c>
      <c r="V585" s="14" t="s">
        <v>195</v>
      </c>
      <c r="W585" s="13" t="s">
        <v>73</v>
      </c>
      <c r="X585" s="17" t="s">
        <v>129</v>
      </c>
      <c r="Y585" s="14">
        <v>60</v>
      </c>
      <c r="Z585" s="14" t="s">
        <v>129</v>
      </c>
      <c r="AA585" s="13" t="s">
        <v>99</v>
      </c>
      <c r="AB585" s="18" t="s">
        <v>100</v>
      </c>
      <c r="AC585" s="4">
        <f t="shared" si="90"/>
        <v>1</v>
      </c>
      <c r="AD585" s="2">
        <f>IF(COUNTIF(D$2:D585,D585)&gt;1,0,1)</f>
        <v>1</v>
      </c>
      <c r="AG585" s="2">
        <f t="shared" si="91"/>
        <v>0</v>
      </c>
      <c r="AH585" s="2">
        <f t="shared" si="97"/>
        <v>0</v>
      </c>
      <c r="AI585" s="2">
        <f t="shared" si="92"/>
        <v>1</v>
      </c>
      <c r="AJ585" s="44" t="str">
        <f t="shared" si="93"/>
        <v>30976841G30545312R</v>
      </c>
      <c r="AK585" s="2">
        <f>IF(COUNTIF(AJ$2:AJ585,AJ585)&gt;1,0,1)</f>
        <v>1</v>
      </c>
      <c r="AL585" s="2">
        <f t="shared" si="94"/>
        <v>1</v>
      </c>
      <c r="AM585" s="2">
        <f t="shared" si="95"/>
        <v>0</v>
      </c>
      <c r="AN585" s="2">
        <f t="shared" si="96"/>
        <v>0</v>
      </c>
      <c r="AO585" s="2" t="str">
        <f>VLOOKUP(D585,'[1]Matriculados PD 2015_2019'!$D:$F,3,0)</f>
        <v>completo</v>
      </c>
      <c r="AP585" s="2">
        <f t="shared" si="98"/>
        <v>1</v>
      </c>
      <c r="AQ585" s="2">
        <f t="shared" si="99"/>
        <v>0</v>
      </c>
    </row>
    <row r="586" spans="1:43">
      <c r="A586" s="2">
        <v>530</v>
      </c>
      <c r="B586" s="6" t="s">
        <v>1</v>
      </c>
      <c r="C586" s="7" t="s">
        <v>120</v>
      </c>
      <c r="D586" s="7" t="s">
        <v>4166</v>
      </c>
      <c r="E586" s="8">
        <v>10292205</v>
      </c>
      <c r="F586" s="8">
        <v>102481</v>
      </c>
      <c r="G586" s="8" t="s">
        <v>4167</v>
      </c>
      <c r="H586" s="7" t="s">
        <v>73</v>
      </c>
      <c r="I586" s="7" t="s">
        <v>74</v>
      </c>
      <c r="J586" s="8" t="s">
        <v>75</v>
      </c>
      <c r="K586" s="8" t="s">
        <v>4168</v>
      </c>
      <c r="L586" s="7">
        <v>2015</v>
      </c>
      <c r="M586" s="9">
        <v>42509</v>
      </c>
      <c r="N586" s="10" t="s">
        <v>77</v>
      </c>
      <c r="O586" s="10">
        <v>0</v>
      </c>
      <c r="P586" s="10" t="s">
        <v>78</v>
      </c>
      <c r="Q586" s="10" t="s">
        <v>78</v>
      </c>
      <c r="R586" s="10" t="s">
        <v>78</v>
      </c>
      <c r="S586" s="10" t="s">
        <v>78</v>
      </c>
      <c r="T586" s="8" t="s">
        <v>80</v>
      </c>
      <c r="U586" s="7" t="s">
        <v>196</v>
      </c>
      <c r="V586" s="8" t="s">
        <v>197</v>
      </c>
      <c r="W586" s="7" t="s">
        <v>83</v>
      </c>
      <c r="X586" s="11" t="s">
        <v>129</v>
      </c>
      <c r="Y586" s="8">
        <v>60</v>
      </c>
      <c r="Z586" s="8" t="s">
        <v>129</v>
      </c>
      <c r="AA586" s="7" t="s">
        <v>99</v>
      </c>
      <c r="AB586" s="12" t="s">
        <v>100</v>
      </c>
      <c r="AC586" s="4">
        <f t="shared" si="90"/>
        <v>1</v>
      </c>
      <c r="AD586" s="2">
        <f>IF(COUNTIF(D$2:D586,D586)&gt;1,0,1)</f>
        <v>0</v>
      </c>
      <c r="AG586" s="2">
        <f t="shared" si="91"/>
        <v>0</v>
      </c>
      <c r="AH586" s="2">
        <f t="shared" si="97"/>
        <v>0</v>
      </c>
      <c r="AI586" s="2">
        <f t="shared" si="92"/>
        <v>0</v>
      </c>
      <c r="AJ586" s="44" t="str">
        <f t="shared" si="93"/>
        <v>30976841G30826380D</v>
      </c>
      <c r="AK586" s="2">
        <f>IF(COUNTIF(AJ$2:AJ586,AJ586)&gt;1,0,1)</f>
        <v>1</v>
      </c>
      <c r="AL586" s="2">
        <f t="shared" si="94"/>
        <v>0</v>
      </c>
      <c r="AM586" s="2">
        <f t="shared" si="95"/>
        <v>0</v>
      </c>
      <c r="AN586" s="2">
        <f t="shared" si="96"/>
        <v>0</v>
      </c>
      <c r="AO586" s="2" t="str">
        <f>VLOOKUP(D586,'[1]Matriculados PD 2015_2019'!$D:$F,3,0)</f>
        <v>completo</v>
      </c>
      <c r="AP586" s="2">
        <f t="shared" si="98"/>
        <v>0</v>
      </c>
      <c r="AQ586" s="2">
        <f t="shared" si="99"/>
        <v>0</v>
      </c>
    </row>
    <row r="587" spans="1:43">
      <c r="A587" s="2">
        <v>530</v>
      </c>
      <c r="B587" s="5" t="s">
        <v>1</v>
      </c>
      <c r="C587" s="13" t="s">
        <v>120</v>
      </c>
      <c r="D587" s="13" t="s">
        <v>4166</v>
      </c>
      <c r="E587" s="14">
        <v>10292205</v>
      </c>
      <c r="F587" s="14">
        <v>102481</v>
      </c>
      <c r="G587" s="14" t="s">
        <v>4167</v>
      </c>
      <c r="H587" s="13" t="s">
        <v>73</v>
      </c>
      <c r="I587" s="13" t="s">
        <v>74</v>
      </c>
      <c r="J587" s="14" t="s">
        <v>75</v>
      </c>
      <c r="K587" s="14" t="s">
        <v>4168</v>
      </c>
      <c r="L587" s="13">
        <v>2015</v>
      </c>
      <c r="M587" s="15">
        <v>42509</v>
      </c>
      <c r="N587" s="16" t="s">
        <v>77</v>
      </c>
      <c r="O587" s="16">
        <v>0</v>
      </c>
      <c r="P587" s="16" t="s">
        <v>78</v>
      </c>
      <c r="Q587" s="16" t="s">
        <v>78</v>
      </c>
      <c r="R587" s="16" t="s">
        <v>78</v>
      </c>
      <c r="S587" s="16" t="s">
        <v>78</v>
      </c>
      <c r="T587" s="14" t="s">
        <v>90</v>
      </c>
      <c r="U587" s="13" t="s">
        <v>194</v>
      </c>
      <c r="V587" s="14" t="s">
        <v>195</v>
      </c>
      <c r="W587" s="13" t="s">
        <v>73</v>
      </c>
      <c r="X587" s="17" t="s">
        <v>129</v>
      </c>
      <c r="Y587" s="14">
        <v>60</v>
      </c>
      <c r="Z587" s="14" t="s">
        <v>129</v>
      </c>
      <c r="AA587" s="13" t="s">
        <v>99</v>
      </c>
      <c r="AB587" s="18" t="s">
        <v>100</v>
      </c>
      <c r="AC587" s="4">
        <f t="shared" si="90"/>
        <v>1</v>
      </c>
      <c r="AD587" s="2">
        <f>IF(COUNTIF(D$2:D587,D587)&gt;1,0,1)</f>
        <v>0</v>
      </c>
      <c r="AG587" s="2">
        <f t="shared" si="91"/>
        <v>0</v>
      </c>
      <c r="AH587" s="2">
        <f t="shared" si="97"/>
        <v>0</v>
      </c>
      <c r="AI587" s="2">
        <f t="shared" si="92"/>
        <v>0</v>
      </c>
      <c r="AJ587" s="44" t="str">
        <f t="shared" si="93"/>
        <v>30976841G30545312R</v>
      </c>
      <c r="AK587" s="2">
        <f>IF(COUNTIF(AJ$2:AJ587,AJ587)&gt;1,0,1)</f>
        <v>0</v>
      </c>
      <c r="AL587" s="2">
        <f t="shared" si="94"/>
        <v>0</v>
      </c>
      <c r="AM587" s="2">
        <f t="shared" si="95"/>
        <v>0</v>
      </c>
      <c r="AN587" s="2">
        <f t="shared" si="96"/>
        <v>0</v>
      </c>
      <c r="AO587" s="2" t="str">
        <f>VLOOKUP(D587,'[1]Matriculados PD 2015_2019'!$D:$F,3,0)</f>
        <v>completo</v>
      </c>
      <c r="AP587" s="2">
        <f t="shared" si="98"/>
        <v>0</v>
      </c>
      <c r="AQ587" s="2">
        <f t="shared" si="99"/>
        <v>0</v>
      </c>
    </row>
    <row r="588" spans="1:43">
      <c r="A588" s="2">
        <v>530</v>
      </c>
      <c r="B588" s="5" t="s">
        <v>1</v>
      </c>
      <c r="C588" s="13" t="s">
        <v>120</v>
      </c>
      <c r="D588" s="13" t="s">
        <v>4169</v>
      </c>
      <c r="E588" s="14">
        <v>10280189</v>
      </c>
      <c r="F588" s="14">
        <v>102481</v>
      </c>
      <c r="G588" s="14" t="s">
        <v>4170</v>
      </c>
      <c r="H588" s="13" t="s">
        <v>83</v>
      </c>
      <c r="I588" s="13" t="s">
        <v>74</v>
      </c>
      <c r="J588" s="14" t="s">
        <v>75</v>
      </c>
      <c r="K588" s="14" t="s">
        <v>4171</v>
      </c>
      <c r="L588" s="13">
        <v>2015</v>
      </c>
      <c r="M588" s="15">
        <v>42569</v>
      </c>
      <c r="N588" s="16" t="s">
        <v>77</v>
      </c>
      <c r="O588" s="16">
        <v>0</v>
      </c>
      <c r="P588" s="16" t="s">
        <v>78</v>
      </c>
      <c r="Q588" s="16" t="s">
        <v>78</v>
      </c>
      <c r="R588" s="16" t="s">
        <v>78</v>
      </c>
      <c r="S588" s="16" t="s">
        <v>78</v>
      </c>
      <c r="T588" s="14" t="s">
        <v>80</v>
      </c>
      <c r="U588" s="13" t="s">
        <v>1991</v>
      </c>
      <c r="V588" s="14" t="s">
        <v>1992</v>
      </c>
      <c r="W588" s="13" t="s">
        <v>83</v>
      </c>
      <c r="X588" s="17" t="s">
        <v>1077</v>
      </c>
      <c r="Y588" s="14">
        <v>25</v>
      </c>
      <c r="Z588" s="14" t="s">
        <v>1077</v>
      </c>
      <c r="AA588" s="13" t="s">
        <v>79</v>
      </c>
      <c r="AB588" s="18" t="s">
        <v>86</v>
      </c>
      <c r="AC588" s="4">
        <f t="shared" si="90"/>
        <v>1</v>
      </c>
      <c r="AD588" s="2">
        <f>IF(COUNTIF(D$2:D588,D588)&gt;1,0,1)</f>
        <v>1</v>
      </c>
      <c r="AG588" s="2">
        <f t="shared" si="91"/>
        <v>0</v>
      </c>
      <c r="AH588" s="2">
        <f t="shared" si="97"/>
        <v>0</v>
      </c>
      <c r="AI588" s="2">
        <f t="shared" si="92"/>
        <v>1</v>
      </c>
      <c r="AJ588" s="44" t="str">
        <f t="shared" si="93"/>
        <v>45737635L29987559K</v>
      </c>
      <c r="AK588" s="2">
        <f>IF(COUNTIF(AJ$2:AJ588,AJ588)&gt;1,0,1)</f>
        <v>1</v>
      </c>
      <c r="AL588" s="2">
        <f t="shared" si="94"/>
        <v>1</v>
      </c>
      <c r="AM588" s="2">
        <f t="shared" si="95"/>
        <v>0</v>
      </c>
      <c r="AN588" s="2">
        <f t="shared" si="96"/>
        <v>0</v>
      </c>
      <c r="AO588" s="2" t="str">
        <f>VLOOKUP(D588,'[1]Matriculados PD 2015_2019'!$D:$F,3,0)</f>
        <v>completo</v>
      </c>
      <c r="AP588" s="2">
        <f t="shared" si="98"/>
        <v>1</v>
      </c>
      <c r="AQ588" s="2">
        <f t="shared" si="99"/>
        <v>0</v>
      </c>
    </row>
    <row r="589" spans="1:43">
      <c r="A589" s="2">
        <v>530</v>
      </c>
      <c r="B589" s="6" t="s">
        <v>1</v>
      </c>
      <c r="C589" s="7" t="s">
        <v>120</v>
      </c>
      <c r="D589" s="7" t="s">
        <v>4169</v>
      </c>
      <c r="E589" s="8">
        <v>10280189</v>
      </c>
      <c r="F589" s="8">
        <v>102481</v>
      </c>
      <c r="G589" s="8" t="s">
        <v>4170</v>
      </c>
      <c r="H589" s="7" t="s">
        <v>83</v>
      </c>
      <c r="I589" s="7" t="s">
        <v>74</v>
      </c>
      <c r="J589" s="8" t="s">
        <v>75</v>
      </c>
      <c r="K589" s="8" t="s">
        <v>4171</v>
      </c>
      <c r="L589" s="7">
        <v>2015</v>
      </c>
      <c r="M589" s="9">
        <v>42569</v>
      </c>
      <c r="N589" s="10" t="s">
        <v>77</v>
      </c>
      <c r="O589" s="10">
        <v>0</v>
      </c>
      <c r="P589" s="10" t="s">
        <v>78</v>
      </c>
      <c r="Q589" s="10" t="s">
        <v>78</v>
      </c>
      <c r="R589" s="10" t="s">
        <v>78</v>
      </c>
      <c r="S589" s="10" t="s">
        <v>78</v>
      </c>
      <c r="T589" s="8" t="s">
        <v>80</v>
      </c>
      <c r="U589" s="7" t="s">
        <v>174</v>
      </c>
      <c r="V589" s="8" t="s">
        <v>175</v>
      </c>
      <c r="W589" s="7" t="s">
        <v>73</v>
      </c>
      <c r="X589" s="11" t="s">
        <v>4689</v>
      </c>
      <c r="Y589" s="8">
        <v>807</v>
      </c>
      <c r="Z589" s="8" t="s">
        <v>176</v>
      </c>
      <c r="AA589" s="7" t="s">
        <v>79</v>
      </c>
      <c r="AB589" s="12" t="s">
        <v>86</v>
      </c>
      <c r="AC589" s="4">
        <f t="shared" si="90"/>
        <v>1</v>
      </c>
      <c r="AD589" s="2">
        <f>IF(COUNTIF(D$2:D589,D589)&gt;1,0,1)</f>
        <v>0</v>
      </c>
      <c r="AG589" s="2">
        <f t="shared" si="91"/>
        <v>0</v>
      </c>
      <c r="AH589" s="2">
        <f t="shared" si="97"/>
        <v>0</v>
      </c>
      <c r="AI589" s="2">
        <f t="shared" si="92"/>
        <v>0</v>
      </c>
      <c r="AJ589" s="44" t="str">
        <f t="shared" si="93"/>
        <v>45737635L30449826B</v>
      </c>
      <c r="AK589" s="2">
        <f>IF(COUNTIF(AJ$2:AJ589,AJ589)&gt;1,0,1)</f>
        <v>1</v>
      </c>
      <c r="AL589" s="2">
        <f t="shared" si="94"/>
        <v>0</v>
      </c>
      <c r="AM589" s="2">
        <f t="shared" si="95"/>
        <v>0</v>
      </c>
      <c r="AN589" s="2">
        <f t="shared" si="96"/>
        <v>0</v>
      </c>
      <c r="AO589" s="2" t="str">
        <f>VLOOKUP(D589,'[1]Matriculados PD 2015_2019'!$D:$F,3,0)</f>
        <v>completo</v>
      </c>
      <c r="AP589" s="2">
        <f t="shared" si="98"/>
        <v>0</v>
      </c>
      <c r="AQ589" s="2">
        <f t="shared" si="99"/>
        <v>0</v>
      </c>
    </row>
    <row r="590" spans="1:43">
      <c r="A590" s="2">
        <v>530</v>
      </c>
      <c r="B590" s="5" t="s">
        <v>1</v>
      </c>
      <c r="C590" s="13" t="s">
        <v>120</v>
      </c>
      <c r="D590" s="13" t="s">
        <v>4169</v>
      </c>
      <c r="E590" s="14">
        <v>10280189</v>
      </c>
      <c r="F590" s="14">
        <v>102481</v>
      </c>
      <c r="G590" s="14" t="s">
        <v>4170</v>
      </c>
      <c r="H590" s="13" t="s">
        <v>83</v>
      </c>
      <c r="I590" s="13" t="s">
        <v>74</v>
      </c>
      <c r="J590" s="14" t="s">
        <v>75</v>
      </c>
      <c r="K590" s="14" t="s">
        <v>4171</v>
      </c>
      <c r="L590" s="13">
        <v>2015</v>
      </c>
      <c r="M590" s="15">
        <v>42569</v>
      </c>
      <c r="N590" s="16" t="s">
        <v>77</v>
      </c>
      <c r="O590" s="16">
        <v>0</v>
      </c>
      <c r="P590" s="16" t="s">
        <v>78</v>
      </c>
      <c r="Q590" s="16" t="s">
        <v>78</v>
      </c>
      <c r="R590" s="16" t="s">
        <v>78</v>
      </c>
      <c r="S590" s="16" t="s">
        <v>78</v>
      </c>
      <c r="T590" s="14" t="s">
        <v>90</v>
      </c>
      <c r="U590" s="13" t="s">
        <v>1991</v>
      </c>
      <c r="V590" s="14" t="s">
        <v>1992</v>
      </c>
      <c r="W590" s="13" t="s">
        <v>83</v>
      </c>
      <c r="X590" s="17" t="s">
        <v>1077</v>
      </c>
      <c r="Y590" s="14">
        <v>25</v>
      </c>
      <c r="Z590" s="14" t="s">
        <v>1077</v>
      </c>
      <c r="AA590" s="13" t="s">
        <v>79</v>
      </c>
      <c r="AB590" s="18" t="s">
        <v>86</v>
      </c>
      <c r="AC590" s="4">
        <f t="shared" si="90"/>
        <v>1</v>
      </c>
      <c r="AD590" s="2">
        <f>IF(COUNTIF(D$2:D590,D590)&gt;1,0,1)</f>
        <v>0</v>
      </c>
      <c r="AG590" s="2">
        <f t="shared" si="91"/>
        <v>0</v>
      </c>
      <c r="AH590" s="2">
        <f t="shared" si="97"/>
        <v>0</v>
      </c>
      <c r="AI590" s="2">
        <f t="shared" si="92"/>
        <v>0</v>
      </c>
      <c r="AJ590" s="44" t="str">
        <f t="shared" si="93"/>
        <v>45737635L29987559K</v>
      </c>
      <c r="AK590" s="2">
        <f>IF(COUNTIF(AJ$2:AJ590,AJ590)&gt;1,0,1)</f>
        <v>0</v>
      </c>
      <c r="AL590" s="2">
        <f t="shared" si="94"/>
        <v>0</v>
      </c>
      <c r="AM590" s="2">
        <f t="shared" si="95"/>
        <v>0</v>
      </c>
      <c r="AN590" s="2">
        <f t="shared" si="96"/>
        <v>0</v>
      </c>
      <c r="AO590" s="2" t="str">
        <f>VLOOKUP(D590,'[1]Matriculados PD 2015_2019'!$D:$F,3,0)</f>
        <v>completo</v>
      </c>
      <c r="AP590" s="2">
        <f t="shared" si="98"/>
        <v>0</v>
      </c>
      <c r="AQ590" s="2">
        <f t="shared" si="99"/>
        <v>0</v>
      </c>
    </row>
    <row r="591" spans="1:43">
      <c r="A591" s="2">
        <v>530</v>
      </c>
      <c r="B591" s="6" t="s">
        <v>1</v>
      </c>
      <c r="C591" s="7" t="s">
        <v>120</v>
      </c>
      <c r="D591" s="7" t="s">
        <v>4172</v>
      </c>
      <c r="E591" s="8">
        <v>10364631</v>
      </c>
      <c r="F591" s="8">
        <v>102481</v>
      </c>
      <c r="G591" s="8" t="s">
        <v>4173</v>
      </c>
      <c r="H591" s="7" t="s">
        <v>73</v>
      </c>
      <c r="I591" s="7" t="s">
        <v>74</v>
      </c>
      <c r="J591" s="8" t="s">
        <v>75</v>
      </c>
      <c r="K591" s="8" t="s">
        <v>4174</v>
      </c>
      <c r="L591" s="7">
        <v>2015</v>
      </c>
      <c r="M591" s="9">
        <v>42508</v>
      </c>
      <c r="N591" s="10" t="s">
        <v>77</v>
      </c>
      <c r="O591" s="10">
        <v>0</v>
      </c>
      <c r="P591" s="10" t="s">
        <v>78</v>
      </c>
      <c r="Q591" s="10" t="s">
        <v>79</v>
      </c>
      <c r="R591" s="10" t="s">
        <v>78</v>
      </c>
      <c r="S591" s="10" t="s">
        <v>79</v>
      </c>
      <c r="T591" s="8" t="s">
        <v>80</v>
      </c>
      <c r="U591" s="7" t="s">
        <v>3024</v>
      </c>
      <c r="V591" s="8" t="s">
        <v>3025</v>
      </c>
      <c r="W591" s="7" t="s">
        <v>83</v>
      </c>
      <c r="X591" s="11" t="s">
        <v>156</v>
      </c>
      <c r="Y591" s="8">
        <v>617</v>
      </c>
      <c r="Z591" s="8" t="s">
        <v>156</v>
      </c>
      <c r="AA591" s="7" t="s">
        <v>79</v>
      </c>
      <c r="AB591" s="12" t="s">
        <v>86</v>
      </c>
      <c r="AC591" s="4">
        <f t="shared" si="90"/>
        <v>1</v>
      </c>
      <c r="AD591" s="2">
        <f>IF(COUNTIF(D$2:D591,D591)&gt;1,0,1)</f>
        <v>1</v>
      </c>
      <c r="AG591" s="2">
        <f t="shared" si="91"/>
        <v>1</v>
      </c>
      <c r="AH591" s="2">
        <f t="shared" si="97"/>
        <v>0</v>
      </c>
      <c r="AI591" s="2">
        <f t="shared" si="92"/>
        <v>1</v>
      </c>
      <c r="AJ591" s="44" t="str">
        <f t="shared" si="93"/>
        <v>80049593W53275823A</v>
      </c>
      <c r="AK591" s="2">
        <f>IF(COUNTIF(AJ$2:AJ591,AJ591)&gt;1,0,1)</f>
        <v>1</v>
      </c>
      <c r="AL591" s="2">
        <f t="shared" si="94"/>
        <v>1</v>
      </c>
      <c r="AM591" s="2">
        <f t="shared" si="95"/>
        <v>1</v>
      </c>
      <c r="AN591" s="2">
        <f t="shared" si="96"/>
        <v>0</v>
      </c>
      <c r="AO591" s="2" t="str">
        <f>VLOOKUP(D591,'[1]Matriculados PD 2015_2019'!$D:$F,3,0)</f>
        <v>completo</v>
      </c>
      <c r="AP591" s="2">
        <f t="shared" si="98"/>
        <v>1</v>
      </c>
      <c r="AQ591" s="2">
        <f t="shared" si="99"/>
        <v>0</v>
      </c>
    </row>
    <row r="592" spans="1:43">
      <c r="A592" s="2">
        <v>530</v>
      </c>
      <c r="B592" s="6" t="s">
        <v>1</v>
      </c>
      <c r="C592" s="7" t="s">
        <v>120</v>
      </c>
      <c r="D592" s="7" t="s">
        <v>4172</v>
      </c>
      <c r="E592" s="8">
        <v>10364631</v>
      </c>
      <c r="F592" s="8">
        <v>102481</v>
      </c>
      <c r="G592" s="8" t="s">
        <v>4173</v>
      </c>
      <c r="H592" s="7" t="s">
        <v>73</v>
      </c>
      <c r="I592" s="7" t="s">
        <v>74</v>
      </c>
      <c r="J592" s="8" t="s">
        <v>75</v>
      </c>
      <c r="K592" s="8" t="s">
        <v>4174</v>
      </c>
      <c r="L592" s="7">
        <v>2015</v>
      </c>
      <c r="M592" s="9">
        <v>42508</v>
      </c>
      <c r="N592" s="10" t="s">
        <v>77</v>
      </c>
      <c r="O592" s="10">
        <v>0</v>
      </c>
      <c r="P592" s="10" t="s">
        <v>78</v>
      </c>
      <c r="Q592" s="10" t="s">
        <v>79</v>
      </c>
      <c r="R592" s="10" t="s">
        <v>78</v>
      </c>
      <c r="S592" s="10" t="s">
        <v>79</v>
      </c>
      <c r="T592" s="8" t="s">
        <v>80</v>
      </c>
      <c r="U592" s="7" t="s">
        <v>3026</v>
      </c>
      <c r="V592" s="8" t="s">
        <v>3027</v>
      </c>
      <c r="W592" s="7" t="s">
        <v>73</v>
      </c>
      <c r="X592" s="11" t="s">
        <v>156</v>
      </c>
      <c r="Y592" s="8">
        <v>617</v>
      </c>
      <c r="Z592" s="8" t="s">
        <v>156</v>
      </c>
      <c r="AA592" s="7" t="s">
        <v>79</v>
      </c>
      <c r="AB592" s="12" t="s">
        <v>86</v>
      </c>
      <c r="AC592" s="4">
        <f t="shared" si="90"/>
        <v>1</v>
      </c>
      <c r="AD592" s="2">
        <f>IF(COUNTIF(D$2:D592,D592)&gt;1,0,1)</f>
        <v>0</v>
      </c>
      <c r="AG592" s="2">
        <f t="shared" si="91"/>
        <v>0</v>
      </c>
      <c r="AH592" s="2">
        <f t="shared" si="97"/>
        <v>0</v>
      </c>
      <c r="AI592" s="2">
        <f t="shared" si="92"/>
        <v>0</v>
      </c>
      <c r="AJ592" s="44" t="str">
        <f t="shared" si="93"/>
        <v>80049593W78686367D</v>
      </c>
      <c r="AK592" s="2">
        <f>IF(COUNTIF(AJ$2:AJ592,AJ592)&gt;1,0,1)</f>
        <v>1</v>
      </c>
      <c r="AL592" s="2">
        <f t="shared" si="94"/>
        <v>0</v>
      </c>
      <c r="AM592" s="2">
        <f t="shared" si="95"/>
        <v>0</v>
      </c>
      <c r="AN592" s="2">
        <f t="shared" si="96"/>
        <v>0</v>
      </c>
      <c r="AO592" s="2" t="str">
        <f>VLOOKUP(D592,'[1]Matriculados PD 2015_2019'!$D:$F,3,0)</f>
        <v>completo</v>
      </c>
      <c r="AP592" s="2">
        <f t="shared" si="98"/>
        <v>0</v>
      </c>
      <c r="AQ592" s="2">
        <f t="shared" si="99"/>
        <v>0</v>
      </c>
    </row>
    <row r="593" spans="1:43">
      <c r="A593" s="2">
        <v>530</v>
      </c>
      <c r="B593" s="5" t="s">
        <v>1</v>
      </c>
      <c r="C593" s="13" t="s">
        <v>120</v>
      </c>
      <c r="D593" s="13" t="s">
        <v>4172</v>
      </c>
      <c r="E593" s="14">
        <v>10364631</v>
      </c>
      <c r="F593" s="14">
        <v>102481</v>
      </c>
      <c r="G593" s="14" t="s">
        <v>4173</v>
      </c>
      <c r="H593" s="13" t="s">
        <v>73</v>
      </c>
      <c r="I593" s="13" t="s">
        <v>74</v>
      </c>
      <c r="J593" s="14" t="s">
        <v>75</v>
      </c>
      <c r="K593" s="14" t="s">
        <v>4174</v>
      </c>
      <c r="L593" s="13">
        <v>2015</v>
      </c>
      <c r="M593" s="15">
        <v>42508</v>
      </c>
      <c r="N593" s="16" t="s">
        <v>77</v>
      </c>
      <c r="O593" s="16">
        <v>0</v>
      </c>
      <c r="P593" s="16" t="s">
        <v>78</v>
      </c>
      <c r="Q593" s="16" t="s">
        <v>79</v>
      </c>
      <c r="R593" s="16" t="s">
        <v>78</v>
      </c>
      <c r="S593" s="16" t="s">
        <v>79</v>
      </c>
      <c r="T593" s="14" t="s">
        <v>90</v>
      </c>
      <c r="U593" s="13" t="s">
        <v>3026</v>
      </c>
      <c r="V593" s="14" t="s">
        <v>3027</v>
      </c>
      <c r="W593" s="13" t="s">
        <v>73</v>
      </c>
      <c r="X593" s="17" t="s">
        <v>156</v>
      </c>
      <c r="Y593" s="14">
        <v>617</v>
      </c>
      <c r="Z593" s="14" t="s">
        <v>156</v>
      </c>
      <c r="AA593" s="13" t="s">
        <v>79</v>
      </c>
      <c r="AB593" s="18" t="s">
        <v>86</v>
      </c>
      <c r="AC593" s="4">
        <f t="shared" si="90"/>
        <v>1</v>
      </c>
      <c r="AD593" s="2">
        <f>IF(COUNTIF(D$2:D593,D593)&gt;1,0,1)</f>
        <v>0</v>
      </c>
      <c r="AG593" s="2">
        <f t="shared" si="91"/>
        <v>0</v>
      </c>
      <c r="AH593" s="2">
        <f t="shared" si="97"/>
        <v>0</v>
      </c>
      <c r="AI593" s="2">
        <f t="shared" si="92"/>
        <v>0</v>
      </c>
      <c r="AJ593" s="44" t="str">
        <f t="shared" si="93"/>
        <v>80049593W78686367D</v>
      </c>
      <c r="AK593" s="2">
        <f>IF(COUNTIF(AJ$2:AJ593,AJ593)&gt;1,0,1)</f>
        <v>0</v>
      </c>
      <c r="AL593" s="2">
        <f t="shared" si="94"/>
        <v>0</v>
      </c>
      <c r="AM593" s="2">
        <f t="shared" si="95"/>
        <v>0</v>
      </c>
      <c r="AN593" s="2">
        <f t="shared" si="96"/>
        <v>0</v>
      </c>
      <c r="AO593" s="2" t="str">
        <f>VLOOKUP(D593,'[1]Matriculados PD 2015_2019'!$D:$F,3,0)</f>
        <v>completo</v>
      </c>
      <c r="AP593" s="2">
        <f t="shared" si="98"/>
        <v>0</v>
      </c>
      <c r="AQ593" s="2">
        <f t="shared" si="99"/>
        <v>0</v>
      </c>
    </row>
    <row r="594" spans="1:43">
      <c r="A594" s="2">
        <v>530</v>
      </c>
      <c r="B594" s="6" t="s">
        <v>1</v>
      </c>
      <c r="C594" s="7" t="s">
        <v>120</v>
      </c>
      <c r="D594" s="7" t="s">
        <v>4175</v>
      </c>
      <c r="E594" s="8">
        <v>20029462</v>
      </c>
      <c r="F594" s="8">
        <v>102481</v>
      </c>
      <c r="G594" s="8" t="s">
        <v>4176</v>
      </c>
      <c r="H594" s="7" t="s">
        <v>83</v>
      </c>
      <c r="I594" s="7" t="s">
        <v>801</v>
      </c>
      <c r="J594" s="8" t="s">
        <v>75</v>
      </c>
      <c r="K594" s="8" t="s">
        <v>4177</v>
      </c>
      <c r="L594" s="7">
        <v>2015</v>
      </c>
      <c r="M594" s="9">
        <v>42583</v>
      </c>
      <c r="N594" s="10" t="s">
        <v>77</v>
      </c>
      <c r="O594" s="10">
        <v>0</v>
      </c>
      <c r="P594" s="10" t="s">
        <v>78</v>
      </c>
      <c r="Q594" s="10" t="s">
        <v>79</v>
      </c>
      <c r="R594" s="10" t="s">
        <v>78</v>
      </c>
      <c r="S594" s="10" t="s">
        <v>78</v>
      </c>
      <c r="T594" s="8" t="s">
        <v>80</v>
      </c>
      <c r="U594" s="7" t="s">
        <v>1606</v>
      </c>
      <c r="V594" s="8" t="s">
        <v>1607</v>
      </c>
      <c r="W594" s="7"/>
      <c r="X594" s="11"/>
      <c r="Y594" s="8"/>
      <c r="Z594" s="8"/>
      <c r="AA594" s="7"/>
      <c r="AB594" s="12"/>
      <c r="AC594" s="4">
        <f t="shared" si="90"/>
        <v>1</v>
      </c>
      <c r="AD594" s="2">
        <f>IF(COUNTIF(D$2:D594,D594)&gt;1,0,1)</f>
        <v>1</v>
      </c>
      <c r="AG594" s="2">
        <f t="shared" si="91"/>
        <v>1</v>
      </c>
      <c r="AH594" s="2">
        <f t="shared" si="97"/>
        <v>0</v>
      </c>
      <c r="AI594" s="2">
        <f t="shared" si="92"/>
        <v>1</v>
      </c>
      <c r="AJ594" s="44" t="str">
        <f t="shared" si="93"/>
        <v>G1482012230474943N</v>
      </c>
      <c r="AK594" s="2">
        <f>IF(COUNTIF(AJ$2:AJ594,AJ594)&gt;1,0,1)</f>
        <v>1</v>
      </c>
      <c r="AL594" s="2">
        <f t="shared" si="94"/>
        <v>1</v>
      </c>
      <c r="AM594" s="2">
        <f t="shared" si="95"/>
        <v>0</v>
      </c>
      <c r="AN594" s="2">
        <f t="shared" si="96"/>
        <v>1</v>
      </c>
      <c r="AO594" s="2" t="str">
        <f>VLOOKUP(D594,'[1]Matriculados PD 2015_2019'!$D:$F,3,0)</f>
        <v>completo</v>
      </c>
      <c r="AP594" s="2">
        <f t="shared" si="98"/>
        <v>1</v>
      </c>
      <c r="AQ594" s="2">
        <f t="shared" si="99"/>
        <v>0</v>
      </c>
    </row>
    <row r="595" spans="1:43">
      <c r="A595" s="2">
        <v>530</v>
      </c>
      <c r="B595" s="5" t="s">
        <v>1</v>
      </c>
      <c r="C595" s="13" t="s">
        <v>120</v>
      </c>
      <c r="D595" s="13" t="s">
        <v>4175</v>
      </c>
      <c r="E595" s="14">
        <v>20029462</v>
      </c>
      <c r="F595" s="14">
        <v>102481</v>
      </c>
      <c r="G595" s="14" t="s">
        <v>4176</v>
      </c>
      <c r="H595" s="13" t="s">
        <v>83</v>
      </c>
      <c r="I595" s="13" t="s">
        <v>801</v>
      </c>
      <c r="J595" s="14" t="s">
        <v>75</v>
      </c>
      <c r="K595" s="14" t="s">
        <v>4177</v>
      </c>
      <c r="L595" s="13">
        <v>2015</v>
      </c>
      <c r="M595" s="15">
        <v>42583</v>
      </c>
      <c r="N595" s="16" t="s">
        <v>77</v>
      </c>
      <c r="O595" s="16">
        <v>0</v>
      </c>
      <c r="P595" s="16" t="s">
        <v>78</v>
      </c>
      <c r="Q595" s="16" t="s">
        <v>79</v>
      </c>
      <c r="R595" s="16" t="s">
        <v>78</v>
      </c>
      <c r="S595" s="16" t="s">
        <v>78</v>
      </c>
      <c r="T595" s="14" t="s">
        <v>80</v>
      </c>
      <c r="U595" s="13" t="s">
        <v>4178</v>
      </c>
      <c r="V595" s="14" t="s">
        <v>4179</v>
      </c>
      <c r="W595" s="13"/>
      <c r="X595" s="17"/>
      <c r="Y595" s="14"/>
      <c r="Z595" s="14"/>
      <c r="AA595" s="13"/>
      <c r="AB595" s="18"/>
      <c r="AC595" s="4">
        <f t="shared" si="90"/>
        <v>1</v>
      </c>
      <c r="AD595" s="2">
        <f>IF(COUNTIF(D$2:D595,D595)&gt;1,0,1)</f>
        <v>0</v>
      </c>
      <c r="AG595" s="2">
        <f t="shared" si="91"/>
        <v>0</v>
      </c>
      <c r="AH595" s="2">
        <f t="shared" si="97"/>
        <v>0</v>
      </c>
      <c r="AI595" s="2">
        <f t="shared" si="92"/>
        <v>0</v>
      </c>
      <c r="AJ595" s="44" t="str">
        <f t="shared" si="93"/>
        <v>G14820122G14833623</v>
      </c>
      <c r="AK595" s="2">
        <f>IF(COUNTIF(AJ$2:AJ595,AJ595)&gt;1,0,1)</f>
        <v>1</v>
      </c>
      <c r="AL595" s="2">
        <f t="shared" si="94"/>
        <v>0</v>
      </c>
      <c r="AM595" s="2">
        <f t="shared" si="95"/>
        <v>0</v>
      </c>
      <c r="AN595" s="2">
        <f t="shared" si="96"/>
        <v>0</v>
      </c>
      <c r="AO595" s="2" t="str">
        <f>VLOOKUP(D595,'[1]Matriculados PD 2015_2019'!$D:$F,3,0)</f>
        <v>completo</v>
      </c>
      <c r="AP595" s="2">
        <f t="shared" si="98"/>
        <v>0</v>
      </c>
      <c r="AQ595" s="2">
        <f t="shared" si="99"/>
        <v>0</v>
      </c>
    </row>
    <row r="596" spans="1:43">
      <c r="A596" s="2">
        <v>530</v>
      </c>
      <c r="B596" s="6" t="s">
        <v>1</v>
      </c>
      <c r="C596" s="7" t="s">
        <v>120</v>
      </c>
      <c r="D596" s="7" t="s">
        <v>4175</v>
      </c>
      <c r="E596" s="8">
        <v>20029462</v>
      </c>
      <c r="F596" s="8">
        <v>102481</v>
      </c>
      <c r="G596" s="8" t="s">
        <v>4176</v>
      </c>
      <c r="H596" s="7" t="s">
        <v>83</v>
      </c>
      <c r="I596" s="7" t="s">
        <v>801</v>
      </c>
      <c r="J596" s="8" t="s">
        <v>75</v>
      </c>
      <c r="K596" s="8" t="s">
        <v>4177</v>
      </c>
      <c r="L596" s="7">
        <v>2015</v>
      </c>
      <c r="M596" s="9">
        <v>42583</v>
      </c>
      <c r="N596" s="10" t="s">
        <v>77</v>
      </c>
      <c r="O596" s="10">
        <v>0</v>
      </c>
      <c r="P596" s="10" t="s">
        <v>78</v>
      </c>
      <c r="Q596" s="10" t="s">
        <v>79</v>
      </c>
      <c r="R596" s="10" t="s">
        <v>78</v>
      </c>
      <c r="S596" s="10" t="s">
        <v>78</v>
      </c>
      <c r="T596" s="8" t="s">
        <v>90</v>
      </c>
      <c r="U596" s="7" t="s">
        <v>96</v>
      </c>
      <c r="V596" s="8" t="s">
        <v>97</v>
      </c>
      <c r="W596" s="7" t="s">
        <v>73</v>
      </c>
      <c r="X596" s="11" t="s">
        <v>4696</v>
      </c>
      <c r="Y596" s="8">
        <v>240</v>
      </c>
      <c r="Z596" s="8" t="s">
        <v>98</v>
      </c>
      <c r="AA596" s="7" t="s">
        <v>99</v>
      </c>
      <c r="AB596" s="12" t="s">
        <v>100</v>
      </c>
      <c r="AC596" s="4">
        <f t="shared" si="90"/>
        <v>1</v>
      </c>
      <c r="AD596" s="2">
        <f>IF(COUNTIF(D$2:D596,D596)&gt;1,0,1)</f>
        <v>0</v>
      </c>
      <c r="AG596" s="2">
        <f t="shared" si="91"/>
        <v>0</v>
      </c>
      <c r="AH596" s="2">
        <f t="shared" si="97"/>
        <v>0</v>
      </c>
      <c r="AI596" s="2">
        <f t="shared" si="92"/>
        <v>0</v>
      </c>
      <c r="AJ596" s="44" t="str">
        <f t="shared" si="93"/>
        <v>G1482012230036147X</v>
      </c>
      <c r="AK596" s="2">
        <f>IF(COUNTIF(AJ$2:AJ596,AJ596)&gt;1,0,1)</f>
        <v>1</v>
      </c>
      <c r="AL596" s="2">
        <f t="shared" si="94"/>
        <v>0</v>
      </c>
      <c r="AM596" s="2">
        <f t="shared" si="95"/>
        <v>0</v>
      </c>
      <c r="AN596" s="2">
        <f t="shared" si="96"/>
        <v>0</v>
      </c>
      <c r="AO596" s="2" t="str">
        <f>VLOOKUP(D596,'[1]Matriculados PD 2015_2019'!$D:$F,3,0)</f>
        <v>completo</v>
      </c>
      <c r="AP596" s="2">
        <f t="shared" si="98"/>
        <v>0</v>
      </c>
      <c r="AQ596" s="2">
        <f t="shared" si="99"/>
        <v>0</v>
      </c>
    </row>
    <row r="597" spans="1:43">
      <c r="A597" s="2">
        <v>530</v>
      </c>
      <c r="B597" s="5" t="s">
        <v>1</v>
      </c>
      <c r="C597" s="13" t="s">
        <v>120</v>
      </c>
      <c r="D597" s="13" t="s">
        <v>4180</v>
      </c>
      <c r="E597" s="14">
        <v>20061177</v>
      </c>
      <c r="F597" s="14">
        <v>102481</v>
      </c>
      <c r="G597" s="14" t="s">
        <v>4181</v>
      </c>
      <c r="H597" s="13" t="s">
        <v>83</v>
      </c>
      <c r="I597" s="13" t="s">
        <v>1193</v>
      </c>
      <c r="J597" s="14" t="s">
        <v>75</v>
      </c>
      <c r="K597" s="14" t="s">
        <v>4182</v>
      </c>
      <c r="L597" s="13">
        <v>2015</v>
      </c>
      <c r="M597" s="15">
        <v>42438</v>
      </c>
      <c r="N597" s="16" t="s">
        <v>77</v>
      </c>
      <c r="O597" s="16">
        <v>0</v>
      </c>
      <c r="P597" s="16" t="s">
        <v>78</v>
      </c>
      <c r="Q597" s="16" t="s">
        <v>78</v>
      </c>
      <c r="R597" s="16" t="s">
        <v>78</v>
      </c>
      <c r="S597" s="16" t="s">
        <v>78</v>
      </c>
      <c r="T597" s="14" t="s">
        <v>80</v>
      </c>
      <c r="U597" s="13" t="s">
        <v>2659</v>
      </c>
      <c r="V597" s="14" t="s">
        <v>2660</v>
      </c>
      <c r="W597" s="13" t="s">
        <v>83</v>
      </c>
      <c r="X597" s="17" t="s">
        <v>4696</v>
      </c>
      <c r="Y597" s="14">
        <v>240</v>
      </c>
      <c r="Z597" s="14" t="s">
        <v>98</v>
      </c>
      <c r="AA597" s="13" t="s">
        <v>99</v>
      </c>
      <c r="AB597" s="18" t="s">
        <v>100</v>
      </c>
      <c r="AC597" s="4">
        <f t="shared" si="90"/>
        <v>1</v>
      </c>
      <c r="AD597" s="2">
        <f>IF(COUNTIF(D$2:D597,D597)&gt;1,0,1)</f>
        <v>1</v>
      </c>
      <c r="AG597" s="2">
        <f t="shared" si="91"/>
        <v>0</v>
      </c>
      <c r="AH597" s="2">
        <f t="shared" si="97"/>
        <v>0</v>
      </c>
      <c r="AI597" s="2">
        <f t="shared" si="92"/>
        <v>1</v>
      </c>
      <c r="AJ597" s="44" t="str">
        <f t="shared" si="93"/>
        <v>MZ12722530417096X</v>
      </c>
      <c r="AK597" s="2">
        <f>IF(COUNTIF(AJ$2:AJ597,AJ597)&gt;1,0,1)</f>
        <v>1</v>
      </c>
      <c r="AL597" s="2">
        <f t="shared" si="94"/>
        <v>1</v>
      </c>
      <c r="AM597" s="2">
        <f t="shared" si="95"/>
        <v>0</v>
      </c>
      <c r="AN597" s="2">
        <f t="shared" si="96"/>
        <v>1</v>
      </c>
      <c r="AO597" s="2" t="str">
        <f>VLOOKUP(D597,'[1]Matriculados PD 2015_2019'!$D:$F,3,0)</f>
        <v>completo</v>
      </c>
      <c r="AP597" s="2">
        <f t="shared" si="98"/>
        <v>1</v>
      </c>
      <c r="AQ597" s="2">
        <f t="shared" si="99"/>
        <v>0</v>
      </c>
    </row>
    <row r="598" spans="1:43">
      <c r="A598" s="2">
        <v>530</v>
      </c>
      <c r="B598" s="5" t="s">
        <v>1</v>
      </c>
      <c r="C598" s="13" t="s">
        <v>120</v>
      </c>
      <c r="D598" s="13" t="s">
        <v>4180</v>
      </c>
      <c r="E598" s="14">
        <v>20061177</v>
      </c>
      <c r="F598" s="14">
        <v>102481</v>
      </c>
      <c r="G598" s="14" t="s">
        <v>4181</v>
      </c>
      <c r="H598" s="13" t="s">
        <v>83</v>
      </c>
      <c r="I598" s="13" t="s">
        <v>1193</v>
      </c>
      <c r="J598" s="14" t="s">
        <v>75</v>
      </c>
      <c r="K598" s="14" t="s">
        <v>4182</v>
      </c>
      <c r="L598" s="13">
        <v>2015</v>
      </c>
      <c r="M598" s="15">
        <v>42438</v>
      </c>
      <c r="N598" s="16" t="s">
        <v>77</v>
      </c>
      <c r="O598" s="16">
        <v>0</v>
      </c>
      <c r="P598" s="16" t="s">
        <v>78</v>
      </c>
      <c r="Q598" s="16" t="s">
        <v>78</v>
      </c>
      <c r="R598" s="16" t="s">
        <v>78</v>
      </c>
      <c r="S598" s="16" t="s">
        <v>78</v>
      </c>
      <c r="T598" s="14" t="s">
        <v>80</v>
      </c>
      <c r="U598" s="13" t="s">
        <v>4183</v>
      </c>
      <c r="V598" s="14" t="s">
        <v>4184</v>
      </c>
      <c r="W598" s="13"/>
      <c r="X598" s="17"/>
      <c r="Y598" s="14"/>
      <c r="Z598" s="14"/>
      <c r="AA598" s="13"/>
      <c r="AB598" s="18"/>
      <c r="AC598" s="4">
        <f t="shared" si="90"/>
        <v>1</v>
      </c>
      <c r="AD598" s="2">
        <f>IF(COUNTIF(D$2:D598,D598)&gt;1,0,1)</f>
        <v>0</v>
      </c>
      <c r="AG598" s="2">
        <f t="shared" si="91"/>
        <v>0</v>
      </c>
      <c r="AH598" s="2">
        <f t="shared" si="97"/>
        <v>0</v>
      </c>
      <c r="AI598" s="2">
        <f t="shared" si="92"/>
        <v>0</v>
      </c>
      <c r="AJ598" s="44" t="str">
        <f t="shared" si="93"/>
        <v>MZ127225MZ 286083</v>
      </c>
      <c r="AK598" s="2">
        <f>IF(COUNTIF(AJ$2:AJ598,AJ598)&gt;1,0,1)</f>
        <v>1</v>
      </c>
      <c r="AL598" s="2">
        <f t="shared" si="94"/>
        <v>0</v>
      </c>
      <c r="AM598" s="2">
        <f t="shared" si="95"/>
        <v>0</v>
      </c>
      <c r="AN598" s="2">
        <f t="shared" si="96"/>
        <v>0</v>
      </c>
      <c r="AO598" s="2" t="str">
        <f>VLOOKUP(D598,'[1]Matriculados PD 2015_2019'!$D:$F,3,0)</f>
        <v>completo</v>
      </c>
      <c r="AP598" s="2">
        <f t="shared" si="98"/>
        <v>0</v>
      </c>
      <c r="AQ598" s="2">
        <f t="shared" si="99"/>
        <v>0</v>
      </c>
    </row>
    <row r="599" spans="1:43">
      <c r="A599" s="2">
        <v>530</v>
      </c>
      <c r="B599" s="6" t="s">
        <v>1</v>
      </c>
      <c r="C599" s="7" t="s">
        <v>120</v>
      </c>
      <c r="D599" s="7" t="s">
        <v>4180</v>
      </c>
      <c r="E599" s="8">
        <v>20061177</v>
      </c>
      <c r="F599" s="8">
        <v>102481</v>
      </c>
      <c r="G599" s="8" t="s">
        <v>4181</v>
      </c>
      <c r="H599" s="7" t="s">
        <v>83</v>
      </c>
      <c r="I599" s="7" t="s">
        <v>1193</v>
      </c>
      <c r="J599" s="8" t="s">
        <v>75</v>
      </c>
      <c r="K599" s="8" t="s">
        <v>4182</v>
      </c>
      <c r="L599" s="7">
        <v>2015</v>
      </c>
      <c r="M599" s="9">
        <v>42438</v>
      </c>
      <c r="N599" s="10" t="s">
        <v>77</v>
      </c>
      <c r="O599" s="10">
        <v>0</v>
      </c>
      <c r="P599" s="10" t="s">
        <v>78</v>
      </c>
      <c r="Q599" s="10" t="s">
        <v>78</v>
      </c>
      <c r="R599" s="10" t="s">
        <v>78</v>
      </c>
      <c r="S599" s="10" t="s">
        <v>78</v>
      </c>
      <c r="T599" s="8" t="s">
        <v>90</v>
      </c>
      <c r="U599" s="7" t="s">
        <v>2659</v>
      </c>
      <c r="V599" s="8" t="s">
        <v>2660</v>
      </c>
      <c r="W599" s="7" t="s">
        <v>83</v>
      </c>
      <c r="X599" s="11" t="s">
        <v>4696</v>
      </c>
      <c r="Y599" s="8">
        <v>240</v>
      </c>
      <c r="Z599" s="8" t="s">
        <v>98</v>
      </c>
      <c r="AA599" s="7" t="s">
        <v>99</v>
      </c>
      <c r="AB599" s="12" t="s">
        <v>100</v>
      </c>
      <c r="AC599" s="4">
        <f t="shared" si="90"/>
        <v>1</v>
      </c>
      <c r="AD599" s="2">
        <f>IF(COUNTIF(D$2:D599,D599)&gt;1,0,1)</f>
        <v>0</v>
      </c>
      <c r="AG599" s="2">
        <f t="shared" si="91"/>
        <v>0</v>
      </c>
      <c r="AH599" s="2">
        <f t="shared" si="97"/>
        <v>0</v>
      </c>
      <c r="AI599" s="2">
        <f t="shared" si="92"/>
        <v>0</v>
      </c>
      <c r="AJ599" s="44" t="str">
        <f t="shared" si="93"/>
        <v>MZ12722530417096X</v>
      </c>
      <c r="AK599" s="2">
        <f>IF(COUNTIF(AJ$2:AJ599,AJ599)&gt;1,0,1)</f>
        <v>0</v>
      </c>
      <c r="AL599" s="2">
        <f t="shared" si="94"/>
        <v>0</v>
      </c>
      <c r="AM599" s="2">
        <f t="shared" si="95"/>
        <v>0</v>
      </c>
      <c r="AN599" s="2">
        <f t="shared" si="96"/>
        <v>0</v>
      </c>
      <c r="AO599" s="2" t="str">
        <f>VLOOKUP(D599,'[1]Matriculados PD 2015_2019'!$D:$F,3,0)</f>
        <v>completo</v>
      </c>
      <c r="AP599" s="2">
        <f t="shared" si="98"/>
        <v>0</v>
      </c>
      <c r="AQ599" s="2">
        <f t="shared" si="99"/>
        <v>0</v>
      </c>
    </row>
    <row r="600" spans="1:43">
      <c r="A600" s="2">
        <v>530</v>
      </c>
      <c r="B600" s="5" t="s">
        <v>1</v>
      </c>
      <c r="C600" s="13" t="s">
        <v>120</v>
      </c>
      <c r="D600" s="13" t="s">
        <v>4185</v>
      </c>
      <c r="E600" s="14">
        <v>20059851</v>
      </c>
      <c r="F600" s="14">
        <v>102481</v>
      </c>
      <c r="G600" s="14" t="s">
        <v>4186</v>
      </c>
      <c r="H600" s="13" t="s">
        <v>73</v>
      </c>
      <c r="I600" s="13" t="s">
        <v>1193</v>
      </c>
      <c r="J600" s="14" t="s">
        <v>75</v>
      </c>
      <c r="K600" s="14" t="s">
        <v>4187</v>
      </c>
      <c r="L600" s="13">
        <v>2015</v>
      </c>
      <c r="M600" s="15">
        <v>42438</v>
      </c>
      <c r="N600" s="16" t="s">
        <v>77</v>
      </c>
      <c r="O600" s="16">
        <v>0</v>
      </c>
      <c r="P600" s="16" t="s">
        <v>78</v>
      </c>
      <c r="Q600" s="16" t="s">
        <v>78</v>
      </c>
      <c r="R600" s="16" t="s">
        <v>78</v>
      </c>
      <c r="S600" s="16" t="s">
        <v>78</v>
      </c>
      <c r="T600" s="14" t="s">
        <v>80</v>
      </c>
      <c r="U600" s="13" t="s">
        <v>4188</v>
      </c>
      <c r="V600" s="14" t="s">
        <v>4189</v>
      </c>
      <c r="W600" s="13" t="s">
        <v>73</v>
      </c>
      <c r="X600" s="17" t="s">
        <v>4696</v>
      </c>
      <c r="Y600" s="14">
        <v>240</v>
      </c>
      <c r="Z600" s="14" t="s">
        <v>98</v>
      </c>
      <c r="AA600" s="13" t="s">
        <v>99</v>
      </c>
      <c r="AB600" s="18" t="s">
        <v>100</v>
      </c>
      <c r="AC600" s="4">
        <f t="shared" si="90"/>
        <v>1</v>
      </c>
      <c r="AD600" s="2">
        <f>IF(COUNTIF(D$2:D600,D600)&gt;1,0,1)</f>
        <v>1</v>
      </c>
      <c r="AG600" s="2">
        <f t="shared" si="91"/>
        <v>0</v>
      </c>
      <c r="AH600" s="2">
        <f t="shared" si="97"/>
        <v>0</v>
      </c>
      <c r="AI600" s="2">
        <f t="shared" si="92"/>
        <v>1</v>
      </c>
      <c r="AJ600" s="44" t="str">
        <f t="shared" si="93"/>
        <v>NT83915530959059R</v>
      </c>
      <c r="AK600" s="2">
        <f>IF(COUNTIF(AJ$2:AJ600,AJ600)&gt;1,0,1)</f>
        <v>1</v>
      </c>
      <c r="AL600" s="2">
        <f t="shared" si="94"/>
        <v>1</v>
      </c>
      <c r="AM600" s="2">
        <f t="shared" si="95"/>
        <v>0</v>
      </c>
      <c r="AN600" s="2">
        <f t="shared" si="96"/>
        <v>1</v>
      </c>
      <c r="AO600" s="2" t="str">
        <f>VLOOKUP(D600,'[1]Matriculados PD 2015_2019'!$D:$F,3,0)</f>
        <v>completo</v>
      </c>
      <c r="AP600" s="2">
        <f t="shared" si="98"/>
        <v>1</v>
      </c>
      <c r="AQ600" s="2">
        <f t="shared" si="99"/>
        <v>0</v>
      </c>
    </row>
    <row r="601" spans="1:43">
      <c r="A601" s="2">
        <v>530</v>
      </c>
      <c r="B601" s="6" t="s">
        <v>1</v>
      </c>
      <c r="C601" s="7" t="s">
        <v>120</v>
      </c>
      <c r="D601" s="7" t="s">
        <v>4185</v>
      </c>
      <c r="E601" s="8">
        <v>20059851</v>
      </c>
      <c r="F601" s="8">
        <v>102481</v>
      </c>
      <c r="G601" s="8" t="s">
        <v>4186</v>
      </c>
      <c r="H601" s="7" t="s">
        <v>73</v>
      </c>
      <c r="I601" s="7" t="s">
        <v>1193</v>
      </c>
      <c r="J601" s="8" t="s">
        <v>75</v>
      </c>
      <c r="K601" s="8" t="s">
        <v>4187</v>
      </c>
      <c r="L601" s="7">
        <v>2015</v>
      </c>
      <c r="M601" s="9">
        <v>42438</v>
      </c>
      <c r="N601" s="10" t="s">
        <v>77</v>
      </c>
      <c r="O601" s="10">
        <v>0</v>
      </c>
      <c r="P601" s="10" t="s">
        <v>78</v>
      </c>
      <c r="Q601" s="10" t="s">
        <v>78</v>
      </c>
      <c r="R601" s="10" t="s">
        <v>78</v>
      </c>
      <c r="S601" s="10" t="s">
        <v>78</v>
      </c>
      <c r="T601" s="8" t="s">
        <v>80</v>
      </c>
      <c r="U601" s="7" t="s">
        <v>4190</v>
      </c>
      <c r="V601" s="8" t="s">
        <v>4191</v>
      </c>
      <c r="W601" s="7" t="s">
        <v>83</v>
      </c>
      <c r="X601" s="11" t="s">
        <v>4696</v>
      </c>
      <c r="Y601" s="8">
        <v>240</v>
      </c>
      <c r="Z601" s="8" t="s">
        <v>98</v>
      </c>
      <c r="AA601" s="7" t="s">
        <v>99</v>
      </c>
      <c r="AB601" s="12" t="s">
        <v>100</v>
      </c>
      <c r="AC601" s="4">
        <f t="shared" si="90"/>
        <v>1</v>
      </c>
      <c r="AD601" s="2">
        <f>IF(COUNTIF(D$2:D601,D601)&gt;1,0,1)</f>
        <v>0</v>
      </c>
      <c r="AG601" s="2">
        <f t="shared" si="91"/>
        <v>0</v>
      </c>
      <c r="AH601" s="2">
        <f t="shared" si="97"/>
        <v>0</v>
      </c>
      <c r="AI601" s="2">
        <f t="shared" si="92"/>
        <v>0</v>
      </c>
      <c r="AJ601" s="44" t="str">
        <f t="shared" si="93"/>
        <v>NT83915544351655L</v>
      </c>
      <c r="AK601" s="2">
        <f>IF(COUNTIF(AJ$2:AJ601,AJ601)&gt;1,0,1)</f>
        <v>1</v>
      </c>
      <c r="AL601" s="2">
        <f t="shared" si="94"/>
        <v>0</v>
      </c>
      <c r="AM601" s="2">
        <f t="shared" si="95"/>
        <v>0</v>
      </c>
      <c r="AN601" s="2">
        <f t="shared" si="96"/>
        <v>0</v>
      </c>
      <c r="AO601" s="2" t="str">
        <f>VLOOKUP(D601,'[1]Matriculados PD 2015_2019'!$D:$F,3,0)</f>
        <v>completo</v>
      </c>
      <c r="AP601" s="2">
        <f t="shared" si="98"/>
        <v>0</v>
      </c>
      <c r="AQ601" s="2">
        <f t="shared" si="99"/>
        <v>0</v>
      </c>
    </row>
    <row r="602" spans="1:43">
      <c r="A602" s="2">
        <v>530</v>
      </c>
      <c r="B602" s="5" t="s">
        <v>1</v>
      </c>
      <c r="C602" s="13" t="s">
        <v>120</v>
      </c>
      <c r="D602" s="13" t="s">
        <v>4185</v>
      </c>
      <c r="E602" s="14">
        <v>20059851</v>
      </c>
      <c r="F602" s="14">
        <v>102481</v>
      </c>
      <c r="G602" s="14" t="s">
        <v>4186</v>
      </c>
      <c r="H602" s="13" t="s">
        <v>73</v>
      </c>
      <c r="I602" s="13" t="s">
        <v>1193</v>
      </c>
      <c r="J602" s="14" t="s">
        <v>75</v>
      </c>
      <c r="K602" s="14" t="s">
        <v>4187</v>
      </c>
      <c r="L602" s="13">
        <v>2015</v>
      </c>
      <c r="M602" s="15">
        <v>42438</v>
      </c>
      <c r="N602" s="16" t="s">
        <v>77</v>
      </c>
      <c r="O602" s="16">
        <v>0</v>
      </c>
      <c r="P602" s="16" t="s">
        <v>78</v>
      </c>
      <c r="Q602" s="16" t="s">
        <v>78</v>
      </c>
      <c r="R602" s="16" t="s">
        <v>78</v>
      </c>
      <c r="S602" s="16" t="s">
        <v>78</v>
      </c>
      <c r="T602" s="14" t="s">
        <v>80</v>
      </c>
      <c r="U602" s="13" t="s">
        <v>4183</v>
      </c>
      <c r="V602" s="14" t="s">
        <v>4184</v>
      </c>
      <c r="W602" s="13"/>
      <c r="X602" s="17"/>
      <c r="Y602" s="14"/>
      <c r="Z602" s="14"/>
      <c r="AA602" s="13"/>
      <c r="AB602" s="18"/>
      <c r="AC602" s="4">
        <f t="shared" si="90"/>
        <v>1</v>
      </c>
      <c r="AD602" s="2">
        <f>IF(COUNTIF(D$2:D602,D602)&gt;1,0,1)</f>
        <v>0</v>
      </c>
      <c r="AG602" s="2">
        <f t="shared" si="91"/>
        <v>0</v>
      </c>
      <c r="AH602" s="2">
        <f t="shared" si="97"/>
        <v>0</v>
      </c>
      <c r="AI602" s="2">
        <f t="shared" si="92"/>
        <v>0</v>
      </c>
      <c r="AJ602" s="44" t="str">
        <f t="shared" si="93"/>
        <v>NT839155MZ 286083</v>
      </c>
      <c r="AK602" s="2">
        <f>IF(COUNTIF(AJ$2:AJ602,AJ602)&gt;1,0,1)</f>
        <v>1</v>
      </c>
      <c r="AL602" s="2">
        <f t="shared" si="94"/>
        <v>0</v>
      </c>
      <c r="AM602" s="2">
        <f t="shared" si="95"/>
        <v>0</v>
      </c>
      <c r="AN602" s="2">
        <f t="shared" si="96"/>
        <v>0</v>
      </c>
      <c r="AO602" s="2" t="str">
        <f>VLOOKUP(D602,'[1]Matriculados PD 2015_2019'!$D:$F,3,0)</f>
        <v>completo</v>
      </c>
      <c r="AP602" s="2">
        <f t="shared" si="98"/>
        <v>0</v>
      </c>
      <c r="AQ602" s="2">
        <f t="shared" si="99"/>
        <v>0</v>
      </c>
    </row>
    <row r="603" spans="1:43">
      <c r="A603" s="2">
        <v>530</v>
      </c>
      <c r="B603" s="6" t="s">
        <v>1</v>
      </c>
      <c r="C603" s="7" t="s">
        <v>120</v>
      </c>
      <c r="D603" s="7" t="s">
        <v>4185</v>
      </c>
      <c r="E603" s="8">
        <v>20059851</v>
      </c>
      <c r="F603" s="8">
        <v>102481</v>
      </c>
      <c r="G603" s="8" t="s">
        <v>4186</v>
      </c>
      <c r="H603" s="7" t="s">
        <v>73</v>
      </c>
      <c r="I603" s="7" t="s">
        <v>1193</v>
      </c>
      <c r="J603" s="8" t="s">
        <v>75</v>
      </c>
      <c r="K603" s="8" t="s">
        <v>4187</v>
      </c>
      <c r="L603" s="7">
        <v>2015</v>
      </c>
      <c r="M603" s="9">
        <v>42438</v>
      </c>
      <c r="N603" s="10" t="s">
        <v>77</v>
      </c>
      <c r="O603" s="10">
        <v>0</v>
      </c>
      <c r="P603" s="10" t="s">
        <v>78</v>
      </c>
      <c r="Q603" s="10" t="s">
        <v>78</v>
      </c>
      <c r="R603" s="10" t="s">
        <v>78</v>
      </c>
      <c r="S603" s="10" t="s">
        <v>78</v>
      </c>
      <c r="T603" s="8" t="s">
        <v>90</v>
      </c>
      <c r="U603" s="7" t="s">
        <v>4190</v>
      </c>
      <c r="V603" s="8" t="s">
        <v>4191</v>
      </c>
      <c r="W603" s="7" t="s">
        <v>83</v>
      </c>
      <c r="X603" s="11" t="s">
        <v>4696</v>
      </c>
      <c r="Y603" s="8">
        <v>240</v>
      </c>
      <c r="Z603" s="8" t="s">
        <v>98</v>
      </c>
      <c r="AA603" s="7" t="s">
        <v>99</v>
      </c>
      <c r="AB603" s="12" t="s">
        <v>100</v>
      </c>
      <c r="AC603" s="4">
        <f t="shared" si="90"/>
        <v>1</v>
      </c>
      <c r="AD603" s="2">
        <f>IF(COUNTIF(D$2:D603,D603)&gt;1,0,1)</f>
        <v>0</v>
      </c>
      <c r="AG603" s="2">
        <f t="shared" si="91"/>
        <v>0</v>
      </c>
      <c r="AH603" s="2">
        <f t="shared" si="97"/>
        <v>0</v>
      </c>
      <c r="AI603" s="2">
        <f t="shared" si="92"/>
        <v>0</v>
      </c>
      <c r="AJ603" s="44" t="str">
        <f t="shared" si="93"/>
        <v>NT83915544351655L</v>
      </c>
      <c r="AK603" s="2">
        <f>IF(COUNTIF(AJ$2:AJ603,AJ603)&gt;1,0,1)</f>
        <v>0</v>
      </c>
      <c r="AL603" s="2">
        <f t="shared" si="94"/>
        <v>0</v>
      </c>
      <c r="AM603" s="2">
        <f t="shared" si="95"/>
        <v>0</v>
      </c>
      <c r="AN603" s="2">
        <f t="shared" si="96"/>
        <v>0</v>
      </c>
      <c r="AO603" s="2" t="str">
        <f>VLOOKUP(D603,'[1]Matriculados PD 2015_2019'!$D:$F,3,0)</f>
        <v>completo</v>
      </c>
      <c r="AP603" s="2">
        <f t="shared" si="98"/>
        <v>0</v>
      </c>
      <c r="AQ603" s="2">
        <f t="shared" si="99"/>
        <v>0</v>
      </c>
    </row>
    <row r="604" spans="1:43">
      <c r="A604" s="2">
        <v>531</v>
      </c>
      <c r="B604" s="5" t="s">
        <v>277</v>
      </c>
      <c r="C604" s="13" t="s">
        <v>120</v>
      </c>
      <c r="D604" s="13" t="s">
        <v>1123</v>
      </c>
      <c r="E604" s="14">
        <v>10200596</v>
      </c>
      <c r="F604" s="14">
        <v>102482</v>
      </c>
      <c r="G604" s="14" t="s">
        <v>1124</v>
      </c>
      <c r="H604" s="13" t="s">
        <v>83</v>
      </c>
      <c r="I604" s="13" t="s">
        <v>74</v>
      </c>
      <c r="J604" s="14" t="s">
        <v>75</v>
      </c>
      <c r="K604" s="14" t="s">
        <v>4207</v>
      </c>
      <c r="L604" s="13">
        <v>2015</v>
      </c>
      <c r="M604" s="15">
        <v>42538</v>
      </c>
      <c r="N604" s="16" t="s">
        <v>77</v>
      </c>
      <c r="O604" s="16">
        <v>0</v>
      </c>
      <c r="P604" s="16" t="s">
        <v>78</v>
      </c>
      <c r="Q604" s="16" t="s">
        <v>78</v>
      </c>
      <c r="R604" s="16" t="s">
        <v>78</v>
      </c>
      <c r="S604" s="16" t="s">
        <v>78</v>
      </c>
      <c r="T604" s="14" t="s">
        <v>80</v>
      </c>
      <c r="U604" s="13" t="s">
        <v>354</v>
      </c>
      <c r="V604" s="14" t="s">
        <v>355</v>
      </c>
      <c r="W604" s="13" t="s">
        <v>83</v>
      </c>
      <c r="X604" s="17" t="s">
        <v>1973</v>
      </c>
      <c r="Y604" s="14">
        <v>255</v>
      </c>
      <c r="Z604" s="14" t="s">
        <v>89</v>
      </c>
      <c r="AA604" s="13" t="s">
        <v>79</v>
      </c>
      <c r="AB604" s="18" t="s">
        <v>86</v>
      </c>
      <c r="AC604" s="4">
        <f t="shared" si="90"/>
        <v>1</v>
      </c>
      <c r="AD604" s="2">
        <f>IF(COUNTIF(D$2:D604,D604)&gt;1,0,1)</f>
        <v>1</v>
      </c>
      <c r="AG604" s="2">
        <f t="shared" si="91"/>
        <v>0</v>
      </c>
      <c r="AH604" s="2">
        <f t="shared" si="97"/>
        <v>0</v>
      </c>
      <c r="AI604" s="2">
        <f t="shared" si="92"/>
        <v>1</v>
      </c>
      <c r="AJ604" s="44" t="str">
        <f t="shared" si="93"/>
        <v>30549475R30438711M</v>
      </c>
      <c r="AK604" s="2">
        <f>IF(COUNTIF(AJ$2:AJ604,AJ604)&gt;1,0,1)</f>
        <v>1</v>
      </c>
      <c r="AL604" s="2">
        <f t="shared" si="94"/>
        <v>1</v>
      </c>
      <c r="AM604" s="2">
        <f t="shared" si="95"/>
        <v>0</v>
      </c>
      <c r="AN604" s="2">
        <f t="shared" si="96"/>
        <v>0</v>
      </c>
      <c r="AO604" s="2" t="str">
        <f>VLOOKUP(D604,'[1]Matriculados PD 2015_2019'!$D:$F,3,0)</f>
        <v>completo</v>
      </c>
      <c r="AP604" s="2">
        <f t="shared" si="98"/>
        <v>1</v>
      </c>
      <c r="AQ604" s="2">
        <f t="shared" si="99"/>
        <v>0</v>
      </c>
    </row>
    <row r="605" spans="1:43">
      <c r="A605" s="2">
        <v>531</v>
      </c>
      <c r="B605" s="5" t="s">
        <v>277</v>
      </c>
      <c r="C605" s="13" t="s">
        <v>120</v>
      </c>
      <c r="D605" s="13" t="s">
        <v>1123</v>
      </c>
      <c r="E605" s="14">
        <v>10200596</v>
      </c>
      <c r="F605" s="14">
        <v>102482</v>
      </c>
      <c r="G605" s="14" t="s">
        <v>1124</v>
      </c>
      <c r="H605" s="13" t="s">
        <v>83</v>
      </c>
      <c r="I605" s="13" t="s">
        <v>74</v>
      </c>
      <c r="J605" s="14" t="s">
        <v>75</v>
      </c>
      <c r="K605" s="14" t="s">
        <v>4207</v>
      </c>
      <c r="L605" s="13">
        <v>2015</v>
      </c>
      <c r="M605" s="15">
        <v>42538</v>
      </c>
      <c r="N605" s="16" t="s">
        <v>77</v>
      </c>
      <c r="O605" s="16">
        <v>0</v>
      </c>
      <c r="P605" s="16" t="s">
        <v>78</v>
      </c>
      <c r="Q605" s="16" t="s">
        <v>78</v>
      </c>
      <c r="R605" s="16" t="s">
        <v>78</v>
      </c>
      <c r="S605" s="16" t="s">
        <v>78</v>
      </c>
      <c r="T605" s="14" t="s">
        <v>80</v>
      </c>
      <c r="U605" s="13" t="s">
        <v>4208</v>
      </c>
      <c r="V605" s="14" t="s">
        <v>4209</v>
      </c>
      <c r="W605" s="13" t="s">
        <v>83</v>
      </c>
      <c r="X605" s="17" t="s">
        <v>2109</v>
      </c>
      <c r="Y605" s="14">
        <v>610</v>
      </c>
      <c r="Z605" s="14" t="s">
        <v>294</v>
      </c>
      <c r="AA605" s="13" t="s">
        <v>79</v>
      </c>
      <c r="AB605" s="18" t="s">
        <v>86</v>
      </c>
      <c r="AC605" s="4">
        <f t="shared" si="90"/>
        <v>1</v>
      </c>
      <c r="AD605" s="2">
        <f>IF(COUNTIF(D$2:D605,D605)&gt;1,0,1)</f>
        <v>0</v>
      </c>
      <c r="AG605" s="2">
        <f t="shared" si="91"/>
        <v>0</v>
      </c>
      <c r="AH605" s="2">
        <f t="shared" si="97"/>
        <v>0</v>
      </c>
      <c r="AI605" s="2">
        <f t="shared" si="92"/>
        <v>0</v>
      </c>
      <c r="AJ605" s="44" t="str">
        <f t="shared" si="93"/>
        <v>30549475R30532033Q</v>
      </c>
      <c r="AK605" s="2">
        <f>IF(COUNTIF(AJ$2:AJ605,AJ605)&gt;1,0,1)</f>
        <v>1</v>
      </c>
      <c r="AL605" s="2">
        <f t="shared" si="94"/>
        <v>0</v>
      </c>
      <c r="AM605" s="2">
        <f t="shared" si="95"/>
        <v>0</v>
      </c>
      <c r="AN605" s="2">
        <f t="shared" si="96"/>
        <v>0</v>
      </c>
      <c r="AO605" s="2" t="str">
        <f>VLOOKUP(D605,'[1]Matriculados PD 2015_2019'!$D:$F,3,0)</f>
        <v>completo</v>
      </c>
      <c r="AP605" s="2">
        <f t="shared" si="98"/>
        <v>0</v>
      </c>
      <c r="AQ605" s="2">
        <f t="shared" si="99"/>
        <v>0</v>
      </c>
    </row>
    <row r="606" spans="1:43">
      <c r="A606" s="2">
        <v>531</v>
      </c>
      <c r="B606" s="6" t="s">
        <v>277</v>
      </c>
      <c r="C606" s="7" t="s">
        <v>120</v>
      </c>
      <c r="D606" s="7" t="s">
        <v>1123</v>
      </c>
      <c r="E606" s="8">
        <v>10200596</v>
      </c>
      <c r="F606" s="8">
        <v>102482</v>
      </c>
      <c r="G606" s="8" t="s">
        <v>1124</v>
      </c>
      <c r="H606" s="7" t="s">
        <v>83</v>
      </c>
      <c r="I606" s="7" t="s">
        <v>74</v>
      </c>
      <c r="J606" s="8" t="s">
        <v>75</v>
      </c>
      <c r="K606" s="8" t="s">
        <v>4207</v>
      </c>
      <c r="L606" s="7">
        <v>2015</v>
      </c>
      <c r="M606" s="9">
        <v>42538</v>
      </c>
      <c r="N606" s="10" t="s">
        <v>77</v>
      </c>
      <c r="O606" s="10">
        <v>0</v>
      </c>
      <c r="P606" s="10" t="s">
        <v>78</v>
      </c>
      <c r="Q606" s="10" t="s">
        <v>78</v>
      </c>
      <c r="R606" s="10" t="s">
        <v>78</v>
      </c>
      <c r="S606" s="10" t="s">
        <v>78</v>
      </c>
      <c r="T606" s="8" t="s">
        <v>90</v>
      </c>
      <c r="U606" s="7" t="s">
        <v>4208</v>
      </c>
      <c r="V606" s="8" t="s">
        <v>4209</v>
      </c>
      <c r="W606" s="7" t="s">
        <v>83</v>
      </c>
      <c r="X606" s="11" t="s">
        <v>2109</v>
      </c>
      <c r="Y606" s="8">
        <v>610</v>
      </c>
      <c r="Z606" s="8" t="s">
        <v>294</v>
      </c>
      <c r="AA606" s="7" t="s">
        <v>79</v>
      </c>
      <c r="AB606" s="12" t="s">
        <v>86</v>
      </c>
      <c r="AC606" s="4">
        <f t="shared" si="90"/>
        <v>1</v>
      </c>
      <c r="AD606" s="2">
        <f>IF(COUNTIF(D$2:D606,D606)&gt;1,0,1)</f>
        <v>0</v>
      </c>
      <c r="AG606" s="2">
        <f t="shared" si="91"/>
        <v>0</v>
      </c>
      <c r="AH606" s="2">
        <f t="shared" si="97"/>
        <v>0</v>
      </c>
      <c r="AI606" s="2">
        <f t="shared" si="92"/>
        <v>0</v>
      </c>
      <c r="AJ606" s="44" t="str">
        <f t="shared" si="93"/>
        <v>30549475R30532033Q</v>
      </c>
      <c r="AK606" s="2">
        <f>IF(COUNTIF(AJ$2:AJ606,AJ606)&gt;1,0,1)</f>
        <v>0</v>
      </c>
      <c r="AL606" s="2">
        <f t="shared" si="94"/>
        <v>0</v>
      </c>
      <c r="AM606" s="2">
        <f t="shared" si="95"/>
        <v>0</v>
      </c>
      <c r="AN606" s="2">
        <f t="shared" si="96"/>
        <v>0</v>
      </c>
      <c r="AO606" s="2" t="str">
        <f>VLOOKUP(D606,'[1]Matriculados PD 2015_2019'!$D:$F,3,0)</f>
        <v>completo</v>
      </c>
      <c r="AP606" s="2">
        <f t="shared" si="98"/>
        <v>0</v>
      </c>
      <c r="AQ606" s="2">
        <f t="shared" si="99"/>
        <v>0</v>
      </c>
    </row>
    <row r="607" spans="1:43">
      <c r="A607" s="2">
        <v>531</v>
      </c>
      <c r="B607" s="5" t="s">
        <v>277</v>
      </c>
      <c r="C607" s="13" t="s">
        <v>120</v>
      </c>
      <c r="D607" s="13" t="s">
        <v>4210</v>
      </c>
      <c r="E607" s="14">
        <v>4314</v>
      </c>
      <c r="F607" s="14">
        <v>102482</v>
      </c>
      <c r="G607" s="14" t="s">
        <v>4211</v>
      </c>
      <c r="H607" s="13" t="s">
        <v>73</v>
      </c>
      <c r="I607" s="13" t="s">
        <v>74</v>
      </c>
      <c r="J607" s="14" t="s">
        <v>75</v>
      </c>
      <c r="K607" s="14" t="s">
        <v>4212</v>
      </c>
      <c r="L607" s="13">
        <v>2015</v>
      </c>
      <c r="M607" s="15">
        <v>42550</v>
      </c>
      <c r="N607" s="16" t="s">
        <v>77</v>
      </c>
      <c r="O607" s="16">
        <v>0</v>
      </c>
      <c r="P607" s="16" t="s">
        <v>78</v>
      </c>
      <c r="Q607" s="16" t="s">
        <v>78</v>
      </c>
      <c r="R607" s="16" t="s">
        <v>78</v>
      </c>
      <c r="S607" s="16" t="s">
        <v>78</v>
      </c>
      <c r="T607" s="14" t="s">
        <v>80</v>
      </c>
      <c r="U607" s="13"/>
      <c r="V607" s="14" t="s">
        <v>3119</v>
      </c>
      <c r="W607" s="13"/>
      <c r="X607" s="17"/>
      <c r="Y607" s="14"/>
      <c r="Z607" s="14"/>
      <c r="AA607" s="13"/>
      <c r="AB607" s="18"/>
      <c r="AC607" s="4">
        <f t="shared" si="90"/>
        <v>1</v>
      </c>
      <c r="AD607" s="2">
        <f>IF(COUNTIF(D$2:D607,D607)&gt;1,0,1)</f>
        <v>1</v>
      </c>
      <c r="AG607" s="2">
        <f t="shared" si="91"/>
        <v>0</v>
      </c>
      <c r="AH607" s="2">
        <f t="shared" si="97"/>
        <v>0</v>
      </c>
      <c r="AI607" s="2">
        <f t="shared" si="92"/>
        <v>1</v>
      </c>
      <c r="AJ607" s="44" t="str">
        <f t="shared" si="93"/>
        <v>30824279R</v>
      </c>
      <c r="AK607" s="2">
        <f>IF(COUNTIF(AJ$2:AJ607,AJ607)&gt;1,0,1)</f>
        <v>1</v>
      </c>
      <c r="AL607" s="2">
        <f t="shared" si="94"/>
        <v>1</v>
      </c>
      <c r="AM607" s="2">
        <f t="shared" si="95"/>
        <v>0</v>
      </c>
      <c r="AN607" s="2">
        <f t="shared" si="96"/>
        <v>0</v>
      </c>
      <c r="AO607" s="2" t="str">
        <f>VLOOKUP(D607,'[1]Matriculados PD 2015_2019'!$D:$F,3,0)</f>
        <v>completo</v>
      </c>
      <c r="AP607" s="2">
        <f t="shared" si="98"/>
        <v>1</v>
      </c>
      <c r="AQ607" s="2">
        <f t="shared" si="99"/>
        <v>0</v>
      </c>
    </row>
    <row r="608" spans="1:43">
      <c r="A608" s="2">
        <v>531</v>
      </c>
      <c r="B608" s="6" t="s">
        <v>277</v>
      </c>
      <c r="C608" s="7" t="s">
        <v>120</v>
      </c>
      <c r="D608" s="7" t="s">
        <v>4210</v>
      </c>
      <c r="E608" s="8">
        <v>4314</v>
      </c>
      <c r="F608" s="8">
        <v>102482</v>
      </c>
      <c r="G608" s="8" t="s">
        <v>4211</v>
      </c>
      <c r="H608" s="7" t="s">
        <v>73</v>
      </c>
      <c r="I608" s="7" t="s">
        <v>74</v>
      </c>
      <c r="J608" s="8" t="s">
        <v>75</v>
      </c>
      <c r="K608" s="8" t="s">
        <v>4212</v>
      </c>
      <c r="L608" s="7">
        <v>2015</v>
      </c>
      <c r="M608" s="9">
        <v>42550</v>
      </c>
      <c r="N608" s="10" t="s">
        <v>77</v>
      </c>
      <c r="O608" s="10">
        <v>0</v>
      </c>
      <c r="P608" s="10" t="s">
        <v>78</v>
      </c>
      <c r="Q608" s="10" t="s">
        <v>78</v>
      </c>
      <c r="R608" s="10" t="s">
        <v>78</v>
      </c>
      <c r="S608" s="10" t="s">
        <v>78</v>
      </c>
      <c r="T608" s="8" t="s">
        <v>80</v>
      </c>
      <c r="U608" s="7" t="s">
        <v>2182</v>
      </c>
      <c r="V608" s="8" t="s">
        <v>2183</v>
      </c>
      <c r="W608" s="7" t="s">
        <v>83</v>
      </c>
      <c r="X608" s="11" t="s">
        <v>2109</v>
      </c>
      <c r="Y608" s="8">
        <v>610</v>
      </c>
      <c r="Z608" s="8" t="s">
        <v>294</v>
      </c>
      <c r="AA608" s="7" t="s">
        <v>79</v>
      </c>
      <c r="AB608" s="12" t="s">
        <v>86</v>
      </c>
      <c r="AC608" s="4">
        <f t="shared" si="90"/>
        <v>1</v>
      </c>
      <c r="AD608" s="2">
        <f>IF(COUNTIF(D$2:D608,D608)&gt;1,0,1)</f>
        <v>0</v>
      </c>
      <c r="AG608" s="2">
        <f t="shared" si="91"/>
        <v>0</v>
      </c>
      <c r="AH608" s="2">
        <f t="shared" si="97"/>
        <v>0</v>
      </c>
      <c r="AI608" s="2">
        <f t="shared" si="92"/>
        <v>0</v>
      </c>
      <c r="AJ608" s="44" t="str">
        <f t="shared" si="93"/>
        <v>30824279R30072153K</v>
      </c>
      <c r="AK608" s="2">
        <f>IF(COUNTIF(AJ$2:AJ608,AJ608)&gt;1,0,1)</f>
        <v>1</v>
      </c>
      <c r="AL608" s="2">
        <f t="shared" si="94"/>
        <v>0</v>
      </c>
      <c r="AM608" s="2">
        <f t="shared" si="95"/>
        <v>0</v>
      </c>
      <c r="AN608" s="2">
        <f t="shared" si="96"/>
        <v>0</v>
      </c>
      <c r="AO608" s="2" t="str">
        <f>VLOOKUP(D608,'[1]Matriculados PD 2015_2019'!$D:$F,3,0)</f>
        <v>completo</v>
      </c>
      <c r="AP608" s="2">
        <f t="shared" si="98"/>
        <v>0</v>
      </c>
      <c r="AQ608" s="2">
        <f t="shared" si="99"/>
        <v>0</v>
      </c>
    </row>
    <row r="609" spans="1:43">
      <c r="A609" s="2">
        <v>531</v>
      </c>
      <c r="B609" s="5" t="s">
        <v>277</v>
      </c>
      <c r="C609" s="13" t="s">
        <v>120</v>
      </c>
      <c r="D609" s="13" t="s">
        <v>4210</v>
      </c>
      <c r="E609" s="14">
        <v>4314</v>
      </c>
      <c r="F609" s="14">
        <v>102482</v>
      </c>
      <c r="G609" s="14" t="s">
        <v>4211</v>
      </c>
      <c r="H609" s="13" t="s">
        <v>73</v>
      </c>
      <c r="I609" s="13" t="s">
        <v>74</v>
      </c>
      <c r="J609" s="14" t="s">
        <v>75</v>
      </c>
      <c r="K609" s="14" t="s">
        <v>4212</v>
      </c>
      <c r="L609" s="13">
        <v>2015</v>
      </c>
      <c r="M609" s="15">
        <v>42550</v>
      </c>
      <c r="N609" s="16" t="s">
        <v>77</v>
      </c>
      <c r="O609" s="16">
        <v>0</v>
      </c>
      <c r="P609" s="16" t="s">
        <v>78</v>
      </c>
      <c r="Q609" s="16" t="s">
        <v>78</v>
      </c>
      <c r="R609" s="16" t="s">
        <v>78</v>
      </c>
      <c r="S609" s="16" t="s">
        <v>78</v>
      </c>
      <c r="T609" s="14" t="s">
        <v>90</v>
      </c>
      <c r="U609" s="13" t="s">
        <v>2182</v>
      </c>
      <c r="V609" s="14" t="s">
        <v>2183</v>
      </c>
      <c r="W609" s="13" t="s">
        <v>83</v>
      </c>
      <c r="X609" s="17" t="s">
        <v>2109</v>
      </c>
      <c r="Y609" s="14">
        <v>610</v>
      </c>
      <c r="Z609" s="14" t="s">
        <v>294</v>
      </c>
      <c r="AA609" s="13" t="s">
        <v>79</v>
      </c>
      <c r="AB609" s="18" t="s">
        <v>86</v>
      </c>
      <c r="AC609" s="4">
        <f t="shared" si="90"/>
        <v>1</v>
      </c>
      <c r="AD609" s="2">
        <f>IF(COUNTIF(D$2:D609,D609)&gt;1,0,1)</f>
        <v>0</v>
      </c>
      <c r="AG609" s="2">
        <f t="shared" si="91"/>
        <v>0</v>
      </c>
      <c r="AH609" s="2">
        <f t="shared" si="97"/>
        <v>0</v>
      </c>
      <c r="AI609" s="2">
        <f t="shared" si="92"/>
        <v>0</v>
      </c>
      <c r="AJ609" s="44" t="str">
        <f t="shared" si="93"/>
        <v>30824279R30072153K</v>
      </c>
      <c r="AK609" s="2">
        <f>IF(COUNTIF(AJ$2:AJ609,AJ609)&gt;1,0,1)</f>
        <v>0</v>
      </c>
      <c r="AL609" s="2">
        <f t="shared" si="94"/>
        <v>0</v>
      </c>
      <c r="AM609" s="2">
        <f t="shared" si="95"/>
        <v>0</v>
      </c>
      <c r="AN609" s="2">
        <f t="shared" si="96"/>
        <v>0</v>
      </c>
      <c r="AO609" s="2" t="str">
        <f>VLOOKUP(D609,'[1]Matriculados PD 2015_2019'!$D:$F,3,0)</f>
        <v>completo</v>
      </c>
      <c r="AP609" s="2">
        <f t="shared" si="98"/>
        <v>0</v>
      </c>
      <c r="AQ609" s="2">
        <f t="shared" si="99"/>
        <v>0</v>
      </c>
    </row>
    <row r="610" spans="1:43">
      <c r="A610" s="2">
        <v>531</v>
      </c>
      <c r="B610" s="5" t="s">
        <v>277</v>
      </c>
      <c r="C610" s="13" t="s">
        <v>120</v>
      </c>
      <c r="D610" s="13" t="s">
        <v>4222</v>
      </c>
      <c r="E610" s="14">
        <v>20017771</v>
      </c>
      <c r="F610" s="14">
        <v>102482</v>
      </c>
      <c r="G610" s="14" t="s">
        <v>4223</v>
      </c>
      <c r="H610" s="13" t="s">
        <v>83</v>
      </c>
      <c r="I610" s="13" t="s">
        <v>74</v>
      </c>
      <c r="J610" s="14" t="s">
        <v>75</v>
      </c>
      <c r="K610" s="14" t="s">
        <v>4224</v>
      </c>
      <c r="L610" s="13">
        <v>2015</v>
      </c>
      <c r="M610" s="15">
        <v>42524</v>
      </c>
      <c r="N610" s="16" t="s">
        <v>113</v>
      </c>
      <c r="O610" s="16">
        <v>0</v>
      </c>
      <c r="P610" s="16" t="s">
        <v>78</v>
      </c>
      <c r="Q610" s="16" t="s">
        <v>78</v>
      </c>
      <c r="R610" s="16" t="s">
        <v>78</v>
      </c>
      <c r="S610" s="16" t="s">
        <v>78</v>
      </c>
      <c r="T610" s="14" t="s">
        <v>80</v>
      </c>
      <c r="U610" s="13" t="s">
        <v>2182</v>
      </c>
      <c r="V610" s="14" t="s">
        <v>2183</v>
      </c>
      <c r="W610" s="13" t="s">
        <v>83</v>
      </c>
      <c r="X610" s="17" t="s">
        <v>2109</v>
      </c>
      <c r="Y610" s="14">
        <v>610</v>
      </c>
      <c r="Z610" s="14" t="s">
        <v>294</v>
      </c>
      <c r="AA610" s="13" t="s">
        <v>79</v>
      </c>
      <c r="AB610" s="18" t="s">
        <v>86</v>
      </c>
      <c r="AC610" s="4">
        <f t="shared" si="90"/>
        <v>1</v>
      </c>
      <c r="AD610" s="2">
        <f>IF(COUNTIF(D$2:D610,D610)&gt;1,0,1)</f>
        <v>1</v>
      </c>
      <c r="AG610" s="2">
        <f t="shared" si="91"/>
        <v>0</v>
      </c>
      <c r="AH610" s="2">
        <f t="shared" si="97"/>
        <v>0</v>
      </c>
      <c r="AI610" s="2">
        <f t="shared" si="92"/>
        <v>0</v>
      </c>
      <c r="AJ610" s="44" t="str">
        <f t="shared" si="93"/>
        <v>44217169Z30072153K</v>
      </c>
      <c r="AK610" s="2">
        <f>IF(COUNTIF(AJ$2:AJ610,AJ610)&gt;1,0,1)</f>
        <v>1</v>
      </c>
      <c r="AL610" s="2">
        <f t="shared" si="94"/>
        <v>1</v>
      </c>
      <c r="AM610" s="2">
        <f t="shared" si="95"/>
        <v>0</v>
      </c>
      <c r="AN610" s="2">
        <f t="shared" si="96"/>
        <v>0</v>
      </c>
      <c r="AO610" s="2" t="str">
        <f>VLOOKUP(D610,'[1]Matriculados PD 2015_2019'!$D:$F,3,0)</f>
        <v>completo</v>
      </c>
      <c r="AP610" s="2">
        <f t="shared" si="98"/>
        <v>1</v>
      </c>
      <c r="AQ610" s="2">
        <f t="shared" si="99"/>
        <v>0</v>
      </c>
    </row>
    <row r="611" spans="1:43">
      <c r="A611" s="2">
        <v>531</v>
      </c>
      <c r="B611" s="6" t="s">
        <v>277</v>
      </c>
      <c r="C611" s="7" t="s">
        <v>120</v>
      </c>
      <c r="D611" s="7" t="s">
        <v>4222</v>
      </c>
      <c r="E611" s="8">
        <v>20017771</v>
      </c>
      <c r="F611" s="8">
        <v>102482</v>
      </c>
      <c r="G611" s="8" t="s">
        <v>4223</v>
      </c>
      <c r="H611" s="7" t="s">
        <v>83</v>
      </c>
      <c r="I611" s="7" t="s">
        <v>74</v>
      </c>
      <c r="J611" s="8" t="s">
        <v>75</v>
      </c>
      <c r="K611" s="8" t="s">
        <v>4224</v>
      </c>
      <c r="L611" s="7">
        <v>2015</v>
      </c>
      <c r="M611" s="9">
        <v>42524</v>
      </c>
      <c r="N611" s="10" t="s">
        <v>113</v>
      </c>
      <c r="O611" s="10">
        <v>0</v>
      </c>
      <c r="P611" s="10" t="s">
        <v>78</v>
      </c>
      <c r="Q611" s="10" t="s">
        <v>78</v>
      </c>
      <c r="R611" s="10" t="s">
        <v>78</v>
      </c>
      <c r="S611" s="10" t="s">
        <v>78</v>
      </c>
      <c r="T611" s="8" t="s">
        <v>80</v>
      </c>
      <c r="U611" s="7" t="s">
        <v>4225</v>
      </c>
      <c r="V611" s="8" t="s">
        <v>4226</v>
      </c>
      <c r="W611" s="7"/>
      <c r="X611" s="11"/>
      <c r="Y611" s="8"/>
      <c r="Z611" s="8"/>
      <c r="AA611" s="7"/>
      <c r="AB611" s="12"/>
      <c r="AC611" s="4">
        <f t="shared" si="90"/>
        <v>1</v>
      </c>
      <c r="AD611" s="2">
        <f>IF(COUNTIF(D$2:D611,D611)&gt;1,0,1)</f>
        <v>0</v>
      </c>
      <c r="AG611" s="2">
        <f t="shared" si="91"/>
        <v>0</v>
      </c>
      <c r="AH611" s="2">
        <f t="shared" si="97"/>
        <v>0</v>
      </c>
      <c r="AI611" s="2">
        <f t="shared" si="92"/>
        <v>0</v>
      </c>
      <c r="AJ611" s="44" t="str">
        <f t="shared" si="93"/>
        <v>44217169Z30834070V</v>
      </c>
      <c r="AK611" s="2">
        <f>IF(COUNTIF(AJ$2:AJ611,AJ611)&gt;1,0,1)</f>
        <v>1</v>
      </c>
      <c r="AL611" s="2">
        <f t="shared" si="94"/>
        <v>0</v>
      </c>
      <c r="AM611" s="2">
        <f t="shared" si="95"/>
        <v>0</v>
      </c>
      <c r="AN611" s="2">
        <f t="shared" si="96"/>
        <v>0</v>
      </c>
      <c r="AO611" s="2" t="str">
        <f>VLOOKUP(D611,'[1]Matriculados PD 2015_2019'!$D:$F,3,0)</f>
        <v>completo</v>
      </c>
      <c r="AP611" s="2">
        <f t="shared" si="98"/>
        <v>0</v>
      </c>
      <c r="AQ611" s="2">
        <f t="shared" si="99"/>
        <v>0</v>
      </c>
    </row>
    <row r="612" spans="1:43">
      <c r="A612" s="2">
        <v>531</v>
      </c>
      <c r="B612" s="5" t="s">
        <v>277</v>
      </c>
      <c r="C612" s="13" t="s">
        <v>120</v>
      </c>
      <c r="D612" s="13" t="s">
        <v>4222</v>
      </c>
      <c r="E612" s="14">
        <v>20017771</v>
      </c>
      <c r="F612" s="14">
        <v>102482</v>
      </c>
      <c r="G612" s="14" t="s">
        <v>4223</v>
      </c>
      <c r="H612" s="13" t="s">
        <v>83</v>
      </c>
      <c r="I612" s="13" t="s">
        <v>74</v>
      </c>
      <c r="J612" s="14" t="s">
        <v>75</v>
      </c>
      <c r="K612" s="14" t="s">
        <v>4224</v>
      </c>
      <c r="L612" s="13">
        <v>2015</v>
      </c>
      <c r="M612" s="15">
        <v>42524</v>
      </c>
      <c r="N612" s="16" t="s">
        <v>113</v>
      </c>
      <c r="O612" s="16">
        <v>0</v>
      </c>
      <c r="P612" s="16" t="s">
        <v>78</v>
      </c>
      <c r="Q612" s="16" t="s">
        <v>78</v>
      </c>
      <c r="R612" s="16" t="s">
        <v>78</v>
      </c>
      <c r="S612" s="16" t="s">
        <v>78</v>
      </c>
      <c r="T612" s="14" t="s">
        <v>90</v>
      </c>
      <c r="U612" s="13" t="s">
        <v>2182</v>
      </c>
      <c r="V612" s="14" t="s">
        <v>2183</v>
      </c>
      <c r="W612" s="13" t="s">
        <v>83</v>
      </c>
      <c r="X612" s="17" t="s">
        <v>2109</v>
      </c>
      <c r="Y612" s="14">
        <v>610</v>
      </c>
      <c r="Z612" s="14" t="s">
        <v>294</v>
      </c>
      <c r="AA612" s="13" t="s">
        <v>79</v>
      </c>
      <c r="AB612" s="18" t="s">
        <v>86</v>
      </c>
      <c r="AC612" s="4">
        <f t="shared" si="90"/>
        <v>1</v>
      </c>
      <c r="AD612" s="2">
        <f>IF(COUNTIF(D$2:D612,D612)&gt;1,0,1)</f>
        <v>0</v>
      </c>
      <c r="AG612" s="2">
        <f t="shared" si="91"/>
        <v>0</v>
      </c>
      <c r="AH612" s="2">
        <f t="shared" si="97"/>
        <v>0</v>
      </c>
      <c r="AI612" s="2">
        <f t="shared" si="92"/>
        <v>0</v>
      </c>
      <c r="AJ612" s="44" t="str">
        <f t="shared" si="93"/>
        <v>44217169Z30072153K</v>
      </c>
      <c r="AK612" s="2">
        <f>IF(COUNTIF(AJ$2:AJ612,AJ612)&gt;1,0,1)</f>
        <v>0</v>
      </c>
      <c r="AL612" s="2">
        <f t="shared" si="94"/>
        <v>0</v>
      </c>
      <c r="AM612" s="2">
        <f t="shared" si="95"/>
        <v>0</v>
      </c>
      <c r="AN612" s="2">
        <f t="shared" si="96"/>
        <v>0</v>
      </c>
      <c r="AO612" s="2" t="str">
        <f>VLOOKUP(D612,'[1]Matriculados PD 2015_2019'!$D:$F,3,0)</f>
        <v>completo</v>
      </c>
      <c r="AP612" s="2">
        <f t="shared" si="98"/>
        <v>0</v>
      </c>
      <c r="AQ612" s="2">
        <f t="shared" si="99"/>
        <v>0</v>
      </c>
    </row>
    <row r="613" spans="1:43">
      <c r="A613" s="2">
        <v>531</v>
      </c>
      <c r="B613" s="6" t="s">
        <v>277</v>
      </c>
      <c r="C613" s="7" t="s">
        <v>120</v>
      </c>
      <c r="D613" s="7" t="s">
        <v>305</v>
      </c>
      <c r="E613" s="8">
        <v>10525338</v>
      </c>
      <c r="F613" s="8">
        <v>102482</v>
      </c>
      <c r="G613" s="8" t="s">
        <v>306</v>
      </c>
      <c r="H613" s="7" t="s">
        <v>83</v>
      </c>
      <c r="I613" s="7" t="s">
        <v>74</v>
      </c>
      <c r="J613" s="8" t="s">
        <v>75</v>
      </c>
      <c r="K613" s="8" t="s">
        <v>4238</v>
      </c>
      <c r="L613" s="7">
        <v>2015</v>
      </c>
      <c r="M613" s="9">
        <v>42338</v>
      </c>
      <c r="N613" s="10" t="s">
        <v>77</v>
      </c>
      <c r="O613" s="10">
        <v>0</v>
      </c>
      <c r="P613" s="10" t="s">
        <v>78</v>
      </c>
      <c r="Q613" s="10" t="s">
        <v>79</v>
      </c>
      <c r="R613" s="10" t="s">
        <v>78</v>
      </c>
      <c r="S613" s="10" t="s">
        <v>78</v>
      </c>
      <c r="T613" s="8" t="s">
        <v>80</v>
      </c>
      <c r="U613" s="7" t="s">
        <v>337</v>
      </c>
      <c r="V613" s="8" t="s">
        <v>338</v>
      </c>
      <c r="W613" s="7" t="s">
        <v>73</v>
      </c>
      <c r="X613" s="11" t="s">
        <v>1973</v>
      </c>
      <c r="Y613" s="8">
        <v>255</v>
      </c>
      <c r="Z613" s="8" t="s">
        <v>89</v>
      </c>
      <c r="AA613" s="7" t="s">
        <v>79</v>
      </c>
      <c r="AB613" s="12" t="s">
        <v>86</v>
      </c>
      <c r="AC613" s="4">
        <f t="shared" si="90"/>
        <v>1</v>
      </c>
      <c r="AD613" s="2">
        <f>IF(COUNTIF(D$2:D613,D613)&gt;1,0,1)</f>
        <v>1</v>
      </c>
      <c r="AG613" s="2">
        <f t="shared" si="91"/>
        <v>1</v>
      </c>
      <c r="AH613" s="2">
        <f t="shared" si="97"/>
        <v>0</v>
      </c>
      <c r="AI613" s="2">
        <f t="shared" si="92"/>
        <v>1</v>
      </c>
      <c r="AJ613" s="44" t="str">
        <f t="shared" si="93"/>
        <v>75233912S09726206N</v>
      </c>
      <c r="AK613" s="2">
        <f>IF(COUNTIF(AJ$2:AJ613,AJ613)&gt;1,0,1)</f>
        <v>1</v>
      </c>
      <c r="AL613" s="2">
        <f t="shared" si="94"/>
        <v>0</v>
      </c>
      <c r="AM613" s="2">
        <f t="shared" si="95"/>
        <v>0</v>
      </c>
      <c r="AN613" s="2">
        <f t="shared" si="96"/>
        <v>0</v>
      </c>
      <c r="AO613" s="2" t="str">
        <f>VLOOKUP(D613,'[1]Matriculados PD 2015_2019'!$D:$F,3,0)</f>
        <v>completo</v>
      </c>
      <c r="AP613" s="2">
        <f t="shared" si="98"/>
        <v>1</v>
      </c>
      <c r="AQ613" s="2">
        <f t="shared" si="99"/>
        <v>0</v>
      </c>
    </row>
    <row r="614" spans="1:43">
      <c r="A614" s="2">
        <v>531</v>
      </c>
      <c r="B614" s="6" t="s">
        <v>277</v>
      </c>
      <c r="C614" s="7" t="s">
        <v>120</v>
      </c>
      <c r="D614" s="7" t="s">
        <v>305</v>
      </c>
      <c r="E614" s="8">
        <v>10525338</v>
      </c>
      <c r="F614" s="8">
        <v>102482</v>
      </c>
      <c r="G614" s="8" t="s">
        <v>306</v>
      </c>
      <c r="H614" s="7" t="s">
        <v>83</v>
      </c>
      <c r="I614" s="7" t="s">
        <v>74</v>
      </c>
      <c r="J614" s="8" t="s">
        <v>75</v>
      </c>
      <c r="K614" s="8" t="s">
        <v>4238</v>
      </c>
      <c r="L614" s="7">
        <v>2015</v>
      </c>
      <c r="M614" s="9">
        <v>42338</v>
      </c>
      <c r="N614" s="10" t="s">
        <v>77</v>
      </c>
      <c r="O614" s="10">
        <v>0</v>
      </c>
      <c r="P614" s="10" t="s">
        <v>78</v>
      </c>
      <c r="Q614" s="10" t="s">
        <v>79</v>
      </c>
      <c r="R614" s="10" t="s">
        <v>78</v>
      </c>
      <c r="S614" s="10" t="s">
        <v>78</v>
      </c>
      <c r="T614" s="8" t="s">
        <v>90</v>
      </c>
      <c r="U614" s="7" t="s">
        <v>337</v>
      </c>
      <c r="V614" s="8" t="s">
        <v>338</v>
      </c>
      <c r="W614" s="7" t="s">
        <v>73</v>
      </c>
      <c r="X614" s="11" t="s">
        <v>1973</v>
      </c>
      <c r="Y614" s="8">
        <v>255</v>
      </c>
      <c r="Z614" s="8" t="s">
        <v>89</v>
      </c>
      <c r="AA614" s="7" t="s">
        <v>79</v>
      </c>
      <c r="AB614" s="12" t="s">
        <v>86</v>
      </c>
      <c r="AC614" s="4">
        <f t="shared" si="90"/>
        <v>1</v>
      </c>
      <c r="AD614" s="2">
        <f>IF(COUNTIF(D$2:D614,D614)&gt;1,0,1)</f>
        <v>0</v>
      </c>
      <c r="AG614" s="2">
        <f t="shared" si="91"/>
        <v>0</v>
      </c>
      <c r="AH614" s="2">
        <f t="shared" si="97"/>
        <v>0</v>
      </c>
      <c r="AI614" s="2">
        <f t="shared" si="92"/>
        <v>0</v>
      </c>
      <c r="AJ614" s="44" t="str">
        <f t="shared" si="93"/>
        <v>75233912S09726206N</v>
      </c>
      <c r="AK614" s="2">
        <f>IF(COUNTIF(AJ$2:AJ614,AJ614)&gt;1,0,1)</f>
        <v>0</v>
      </c>
      <c r="AL614" s="2">
        <f t="shared" si="94"/>
        <v>0</v>
      </c>
      <c r="AM614" s="2">
        <f t="shared" si="95"/>
        <v>0</v>
      </c>
      <c r="AN614" s="2">
        <f t="shared" si="96"/>
        <v>0</v>
      </c>
      <c r="AO614" s="2" t="str">
        <f>VLOOKUP(D614,'[1]Matriculados PD 2015_2019'!$D:$F,3,0)</f>
        <v>completo</v>
      </c>
      <c r="AP614" s="2">
        <f t="shared" si="98"/>
        <v>0</v>
      </c>
      <c r="AQ614" s="2">
        <f t="shared" si="99"/>
        <v>0</v>
      </c>
    </row>
    <row r="615" spans="1:43">
      <c r="A615" s="2">
        <v>531</v>
      </c>
      <c r="B615" s="5" t="s">
        <v>277</v>
      </c>
      <c r="C615" s="13" t="s">
        <v>120</v>
      </c>
      <c r="D615" s="13" t="s">
        <v>4242</v>
      </c>
      <c r="E615" s="14">
        <v>10527902</v>
      </c>
      <c r="F615" s="14">
        <v>102482</v>
      </c>
      <c r="G615" s="14" t="s">
        <v>4243</v>
      </c>
      <c r="H615" s="13" t="s">
        <v>83</v>
      </c>
      <c r="I615" s="13" t="s">
        <v>74</v>
      </c>
      <c r="J615" s="14" t="s">
        <v>75</v>
      </c>
      <c r="K615" s="14" t="s">
        <v>4244</v>
      </c>
      <c r="L615" s="13">
        <v>2015</v>
      </c>
      <c r="M615" s="15">
        <v>42545</v>
      </c>
      <c r="N615" s="16" t="s">
        <v>77</v>
      </c>
      <c r="O615" s="16">
        <v>0</v>
      </c>
      <c r="P615" s="16" t="s">
        <v>78</v>
      </c>
      <c r="Q615" s="16" t="s">
        <v>78</v>
      </c>
      <c r="R615" s="16" t="s">
        <v>78</v>
      </c>
      <c r="S615" s="16" t="s">
        <v>78</v>
      </c>
      <c r="T615" s="14" t="s">
        <v>80</v>
      </c>
      <c r="U615" s="13" t="s">
        <v>2107</v>
      </c>
      <c r="V615" s="14" t="s">
        <v>2108</v>
      </c>
      <c r="W615" s="13" t="s">
        <v>83</v>
      </c>
      <c r="X615" s="17" t="s">
        <v>2109</v>
      </c>
      <c r="Y615" s="14">
        <v>183</v>
      </c>
      <c r="Z615" s="14" t="s">
        <v>2110</v>
      </c>
      <c r="AA615" s="13" t="s">
        <v>79</v>
      </c>
      <c r="AB615" s="18" t="s">
        <v>86</v>
      </c>
      <c r="AC615" s="4">
        <f t="shared" si="90"/>
        <v>1</v>
      </c>
      <c r="AD615" s="2">
        <f>IF(COUNTIF(D$2:D615,D615)&gt;1,0,1)</f>
        <v>1</v>
      </c>
      <c r="AG615" s="2">
        <f t="shared" si="91"/>
        <v>0</v>
      </c>
      <c r="AH615" s="2">
        <f t="shared" si="97"/>
        <v>0</v>
      </c>
      <c r="AI615" s="2">
        <f t="shared" si="92"/>
        <v>1</v>
      </c>
      <c r="AJ615" s="44" t="str">
        <f t="shared" si="93"/>
        <v>75889011M00696744M</v>
      </c>
      <c r="AK615" s="2">
        <f>IF(COUNTIF(AJ$2:AJ615,AJ615)&gt;1,0,1)</f>
        <v>1</v>
      </c>
      <c r="AL615" s="2">
        <f t="shared" si="94"/>
        <v>1</v>
      </c>
      <c r="AM615" s="2">
        <f t="shared" si="95"/>
        <v>0</v>
      </c>
      <c r="AN615" s="2">
        <f t="shared" si="96"/>
        <v>0</v>
      </c>
      <c r="AO615" s="2" t="str">
        <f>VLOOKUP(D615,'[1]Matriculados PD 2015_2019'!$D:$F,3,0)</f>
        <v>completo</v>
      </c>
      <c r="AP615" s="2">
        <f t="shared" si="98"/>
        <v>1</v>
      </c>
      <c r="AQ615" s="2">
        <f t="shared" si="99"/>
        <v>0</v>
      </c>
    </row>
    <row r="616" spans="1:43">
      <c r="A616" s="2">
        <v>531</v>
      </c>
      <c r="B616" s="6" t="s">
        <v>277</v>
      </c>
      <c r="C616" s="7" t="s">
        <v>120</v>
      </c>
      <c r="D616" s="7" t="s">
        <v>4242</v>
      </c>
      <c r="E616" s="8">
        <v>10527902</v>
      </c>
      <c r="F616" s="8">
        <v>102482</v>
      </c>
      <c r="G616" s="8" t="s">
        <v>4243</v>
      </c>
      <c r="H616" s="7" t="s">
        <v>83</v>
      </c>
      <c r="I616" s="7" t="s">
        <v>74</v>
      </c>
      <c r="J616" s="8" t="s">
        <v>75</v>
      </c>
      <c r="K616" s="8" t="s">
        <v>4244</v>
      </c>
      <c r="L616" s="7">
        <v>2015</v>
      </c>
      <c r="M616" s="9">
        <v>42545</v>
      </c>
      <c r="N616" s="10" t="s">
        <v>77</v>
      </c>
      <c r="O616" s="10">
        <v>0</v>
      </c>
      <c r="P616" s="10" t="s">
        <v>78</v>
      </c>
      <c r="Q616" s="10" t="s">
        <v>78</v>
      </c>
      <c r="R616" s="10" t="s">
        <v>78</v>
      </c>
      <c r="S616" s="10" t="s">
        <v>78</v>
      </c>
      <c r="T616" s="8" t="s">
        <v>80</v>
      </c>
      <c r="U616" s="7" t="s">
        <v>4245</v>
      </c>
      <c r="V616" s="8" t="s">
        <v>4246</v>
      </c>
      <c r="W616" s="7" t="s">
        <v>83</v>
      </c>
      <c r="X616" s="11" t="s">
        <v>2109</v>
      </c>
      <c r="Y616" s="8">
        <v>183</v>
      </c>
      <c r="Z616" s="8" t="s">
        <v>2110</v>
      </c>
      <c r="AA616" s="7" t="s">
        <v>79</v>
      </c>
      <c r="AB616" s="12" t="s">
        <v>86</v>
      </c>
      <c r="AC616" s="4">
        <f t="shared" si="90"/>
        <v>1</v>
      </c>
      <c r="AD616" s="2">
        <f>IF(COUNTIF(D$2:D616,D616)&gt;1,0,1)</f>
        <v>0</v>
      </c>
      <c r="AG616" s="2">
        <f t="shared" si="91"/>
        <v>0</v>
      </c>
      <c r="AH616" s="2">
        <f t="shared" si="97"/>
        <v>0</v>
      </c>
      <c r="AI616" s="2">
        <f t="shared" si="92"/>
        <v>0</v>
      </c>
      <c r="AJ616" s="44" t="str">
        <f t="shared" si="93"/>
        <v>75889011M30054107F</v>
      </c>
      <c r="AK616" s="2">
        <f>IF(COUNTIF(AJ$2:AJ616,AJ616)&gt;1,0,1)</f>
        <v>1</v>
      </c>
      <c r="AL616" s="2">
        <f t="shared" si="94"/>
        <v>0</v>
      </c>
      <c r="AM616" s="2">
        <f t="shared" si="95"/>
        <v>0</v>
      </c>
      <c r="AN616" s="2">
        <f t="shared" si="96"/>
        <v>0</v>
      </c>
      <c r="AO616" s="2" t="str">
        <f>VLOOKUP(D616,'[1]Matriculados PD 2015_2019'!$D:$F,3,0)</f>
        <v>completo</v>
      </c>
      <c r="AP616" s="2">
        <f t="shared" si="98"/>
        <v>0</v>
      </c>
      <c r="AQ616" s="2">
        <f t="shared" si="99"/>
        <v>0</v>
      </c>
    </row>
    <row r="617" spans="1:43">
      <c r="A617" s="2">
        <v>531</v>
      </c>
      <c r="B617" s="5" t="s">
        <v>277</v>
      </c>
      <c r="C617" s="13" t="s">
        <v>120</v>
      </c>
      <c r="D617" s="13" t="s">
        <v>4242</v>
      </c>
      <c r="E617" s="14">
        <v>10527902</v>
      </c>
      <c r="F617" s="14">
        <v>102482</v>
      </c>
      <c r="G617" s="14" t="s">
        <v>4243</v>
      </c>
      <c r="H617" s="13" t="s">
        <v>83</v>
      </c>
      <c r="I617" s="13" t="s">
        <v>74</v>
      </c>
      <c r="J617" s="14" t="s">
        <v>75</v>
      </c>
      <c r="K617" s="14" t="s">
        <v>4244</v>
      </c>
      <c r="L617" s="13">
        <v>2015</v>
      </c>
      <c r="M617" s="15">
        <v>42545</v>
      </c>
      <c r="N617" s="16" t="s">
        <v>77</v>
      </c>
      <c r="O617" s="16">
        <v>0</v>
      </c>
      <c r="P617" s="16" t="s">
        <v>78</v>
      </c>
      <c r="Q617" s="16" t="s">
        <v>78</v>
      </c>
      <c r="R617" s="16" t="s">
        <v>78</v>
      </c>
      <c r="S617" s="16" t="s">
        <v>78</v>
      </c>
      <c r="T617" s="14" t="s">
        <v>90</v>
      </c>
      <c r="U617" s="13" t="s">
        <v>4245</v>
      </c>
      <c r="V617" s="14" t="s">
        <v>4246</v>
      </c>
      <c r="W617" s="13" t="s">
        <v>83</v>
      </c>
      <c r="X617" s="17" t="s">
        <v>2109</v>
      </c>
      <c r="Y617" s="14">
        <v>183</v>
      </c>
      <c r="Z617" s="14" t="s">
        <v>2110</v>
      </c>
      <c r="AA617" s="13" t="s">
        <v>79</v>
      </c>
      <c r="AB617" s="18" t="s">
        <v>86</v>
      </c>
      <c r="AC617" s="4">
        <f t="shared" si="90"/>
        <v>1</v>
      </c>
      <c r="AD617" s="2">
        <f>IF(COUNTIF(D$2:D617,D617)&gt;1,0,1)</f>
        <v>0</v>
      </c>
      <c r="AG617" s="2">
        <f t="shared" si="91"/>
        <v>0</v>
      </c>
      <c r="AH617" s="2">
        <f t="shared" si="97"/>
        <v>0</v>
      </c>
      <c r="AI617" s="2">
        <f t="shared" si="92"/>
        <v>0</v>
      </c>
      <c r="AJ617" s="44" t="str">
        <f t="shared" si="93"/>
        <v>75889011M30054107F</v>
      </c>
      <c r="AK617" s="2">
        <f>IF(COUNTIF(AJ$2:AJ617,AJ617)&gt;1,0,1)</f>
        <v>0</v>
      </c>
      <c r="AL617" s="2">
        <f t="shared" si="94"/>
        <v>0</v>
      </c>
      <c r="AM617" s="2">
        <f t="shared" si="95"/>
        <v>0</v>
      </c>
      <c r="AN617" s="2">
        <f t="shared" si="96"/>
        <v>0</v>
      </c>
      <c r="AO617" s="2" t="str">
        <f>VLOOKUP(D617,'[1]Matriculados PD 2015_2019'!$D:$F,3,0)</f>
        <v>completo</v>
      </c>
      <c r="AP617" s="2">
        <f t="shared" si="98"/>
        <v>0</v>
      </c>
      <c r="AQ617" s="2">
        <f t="shared" si="99"/>
        <v>0</v>
      </c>
    </row>
    <row r="618" spans="1:43">
      <c r="A618" s="2">
        <v>532</v>
      </c>
      <c r="B618" s="6" t="s">
        <v>413</v>
      </c>
      <c r="C618" s="7" t="s">
        <v>120</v>
      </c>
      <c r="D618" s="7">
        <v>59535281</v>
      </c>
      <c r="E618" s="8">
        <v>20018013</v>
      </c>
      <c r="F618" s="8">
        <v>102483</v>
      </c>
      <c r="G618" s="8" t="s">
        <v>4261</v>
      </c>
      <c r="H618" s="7" t="s">
        <v>73</v>
      </c>
      <c r="I618" s="7" t="s">
        <v>308</v>
      </c>
      <c r="J618" s="8" t="s">
        <v>75</v>
      </c>
      <c r="K618" s="8" t="s">
        <v>4262</v>
      </c>
      <c r="L618" s="7">
        <v>2015</v>
      </c>
      <c r="M618" s="9">
        <v>42559</v>
      </c>
      <c r="N618" s="10" t="s">
        <v>78</v>
      </c>
      <c r="O618" s="10">
        <v>0</v>
      </c>
      <c r="P618" s="10" t="s">
        <v>78</v>
      </c>
      <c r="Q618" s="10" t="s">
        <v>78</v>
      </c>
      <c r="R618" s="10" t="s">
        <v>78</v>
      </c>
      <c r="S618" s="10" t="s">
        <v>78</v>
      </c>
      <c r="T618" s="8" t="s">
        <v>80</v>
      </c>
      <c r="U618" s="7" t="s">
        <v>424</v>
      </c>
      <c r="V618" s="8" t="s">
        <v>425</v>
      </c>
      <c r="W618" s="7" t="s">
        <v>83</v>
      </c>
      <c r="X618" s="11" t="s">
        <v>426</v>
      </c>
      <c r="Y618" s="8">
        <v>625</v>
      </c>
      <c r="Z618" s="8" t="s">
        <v>427</v>
      </c>
      <c r="AA618" s="7" t="s">
        <v>263</v>
      </c>
      <c r="AB618" s="12" t="s">
        <v>264</v>
      </c>
      <c r="AC618" s="4">
        <f t="shared" si="90"/>
        <v>1</v>
      </c>
      <c r="AD618" s="2">
        <f>IF(COUNTIF(D$2:D618,D618)&gt;1,0,1)</f>
        <v>1</v>
      </c>
      <c r="AG618" s="2">
        <f t="shared" si="91"/>
        <v>0</v>
      </c>
      <c r="AH618" s="2">
        <f t="shared" si="97"/>
        <v>0</v>
      </c>
      <c r="AI618" s="2">
        <f t="shared" si="92"/>
        <v>0</v>
      </c>
      <c r="AJ618" s="44" t="str">
        <f t="shared" si="93"/>
        <v>5953528107972765E</v>
      </c>
      <c r="AK618" s="2">
        <f>IF(COUNTIF(AJ$2:AJ618,AJ618)&gt;1,0,1)</f>
        <v>1</v>
      </c>
      <c r="AL618" s="2">
        <f t="shared" si="94"/>
        <v>0</v>
      </c>
      <c r="AM618" s="2">
        <f t="shared" si="95"/>
        <v>0</v>
      </c>
      <c r="AN618" s="2">
        <f t="shared" si="96"/>
        <v>1</v>
      </c>
      <c r="AO618" s="2" t="str">
        <f>VLOOKUP(D618,'[1]Matriculados PD 2015_2019'!$D:$F,3,0)</f>
        <v>completo</v>
      </c>
      <c r="AP618" s="2">
        <f t="shared" si="98"/>
        <v>1</v>
      </c>
      <c r="AQ618" s="2">
        <f t="shared" si="99"/>
        <v>0</v>
      </c>
    </row>
    <row r="619" spans="1:43">
      <c r="A619" s="2">
        <v>532</v>
      </c>
      <c r="B619" s="5" t="s">
        <v>413</v>
      </c>
      <c r="C619" s="13" t="s">
        <v>120</v>
      </c>
      <c r="D619" s="13">
        <v>59535281</v>
      </c>
      <c r="E619" s="14">
        <v>20018013</v>
      </c>
      <c r="F619" s="14">
        <v>102483</v>
      </c>
      <c r="G619" s="14" t="s">
        <v>4261</v>
      </c>
      <c r="H619" s="13" t="s">
        <v>73</v>
      </c>
      <c r="I619" s="13" t="s">
        <v>308</v>
      </c>
      <c r="J619" s="14" t="s">
        <v>75</v>
      </c>
      <c r="K619" s="14" t="s">
        <v>4262</v>
      </c>
      <c r="L619" s="13">
        <v>2015</v>
      </c>
      <c r="M619" s="15">
        <v>42559</v>
      </c>
      <c r="N619" s="16" t="s">
        <v>78</v>
      </c>
      <c r="O619" s="16">
        <v>0</v>
      </c>
      <c r="P619" s="16" t="s">
        <v>78</v>
      </c>
      <c r="Q619" s="16" t="s">
        <v>78</v>
      </c>
      <c r="R619" s="16" t="s">
        <v>78</v>
      </c>
      <c r="S619" s="16" t="s">
        <v>78</v>
      </c>
      <c r="T619" s="14" t="s">
        <v>90</v>
      </c>
      <c r="U619" s="13" t="s">
        <v>424</v>
      </c>
      <c r="V619" s="14" t="s">
        <v>425</v>
      </c>
      <c r="W619" s="13" t="s">
        <v>83</v>
      </c>
      <c r="X619" s="17" t="s">
        <v>426</v>
      </c>
      <c r="Y619" s="14">
        <v>625</v>
      </c>
      <c r="Z619" s="14" t="s">
        <v>427</v>
      </c>
      <c r="AA619" s="13" t="s">
        <v>263</v>
      </c>
      <c r="AB619" s="18" t="s">
        <v>264</v>
      </c>
      <c r="AC619" s="4">
        <f t="shared" si="90"/>
        <v>1</v>
      </c>
      <c r="AD619" s="2">
        <f>IF(COUNTIF(D$2:D619,D619)&gt;1,0,1)</f>
        <v>0</v>
      </c>
      <c r="AG619" s="2">
        <f t="shared" si="91"/>
        <v>0</v>
      </c>
      <c r="AH619" s="2">
        <f t="shared" si="97"/>
        <v>0</v>
      </c>
      <c r="AI619" s="2">
        <f t="shared" si="92"/>
        <v>0</v>
      </c>
      <c r="AJ619" s="44" t="str">
        <f t="shared" si="93"/>
        <v>5953528107972765E</v>
      </c>
      <c r="AK619" s="2">
        <f>IF(COUNTIF(AJ$2:AJ619,AJ619)&gt;1,0,1)</f>
        <v>0</v>
      </c>
      <c r="AL619" s="2">
        <f t="shared" si="94"/>
        <v>0</v>
      </c>
      <c r="AM619" s="2">
        <f t="shared" si="95"/>
        <v>0</v>
      </c>
      <c r="AN619" s="2">
        <f t="shared" si="96"/>
        <v>0</v>
      </c>
      <c r="AO619" s="2" t="str">
        <f>VLOOKUP(D619,'[1]Matriculados PD 2015_2019'!$D:$F,3,0)</f>
        <v>completo</v>
      </c>
      <c r="AP619" s="2">
        <f t="shared" si="98"/>
        <v>0</v>
      </c>
      <c r="AQ619" s="2">
        <f t="shared" si="99"/>
        <v>0</v>
      </c>
    </row>
    <row r="620" spans="1:43">
      <c r="A620" s="2">
        <v>532</v>
      </c>
      <c r="B620" s="6" t="s">
        <v>413</v>
      </c>
      <c r="C620" s="7" t="s">
        <v>120</v>
      </c>
      <c r="D620" s="7" t="s">
        <v>4263</v>
      </c>
      <c r="E620" s="8">
        <v>20065581</v>
      </c>
      <c r="F620" s="8">
        <v>102483</v>
      </c>
      <c r="G620" s="8" t="s">
        <v>4264</v>
      </c>
      <c r="H620" s="7" t="s">
        <v>83</v>
      </c>
      <c r="I620" s="7" t="s">
        <v>74</v>
      </c>
      <c r="J620" s="8" t="s">
        <v>75</v>
      </c>
      <c r="K620" s="8" t="s">
        <v>4265</v>
      </c>
      <c r="L620" s="7">
        <v>2015</v>
      </c>
      <c r="M620" s="9">
        <v>42419</v>
      </c>
      <c r="N620" s="10" t="s">
        <v>77</v>
      </c>
      <c r="O620" s="10">
        <v>0</v>
      </c>
      <c r="P620" s="10" t="s">
        <v>78</v>
      </c>
      <c r="Q620" s="10" t="s">
        <v>78</v>
      </c>
      <c r="R620" s="10" t="s">
        <v>78</v>
      </c>
      <c r="S620" s="10" t="s">
        <v>78</v>
      </c>
      <c r="T620" s="8" t="s">
        <v>80</v>
      </c>
      <c r="U620" s="7" t="s">
        <v>541</v>
      </c>
      <c r="V620" s="8" t="s">
        <v>542</v>
      </c>
      <c r="W620" s="7" t="s">
        <v>83</v>
      </c>
      <c r="X620" s="11" t="s">
        <v>539</v>
      </c>
      <c r="Y620" s="8">
        <v>200</v>
      </c>
      <c r="Z620" s="8" t="s">
        <v>540</v>
      </c>
      <c r="AA620" s="7" t="s">
        <v>263</v>
      </c>
      <c r="AB620" s="12" t="s">
        <v>264</v>
      </c>
      <c r="AC620" s="4">
        <f t="shared" si="90"/>
        <v>1</v>
      </c>
      <c r="AD620" s="2">
        <f>IF(COUNTIF(D$2:D620,D620)&gt;1,0,1)</f>
        <v>1</v>
      </c>
      <c r="AG620" s="2">
        <f t="shared" si="91"/>
        <v>0</v>
      </c>
      <c r="AH620" s="2">
        <f t="shared" si="97"/>
        <v>0</v>
      </c>
      <c r="AI620" s="2">
        <f t="shared" si="92"/>
        <v>1</v>
      </c>
      <c r="AJ620" s="44" t="str">
        <f t="shared" si="93"/>
        <v>09363968R55092071X</v>
      </c>
      <c r="AK620" s="2">
        <f>IF(COUNTIF(AJ$2:AJ620,AJ620)&gt;1,0,1)</f>
        <v>1</v>
      </c>
      <c r="AL620" s="2">
        <f t="shared" si="94"/>
        <v>0</v>
      </c>
      <c r="AM620" s="2">
        <f t="shared" si="95"/>
        <v>0</v>
      </c>
      <c r="AN620" s="2">
        <f t="shared" si="96"/>
        <v>0</v>
      </c>
      <c r="AO620" s="2" t="str">
        <f>VLOOKUP(D620,'[1]Matriculados PD 2015_2019'!$D:$F,3,0)</f>
        <v>completo</v>
      </c>
      <c r="AP620" s="2">
        <f t="shared" si="98"/>
        <v>1</v>
      </c>
      <c r="AQ620" s="2">
        <f t="shared" si="99"/>
        <v>0</v>
      </c>
    </row>
    <row r="621" spans="1:43">
      <c r="A621" s="2">
        <v>532</v>
      </c>
      <c r="B621" s="5" t="s">
        <v>413</v>
      </c>
      <c r="C621" s="13" t="s">
        <v>120</v>
      </c>
      <c r="D621" s="13" t="s">
        <v>4263</v>
      </c>
      <c r="E621" s="14">
        <v>20065581</v>
      </c>
      <c r="F621" s="14">
        <v>102483</v>
      </c>
      <c r="G621" s="14" t="s">
        <v>4264</v>
      </c>
      <c r="H621" s="13" t="s">
        <v>83</v>
      </c>
      <c r="I621" s="13" t="s">
        <v>74</v>
      </c>
      <c r="J621" s="14" t="s">
        <v>75</v>
      </c>
      <c r="K621" s="14" t="s">
        <v>4265</v>
      </c>
      <c r="L621" s="13">
        <v>2015</v>
      </c>
      <c r="M621" s="15">
        <v>42419</v>
      </c>
      <c r="N621" s="16" t="s">
        <v>77</v>
      </c>
      <c r="O621" s="16">
        <v>0</v>
      </c>
      <c r="P621" s="16" t="s">
        <v>78</v>
      </c>
      <c r="Q621" s="16" t="s">
        <v>78</v>
      </c>
      <c r="R621" s="16" t="s">
        <v>78</v>
      </c>
      <c r="S621" s="16" t="s">
        <v>78</v>
      </c>
      <c r="T621" s="14" t="s">
        <v>90</v>
      </c>
      <c r="U621" s="13" t="s">
        <v>541</v>
      </c>
      <c r="V621" s="14" t="s">
        <v>542</v>
      </c>
      <c r="W621" s="13" t="s">
        <v>83</v>
      </c>
      <c r="X621" s="17" t="s">
        <v>539</v>
      </c>
      <c r="Y621" s="14">
        <v>200</v>
      </c>
      <c r="Z621" s="14" t="s">
        <v>540</v>
      </c>
      <c r="AA621" s="13" t="s">
        <v>263</v>
      </c>
      <c r="AB621" s="18" t="s">
        <v>264</v>
      </c>
      <c r="AC621" s="4">
        <f t="shared" si="90"/>
        <v>1</v>
      </c>
      <c r="AD621" s="2">
        <f>IF(COUNTIF(D$2:D621,D621)&gt;1,0,1)</f>
        <v>0</v>
      </c>
      <c r="AG621" s="2">
        <f t="shared" si="91"/>
        <v>0</v>
      </c>
      <c r="AH621" s="2">
        <f t="shared" si="97"/>
        <v>0</v>
      </c>
      <c r="AI621" s="2">
        <f t="shared" si="92"/>
        <v>0</v>
      </c>
      <c r="AJ621" s="44" t="str">
        <f t="shared" si="93"/>
        <v>09363968R55092071X</v>
      </c>
      <c r="AK621" s="2">
        <f>IF(COUNTIF(AJ$2:AJ621,AJ621)&gt;1,0,1)</f>
        <v>0</v>
      </c>
      <c r="AL621" s="2">
        <f t="shared" si="94"/>
        <v>0</v>
      </c>
      <c r="AM621" s="2">
        <f t="shared" si="95"/>
        <v>0</v>
      </c>
      <c r="AN621" s="2">
        <f t="shared" si="96"/>
        <v>0</v>
      </c>
      <c r="AO621" s="2" t="str">
        <f>VLOOKUP(D621,'[1]Matriculados PD 2015_2019'!$D:$F,3,0)</f>
        <v>completo</v>
      </c>
      <c r="AP621" s="2">
        <f t="shared" si="98"/>
        <v>0</v>
      </c>
      <c r="AQ621" s="2">
        <f t="shared" si="99"/>
        <v>0</v>
      </c>
    </row>
    <row r="622" spans="1:43">
      <c r="A622" s="2">
        <v>532</v>
      </c>
      <c r="B622" s="6" t="s">
        <v>413</v>
      </c>
      <c r="C622" s="7" t="s">
        <v>120</v>
      </c>
      <c r="D622" s="7" t="s">
        <v>4266</v>
      </c>
      <c r="E622" s="8">
        <v>10077037</v>
      </c>
      <c r="F622" s="8">
        <v>102483</v>
      </c>
      <c r="G622" s="8" t="s">
        <v>4267</v>
      </c>
      <c r="H622" s="7" t="s">
        <v>83</v>
      </c>
      <c r="I622" s="7" t="s">
        <v>74</v>
      </c>
      <c r="J622" s="8" t="s">
        <v>75</v>
      </c>
      <c r="K622" s="8" t="s">
        <v>4268</v>
      </c>
      <c r="L622" s="7">
        <v>2015</v>
      </c>
      <c r="M622" s="9">
        <v>42461</v>
      </c>
      <c r="N622" s="10" t="s">
        <v>77</v>
      </c>
      <c r="O622" s="10">
        <v>0</v>
      </c>
      <c r="P622" s="10" t="s">
        <v>78</v>
      </c>
      <c r="Q622" s="10" t="s">
        <v>78</v>
      </c>
      <c r="R622" s="10" t="s">
        <v>78</v>
      </c>
      <c r="S622" s="10" t="s">
        <v>78</v>
      </c>
      <c r="T622" s="8" t="s">
        <v>80</v>
      </c>
      <c r="U622" s="7" t="s">
        <v>417</v>
      </c>
      <c r="V622" s="8" t="s">
        <v>418</v>
      </c>
      <c r="W622" s="7" t="s">
        <v>83</v>
      </c>
      <c r="X622" s="11" t="s">
        <v>419</v>
      </c>
      <c r="Y622" s="8">
        <v>225</v>
      </c>
      <c r="Z622" s="8" t="s">
        <v>420</v>
      </c>
      <c r="AA622" s="7" t="s">
        <v>263</v>
      </c>
      <c r="AB622" s="12" t="s">
        <v>264</v>
      </c>
      <c r="AC622" s="4">
        <f t="shared" si="90"/>
        <v>1</v>
      </c>
      <c r="AD622" s="2">
        <f>IF(COUNTIF(D$2:D622,D622)&gt;1,0,1)</f>
        <v>1</v>
      </c>
      <c r="AG622" s="2">
        <f t="shared" si="91"/>
        <v>0</v>
      </c>
      <c r="AH622" s="2">
        <f t="shared" si="97"/>
        <v>0</v>
      </c>
      <c r="AI622" s="2">
        <f t="shared" si="92"/>
        <v>1</v>
      </c>
      <c r="AJ622" s="44" t="str">
        <f t="shared" si="93"/>
        <v>30505516H26461631Q</v>
      </c>
      <c r="AK622" s="2">
        <f>IF(COUNTIF(AJ$2:AJ622,AJ622)&gt;1,0,1)</f>
        <v>1</v>
      </c>
      <c r="AL622" s="2">
        <f t="shared" si="94"/>
        <v>1</v>
      </c>
      <c r="AM622" s="2">
        <f t="shared" si="95"/>
        <v>0</v>
      </c>
      <c r="AN622" s="2">
        <f t="shared" si="96"/>
        <v>0</v>
      </c>
      <c r="AO622" s="2" t="str">
        <f>VLOOKUP(D622,'[1]Matriculados PD 2015_2019'!$D:$F,3,0)</f>
        <v>completo</v>
      </c>
      <c r="AP622" s="2">
        <f t="shared" si="98"/>
        <v>1</v>
      </c>
      <c r="AQ622" s="2">
        <f t="shared" si="99"/>
        <v>0</v>
      </c>
    </row>
    <row r="623" spans="1:43">
      <c r="A623" s="2">
        <v>532</v>
      </c>
      <c r="B623" s="5" t="s">
        <v>413</v>
      </c>
      <c r="C623" s="13" t="s">
        <v>120</v>
      </c>
      <c r="D623" s="13" t="s">
        <v>4266</v>
      </c>
      <c r="E623" s="14">
        <v>10077037</v>
      </c>
      <c r="F623" s="14">
        <v>102483</v>
      </c>
      <c r="G623" s="14" t="s">
        <v>4267</v>
      </c>
      <c r="H623" s="13" t="s">
        <v>83</v>
      </c>
      <c r="I623" s="13" t="s">
        <v>74</v>
      </c>
      <c r="J623" s="14" t="s">
        <v>75</v>
      </c>
      <c r="K623" s="14" t="s">
        <v>4268</v>
      </c>
      <c r="L623" s="13">
        <v>2015</v>
      </c>
      <c r="M623" s="15">
        <v>42461</v>
      </c>
      <c r="N623" s="16" t="s">
        <v>77</v>
      </c>
      <c r="O623" s="16">
        <v>0</v>
      </c>
      <c r="P623" s="16" t="s">
        <v>78</v>
      </c>
      <c r="Q623" s="16" t="s">
        <v>78</v>
      </c>
      <c r="R623" s="16" t="s">
        <v>78</v>
      </c>
      <c r="S623" s="16" t="s">
        <v>78</v>
      </c>
      <c r="T623" s="14" t="s">
        <v>80</v>
      </c>
      <c r="U623" s="13" t="s">
        <v>1305</v>
      </c>
      <c r="V623" s="14" t="s">
        <v>1306</v>
      </c>
      <c r="W623" s="13" t="s">
        <v>83</v>
      </c>
      <c r="X623" s="17" t="s">
        <v>419</v>
      </c>
      <c r="Y623" s="14">
        <v>650</v>
      </c>
      <c r="Z623" s="14" t="s">
        <v>484</v>
      </c>
      <c r="AA623" s="13" t="s">
        <v>263</v>
      </c>
      <c r="AB623" s="18" t="s">
        <v>264</v>
      </c>
      <c r="AC623" s="4">
        <f t="shared" si="90"/>
        <v>1</v>
      </c>
      <c r="AD623" s="2">
        <f>IF(COUNTIF(D$2:D623,D623)&gt;1,0,1)</f>
        <v>0</v>
      </c>
      <c r="AG623" s="2">
        <f t="shared" si="91"/>
        <v>0</v>
      </c>
      <c r="AH623" s="2">
        <f t="shared" si="97"/>
        <v>0</v>
      </c>
      <c r="AI623" s="2">
        <f t="shared" si="92"/>
        <v>0</v>
      </c>
      <c r="AJ623" s="44" t="str">
        <f t="shared" si="93"/>
        <v>30505516H52249387B</v>
      </c>
      <c r="AK623" s="2">
        <f>IF(COUNTIF(AJ$2:AJ623,AJ623)&gt;1,0,1)</f>
        <v>1</v>
      </c>
      <c r="AL623" s="2">
        <f t="shared" si="94"/>
        <v>0</v>
      </c>
      <c r="AM623" s="2">
        <f t="shared" si="95"/>
        <v>0</v>
      </c>
      <c r="AN623" s="2">
        <f t="shared" si="96"/>
        <v>0</v>
      </c>
      <c r="AO623" s="2" t="str">
        <f>VLOOKUP(D623,'[1]Matriculados PD 2015_2019'!$D:$F,3,0)</f>
        <v>completo</v>
      </c>
      <c r="AP623" s="2">
        <f t="shared" si="98"/>
        <v>0</v>
      </c>
      <c r="AQ623" s="2">
        <f t="shared" si="99"/>
        <v>0</v>
      </c>
    </row>
    <row r="624" spans="1:43">
      <c r="A624" s="2">
        <v>532</v>
      </c>
      <c r="B624" s="5" t="s">
        <v>413</v>
      </c>
      <c r="C624" s="13" t="s">
        <v>120</v>
      </c>
      <c r="D624" s="13" t="s">
        <v>4266</v>
      </c>
      <c r="E624" s="14">
        <v>10077037</v>
      </c>
      <c r="F624" s="14">
        <v>102483</v>
      </c>
      <c r="G624" s="14" t="s">
        <v>4267</v>
      </c>
      <c r="H624" s="13" t="s">
        <v>83</v>
      </c>
      <c r="I624" s="13" t="s">
        <v>74</v>
      </c>
      <c r="J624" s="14" t="s">
        <v>75</v>
      </c>
      <c r="K624" s="14" t="s">
        <v>4268</v>
      </c>
      <c r="L624" s="13">
        <v>2015</v>
      </c>
      <c r="M624" s="15">
        <v>42461</v>
      </c>
      <c r="N624" s="16" t="s">
        <v>77</v>
      </c>
      <c r="O624" s="16">
        <v>0</v>
      </c>
      <c r="P624" s="16" t="s">
        <v>78</v>
      </c>
      <c r="Q624" s="16" t="s">
        <v>78</v>
      </c>
      <c r="R624" s="16" t="s">
        <v>78</v>
      </c>
      <c r="S624" s="16" t="s">
        <v>78</v>
      </c>
      <c r="T624" s="14" t="s">
        <v>90</v>
      </c>
      <c r="U624" s="13" t="s">
        <v>417</v>
      </c>
      <c r="V624" s="14" t="s">
        <v>418</v>
      </c>
      <c r="W624" s="13" t="s">
        <v>83</v>
      </c>
      <c r="X624" s="17" t="s">
        <v>419</v>
      </c>
      <c r="Y624" s="14">
        <v>225</v>
      </c>
      <c r="Z624" s="14" t="s">
        <v>420</v>
      </c>
      <c r="AA624" s="13" t="s">
        <v>263</v>
      </c>
      <c r="AB624" s="18" t="s">
        <v>264</v>
      </c>
      <c r="AC624" s="4">
        <f t="shared" si="90"/>
        <v>1</v>
      </c>
      <c r="AD624" s="2">
        <f>IF(COUNTIF(D$2:D624,D624)&gt;1,0,1)</f>
        <v>0</v>
      </c>
      <c r="AG624" s="2">
        <f t="shared" si="91"/>
        <v>0</v>
      </c>
      <c r="AH624" s="2">
        <f t="shared" si="97"/>
        <v>0</v>
      </c>
      <c r="AI624" s="2">
        <f t="shared" si="92"/>
        <v>0</v>
      </c>
      <c r="AJ624" s="44" t="str">
        <f t="shared" si="93"/>
        <v>30505516H26461631Q</v>
      </c>
      <c r="AK624" s="2">
        <f>IF(COUNTIF(AJ$2:AJ624,AJ624)&gt;1,0,1)</f>
        <v>0</v>
      </c>
      <c r="AL624" s="2">
        <f t="shared" si="94"/>
        <v>0</v>
      </c>
      <c r="AM624" s="2">
        <f t="shared" si="95"/>
        <v>0</v>
      </c>
      <c r="AN624" s="2">
        <f t="shared" si="96"/>
        <v>0</v>
      </c>
      <c r="AO624" s="2" t="str">
        <f>VLOOKUP(D624,'[1]Matriculados PD 2015_2019'!$D:$F,3,0)</f>
        <v>completo</v>
      </c>
      <c r="AP624" s="2">
        <f t="shared" si="98"/>
        <v>0</v>
      </c>
      <c r="AQ624" s="2">
        <f t="shared" si="99"/>
        <v>0</v>
      </c>
    </row>
    <row r="625" spans="1:43">
      <c r="A625" s="2">
        <v>532</v>
      </c>
      <c r="B625" s="6" t="s">
        <v>413</v>
      </c>
      <c r="C625" s="7" t="s">
        <v>120</v>
      </c>
      <c r="D625" s="7" t="s">
        <v>4269</v>
      </c>
      <c r="E625" s="8">
        <v>10061085</v>
      </c>
      <c r="F625" s="8">
        <v>102483</v>
      </c>
      <c r="G625" s="8" t="s">
        <v>4270</v>
      </c>
      <c r="H625" s="7" t="s">
        <v>83</v>
      </c>
      <c r="I625" s="7" t="s">
        <v>74</v>
      </c>
      <c r="J625" s="8" t="s">
        <v>75</v>
      </c>
      <c r="K625" s="8" t="s">
        <v>4271</v>
      </c>
      <c r="L625" s="7">
        <v>2015</v>
      </c>
      <c r="M625" s="9">
        <v>42447</v>
      </c>
      <c r="N625" s="10" t="s">
        <v>113</v>
      </c>
      <c r="O625" s="10">
        <v>0</v>
      </c>
      <c r="P625" s="10" t="s">
        <v>78</v>
      </c>
      <c r="Q625" s="10" t="s">
        <v>78</v>
      </c>
      <c r="R625" s="10" t="s">
        <v>78</v>
      </c>
      <c r="S625" s="10" t="s">
        <v>78</v>
      </c>
      <c r="T625" s="8" t="s">
        <v>80</v>
      </c>
      <c r="U625" s="7"/>
      <c r="V625" s="8" t="s">
        <v>4272</v>
      </c>
      <c r="W625" s="7"/>
      <c r="X625" s="11"/>
      <c r="Y625" s="8"/>
      <c r="Z625" s="8"/>
      <c r="AA625" s="7"/>
      <c r="AB625" s="12"/>
      <c r="AC625" s="4">
        <f t="shared" si="90"/>
        <v>1</v>
      </c>
      <c r="AD625" s="2">
        <f>IF(COUNTIF(D$2:D625,D625)&gt;1,0,1)</f>
        <v>1</v>
      </c>
      <c r="AG625" s="2">
        <f t="shared" si="91"/>
        <v>0</v>
      </c>
      <c r="AH625" s="2">
        <f t="shared" si="97"/>
        <v>0</v>
      </c>
      <c r="AI625" s="2">
        <f t="shared" si="92"/>
        <v>0</v>
      </c>
      <c r="AJ625" s="44" t="str">
        <f t="shared" si="93"/>
        <v>30517284X</v>
      </c>
      <c r="AK625" s="2">
        <f>IF(COUNTIF(AJ$2:AJ625,AJ625)&gt;1,0,1)</f>
        <v>1</v>
      </c>
      <c r="AL625" s="2">
        <f t="shared" si="94"/>
        <v>1</v>
      </c>
      <c r="AM625" s="2">
        <f t="shared" si="95"/>
        <v>0</v>
      </c>
      <c r="AN625" s="2">
        <f t="shared" si="96"/>
        <v>0</v>
      </c>
      <c r="AO625" s="2" t="str">
        <f>VLOOKUP(D625,'[1]Matriculados PD 2015_2019'!$D:$F,3,0)</f>
        <v>completo</v>
      </c>
      <c r="AP625" s="2">
        <f t="shared" si="98"/>
        <v>1</v>
      </c>
      <c r="AQ625" s="2">
        <f t="shared" si="99"/>
        <v>0</v>
      </c>
    </row>
    <row r="626" spans="1:43">
      <c r="A626" s="2">
        <v>532</v>
      </c>
      <c r="B626" s="5" t="s">
        <v>413</v>
      </c>
      <c r="C626" s="13" t="s">
        <v>120</v>
      </c>
      <c r="D626" s="13" t="s">
        <v>4269</v>
      </c>
      <c r="E626" s="14">
        <v>10061085</v>
      </c>
      <c r="F626" s="14">
        <v>102483</v>
      </c>
      <c r="G626" s="14" t="s">
        <v>4270</v>
      </c>
      <c r="H626" s="13" t="s">
        <v>83</v>
      </c>
      <c r="I626" s="13" t="s">
        <v>74</v>
      </c>
      <c r="J626" s="14" t="s">
        <v>75</v>
      </c>
      <c r="K626" s="14" t="s">
        <v>4271</v>
      </c>
      <c r="L626" s="13">
        <v>2015</v>
      </c>
      <c r="M626" s="15">
        <v>42447</v>
      </c>
      <c r="N626" s="16" t="s">
        <v>113</v>
      </c>
      <c r="O626" s="16">
        <v>0</v>
      </c>
      <c r="P626" s="16" t="s">
        <v>78</v>
      </c>
      <c r="Q626" s="16" t="s">
        <v>78</v>
      </c>
      <c r="R626" s="16" t="s">
        <v>78</v>
      </c>
      <c r="S626" s="16" t="s">
        <v>78</v>
      </c>
      <c r="T626" s="14" t="s">
        <v>80</v>
      </c>
      <c r="U626" s="13" t="s">
        <v>1299</v>
      </c>
      <c r="V626" s="14" t="s">
        <v>1300</v>
      </c>
      <c r="W626" s="13" t="s">
        <v>73</v>
      </c>
      <c r="X626" s="17" t="s">
        <v>419</v>
      </c>
      <c r="Y626" s="14">
        <v>650</v>
      </c>
      <c r="Z626" s="14" t="s">
        <v>484</v>
      </c>
      <c r="AA626" s="13" t="s">
        <v>263</v>
      </c>
      <c r="AB626" s="18" t="s">
        <v>264</v>
      </c>
      <c r="AC626" s="4">
        <f t="shared" si="90"/>
        <v>1</v>
      </c>
      <c r="AD626" s="2">
        <f>IF(COUNTIF(D$2:D626,D626)&gt;1,0,1)</f>
        <v>0</v>
      </c>
      <c r="AG626" s="2">
        <f t="shared" si="91"/>
        <v>0</v>
      </c>
      <c r="AH626" s="2">
        <f t="shared" si="97"/>
        <v>0</v>
      </c>
      <c r="AI626" s="2">
        <f t="shared" si="92"/>
        <v>0</v>
      </c>
      <c r="AJ626" s="44" t="str">
        <f t="shared" si="93"/>
        <v>30517284X30536962T</v>
      </c>
      <c r="AK626" s="2">
        <f>IF(COUNTIF(AJ$2:AJ626,AJ626)&gt;1,0,1)</f>
        <v>1</v>
      </c>
      <c r="AL626" s="2">
        <f t="shared" si="94"/>
        <v>0</v>
      </c>
      <c r="AM626" s="2">
        <f t="shared" si="95"/>
        <v>0</v>
      </c>
      <c r="AN626" s="2">
        <f t="shared" si="96"/>
        <v>0</v>
      </c>
      <c r="AO626" s="2" t="str">
        <f>VLOOKUP(D626,'[1]Matriculados PD 2015_2019'!$D:$F,3,0)</f>
        <v>completo</v>
      </c>
      <c r="AP626" s="2">
        <f t="shared" si="98"/>
        <v>0</v>
      </c>
      <c r="AQ626" s="2">
        <f t="shared" si="99"/>
        <v>0</v>
      </c>
    </row>
    <row r="627" spans="1:43">
      <c r="A627" s="2">
        <v>532</v>
      </c>
      <c r="B627" s="5" t="s">
        <v>413</v>
      </c>
      <c r="C627" s="13" t="s">
        <v>120</v>
      </c>
      <c r="D627" s="13" t="s">
        <v>4269</v>
      </c>
      <c r="E627" s="14">
        <v>10061085</v>
      </c>
      <c r="F627" s="14">
        <v>102483</v>
      </c>
      <c r="G627" s="14" t="s">
        <v>4270</v>
      </c>
      <c r="H627" s="13" t="s">
        <v>83</v>
      </c>
      <c r="I627" s="13" t="s">
        <v>74</v>
      </c>
      <c r="J627" s="14" t="s">
        <v>75</v>
      </c>
      <c r="K627" s="14" t="s">
        <v>4271</v>
      </c>
      <c r="L627" s="13">
        <v>2015</v>
      </c>
      <c r="M627" s="15">
        <v>42447</v>
      </c>
      <c r="N627" s="16" t="s">
        <v>113</v>
      </c>
      <c r="O627" s="16">
        <v>0</v>
      </c>
      <c r="P627" s="16" t="s">
        <v>78</v>
      </c>
      <c r="Q627" s="16" t="s">
        <v>78</v>
      </c>
      <c r="R627" s="16" t="s">
        <v>78</v>
      </c>
      <c r="S627" s="16" t="s">
        <v>78</v>
      </c>
      <c r="T627" s="14" t="s">
        <v>90</v>
      </c>
      <c r="U627" s="13" t="s">
        <v>1299</v>
      </c>
      <c r="V627" s="14" t="s">
        <v>1300</v>
      </c>
      <c r="W627" s="13" t="s">
        <v>73</v>
      </c>
      <c r="X627" s="17" t="s">
        <v>419</v>
      </c>
      <c r="Y627" s="14">
        <v>650</v>
      </c>
      <c r="Z627" s="14" t="s">
        <v>484</v>
      </c>
      <c r="AA627" s="13" t="s">
        <v>263</v>
      </c>
      <c r="AB627" s="18" t="s">
        <v>264</v>
      </c>
      <c r="AC627" s="4">
        <f t="shared" si="90"/>
        <v>1</v>
      </c>
      <c r="AD627" s="2">
        <f>IF(COUNTIF(D$2:D627,D627)&gt;1,0,1)</f>
        <v>0</v>
      </c>
      <c r="AG627" s="2">
        <f t="shared" si="91"/>
        <v>0</v>
      </c>
      <c r="AH627" s="2">
        <f t="shared" si="97"/>
        <v>0</v>
      </c>
      <c r="AI627" s="2">
        <f t="shared" si="92"/>
        <v>0</v>
      </c>
      <c r="AJ627" s="44" t="str">
        <f t="shared" si="93"/>
        <v>30517284X30536962T</v>
      </c>
      <c r="AK627" s="2">
        <f>IF(COUNTIF(AJ$2:AJ627,AJ627)&gt;1,0,1)</f>
        <v>0</v>
      </c>
      <c r="AL627" s="2">
        <f t="shared" si="94"/>
        <v>0</v>
      </c>
      <c r="AM627" s="2">
        <f t="shared" si="95"/>
        <v>0</v>
      </c>
      <c r="AN627" s="2">
        <f t="shared" si="96"/>
        <v>0</v>
      </c>
      <c r="AO627" s="2" t="str">
        <f>VLOOKUP(D627,'[1]Matriculados PD 2015_2019'!$D:$F,3,0)</f>
        <v>completo</v>
      </c>
      <c r="AP627" s="2">
        <f t="shared" si="98"/>
        <v>0</v>
      </c>
      <c r="AQ627" s="2">
        <f t="shared" si="99"/>
        <v>0</v>
      </c>
    </row>
    <row r="628" spans="1:43">
      <c r="A628" s="2">
        <v>532</v>
      </c>
      <c r="B628" s="6" t="s">
        <v>413</v>
      </c>
      <c r="C628" s="7" t="s">
        <v>120</v>
      </c>
      <c r="D628" s="7" t="s">
        <v>4273</v>
      </c>
      <c r="E628" s="8">
        <v>90007293</v>
      </c>
      <c r="F628" s="8">
        <v>102483</v>
      </c>
      <c r="G628" s="8" t="s">
        <v>4274</v>
      </c>
      <c r="H628" s="7" t="s">
        <v>73</v>
      </c>
      <c r="I628" s="7" t="s">
        <v>74</v>
      </c>
      <c r="J628" s="8" t="s">
        <v>75</v>
      </c>
      <c r="K628" s="8" t="s">
        <v>4275</v>
      </c>
      <c r="L628" s="7">
        <v>2015</v>
      </c>
      <c r="M628" s="9">
        <v>42515</v>
      </c>
      <c r="N628" s="10" t="s">
        <v>77</v>
      </c>
      <c r="O628" s="10">
        <v>0</v>
      </c>
      <c r="P628" s="10" t="s">
        <v>78</v>
      </c>
      <c r="Q628" s="10" t="s">
        <v>78</v>
      </c>
      <c r="R628" s="10" t="s">
        <v>78</v>
      </c>
      <c r="S628" s="10" t="s">
        <v>78</v>
      </c>
      <c r="T628" s="8" t="s">
        <v>80</v>
      </c>
      <c r="U628" s="7" t="s">
        <v>2749</v>
      </c>
      <c r="V628" s="8" t="s">
        <v>2750</v>
      </c>
      <c r="W628" s="7" t="s">
        <v>73</v>
      </c>
      <c r="X628" s="11" t="s">
        <v>463</v>
      </c>
      <c r="Y628" s="8">
        <v>145</v>
      </c>
      <c r="Z628" s="8" t="s">
        <v>2751</v>
      </c>
      <c r="AA628" s="7" t="s">
        <v>263</v>
      </c>
      <c r="AB628" s="12" t="s">
        <v>264</v>
      </c>
      <c r="AC628" s="4">
        <f t="shared" si="90"/>
        <v>1</v>
      </c>
      <c r="AD628" s="2">
        <f>IF(COUNTIF(D$2:D628,D628)&gt;1,0,1)</f>
        <v>1</v>
      </c>
      <c r="AG628" s="2">
        <f t="shared" si="91"/>
        <v>0</v>
      </c>
      <c r="AH628" s="2">
        <f t="shared" si="97"/>
        <v>0</v>
      </c>
      <c r="AI628" s="2">
        <f t="shared" si="92"/>
        <v>1</v>
      </c>
      <c r="AJ628" s="44" t="str">
        <f t="shared" si="93"/>
        <v>30812064E21639277A</v>
      </c>
      <c r="AK628" s="2">
        <f>IF(COUNTIF(AJ$2:AJ628,AJ628)&gt;1,0,1)</f>
        <v>1</v>
      </c>
      <c r="AL628" s="2">
        <f t="shared" si="94"/>
        <v>1</v>
      </c>
      <c r="AM628" s="2">
        <f t="shared" si="95"/>
        <v>0</v>
      </c>
      <c r="AN628" s="2">
        <f t="shared" si="96"/>
        <v>0</v>
      </c>
      <c r="AO628" s="2" t="str">
        <f>VLOOKUP(D628,'[1]Matriculados PD 2015_2019'!$D:$F,3,0)</f>
        <v>completo</v>
      </c>
      <c r="AP628" s="2">
        <f t="shared" si="98"/>
        <v>1</v>
      </c>
      <c r="AQ628" s="2">
        <f t="shared" si="99"/>
        <v>0</v>
      </c>
    </row>
    <row r="629" spans="1:43">
      <c r="A629" s="2">
        <v>532</v>
      </c>
      <c r="B629" s="5" t="s">
        <v>413</v>
      </c>
      <c r="C629" s="13" t="s">
        <v>120</v>
      </c>
      <c r="D629" s="13" t="s">
        <v>4273</v>
      </c>
      <c r="E629" s="14">
        <v>90007293</v>
      </c>
      <c r="F629" s="14">
        <v>102483</v>
      </c>
      <c r="G629" s="14" t="s">
        <v>4274</v>
      </c>
      <c r="H629" s="13" t="s">
        <v>73</v>
      </c>
      <c r="I629" s="13" t="s">
        <v>74</v>
      </c>
      <c r="J629" s="14" t="s">
        <v>75</v>
      </c>
      <c r="K629" s="14" t="s">
        <v>4275</v>
      </c>
      <c r="L629" s="13">
        <v>2015</v>
      </c>
      <c r="M629" s="15">
        <v>42515</v>
      </c>
      <c r="N629" s="16" t="s">
        <v>77</v>
      </c>
      <c r="O629" s="16">
        <v>0</v>
      </c>
      <c r="P629" s="16" t="s">
        <v>78</v>
      </c>
      <c r="Q629" s="16" t="s">
        <v>78</v>
      </c>
      <c r="R629" s="16" t="s">
        <v>78</v>
      </c>
      <c r="S629" s="16" t="s">
        <v>78</v>
      </c>
      <c r="T629" s="14" t="s">
        <v>80</v>
      </c>
      <c r="U629" s="13" t="s">
        <v>4276</v>
      </c>
      <c r="V629" s="14" t="s">
        <v>4277</v>
      </c>
      <c r="W629" s="13"/>
      <c r="X629" s="17"/>
      <c r="Y629" s="14"/>
      <c r="Z629" s="14"/>
      <c r="AA629" s="13"/>
      <c r="AB629" s="18"/>
      <c r="AC629" s="4">
        <f t="shared" si="90"/>
        <v>1</v>
      </c>
      <c r="AD629" s="2">
        <f>IF(COUNTIF(D$2:D629,D629)&gt;1,0,1)</f>
        <v>0</v>
      </c>
      <c r="AG629" s="2">
        <f t="shared" si="91"/>
        <v>0</v>
      </c>
      <c r="AH629" s="2">
        <f t="shared" si="97"/>
        <v>0</v>
      </c>
      <c r="AI629" s="2">
        <f t="shared" si="92"/>
        <v>0</v>
      </c>
      <c r="AJ629" s="44" t="str">
        <f t="shared" si="93"/>
        <v>30812064E30026070F</v>
      </c>
      <c r="AK629" s="2">
        <f>IF(COUNTIF(AJ$2:AJ629,AJ629)&gt;1,0,1)</f>
        <v>1</v>
      </c>
      <c r="AL629" s="2">
        <f t="shared" si="94"/>
        <v>0</v>
      </c>
      <c r="AM629" s="2">
        <f t="shared" si="95"/>
        <v>0</v>
      </c>
      <c r="AN629" s="2">
        <f t="shared" si="96"/>
        <v>0</v>
      </c>
      <c r="AO629" s="2" t="str">
        <f>VLOOKUP(D629,'[1]Matriculados PD 2015_2019'!$D:$F,3,0)</f>
        <v>completo</v>
      </c>
      <c r="AP629" s="2">
        <f t="shared" si="98"/>
        <v>0</v>
      </c>
      <c r="AQ629" s="2">
        <f t="shared" si="99"/>
        <v>0</v>
      </c>
    </row>
    <row r="630" spans="1:43">
      <c r="A630" s="2">
        <v>532</v>
      </c>
      <c r="B630" s="5" t="s">
        <v>413</v>
      </c>
      <c r="C630" s="13" t="s">
        <v>120</v>
      </c>
      <c r="D630" s="13" t="s">
        <v>4273</v>
      </c>
      <c r="E630" s="14">
        <v>90007293</v>
      </c>
      <c r="F630" s="14">
        <v>102483</v>
      </c>
      <c r="G630" s="14" t="s">
        <v>4274</v>
      </c>
      <c r="H630" s="13" t="s">
        <v>73</v>
      </c>
      <c r="I630" s="13" t="s">
        <v>74</v>
      </c>
      <c r="J630" s="14" t="s">
        <v>75</v>
      </c>
      <c r="K630" s="14" t="s">
        <v>4275</v>
      </c>
      <c r="L630" s="13">
        <v>2015</v>
      </c>
      <c r="M630" s="15">
        <v>42515</v>
      </c>
      <c r="N630" s="16" t="s">
        <v>77</v>
      </c>
      <c r="O630" s="16">
        <v>0</v>
      </c>
      <c r="P630" s="16" t="s">
        <v>78</v>
      </c>
      <c r="Q630" s="16" t="s">
        <v>78</v>
      </c>
      <c r="R630" s="16" t="s">
        <v>78</v>
      </c>
      <c r="S630" s="16" t="s">
        <v>78</v>
      </c>
      <c r="T630" s="14" t="s">
        <v>90</v>
      </c>
      <c r="U630" s="13" t="s">
        <v>2749</v>
      </c>
      <c r="V630" s="14" t="s">
        <v>2750</v>
      </c>
      <c r="W630" s="13" t="s">
        <v>73</v>
      </c>
      <c r="X630" s="17" t="s">
        <v>463</v>
      </c>
      <c r="Y630" s="14">
        <v>145</v>
      </c>
      <c r="Z630" s="14" t="s">
        <v>2751</v>
      </c>
      <c r="AA630" s="13" t="s">
        <v>263</v>
      </c>
      <c r="AB630" s="18" t="s">
        <v>264</v>
      </c>
      <c r="AC630" s="4">
        <f t="shared" si="90"/>
        <v>1</v>
      </c>
      <c r="AD630" s="2">
        <f>IF(COUNTIF(D$2:D630,D630)&gt;1,0,1)</f>
        <v>0</v>
      </c>
      <c r="AG630" s="2">
        <f t="shared" si="91"/>
        <v>0</v>
      </c>
      <c r="AH630" s="2">
        <f t="shared" si="97"/>
        <v>0</v>
      </c>
      <c r="AI630" s="2">
        <f t="shared" si="92"/>
        <v>0</v>
      </c>
      <c r="AJ630" s="44" t="str">
        <f t="shared" si="93"/>
        <v>30812064E21639277A</v>
      </c>
      <c r="AK630" s="2">
        <f>IF(COUNTIF(AJ$2:AJ630,AJ630)&gt;1,0,1)</f>
        <v>0</v>
      </c>
      <c r="AL630" s="2">
        <f t="shared" si="94"/>
        <v>0</v>
      </c>
      <c r="AM630" s="2">
        <f t="shared" si="95"/>
        <v>0</v>
      </c>
      <c r="AN630" s="2">
        <f t="shared" si="96"/>
        <v>0</v>
      </c>
      <c r="AO630" s="2" t="str">
        <f>VLOOKUP(D630,'[1]Matriculados PD 2015_2019'!$D:$F,3,0)</f>
        <v>completo</v>
      </c>
      <c r="AP630" s="2">
        <f t="shared" si="98"/>
        <v>0</v>
      </c>
      <c r="AQ630" s="2">
        <f t="shared" si="99"/>
        <v>0</v>
      </c>
    </row>
    <row r="631" spans="1:43">
      <c r="A631" s="2">
        <v>532</v>
      </c>
      <c r="B631" s="6" t="s">
        <v>413</v>
      </c>
      <c r="C631" s="7" t="s">
        <v>120</v>
      </c>
      <c r="D631" s="7" t="s">
        <v>4278</v>
      </c>
      <c r="E631" s="8">
        <v>10057832</v>
      </c>
      <c r="F631" s="8">
        <v>102483</v>
      </c>
      <c r="G631" s="8" t="s">
        <v>4279</v>
      </c>
      <c r="H631" s="7" t="s">
        <v>73</v>
      </c>
      <c r="I631" s="7" t="s">
        <v>74</v>
      </c>
      <c r="J631" s="8" t="s">
        <v>75</v>
      </c>
      <c r="K631" s="8" t="s">
        <v>4280</v>
      </c>
      <c r="L631" s="7">
        <v>2015</v>
      </c>
      <c r="M631" s="9">
        <v>42471</v>
      </c>
      <c r="N631" s="10" t="s">
        <v>113</v>
      </c>
      <c r="O631" s="10">
        <v>0</v>
      </c>
      <c r="P631" s="10" t="s">
        <v>78</v>
      </c>
      <c r="Q631" s="10" t="s">
        <v>78</v>
      </c>
      <c r="R631" s="10" t="s">
        <v>78</v>
      </c>
      <c r="S631" s="10" t="s">
        <v>78</v>
      </c>
      <c r="T631" s="8" t="s">
        <v>80</v>
      </c>
      <c r="U631" s="7" t="s">
        <v>2900</v>
      </c>
      <c r="V631" s="8" t="s">
        <v>2901</v>
      </c>
      <c r="W631" s="7" t="s">
        <v>83</v>
      </c>
      <c r="X631" s="11" t="s">
        <v>358</v>
      </c>
      <c r="Y631" s="8">
        <v>680</v>
      </c>
      <c r="Z631" s="8" t="s">
        <v>359</v>
      </c>
      <c r="AA631" s="7" t="s">
        <v>263</v>
      </c>
      <c r="AB631" s="12" t="s">
        <v>264</v>
      </c>
      <c r="AC631" s="4">
        <f t="shared" si="90"/>
        <v>1</v>
      </c>
      <c r="AD631" s="2">
        <f>IF(COUNTIF(D$2:D631,D631)&gt;1,0,1)</f>
        <v>1</v>
      </c>
      <c r="AG631" s="2">
        <f t="shared" si="91"/>
        <v>0</v>
      </c>
      <c r="AH631" s="2">
        <f t="shared" si="97"/>
        <v>0</v>
      </c>
      <c r="AI631" s="2">
        <f t="shared" si="92"/>
        <v>0</v>
      </c>
      <c r="AJ631" s="44" t="str">
        <f t="shared" si="93"/>
        <v>30954290Q30524057K</v>
      </c>
      <c r="AK631" s="2">
        <f>IF(COUNTIF(AJ$2:AJ631,AJ631)&gt;1,0,1)</f>
        <v>1</v>
      </c>
      <c r="AL631" s="2">
        <f t="shared" si="94"/>
        <v>1</v>
      </c>
      <c r="AM631" s="2">
        <f t="shared" si="95"/>
        <v>0</v>
      </c>
      <c r="AN631" s="2">
        <f t="shared" si="96"/>
        <v>0</v>
      </c>
      <c r="AO631" s="2" t="str">
        <f>VLOOKUP(D631,'[1]Matriculados PD 2015_2019'!$D:$F,3,0)</f>
        <v>completo</v>
      </c>
      <c r="AP631" s="2">
        <f t="shared" si="98"/>
        <v>1</v>
      </c>
      <c r="AQ631" s="2">
        <f t="shared" si="99"/>
        <v>0</v>
      </c>
    </row>
    <row r="632" spans="1:43">
      <c r="A632" s="2">
        <v>532</v>
      </c>
      <c r="B632" s="5" t="s">
        <v>413</v>
      </c>
      <c r="C632" s="13" t="s">
        <v>120</v>
      </c>
      <c r="D632" s="13" t="s">
        <v>4278</v>
      </c>
      <c r="E632" s="14">
        <v>10057832</v>
      </c>
      <c r="F632" s="14">
        <v>102483</v>
      </c>
      <c r="G632" s="14" t="s">
        <v>4279</v>
      </c>
      <c r="H632" s="13" t="s">
        <v>73</v>
      </c>
      <c r="I632" s="13" t="s">
        <v>74</v>
      </c>
      <c r="J632" s="14" t="s">
        <v>75</v>
      </c>
      <c r="K632" s="14" t="s">
        <v>4280</v>
      </c>
      <c r="L632" s="13">
        <v>2015</v>
      </c>
      <c r="M632" s="15">
        <v>42471</v>
      </c>
      <c r="N632" s="16" t="s">
        <v>113</v>
      </c>
      <c r="O632" s="16">
        <v>0</v>
      </c>
      <c r="P632" s="16" t="s">
        <v>78</v>
      </c>
      <c r="Q632" s="16" t="s">
        <v>78</v>
      </c>
      <c r="R632" s="16" t="s">
        <v>78</v>
      </c>
      <c r="S632" s="16" t="s">
        <v>78</v>
      </c>
      <c r="T632" s="14" t="s">
        <v>80</v>
      </c>
      <c r="U632" s="13" t="s">
        <v>3206</v>
      </c>
      <c r="V632" s="14" t="s">
        <v>3207</v>
      </c>
      <c r="W632" s="13" t="s">
        <v>73</v>
      </c>
      <c r="X632" s="17" t="s">
        <v>456</v>
      </c>
      <c r="Y632" s="14">
        <v>130</v>
      </c>
      <c r="Z632" s="14" t="s">
        <v>478</v>
      </c>
      <c r="AA632" s="13" t="s">
        <v>263</v>
      </c>
      <c r="AB632" s="18" t="s">
        <v>264</v>
      </c>
      <c r="AC632" s="4">
        <f t="shared" si="90"/>
        <v>1</v>
      </c>
      <c r="AD632" s="2">
        <f>IF(COUNTIF(D$2:D632,D632)&gt;1,0,1)</f>
        <v>0</v>
      </c>
      <c r="AG632" s="2">
        <f t="shared" si="91"/>
        <v>0</v>
      </c>
      <c r="AH632" s="2">
        <f t="shared" si="97"/>
        <v>0</v>
      </c>
      <c r="AI632" s="2">
        <f t="shared" si="92"/>
        <v>0</v>
      </c>
      <c r="AJ632" s="44" t="str">
        <f t="shared" si="93"/>
        <v>30954290Q30546091K</v>
      </c>
      <c r="AK632" s="2">
        <f>IF(COUNTIF(AJ$2:AJ632,AJ632)&gt;1,0,1)</f>
        <v>1</v>
      </c>
      <c r="AL632" s="2">
        <f t="shared" si="94"/>
        <v>0</v>
      </c>
      <c r="AM632" s="2">
        <f t="shared" si="95"/>
        <v>0</v>
      </c>
      <c r="AN632" s="2">
        <f t="shared" si="96"/>
        <v>0</v>
      </c>
      <c r="AO632" s="2" t="str">
        <f>VLOOKUP(D632,'[1]Matriculados PD 2015_2019'!$D:$F,3,0)</f>
        <v>completo</v>
      </c>
      <c r="AP632" s="2">
        <f t="shared" si="98"/>
        <v>0</v>
      </c>
      <c r="AQ632" s="2">
        <f t="shared" si="99"/>
        <v>0</v>
      </c>
    </row>
    <row r="633" spans="1:43">
      <c r="A633" s="2">
        <v>532</v>
      </c>
      <c r="B633" s="6" t="s">
        <v>413</v>
      </c>
      <c r="C633" s="7" t="s">
        <v>120</v>
      </c>
      <c r="D633" s="7" t="s">
        <v>4278</v>
      </c>
      <c r="E633" s="8">
        <v>10057832</v>
      </c>
      <c r="F633" s="8">
        <v>102483</v>
      </c>
      <c r="G633" s="8" t="s">
        <v>4279</v>
      </c>
      <c r="H633" s="7" t="s">
        <v>73</v>
      </c>
      <c r="I633" s="7" t="s">
        <v>74</v>
      </c>
      <c r="J633" s="8" t="s">
        <v>75</v>
      </c>
      <c r="K633" s="8" t="s">
        <v>4280</v>
      </c>
      <c r="L633" s="7">
        <v>2015</v>
      </c>
      <c r="M633" s="9">
        <v>42471</v>
      </c>
      <c r="N633" s="10" t="s">
        <v>113</v>
      </c>
      <c r="O633" s="10">
        <v>0</v>
      </c>
      <c r="P633" s="10" t="s">
        <v>78</v>
      </c>
      <c r="Q633" s="10" t="s">
        <v>78</v>
      </c>
      <c r="R633" s="10" t="s">
        <v>78</v>
      </c>
      <c r="S633" s="10" t="s">
        <v>78</v>
      </c>
      <c r="T633" s="8" t="s">
        <v>90</v>
      </c>
      <c r="U633" s="7" t="s">
        <v>3206</v>
      </c>
      <c r="V633" s="8" t="s">
        <v>3207</v>
      </c>
      <c r="W633" s="7" t="s">
        <v>73</v>
      </c>
      <c r="X633" s="11" t="s">
        <v>456</v>
      </c>
      <c r="Y633" s="8">
        <v>130</v>
      </c>
      <c r="Z633" s="8" t="s">
        <v>478</v>
      </c>
      <c r="AA633" s="7" t="s">
        <v>263</v>
      </c>
      <c r="AB633" s="12" t="s">
        <v>264</v>
      </c>
      <c r="AC633" s="4">
        <f t="shared" si="90"/>
        <v>1</v>
      </c>
      <c r="AD633" s="2">
        <f>IF(COUNTIF(D$2:D633,D633)&gt;1,0,1)</f>
        <v>0</v>
      </c>
      <c r="AG633" s="2">
        <f t="shared" si="91"/>
        <v>0</v>
      </c>
      <c r="AH633" s="2">
        <f t="shared" si="97"/>
        <v>0</v>
      </c>
      <c r="AI633" s="2">
        <f t="shared" si="92"/>
        <v>0</v>
      </c>
      <c r="AJ633" s="44" t="str">
        <f t="shared" si="93"/>
        <v>30954290Q30546091K</v>
      </c>
      <c r="AK633" s="2">
        <f>IF(COUNTIF(AJ$2:AJ633,AJ633)&gt;1,0,1)</f>
        <v>0</v>
      </c>
      <c r="AL633" s="2">
        <f t="shared" si="94"/>
        <v>0</v>
      </c>
      <c r="AM633" s="2">
        <f t="shared" si="95"/>
        <v>0</v>
      </c>
      <c r="AN633" s="2">
        <f t="shared" si="96"/>
        <v>0</v>
      </c>
      <c r="AO633" s="2" t="str">
        <f>VLOOKUP(D633,'[1]Matriculados PD 2015_2019'!$D:$F,3,0)</f>
        <v>completo</v>
      </c>
      <c r="AP633" s="2">
        <f t="shared" si="98"/>
        <v>0</v>
      </c>
      <c r="AQ633" s="2">
        <f t="shared" si="99"/>
        <v>0</v>
      </c>
    </row>
    <row r="634" spans="1:43">
      <c r="A634" s="2">
        <v>532</v>
      </c>
      <c r="B634" s="5" t="s">
        <v>413</v>
      </c>
      <c r="C634" s="13" t="s">
        <v>120</v>
      </c>
      <c r="D634" s="13" t="s">
        <v>4281</v>
      </c>
      <c r="E634" s="14">
        <v>10449095</v>
      </c>
      <c r="F634" s="14">
        <v>102483</v>
      </c>
      <c r="G634" s="14" t="s">
        <v>4282</v>
      </c>
      <c r="H634" s="13" t="s">
        <v>73</v>
      </c>
      <c r="I634" s="13" t="s">
        <v>74</v>
      </c>
      <c r="J634" s="14" t="s">
        <v>75</v>
      </c>
      <c r="K634" s="14" t="s">
        <v>4283</v>
      </c>
      <c r="L634" s="13">
        <v>2015</v>
      </c>
      <c r="M634" s="15">
        <v>42632</v>
      </c>
      <c r="N634" s="16" t="s">
        <v>77</v>
      </c>
      <c r="O634" s="16">
        <v>0</v>
      </c>
      <c r="P634" s="16" t="s">
        <v>78</v>
      </c>
      <c r="Q634" s="16" t="s">
        <v>78</v>
      </c>
      <c r="R634" s="16" t="s">
        <v>78</v>
      </c>
      <c r="S634" s="16" t="s">
        <v>79</v>
      </c>
      <c r="T634" s="14" t="s">
        <v>80</v>
      </c>
      <c r="U634" s="13" t="s">
        <v>2248</v>
      </c>
      <c r="V634" s="14" t="s">
        <v>2249</v>
      </c>
      <c r="W634" s="13" t="s">
        <v>83</v>
      </c>
      <c r="X634" s="17" t="s">
        <v>426</v>
      </c>
      <c r="Y634" s="14">
        <v>215</v>
      </c>
      <c r="Z634" s="14" t="s">
        <v>430</v>
      </c>
      <c r="AA634" s="13" t="s">
        <v>263</v>
      </c>
      <c r="AB634" s="18" t="s">
        <v>264</v>
      </c>
      <c r="AC634" s="4">
        <f t="shared" si="90"/>
        <v>1</v>
      </c>
      <c r="AD634" s="2">
        <f>IF(COUNTIF(D$2:D634,D634)&gt;1,0,1)</f>
        <v>1</v>
      </c>
      <c r="AG634" s="2">
        <f t="shared" si="91"/>
        <v>0</v>
      </c>
      <c r="AH634" s="2">
        <f t="shared" si="97"/>
        <v>0</v>
      </c>
      <c r="AI634" s="2">
        <f t="shared" si="92"/>
        <v>1</v>
      </c>
      <c r="AJ634" s="44" t="str">
        <f t="shared" si="93"/>
        <v>30983499S52547673X</v>
      </c>
      <c r="AK634" s="2">
        <f>IF(COUNTIF(AJ$2:AJ634,AJ634)&gt;1,0,1)</f>
        <v>1</v>
      </c>
      <c r="AL634" s="2">
        <f t="shared" si="94"/>
        <v>0</v>
      </c>
      <c r="AM634" s="2">
        <f t="shared" si="95"/>
        <v>1</v>
      </c>
      <c r="AN634" s="2">
        <f t="shared" si="96"/>
        <v>0</v>
      </c>
      <c r="AO634" s="2" t="str">
        <f>VLOOKUP(D634,'[1]Matriculados PD 2015_2019'!$D:$F,3,0)</f>
        <v>completo</v>
      </c>
      <c r="AP634" s="2">
        <f t="shared" si="98"/>
        <v>1</v>
      </c>
      <c r="AQ634" s="2">
        <f t="shared" si="99"/>
        <v>0</v>
      </c>
    </row>
    <row r="635" spans="1:43">
      <c r="A635" s="2">
        <v>532</v>
      </c>
      <c r="B635" s="6" t="s">
        <v>413</v>
      </c>
      <c r="C635" s="7" t="s">
        <v>120</v>
      </c>
      <c r="D635" s="7" t="s">
        <v>4281</v>
      </c>
      <c r="E635" s="8">
        <v>10449095</v>
      </c>
      <c r="F635" s="8">
        <v>102483</v>
      </c>
      <c r="G635" s="8" t="s">
        <v>4282</v>
      </c>
      <c r="H635" s="7" t="s">
        <v>73</v>
      </c>
      <c r="I635" s="7" t="s">
        <v>74</v>
      </c>
      <c r="J635" s="8" t="s">
        <v>75</v>
      </c>
      <c r="K635" s="8" t="s">
        <v>4283</v>
      </c>
      <c r="L635" s="7">
        <v>2015</v>
      </c>
      <c r="M635" s="9">
        <v>42632</v>
      </c>
      <c r="N635" s="10" t="s">
        <v>77</v>
      </c>
      <c r="O635" s="10">
        <v>0</v>
      </c>
      <c r="P635" s="10" t="s">
        <v>78</v>
      </c>
      <c r="Q635" s="10" t="s">
        <v>78</v>
      </c>
      <c r="R635" s="10" t="s">
        <v>78</v>
      </c>
      <c r="S635" s="10" t="s">
        <v>79</v>
      </c>
      <c r="T635" s="8" t="s">
        <v>90</v>
      </c>
      <c r="U635" s="7" t="s">
        <v>2248</v>
      </c>
      <c r="V635" s="8" t="s">
        <v>2249</v>
      </c>
      <c r="W635" s="7" t="s">
        <v>83</v>
      </c>
      <c r="X635" s="11" t="s">
        <v>426</v>
      </c>
      <c r="Y635" s="8">
        <v>215</v>
      </c>
      <c r="Z635" s="8" t="s">
        <v>430</v>
      </c>
      <c r="AA635" s="7" t="s">
        <v>263</v>
      </c>
      <c r="AB635" s="12" t="s">
        <v>264</v>
      </c>
      <c r="AC635" s="4">
        <f t="shared" si="90"/>
        <v>1</v>
      </c>
      <c r="AD635" s="2">
        <f>IF(COUNTIF(D$2:D635,D635)&gt;1,0,1)</f>
        <v>0</v>
      </c>
      <c r="AG635" s="2">
        <f t="shared" si="91"/>
        <v>0</v>
      </c>
      <c r="AH635" s="2">
        <f t="shared" si="97"/>
        <v>0</v>
      </c>
      <c r="AI635" s="2">
        <f t="shared" si="92"/>
        <v>0</v>
      </c>
      <c r="AJ635" s="44" t="str">
        <f t="shared" si="93"/>
        <v>30983499S52547673X</v>
      </c>
      <c r="AK635" s="2">
        <f>IF(COUNTIF(AJ$2:AJ635,AJ635)&gt;1,0,1)</f>
        <v>0</v>
      </c>
      <c r="AL635" s="2">
        <f t="shared" si="94"/>
        <v>0</v>
      </c>
      <c r="AM635" s="2">
        <f t="shared" si="95"/>
        <v>0</v>
      </c>
      <c r="AN635" s="2">
        <f t="shared" si="96"/>
        <v>0</v>
      </c>
      <c r="AO635" s="2" t="str">
        <f>VLOOKUP(D635,'[1]Matriculados PD 2015_2019'!$D:$F,3,0)</f>
        <v>completo</v>
      </c>
      <c r="AP635" s="2">
        <f t="shared" si="98"/>
        <v>0</v>
      </c>
      <c r="AQ635" s="2">
        <f t="shared" si="99"/>
        <v>0</v>
      </c>
    </row>
    <row r="636" spans="1:43">
      <c r="A636" s="2">
        <v>532</v>
      </c>
      <c r="B636" s="6" t="s">
        <v>413</v>
      </c>
      <c r="C636" s="7" t="s">
        <v>120</v>
      </c>
      <c r="D636" s="7" t="s">
        <v>4284</v>
      </c>
      <c r="E636" s="8">
        <v>1075549</v>
      </c>
      <c r="F636" s="8">
        <v>102483</v>
      </c>
      <c r="G636" s="8" t="s">
        <v>4285</v>
      </c>
      <c r="H636" s="7" t="s">
        <v>73</v>
      </c>
      <c r="I636" s="7" t="s">
        <v>74</v>
      </c>
      <c r="J636" s="8" t="s">
        <v>75</v>
      </c>
      <c r="K636" s="8" t="s">
        <v>4286</v>
      </c>
      <c r="L636" s="7">
        <v>2015</v>
      </c>
      <c r="M636" s="9">
        <v>42558</v>
      </c>
      <c r="N636" s="10" t="s">
        <v>77</v>
      </c>
      <c r="O636" s="10">
        <v>0</v>
      </c>
      <c r="P636" s="10" t="s">
        <v>78</v>
      </c>
      <c r="Q636" s="10" t="s">
        <v>78</v>
      </c>
      <c r="R636" s="10" t="s">
        <v>78</v>
      </c>
      <c r="S636" s="10" t="s">
        <v>78</v>
      </c>
      <c r="T636" s="8" t="s">
        <v>80</v>
      </c>
      <c r="U636" s="7" t="s">
        <v>546</v>
      </c>
      <c r="V636" s="8" t="s">
        <v>547</v>
      </c>
      <c r="W636" s="7" t="s">
        <v>73</v>
      </c>
      <c r="X636" s="11" t="s">
        <v>358</v>
      </c>
      <c r="Y636" s="8">
        <v>740</v>
      </c>
      <c r="Z636" s="8" t="s">
        <v>548</v>
      </c>
      <c r="AA636" s="7" t="s">
        <v>263</v>
      </c>
      <c r="AB636" s="12" t="s">
        <v>264</v>
      </c>
      <c r="AC636" s="4">
        <f t="shared" si="90"/>
        <v>1</v>
      </c>
      <c r="AD636" s="2">
        <f>IF(COUNTIF(D$2:D636,D636)&gt;1,0,1)</f>
        <v>1</v>
      </c>
      <c r="AG636" s="2">
        <f t="shared" si="91"/>
        <v>0</v>
      </c>
      <c r="AH636" s="2">
        <f t="shared" si="97"/>
        <v>0</v>
      </c>
      <c r="AI636" s="2">
        <f t="shared" si="92"/>
        <v>1</v>
      </c>
      <c r="AJ636" s="44" t="str">
        <f t="shared" si="93"/>
        <v>30996643A07879351B</v>
      </c>
      <c r="AK636" s="2">
        <f>IF(COUNTIF(AJ$2:AJ636,AJ636)&gt;1,0,1)</f>
        <v>1</v>
      </c>
      <c r="AL636" s="2">
        <f t="shared" si="94"/>
        <v>1</v>
      </c>
      <c r="AM636" s="2">
        <f t="shared" si="95"/>
        <v>0</v>
      </c>
      <c r="AN636" s="2">
        <f t="shared" si="96"/>
        <v>0</v>
      </c>
      <c r="AO636" s="2" t="str">
        <f>VLOOKUP(D636,'[1]Matriculados PD 2015_2019'!$D:$F,3,0)</f>
        <v>completo</v>
      </c>
      <c r="AP636" s="2">
        <f t="shared" si="98"/>
        <v>1</v>
      </c>
      <c r="AQ636" s="2">
        <f t="shared" si="99"/>
        <v>0</v>
      </c>
    </row>
    <row r="637" spans="1:43">
      <c r="A637" s="2">
        <v>532</v>
      </c>
      <c r="B637" s="5" t="s">
        <v>413</v>
      </c>
      <c r="C637" s="13" t="s">
        <v>120</v>
      </c>
      <c r="D637" s="13" t="s">
        <v>4284</v>
      </c>
      <c r="E637" s="14">
        <v>1075549</v>
      </c>
      <c r="F637" s="14">
        <v>102483</v>
      </c>
      <c r="G637" s="14" t="s">
        <v>4285</v>
      </c>
      <c r="H637" s="13" t="s">
        <v>73</v>
      </c>
      <c r="I637" s="13" t="s">
        <v>74</v>
      </c>
      <c r="J637" s="14" t="s">
        <v>75</v>
      </c>
      <c r="K637" s="14" t="s">
        <v>4286</v>
      </c>
      <c r="L637" s="13">
        <v>2015</v>
      </c>
      <c r="M637" s="15">
        <v>42558</v>
      </c>
      <c r="N637" s="16" t="s">
        <v>77</v>
      </c>
      <c r="O637" s="16">
        <v>0</v>
      </c>
      <c r="P637" s="16" t="s">
        <v>78</v>
      </c>
      <c r="Q637" s="16" t="s">
        <v>78</v>
      </c>
      <c r="R637" s="16" t="s">
        <v>78</v>
      </c>
      <c r="S637" s="16" t="s">
        <v>78</v>
      </c>
      <c r="T637" s="14" t="s">
        <v>80</v>
      </c>
      <c r="U637" s="13" t="s">
        <v>1382</v>
      </c>
      <c r="V637" s="14" t="s">
        <v>1383</v>
      </c>
      <c r="W637" s="13" t="s">
        <v>73</v>
      </c>
      <c r="X637" s="17" t="s">
        <v>358</v>
      </c>
      <c r="Y637" s="14">
        <v>735</v>
      </c>
      <c r="Z637" s="14" t="s">
        <v>505</v>
      </c>
      <c r="AA637" s="13" t="s">
        <v>263</v>
      </c>
      <c r="AB637" s="18" t="s">
        <v>264</v>
      </c>
      <c r="AC637" s="4">
        <f t="shared" si="90"/>
        <v>1</v>
      </c>
      <c r="AD637" s="2">
        <f>IF(COUNTIF(D$2:D637,D637)&gt;1,0,1)</f>
        <v>0</v>
      </c>
      <c r="AG637" s="2">
        <f t="shared" si="91"/>
        <v>0</v>
      </c>
      <c r="AH637" s="2">
        <f t="shared" si="97"/>
        <v>0</v>
      </c>
      <c r="AI637" s="2">
        <f t="shared" si="92"/>
        <v>0</v>
      </c>
      <c r="AJ637" s="44" t="str">
        <f t="shared" si="93"/>
        <v>30996643A44364244G</v>
      </c>
      <c r="AK637" s="2">
        <f>IF(COUNTIF(AJ$2:AJ637,AJ637)&gt;1,0,1)</f>
        <v>1</v>
      </c>
      <c r="AL637" s="2">
        <f t="shared" si="94"/>
        <v>0</v>
      </c>
      <c r="AM637" s="2">
        <f t="shared" si="95"/>
        <v>0</v>
      </c>
      <c r="AN637" s="2">
        <f t="shared" si="96"/>
        <v>0</v>
      </c>
      <c r="AO637" s="2" t="str">
        <f>VLOOKUP(D637,'[1]Matriculados PD 2015_2019'!$D:$F,3,0)</f>
        <v>completo</v>
      </c>
      <c r="AP637" s="2">
        <f t="shared" si="98"/>
        <v>0</v>
      </c>
      <c r="AQ637" s="2">
        <f t="shared" si="99"/>
        <v>0</v>
      </c>
    </row>
    <row r="638" spans="1:43">
      <c r="A638" s="2">
        <v>532</v>
      </c>
      <c r="B638" s="6" t="s">
        <v>413</v>
      </c>
      <c r="C638" s="7" t="s">
        <v>120</v>
      </c>
      <c r="D638" s="7" t="s">
        <v>4284</v>
      </c>
      <c r="E638" s="8">
        <v>1075549</v>
      </c>
      <c r="F638" s="8">
        <v>102483</v>
      </c>
      <c r="G638" s="8" t="s">
        <v>4285</v>
      </c>
      <c r="H638" s="7" t="s">
        <v>73</v>
      </c>
      <c r="I638" s="7" t="s">
        <v>74</v>
      </c>
      <c r="J638" s="8" t="s">
        <v>75</v>
      </c>
      <c r="K638" s="8" t="s">
        <v>4286</v>
      </c>
      <c r="L638" s="7">
        <v>2015</v>
      </c>
      <c r="M638" s="9">
        <v>42558</v>
      </c>
      <c r="N638" s="10" t="s">
        <v>77</v>
      </c>
      <c r="O638" s="10">
        <v>0</v>
      </c>
      <c r="P638" s="10" t="s">
        <v>78</v>
      </c>
      <c r="Q638" s="10" t="s">
        <v>78</v>
      </c>
      <c r="R638" s="10" t="s">
        <v>78</v>
      </c>
      <c r="S638" s="10" t="s">
        <v>78</v>
      </c>
      <c r="T638" s="8" t="s">
        <v>90</v>
      </c>
      <c r="U638" s="7" t="s">
        <v>546</v>
      </c>
      <c r="V638" s="8" t="s">
        <v>547</v>
      </c>
      <c r="W638" s="7" t="s">
        <v>73</v>
      </c>
      <c r="X638" s="11" t="s">
        <v>358</v>
      </c>
      <c r="Y638" s="8">
        <v>740</v>
      </c>
      <c r="Z638" s="8" t="s">
        <v>548</v>
      </c>
      <c r="AA638" s="7" t="s">
        <v>263</v>
      </c>
      <c r="AB638" s="12" t="s">
        <v>264</v>
      </c>
      <c r="AC638" s="4">
        <f t="shared" si="90"/>
        <v>1</v>
      </c>
      <c r="AD638" s="2">
        <f>IF(COUNTIF(D$2:D638,D638)&gt;1,0,1)</f>
        <v>0</v>
      </c>
      <c r="AG638" s="2">
        <f t="shared" si="91"/>
        <v>0</v>
      </c>
      <c r="AH638" s="2">
        <f t="shared" si="97"/>
        <v>0</v>
      </c>
      <c r="AI638" s="2">
        <f t="shared" si="92"/>
        <v>0</v>
      </c>
      <c r="AJ638" s="44" t="str">
        <f t="shared" si="93"/>
        <v>30996643A07879351B</v>
      </c>
      <c r="AK638" s="2">
        <f>IF(COUNTIF(AJ$2:AJ638,AJ638)&gt;1,0,1)</f>
        <v>0</v>
      </c>
      <c r="AL638" s="2">
        <f t="shared" si="94"/>
        <v>0</v>
      </c>
      <c r="AM638" s="2">
        <f t="shared" si="95"/>
        <v>0</v>
      </c>
      <c r="AN638" s="2">
        <f t="shared" si="96"/>
        <v>0</v>
      </c>
      <c r="AO638" s="2" t="str">
        <f>VLOOKUP(D638,'[1]Matriculados PD 2015_2019'!$D:$F,3,0)</f>
        <v>completo</v>
      </c>
      <c r="AP638" s="2">
        <f t="shared" si="98"/>
        <v>0</v>
      </c>
      <c r="AQ638" s="2">
        <f t="shared" si="99"/>
        <v>0</v>
      </c>
    </row>
    <row r="639" spans="1:43">
      <c r="A639" s="2">
        <v>533</v>
      </c>
      <c r="B639" s="6" t="s">
        <v>594</v>
      </c>
      <c r="C639" s="7" t="s">
        <v>120</v>
      </c>
      <c r="D639" s="7" t="s">
        <v>4287</v>
      </c>
      <c r="E639" s="8">
        <v>10300059</v>
      </c>
      <c r="F639" s="8">
        <v>102484</v>
      </c>
      <c r="G639" s="8" t="s">
        <v>4288</v>
      </c>
      <c r="H639" s="7" t="s">
        <v>83</v>
      </c>
      <c r="I639" s="7" t="s">
        <v>74</v>
      </c>
      <c r="J639" s="8" t="s">
        <v>75</v>
      </c>
      <c r="K639" s="8" t="s">
        <v>4289</v>
      </c>
      <c r="L639" s="7">
        <v>2015</v>
      </c>
      <c r="M639" s="9">
        <v>42503</v>
      </c>
      <c r="N639" s="10" t="s">
        <v>77</v>
      </c>
      <c r="O639" s="10">
        <v>0</v>
      </c>
      <c r="P639" s="10" t="s">
        <v>78</v>
      </c>
      <c r="Q639" s="10" t="s">
        <v>78</v>
      </c>
      <c r="R639" s="10" t="s">
        <v>78</v>
      </c>
      <c r="S639" s="10" t="s">
        <v>79</v>
      </c>
      <c r="T639" s="8" t="s">
        <v>80</v>
      </c>
      <c r="U639" s="7" t="s">
        <v>4290</v>
      </c>
      <c r="V639" s="8" t="s">
        <v>4291</v>
      </c>
      <c r="W639" s="7" t="s">
        <v>83</v>
      </c>
      <c r="X639" s="11" t="s">
        <v>609</v>
      </c>
      <c r="Y639" s="8">
        <v>75</v>
      </c>
      <c r="Z639" s="8" t="s">
        <v>610</v>
      </c>
      <c r="AA639" s="7" t="s">
        <v>107</v>
      </c>
      <c r="AB639" s="12" t="s">
        <v>108</v>
      </c>
      <c r="AC639" s="4">
        <f t="shared" si="90"/>
        <v>1</v>
      </c>
      <c r="AD639" s="2">
        <f>IF(COUNTIF(D$2:D639,D639)&gt;1,0,1)</f>
        <v>1</v>
      </c>
      <c r="AG639" s="2">
        <f t="shared" si="91"/>
        <v>0</v>
      </c>
      <c r="AH639" s="2">
        <f t="shared" si="97"/>
        <v>0</v>
      </c>
      <c r="AI639" s="2">
        <f t="shared" si="92"/>
        <v>1</v>
      </c>
      <c r="AJ639" s="44" t="str">
        <f t="shared" si="93"/>
        <v>26974123E30506294Z</v>
      </c>
      <c r="AK639" s="2">
        <f>IF(COUNTIF(AJ$2:AJ639,AJ639)&gt;1,0,1)</f>
        <v>1</v>
      </c>
      <c r="AL639" s="2">
        <f t="shared" si="94"/>
        <v>1</v>
      </c>
      <c r="AM639" s="2">
        <f t="shared" si="95"/>
        <v>1</v>
      </c>
      <c r="AN639" s="2">
        <f t="shared" si="96"/>
        <v>0</v>
      </c>
      <c r="AO639" s="2" t="str">
        <f>VLOOKUP(D639,'[1]Matriculados PD 2015_2019'!$D:$F,3,0)</f>
        <v>completo</v>
      </c>
      <c r="AP639" s="2">
        <f t="shared" si="98"/>
        <v>1</v>
      </c>
      <c r="AQ639" s="2">
        <f t="shared" si="99"/>
        <v>0</v>
      </c>
    </row>
    <row r="640" spans="1:43">
      <c r="A640" s="2">
        <v>533</v>
      </c>
      <c r="B640" s="5" t="s">
        <v>594</v>
      </c>
      <c r="C640" s="13" t="s">
        <v>120</v>
      </c>
      <c r="D640" s="13" t="s">
        <v>4287</v>
      </c>
      <c r="E640" s="14">
        <v>10300059</v>
      </c>
      <c r="F640" s="14">
        <v>102484</v>
      </c>
      <c r="G640" s="14" t="s">
        <v>4288</v>
      </c>
      <c r="H640" s="13" t="s">
        <v>83</v>
      </c>
      <c r="I640" s="13" t="s">
        <v>74</v>
      </c>
      <c r="J640" s="14" t="s">
        <v>75</v>
      </c>
      <c r="K640" s="14" t="s">
        <v>4289</v>
      </c>
      <c r="L640" s="13">
        <v>2015</v>
      </c>
      <c r="M640" s="15">
        <v>42503</v>
      </c>
      <c r="N640" s="16" t="s">
        <v>77</v>
      </c>
      <c r="O640" s="16">
        <v>0</v>
      </c>
      <c r="P640" s="16" t="s">
        <v>78</v>
      </c>
      <c r="Q640" s="16" t="s">
        <v>78</v>
      </c>
      <c r="R640" s="16" t="s">
        <v>78</v>
      </c>
      <c r="S640" s="16" t="s">
        <v>79</v>
      </c>
      <c r="T640" s="14" t="s">
        <v>80</v>
      </c>
      <c r="U640" s="13" t="s">
        <v>4292</v>
      </c>
      <c r="V640" s="14" t="s">
        <v>4293</v>
      </c>
      <c r="W640" s="13" t="s">
        <v>83</v>
      </c>
      <c r="X640" s="17" t="s">
        <v>609</v>
      </c>
      <c r="Y640" s="14">
        <v>75</v>
      </c>
      <c r="Z640" s="14" t="s">
        <v>610</v>
      </c>
      <c r="AA640" s="13" t="s">
        <v>107</v>
      </c>
      <c r="AB640" s="18" t="s">
        <v>108</v>
      </c>
      <c r="AC640" s="4">
        <f t="shared" si="90"/>
        <v>1</v>
      </c>
      <c r="AD640" s="2">
        <f>IF(COUNTIF(D$2:D640,D640)&gt;1,0,1)</f>
        <v>0</v>
      </c>
      <c r="AG640" s="2">
        <f t="shared" si="91"/>
        <v>0</v>
      </c>
      <c r="AH640" s="2">
        <f t="shared" si="97"/>
        <v>0</v>
      </c>
      <c r="AI640" s="2">
        <f t="shared" si="92"/>
        <v>0</v>
      </c>
      <c r="AJ640" s="44" t="str">
        <f t="shared" si="93"/>
        <v>26974123E30791255M</v>
      </c>
      <c r="AK640" s="2">
        <f>IF(COUNTIF(AJ$2:AJ640,AJ640)&gt;1,0,1)</f>
        <v>1</v>
      </c>
      <c r="AL640" s="2">
        <f t="shared" si="94"/>
        <v>0</v>
      </c>
      <c r="AM640" s="2">
        <f t="shared" si="95"/>
        <v>0</v>
      </c>
      <c r="AN640" s="2">
        <f t="shared" si="96"/>
        <v>0</v>
      </c>
      <c r="AO640" s="2" t="str">
        <f>VLOOKUP(D640,'[1]Matriculados PD 2015_2019'!$D:$F,3,0)</f>
        <v>completo</v>
      </c>
      <c r="AP640" s="2">
        <f t="shared" si="98"/>
        <v>0</v>
      </c>
      <c r="AQ640" s="2">
        <f t="shared" si="99"/>
        <v>0</v>
      </c>
    </row>
    <row r="641" spans="1:43">
      <c r="A641" s="2">
        <v>533</v>
      </c>
      <c r="B641" s="5" t="s">
        <v>594</v>
      </c>
      <c r="C641" s="13" t="s">
        <v>120</v>
      </c>
      <c r="D641" s="13" t="s">
        <v>4287</v>
      </c>
      <c r="E641" s="14">
        <v>10300059</v>
      </c>
      <c r="F641" s="14">
        <v>102484</v>
      </c>
      <c r="G641" s="14" t="s">
        <v>4288</v>
      </c>
      <c r="H641" s="13" t="s">
        <v>83</v>
      </c>
      <c r="I641" s="13" t="s">
        <v>74</v>
      </c>
      <c r="J641" s="14" t="s">
        <v>75</v>
      </c>
      <c r="K641" s="14" t="s">
        <v>4289</v>
      </c>
      <c r="L641" s="13">
        <v>2015</v>
      </c>
      <c r="M641" s="15">
        <v>42503</v>
      </c>
      <c r="N641" s="16" t="s">
        <v>77</v>
      </c>
      <c r="O641" s="16">
        <v>0</v>
      </c>
      <c r="P641" s="16" t="s">
        <v>78</v>
      </c>
      <c r="Q641" s="16" t="s">
        <v>78</v>
      </c>
      <c r="R641" s="16" t="s">
        <v>78</v>
      </c>
      <c r="S641" s="16" t="s">
        <v>79</v>
      </c>
      <c r="T641" s="14" t="s">
        <v>90</v>
      </c>
      <c r="U641" s="13" t="s">
        <v>4290</v>
      </c>
      <c r="V641" s="14" t="s">
        <v>4291</v>
      </c>
      <c r="W641" s="13" t="s">
        <v>83</v>
      </c>
      <c r="X641" s="17" t="s">
        <v>609</v>
      </c>
      <c r="Y641" s="14">
        <v>75</v>
      </c>
      <c r="Z641" s="14" t="s">
        <v>610</v>
      </c>
      <c r="AA641" s="13" t="s">
        <v>107</v>
      </c>
      <c r="AB641" s="18" t="s">
        <v>108</v>
      </c>
      <c r="AC641" s="4">
        <f t="shared" si="90"/>
        <v>1</v>
      </c>
      <c r="AD641" s="2">
        <f>IF(COUNTIF(D$2:D641,D641)&gt;1,0,1)</f>
        <v>0</v>
      </c>
      <c r="AG641" s="2">
        <f t="shared" si="91"/>
        <v>0</v>
      </c>
      <c r="AH641" s="2">
        <f t="shared" si="97"/>
        <v>0</v>
      </c>
      <c r="AI641" s="2">
        <f t="shared" si="92"/>
        <v>0</v>
      </c>
      <c r="AJ641" s="44" t="str">
        <f t="shared" si="93"/>
        <v>26974123E30506294Z</v>
      </c>
      <c r="AK641" s="2">
        <f>IF(COUNTIF(AJ$2:AJ641,AJ641)&gt;1,0,1)</f>
        <v>0</v>
      </c>
      <c r="AL641" s="2">
        <f t="shared" si="94"/>
        <v>0</v>
      </c>
      <c r="AM641" s="2">
        <f t="shared" si="95"/>
        <v>0</v>
      </c>
      <c r="AN641" s="2">
        <f t="shared" si="96"/>
        <v>0</v>
      </c>
      <c r="AO641" s="2" t="str">
        <f>VLOOKUP(D641,'[1]Matriculados PD 2015_2019'!$D:$F,3,0)</f>
        <v>completo</v>
      </c>
      <c r="AP641" s="2">
        <f t="shared" si="98"/>
        <v>0</v>
      </c>
      <c r="AQ641" s="2">
        <f t="shared" si="99"/>
        <v>0</v>
      </c>
    </row>
    <row r="642" spans="1:43">
      <c r="A642" s="2">
        <v>533</v>
      </c>
      <c r="B642" s="6" t="s">
        <v>594</v>
      </c>
      <c r="C642" s="7" t="s">
        <v>120</v>
      </c>
      <c r="D642" s="7" t="s">
        <v>4294</v>
      </c>
      <c r="E642" s="8">
        <v>10478716</v>
      </c>
      <c r="F642" s="8">
        <v>102484</v>
      </c>
      <c r="G642" s="8" t="s">
        <v>4295</v>
      </c>
      <c r="H642" s="7" t="s">
        <v>83</v>
      </c>
      <c r="I642" s="7" t="s">
        <v>74</v>
      </c>
      <c r="J642" s="8" t="s">
        <v>75</v>
      </c>
      <c r="K642" s="8" t="s">
        <v>4296</v>
      </c>
      <c r="L642" s="7">
        <v>2015</v>
      </c>
      <c r="M642" s="9">
        <v>42496</v>
      </c>
      <c r="N642" s="10" t="s">
        <v>77</v>
      </c>
      <c r="O642" s="10">
        <v>0</v>
      </c>
      <c r="P642" s="10" t="s">
        <v>78</v>
      </c>
      <c r="Q642" s="10" t="s">
        <v>78</v>
      </c>
      <c r="R642" s="10" t="s">
        <v>78</v>
      </c>
      <c r="S642" s="10" t="s">
        <v>78</v>
      </c>
      <c r="T642" s="8" t="s">
        <v>80</v>
      </c>
      <c r="U642" s="7"/>
      <c r="V642" s="8" t="s">
        <v>4297</v>
      </c>
      <c r="W642" s="7"/>
      <c r="X642" s="11"/>
      <c r="Y642" s="8"/>
      <c r="Z642" s="8"/>
      <c r="AA642" s="7"/>
      <c r="AB642" s="12"/>
      <c r="AC642" s="4">
        <f t="shared" ref="AC642:AC705" si="100">IF(N642="","SIN NOTA",IF(N642="NP","NP",1))</f>
        <v>1</v>
      </c>
      <c r="AD642" s="2">
        <f>IF(COUNTIF(D$2:D642,D642)&gt;1,0,1)</f>
        <v>1</v>
      </c>
      <c r="AG642" s="2">
        <f t="shared" ref="AG642:AG705" si="101">IF(AD642=1,IF(Q642="S",1,0),0)</f>
        <v>0</v>
      </c>
      <c r="AH642" s="2">
        <f t="shared" si="97"/>
        <v>0</v>
      </c>
      <c r="AI642" s="2">
        <f t="shared" ref="AI642:AI705" si="102">IF(AD642=1,IF(N642="Y",1,0),0)</f>
        <v>1</v>
      </c>
      <c r="AJ642" s="44" t="str">
        <f t="shared" ref="AJ642:AJ705" si="103">D642&amp;U642</f>
        <v>30517365E</v>
      </c>
      <c r="AK642" s="2">
        <f>IF(COUNTIF(AJ$2:AJ642,AJ642)&gt;1,0,1)</f>
        <v>1</v>
      </c>
      <c r="AL642" s="2">
        <f t="shared" ref="AL642:AL705" si="104">IF(AD642=1,IF(SUMIF(D:D,D642,AK:AK)&gt;1,1,0),0)</f>
        <v>1</v>
      </c>
      <c r="AM642" s="2">
        <f t="shared" ref="AM642:AM705" si="105">IF(AD642=1,IF(S642="S",1,0),0)</f>
        <v>0</v>
      </c>
      <c r="AN642" s="2">
        <f t="shared" ref="AN642:AN705" si="106">IF(AD642=1,IF(I642="E",0,1),0)</f>
        <v>0</v>
      </c>
      <c r="AO642" s="2" t="str">
        <f>VLOOKUP(D642,'[1]Matriculados PD 2015_2019'!$D:$F,3,0)</f>
        <v>completo</v>
      </c>
      <c r="AP642" s="2">
        <f t="shared" si="98"/>
        <v>1</v>
      </c>
      <c r="AQ642" s="2">
        <f t="shared" si="99"/>
        <v>0</v>
      </c>
    </row>
    <row r="643" spans="1:43">
      <c r="A643" s="2">
        <v>533</v>
      </c>
      <c r="B643" s="5" t="s">
        <v>594</v>
      </c>
      <c r="C643" s="13" t="s">
        <v>120</v>
      </c>
      <c r="D643" s="13" t="s">
        <v>4294</v>
      </c>
      <c r="E643" s="14">
        <v>10478716</v>
      </c>
      <c r="F643" s="14">
        <v>102484</v>
      </c>
      <c r="G643" s="14" t="s">
        <v>4295</v>
      </c>
      <c r="H643" s="13" t="s">
        <v>83</v>
      </c>
      <c r="I643" s="13" t="s">
        <v>74</v>
      </c>
      <c r="J643" s="14" t="s">
        <v>75</v>
      </c>
      <c r="K643" s="14" t="s">
        <v>4296</v>
      </c>
      <c r="L643" s="13">
        <v>2015</v>
      </c>
      <c r="M643" s="15">
        <v>42496</v>
      </c>
      <c r="N643" s="16" t="s">
        <v>77</v>
      </c>
      <c r="O643" s="16">
        <v>0</v>
      </c>
      <c r="P643" s="16" t="s">
        <v>78</v>
      </c>
      <c r="Q643" s="16" t="s">
        <v>78</v>
      </c>
      <c r="R643" s="16" t="s">
        <v>78</v>
      </c>
      <c r="S643" s="16" t="s">
        <v>78</v>
      </c>
      <c r="T643" s="14" t="s">
        <v>80</v>
      </c>
      <c r="U643" s="13" t="s">
        <v>2275</v>
      </c>
      <c r="V643" s="14" t="s">
        <v>2276</v>
      </c>
      <c r="W643" s="13" t="s">
        <v>83</v>
      </c>
      <c r="X643" s="17" t="s">
        <v>1466</v>
      </c>
      <c r="Y643" s="14">
        <v>250</v>
      </c>
      <c r="Z643" s="14" t="s">
        <v>2277</v>
      </c>
      <c r="AA643" s="13" t="s">
        <v>107</v>
      </c>
      <c r="AB643" s="18" t="s">
        <v>108</v>
      </c>
      <c r="AC643" s="4">
        <f t="shared" si="100"/>
        <v>1</v>
      </c>
      <c r="AD643" s="2">
        <f>IF(COUNTIF(D$2:D643,D643)&gt;1,0,1)</f>
        <v>0</v>
      </c>
      <c r="AG643" s="2">
        <f t="shared" si="101"/>
        <v>0</v>
      </c>
      <c r="AH643" s="2">
        <f t="shared" ref="AH643:AH706" si="107">IF(AD643=1,IF(R643="S",1,0),0)</f>
        <v>0</v>
      </c>
      <c r="AI643" s="2">
        <f t="shared" si="102"/>
        <v>0</v>
      </c>
      <c r="AJ643" s="44" t="str">
        <f t="shared" si="103"/>
        <v>30517365E30506571S</v>
      </c>
      <c r="AK643" s="2">
        <f>IF(COUNTIF(AJ$2:AJ643,AJ643)&gt;1,0,1)</f>
        <v>1</v>
      </c>
      <c r="AL643" s="2">
        <f t="shared" si="104"/>
        <v>0</v>
      </c>
      <c r="AM643" s="2">
        <f t="shared" si="105"/>
        <v>0</v>
      </c>
      <c r="AN643" s="2">
        <f t="shared" si="106"/>
        <v>0</v>
      </c>
      <c r="AO643" s="2" t="str">
        <f>VLOOKUP(D643,'[1]Matriculados PD 2015_2019'!$D:$F,3,0)</f>
        <v>completo</v>
      </c>
      <c r="AP643" s="2">
        <f t="shared" ref="AP643:AP706" si="108">IF(AD643=1,IF(AO643="completo",1,0),0)</f>
        <v>0</v>
      </c>
      <c r="AQ643" s="2">
        <f t="shared" ref="AQ643:AQ706" si="109">IF(AD643=1,IF(AO643="parcial",1,0),0)</f>
        <v>0</v>
      </c>
    </row>
    <row r="644" spans="1:43">
      <c r="A644" s="2">
        <v>533</v>
      </c>
      <c r="B644" s="6" t="s">
        <v>594</v>
      </c>
      <c r="C644" s="7" t="s">
        <v>120</v>
      </c>
      <c r="D644" s="7" t="s">
        <v>4294</v>
      </c>
      <c r="E644" s="8">
        <v>10478716</v>
      </c>
      <c r="F644" s="8">
        <v>102484</v>
      </c>
      <c r="G644" s="8" t="s">
        <v>4295</v>
      </c>
      <c r="H644" s="7" t="s">
        <v>83</v>
      </c>
      <c r="I644" s="7" t="s">
        <v>74</v>
      </c>
      <c r="J644" s="8" t="s">
        <v>75</v>
      </c>
      <c r="K644" s="8" t="s">
        <v>4296</v>
      </c>
      <c r="L644" s="7">
        <v>2015</v>
      </c>
      <c r="M644" s="9">
        <v>42496</v>
      </c>
      <c r="N644" s="10" t="s">
        <v>77</v>
      </c>
      <c r="O644" s="10">
        <v>0</v>
      </c>
      <c r="P644" s="10" t="s">
        <v>78</v>
      </c>
      <c r="Q644" s="10" t="s">
        <v>78</v>
      </c>
      <c r="R644" s="10" t="s">
        <v>78</v>
      </c>
      <c r="S644" s="10" t="s">
        <v>78</v>
      </c>
      <c r="T644" s="8" t="s">
        <v>90</v>
      </c>
      <c r="U644" s="7" t="s">
        <v>2275</v>
      </c>
      <c r="V644" s="8" t="s">
        <v>2276</v>
      </c>
      <c r="W644" s="7" t="s">
        <v>83</v>
      </c>
      <c r="X644" s="11" t="s">
        <v>1466</v>
      </c>
      <c r="Y644" s="8">
        <v>250</v>
      </c>
      <c r="Z644" s="8" t="s">
        <v>2277</v>
      </c>
      <c r="AA644" s="7" t="s">
        <v>107</v>
      </c>
      <c r="AB644" s="12" t="s">
        <v>108</v>
      </c>
      <c r="AC644" s="4">
        <f t="shared" si="100"/>
        <v>1</v>
      </c>
      <c r="AD644" s="2">
        <f>IF(COUNTIF(D$2:D644,D644)&gt;1,0,1)</f>
        <v>0</v>
      </c>
      <c r="AG644" s="2">
        <f t="shared" si="101"/>
        <v>0</v>
      </c>
      <c r="AH644" s="2">
        <f t="shared" si="107"/>
        <v>0</v>
      </c>
      <c r="AI644" s="2">
        <f t="shared" si="102"/>
        <v>0</v>
      </c>
      <c r="AJ644" s="44" t="str">
        <f t="shared" si="103"/>
        <v>30517365E30506571S</v>
      </c>
      <c r="AK644" s="2">
        <f>IF(COUNTIF(AJ$2:AJ644,AJ644)&gt;1,0,1)</f>
        <v>0</v>
      </c>
      <c r="AL644" s="2">
        <f t="shared" si="104"/>
        <v>0</v>
      </c>
      <c r="AM644" s="2">
        <f t="shared" si="105"/>
        <v>0</v>
      </c>
      <c r="AN644" s="2">
        <f t="shared" si="106"/>
        <v>0</v>
      </c>
      <c r="AO644" s="2" t="str">
        <f>VLOOKUP(D644,'[1]Matriculados PD 2015_2019'!$D:$F,3,0)</f>
        <v>completo</v>
      </c>
      <c r="AP644" s="2">
        <f t="shared" si="108"/>
        <v>0</v>
      </c>
      <c r="AQ644" s="2">
        <f t="shared" si="109"/>
        <v>0</v>
      </c>
    </row>
    <row r="645" spans="1:43">
      <c r="A645" s="2">
        <v>533</v>
      </c>
      <c r="B645" s="5" t="s">
        <v>594</v>
      </c>
      <c r="C645" s="13" t="s">
        <v>120</v>
      </c>
      <c r="D645" s="13" t="s">
        <v>4298</v>
      </c>
      <c r="E645" s="14">
        <v>10405379</v>
      </c>
      <c r="F645" s="14">
        <v>102484</v>
      </c>
      <c r="G645" s="14" t="s">
        <v>4299</v>
      </c>
      <c r="H645" s="13" t="s">
        <v>83</v>
      </c>
      <c r="I645" s="13" t="s">
        <v>74</v>
      </c>
      <c r="J645" s="14" t="s">
        <v>75</v>
      </c>
      <c r="K645" s="14" t="s">
        <v>4300</v>
      </c>
      <c r="L645" s="13">
        <v>2015</v>
      </c>
      <c r="M645" s="15">
        <v>42544</v>
      </c>
      <c r="N645" s="16" t="s">
        <v>77</v>
      </c>
      <c r="O645" s="16">
        <v>0</v>
      </c>
      <c r="P645" s="16" t="s">
        <v>78</v>
      </c>
      <c r="Q645" s="16" t="s">
        <v>78</v>
      </c>
      <c r="R645" s="16" t="s">
        <v>78</v>
      </c>
      <c r="S645" s="16" t="s">
        <v>78</v>
      </c>
      <c r="T645" s="14" t="s">
        <v>80</v>
      </c>
      <c r="U645" s="13" t="s">
        <v>4301</v>
      </c>
      <c r="V645" s="14" t="s">
        <v>4302</v>
      </c>
      <c r="W645" s="13" t="s">
        <v>83</v>
      </c>
      <c r="X645" s="17" t="s">
        <v>4695</v>
      </c>
      <c r="Y645" s="14">
        <v>520</v>
      </c>
      <c r="Z645" s="14" t="s">
        <v>3122</v>
      </c>
      <c r="AA645" s="13" t="s">
        <v>107</v>
      </c>
      <c r="AB645" s="18" t="s">
        <v>108</v>
      </c>
      <c r="AC645" s="4">
        <f t="shared" si="100"/>
        <v>1</v>
      </c>
      <c r="AD645" s="2">
        <f>IF(COUNTIF(D$2:D645,D645)&gt;1,0,1)</f>
        <v>1</v>
      </c>
      <c r="AG645" s="2">
        <f t="shared" si="101"/>
        <v>0</v>
      </c>
      <c r="AH645" s="2">
        <f t="shared" si="107"/>
        <v>0</v>
      </c>
      <c r="AI645" s="2">
        <f t="shared" si="102"/>
        <v>1</v>
      </c>
      <c r="AJ645" s="44" t="str">
        <f t="shared" si="103"/>
        <v>30959976K30526875X</v>
      </c>
      <c r="AK645" s="2">
        <f>IF(COUNTIF(AJ$2:AJ645,AJ645)&gt;1,0,1)</f>
        <v>1</v>
      </c>
      <c r="AL645" s="2">
        <f t="shared" si="104"/>
        <v>1</v>
      </c>
      <c r="AM645" s="2">
        <f t="shared" si="105"/>
        <v>0</v>
      </c>
      <c r="AN645" s="2">
        <f t="shared" si="106"/>
        <v>0</v>
      </c>
      <c r="AO645" s="2" t="str">
        <f>VLOOKUP(D645,'[1]Matriculados PD 2015_2019'!$D:$F,3,0)</f>
        <v>completo</v>
      </c>
      <c r="AP645" s="2">
        <f t="shared" si="108"/>
        <v>1</v>
      </c>
      <c r="AQ645" s="2">
        <f t="shared" si="109"/>
        <v>0</v>
      </c>
    </row>
    <row r="646" spans="1:43">
      <c r="A646" s="2">
        <v>533</v>
      </c>
      <c r="B646" s="6" t="s">
        <v>594</v>
      </c>
      <c r="C646" s="7" t="s">
        <v>120</v>
      </c>
      <c r="D646" s="7" t="s">
        <v>4298</v>
      </c>
      <c r="E646" s="8">
        <v>10405379</v>
      </c>
      <c r="F646" s="8">
        <v>102484</v>
      </c>
      <c r="G646" s="8" t="s">
        <v>4299</v>
      </c>
      <c r="H646" s="7" t="s">
        <v>83</v>
      </c>
      <c r="I646" s="7" t="s">
        <v>74</v>
      </c>
      <c r="J646" s="8" t="s">
        <v>75</v>
      </c>
      <c r="K646" s="8" t="s">
        <v>4300</v>
      </c>
      <c r="L646" s="7">
        <v>2015</v>
      </c>
      <c r="M646" s="9">
        <v>42544</v>
      </c>
      <c r="N646" s="10" t="s">
        <v>77</v>
      </c>
      <c r="O646" s="10">
        <v>0</v>
      </c>
      <c r="P646" s="10" t="s">
        <v>78</v>
      </c>
      <c r="Q646" s="10" t="s">
        <v>78</v>
      </c>
      <c r="R646" s="10" t="s">
        <v>78</v>
      </c>
      <c r="S646" s="10" t="s">
        <v>78</v>
      </c>
      <c r="T646" s="8" t="s">
        <v>80</v>
      </c>
      <c r="U646" s="7" t="s">
        <v>4303</v>
      </c>
      <c r="V646" s="8" t="s">
        <v>4304</v>
      </c>
      <c r="W646" s="7"/>
      <c r="X646" s="11"/>
      <c r="Y646" s="8"/>
      <c r="Z646" s="8"/>
      <c r="AA646" s="7"/>
      <c r="AB646" s="12"/>
      <c r="AC646" s="4">
        <f t="shared" si="100"/>
        <v>1</v>
      </c>
      <c r="AD646" s="2">
        <f>IF(COUNTIF(D$2:D646,D646)&gt;1,0,1)</f>
        <v>0</v>
      </c>
      <c r="AG646" s="2">
        <f t="shared" si="101"/>
        <v>0</v>
      </c>
      <c r="AH646" s="2">
        <f t="shared" si="107"/>
        <v>0</v>
      </c>
      <c r="AI646" s="2">
        <f t="shared" si="102"/>
        <v>0</v>
      </c>
      <c r="AJ646" s="44" t="str">
        <f t="shared" si="103"/>
        <v>30959976K31603335R</v>
      </c>
      <c r="AK646" s="2">
        <f>IF(COUNTIF(AJ$2:AJ646,AJ646)&gt;1,0,1)</f>
        <v>1</v>
      </c>
      <c r="AL646" s="2">
        <f t="shared" si="104"/>
        <v>0</v>
      </c>
      <c r="AM646" s="2">
        <f t="shared" si="105"/>
        <v>0</v>
      </c>
      <c r="AN646" s="2">
        <f t="shared" si="106"/>
        <v>0</v>
      </c>
      <c r="AO646" s="2" t="str">
        <f>VLOOKUP(D646,'[1]Matriculados PD 2015_2019'!$D:$F,3,0)</f>
        <v>completo</v>
      </c>
      <c r="AP646" s="2">
        <f t="shared" si="108"/>
        <v>0</v>
      </c>
      <c r="AQ646" s="2">
        <f t="shared" si="109"/>
        <v>0</v>
      </c>
    </row>
    <row r="647" spans="1:43">
      <c r="A647" s="2">
        <v>533</v>
      </c>
      <c r="B647" s="5" t="s">
        <v>594</v>
      </c>
      <c r="C647" s="13" t="s">
        <v>120</v>
      </c>
      <c r="D647" s="13" t="s">
        <v>4298</v>
      </c>
      <c r="E647" s="14">
        <v>10405379</v>
      </c>
      <c r="F647" s="14">
        <v>102484</v>
      </c>
      <c r="G647" s="14" t="s">
        <v>4299</v>
      </c>
      <c r="H647" s="13" t="s">
        <v>83</v>
      </c>
      <c r="I647" s="13" t="s">
        <v>74</v>
      </c>
      <c r="J647" s="14" t="s">
        <v>75</v>
      </c>
      <c r="K647" s="14" t="s">
        <v>4300</v>
      </c>
      <c r="L647" s="13">
        <v>2015</v>
      </c>
      <c r="M647" s="15">
        <v>42544</v>
      </c>
      <c r="N647" s="16" t="s">
        <v>77</v>
      </c>
      <c r="O647" s="16">
        <v>0</v>
      </c>
      <c r="P647" s="16" t="s">
        <v>78</v>
      </c>
      <c r="Q647" s="16" t="s">
        <v>78</v>
      </c>
      <c r="R647" s="16" t="s">
        <v>78</v>
      </c>
      <c r="S647" s="16" t="s">
        <v>78</v>
      </c>
      <c r="T647" s="14" t="s">
        <v>90</v>
      </c>
      <c r="U647" s="13" t="s">
        <v>4301</v>
      </c>
      <c r="V647" s="14" t="s">
        <v>4302</v>
      </c>
      <c r="W647" s="13" t="s">
        <v>83</v>
      </c>
      <c r="X647" s="17" t="s">
        <v>4695</v>
      </c>
      <c r="Y647" s="14">
        <v>520</v>
      </c>
      <c r="Z647" s="14" t="s">
        <v>3122</v>
      </c>
      <c r="AA647" s="13" t="s">
        <v>107</v>
      </c>
      <c r="AB647" s="18" t="s">
        <v>108</v>
      </c>
      <c r="AC647" s="4">
        <f t="shared" si="100"/>
        <v>1</v>
      </c>
      <c r="AD647" s="2">
        <f>IF(COUNTIF(D$2:D647,D647)&gt;1,0,1)</f>
        <v>0</v>
      </c>
      <c r="AG647" s="2">
        <f t="shared" si="101"/>
        <v>0</v>
      </c>
      <c r="AH647" s="2">
        <f t="shared" si="107"/>
        <v>0</v>
      </c>
      <c r="AI647" s="2">
        <f t="shared" si="102"/>
        <v>0</v>
      </c>
      <c r="AJ647" s="44" t="str">
        <f t="shared" si="103"/>
        <v>30959976K30526875X</v>
      </c>
      <c r="AK647" s="2">
        <f>IF(COUNTIF(AJ$2:AJ647,AJ647)&gt;1,0,1)</f>
        <v>0</v>
      </c>
      <c r="AL647" s="2">
        <f t="shared" si="104"/>
        <v>0</v>
      </c>
      <c r="AM647" s="2">
        <f t="shared" si="105"/>
        <v>0</v>
      </c>
      <c r="AN647" s="2">
        <f t="shared" si="106"/>
        <v>0</v>
      </c>
      <c r="AO647" s="2" t="str">
        <f>VLOOKUP(D647,'[1]Matriculados PD 2015_2019'!$D:$F,3,0)</f>
        <v>completo</v>
      </c>
      <c r="AP647" s="2">
        <f t="shared" si="108"/>
        <v>0</v>
      </c>
      <c r="AQ647" s="2">
        <f t="shared" si="109"/>
        <v>0</v>
      </c>
    </row>
    <row r="648" spans="1:43">
      <c r="A648" s="2">
        <v>533</v>
      </c>
      <c r="B648" s="6" t="s">
        <v>594</v>
      </c>
      <c r="C648" s="7" t="s">
        <v>120</v>
      </c>
      <c r="D648" s="7" t="s">
        <v>4305</v>
      </c>
      <c r="E648" s="8">
        <v>10409306</v>
      </c>
      <c r="F648" s="8">
        <v>102484</v>
      </c>
      <c r="G648" s="8" t="s">
        <v>4306</v>
      </c>
      <c r="H648" s="7" t="s">
        <v>83</v>
      </c>
      <c r="I648" s="7" t="s">
        <v>74</v>
      </c>
      <c r="J648" s="8" t="s">
        <v>75</v>
      </c>
      <c r="K648" s="8" t="s">
        <v>4307</v>
      </c>
      <c r="L648" s="7">
        <v>2015</v>
      </c>
      <c r="M648" s="9">
        <v>42503</v>
      </c>
      <c r="N648" s="10" t="s">
        <v>77</v>
      </c>
      <c r="O648" s="10">
        <v>0</v>
      </c>
      <c r="P648" s="10" t="s">
        <v>78</v>
      </c>
      <c r="Q648" s="10" t="s">
        <v>78</v>
      </c>
      <c r="R648" s="10" t="s">
        <v>78</v>
      </c>
      <c r="S648" s="10" t="s">
        <v>79</v>
      </c>
      <c r="T648" s="8" t="s">
        <v>80</v>
      </c>
      <c r="U648" s="7" t="s">
        <v>4290</v>
      </c>
      <c r="V648" s="8" t="s">
        <v>4291</v>
      </c>
      <c r="W648" s="7" t="s">
        <v>83</v>
      </c>
      <c r="X648" s="11" t="s">
        <v>609</v>
      </c>
      <c r="Y648" s="8">
        <v>75</v>
      </c>
      <c r="Z648" s="8" t="s">
        <v>610</v>
      </c>
      <c r="AA648" s="7" t="s">
        <v>107</v>
      </c>
      <c r="AB648" s="12" t="s">
        <v>108</v>
      </c>
      <c r="AC648" s="4">
        <f t="shared" si="100"/>
        <v>1</v>
      </c>
      <c r="AD648" s="2">
        <f>IF(COUNTIF(D$2:D648,D648)&gt;1,0,1)</f>
        <v>1</v>
      </c>
      <c r="AG648" s="2">
        <f t="shared" si="101"/>
        <v>0</v>
      </c>
      <c r="AH648" s="2">
        <f t="shared" si="107"/>
        <v>0</v>
      </c>
      <c r="AI648" s="2">
        <f t="shared" si="102"/>
        <v>1</v>
      </c>
      <c r="AJ648" s="44" t="str">
        <f t="shared" si="103"/>
        <v>30990432W30506294Z</v>
      </c>
      <c r="AK648" s="2">
        <f>IF(COUNTIF(AJ$2:AJ648,AJ648)&gt;1,0,1)</f>
        <v>1</v>
      </c>
      <c r="AL648" s="2">
        <f t="shared" si="104"/>
        <v>1</v>
      </c>
      <c r="AM648" s="2">
        <f t="shared" si="105"/>
        <v>1</v>
      </c>
      <c r="AN648" s="2">
        <f t="shared" si="106"/>
        <v>0</v>
      </c>
      <c r="AO648" s="2" t="str">
        <f>VLOOKUP(D648,'[1]Matriculados PD 2015_2019'!$D:$F,3,0)</f>
        <v>completo</v>
      </c>
      <c r="AP648" s="2">
        <f t="shared" si="108"/>
        <v>1</v>
      </c>
      <c r="AQ648" s="2">
        <f t="shared" si="109"/>
        <v>0</v>
      </c>
    </row>
    <row r="649" spans="1:43">
      <c r="A649" s="2">
        <v>533</v>
      </c>
      <c r="B649" s="5" t="s">
        <v>594</v>
      </c>
      <c r="C649" s="13" t="s">
        <v>120</v>
      </c>
      <c r="D649" s="13" t="s">
        <v>4305</v>
      </c>
      <c r="E649" s="14">
        <v>10409306</v>
      </c>
      <c r="F649" s="14">
        <v>102484</v>
      </c>
      <c r="G649" s="14" t="s">
        <v>4306</v>
      </c>
      <c r="H649" s="13" t="s">
        <v>83</v>
      </c>
      <c r="I649" s="13" t="s">
        <v>74</v>
      </c>
      <c r="J649" s="14" t="s">
        <v>75</v>
      </c>
      <c r="K649" s="14" t="s">
        <v>4307</v>
      </c>
      <c r="L649" s="13">
        <v>2015</v>
      </c>
      <c r="M649" s="15">
        <v>42503</v>
      </c>
      <c r="N649" s="16" t="s">
        <v>77</v>
      </c>
      <c r="O649" s="16">
        <v>0</v>
      </c>
      <c r="P649" s="16" t="s">
        <v>78</v>
      </c>
      <c r="Q649" s="16" t="s">
        <v>78</v>
      </c>
      <c r="R649" s="16" t="s">
        <v>78</v>
      </c>
      <c r="S649" s="16" t="s">
        <v>79</v>
      </c>
      <c r="T649" s="14" t="s">
        <v>80</v>
      </c>
      <c r="U649" s="13" t="s">
        <v>4292</v>
      </c>
      <c r="V649" s="14" t="s">
        <v>4293</v>
      </c>
      <c r="W649" s="13" t="s">
        <v>83</v>
      </c>
      <c r="X649" s="17" t="s">
        <v>609</v>
      </c>
      <c r="Y649" s="14">
        <v>75</v>
      </c>
      <c r="Z649" s="14" t="s">
        <v>610</v>
      </c>
      <c r="AA649" s="13" t="s">
        <v>107</v>
      </c>
      <c r="AB649" s="18" t="s">
        <v>108</v>
      </c>
      <c r="AC649" s="4">
        <f t="shared" si="100"/>
        <v>1</v>
      </c>
      <c r="AD649" s="2">
        <f>IF(COUNTIF(D$2:D649,D649)&gt;1,0,1)</f>
        <v>0</v>
      </c>
      <c r="AG649" s="2">
        <f t="shared" si="101"/>
        <v>0</v>
      </c>
      <c r="AH649" s="2">
        <f t="shared" si="107"/>
        <v>0</v>
      </c>
      <c r="AI649" s="2">
        <f t="shared" si="102"/>
        <v>0</v>
      </c>
      <c r="AJ649" s="44" t="str">
        <f t="shared" si="103"/>
        <v>30990432W30791255M</v>
      </c>
      <c r="AK649" s="2">
        <f>IF(COUNTIF(AJ$2:AJ649,AJ649)&gt;1,0,1)</f>
        <v>1</v>
      </c>
      <c r="AL649" s="2">
        <f t="shared" si="104"/>
        <v>0</v>
      </c>
      <c r="AM649" s="2">
        <f t="shared" si="105"/>
        <v>0</v>
      </c>
      <c r="AN649" s="2">
        <f t="shared" si="106"/>
        <v>0</v>
      </c>
      <c r="AO649" s="2" t="str">
        <f>VLOOKUP(D649,'[1]Matriculados PD 2015_2019'!$D:$F,3,0)</f>
        <v>completo</v>
      </c>
      <c r="AP649" s="2">
        <f t="shared" si="108"/>
        <v>0</v>
      </c>
      <c r="AQ649" s="2">
        <f t="shared" si="109"/>
        <v>0</v>
      </c>
    </row>
    <row r="650" spans="1:43">
      <c r="A650" s="2">
        <v>533</v>
      </c>
      <c r="B650" s="6" t="s">
        <v>594</v>
      </c>
      <c r="C650" s="7" t="s">
        <v>120</v>
      </c>
      <c r="D650" s="7" t="s">
        <v>4305</v>
      </c>
      <c r="E650" s="8">
        <v>10409306</v>
      </c>
      <c r="F650" s="8">
        <v>102484</v>
      </c>
      <c r="G650" s="8" t="s">
        <v>4306</v>
      </c>
      <c r="H650" s="7" t="s">
        <v>83</v>
      </c>
      <c r="I650" s="7" t="s">
        <v>74</v>
      </c>
      <c r="J650" s="8" t="s">
        <v>75</v>
      </c>
      <c r="K650" s="8" t="s">
        <v>4307</v>
      </c>
      <c r="L650" s="7">
        <v>2015</v>
      </c>
      <c r="M650" s="9">
        <v>42503</v>
      </c>
      <c r="N650" s="10" t="s">
        <v>77</v>
      </c>
      <c r="O650" s="10">
        <v>0</v>
      </c>
      <c r="P650" s="10" t="s">
        <v>78</v>
      </c>
      <c r="Q650" s="10" t="s">
        <v>78</v>
      </c>
      <c r="R650" s="10" t="s">
        <v>78</v>
      </c>
      <c r="S650" s="10" t="s">
        <v>79</v>
      </c>
      <c r="T650" s="8" t="s">
        <v>90</v>
      </c>
      <c r="U650" s="7" t="s">
        <v>4292</v>
      </c>
      <c r="V650" s="8" t="s">
        <v>4293</v>
      </c>
      <c r="W650" s="7" t="s">
        <v>83</v>
      </c>
      <c r="X650" s="11" t="s">
        <v>609</v>
      </c>
      <c r="Y650" s="8">
        <v>75</v>
      </c>
      <c r="Z650" s="8" t="s">
        <v>610</v>
      </c>
      <c r="AA650" s="7" t="s">
        <v>107</v>
      </c>
      <c r="AB650" s="12" t="s">
        <v>108</v>
      </c>
      <c r="AC650" s="4">
        <f t="shared" si="100"/>
        <v>1</v>
      </c>
      <c r="AD650" s="2">
        <f>IF(COUNTIF(D$2:D650,D650)&gt;1,0,1)</f>
        <v>0</v>
      </c>
      <c r="AG650" s="2">
        <f t="shared" si="101"/>
        <v>0</v>
      </c>
      <c r="AH650" s="2">
        <f t="shared" si="107"/>
        <v>0</v>
      </c>
      <c r="AI650" s="2">
        <f t="shared" si="102"/>
        <v>0</v>
      </c>
      <c r="AJ650" s="44" t="str">
        <f t="shared" si="103"/>
        <v>30990432W30791255M</v>
      </c>
      <c r="AK650" s="2">
        <f>IF(COUNTIF(AJ$2:AJ650,AJ650)&gt;1,0,1)</f>
        <v>0</v>
      </c>
      <c r="AL650" s="2">
        <f t="shared" si="104"/>
        <v>0</v>
      </c>
      <c r="AM650" s="2">
        <f t="shared" si="105"/>
        <v>0</v>
      </c>
      <c r="AN650" s="2">
        <f t="shared" si="106"/>
        <v>0</v>
      </c>
      <c r="AO650" s="2" t="str">
        <f>VLOOKUP(D650,'[1]Matriculados PD 2015_2019'!$D:$F,3,0)</f>
        <v>completo</v>
      </c>
      <c r="AP650" s="2">
        <f t="shared" si="108"/>
        <v>0</v>
      </c>
      <c r="AQ650" s="2">
        <f t="shared" si="109"/>
        <v>0</v>
      </c>
    </row>
    <row r="651" spans="1:43">
      <c r="A651" s="2">
        <v>533</v>
      </c>
      <c r="B651" s="5" t="s">
        <v>594</v>
      </c>
      <c r="C651" s="13" t="s">
        <v>120</v>
      </c>
      <c r="D651" s="13" t="s">
        <v>4308</v>
      </c>
      <c r="E651" s="14">
        <v>10485859</v>
      </c>
      <c r="F651" s="14">
        <v>102484</v>
      </c>
      <c r="G651" s="14" t="s">
        <v>4309</v>
      </c>
      <c r="H651" s="13" t="s">
        <v>83</v>
      </c>
      <c r="I651" s="13" t="s">
        <v>74</v>
      </c>
      <c r="J651" s="14" t="s">
        <v>75</v>
      </c>
      <c r="K651" s="14" t="s">
        <v>4310</v>
      </c>
      <c r="L651" s="13">
        <v>2015</v>
      </c>
      <c r="M651" s="15">
        <v>42629</v>
      </c>
      <c r="N651" s="16" t="s">
        <v>77</v>
      </c>
      <c r="O651" s="16">
        <v>0</v>
      </c>
      <c r="P651" s="16" t="s">
        <v>78</v>
      </c>
      <c r="Q651" s="16" t="s">
        <v>78</v>
      </c>
      <c r="R651" s="16" t="s">
        <v>78</v>
      </c>
      <c r="S651" s="16" t="s">
        <v>78</v>
      </c>
      <c r="T651" s="14" t="s">
        <v>80</v>
      </c>
      <c r="U651" s="13" t="s">
        <v>3359</v>
      </c>
      <c r="V651" s="14" t="s">
        <v>3360</v>
      </c>
      <c r="W651" s="13" t="s">
        <v>83</v>
      </c>
      <c r="X651" s="17" t="s">
        <v>609</v>
      </c>
      <c r="Y651" s="14">
        <v>75</v>
      </c>
      <c r="Z651" s="14" t="s">
        <v>610</v>
      </c>
      <c r="AA651" s="13" t="s">
        <v>107</v>
      </c>
      <c r="AB651" s="18" t="s">
        <v>108</v>
      </c>
      <c r="AC651" s="4">
        <f t="shared" si="100"/>
        <v>1</v>
      </c>
      <c r="AD651" s="2">
        <f>IF(COUNTIF(D$2:D651,D651)&gt;1,0,1)</f>
        <v>1</v>
      </c>
      <c r="AG651" s="2">
        <f t="shared" si="101"/>
        <v>0</v>
      </c>
      <c r="AH651" s="2">
        <f t="shared" si="107"/>
        <v>0</v>
      </c>
      <c r="AI651" s="2">
        <f t="shared" si="102"/>
        <v>1</v>
      </c>
      <c r="AJ651" s="44" t="str">
        <f t="shared" si="103"/>
        <v>45748478Y30411859V</v>
      </c>
      <c r="AK651" s="2">
        <f>IF(COUNTIF(AJ$2:AJ651,AJ651)&gt;1,0,1)</f>
        <v>1</v>
      </c>
      <c r="AL651" s="2">
        <f t="shared" si="104"/>
        <v>1</v>
      </c>
      <c r="AM651" s="2">
        <f t="shared" si="105"/>
        <v>0</v>
      </c>
      <c r="AN651" s="2">
        <f t="shared" si="106"/>
        <v>0</v>
      </c>
      <c r="AO651" s="2" t="str">
        <f>VLOOKUP(D651,'[1]Matriculados PD 2015_2019'!$D:$F,3,0)</f>
        <v>completo</v>
      </c>
      <c r="AP651" s="2">
        <f t="shared" si="108"/>
        <v>1</v>
      </c>
      <c r="AQ651" s="2">
        <f t="shared" si="109"/>
        <v>0</v>
      </c>
    </row>
    <row r="652" spans="1:43">
      <c r="A652" s="2">
        <v>533</v>
      </c>
      <c r="B652" s="5" t="s">
        <v>594</v>
      </c>
      <c r="C652" s="13" t="s">
        <v>120</v>
      </c>
      <c r="D652" s="13" t="s">
        <v>4308</v>
      </c>
      <c r="E652" s="14">
        <v>10485859</v>
      </c>
      <c r="F652" s="14">
        <v>102484</v>
      </c>
      <c r="G652" s="14" t="s">
        <v>4309</v>
      </c>
      <c r="H652" s="13" t="s">
        <v>83</v>
      </c>
      <c r="I652" s="13" t="s">
        <v>74</v>
      </c>
      <c r="J652" s="14" t="s">
        <v>75</v>
      </c>
      <c r="K652" s="14" t="s">
        <v>4310</v>
      </c>
      <c r="L652" s="13">
        <v>2015</v>
      </c>
      <c r="M652" s="15">
        <v>42629</v>
      </c>
      <c r="N652" s="16" t="s">
        <v>77</v>
      </c>
      <c r="O652" s="16">
        <v>0</v>
      </c>
      <c r="P652" s="16" t="s">
        <v>78</v>
      </c>
      <c r="Q652" s="16" t="s">
        <v>78</v>
      </c>
      <c r="R652" s="16" t="s">
        <v>78</v>
      </c>
      <c r="S652" s="16" t="s">
        <v>78</v>
      </c>
      <c r="T652" s="14" t="s">
        <v>80</v>
      </c>
      <c r="U652" s="13" t="s">
        <v>3366</v>
      </c>
      <c r="V652" s="14" t="s">
        <v>3367</v>
      </c>
      <c r="W652" s="13" t="s">
        <v>83</v>
      </c>
      <c r="X652" s="17" t="s">
        <v>609</v>
      </c>
      <c r="Y652" s="14">
        <v>75</v>
      </c>
      <c r="Z652" s="14" t="s">
        <v>610</v>
      </c>
      <c r="AA652" s="13" t="s">
        <v>107</v>
      </c>
      <c r="AB652" s="18" t="s">
        <v>108</v>
      </c>
      <c r="AC652" s="4">
        <f t="shared" si="100"/>
        <v>1</v>
      </c>
      <c r="AD652" s="2">
        <f>IF(COUNTIF(D$2:D652,D652)&gt;1,0,1)</f>
        <v>0</v>
      </c>
      <c r="AG652" s="2">
        <f t="shared" si="101"/>
        <v>0</v>
      </c>
      <c r="AH652" s="2">
        <f t="shared" si="107"/>
        <v>0</v>
      </c>
      <c r="AI652" s="2">
        <f t="shared" si="102"/>
        <v>0</v>
      </c>
      <c r="AJ652" s="44" t="str">
        <f t="shared" si="103"/>
        <v>45748478Y30952734R</v>
      </c>
      <c r="AK652" s="2">
        <f>IF(COUNTIF(AJ$2:AJ652,AJ652)&gt;1,0,1)</f>
        <v>1</v>
      </c>
      <c r="AL652" s="2">
        <f t="shared" si="104"/>
        <v>0</v>
      </c>
      <c r="AM652" s="2">
        <f t="shared" si="105"/>
        <v>0</v>
      </c>
      <c r="AN652" s="2">
        <f t="shared" si="106"/>
        <v>0</v>
      </c>
      <c r="AO652" s="2" t="str">
        <f>VLOOKUP(D652,'[1]Matriculados PD 2015_2019'!$D:$F,3,0)</f>
        <v>completo</v>
      </c>
      <c r="AP652" s="2">
        <f t="shared" si="108"/>
        <v>0</v>
      </c>
      <c r="AQ652" s="2">
        <f t="shared" si="109"/>
        <v>0</v>
      </c>
    </row>
    <row r="653" spans="1:43">
      <c r="A653" s="2">
        <v>533</v>
      </c>
      <c r="B653" s="6" t="s">
        <v>594</v>
      </c>
      <c r="C653" s="7" t="s">
        <v>120</v>
      </c>
      <c r="D653" s="7" t="s">
        <v>4308</v>
      </c>
      <c r="E653" s="8">
        <v>10485859</v>
      </c>
      <c r="F653" s="8">
        <v>102484</v>
      </c>
      <c r="G653" s="8" t="s">
        <v>4309</v>
      </c>
      <c r="H653" s="7" t="s">
        <v>83</v>
      </c>
      <c r="I653" s="7" t="s">
        <v>74</v>
      </c>
      <c r="J653" s="8" t="s">
        <v>75</v>
      </c>
      <c r="K653" s="8" t="s">
        <v>4310</v>
      </c>
      <c r="L653" s="7">
        <v>2015</v>
      </c>
      <c r="M653" s="9">
        <v>42629</v>
      </c>
      <c r="N653" s="10" t="s">
        <v>77</v>
      </c>
      <c r="O653" s="10">
        <v>0</v>
      </c>
      <c r="P653" s="10" t="s">
        <v>78</v>
      </c>
      <c r="Q653" s="10" t="s">
        <v>78</v>
      </c>
      <c r="R653" s="10" t="s">
        <v>78</v>
      </c>
      <c r="S653" s="10" t="s">
        <v>78</v>
      </c>
      <c r="T653" s="8" t="s">
        <v>90</v>
      </c>
      <c r="U653" s="7" t="s">
        <v>3359</v>
      </c>
      <c r="V653" s="8" t="s">
        <v>3360</v>
      </c>
      <c r="W653" s="7" t="s">
        <v>83</v>
      </c>
      <c r="X653" s="11" t="s">
        <v>609</v>
      </c>
      <c r="Y653" s="8">
        <v>75</v>
      </c>
      <c r="Z653" s="8" t="s">
        <v>610</v>
      </c>
      <c r="AA653" s="7" t="s">
        <v>107</v>
      </c>
      <c r="AB653" s="12" t="s">
        <v>108</v>
      </c>
      <c r="AC653" s="4">
        <f t="shared" si="100"/>
        <v>1</v>
      </c>
      <c r="AD653" s="2">
        <f>IF(COUNTIF(D$2:D653,D653)&gt;1,0,1)</f>
        <v>0</v>
      </c>
      <c r="AG653" s="2">
        <f t="shared" si="101"/>
        <v>0</v>
      </c>
      <c r="AH653" s="2">
        <f t="shared" si="107"/>
        <v>0</v>
      </c>
      <c r="AI653" s="2">
        <f t="shared" si="102"/>
        <v>0</v>
      </c>
      <c r="AJ653" s="44" t="str">
        <f t="shared" si="103"/>
        <v>45748478Y30411859V</v>
      </c>
      <c r="AK653" s="2">
        <f>IF(COUNTIF(AJ$2:AJ653,AJ653)&gt;1,0,1)</f>
        <v>0</v>
      </c>
      <c r="AL653" s="2">
        <f t="shared" si="104"/>
        <v>0</v>
      </c>
      <c r="AM653" s="2">
        <f t="shared" si="105"/>
        <v>0</v>
      </c>
      <c r="AN653" s="2">
        <f t="shared" si="106"/>
        <v>0</v>
      </c>
      <c r="AO653" s="2" t="str">
        <f>VLOOKUP(D653,'[1]Matriculados PD 2015_2019'!$D:$F,3,0)</f>
        <v>completo</v>
      </c>
      <c r="AP653" s="2">
        <f t="shared" si="108"/>
        <v>0</v>
      </c>
      <c r="AQ653" s="2">
        <f t="shared" si="109"/>
        <v>0</v>
      </c>
    </row>
    <row r="654" spans="1:43">
      <c r="A654" s="2">
        <v>534</v>
      </c>
      <c r="B654" s="6" t="s">
        <v>620</v>
      </c>
      <c r="C654" s="7" t="s">
        <v>120</v>
      </c>
      <c r="D654" s="7" t="s">
        <v>4311</v>
      </c>
      <c r="E654" s="8">
        <v>20028338</v>
      </c>
      <c r="F654" s="8">
        <v>102485</v>
      </c>
      <c r="G654" s="8" t="s">
        <v>4312</v>
      </c>
      <c r="H654" s="7" t="s">
        <v>83</v>
      </c>
      <c r="I654" s="7" t="s">
        <v>74</v>
      </c>
      <c r="J654" s="8" t="s">
        <v>75</v>
      </c>
      <c r="K654" s="8" t="s">
        <v>4313</v>
      </c>
      <c r="L654" s="7">
        <v>2015</v>
      </c>
      <c r="M654" s="9">
        <v>42639</v>
      </c>
      <c r="N654" s="10" t="s">
        <v>77</v>
      </c>
      <c r="O654" s="10">
        <v>0</v>
      </c>
      <c r="P654" s="10" t="s">
        <v>78</v>
      </c>
      <c r="Q654" s="10" t="s">
        <v>79</v>
      </c>
      <c r="R654" s="10" t="s">
        <v>78</v>
      </c>
      <c r="S654" s="10" t="s">
        <v>79</v>
      </c>
      <c r="T654" s="8" t="s">
        <v>80</v>
      </c>
      <c r="U654" s="7" t="s">
        <v>4314</v>
      </c>
      <c r="V654" s="8" t="s">
        <v>4315</v>
      </c>
      <c r="W654" s="7" t="s">
        <v>83</v>
      </c>
      <c r="X654" s="11" t="s">
        <v>626</v>
      </c>
      <c r="Y654" s="8">
        <v>720</v>
      </c>
      <c r="Z654" s="8" t="s">
        <v>627</v>
      </c>
      <c r="AA654" s="7" t="s">
        <v>107</v>
      </c>
      <c r="AB654" s="12" t="s">
        <v>108</v>
      </c>
      <c r="AC654" s="4">
        <f t="shared" si="100"/>
        <v>1</v>
      </c>
      <c r="AD654" s="2">
        <f>IF(COUNTIF(D$2:D654,D654)&gt;1,0,1)</f>
        <v>1</v>
      </c>
      <c r="AG654" s="2">
        <f t="shared" si="101"/>
        <v>1</v>
      </c>
      <c r="AH654" s="2">
        <f t="shared" si="107"/>
        <v>0</v>
      </c>
      <c r="AI654" s="2">
        <f t="shared" si="102"/>
        <v>1</v>
      </c>
      <c r="AJ654" s="44" t="str">
        <f t="shared" si="103"/>
        <v>75153733Z30023852C</v>
      </c>
      <c r="AK654" s="2">
        <f>IF(COUNTIF(AJ$2:AJ654,AJ654)&gt;1,0,1)</f>
        <v>1</v>
      </c>
      <c r="AL654" s="2">
        <f t="shared" si="104"/>
        <v>1</v>
      </c>
      <c r="AM654" s="2">
        <f t="shared" si="105"/>
        <v>1</v>
      </c>
      <c r="AN654" s="2">
        <f t="shared" si="106"/>
        <v>0</v>
      </c>
      <c r="AO654" s="2" t="str">
        <f>VLOOKUP(D654,'[1]Matriculados PD 2015_2019'!$D:$F,3,0)</f>
        <v>completo</v>
      </c>
      <c r="AP654" s="2">
        <f t="shared" si="108"/>
        <v>1</v>
      </c>
      <c r="AQ654" s="2">
        <f t="shared" si="109"/>
        <v>0</v>
      </c>
    </row>
    <row r="655" spans="1:43">
      <c r="A655" s="2">
        <v>534</v>
      </c>
      <c r="B655" s="5" t="s">
        <v>620</v>
      </c>
      <c r="C655" s="13" t="s">
        <v>120</v>
      </c>
      <c r="D655" s="13" t="s">
        <v>4311</v>
      </c>
      <c r="E655" s="14">
        <v>20028338</v>
      </c>
      <c r="F655" s="14">
        <v>102485</v>
      </c>
      <c r="G655" s="14" t="s">
        <v>4312</v>
      </c>
      <c r="H655" s="13" t="s">
        <v>83</v>
      </c>
      <c r="I655" s="13" t="s">
        <v>74</v>
      </c>
      <c r="J655" s="14" t="s">
        <v>75</v>
      </c>
      <c r="K655" s="14" t="s">
        <v>4313</v>
      </c>
      <c r="L655" s="13">
        <v>2015</v>
      </c>
      <c r="M655" s="15">
        <v>42639</v>
      </c>
      <c r="N655" s="16" t="s">
        <v>77</v>
      </c>
      <c r="O655" s="16">
        <v>0</v>
      </c>
      <c r="P655" s="16" t="s">
        <v>78</v>
      </c>
      <c r="Q655" s="16" t="s">
        <v>79</v>
      </c>
      <c r="R655" s="16" t="s">
        <v>78</v>
      </c>
      <c r="S655" s="16" t="s">
        <v>79</v>
      </c>
      <c r="T655" s="14" t="s">
        <v>80</v>
      </c>
      <c r="U655" s="13" t="s">
        <v>4316</v>
      </c>
      <c r="V655" s="14" t="s">
        <v>4317</v>
      </c>
      <c r="W655" s="13" t="s">
        <v>83</v>
      </c>
      <c r="X655" s="17" t="s">
        <v>105</v>
      </c>
      <c r="Y655" s="14">
        <v>540</v>
      </c>
      <c r="Z655" s="14" t="s">
        <v>635</v>
      </c>
      <c r="AA655" s="13" t="s">
        <v>107</v>
      </c>
      <c r="AB655" s="18" t="s">
        <v>108</v>
      </c>
      <c r="AC655" s="4">
        <f t="shared" si="100"/>
        <v>1</v>
      </c>
      <c r="AD655" s="2">
        <f>IF(COUNTIF(D$2:D655,D655)&gt;1,0,1)</f>
        <v>0</v>
      </c>
      <c r="AG655" s="2">
        <f t="shared" si="101"/>
        <v>0</v>
      </c>
      <c r="AH655" s="2">
        <f t="shared" si="107"/>
        <v>0</v>
      </c>
      <c r="AI655" s="2">
        <f t="shared" si="102"/>
        <v>0</v>
      </c>
      <c r="AJ655" s="44" t="str">
        <f t="shared" si="103"/>
        <v>75153733Z30943520X</v>
      </c>
      <c r="AK655" s="2">
        <f>IF(COUNTIF(AJ$2:AJ655,AJ655)&gt;1,0,1)</f>
        <v>1</v>
      </c>
      <c r="AL655" s="2">
        <f t="shared" si="104"/>
        <v>0</v>
      </c>
      <c r="AM655" s="2">
        <f t="shared" si="105"/>
        <v>0</v>
      </c>
      <c r="AN655" s="2">
        <f t="shared" si="106"/>
        <v>0</v>
      </c>
      <c r="AO655" s="2" t="str">
        <f>VLOOKUP(D655,'[1]Matriculados PD 2015_2019'!$D:$F,3,0)</f>
        <v>completo</v>
      </c>
      <c r="AP655" s="2">
        <f t="shared" si="108"/>
        <v>0</v>
      </c>
      <c r="AQ655" s="2">
        <f t="shared" si="109"/>
        <v>0</v>
      </c>
    </row>
    <row r="656" spans="1:43">
      <c r="A656" s="2">
        <v>534</v>
      </c>
      <c r="B656" s="6" t="s">
        <v>620</v>
      </c>
      <c r="C656" s="7" t="s">
        <v>120</v>
      </c>
      <c r="D656" s="7" t="s">
        <v>4311</v>
      </c>
      <c r="E656" s="8">
        <v>20028338</v>
      </c>
      <c r="F656" s="8">
        <v>102485</v>
      </c>
      <c r="G656" s="8" t="s">
        <v>4312</v>
      </c>
      <c r="H656" s="7" t="s">
        <v>83</v>
      </c>
      <c r="I656" s="7" t="s">
        <v>74</v>
      </c>
      <c r="J656" s="8" t="s">
        <v>75</v>
      </c>
      <c r="K656" s="8" t="s">
        <v>4313</v>
      </c>
      <c r="L656" s="7">
        <v>2015</v>
      </c>
      <c r="M656" s="9">
        <v>42639</v>
      </c>
      <c r="N656" s="10" t="s">
        <v>77</v>
      </c>
      <c r="O656" s="10">
        <v>0</v>
      </c>
      <c r="P656" s="10" t="s">
        <v>78</v>
      </c>
      <c r="Q656" s="10" t="s">
        <v>79</v>
      </c>
      <c r="R656" s="10" t="s">
        <v>78</v>
      </c>
      <c r="S656" s="10" t="s">
        <v>79</v>
      </c>
      <c r="T656" s="8" t="s">
        <v>90</v>
      </c>
      <c r="U656" s="7" t="s">
        <v>4316</v>
      </c>
      <c r="V656" s="8" t="s">
        <v>4317</v>
      </c>
      <c r="W656" s="7" t="s">
        <v>83</v>
      </c>
      <c r="X656" s="11" t="s">
        <v>105</v>
      </c>
      <c r="Y656" s="8">
        <v>540</v>
      </c>
      <c r="Z656" s="8" t="s">
        <v>635</v>
      </c>
      <c r="AA656" s="7" t="s">
        <v>107</v>
      </c>
      <c r="AB656" s="12" t="s">
        <v>108</v>
      </c>
      <c r="AC656" s="4">
        <f t="shared" si="100"/>
        <v>1</v>
      </c>
      <c r="AD656" s="2">
        <f>IF(COUNTIF(D$2:D656,D656)&gt;1,0,1)</f>
        <v>0</v>
      </c>
      <c r="AG656" s="2">
        <f t="shared" si="101"/>
        <v>0</v>
      </c>
      <c r="AH656" s="2">
        <f t="shared" si="107"/>
        <v>0</v>
      </c>
      <c r="AI656" s="2">
        <f t="shared" si="102"/>
        <v>0</v>
      </c>
      <c r="AJ656" s="44" t="str">
        <f t="shared" si="103"/>
        <v>75153733Z30943520X</v>
      </c>
      <c r="AK656" s="2">
        <f>IF(COUNTIF(AJ$2:AJ656,AJ656)&gt;1,0,1)</f>
        <v>0</v>
      </c>
      <c r="AL656" s="2">
        <f t="shared" si="104"/>
        <v>0</v>
      </c>
      <c r="AM656" s="2">
        <f t="shared" si="105"/>
        <v>0</v>
      </c>
      <c r="AN656" s="2">
        <f t="shared" si="106"/>
        <v>0</v>
      </c>
      <c r="AO656" s="2" t="str">
        <f>VLOOKUP(D656,'[1]Matriculados PD 2015_2019'!$D:$F,3,0)</f>
        <v>completo</v>
      </c>
      <c r="AP656" s="2">
        <f t="shared" si="108"/>
        <v>0</v>
      </c>
      <c r="AQ656" s="2">
        <f t="shared" si="109"/>
        <v>0</v>
      </c>
    </row>
    <row r="657" spans="1:43">
      <c r="A657" s="2">
        <v>535</v>
      </c>
      <c r="B657" s="6" t="s">
        <v>3275</v>
      </c>
      <c r="C657" s="7" t="s">
        <v>120</v>
      </c>
      <c r="D657" s="7" t="s">
        <v>4385</v>
      </c>
      <c r="E657" s="8">
        <v>10254236</v>
      </c>
      <c r="F657" s="8">
        <v>102486</v>
      </c>
      <c r="G657" s="8" t="s">
        <v>4386</v>
      </c>
      <c r="H657" s="7" t="s">
        <v>83</v>
      </c>
      <c r="I657" s="7" t="s">
        <v>74</v>
      </c>
      <c r="J657" s="8" t="s">
        <v>75</v>
      </c>
      <c r="K657" s="8" t="s">
        <v>4387</v>
      </c>
      <c r="L657" s="7">
        <v>2015</v>
      </c>
      <c r="M657" s="9">
        <v>42496</v>
      </c>
      <c r="N657" s="10" t="s">
        <v>77</v>
      </c>
      <c r="O657" s="10">
        <v>0</v>
      </c>
      <c r="P657" s="10" t="s">
        <v>78</v>
      </c>
      <c r="Q657" s="10" t="s">
        <v>79</v>
      </c>
      <c r="R657" s="10" t="s">
        <v>78</v>
      </c>
      <c r="S657" s="10" t="s">
        <v>78</v>
      </c>
      <c r="T657" s="8" t="s">
        <v>80</v>
      </c>
      <c r="U657" s="7" t="s">
        <v>3286</v>
      </c>
      <c r="V657" s="8" t="s">
        <v>3287</v>
      </c>
      <c r="W657" s="7" t="s">
        <v>83</v>
      </c>
      <c r="X657" s="11" t="s">
        <v>600</v>
      </c>
      <c r="Y657" s="8">
        <v>755</v>
      </c>
      <c r="Z657" s="8" t="s">
        <v>917</v>
      </c>
      <c r="AA657" s="7" t="s">
        <v>99</v>
      </c>
      <c r="AB657" s="12" t="s">
        <v>100</v>
      </c>
      <c r="AC657" s="4">
        <f t="shared" si="100"/>
        <v>1</v>
      </c>
      <c r="AD657" s="2">
        <f>IF(COUNTIF(D$2:D657,D657)&gt;1,0,1)</f>
        <v>1</v>
      </c>
      <c r="AG657" s="2">
        <f t="shared" si="101"/>
        <v>1</v>
      </c>
      <c r="AH657" s="2">
        <f t="shared" si="107"/>
        <v>0</v>
      </c>
      <c r="AI657" s="2">
        <f t="shared" si="102"/>
        <v>1</v>
      </c>
      <c r="AJ657" s="44" t="str">
        <f t="shared" si="103"/>
        <v>30972182Z30442528G</v>
      </c>
      <c r="AK657" s="2">
        <f>IF(COUNTIF(AJ$2:AJ657,AJ657)&gt;1,0,1)</f>
        <v>1</v>
      </c>
      <c r="AL657" s="2">
        <f t="shared" si="104"/>
        <v>1</v>
      </c>
      <c r="AM657" s="2">
        <f t="shared" si="105"/>
        <v>0</v>
      </c>
      <c r="AN657" s="2">
        <f t="shared" si="106"/>
        <v>0</v>
      </c>
      <c r="AO657" s="2" t="str">
        <f>VLOOKUP(D657,'[1]Matriculados PD 2015_2019'!$D:$F,3,0)</f>
        <v>completo</v>
      </c>
      <c r="AP657" s="2">
        <f t="shared" si="108"/>
        <v>1</v>
      </c>
      <c r="AQ657" s="2">
        <f t="shared" si="109"/>
        <v>0</v>
      </c>
    </row>
    <row r="658" spans="1:43">
      <c r="A658" s="2">
        <v>535</v>
      </c>
      <c r="B658" s="5" t="s">
        <v>3275</v>
      </c>
      <c r="C658" s="13" t="s">
        <v>120</v>
      </c>
      <c r="D658" s="13" t="s">
        <v>4385</v>
      </c>
      <c r="E658" s="14">
        <v>10254236</v>
      </c>
      <c r="F658" s="14">
        <v>102486</v>
      </c>
      <c r="G658" s="14" t="s">
        <v>4386</v>
      </c>
      <c r="H658" s="13" t="s">
        <v>83</v>
      </c>
      <c r="I658" s="13" t="s">
        <v>74</v>
      </c>
      <c r="J658" s="14" t="s">
        <v>75</v>
      </c>
      <c r="K658" s="14" t="s">
        <v>4387</v>
      </c>
      <c r="L658" s="13">
        <v>2015</v>
      </c>
      <c r="M658" s="15">
        <v>42496</v>
      </c>
      <c r="N658" s="16" t="s">
        <v>77</v>
      </c>
      <c r="O658" s="16">
        <v>0</v>
      </c>
      <c r="P658" s="16" t="s">
        <v>78</v>
      </c>
      <c r="Q658" s="16" t="s">
        <v>79</v>
      </c>
      <c r="R658" s="16" t="s">
        <v>78</v>
      </c>
      <c r="S658" s="16" t="s">
        <v>78</v>
      </c>
      <c r="T658" s="14" t="s">
        <v>80</v>
      </c>
      <c r="U658" s="13" t="s">
        <v>4388</v>
      </c>
      <c r="V658" s="14" t="s">
        <v>4389</v>
      </c>
      <c r="W658" s="13"/>
      <c r="X658" s="17"/>
      <c r="Y658" s="14"/>
      <c r="Z658" s="14"/>
      <c r="AA658" s="13"/>
      <c r="AB658" s="18"/>
      <c r="AC658" s="4">
        <f t="shared" si="100"/>
        <v>1</v>
      </c>
      <c r="AD658" s="2">
        <f>IF(COUNTIF(D$2:D658,D658)&gt;1,0,1)</f>
        <v>0</v>
      </c>
      <c r="AG658" s="2">
        <f t="shared" si="101"/>
        <v>0</v>
      </c>
      <c r="AH658" s="2">
        <f t="shared" si="107"/>
        <v>0</v>
      </c>
      <c r="AI658" s="2">
        <f t="shared" si="102"/>
        <v>0</v>
      </c>
      <c r="AJ658" s="44" t="str">
        <f t="shared" si="103"/>
        <v>30972182Z30528630V</v>
      </c>
      <c r="AK658" s="2">
        <f>IF(COUNTIF(AJ$2:AJ658,AJ658)&gt;1,0,1)</f>
        <v>1</v>
      </c>
      <c r="AL658" s="2">
        <f t="shared" si="104"/>
        <v>0</v>
      </c>
      <c r="AM658" s="2">
        <f t="shared" si="105"/>
        <v>0</v>
      </c>
      <c r="AN658" s="2">
        <f t="shared" si="106"/>
        <v>0</v>
      </c>
      <c r="AO658" s="2" t="str">
        <f>VLOOKUP(D658,'[1]Matriculados PD 2015_2019'!$D:$F,3,0)</f>
        <v>completo</v>
      </c>
      <c r="AP658" s="2">
        <f t="shared" si="108"/>
        <v>0</v>
      </c>
      <c r="AQ658" s="2">
        <f t="shared" si="109"/>
        <v>0</v>
      </c>
    </row>
    <row r="659" spans="1:43">
      <c r="A659" s="2">
        <v>535</v>
      </c>
      <c r="B659" s="5" t="s">
        <v>3275</v>
      </c>
      <c r="C659" s="13" t="s">
        <v>120</v>
      </c>
      <c r="D659" s="13" t="s">
        <v>4385</v>
      </c>
      <c r="E659" s="14">
        <v>10254236</v>
      </c>
      <c r="F659" s="14">
        <v>102486</v>
      </c>
      <c r="G659" s="14" t="s">
        <v>4386</v>
      </c>
      <c r="H659" s="13" t="s">
        <v>83</v>
      </c>
      <c r="I659" s="13" t="s">
        <v>74</v>
      </c>
      <c r="J659" s="14" t="s">
        <v>75</v>
      </c>
      <c r="K659" s="14" t="s">
        <v>4387</v>
      </c>
      <c r="L659" s="13">
        <v>2015</v>
      </c>
      <c r="M659" s="15">
        <v>42496</v>
      </c>
      <c r="N659" s="16" t="s">
        <v>77</v>
      </c>
      <c r="O659" s="16">
        <v>0</v>
      </c>
      <c r="P659" s="16" t="s">
        <v>78</v>
      </c>
      <c r="Q659" s="16" t="s">
        <v>79</v>
      </c>
      <c r="R659" s="16" t="s">
        <v>78</v>
      </c>
      <c r="S659" s="16" t="s">
        <v>78</v>
      </c>
      <c r="T659" s="14" t="s">
        <v>90</v>
      </c>
      <c r="U659" s="13" t="s">
        <v>3286</v>
      </c>
      <c r="V659" s="14" t="s">
        <v>3287</v>
      </c>
      <c r="W659" s="13" t="s">
        <v>83</v>
      </c>
      <c r="X659" s="17" t="s">
        <v>600</v>
      </c>
      <c r="Y659" s="14">
        <v>755</v>
      </c>
      <c r="Z659" s="14" t="s">
        <v>917</v>
      </c>
      <c r="AA659" s="13" t="s">
        <v>99</v>
      </c>
      <c r="AB659" s="18" t="s">
        <v>100</v>
      </c>
      <c r="AC659" s="4">
        <f t="shared" si="100"/>
        <v>1</v>
      </c>
      <c r="AD659" s="2">
        <f>IF(COUNTIF(D$2:D659,D659)&gt;1,0,1)</f>
        <v>0</v>
      </c>
      <c r="AG659" s="2">
        <f t="shared" si="101"/>
        <v>0</v>
      </c>
      <c r="AH659" s="2">
        <f t="shared" si="107"/>
        <v>0</v>
      </c>
      <c r="AI659" s="2">
        <f t="shared" si="102"/>
        <v>0</v>
      </c>
      <c r="AJ659" s="44" t="str">
        <f t="shared" si="103"/>
        <v>30972182Z30442528G</v>
      </c>
      <c r="AK659" s="2">
        <f>IF(COUNTIF(AJ$2:AJ659,AJ659)&gt;1,0,1)</f>
        <v>0</v>
      </c>
      <c r="AL659" s="2">
        <f t="shared" si="104"/>
        <v>0</v>
      </c>
      <c r="AM659" s="2">
        <f t="shared" si="105"/>
        <v>0</v>
      </c>
      <c r="AN659" s="2">
        <f t="shared" si="106"/>
        <v>0</v>
      </c>
      <c r="AO659" s="2" t="str">
        <f>VLOOKUP(D659,'[1]Matriculados PD 2015_2019'!$D:$F,3,0)</f>
        <v>completo</v>
      </c>
      <c r="AP659" s="2">
        <f t="shared" si="108"/>
        <v>0</v>
      </c>
      <c r="AQ659" s="2">
        <f t="shared" si="109"/>
        <v>0</v>
      </c>
    </row>
    <row r="660" spans="1:43">
      <c r="A660" s="2">
        <v>536</v>
      </c>
      <c r="B660" s="6" t="s">
        <v>636</v>
      </c>
      <c r="C660" s="7" t="s">
        <v>120</v>
      </c>
      <c r="D660" s="7" t="s">
        <v>4390</v>
      </c>
      <c r="E660" s="8">
        <v>20028820</v>
      </c>
      <c r="F660" s="8">
        <v>102487</v>
      </c>
      <c r="G660" s="8" t="s">
        <v>4391</v>
      </c>
      <c r="H660" s="7" t="s">
        <v>83</v>
      </c>
      <c r="I660" s="7" t="s">
        <v>74</v>
      </c>
      <c r="J660" s="8" t="s">
        <v>75</v>
      </c>
      <c r="K660" s="8" t="s">
        <v>4392</v>
      </c>
      <c r="L660" s="7">
        <v>2015</v>
      </c>
      <c r="M660" s="9">
        <v>42356</v>
      </c>
      <c r="N660" s="10" t="s">
        <v>77</v>
      </c>
      <c r="O660" s="10">
        <v>0</v>
      </c>
      <c r="P660" s="10" t="s">
        <v>78</v>
      </c>
      <c r="Q660" s="10" t="s">
        <v>78</v>
      </c>
      <c r="R660" s="10" t="s">
        <v>78</v>
      </c>
      <c r="S660" s="10" t="s">
        <v>78</v>
      </c>
      <c r="T660" s="8" t="s">
        <v>80</v>
      </c>
      <c r="U660" s="7" t="s">
        <v>684</v>
      </c>
      <c r="V660" s="8" t="s">
        <v>685</v>
      </c>
      <c r="W660" s="7" t="s">
        <v>83</v>
      </c>
      <c r="X660" s="11" t="s">
        <v>642</v>
      </c>
      <c r="Y660" s="8">
        <v>305</v>
      </c>
      <c r="Z660" s="8" t="s">
        <v>686</v>
      </c>
      <c r="AA660" s="7" t="s">
        <v>107</v>
      </c>
      <c r="AB660" s="12" t="s">
        <v>108</v>
      </c>
      <c r="AC660" s="4">
        <f t="shared" si="100"/>
        <v>1</v>
      </c>
      <c r="AD660" s="2">
        <f>IF(COUNTIF(D$2:D660,D660)&gt;1,0,1)</f>
        <v>1</v>
      </c>
      <c r="AG660" s="2">
        <f t="shared" si="101"/>
        <v>0</v>
      </c>
      <c r="AH660" s="2">
        <f t="shared" si="107"/>
        <v>0</v>
      </c>
      <c r="AI660" s="2">
        <f t="shared" si="102"/>
        <v>1</v>
      </c>
      <c r="AJ660" s="44" t="str">
        <f t="shared" si="103"/>
        <v>01915829K30037704A</v>
      </c>
      <c r="AK660" s="2">
        <f>IF(COUNTIF(AJ$2:AJ660,AJ660)&gt;1,0,1)</f>
        <v>1</v>
      </c>
      <c r="AL660" s="2">
        <f t="shared" si="104"/>
        <v>1</v>
      </c>
      <c r="AM660" s="2">
        <f t="shared" si="105"/>
        <v>0</v>
      </c>
      <c r="AN660" s="2">
        <f t="shared" si="106"/>
        <v>0</v>
      </c>
      <c r="AO660" s="2" t="str">
        <f>VLOOKUP(D660,'[1]Matriculados PD 2015_2019'!$D:$F,3,0)</f>
        <v>completo</v>
      </c>
      <c r="AP660" s="2">
        <f t="shared" si="108"/>
        <v>1</v>
      </c>
      <c r="AQ660" s="2">
        <f t="shared" si="109"/>
        <v>0</v>
      </c>
    </row>
    <row r="661" spans="1:43">
      <c r="A661" s="2">
        <v>536</v>
      </c>
      <c r="B661" s="5" t="s">
        <v>636</v>
      </c>
      <c r="C661" s="13" t="s">
        <v>120</v>
      </c>
      <c r="D661" s="13" t="s">
        <v>4390</v>
      </c>
      <c r="E661" s="14">
        <v>20028820</v>
      </c>
      <c r="F661" s="14">
        <v>102487</v>
      </c>
      <c r="G661" s="14" t="s">
        <v>4391</v>
      </c>
      <c r="H661" s="13" t="s">
        <v>83</v>
      </c>
      <c r="I661" s="13" t="s">
        <v>74</v>
      </c>
      <c r="J661" s="14" t="s">
        <v>75</v>
      </c>
      <c r="K661" s="14" t="s">
        <v>4392</v>
      </c>
      <c r="L661" s="13">
        <v>2015</v>
      </c>
      <c r="M661" s="15">
        <v>42356</v>
      </c>
      <c r="N661" s="16" t="s">
        <v>77</v>
      </c>
      <c r="O661" s="16">
        <v>0</v>
      </c>
      <c r="P661" s="16" t="s">
        <v>78</v>
      </c>
      <c r="Q661" s="16" t="s">
        <v>78</v>
      </c>
      <c r="R661" s="16" t="s">
        <v>78</v>
      </c>
      <c r="S661" s="16" t="s">
        <v>78</v>
      </c>
      <c r="T661" s="14" t="s">
        <v>80</v>
      </c>
      <c r="U661" s="13" t="s">
        <v>2819</v>
      </c>
      <c r="V661" s="14" t="s">
        <v>2820</v>
      </c>
      <c r="W661" s="13"/>
      <c r="X661" s="17"/>
      <c r="Y661" s="14"/>
      <c r="Z661" s="14"/>
      <c r="AA661" s="13"/>
      <c r="AB661" s="18"/>
      <c r="AC661" s="4">
        <f t="shared" si="100"/>
        <v>1</v>
      </c>
      <c r="AD661" s="2">
        <f>IF(COUNTIF(D$2:D661,D661)&gt;1,0,1)</f>
        <v>0</v>
      </c>
      <c r="AG661" s="2">
        <f t="shared" si="101"/>
        <v>0</v>
      </c>
      <c r="AH661" s="2">
        <f t="shared" si="107"/>
        <v>0</v>
      </c>
      <c r="AI661" s="2">
        <f t="shared" si="102"/>
        <v>0</v>
      </c>
      <c r="AJ661" s="44" t="str">
        <f t="shared" si="103"/>
        <v>01915829K70645461H</v>
      </c>
      <c r="AK661" s="2">
        <f>IF(COUNTIF(AJ$2:AJ661,AJ661)&gt;1,0,1)</f>
        <v>1</v>
      </c>
      <c r="AL661" s="2">
        <f t="shared" si="104"/>
        <v>0</v>
      </c>
      <c r="AM661" s="2">
        <f t="shared" si="105"/>
        <v>0</v>
      </c>
      <c r="AN661" s="2">
        <f t="shared" si="106"/>
        <v>0</v>
      </c>
      <c r="AO661" s="2" t="str">
        <f>VLOOKUP(D661,'[1]Matriculados PD 2015_2019'!$D:$F,3,0)</f>
        <v>completo</v>
      </c>
      <c r="AP661" s="2">
        <f t="shared" si="108"/>
        <v>0</v>
      </c>
      <c r="AQ661" s="2">
        <f t="shared" si="109"/>
        <v>0</v>
      </c>
    </row>
    <row r="662" spans="1:43">
      <c r="A662" s="2">
        <v>536</v>
      </c>
      <c r="B662" s="6" t="s">
        <v>636</v>
      </c>
      <c r="C662" s="7" t="s">
        <v>120</v>
      </c>
      <c r="D662" s="7" t="s">
        <v>4390</v>
      </c>
      <c r="E662" s="8">
        <v>20028820</v>
      </c>
      <c r="F662" s="8">
        <v>102487</v>
      </c>
      <c r="G662" s="8" t="s">
        <v>4391</v>
      </c>
      <c r="H662" s="7" t="s">
        <v>83</v>
      </c>
      <c r="I662" s="7" t="s">
        <v>74</v>
      </c>
      <c r="J662" s="8" t="s">
        <v>75</v>
      </c>
      <c r="K662" s="8" t="s">
        <v>4392</v>
      </c>
      <c r="L662" s="7">
        <v>2015</v>
      </c>
      <c r="M662" s="9">
        <v>42356</v>
      </c>
      <c r="N662" s="10" t="s">
        <v>77</v>
      </c>
      <c r="O662" s="10">
        <v>0</v>
      </c>
      <c r="P662" s="10" t="s">
        <v>78</v>
      </c>
      <c r="Q662" s="10" t="s">
        <v>78</v>
      </c>
      <c r="R662" s="10" t="s">
        <v>78</v>
      </c>
      <c r="S662" s="10" t="s">
        <v>78</v>
      </c>
      <c r="T662" s="8" t="s">
        <v>90</v>
      </c>
      <c r="U662" s="7" t="s">
        <v>684</v>
      </c>
      <c r="V662" s="8" t="s">
        <v>685</v>
      </c>
      <c r="W662" s="7" t="s">
        <v>83</v>
      </c>
      <c r="X662" s="11" t="s">
        <v>642</v>
      </c>
      <c r="Y662" s="8">
        <v>305</v>
      </c>
      <c r="Z662" s="8" t="s">
        <v>686</v>
      </c>
      <c r="AA662" s="7" t="s">
        <v>107</v>
      </c>
      <c r="AB662" s="12" t="s">
        <v>108</v>
      </c>
      <c r="AC662" s="4">
        <f t="shared" si="100"/>
        <v>1</v>
      </c>
      <c r="AD662" s="2">
        <f>IF(COUNTIF(D$2:D662,D662)&gt;1,0,1)</f>
        <v>0</v>
      </c>
      <c r="AG662" s="2">
        <f t="shared" si="101"/>
        <v>0</v>
      </c>
      <c r="AH662" s="2">
        <f t="shared" si="107"/>
        <v>0</v>
      </c>
      <c r="AI662" s="2">
        <f t="shared" si="102"/>
        <v>0</v>
      </c>
      <c r="AJ662" s="44" t="str">
        <f t="shared" si="103"/>
        <v>01915829K30037704A</v>
      </c>
      <c r="AK662" s="2">
        <f>IF(COUNTIF(AJ$2:AJ662,AJ662)&gt;1,0,1)</f>
        <v>0</v>
      </c>
      <c r="AL662" s="2">
        <f t="shared" si="104"/>
        <v>0</v>
      </c>
      <c r="AM662" s="2">
        <f t="shared" si="105"/>
        <v>0</v>
      </c>
      <c r="AN662" s="2">
        <f t="shared" si="106"/>
        <v>0</v>
      </c>
      <c r="AO662" s="2" t="str">
        <f>VLOOKUP(D662,'[1]Matriculados PD 2015_2019'!$D:$F,3,0)</f>
        <v>completo</v>
      </c>
      <c r="AP662" s="2">
        <f t="shared" si="108"/>
        <v>0</v>
      </c>
      <c r="AQ662" s="2">
        <f t="shared" si="109"/>
        <v>0</v>
      </c>
    </row>
    <row r="663" spans="1:43">
      <c r="A663" s="2">
        <v>536</v>
      </c>
      <c r="B663" s="5" t="s">
        <v>636</v>
      </c>
      <c r="C663" s="13" t="s">
        <v>120</v>
      </c>
      <c r="D663" s="13">
        <v>58175378</v>
      </c>
      <c r="E663" s="14">
        <v>20037080</v>
      </c>
      <c r="F663" s="14">
        <v>102487</v>
      </c>
      <c r="G663" s="14" t="s">
        <v>4393</v>
      </c>
      <c r="H663" s="13" t="s">
        <v>73</v>
      </c>
      <c r="I663" s="13" t="s">
        <v>308</v>
      </c>
      <c r="J663" s="14" t="s">
        <v>75</v>
      </c>
      <c r="K663" s="14" t="s">
        <v>4394</v>
      </c>
      <c r="L663" s="13">
        <v>2015</v>
      </c>
      <c r="M663" s="15">
        <v>42523</v>
      </c>
      <c r="N663" s="16" t="s">
        <v>77</v>
      </c>
      <c r="O663" s="16">
        <v>0</v>
      </c>
      <c r="P663" s="16" t="s">
        <v>78</v>
      </c>
      <c r="Q663" s="16" t="s">
        <v>78</v>
      </c>
      <c r="R663" s="16" t="s">
        <v>78</v>
      </c>
      <c r="S663" s="16" t="s">
        <v>78</v>
      </c>
      <c r="T663" s="14" t="s">
        <v>80</v>
      </c>
      <c r="U663" s="13" t="s">
        <v>4325</v>
      </c>
      <c r="V663" s="14" t="s">
        <v>4326</v>
      </c>
      <c r="W663" s="13" t="s">
        <v>83</v>
      </c>
      <c r="X663" s="17" t="s">
        <v>4693</v>
      </c>
      <c r="Y663" s="14">
        <v>230</v>
      </c>
      <c r="Z663" s="14" t="s">
        <v>444</v>
      </c>
      <c r="AA663" s="13" t="s">
        <v>263</v>
      </c>
      <c r="AB663" s="18" t="s">
        <v>264</v>
      </c>
      <c r="AC663" s="4">
        <f t="shared" si="100"/>
        <v>1</v>
      </c>
      <c r="AD663" s="2">
        <f>IF(COUNTIF(D$2:D663,D663)&gt;1,0,1)</f>
        <v>1</v>
      </c>
      <c r="AG663" s="2">
        <f t="shared" si="101"/>
        <v>0</v>
      </c>
      <c r="AH663" s="2">
        <f t="shared" si="107"/>
        <v>0</v>
      </c>
      <c r="AI663" s="2">
        <f t="shared" si="102"/>
        <v>1</v>
      </c>
      <c r="AJ663" s="44" t="str">
        <f t="shared" si="103"/>
        <v>5817537875632636B</v>
      </c>
      <c r="AK663" s="2">
        <f>IF(COUNTIF(AJ$2:AJ663,AJ663)&gt;1,0,1)</f>
        <v>1</v>
      </c>
      <c r="AL663" s="2">
        <f t="shared" si="104"/>
        <v>0</v>
      </c>
      <c r="AM663" s="2">
        <f t="shared" si="105"/>
        <v>0</v>
      </c>
      <c r="AN663" s="2">
        <f t="shared" si="106"/>
        <v>1</v>
      </c>
      <c r="AO663" s="2" t="str">
        <f>VLOOKUP(D663,'[1]Matriculados PD 2015_2019'!$D:$F,3,0)</f>
        <v>completo</v>
      </c>
      <c r="AP663" s="2">
        <f t="shared" si="108"/>
        <v>1</v>
      </c>
      <c r="AQ663" s="2">
        <f t="shared" si="109"/>
        <v>0</v>
      </c>
    </row>
    <row r="664" spans="1:43">
      <c r="A664" s="2">
        <v>536</v>
      </c>
      <c r="B664" s="6" t="s">
        <v>636</v>
      </c>
      <c r="C664" s="7" t="s">
        <v>120</v>
      </c>
      <c r="D664" s="7">
        <v>58175378</v>
      </c>
      <c r="E664" s="8">
        <v>20037080</v>
      </c>
      <c r="F664" s="8">
        <v>102487</v>
      </c>
      <c r="G664" s="8" t="s">
        <v>4393</v>
      </c>
      <c r="H664" s="7" t="s">
        <v>73</v>
      </c>
      <c r="I664" s="7" t="s">
        <v>308</v>
      </c>
      <c r="J664" s="8" t="s">
        <v>75</v>
      </c>
      <c r="K664" s="8" t="s">
        <v>4394</v>
      </c>
      <c r="L664" s="7">
        <v>2015</v>
      </c>
      <c r="M664" s="9">
        <v>42523</v>
      </c>
      <c r="N664" s="10" t="s">
        <v>77</v>
      </c>
      <c r="O664" s="10">
        <v>0</v>
      </c>
      <c r="P664" s="10" t="s">
        <v>78</v>
      </c>
      <c r="Q664" s="10" t="s">
        <v>78</v>
      </c>
      <c r="R664" s="10" t="s">
        <v>78</v>
      </c>
      <c r="S664" s="10" t="s">
        <v>78</v>
      </c>
      <c r="T664" s="8" t="s">
        <v>90</v>
      </c>
      <c r="U664" s="7" t="s">
        <v>4325</v>
      </c>
      <c r="V664" s="8" t="s">
        <v>4326</v>
      </c>
      <c r="W664" s="7" t="s">
        <v>83</v>
      </c>
      <c r="X664" s="11" t="s">
        <v>4693</v>
      </c>
      <c r="Y664" s="8">
        <v>230</v>
      </c>
      <c r="Z664" s="8" t="s">
        <v>444</v>
      </c>
      <c r="AA664" s="7" t="s">
        <v>263</v>
      </c>
      <c r="AB664" s="12" t="s">
        <v>264</v>
      </c>
      <c r="AC664" s="4">
        <f t="shared" si="100"/>
        <v>1</v>
      </c>
      <c r="AD664" s="2">
        <f>IF(COUNTIF(D$2:D664,D664)&gt;1,0,1)</f>
        <v>0</v>
      </c>
      <c r="AG664" s="2">
        <f t="shared" si="101"/>
        <v>0</v>
      </c>
      <c r="AH664" s="2">
        <f t="shared" si="107"/>
        <v>0</v>
      </c>
      <c r="AI664" s="2">
        <f t="shared" si="102"/>
        <v>0</v>
      </c>
      <c r="AJ664" s="44" t="str">
        <f t="shared" si="103"/>
        <v>5817537875632636B</v>
      </c>
      <c r="AK664" s="2">
        <f>IF(COUNTIF(AJ$2:AJ664,AJ664)&gt;1,0,1)</f>
        <v>0</v>
      </c>
      <c r="AL664" s="2">
        <f t="shared" si="104"/>
        <v>0</v>
      </c>
      <c r="AM664" s="2">
        <f t="shared" si="105"/>
        <v>0</v>
      </c>
      <c r="AN664" s="2">
        <f t="shared" si="106"/>
        <v>0</v>
      </c>
      <c r="AO664" s="2" t="str">
        <f>VLOOKUP(D664,'[1]Matriculados PD 2015_2019'!$D:$F,3,0)</f>
        <v>completo</v>
      </c>
      <c r="AP664" s="2">
        <f t="shared" si="108"/>
        <v>0</v>
      </c>
      <c r="AQ664" s="2">
        <f t="shared" si="109"/>
        <v>0</v>
      </c>
    </row>
    <row r="665" spans="1:43">
      <c r="A665" s="2">
        <v>536</v>
      </c>
      <c r="B665" s="5" t="s">
        <v>636</v>
      </c>
      <c r="C665" s="13" t="s">
        <v>120</v>
      </c>
      <c r="D665" s="13">
        <v>78260069</v>
      </c>
      <c r="E665" s="14">
        <v>10327854</v>
      </c>
      <c r="F665" s="14">
        <v>102487</v>
      </c>
      <c r="G665" s="14" t="s">
        <v>4395</v>
      </c>
      <c r="H665" s="13" t="s">
        <v>73</v>
      </c>
      <c r="I665" s="13" t="s">
        <v>308</v>
      </c>
      <c r="J665" s="14" t="s">
        <v>75</v>
      </c>
      <c r="K665" s="14" t="s">
        <v>4396</v>
      </c>
      <c r="L665" s="13">
        <v>2015</v>
      </c>
      <c r="M665" s="15">
        <v>42523</v>
      </c>
      <c r="N665" s="16" t="s">
        <v>77</v>
      </c>
      <c r="O665" s="16">
        <v>0</v>
      </c>
      <c r="P665" s="16" t="s">
        <v>78</v>
      </c>
      <c r="Q665" s="16" t="s">
        <v>78</v>
      </c>
      <c r="R665" s="16" t="s">
        <v>78</v>
      </c>
      <c r="S665" s="16" t="s">
        <v>78</v>
      </c>
      <c r="T665" s="14" t="s">
        <v>80</v>
      </c>
      <c r="U665" s="13" t="s">
        <v>4325</v>
      </c>
      <c r="V665" s="14" t="s">
        <v>4326</v>
      </c>
      <c r="W665" s="13" t="s">
        <v>83</v>
      </c>
      <c r="X665" s="17" t="s">
        <v>4693</v>
      </c>
      <c r="Y665" s="14">
        <v>230</v>
      </c>
      <c r="Z665" s="14" t="s">
        <v>444</v>
      </c>
      <c r="AA665" s="13" t="s">
        <v>263</v>
      </c>
      <c r="AB665" s="18" t="s">
        <v>264</v>
      </c>
      <c r="AC665" s="4">
        <f t="shared" si="100"/>
        <v>1</v>
      </c>
      <c r="AD665" s="2">
        <f>IF(COUNTIF(D$2:D665,D665)&gt;1,0,1)</f>
        <v>1</v>
      </c>
      <c r="AG665" s="2">
        <f t="shared" si="101"/>
        <v>0</v>
      </c>
      <c r="AH665" s="2">
        <f t="shared" si="107"/>
        <v>0</v>
      </c>
      <c r="AI665" s="2">
        <f t="shared" si="102"/>
        <v>1</v>
      </c>
      <c r="AJ665" s="44" t="str">
        <f t="shared" si="103"/>
        <v>7826006975632636B</v>
      </c>
      <c r="AK665" s="2">
        <f>IF(COUNTIF(AJ$2:AJ665,AJ665)&gt;1,0,1)</f>
        <v>1</v>
      </c>
      <c r="AL665" s="2">
        <f t="shared" si="104"/>
        <v>0</v>
      </c>
      <c r="AM665" s="2">
        <f t="shared" si="105"/>
        <v>0</v>
      </c>
      <c r="AN665" s="2">
        <f t="shared" si="106"/>
        <v>1</v>
      </c>
      <c r="AO665" s="2" t="str">
        <f>VLOOKUP(D665,'[1]Matriculados PD 2015_2019'!$D:$F,3,0)</f>
        <v>completo</v>
      </c>
      <c r="AP665" s="2">
        <f t="shared" si="108"/>
        <v>1</v>
      </c>
      <c r="AQ665" s="2">
        <f t="shared" si="109"/>
        <v>0</v>
      </c>
    </row>
    <row r="666" spans="1:43">
      <c r="A666" s="2">
        <v>536</v>
      </c>
      <c r="B666" s="5" t="s">
        <v>636</v>
      </c>
      <c r="C666" s="13" t="s">
        <v>120</v>
      </c>
      <c r="D666" s="13">
        <v>78260069</v>
      </c>
      <c r="E666" s="14">
        <v>10327854</v>
      </c>
      <c r="F666" s="14">
        <v>102487</v>
      </c>
      <c r="G666" s="14" t="s">
        <v>4395</v>
      </c>
      <c r="H666" s="13" t="s">
        <v>73</v>
      </c>
      <c r="I666" s="13" t="s">
        <v>308</v>
      </c>
      <c r="J666" s="14" t="s">
        <v>75</v>
      </c>
      <c r="K666" s="14" t="s">
        <v>4396</v>
      </c>
      <c r="L666" s="13">
        <v>2015</v>
      </c>
      <c r="M666" s="15">
        <v>42523</v>
      </c>
      <c r="N666" s="16" t="s">
        <v>77</v>
      </c>
      <c r="O666" s="16">
        <v>0</v>
      </c>
      <c r="P666" s="16" t="s">
        <v>78</v>
      </c>
      <c r="Q666" s="16" t="s">
        <v>78</v>
      </c>
      <c r="R666" s="16" t="s">
        <v>78</v>
      </c>
      <c r="S666" s="16" t="s">
        <v>78</v>
      </c>
      <c r="T666" s="14" t="s">
        <v>90</v>
      </c>
      <c r="U666" s="13" t="s">
        <v>4325</v>
      </c>
      <c r="V666" s="14" t="s">
        <v>4326</v>
      </c>
      <c r="W666" s="13" t="s">
        <v>83</v>
      </c>
      <c r="X666" s="17" t="s">
        <v>4693</v>
      </c>
      <c r="Y666" s="14">
        <v>230</v>
      </c>
      <c r="Z666" s="14" t="s">
        <v>444</v>
      </c>
      <c r="AA666" s="13" t="s">
        <v>263</v>
      </c>
      <c r="AB666" s="18" t="s">
        <v>264</v>
      </c>
      <c r="AC666" s="4">
        <f t="shared" si="100"/>
        <v>1</v>
      </c>
      <c r="AD666" s="2">
        <f>IF(COUNTIF(D$2:D666,D666)&gt;1,0,1)</f>
        <v>0</v>
      </c>
      <c r="AG666" s="2">
        <f t="shared" si="101"/>
        <v>0</v>
      </c>
      <c r="AH666" s="2">
        <f t="shared" si="107"/>
        <v>0</v>
      </c>
      <c r="AI666" s="2">
        <f t="shared" si="102"/>
        <v>0</v>
      </c>
      <c r="AJ666" s="44" t="str">
        <f t="shared" si="103"/>
        <v>7826006975632636B</v>
      </c>
      <c r="AK666" s="2">
        <f>IF(COUNTIF(AJ$2:AJ666,AJ666)&gt;1,0,1)</f>
        <v>0</v>
      </c>
      <c r="AL666" s="2">
        <f t="shared" si="104"/>
        <v>0</v>
      </c>
      <c r="AM666" s="2">
        <f t="shared" si="105"/>
        <v>0</v>
      </c>
      <c r="AN666" s="2">
        <f t="shared" si="106"/>
        <v>0</v>
      </c>
      <c r="AO666" s="2" t="str">
        <f>VLOOKUP(D666,'[1]Matriculados PD 2015_2019'!$D:$F,3,0)</f>
        <v>completo</v>
      </c>
      <c r="AP666" s="2">
        <f t="shared" si="108"/>
        <v>0</v>
      </c>
      <c r="AQ666" s="2">
        <f t="shared" si="109"/>
        <v>0</v>
      </c>
    </row>
    <row r="667" spans="1:43">
      <c r="A667" s="2">
        <v>536</v>
      </c>
      <c r="B667" s="6" t="s">
        <v>636</v>
      </c>
      <c r="C667" s="7" t="s">
        <v>120</v>
      </c>
      <c r="D667" s="7" t="s">
        <v>4397</v>
      </c>
      <c r="E667" s="8">
        <v>1000670</v>
      </c>
      <c r="F667" s="8">
        <v>102487</v>
      </c>
      <c r="G667" s="8" t="s">
        <v>4398</v>
      </c>
      <c r="H667" s="7" t="s">
        <v>73</v>
      </c>
      <c r="I667" s="7" t="s">
        <v>74</v>
      </c>
      <c r="J667" s="8" t="s">
        <v>75</v>
      </c>
      <c r="K667" s="8" t="s">
        <v>4399</v>
      </c>
      <c r="L667" s="7">
        <v>2015</v>
      </c>
      <c r="M667" s="9">
        <v>42628</v>
      </c>
      <c r="N667" s="10" t="s">
        <v>77</v>
      </c>
      <c r="O667" s="10">
        <v>0</v>
      </c>
      <c r="P667" s="10" t="s">
        <v>78</v>
      </c>
      <c r="Q667" s="10" t="s">
        <v>78</v>
      </c>
      <c r="R667" s="10" t="s">
        <v>78</v>
      </c>
      <c r="S667" s="10" t="s">
        <v>78</v>
      </c>
      <c r="T667" s="8" t="s">
        <v>80</v>
      </c>
      <c r="U667" s="7"/>
      <c r="V667" s="8" t="s">
        <v>4400</v>
      </c>
      <c r="W667" s="7"/>
      <c r="X667" s="11"/>
      <c r="Y667" s="8"/>
      <c r="Z667" s="8"/>
      <c r="AA667" s="7"/>
      <c r="AB667" s="12"/>
      <c r="AC667" s="4">
        <f t="shared" si="100"/>
        <v>1</v>
      </c>
      <c r="AD667" s="2">
        <f>IF(COUNTIF(D$2:D667,D667)&gt;1,0,1)</f>
        <v>1</v>
      </c>
      <c r="AG667" s="2">
        <f t="shared" si="101"/>
        <v>0</v>
      </c>
      <c r="AH667" s="2">
        <f t="shared" si="107"/>
        <v>0</v>
      </c>
      <c r="AI667" s="2">
        <f t="shared" si="102"/>
        <v>1</v>
      </c>
      <c r="AJ667" s="44" t="str">
        <f t="shared" si="103"/>
        <v>28906621Z</v>
      </c>
      <c r="AK667" s="2">
        <f>IF(COUNTIF(AJ$2:AJ667,AJ667)&gt;1,0,1)</f>
        <v>1</v>
      </c>
      <c r="AL667" s="2">
        <f t="shared" si="104"/>
        <v>1</v>
      </c>
      <c r="AM667" s="2">
        <f t="shared" si="105"/>
        <v>0</v>
      </c>
      <c r="AN667" s="2">
        <f t="shared" si="106"/>
        <v>0</v>
      </c>
      <c r="AO667" s="2" t="str">
        <f>VLOOKUP(D667,'[1]Matriculados PD 2015_2019'!$D:$F,3,0)</f>
        <v>completo</v>
      </c>
      <c r="AP667" s="2">
        <f t="shared" si="108"/>
        <v>1</v>
      </c>
      <c r="AQ667" s="2">
        <f t="shared" si="109"/>
        <v>0</v>
      </c>
    </row>
    <row r="668" spans="1:43">
      <c r="A668" s="2">
        <v>536</v>
      </c>
      <c r="B668" s="5" t="s">
        <v>636</v>
      </c>
      <c r="C668" s="13" t="s">
        <v>120</v>
      </c>
      <c r="D668" s="13" t="s">
        <v>4397</v>
      </c>
      <c r="E668" s="14">
        <v>1000670</v>
      </c>
      <c r="F668" s="14">
        <v>102487</v>
      </c>
      <c r="G668" s="14" t="s">
        <v>4398</v>
      </c>
      <c r="H668" s="13" t="s">
        <v>73</v>
      </c>
      <c r="I668" s="13" t="s">
        <v>74</v>
      </c>
      <c r="J668" s="14" t="s">
        <v>75</v>
      </c>
      <c r="K668" s="14" t="s">
        <v>4399</v>
      </c>
      <c r="L668" s="13">
        <v>2015</v>
      </c>
      <c r="M668" s="15">
        <v>42628</v>
      </c>
      <c r="N668" s="16" t="s">
        <v>77</v>
      </c>
      <c r="O668" s="16">
        <v>0</v>
      </c>
      <c r="P668" s="16" t="s">
        <v>78</v>
      </c>
      <c r="Q668" s="16" t="s">
        <v>78</v>
      </c>
      <c r="R668" s="16" t="s">
        <v>78</v>
      </c>
      <c r="S668" s="16" t="s">
        <v>78</v>
      </c>
      <c r="T668" s="14" t="s">
        <v>80</v>
      </c>
      <c r="U668" s="13" t="s">
        <v>1646</v>
      </c>
      <c r="V668" s="14" t="s">
        <v>1647</v>
      </c>
      <c r="W668" s="13" t="s">
        <v>83</v>
      </c>
      <c r="X668" s="17" t="s">
        <v>105</v>
      </c>
      <c r="Y668" s="14">
        <v>705</v>
      </c>
      <c r="Z668" s="14" t="s">
        <v>106</v>
      </c>
      <c r="AA668" s="13" t="s">
        <v>107</v>
      </c>
      <c r="AB668" s="18" t="s">
        <v>108</v>
      </c>
      <c r="AC668" s="4">
        <f t="shared" si="100"/>
        <v>1</v>
      </c>
      <c r="AD668" s="2">
        <f>IF(COUNTIF(D$2:D668,D668)&gt;1,0,1)</f>
        <v>0</v>
      </c>
      <c r="AG668" s="2">
        <f t="shared" si="101"/>
        <v>0</v>
      </c>
      <c r="AH668" s="2">
        <f t="shared" si="107"/>
        <v>0</v>
      </c>
      <c r="AI668" s="2">
        <f t="shared" si="102"/>
        <v>0</v>
      </c>
      <c r="AJ668" s="44" t="str">
        <f t="shared" si="103"/>
        <v>28906621Z05880239J</v>
      </c>
      <c r="AK668" s="2">
        <f>IF(COUNTIF(AJ$2:AJ668,AJ668)&gt;1,0,1)</f>
        <v>1</v>
      </c>
      <c r="AL668" s="2">
        <f t="shared" si="104"/>
        <v>0</v>
      </c>
      <c r="AM668" s="2">
        <f t="shared" si="105"/>
        <v>0</v>
      </c>
      <c r="AN668" s="2">
        <f t="shared" si="106"/>
        <v>0</v>
      </c>
      <c r="AO668" s="2" t="str">
        <f>VLOOKUP(D668,'[1]Matriculados PD 2015_2019'!$D:$F,3,0)</f>
        <v>completo</v>
      </c>
      <c r="AP668" s="2">
        <f t="shared" si="108"/>
        <v>0</v>
      </c>
      <c r="AQ668" s="2">
        <f t="shared" si="109"/>
        <v>0</v>
      </c>
    </row>
    <row r="669" spans="1:43">
      <c r="A669" s="2">
        <v>536</v>
      </c>
      <c r="B669" s="6" t="s">
        <v>636</v>
      </c>
      <c r="C669" s="7" t="s">
        <v>120</v>
      </c>
      <c r="D669" s="7" t="s">
        <v>4397</v>
      </c>
      <c r="E669" s="8">
        <v>1000670</v>
      </c>
      <c r="F669" s="8">
        <v>102487</v>
      </c>
      <c r="G669" s="8" t="s">
        <v>4398</v>
      </c>
      <c r="H669" s="7" t="s">
        <v>73</v>
      </c>
      <c r="I669" s="7" t="s">
        <v>74</v>
      </c>
      <c r="J669" s="8" t="s">
        <v>75</v>
      </c>
      <c r="K669" s="8" t="s">
        <v>4399</v>
      </c>
      <c r="L669" s="7">
        <v>2015</v>
      </c>
      <c r="M669" s="9">
        <v>42628</v>
      </c>
      <c r="N669" s="10" t="s">
        <v>77</v>
      </c>
      <c r="O669" s="10">
        <v>0</v>
      </c>
      <c r="P669" s="10" t="s">
        <v>78</v>
      </c>
      <c r="Q669" s="10" t="s">
        <v>78</v>
      </c>
      <c r="R669" s="10" t="s">
        <v>78</v>
      </c>
      <c r="S669" s="10" t="s">
        <v>78</v>
      </c>
      <c r="T669" s="8" t="s">
        <v>90</v>
      </c>
      <c r="U669" s="7" t="s">
        <v>2356</v>
      </c>
      <c r="V669" s="8" t="s">
        <v>2357</v>
      </c>
      <c r="W669" s="7" t="s">
        <v>83</v>
      </c>
      <c r="X669" s="11" t="s">
        <v>137</v>
      </c>
      <c r="Y669" s="8">
        <v>420</v>
      </c>
      <c r="Z669" s="8" t="s">
        <v>137</v>
      </c>
      <c r="AA669" s="7" t="s">
        <v>99</v>
      </c>
      <c r="AB669" s="12" t="s">
        <v>100</v>
      </c>
      <c r="AC669" s="4">
        <f t="shared" si="100"/>
        <v>1</v>
      </c>
      <c r="AD669" s="2">
        <f>IF(COUNTIF(D$2:D669,D669)&gt;1,0,1)</f>
        <v>0</v>
      </c>
      <c r="AG669" s="2">
        <f t="shared" si="101"/>
        <v>0</v>
      </c>
      <c r="AH669" s="2">
        <f t="shared" si="107"/>
        <v>0</v>
      </c>
      <c r="AI669" s="2">
        <f t="shared" si="102"/>
        <v>0</v>
      </c>
      <c r="AJ669" s="44" t="str">
        <f t="shared" si="103"/>
        <v>28906621Z30398754E</v>
      </c>
      <c r="AK669" s="2">
        <f>IF(COUNTIF(AJ$2:AJ669,AJ669)&gt;1,0,1)</f>
        <v>1</v>
      </c>
      <c r="AL669" s="2">
        <f t="shared" si="104"/>
        <v>0</v>
      </c>
      <c r="AM669" s="2">
        <f t="shared" si="105"/>
        <v>0</v>
      </c>
      <c r="AN669" s="2">
        <f t="shared" si="106"/>
        <v>0</v>
      </c>
      <c r="AO669" s="2" t="str">
        <f>VLOOKUP(D669,'[1]Matriculados PD 2015_2019'!$D:$F,3,0)</f>
        <v>completo</v>
      </c>
      <c r="AP669" s="2">
        <f t="shared" si="108"/>
        <v>0</v>
      </c>
      <c r="AQ669" s="2">
        <f t="shared" si="109"/>
        <v>0</v>
      </c>
    </row>
    <row r="670" spans="1:43">
      <c r="A670" s="2">
        <v>536</v>
      </c>
      <c r="B670" s="5" t="s">
        <v>636</v>
      </c>
      <c r="C670" s="13" t="s">
        <v>120</v>
      </c>
      <c r="D670" s="13" t="s">
        <v>4401</v>
      </c>
      <c r="E670" s="14">
        <v>20018462</v>
      </c>
      <c r="F670" s="14">
        <v>102487</v>
      </c>
      <c r="G670" s="14" t="s">
        <v>4402</v>
      </c>
      <c r="H670" s="13" t="s">
        <v>73</v>
      </c>
      <c r="I670" s="13" t="s">
        <v>74</v>
      </c>
      <c r="J670" s="14" t="s">
        <v>75</v>
      </c>
      <c r="K670" s="14" t="s">
        <v>4403</v>
      </c>
      <c r="L670" s="13">
        <v>2015</v>
      </c>
      <c r="M670" s="15">
        <v>42320</v>
      </c>
      <c r="N670" s="16" t="s">
        <v>77</v>
      </c>
      <c r="O670" s="16">
        <v>0</v>
      </c>
      <c r="P670" s="16" t="s">
        <v>78</v>
      </c>
      <c r="Q670" s="16" t="s">
        <v>78</v>
      </c>
      <c r="R670" s="16" t="s">
        <v>78</v>
      </c>
      <c r="S670" s="16" t="s">
        <v>78</v>
      </c>
      <c r="T670" s="14" t="s">
        <v>80</v>
      </c>
      <c r="U670" s="13" t="s">
        <v>4404</v>
      </c>
      <c r="V670" s="14" t="s">
        <v>4405</v>
      </c>
      <c r="W670" s="13"/>
      <c r="X670" s="17"/>
      <c r="Y670" s="14"/>
      <c r="Z670" s="14"/>
      <c r="AA670" s="13"/>
      <c r="AB670" s="18"/>
      <c r="AC670" s="4">
        <f t="shared" si="100"/>
        <v>1</v>
      </c>
      <c r="AD670" s="2">
        <f>IF(COUNTIF(D$2:D670,D670)&gt;1,0,1)</f>
        <v>1</v>
      </c>
      <c r="AG670" s="2">
        <f t="shared" si="101"/>
        <v>0</v>
      </c>
      <c r="AH670" s="2">
        <f t="shared" si="107"/>
        <v>0</v>
      </c>
      <c r="AI670" s="2">
        <f t="shared" si="102"/>
        <v>1</v>
      </c>
      <c r="AJ670" s="44" t="str">
        <f t="shared" si="103"/>
        <v>44958294X31325925V</v>
      </c>
      <c r="AK670" s="2">
        <f>IF(COUNTIF(AJ$2:AJ670,AJ670)&gt;1,0,1)</f>
        <v>1</v>
      </c>
      <c r="AL670" s="2">
        <f t="shared" si="104"/>
        <v>1</v>
      </c>
      <c r="AM670" s="2">
        <f t="shared" si="105"/>
        <v>0</v>
      </c>
      <c r="AN670" s="2">
        <f t="shared" si="106"/>
        <v>0</v>
      </c>
      <c r="AO670" s="2" t="str">
        <f>VLOOKUP(D670,'[1]Matriculados PD 2015_2019'!$D:$F,3,0)</f>
        <v>completo</v>
      </c>
      <c r="AP670" s="2">
        <f t="shared" si="108"/>
        <v>1</v>
      </c>
      <c r="AQ670" s="2">
        <f t="shared" si="109"/>
        <v>0</v>
      </c>
    </row>
    <row r="671" spans="1:43">
      <c r="A671" s="2">
        <v>536</v>
      </c>
      <c r="B671" s="6" t="s">
        <v>636</v>
      </c>
      <c r="C671" s="7" t="s">
        <v>120</v>
      </c>
      <c r="D671" s="7" t="s">
        <v>4401</v>
      </c>
      <c r="E671" s="8">
        <v>20018462</v>
      </c>
      <c r="F671" s="8">
        <v>102487</v>
      </c>
      <c r="G671" s="8" t="s">
        <v>4402</v>
      </c>
      <c r="H671" s="7" t="s">
        <v>73</v>
      </c>
      <c r="I671" s="7" t="s">
        <v>74</v>
      </c>
      <c r="J671" s="8" t="s">
        <v>75</v>
      </c>
      <c r="K671" s="8" t="s">
        <v>4403</v>
      </c>
      <c r="L671" s="7">
        <v>2015</v>
      </c>
      <c r="M671" s="9">
        <v>42320</v>
      </c>
      <c r="N671" s="10" t="s">
        <v>77</v>
      </c>
      <c r="O671" s="10">
        <v>0</v>
      </c>
      <c r="P671" s="10" t="s">
        <v>78</v>
      </c>
      <c r="Q671" s="10" t="s">
        <v>78</v>
      </c>
      <c r="R671" s="10" t="s">
        <v>78</v>
      </c>
      <c r="S671" s="10" t="s">
        <v>78</v>
      </c>
      <c r="T671" s="8" t="s">
        <v>80</v>
      </c>
      <c r="U671" s="7" t="s">
        <v>4406</v>
      </c>
      <c r="V671" s="8" t="s">
        <v>4407</v>
      </c>
      <c r="W671" s="7" t="s">
        <v>73</v>
      </c>
      <c r="X671" s="11" t="s">
        <v>105</v>
      </c>
      <c r="Y671" s="8">
        <v>705</v>
      </c>
      <c r="Z671" s="8" t="s">
        <v>106</v>
      </c>
      <c r="AA671" s="7" t="s">
        <v>107</v>
      </c>
      <c r="AB671" s="12" t="s">
        <v>108</v>
      </c>
      <c r="AC671" s="4">
        <f t="shared" si="100"/>
        <v>1</v>
      </c>
      <c r="AD671" s="2">
        <f>IF(COUNTIF(D$2:D671,D671)&gt;1,0,1)</f>
        <v>0</v>
      </c>
      <c r="AG671" s="2">
        <f t="shared" si="101"/>
        <v>0</v>
      </c>
      <c r="AH671" s="2">
        <f t="shared" si="107"/>
        <v>0</v>
      </c>
      <c r="AI671" s="2">
        <f t="shared" si="102"/>
        <v>0</v>
      </c>
      <c r="AJ671" s="44" t="str">
        <f t="shared" si="103"/>
        <v>44958294X38492225T</v>
      </c>
      <c r="AK671" s="2">
        <f>IF(COUNTIF(AJ$2:AJ671,AJ671)&gt;1,0,1)</f>
        <v>1</v>
      </c>
      <c r="AL671" s="2">
        <f t="shared" si="104"/>
        <v>0</v>
      </c>
      <c r="AM671" s="2">
        <f t="shared" si="105"/>
        <v>0</v>
      </c>
      <c r="AN671" s="2">
        <f t="shared" si="106"/>
        <v>0</v>
      </c>
      <c r="AO671" s="2" t="str">
        <f>VLOOKUP(D671,'[1]Matriculados PD 2015_2019'!$D:$F,3,0)</f>
        <v>completo</v>
      </c>
      <c r="AP671" s="2">
        <f t="shared" si="108"/>
        <v>0</v>
      </c>
      <c r="AQ671" s="2">
        <f t="shared" si="109"/>
        <v>0</v>
      </c>
    </row>
    <row r="672" spans="1:43">
      <c r="A672" s="2">
        <v>536</v>
      </c>
      <c r="B672" s="6" t="s">
        <v>636</v>
      </c>
      <c r="C672" s="7" t="s">
        <v>120</v>
      </c>
      <c r="D672" s="7" t="s">
        <v>4401</v>
      </c>
      <c r="E672" s="8">
        <v>20018462</v>
      </c>
      <c r="F672" s="8">
        <v>102487</v>
      </c>
      <c r="G672" s="8" t="s">
        <v>4402</v>
      </c>
      <c r="H672" s="7" t="s">
        <v>73</v>
      </c>
      <c r="I672" s="7" t="s">
        <v>74</v>
      </c>
      <c r="J672" s="8" t="s">
        <v>75</v>
      </c>
      <c r="K672" s="8" t="s">
        <v>4403</v>
      </c>
      <c r="L672" s="7">
        <v>2015</v>
      </c>
      <c r="M672" s="9">
        <v>42320</v>
      </c>
      <c r="N672" s="10" t="s">
        <v>77</v>
      </c>
      <c r="O672" s="10">
        <v>0</v>
      </c>
      <c r="P672" s="10" t="s">
        <v>78</v>
      </c>
      <c r="Q672" s="10" t="s">
        <v>78</v>
      </c>
      <c r="R672" s="10" t="s">
        <v>78</v>
      </c>
      <c r="S672" s="10" t="s">
        <v>78</v>
      </c>
      <c r="T672" s="8" t="s">
        <v>90</v>
      </c>
      <c r="U672" s="7" t="s">
        <v>4406</v>
      </c>
      <c r="V672" s="8" t="s">
        <v>4407</v>
      </c>
      <c r="W672" s="7" t="s">
        <v>73</v>
      </c>
      <c r="X672" s="11" t="s">
        <v>105</v>
      </c>
      <c r="Y672" s="8">
        <v>705</v>
      </c>
      <c r="Z672" s="8" t="s">
        <v>106</v>
      </c>
      <c r="AA672" s="7" t="s">
        <v>107</v>
      </c>
      <c r="AB672" s="12" t="s">
        <v>108</v>
      </c>
      <c r="AC672" s="4">
        <f t="shared" si="100"/>
        <v>1</v>
      </c>
      <c r="AD672" s="2">
        <f>IF(COUNTIF(D$2:D672,D672)&gt;1,0,1)</f>
        <v>0</v>
      </c>
      <c r="AG672" s="2">
        <f t="shared" si="101"/>
        <v>0</v>
      </c>
      <c r="AH672" s="2">
        <f t="shared" si="107"/>
        <v>0</v>
      </c>
      <c r="AI672" s="2">
        <f t="shared" si="102"/>
        <v>0</v>
      </c>
      <c r="AJ672" s="44" t="str">
        <f t="shared" si="103"/>
        <v>44958294X38492225T</v>
      </c>
      <c r="AK672" s="2">
        <f>IF(COUNTIF(AJ$2:AJ672,AJ672)&gt;1,0,1)</f>
        <v>0</v>
      </c>
      <c r="AL672" s="2">
        <f t="shared" si="104"/>
        <v>0</v>
      </c>
      <c r="AM672" s="2">
        <f t="shared" si="105"/>
        <v>0</v>
      </c>
      <c r="AN672" s="2">
        <f t="shared" si="106"/>
        <v>0</v>
      </c>
      <c r="AO672" s="2" t="str">
        <f>VLOOKUP(D672,'[1]Matriculados PD 2015_2019'!$D:$F,3,0)</f>
        <v>completo</v>
      </c>
      <c r="AP672" s="2">
        <f t="shared" si="108"/>
        <v>0</v>
      </c>
      <c r="AQ672" s="2">
        <f t="shared" si="109"/>
        <v>0</v>
      </c>
    </row>
    <row r="673" spans="1:43">
      <c r="A673" s="2">
        <v>536</v>
      </c>
      <c r="B673" s="5" t="s">
        <v>636</v>
      </c>
      <c r="C673" s="13" t="s">
        <v>120</v>
      </c>
      <c r="D673" s="13" t="s">
        <v>665</v>
      </c>
      <c r="E673" s="14">
        <v>10351425</v>
      </c>
      <c r="F673" s="14">
        <v>102487</v>
      </c>
      <c r="G673" s="14" t="s">
        <v>666</v>
      </c>
      <c r="H673" s="13" t="s">
        <v>83</v>
      </c>
      <c r="I673" s="13" t="s">
        <v>74</v>
      </c>
      <c r="J673" s="14" t="s">
        <v>75</v>
      </c>
      <c r="K673" s="14" t="s">
        <v>4408</v>
      </c>
      <c r="L673" s="13">
        <v>2015</v>
      </c>
      <c r="M673" s="15">
        <v>42530</v>
      </c>
      <c r="N673" s="16" t="s">
        <v>77</v>
      </c>
      <c r="O673" s="16">
        <v>0</v>
      </c>
      <c r="P673" s="16" t="s">
        <v>78</v>
      </c>
      <c r="Q673" s="16" t="s">
        <v>78</v>
      </c>
      <c r="R673" s="16" t="s">
        <v>78</v>
      </c>
      <c r="S673" s="16" t="s">
        <v>79</v>
      </c>
      <c r="T673" s="14" t="s">
        <v>80</v>
      </c>
      <c r="U673" s="13" t="s">
        <v>2321</v>
      </c>
      <c r="V673" s="14" t="s">
        <v>2322</v>
      </c>
      <c r="W673" s="13" t="s">
        <v>73</v>
      </c>
      <c r="X673" s="17" t="s">
        <v>626</v>
      </c>
      <c r="Y673" s="14">
        <v>510</v>
      </c>
      <c r="Z673" s="14" t="s">
        <v>667</v>
      </c>
      <c r="AA673" s="13" t="s">
        <v>107</v>
      </c>
      <c r="AB673" s="18" t="s">
        <v>108</v>
      </c>
      <c r="AC673" s="4">
        <f t="shared" si="100"/>
        <v>1</v>
      </c>
      <c r="AD673" s="2">
        <f>IF(COUNTIF(D$2:D673,D673)&gt;1,0,1)</f>
        <v>1</v>
      </c>
      <c r="AG673" s="2">
        <f t="shared" si="101"/>
        <v>0</v>
      </c>
      <c r="AH673" s="2">
        <f t="shared" si="107"/>
        <v>0</v>
      </c>
      <c r="AI673" s="2">
        <f t="shared" si="102"/>
        <v>1</v>
      </c>
      <c r="AJ673" s="44" t="str">
        <f t="shared" si="103"/>
        <v>45736786K44370243T</v>
      </c>
      <c r="AK673" s="2">
        <f>IF(COUNTIF(AJ$2:AJ673,AJ673)&gt;1,0,1)</f>
        <v>1</v>
      </c>
      <c r="AL673" s="2">
        <f t="shared" si="104"/>
        <v>1</v>
      </c>
      <c r="AM673" s="2">
        <f t="shared" si="105"/>
        <v>1</v>
      </c>
      <c r="AN673" s="2">
        <f t="shared" si="106"/>
        <v>0</v>
      </c>
      <c r="AO673" s="2" t="str">
        <f>VLOOKUP(D673,'[1]Matriculados PD 2015_2019'!$D:$F,3,0)</f>
        <v>completo</v>
      </c>
      <c r="AP673" s="2">
        <f t="shared" si="108"/>
        <v>1</v>
      </c>
      <c r="AQ673" s="2">
        <f t="shared" si="109"/>
        <v>0</v>
      </c>
    </row>
    <row r="674" spans="1:43">
      <c r="A674" s="2">
        <v>536</v>
      </c>
      <c r="B674" s="5" t="s">
        <v>636</v>
      </c>
      <c r="C674" s="13" t="s">
        <v>120</v>
      </c>
      <c r="D674" s="13" t="s">
        <v>665</v>
      </c>
      <c r="E674" s="14">
        <v>10351425</v>
      </c>
      <c r="F674" s="14">
        <v>102487</v>
      </c>
      <c r="G674" s="14" t="s">
        <v>666</v>
      </c>
      <c r="H674" s="13" t="s">
        <v>83</v>
      </c>
      <c r="I674" s="13" t="s">
        <v>74</v>
      </c>
      <c r="J674" s="14" t="s">
        <v>75</v>
      </c>
      <c r="K674" s="14" t="s">
        <v>4408</v>
      </c>
      <c r="L674" s="13">
        <v>2015</v>
      </c>
      <c r="M674" s="15">
        <v>42530</v>
      </c>
      <c r="N674" s="16" t="s">
        <v>77</v>
      </c>
      <c r="O674" s="16">
        <v>0</v>
      </c>
      <c r="P674" s="16" t="s">
        <v>78</v>
      </c>
      <c r="Q674" s="16" t="s">
        <v>78</v>
      </c>
      <c r="R674" s="16" t="s">
        <v>78</v>
      </c>
      <c r="S674" s="16" t="s">
        <v>79</v>
      </c>
      <c r="T674" s="14" t="s">
        <v>80</v>
      </c>
      <c r="U674" s="13" t="s">
        <v>668</v>
      </c>
      <c r="V674" s="14" t="s">
        <v>669</v>
      </c>
      <c r="W674" s="13" t="s">
        <v>83</v>
      </c>
      <c r="X674" s="17" t="s">
        <v>626</v>
      </c>
      <c r="Y674" s="14">
        <v>510</v>
      </c>
      <c r="Z674" s="14" t="s">
        <v>667</v>
      </c>
      <c r="AA674" s="13" t="s">
        <v>107</v>
      </c>
      <c r="AB674" s="18" t="s">
        <v>108</v>
      </c>
      <c r="AC674" s="4">
        <f t="shared" si="100"/>
        <v>1</v>
      </c>
      <c r="AD674" s="2">
        <f>IF(COUNTIF(D$2:D674,D674)&gt;1,0,1)</f>
        <v>0</v>
      </c>
      <c r="AG674" s="2">
        <f t="shared" si="101"/>
        <v>0</v>
      </c>
      <c r="AH674" s="2">
        <f t="shared" si="107"/>
        <v>0</v>
      </c>
      <c r="AI674" s="2">
        <f t="shared" si="102"/>
        <v>0</v>
      </c>
      <c r="AJ674" s="44" t="str">
        <f t="shared" si="103"/>
        <v>45736786K51926506G</v>
      </c>
      <c r="AK674" s="2">
        <f>IF(COUNTIF(AJ$2:AJ674,AJ674)&gt;1,0,1)</f>
        <v>1</v>
      </c>
      <c r="AL674" s="2">
        <f t="shared" si="104"/>
        <v>0</v>
      </c>
      <c r="AM674" s="2">
        <f t="shared" si="105"/>
        <v>0</v>
      </c>
      <c r="AN674" s="2">
        <f t="shared" si="106"/>
        <v>0</v>
      </c>
      <c r="AO674" s="2" t="str">
        <f>VLOOKUP(D674,'[1]Matriculados PD 2015_2019'!$D:$F,3,0)</f>
        <v>completo</v>
      </c>
      <c r="AP674" s="2">
        <f t="shared" si="108"/>
        <v>0</v>
      </c>
      <c r="AQ674" s="2">
        <f t="shared" si="109"/>
        <v>0</v>
      </c>
    </row>
    <row r="675" spans="1:43">
      <c r="A675" s="2">
        <v>536</v>
      </c>
      <c r="B675" s="6" t="s">
        <v>636</v>
      </c>
      <c r="C675" s="7" t="s">
        <v>120</v>
      </c>
      <c r="D675" s="7" t="s">
        <v>665</v>
      </c>
      <c r="E675" s="8">
        <v>10351425</v>
      </c>
      <c r="F675" s="8">
        <v>102487</v>
      </c>
      <c r="G675" s="8" t="s">
        <v>666</v>
      </c>
      <c r="H675" s="7" t="s">
        <v>83</v>
      </c>
      <c r="I675" s="7" t="s">
        <v>74</v>
      </c>
      <c r="J675" s="8" t="s">
        <v>75</v>
      </c>
      <c r="K675" s="8" t="s">
        <v>4408</v>
      </c>
      <c r="L675" s="7">
        <v>2015</v>
      </c>
      <c r="M675" s="9">
        <v>42530</v>
      </c>
      <c r="N675" s="10" t="s">
        <v>77</v>
      </c>
      <c r="O675" s="10">
        <v>0</v>
      </c>
      <c r="P675" s="10" t="s">
        <v>78</v>
      </c>
      <c r="Q675" s="10" t="s">
        <v>78</v>
      </c>
      <c r="R675" s="10" t="s">
        <v>78</v>
      </c>
      <c r="S675" s="10" t="s">
        <v>79</v>
      </c>
      <c r="T675" s="8" t="s">
        <v>90</v>
      </c>
      <c r="U675" s="7" t="s">
        <v>668</v>
      </c>
      <c r="V675" s="8" t="s">
        <v>669</v>
      </c>
      <c r="W675" s="7" t="s">
        <v>83</v>
      </c>
      <c r="X675" s="11" t="s">
        <v>626</v>
      </c>
      <c r="Y675" s="8">
        <v>510</v>
      </c>
      <c r="Z675" s="8" t="s">
        <v>667</v>
      </c>
      <c r="AA675" s="7" t="s">
        <v>107</v>
      </c>
      <c r="AB675" s="12" t="s">
        <v>108</v>
      </c>
      <c r="AC675" s="4">
        <f t="shared" si="100"/>
        <v>1</v>
      </c>
      <c r="AD675" s="2">
        <f>IF(COUNTIF(D$2:D675,D675)&gt;1,0,1)</f>
        <v>0</v>
      </c>
      <c r="AG675" s="2">
        <f t="shared" si="101"/>
        <v>0</v>
      </c>
      <c r="AH675" s="2">
        <f t="shared" si="107"/>
        <v>0</v>
      </c>
      <c r="AI675" s="2">
        <f t="shared" si="102"/>
        <v>0</v>
      </c>
      <c r="AJ675" s="44" t="str">
        <f t="shared" si="103"/>
        <v>45736786K51926506G</v>
      </c>
      <c r="AK675" s="2">
        <f>IF(COUNTIF(AJ$2:AJ675,AJ675)&gt;1,0,1)</f>
        <v>0</v>
      </c>
      <c r="AL675" s="2">
        <f t="shared" si="104"/>
        <v>0</v>
      </c>
      <c r="AM675" s="2">
        <f t="shared" si="105"/>
        <v>0</v>
      </c>
      <c r="AN675" s="2">
        <f t="shared" si="106"/>
        <v>0</v>
      </c>
      <c r="AO675" s="2" t="str">
        <f>VLOOKUP(D675,'[1]Matriculados PD 2015_2019'!$D:$F,3,0)</f>
        <v>completo</v>
      </c>
      <c r="AP675" s="2">
        <f t="shared" si="108"/>
        <v>0</v>
      </c>
      <c r="AQ675" s="2">
        <f t="shared" si="109"/>
        <v>0</v>
      </c>
    </row>
    <row r="676" spans="1:43">
      <c r="A676" s="2">
        <v>536</v>
      </c>
      <c r="B676" s="5" t="s">
        <v>636</v>
      </c>
      <c r="C676" s="13" t="s">
        <v>120</v>
      </c>
      <c r="D676" s="13" t="s">
        <v>4409</v>
      </c>
      <c r="E676" s="14">
        <v>10399123</v>
      </c>
      <c r="F676" s="14">
        <v>102487</v>
      </c>
      <c r="G676" s="14" t="s">
        <v>4410</v>
      </c>
      <c r="H676" s="13" t="s">
        <v>83</v>
      </c>
      <c r="I676" s="13" t="s">
        <v>897</v>
      </c>
      <c r="J676" s="14" t="s">
        <v>75</v>
      </c>
      <c r="K676" s="14" t="s">
        <v>4411</v>
      </c>
      <c r="L676" s="13">
        <v>2015</v>
      </c>
      <c r="M676" s="15">
        <v>42473</v>
      </c>
      <c r="N676" s="16" t="s">
        <v>113</v>
      </c>
      <c r="O676" s="16">
        <v>0</v>
      </c>
      <c r="P676" s="16" t="s">
        <v>78</v>
      </c>
      <c r="Q676" s="16" t="s">
        <v>78</v>
      </c>
      <c r="R676" s="16" t="s">
        <v>78</v>
      </c>
      <c r="S676" s="16" t="s">
        <v>78</v>
      </c>
      <c r="T676" s="14" t="s">
        <v>80</v>
      </c>
      <c r="U676" s="13" t="s">
        <v>640</v>
      </c>
      <c r="V676" s="14" t="s">
        <v>641</v>
      </c>
      <c r="W676" s="13" t="s">
        <v>83</v>
      </c>
      <c r="X676" s="17" t="s">
        <v>642</v>
      </c>
      <c r="Y676" s="14">
        <v>505</v>
      </c>
      <c r="Z676" s="14" t="s">
        <v>643</v>
      </c>
      <c r="AA676" s="13" t="s">
        <v>107</v>
      </c>
      <c r="AB676" s="18" t="s">
        <v>108</v>
      </c>
      <c r="AC676" s="4">
        <f t="shared" si="100"/>
        <v>1</v>
      </c>
      <c r="AD676" s="2">
        <f>IF(COUNTIF(D$2:D676,D676)&gt;1,0,1)</f>
        <v>1</v>
      </c>
      <c r="AG676" s="2">
        <f t="shared" si="101"/>
        <v>0</v>
      </c>
      <c r="AH676" s="2">
        <f t="shared" si="107"/>
        <v>0</v>
      </c>
      <c r="AI676" s="2">
        <f t="shared" si="102"/>
        <v>0</v>
      </c>
      <c r="AJ676" s="44" t="str">
        <f t="shared" si="103"/>
        <v>JB375317330417127H</v>
      </c>
      <c r="AK676" s="2">
        <f>IF(COUNTIF(AJ$2:AJ676,AJ676)&gt;1,0,1)</f>
        <v>1</v>
      </c>
      <c r="AL676" s="2">
        <f t="shared" si="104"/>
        <v>0</v>
      </c>
      <c r="AM676" s="2">
        <f t="shared" si="105"/>
        <v>0</v>
      </c>
      <c r="AN676" s="2">
        <f t="shared" si="106"/>
        <v>1</v>
      </c>
      <c r="AO676" s="2" t="str">
        <f>VLOOKUP(D676,'[1]Matriculados PD 2015_2019'!$D:$F,3,0)</f>
        <v>completo</v>
      </c>
      <c r="AP676" s="2">
        <f t="shared" si="108"/>
        <v>1</v>
      </c>
      <c r="AQ676" s="2">
        <f t="shared" si="109"/>
        <v>0</v>
      </c>
    </row>
    <row r="677" spans="1:43">
      <c r="A677" s="2">
        <v>536</v>
      </c>
      <c r="B677" s="5" t="s">
        <v>636</v>
      </c>
      <c r="C677" s="13" t="s">
        <v>120</v>
      </c>
      <c r="D677" s="13" t="s">
        <v>4409</v>
      </c>
      <c r="E677" s="14">
        <v>10399123</v>
      </c>
      <c r="F677" s="14">
        <v>102487</v>
      </c>
      <c r="G677" s="14" t="s">
        <v>4410</v>
      </c>
      <c r="H677" s="13" t="s">
        <v>83</v>
      </c>
      <c r="I677" s="13" t="s">
        <v>897</v>
      </c>
      <c r="J677" s="14" t="s">
        <v>75</v>
      </c>
      <c r="K677" s="14" t="s">
        <v>4411</v>
      </c>
      <c r="L677" s="13">
        <v>2015</v>
      </c>
      <c r="M677" s="15">
        <v>42473</v>
      </c>
      <c r="N677" s="16" t="s">
        <v>113</v>
      </c>
      <c r="O677" s="16">
        <v>0</v>
      </c>
      <c r="P677" s="16" t="s">
        <v>78</v>
      </c>
      <c r="Q677" s="16" t="s">
        <v>78</v>
      </c>
      <c r="R677" s="16" t="s">
        <v>78</v>
      </c>
      <c r="S677" s="16" t="s">
        <v>78</v>
      </c>
      <c r="T677" s="14" t="s">
        <v>90</v>
      </c>
      <c r="U677" s="13" t="s">
        <v>640</v>
      </c>
      <c r="V677" s="14" t="s">
        <v>641</v>
      </c>
      <c r="W677" s="13" t="s">
        <v>83</v>
      </c>
      <c r="X677" s="17" t="s">
        <v>642</v>
      </c>
      <c r="Y677" s="14">
        <v>505</v>
      </c>
      <c r="Z677" s="14" t="s">
        <v>643</v>
      </c>
      <c r="AA677" s="13" t="s">
        <v>107</v>
      </c>
      <c r="AB677" s="18" t="s">
        <v>108</v>
      </c>
      <c r="AC677" s="4">
        <f t="shared" si="100"/>
        <v>1</v>
      </c>
      <c r="AD677" s="2">
        <f>IF(COUNTIF(D$2:D677,D677)&gt;1,0,1)</f>
        <v>0</v>
      </c>
      <c r="AG677" s="2">
        <f t="shared" si="101"/>
        <v>0</v>
      </c>
      <c r="AH677" s="2">
        <f t="shared" si="107"/>
        <v>0</v>
      </c>
      <c r="AI677" s="2">
        <f t="shared" si="102"/>
        <v>0</v>
      </c>
      <c r="AJ677" s="44" t="str">
        <f t="shared" si="103"/>
        <v>JB375317330417127H</v>
      </c>
      <c r="AK677" s="2">
        <f>IF(COUNTIF(AJ$2:AJ677,AJ677)&gt;1,0,1)</f>
        <v>0</v>
      </c>
      <c r="AL677" s="2">
        <f t="shared" si="104"/>
        <v>0</v>
      </c>
      <c r="AM677" s="2">
        <f t="shared" si="105"/>
        <v>0</v>
      </c>
      <c r="AN677" s="2">
        <f t="shared" si="106"/>
        <v>0</v>
      </c>
      <c r="AO677" s="2" t="str">
        <f>VLOOKUP(D677,'[1]Matriculados PD 2015_2019'!$D:$F,3,0)</f>
        <v>completo</v>
      </c>
      <c r="AP677" s="2">
        <f t="shared" si="108"/>
        <v>0</v>
      </c>
      <c r="AQ677" s="2">
        <f t="shared" si="109"/>
        <v>0</v>
      </c>
    </row>
    <row r="678" spans="1:43">
      <c r="A678" s="2">
        <v>537</v>
      </c>
      <c r="B678" s="6" t="s">
        <v>807</v>
      </c>
      <c r="C678" s="7" t="s">
        <v>120</v>
      </c>
      <c r="D678" s="7" t="s">
        <v>4483</v>
      </c>
      <c r="E678" s="8">
        <v>10252996</v>
      </c>
      <c r="F678" s="8">
        <v>102488</v>
      </c>
      <c r="G678" s="8" t="s">
        <v>4484</v>
      </c>
      <c r="H678" s="7" t="s">
        <v>73</v>
      </c>
      <c r="I678" s="7" t="s">
        <v>74</v>
      </c>
      <c r="J678" s="8" t="s">
        <v>75</v>
      </c>
      <c r="K678" s="8" t="s">
        <v>4485</v>
      </c>
      <c r="L678" s="7">
        <v>2015</v>
      </c>
      <c r="M678" s="9">
        <v>42496</v>
      </c>
      <c r="N678" s="10" t="s">
        <v>77</v>
      </c>
      <c r="O678" s="10">
        <v>0</v>
      </c>
      <c r="P678" s="10" t="s">
        <v>78</v>
      </c>
      <c r="Q678" s="10" t="s">
        <v>78</v>
      </c>
      <c r="R678" s="10" t="s">
        <v>78</v>
      </c>
      <c r="S678" s="10" t="s">
        <v>78</v>
      </c>
      <c r="T678" s="8" t="s">
        <v>80</v>
      </c>
      <c r="U678" s="7" t="s">
        <v>836</v>
      </c>
      <c r="V678" s="8" t="s">
        <v>837</v>
      </c>
      <c r="W678" s="7" t="s">
        <v>83</v>
      </c>
      <c r="X678" s="11" t="s">
        <v>4691</v>
      </c>
      <c r="Y678" s="8">
        <v>583</v>
      </c>
      <c r="Z678" s="8" t="s">
        <v>838</v>
      </c>
      <c r="AA678" s="7" t="s">
        <v>781</v>
      </c>
      <c r="AB678" s="12" t="s">
        <v>782</v>
      </c>
      <c r="AC678" s="4">
        <f t="shared" si="100"/>
        <v>1</v>
      </c>
      <c r="AD678" s="2">
        <f>IF(COUNTIF(D$2:D678,D678)&gt;1,0,1)</f>
        <v>1</v>
      </c>
      <c r="AG678" s="2">
        <f t="shared" si="101"/>
        <v>0</v>
      </c>
      <c r="AH678" s="2">
        <f t="shared" si="107"/>
        <v>0</v>
      </c>
      <c r="AI678" s="2">
        <f t="shared" si="102"/>
        <v>1</v>
      </c>
      <c r="AJ678" s="44" t="str">
        <f t="shared" si="103"/>
        <v>30971936K30950730K</v>
      </c>
      <c r="AK678" s="2">
        <f>IF(COUNTIF(AJ$2:AJ678,AJ678)&gt;1,0,1)</f>
        <v>1</v>
      </c>
      <c r="AL678" s="2">
        <f t="shared" si="104"/>
        <v>0</v>
      </c>
      <c r="AM678" s="2">
        <f t="shared" si="105"/>
        <v>0</v>
      </c>
      <c r="AN678" s="2">
        <f t="shared" si="106"/>
        <v>0</v>
      </c>
      <c r="AO678" s="2" t="str">
        <f>VLOOKUP(D678,'[1]Matriculados PD 2015_2019'!$D:$F,3,0)</f>
        <v>completo</v>
      </c>
      <c r="AP678" s="2">
        <f t="shared" si="108"/>
        <v>1</v>
      </c>
      <c r="AQ678" s="2">
        <f t="shared" si="109"/>
        <v>0</v>
      </c>
    </row>
    <row r="679" spans="1:43">
      <c r="A679" s="2">
        <v>537</v>
      </c>
      <c r="B679" s="5" t="s">
        <v>807</v>
      </c>
      <c r="C679" s="13" t="s">
        <v>120</v>
      </c>
      <c r="D679" s="13" t="s">
        <v>4483</v>
      </c>
      <c r="E679" s="14">
        <v>10252996</v>
      </c>
      <c r="F679" s="14">
        <v>102488</v>
      </c>
      <c r="G679" s="14" t="s">
        <v>4484</v>
      </c>
      <c r="H679" s="13" t="s">
        <v>73</v>
      </c>
      <c r="I679" s="13" t="s">
        <v>74</v>
      </c>
      <c r="J679" s="14" t="s">
        <v>75</v>
      </c>
      <c r="K679" s="14" t="s">
        <v>4485</v>
      </c>
      <c r="L679" s="13">
        <v>2015</v>
      </c>
      <c r="M679" s="15">
        <v>42496</v>
      </c>
      <c r="N679" s="16" t="s">
        <v>77</v>
      </c>
      <c r="O679" s="16">
        <v>0</v>
      </c>
      <c r="P679" s="16" t="s">
        <v>78</v>
      </c>
      <c r="Q679" s="16" t="s">
        <v>78</v>
      </c>
      <c r="R679" s="16" t="s">
        <v>78</v>
      </c>
      <c r="S679" s="16" t="s">
        <v>78</v>
      </c>
      <c r="T679" s="14" t="s">
        <v>90</v>
      </c>
      <c r="U679" s="13" t="s">
        <v>836</v>
      </c>
      <c r="V679" s="14" t="s">
        <v>837</v>
      </c>
      <c r="W679" s="13" t="s">
        <v>83</v>
      </c>
      <c r="X679" s="17" t="s">
        <v>4691</v>
      </c>
      <c r="Y679" s="14">
        <v>583</v>
      </c>
      <c r="Z679" s="14" t="s">
        <v>838</v>
      </c>
      <c r="AA679" s="13" t="s">
        <v>781</v>
      </c>
      <c r="AB679" s="18" t="s">
        <v>782</v>
      </c>
      <c r="AC679" s="4">
        <f t="shared" si="100"/>
        <v>1</v>
      </c>
      <c r="AD679" s="2">
        <f>IF(COUNTIF(D$2:D679,D679)&gt;1,0,1)</f>
        <v>0</v>
      </c>
      <c r="AG679" s="2">
        <f t="shared" si="101"/>
        <v>0</v>
      </c>
      <c r="AH679" s="2">
        <f t="shared" si="107"/>
        <v>0</v>
      </c>
      <c r="AI679" s="2">
        <f t="shared" si="102"/>
        <v>0</v>
      </c>
      <c r="AJ679" s="44" t="str">
        <f t="shared" si="103"/>
        <v>30971936K30950730K</v>
      </c>
      <c r="AK679" s="2">
        <f>IF(COUNTIF(AJ$2:AJ679,AJ679)&gt;1,0,1)</f>
        <v>0</v>
      </c>
      <c r="AL679" s="2">
        <f t="shared" si="104"/>
        <v>0</v>
      </c>
      <c r="AM679" s="2">
        <f t="shared" si="105"/>
        <v>0</v>
      </c>
      <c r="AN679" s="2">
        <f t="shared" si="106"/>
        <v>0</v>
      </c>
      <c r="AO679" s="2" t="str">
        <f>VLOOKUP(D679,'[1]Matriculados PD 2015_2019'!$D:$F,3,0)</f>
        <v>completo</v>
      </c>
      <c r="AP679" s="2">
        <f t="shared" si="108"/>
        <v>0</v>
      </c>
      <c r="AQ679" s="2">
        <f t="shared" si="109"/>
        <v>0</v>
      </c>
    </row>
    <row r="680" spans="1:43">
      <c r="A680" s="2">
        <v>537</v>
      </c>
      <c r="B680" s="5" t="s">
        <v>807</v>
      </c>
      <c r="C680" s="13" t="s">
        <v>120</v>
      </c>
      <c r="D680" s="13" t="s">
        <v>4486</v>
      </c>
      <c r="E680" s="14">
        <v>1059265</v>
      </c>
      <c r="F680" s="14">
        <v>102488</v>
      </c>
      <c r="G680" s="14" t="s">
        <v>4487</v>
      </c>
      <c r="H680" s="13" t="s">
        <v>73</v>
      </c>
      <c r="I680" s="13" t="s">
        <v>74</v>
      </c>
      <c r="J680" s="14" t="s">
        <v>75</v>
      </c>
      <c r="K680" s="14" t="s">
        <v>4488</v>
      </c>
      <c r="L680" s="13">
        <v>2015</v>
      </c>
      <c r="M680" s="15">
        <v>42468</v>
      </c>
      <c r="N680" s="16" t="s">
        <v>77</v>
      </c>
      <c r="O680" s="16">
        <v>0</v>
      </c>
      <c r="P680" s="16" t="s">
        <v>78</v>
      </c>
      <c r="Q680" s="16" t="s">
        <v>78</v>
      </c>
      <c r="R680" s="16" t="s">
        <v>78</v>
      </c>
      <c r="S680" s="16" t="s">
        <v>78</v>
      </c>
      <c r="T680" s="14" t="s">
        <v>80</v>
      </c>
      <c r="U680" s="13" t="s">
        <v>1699</v>
      </c>
      <c r="V680" s="14" t="s">
        <v>1700</v>
      </c>
      <c r="W680" s="13" t="s">
        <v>73</v>
      </c>
      <c r="X680" s="17" t="s">
        <v>1708</v>
      </c>
      <c r="Y680" s="14">
        <v>814</v>
      </c>
      <c r="Z680" s="14" t="s">
        <v>829</v>
      </c>
      <c r="AA680" s="13" t="s">
        <v>263</v>
      </c>
      <c r="AB680" s="18" t="s">
        <v>264</v>
      </c>
      <c r="AC680" s="4">
        <f t="shared" si="100"/>
        <v>1</v>
      </c>
      <c r="AD680" s="2">
        <f>IF(COUNTIF(D$2:D680,D680)&gt;1,0,1)</f>
        <v>1</v>
      </c>
      <c r="AG680" s="2">
        <f t="shared" si="101"/>
        <v>0</v>
      </c>
      <c r="AH680" s="2">
        <f t="shared" si="107"/>
        <v>0</v>
      </c>
      <c r="AI680" s="2">
        <f t="shared" si="102"/>
        <v>1</v>
      </c>
      <c r="AJ680" s="44" t="str">
        <f t="shared" si="103"/>
        <v>30973058Q27311163C</v>
      </c>
      <c r="AK680" s="2">
        <f>IF(COUNTIF(AJ$2:AJ680,AJ680)&gt;1,0,1)</f>
        <v>1</v>
      </c>
      <c r="AL680" s="2">
        <f t="shared" si="104"/>
        <v>0</v>
      </c>
      <c r="AM680" s="2">
        <f t="shared" si="105"/>
        <v>0</v>
      </c>
      <c r="AN680" s="2">
        <f t="shared" si="106"/>
        <v>0</v>
      </c>
      <c r="AO680" s="2" t="str">
        <f>VLOOKUP(D680,'[1]Matriculados PD 2015_2019'!$D:$F,3,0)</f>
        <v>completo</v>
      </c>
      <c r="AP680" s="2">
        <f t="shared" si="108"/>
        <v>1</v>
      </c>
      <c r="AQ680" s="2">
        <f t="shared" si="109"/>
        <v>0</v>
      </c>
    </row>
    <row r="681" spans="1:43">
      <c r="A681" s="2">
        <v>537</v>
      </c>
      <c r="B681" s="6" t="s">
        <v>807</v>
      </c>
      <c r="C681" s="7" t="s">
        <v>120</v>
      </c>
      <c r="D681" s="7" t="s">
        <v>4486</v>
      </c>
      <c r="E681" s="8">
        <v>1059265</v>
      </c>
      <c r="F681" s="8">
        <v>102488</v>
      </c>
      <c r="G681" s="8" t="s">
        <v>4487</v>
      </c>
      <c r="H681" s="7" t="s">
        <v>73</v>
      </c>
      <c r="I681" s="7" t="s">
        <v>74</v>
      </c>
      <c r="J681" s="8" t="s">
        <v>75</v>
      </c>
      <c r="K681" s="8" t="s">
        <v>4488</v>
      </c>
      <c r="L681" s="7">
        <v>2015</v>
      </c>
      <c r="M681" s="9">
        <v>42468</v>
      </c>
      <c r="N681" s="10" t="s">
        <v>77</v>
      </c>
      <c r="O681" s="10">
        <v>0</v>
      </c>
      <c r="P681" s="10" t="s">
        <v>78</v>
      </c>
      <c r="Q681" s="10" t="s">
        <v>78</v>
      </c>
      <c r="R681" s="10" t="s">
        <v>78</v>
      </c>
      <c r="S681" s="10" t="s">
        <v>78</v>
      </c>
      <c r="T681" s="8" t="s">
        <v>90</v>
      </c>
      <c r="U681" s="7" t="s">
        <v>1699</v>
      </c>
      <c r="V681" s="8" t="s">
        <v>1700</v>
      </c>
      <c r="W681" s="7" t="s">
        <v>73</v>
      </c>
      <c r="X681" s="11" t="s">
        <v>1708</v>
      </c>
      <c r="Y681" s="8">
        <v>814</v>
      </c>
      <c r="Z681" s="8" t="s">
        <v>829</v>
      </c>
      <c r="AA681" s="7" t="s">
        <v>263</v>
      </c>
      <c r="AB681" s="12" t="s">
        <v>264</v>
      </c>
      <c r="AC681" s="4">
        <f t="shared" si="100"/>
        <v>1</v>
      </c>
      <c r="AD681" s="2">
        <f>IF(COUNTIF(D$2:D681,D681)&gt;1,0,1)</f>
        <v>0</v>
      </c>
      <c r="AG681" s="2">
        <f t="shared" si="101"/>
        <v>0</v>
      </c>
      <c r="AH681" s="2">
        <f t="shared" si="107"/>
        <v>0</v>
      </c>
      <c r="AI681" s="2">
        <f t="shared" si="102"/>
        <v>0</v>
      </c>
      <c r="AJ681" s="44" t="str">
        <f t="shared" si="103"/>
        <v>30973058Q27311163C</v>
      </c>
      <c r="AK681" s="2">
        <f>IF(COUNTIF(AJ$2:AJ681,AJ681)&gt;1,0,1)</f>
        <v>0</v>
      </c>
      <c r="AL681" s="2">
        <f t="shared" si="104"/>
        <v>0</v>
      </c>
      <c r="AM681" s="2">
        <f t="shared" si="105"/>
        <v>0</v>
      </c>
      <c r="AN681" s="2">
        <f t="shared" si="106"/>
        <v>0</v>
      </c>
      <c r="AO681" s="2" t="str">
        <f>VLOOKUP(D681,'[1]Matriculados PD 2015_2019'!$D:$F,3,0)</f>
        <v>completo</v>
      </c>
      <c r="AP681" s="2">
        <f t="shared" si="108"/>
        <v>0</v>
      </c>
      <c r="AQ681" s="2">
        <f t="shared" si="109"/>
        <v>0</v>
      </c>
    </row>
    <row r="682" spans="1:43">
      <c r="A682" s="2">
        <v>537</v>
      </c>
      <c r="B682" s="6" t="s">
        <v>807</v>
      </c>
      <c r="C682" s="7" t="s">
        <v>120</v>
      </c>
      <c r="D682" s="7" t="s">
        <v>4492</v>
      </c>
      <c r="E682" s="8">
        <v>10366510</v>
      </c>
      <c r="F682" s="8">
        <v>102488</v>
      </c>
      <c r="G682" s="8" t="s">
        <v>4493</v>
      </c>
      <c r="H682" s="7" t="s">
        <v>73</v>
      </c>
      <c r="I682" s="7" t="s">
        <v>74</v>
      </c>
      <c r="J682" s="8" t="s">
        <v>75</v>
      </c>
      <c r="K682" s="8" t="s">
        <v>4494</v>
      </c>
      <c r="L682" s="7">
        <v>2015</v>
      </c>
      <c r="M682" s="9">
        <v>42524</v>
      </c>
      <c r="N682" s="10" t="s">
        <v>77</v>
      </c>
      <c r="O682" s="10">
        <v>0</v>
      </c>
      <c r="P682" s="10" t="s">
        <v>78</v>
      </c>
      <c r="Q682" s="10" t="s">
        <v>78</v>
      </c>
      <c r="R682" s="10" t="s">
        <v>78</v>
      </c>
      <c r="S682" s="10" t="s">
        <v>78</v>
      </c>
      <c r="T682" s="8" t="s">
        <v>80</v>
      </c>
      <c r="U682" s="7" t="s">
        <v>865</v>
      </c>
      <c r="V682" s="8" t="s">
        <v>866</v>
      </c>
      <c r="W682" s="7" t="s">
        <v>73</v>
      </c>
      <c r="X682" s="11" t="s">
        <v>565</v>
      </c>
      <c r="Y682" s="8">
        <v>575</v>
      </c>
      <c r="Z682" s="8" t="s">
        <v>867</v>
      </c>
      <c r="AA682" s="7" t="s">
        <v>781</v>
      </c>
      <c r="AB682" s="12" t="s">
        <v>782</v>
      </c>
      <c r="AC682" s="4">
        <f t="shared" si="100"/>
        <v>1</v>
      </c>
      <c r="AD682" s="2">
        <f>IF(COUNTIF(D$2:D682,D682)&gt;1,0,1)</f>
        <v>1</v>
      </c>
      <c r="AG682" s="2">
        <f t="shared" si="101"/>
        <v>0</v>
      </c>
      <c r="AH682" s="2">
        <f t="shared" si="107"/>
        <v>0</v>
      </c>
      <c r="AI682" s="2">
        <f t="shared" si="102"/>
        <v>1</v>
      </c>
      <c r="AJ682" s="44" t="str">
        <f t="shared" si="103"/>
        <v>30991394K30191937K</v>
      </c>
      <c r="AK682" s="2">
        <f>IF(COUNTIF(AJ$2:AJ682,AJ682)&gt;1,0,1)</f>
        <v>1</v>
      </c>
      <c r="AL682" s="2">
        <f t="shared" si="104"/>
        <v>0</v>
      </c>
      <c r="AM682" s="2">
        <f t="shared" si="105"/>
        <v>0</v>
      </c>
      <c r="AN682" s="2">
        <f t="shared" si="106"/>
        <v>0</v>
      </c>
      <c r="AO682" s="2" t="str">
        <f>VLOOKUP(D682,'[1]Matriculados PD 2015_2019'!$D:$F,3,0)</f>
        <v>completo</v>
      </c>
      <c r="AP682" s="2">
        <f t="shared" si="108"/>
        <v>1</v>
      </c>
      <c r="AQ682" s="2">
        <f t="shared" si="109"/>
        <v>0</v>
      </c>
    </row>
    <row r="683" spans="1:43">
      <c r="A683" s="2">
        <v>537</v>
      </c>
      <c r="B683" s="5" t="s">
        <v>807</v>
      </c>
      <c r="C683" s="13" t="s">
        <v>120</v>
      </c>
      <c r="D683" s="13" t="s">
        <v>4492</v>
      </c>
      <c r="E683" s="14">
        <v>10366510</v>
      </c>
      <c r="F683" s="14">
        <v>102488</v>
      </c>
      <c r="G683" s="14" t="s">
        <v>4493</v>
      </c>
      <c r="H683" s="13" t="s">
        <v>73</v>
      </c>
      <c r="I683" s="13" t="s">
        <v>74</v>
      </c>
      <c r="J683" s="14" t="s">
        <v>75</v>
      </c>
      <c r="K683" s="14" t="s">
        <v>4494</v>
      </c>
      <c r="L683" s="13">
        <v>2015</v>
      </c>
      <c r="M683" s="15">
        <v>42524</v>
      </c>
      <c r="N683" s="16" t="s">
        <v>77</v>
      </c>
      <c r="O683" s="16">
        <v>0</v>
      </c>
      <c r="P683" s="16" t="s">
        <v>78</v>
      </c>
      <c r="Q683" s="16" t="s">
        <v>78</v>
      </c>
      <c r="R683" s="16" t="s">
        <v>78</v>
      </c>
      <c r="S683" s="16" t="s">
        <v>78</v>
      </c>
      <c r="T683" s="14" t="s">
        <v>90</v>
      </c>
      <c r="U683" s="13" t="s">
        <v>865</v>
      </c>
      <c r="V683" s="14" t="s">
        <v>866</v>
      </c>
      <c r="W683" s="13" t="s">
        <v>73</v>
      </c>
      <c r="X683" s="17" t="s">
        <v>565</v>
      </c>
      <c r="Y683" s="14">
        <v>575</v>
      </c>
      <c r="Z683" s="14" t="s">
        <v>867</v>
      </c>
      <c r="AA683" s="13" t="s">
        <v>781</v>
      </c>
      <c r="AB683" s="18" t="s">
        <v>782</v>
      </c>
      <c r="AC683" s="4">
        <f t="shared" si="100"/>
        <v>1</v>
      </c>
      <c r="AD683" s="2">
        <f>IF(COUNTIF(D$2:D683,D683)&gt;1,0,1)</f>
        <v>0</v>
      </c>
      <c r="AG683" s="2">
        <f t="shared" si="101"/>
        <v>0</v>
      </c>
      <c r="AH683" s="2">
        <f t="shared" si="107"/>
        <v>0</v>
      </c>
      <c r="AI683" s="2">
        <f t="shared" si="102"/>
        <v>0</v>
      </c>
      <c r="AJ683" s="44" t="str">
        <f t="shared" si="103"/>
        <v>30991394K30191937K</v>
      </c>
      <c r="AK683" s="2">
        <f>IF(COUNTIF(AJ$2:AJ683,AJ683)&gt;1,0,1)</f>
        <v>0</v>
      </c>
      <c r="AL683" s="2">
        <f t="shared" si="104"/>
        <v>0</v>
      </c>
      <c r="AM683" s="2">
        <f t="shared" si="105"/>
        <v>0</v>
      </c>
      <c r="AN683" s="2">
        <f t="shared" si="106"/>
        <v>0</v>
      </c>
      <c r="AO683" s="2" t="str">
        <f>VLOOKUP(D683,'[1]Matriculados PD 2015_2019'!$D:$F,3,0)</f>
        <v>completo</v>
      </c>
      <c r="AP683" s="2">
        <f t="shared" si="108"/>
        <v>0</v>
      </c>
      <c r="AQ683" s="2">
        <f t="shared" si="109"/>
        <v>0</v>
      </c>
    </row>
    <row r="684" spans="1:43">
      <c r="A684" s="2">
        <v>537</v>
      </c>
      <c r="B684" s="6" t="s">
        <v>807</v>
      </c>
      <c r="C684" s="7" t="s">
        <v>120</v>
      </c>
      <c r="D684" s="7" t="s">
        <v>4512</v>
      </c>
      <c r="E684" s="8">
        <v>20065652</v>
      </c>
      <c r="F684" s="8">
        <v>102488</v>
      </c>
      <c r="G684" s="8" t="s">
        <v>4513</v>
      </c>
      <c r="H684" s="7" t="s">
        <v>83</v>
      </c>
      <c r="I684" s="7" t="s">
        <v>301</v>
      </c>
      <c r="J684" s="8" t="s">
        <v>75</v>
      </c>
      <c r="K684" s="8" t="s">
        <v>4514</v>
      </c>
      <c r="L684" s="7">
        <v>2015</v>
      </c>
      <c r="M684" s="9">
        <v>42660</v>
      </c>
      <c r="N684" s="10" t="s">
        <v>78</v>
      </c>
      <c r="O684" s="10">
        <v>0</v>
      </c>
      <c r="P684" s="10" t="s">
        <v>78</v>
      </c>
      <c r="Q684" s="10" t="s">
        <v>78</v>
      </c>
      <c r="R684" s="10" t="s">
        <v>78</v>
      </c>
      <c r="S684" s="10" t="s">
        <v>78</v>
      </c>
      <c r="T684" s="8" t="s">
        <v>80</v>
      </c>
      <c r="U684" s="7" t="s">
        <v>836</v>
      </c>
      <c r="V684" s="8" t="s">
        <v>837</v>
      </c>
      <c r="W684" s="7" t="s">
        <v>83</v>
      </c>
      <c r="X684" s="11" t="s">
        <v>4691</v>
      </c>
      <c r="Y684" s="8">
        <v>583</v>
      </c>
      <c r="Z684" s="8" t="s">
        <v>838</v>
      </c>
      <c r="AA684" s="7" t="s">
        <v>781</v>
      </c>
      <c r="AB684" s="12" t="s">
        <v>782</v>
      </c>
      <c r="AC684" s="4">
        <f t="shared" si="100"/>
        <v>1</v>
      </c>
      <c r="AD684" s="2">
        <f>IF(COUNTIF(D$2:D684,D684)&gt;1,0,1)</f>
        <v>1</v>
      </c>
      <c r="AG684" s="2">
        <f t="shared" si="101"/>
        <v>0</v>
      </c>
      <c r="AH684" s="2">
        <f t="shared" si="107"/>
        <v>0</v>
      </c>
      <c r="AI684" s="2">
        <f t="shared" si="102"/>
        <v>0</v>
      </c>
      <c r="AJ684" s="44" t="str">
        <f t="shared" si="103"/>
        <v>AX993757130950730K</v>
      </c>
      <c r="AK684" s="2">
        <f>IF(COUNTIF(AJ$2:AJ684,AJ684)&gt;1,0,1)</f>
        <v>1</v>
      </c>
      <c r="AL684" s="2">
        <f t="shared" si="104"/>
        <v>1</v>
      </c>
      <c r="AM684" s="2">
        <f t="shared" si="105"/>
        <v>0</v>
      </c>
      <c r="AN684" s="2">
        <f t="shared" si="106"/>
        <v>1</v>
      </c>
      <c r="AO684" s="2" t="str">
        <f>VLOOKUP(D684,'[1]Matriculados PD 2015_2019'!$D:$F,3,0)</f>
        <v>completo</v>
      </c>
      <c r="AP684" s="2">
        <f t="shared" si="108"/>
        <v>1</v>
      </c>
      <c r="AQ684" s="2">
        <f t="shared" si="109"/>
        <v>0</v>
      </c>
    </row>
    <row r="685" spans="1:43">
      <c r="A685" s="2">
        <v>537</v>
      </c>
      <c r="B685" s="5" t="s">
        <v>807</v>
      </c>
      <c r="C685" s="13" t="s">
        <v>120</v>
      </c>
      <c r="D685" s="13" t="s">
        <v>4512</v>
      </c>
      <c r="E685" s="14">
        <v>20065652</v>
      </c>
      <c r="F685" s="14">
        <v>102488</v>
      </c>
      <c r="G685" s="14" t="s">
        <v>4513</v>
      </c>
      <c r="H685" s="13" t="s">
        <v>83</v>
      </c>
      <c r="I685" s="13" t="s">
        <v>301</v>
      </c>
      <c r="J685" s="14" t="s">
        <v>75</v>
      </c>
      <c r="K685" s="14" t="s">
        <v>4514</v>
      </c>
      <c r="L685" s="13">
        <v>2015</v>
      </c>
      <c r="M685" s="15">
        <v>42660</v>
      </c>
      <c r="N685" s="16" t="s">
        <v>78</v>
      </c>
      <c r="O685" s="16">
        <v>0</v>
      </c>
      <c r="P685" s="16" t="s">
        <v>78</v>
      </c>
      <c r="Q685" s="16" t="s">
        <v>78</v>
      </c>
      <c r="R685" s="16" t="s">
        <v>78</v>
      </c>
      <c r="S685" s="16" t="s">
        <v>78</v>
      </c>
      <c r="T685" s="14" t="s">
        <v>80</v>
      </c>
      <c r="U685" s="13" t="s">
        <v>4515</v>
      </c>
      <c r="V685" s="14" t="s">
        <v>4516</v>
      </c>
      <c r="W685" s="13"/>
      <c r="X685" s="17"/>
      <c r="Y685" s="14"/>
      <c r="Z685" s="14"/>
      <c r="AA685" s="13"/>
      <c r="AB685" s="18"/>
      <c r="AC685" s="4">
        <f t="shared" si="100"/>
        <v>1</v>
      </c>
      <c r="AD685" s="2">
        <f>IF(COUNTIF(D$2:D685,D685)&gt;1,0,1)</f>
        <v>0</v>
      </c>
      <c r="AG685" s="2">
        <f t="shared" si="101"/>
        <v>0</v>
      </c>
      <c r="AH685" s="2">
        <f t="shared" si="107"/>
        <v>0</v>
      </c>
      <c r="AI685" s="2">
        <f t="shared" si="102"/>
        <v>0</v>
      </c>
      <c r="AJ685" s="44" t="str">
        <f t="shared" si="103"/>
        <v>AX9937571YB0186219</v>
      </c>
      <c r="AK685" s="2">
        <f>IF(COUNTIF(AJ$2:AJ685,AJ685)&gt;1,0,1)</f>
        <v>1</v>
      </c>
      <c r="AL685" s="2">
        <f t="shared" si="104"/>
        <v>0</v>
      </c>
      <c r="AM685" s="2">
        <f t="shared" si="105"/>
        <v>0</v>
      </c>
      <c r="AN685" s="2">
        <f t="shared" si="106"/>
        <v>0</v>
      </c>
      <c r="AO685" s="2" t="str">
        <f>VLOOKUP(D685,'[1]Matriculados PD 2015_2019'!$D:$F,3,0)</f>
        <v>completo</v>
      </c>
      <c r="AP685" s="2">
        <f t="shared" si="108"/>
        <v>0</v>
      </c>
      <c r="AQ685" s="2">
        <f t="shared" si="109"/>
        <v>0</v>
      </c>
    </row>
    <row r="686" spans="1:43">
      <c r="A686" s="2">
        <v>537</v>
      </c>
      <c r="B686" s="5" t="s">
        <v>807</v>
      </c>
      <c r="C686" s="13" t="s">
        <v>120</v>
      </c>
      <c r="D686" s="13" t="s">
        <v>4512</v>
      </c>
      <c r="E686" s="14">
        <v>20065652</v>
      </c>
      <c r="F686" s="14">
        <v>102488</v>
      </c>
      <c r="G686" s="14" t="s">
        <v>4513</v>
      </c>
      <c r="H686" s="13" t="s">
        <v>83</v>
      </c>
      <c r="I686" s="13" t="s">
        <v>301</v>
      </c>
      <c r="J686" s="14" t="s">
        <v>75</v>
      </c>
      <c r="K686" s="14" t="s">
        <v>4514</v>
      </c>
      <c r="L686" s="13">
        <v>2015</v>
      </c>
      <c r="M686" s="15">
        <v>42660</v>
      </c>
      <c r="N686" s="16" t="s">
        <v>78</v>
      </c>
      <c r="O686" s="16">
        <v>0</v>
      </c>
      <c r="P686" s="16" t="s">
        <v>78</v>
      </c>
      <c r="Q686" s="16" t="s">
        <v>78</v>
      </c>
      <c r="R686" s="16" t="s">
        <v>78</v>
      </c>
      <c r="S686" s="16" t="s">
        <v>78</v>
      </c>
      <c r="T686" s="14" t="s">
        <v>90</v>
      </c>
      <c r="U686" s="13" t="s">
        <v>836</v>
      </c>
      <c r="V686" s="14" t="s">
        <v>837</v>
      </c>
      <c r="W686" s="13" t="s">
        <v>83</v>
      </c>
      <c r="X686" s="17" t="s">
        <v>4691</v>
      </c>
      <c r="Y686" s="14">
        <v>583</v>
      </c>
      <c r="Z686" s="14" t="s">
        <v>838</v>
      </c>
      <c r="AA686" s="13" t="s">
        <v>781</v>
      </c>
      <c r="AB686" s="18" t="s">
        <v>782</v>
      </c>
      <c r="AC686" s="4">
        <f t="shared" si="100"/>
        <v>1</v>
      </c>
      <c r="AD686" s="2">
        <f>IF(COUNTIF(D$2:D686,D686)&gt;1,0,1)</f>
        <v>0</v>
      </c>
      <c r="AG686" s="2">
        <f t="shared" si="101"/>
        <v>0</v>
      </c>
      <c r="AH686" s="2">
        <f t="shared" si="107"/>
        <v>0</v>
      </c>
      <c r="AI686" s="2">
        <f t="shared" si="102"/>
        <v>0</v>
      </c>
      <c r="AJ686" s="44" t="str">
        <f t="shared" si="103"/>
        <v>AX993757130950730K</v>
      </c>
      <c r="AK686" s="2">
        <f>IF(COUNTIF(AJ$2:AJ686,AJ686)&gt;1,0,1)</f>
        <v>0</v>
      </c>
      <c r="AL686" s="2">
        <f t="shared" si="104"/>
        <v>0</v>
      </c>
      <c r="AM686" s="2">
        <f t="shared" si="105"/>
        <v>0</v>
      </c>
      <c r="AN686" s="2">
        <f t="shared" si="106"/>
        <v>0</v>
      </c>
      <c r="AO686" s="2" t="str">
        <f>VLOOKUP(D686,'[1]Matriculados PD 2015_2019'!$D:$F,3,0)</f>
        <v>completo</v>
      </c>
      <c r="AP686" s="2">
        <f t="shared" si="108"/>
        <v>0</v>
      </c>
      <c r="AQ686" s="2">
        <f t="shared" si="109"/>
        <v>0</v>
      </c>
    </row>
    <row r="687" spans="1:43">
      <c r="A687" s="2">
        <v>537</v>
      </c>
      <c r="B687" s="6" t="s">
        <v>807</v>
      </c>
      <c r="C687" s="7" t="s">
        <v>120</v>
      </c>
      <c r="D687" s="7" t="s">
        <v>4517</v>
      </c>
      <c r="E687" s="8">
        <v>10444450</v>
      </c>
      <c r="F687" s="8">
        <v>102488</v>
      </c>
      <c r="G687" s="8" t="s">
        <v>4518</v>
      </c>
      <c r="H687" s="7" t="s">
        <v>73</v>
      </c>
      <c r="I687" s="7" t="s">
        <v>4359</v>
      </c>
      <c r="J687" s="8" t="s">
        <v>75</v>
      </c>
      <c r="K687" s="8" t="s">
        <v>4519</v>
      </c>
      <c r="L687" s="7">
        <v>2015</v>
      </c>
      <c r="M687" s="9">
        <v>42525</v>
      </c>
      <c r="N687" s="10" t="s">
        <v>77</v>
      </c>
      <c r="O687" s="10">
        <v>0</v>
      </c>
      <c r="P687" s="10" t="s">
        <v>78</v>
      </c>
      <c r="Q687" s="10" t="s">
        <v>78</v>
      </c>
      <c r="R687" s="10" t="s">
        <v>78</v>
      </c>
      <c r="S687" s="10" t="s">
        <v>78</v>
      </c>
      <c r="T687" s="8" t="s">
        <v>80</v>
      </c>
      <c r="U687" s="7" t="s">
        <v>1712</v>
      </c>
      <c r="V687" s="8" t="s">
        <v>1713</v>
      </c>
      <c r="W687" s="7" t="s">
        <v>73</v>
      </c>
      <c r="X687" s="11" t="s">
        <v>814</v>
      </c>
      <c r="Y687" s="8">
        <v>345</v>
      </c>
      <c r="Z687" s="8" t="s">
        <v>815</v>
      </c>
      <c r="AA687" s="7" t="s">
        <v>781</v>
      </c>
      <c r="AB687" s="12" t="s">
        <v>782</v>
      </c>
      <c r="AC687" s="4">
        <f t="shared" si="100"/>
        <v>1</v>
      </c>
      <c r="AD687" s="2">
        <f>IF(COUNTIF(D$2:D687,D687)&gt;1,0,1)</f>
        <v>1</v>
      </c>
      <c r="AG687" s="2">
        <f t="shared" si="101"/>
        <v>0</v>
      </c>
      <c r="AH687" s="2">
        <f t="shared" si="107"/>
        <v>0</v>
      </c>
      <c r="AI687" s="2">
        <f t="shared" si="102"/>
        <v>1</v>
      </c>
      <c r="AJ687" s="44" t="str">
        <f t="shared" si="103"/>
        <v>EE150949430522632E</v>
      </c>
      <c r="AK687" s="2">
        <f>IF(COUNTIF(AJ$2:AJ687,AJ687)&gt;1,0,1)</f>
        <v>1</v>
      </c>
      <c r="AL687" s="2">
        <f t="shared" si="104"/>
        <v>0</v>
      </c>
      <c r="AM687" s="2">
        <f t="shared" si="105"/>
        <v>0</v>
      </c>
      <c r="AN687" s="2">
        <f t="shared" si="106"/>
        <v>1</v>
      </c>
      <c r="AO687" s="2" t="str">
        <f>VLOOKUP(D687,'[1]Matriculados PD 2015_2019'!$D:$F,3,0)</f>
        <v>completo</v>
      </c>
      <c r="AP687" s="2">
        <f t="shared" si="108"/>
        <v>1</v>
      </c>
      <c r="AQ687" s="2">
        <f t="shared" si="109"/>
        <v>0</v>
      </c>
    </row>
    <row r="688" spans="1:43">
      <c r="A688" s="2">
        <v>537</v>
      </c>
      <c r="B688" s="6" t="s">
        <v>807</v>
      </c>
      <c r="C688" s="7" t="s">
        <v>120</v>
      </c>
      <c r="D688" s="7" t="s">
        <v>4517</v>
      </c>
      <c r="E688" s="8">
        <v>10444450</v>
      </c>
      <c r="F688" s="8">
        <v>102488</v>
      </c>
      <c r="G688" s="8" t="s">
        <v>4518</v>
      </c>
      <c r="H688" s="7" t="s">
        <v>73</v>
      </c>
      <c r="I688" s="7" t="s">
        <v>4359</v>
      </c>
      <c r="J688" s="8" t="s">
        <v>75</v>
      </c>
      <c r="K688" s="8" t="s">
        <v>4519</v>
      </c>
      <c r="L688" s="7">
        <v>2015</v>
      </c>
      <c r="M688" s="9">
        <v>42525</v>
      </c>
      <c r="N688" s="10" t="s">
        <v>77</v>
      </c>
      <c r="O688" s="10">
        <v>0</v>
      </c>
      <c r="P688" s="10" t="s">
        <v>78</v>
      </c>
      <c r="Q688" s="10" t="s">
        <v>78</v>
      </c>
      <c r="R688" s="10" t="s">
        <v>78</v>
      </c>
      <c r="S688" s="10" t="s">
        <v>78</v>
      </c>
      <c r="T688" s="8" t="s">
        <v>90</v>
      </c>
      <c r="U688" s="7" t="s">
        <v>1712</v>
      </c>
      <c r="V688" s="8" t="s">
        <v>1713</v>
      </c>
      <c r="W688" s="7" t="s">
        <v>73</v>
      </c>
      <c r="X688" s="11" t="s">
        <v>814</v>
      </c>
      <c r="Y688" s="8">
        <v>345</v>
      </c>
      <c r="Z688" s="8" t="s">
        <v>815</v>
      </c>
      <c r="AA688" s="7" t="s">
        <v>781</v>
      </c>
      <c r="AB688" s="12" t="s">
        <v>782</v>
      </c>
      <c r="AC688" s="4">
        <f t="shared" si="100"/>
        <v>1</v>
      </c>
      <c r="AD688" s="2">
        <f>IF(COUNTIF(D$2:D688,D688)&gt;1,0,1)</f>
        <v>0</v>
      </c>
      <c r="AG688" s="2">
        <f t="shared" si="101"/>
        <v>0</v>
      </c>
      <c r="AH688" s="2">
        <f t="shared" si="107"/>
        <v>0</v>
      </c>
      <c r="AI688" s="2">
        <f t="shared" si="102"/>
        <v>0</v>
      </c>
      <c r="AJ688" s="44" t="str">
        <f t="shared" si="103"/>
        <v>EE150949430522632E</v>
      </c>
      <c r="AK688" s="2">
        <f>IF(COUNTIF(AJ$2:AJ688,AJ688)&gt;1,0,1)</f>
        <v>0</v>
      </c>
      <c r="AL688" s="2">
        <f t="shared" si="104"/>
        <v>0</v>
      </c>
      <c r="AM688" s="2">
        <f t="shared" si="105"/>
        <v>0</v>
      </c>
      <c r="AN688" s="2">
        <f t="shared" si="106"/>
        <v>0</v>
      </c>
      <c r="AO688" s="2" t="str">
        <f>VLOOKUP(D688,'[1]Matriculados PD 2015_2019'!$D:$F,3,0)</f>
        <v>completo</v>
      </c>
      <c r="AP688" s="2">
        <f t="shared" si="108"/>
        <v>0</v>
      </c>
      <c r="AQ688" s="2">
        <f t="shared" si="109"/>
        <v>0</v>
      </c>
    </row>
    <row r="689" spans="1:43">
      <c r="A689" s="2">
        <v>538</v>
      </c>
      <c r="B689" s="5" t="s">
        <v>870</v>
      </c>
      <c r="C689" s="13" t="s">
        <v>120</v>
      </c>
      <c r="D689" s="13" t="s">
        <v>4558</v>
      </c>
      <c r="E689" s="14">
        <v>10302083</v>
      </c>
      <c r="F689" s="14">
        <v>102489</v>
      </c>
      <c r="G689" s="14" t="s">
        <v>4559</v>
      </c>
      <c r="H689" s="13" t="s">
        <v>73</v>
      </c>
      <c r="I689" s="13" t="s">
        <v>74</v>
      </c>
      <c r="J689" s="14" t="s">
        <v>75</v>
      </c>
      <c r="K689" s="14" t="s">
        <v>4560</v>
      </c>
      <c r="L689" s="13">
        <v>2015</v>
      </c>
      <c r="M689" s="15">
        <v>42528</v>
      </c>
      <c r="N689" s="16" t="s">
        <v>77</v>
      </c>
      <c r="O689" s="16">
        <v>0</v>
      </c>
      <c r="P689" s="16" t="s">
        <v>78</v>
      </c>
      <c r="Q689" s="16" t="s">
        <v>79</v>
      </c>
      <c r="R689" s="16" t="s">
        <v>78</v>
      </c>
      <c r="S689" s="16" t="s">
        <v>78</v>
      </c>
      <c r="T689" s="14" t="s">
        <v>80</v>
      </c>
      <c r="U689" s="13" t="s">
        <v>2462</v>
      </c>
      <c r="V689" s="14" t="s">
        <v>2463</v>
      </c>
      <c r="W689" s="13" t="s">
        <v>83</v>
      </c>
      <c r="X689" s="17" t="s">
        <v>779</v>
      </c>
      <c r="Y689" s="14">
        <v>33</v>
      </c>
      <c r="Z689" s="14" t="s">
        <v>1633</v>
      </c>
      <c r="AA689" s="13" t="s">
        <v>263</v>
      </c>
      <c r="AB689" s="18" t="s">
        <v>264</v>
      </c>
      <c r="AC689" s="4">
        <f t="shared" si="100"/>
        <v>1</v>
      </c>
      <c r="AD689" s="2">
        <f>IF(COUNTIF(D$2:D689,D689)&gt;1,0,1)</f>
        <v>1</v>
      </c>
      <c r="AG689" s="2">
        <f t="shared" si="101"/>
        <v>1</v>
      </c>
      <c r="AH689" s="2">
        <f t="shared" si="107"/>
        <v>0</v>
      </c>
      <c r="AI689" s="2">
        <f t="shared" si="102"/>
        <v>1</v>
      </c>
      <c r="AJ689" s="44" t="str">
        <f t="shared" si="103"/>
        <v>30978564W09156233W</v>
      </c>
      <c r="AK689" s="2">
        <f>IF(COUNTIF(AJ$2:AJ689,AJ689)&gt;1,0,1)</f>
        <v>1</v>
      </c>
      <c r="AL689" s="2">
        <f t="shared" si="104"/>
        <v>1</v>
      </c>
      <c r="AM689" s="2">
        <f t="shared" si="105"/>
        <v>0</v>
      </c>
      <c r="AN689" s="2">
        <f t="shared" si="106"/>
        <v>0</v>
      </c>
      <c r="AO689" s="2" t="str">
        <f>VLOOKUP(D689,'[1]Matriculados PD 2015_2019'!$D:$F,3,0)</f>
        <v>completo</v>
      </c>
      <c r="AP689" s="2">
        <f t="shared" si="108"/>
        <v>1</v>
      </c>
      <c r="AQ689" s="2">
        <f t="shared" si="109"/>
        <v>0</v>
      </c>
    </row>
    <row r="690" spans="1:43">
      <c r="A690" s="2">
        <v>538</v>
      </c>
      <c r="B690" s="6" t="s">
        <v>870</v>
      </c>
      <c r="C690" s="7" t="s">
        <v>120</v>
      </c>
      <c r="D690" s="7" t="s">
        <v>4558</v>
      </c>
      <c r="E690" s="8">
        <v>10302083</v>
      </c>
      <c r="F690" s="8">
        <v>102489</v>
      </c>
      <c r="G690" s="8" t="s">
        <v>4559</v>
      </c>
      <c r="H690" s="7" t="s">
        <v>73</v>
      </c>
      <c r="I690" s="7" t="s">
        <v>74</v>
      </c>
      <c r="J690" s="8" t="s">
        <v>75</v>
      </c>
      <c r="K690" s="8" t="s">
        <v>4560</v>
      </c>
      <c r="L690" s="7">
        <v>2015</v>
      </c>
      <c r="M690" s="9">
        <v>42528</v>
      </c>
      <c r="N690" s="10" t="s">
        <v>77</v>
      </c>
      <c r="O690" s="10">
        <v>0</v>
      </c>
      <c r="P690" s="10" t="s">
        <v>78</v>
      </c>
      <c r="Q690" s="10" t="s">
        <v>79</v>
      </c>
      <c r="R690" s="10" t="s">
        <v>78</v>
      </c>
      <c r="S690" s="10" t="s">
        <v>78</v>
      </c>
      <c r="T690" s="8" t="s">
        <v>80</v>
      </c>
      <c r="U690" s="7" t="s">
        <v>1631</v>
      </c>
      <c r="V690" s="8" t="s">
        <v>1632</v>
      </c>
      <c r="W690" s="7" t="s">
        <v>83</v>
      </c>
      <c r="X690" s="11" t="s">
        <v>779</v>
      </c>
      <c r="Y690" s="8">
        <v>33</v>
      </c>
      <c r="Z690" s="8" t="s">
        <v>1633</v>
      </c>
      <c r="AA690" s="7" t="s">
        <v>263</v>
      </c>
      <c r="AB690" s="12" t="s">
        <v>264</v>
      </c>
      <c r="AC690" s="4">
        <f t="shared" si="100"/>
        <v>1</v>
      </c>
      <c r="AD690" s="2">
        <f>IF(COUNTIF(D$2:D690,D690)&gt;1,0,1)</f>
        <v>0</v>
      </c>
      <c r="AG690" s="2">
        <f t="shared" si="101"/>
        <v>0</v>
      </c>
      <c r="AH690" s="2">
        <f t="shared" si="107"/>
        <v>0</v>
      </c>
      <c r="AI690" s="2">
        <f t="shared" si="102"/>
        <v>0</v>
      </c>
      <c r="AJ690" s="44" t="str">
        <f t="shared" si="103"/>
        <v>30978564W30206454W</v>
      </c>
      <c r="AK690" s="2">
        <f>IF(COUNTIF(AJ$2:AJ690,AJ690)&gt;1,0,1)</f>
        <v>1</v>
      </c>
      <c r="AL690" s="2">
        <f t="shared" si="104"/>
        <v>0</v>
      </c>
      <c r="AM690" s="2">
        <f t="shared" si="105"/>
        <v>0</v>
      </c>
      <c r="AN690" s="2">
        <f t="shared" si="106"/>
        <v>0</v>
      </c>
      <c r="AO690" s="2" t="str">
        <f>VLOOKUP(D690,'[1]Matriculados PD 2015_2019'!$D:$F,3,0)</f>
        <v>completo</v>
      </c>
      <c r="AP690" s="2">
        <f t="shared" si="108"/>
        <v>0</v>
      </c>
      <c r="AQ690" s="2">
        <f t="shared" si="109"/>
        <v>0</v>
      </c>
    </row>
    <row r="691" spans="1:43">
      <c r="A691" s="2">
        <v>538</v>
      </c>
      <c r="B691" s="5" t="s">
        <v>870</v>
      </c>
      <c r="C691" s="13" t="s">
        <v>120</v>
      </c>
      <c r="D691" s="13" t="s">
        <v>4558</v>
      </c>
      <c r="E691" s="14">
        <v>10302083</v>
      </c>
      <c r="F691" s="14">
        <v>102489</v>
      </c>
      <c r="G691" s="14" t="s">
        <v>4559</v>
      </c>
      <c r="H691" s="13" t="s">
        <v>73</v>
      </c>
      <c r="I691" s="13" t="s">
        <v>74</v>
      </c>
      <c r="J691" s="14" t="s">
        <v>75</v>
      </c>
      <c r="K691" s="14" t="s">
        <v>4560</v>
      </c>
      <c r="L691" s="13">
        <v>2015</v>
      </c>
      <c r="M691" s="15">
        <v>42528</v>
      </c>
      <c r="N691" s="16" t="s">
        <v>77</v>
      </c>
      <c r="O691" s="16">
        <v>0</v>
      </c>
      <c r="P691" s="16" t="s">
        <v>78</v>
      </c>
      <c r="Q691" s="16" t="s">
        <v>79</v>
      </c>
      <c r="R691" s="16" t="s">
        <v>78</v>
      </c>
      <c r="S691" s="16" t="s">
        <v>78</v>
      </c>
      <c r="T691" s="14" t="s">
        <v>90</v>
      </c>
      <c r="U691" s="13" t="s">
        <v>2462</v>
      </c>
      <c r="V691" s="14" t="s">
        <v>2463</v>
      </c>
      <c r="W691" s="13" t="s">
        <v>83</v>
      </c>
      <c r="X691" s="17" t="s">
        <v>779</v>
      </c>
      <c r="Y691" s="14">
        <v>33</v>
      </c>
      <c r="Z691" s="14" t="s">
        <v>1633</v>
      </c>
      <c r="AA691" s="13" t="s">
        <v>263</v>
      </c>
      <c r="AB691" s="18" t="s">
        <v>264</v>
      </c>
      <c r="AC691" s="4">
        <f t="shared" si="100"/>
        <v>1</v>
      </c>
      <c r="AD691" s="2">
        <f>IF(COUNTIF(D$2:D691,D691)&gt;1,0,1)</f>
        <v>0</v>
      </c>
      <c r="AG691" s="2">
        <f t="shared" si="101"/>
        <v>0</v>
      </c>
      <c r="AH691" s="2">
        <f t="shared" si="107"/>
        <v>0</v>
      </c>
      <c r="AI691" s="2">
        <f t="shared" si="102"/>
        <v>0</v>
      </c>
      <c r="AJ691" s="44" t="str">
        <f t="shared" si="103"/>
        <v>30978564W09156233W</v>
      </c>
      <c r="AK691" s="2">
        <f>IF(COUNTIF(AJ$2:AJ691,AJ691)&gt;1,0,1)</f>
        <v>0</v>
      </c>
      <c r="AL691" s="2">
        <f t="shared" si="104"/>
        <v>0</v>
      </c>
      <c r="AM691" s="2">
        <f t="shared" si="105"/>
        <v>0</v>
      </c>
      <c r="AN691" s="2">
        <f t="shared" si="106"/>
        <v>0</v>
      </c>
      <c r="AO691" s="2" t="str">
        <f>VLOOKUP(D691,'[1]Matriculados PD 2015_2019'!$D:$F,3,0)</f>
        <v>completo</v>
      </c>
      <c r="AP691" s="2">
        <f t="shared" si="108"/>
        <v>0</v>
      </c>
      <c r="AQ691" s="2">
        <f t="shared" si="109"/>
        <v>0</v>
      </c>
    </row>
    <row r="692" spans="1:43">
      <c r="A692" s="2">
        <v>539</v>
      </c>
      <c r="B692" s="6" t="s">
        <v>901</v>
      </c>
      <c r="C692" s="7" t="s">
        <v>120</v>
      </c>
      <c r="D692" s="7" t="s">
        <v>4577</v>
      </c>
      <c r="E692" s="8">
        <v>9954</v>
      </c>
      <c r="F692" s="8">
        <v>102490</v>
      </c>
      <c r="G692" s="8" t="s">
        <v>4578</v>
      </c>
      <c r="H692" s="7" t="s">
        <v>83</v>
      </c>
      <c r="I692" s="7" t="s">
        <v>74</v>
      </c>
      <c r="J692" s="8" t="s">
        <v>75</v>
      </c>
      <c r="K692" s="8" t="s">
        <v>4579</v>
      </c>
      <c r="L692" s="7">
        <v>2015</v>
      </c>
      <c r="M692" s="9">
        <v>42513</v>
      </c>
      <c r="N692" s="10" t="s">
        <v>77</v>
      </c>
      <c r="O692" s="10">
        <v>0</v>
      </c>
      <c r="P692" s="10" t="s">
        <v>78</v>
      </c>
      <c r="Q692" s="10" t="s">
        <v>78</v>
      </c>
      <c r="R692" s="10" t="s">
        <v>78</v>
      </c>
      <c r="S692" s="10" t="s">
        <v>78</v>
      </c>
      <c r="T692" s="8" t="s">
        <v>80</v>
      </c>
      <c r="U692" s="7" t="s">
        <v>2950</v>
      </c>
      <c r="V692" s="8" t="s">
        <v>2951</v>
      </c>
      <c r="W692" s="7" t="s">
        <v>83</v>
      </c>
      <c r="X692" s="11" t="s">
        <v>950</v>
      </c>
      <c r="Y692" s="8">
        <v>765</v>
      </c>
      <c r="Z692" s="8" t="s">
        <v>950</v>
      </c>
      <c r="AA692" s="7" t="s">
        <v>99</v>
      </c>
      <c r="AB692" s="12" t="s">
        <v>100</v>
      </c>
      <c r="AC692" s="4">
        <f t="shared" si="100"/>
        <v>1</v>
      </c>
      <c r="AD692" s="2">
        <f>IF(COUNTIF(D$2:D692,D692)&gt;1,0,1)</f>
        <v>1</v>
      </c>
      <c r="AG692" s="2">
        <f t="shared" si="101"/>
        <v>0</v>
      </c>
      <c r="AH692" s="2">
        <f t="shared" si="107"/>
        <v>0</v>
      </c>
      <c r="AI692" s="2">
        <f t="shared" si="102"/>
        <v>1</v>
      </c>
      <c r="AJ692" s="44" t="str">
        <f t="shared" si="103"/>
        <v>30789576M28420724S</v>
      </c>
      <c r="AK692" s="2">
        <f>IF(COUNTIF(AJ$2:AJ692,AJ692)&gt;1,0,1)</f>
        <v>1</v>
      </c>
      <c r="AL692" s="2">
        <f t="shared" si="104"/>
        <v>1</v>
      </c>
      <c r="AM692" s="2">
        <f t="shared" si="105"/>
        <v>0</v>
      </c>
      <c r="AN692" s="2">
        <f t="shared" si="106"/>
        <v>0</v>
      </c>
      <c r="AO692" s="2" t="str">
        <f>VLOOKUP(D692,'[1]Matriculados PD 2015_2019'!$D:$F,3,0)</f>
        <v>completo</v>
      </c>
      <c r="AP692" s="2">
        <f t="shared" si="108"/>
        <v>1</v>
      </c>
      <c r="AQ692" s="2">
        <f t="shared" si="109"/>
        <v>0</v>
      </c>
    </row>
    <row r="693" spans="1:43">
      <c r="A693" s="2">
        <v>539</v>
      </c>
      <c r="B693" s="5" t="s">
        <v>901</v>
      </c>
      <c r="C693" s="13" t="s">
        <v>120</v>
      </c>
      <c r="D693" s="13" t="s">
        <v>4577</v>
      </c>
      <c r="E693" s="14">
        <v>9954</v>
      </c>
      <c r="F693" s="14">
        <v>102490</v>
      </c>
      <c r="G693" s="14" t="s">
        <v>4578</v>
      </c>
      <c r="H693" s="13" t="s">
        <v>83</v>
      </c>
      <c r="I693" s="13" t="s">
        <v>74</v>
      </c>
      <c r="J693" s="14" t="s">
        <v>75</v>
      </c>
      <c r="K693" s="14" t="s">
        <v>4579</v>
      </c>
      <c r="L693" s="13">
        <v>2015</v>
      </c>
      <c r="M693" s="15">
        <v>42513</v>
      </c>
      <c r="N693" s="16" t="s">
        <v>77</v>
      </c>
      <c r="O693" s="16">
        <v>0</v>
      </c>
      <c r="P693" s="16" t="s">
        <v>78</v>
      </c>
      <c r="Q693" s="16" t="s">
        <v>78</v>
      </c>
      <c r="R693" s="16" t="s">
        <v>78</v>
      </c>
      <c r="S693" s="16" t="s">
        <v>78</v>
      </c>
      <c r="T693" s="14" t="s">
        <v>80</v>
      </c>
      <c r="U693" s="13" t="s">
        <v>2952</v>
      </c>
      <c r="V693" s="14" t="s">
        <v>2953</v>
      </c>
      <c r="W693" s="13" t="s">
        <v>73</v>
      </c>
      <c r="X693" s="17" t="s">
        <v>950</v>
      </c>
      <c r="Y693" s="14">
        <v>765</v>
      </c>
      <c r="Z693" s="14" t="s">
        <v>950</v>
      </c>
      <c r="AA693" s="13" t="s">
        <v>99</v>
      </c>
      <c r="AB693" s="18" t="s">
        <v>100</v>
      </c>
      <c r="AC693" s="4">
        <f t="shared" si="100"/>
        <v>1</v>
      </c>
      <c r="AD693" s="2">
        <f>IF(COUNTIF(D$2:D693,D693)&gt;1,0,1)</f>
        <v>0</v>
      </c>
      <c r="AG693" s="2">
        <f t="shared" si="101"/>
        <v>0</v>
      </c>
      <c r="AH693" s="2">
        <f t="shared" si="107"/>
        <v>0</v>
      </c>
      <c r="AI693" s="2">
        <f t="shared" si="102"/>
        <v>0</v>
      </c>
      <c r="AJ693" s="44" t="str">
        <f t="shared" si="103"/>
        <v>30789576M75699124Y</v>
      </c>
      <c r="AK693" s="2">
        <f>IF(COUNTIF(AJ$2:AJ693,AJ693)&gt;1,0,1)</f>
        <v>1</v>
      </c>
      <c r="AL693" s="2">
        <f t="shared" si="104"/>
        <v>0</v>
      </c>
      <c r="AM693" s="2">
        <f t="shared" si="105"/>
        <v>0</v>
      </c>
      <c r="AN693" s="2">
        <f t="shared" si="106"/>
        <v>0</v>
      </c>
      <c r="AO693" s="2" t="str">
        <f>VLOOKUP(D693,'[1]Matriculados PD 2015_2019'!$D:$F,3,0)</f>
        <v>completo</v>
      </c>
      <c r="AP693" s="2">
        <f t="shared" si="108"/>
        <v>0</v>
      </c>
      <c r="AQ693" s="2">
        <f t="shared" si="109"/>
        <v>0</v>
      </c>
    </row>
    <row r="694" spans="1:43">
      <c r="A694" s="2">
        <v>539</v>
      </c>
      <c r="B694" s="6" t="s">
        <v>901</v>
      </c>
      <c r="C694" s="7" t="s">
        <v>120</v>
      </c>
      <c r="D694" s="7" t="s">
        <v>4577</v>
      </c>
      <c r="E694" s="8">
        <v>9954</v>
      </c>
      <c r="F694" s="8">
        <v>102490</v>
      </c>
      <c r="G694" s="8" t="s">
        <v>4578</v>
      </c>
      <c r="H694" s="7" t="s">
        <v>83</v>
      </c>
      <c r="I694" s="7" t="s">
        <v>74</v>
      </c>
      <c r="J694" s="8" t="s">
        <v>75</v>
      </c>
      <c r="K694" s="8" t="s">
        <v>4579</v>
      </c>
      <c r="L694" s="7">
        <v>2015</v>
      </c>
      <c r="M694" s="9">
        <v>42513</v>
      </c>
      <c r="N694" s="10" t="s">
        <v>77</v>
      </c>
      <c r="O694" s="10">
        <v>0</v>
      </c>
      <c r="P694" s="10" t="s">
        <v>78</v>
      </c>
      <c r="Q694" s="10" t="s">
        <v>78</v>
      </c>
      <c r="R694" s="10" t="s">
        <v>78</v>
      </c>
      <c r="S694" s="10" t="s">
        <v>78</v>
      </c>
      <c r="T694" s="8" t="s">
        <v>90</v>
      </c>
      <c r="U694" s="7" t="s">
        <v>2952</v>
      </c>
      <c r="V694" s="8" t="s">
        <v>2953</v>
      </c>
      <c r="W694" s="7" t="s">
        <v>73</v>
      </c>
      <c r="X694" s="11" t="s">
        <v>950</v>
      </c>
      <c r="Y694" s="8">
        <v>765</v>
      </c>
      <c r="Z694" s="8" t="s">
        <v>950</v>
      </c>
      <c r="AA694" s="7" t="s">
        <v>99</v>
      </c>
      <c r="AB694" s="12" t="s">
        <v>100</v>
      </c>
      <c r="AC694" s="4">
        <f t="shared" si="100"/>
        <v>1</v>
      </c>
      <c r="AD694" s="2">
        <f>IF(COUNTIF(D$2:D694,D694)&gt;1,0,1)</f>
        <v>0</v>
      </c>
      <c r="AG694" s="2">
        <f t="shared" si="101"/>
        <v>0</v>
      </c>
      <c r="AH694" s="2">
        <f t="shared" si="107"/>
        <v>0</v>
      </c>
      <c r="AI694" s="2">
        <f t="shared" si="102"/>
        <v>0</v>
      </c>
      <c r="AJ694" s="44" t="str">
        <f t="shared" si="103"/>
        <v>30789576M75699124Y</v>
      </c>
      <c r="AK694" s="2">
        <f>IF(COUNTIF(AJ$2:AJ694,AJ694)&gt;1,0,1)</f>
        <v>0</v>
      </c>
      <c r="AL694" s="2">
        <f t="shared" si="104"/>
        <v>0</v>
      </c>
      <c r="AM694" s="2">
        <f t="shared" si="105"/>
        <v>0</v>
      </c>
      <c r="AN694" s="2">
        <f t="shared" si="106"/>
        <v>0</v>
      </c>
      <c r="AO694" s="2" t="str">
        <f>VLOOKUP(D694,'[1]Matriculados PD 2015_2019'!$D:$F,3,0)</f>
        <v>completo</v>
      </c>
      <c r="AP694" s="2">
        <f t="shared" si="108"/>
        <v>0</v>
      </c>
      <c r="AQ694" s="2">
        <f t="shared" si="109"/>
        <v>0</v>
      </c>
    </row>
    <row r="695" spans="1:43">
      <c r="A695" s="2">
        <v>539</v>
      </c>
      <c r="B695" s="5" t="s">
        <v>901</v>
      </c>
      <c r="C695" s="13" t="s">
        <v>120</v>
      </c>
      <c r="D695" s="13" t="s">
        <v>4580</v>
      </c>
      <c r="E695" s="14">
        <v>10331186</v>
      </c>
      <c r="F695" s="14">
        <v>102490</v>
      </c>
      <c r="G695" s="14" t="s">
        <v>4581</v>
      </c>
      <c r="H695" s="13" t="s">
        <v>73</v>
      </c>
      <c r="I695" s="13" t="s">
        <v>74</v>
      </c>
      <c r="J695" s="14" t="s">
        <v>75</v>
      </c>
      <c r="K695" s="14" t="s">
        <v>4582</v>
      </c>
      <c r="L695" s="13">
        <v>2015</v>
      </c>
      <c r="M695" s="15">
        <v>42524</v>
      </c>
      <c r="N695" s="16" t="s">
        <v>77</v>
      </c>
      <c r="O695" s="16">
        <v>0</v>
      </c>
      <c r="P695" s="16" t="s">
        <v>78</v>
      </c>
      <c r="Q695" s="16" t="s">
        <v>78</v>
      </c>
      <c r="R695" s="16" t="s">
        <v>78</v>
      </c>
      <c r="S695" s="16" t="s">
        <v>78</v>
      </c>
      <c r="T695" s="14" t="s">
        <v>80</v>
      </c>
      <c r="U695" s="13" t="s">
        <v>4583</v>
      </c>
      <c r="V695" s="14" t="s">
        <v>4584</v>
      </c>
      <c r="W695" s="13" t="s">
        <v>83</v>
      </c>
      <c r="X695" s="17" t="s">
        <v>950</v>
      </c>
      <c r="Y695" s="14">
        <v>765</v>
      </c>
      <c r="Z695" s="14" t="s">
        <v>950</v>
      </c>
      <c r="AA695" s="13" t="s">
        <v>99</v>
      </c>
      <c r="AB695" s="18" t="s">
        <v>100</v>
      </c>
      <c r="AC695" s="4">
        <f t="shared" si="100"/>
        <v>1</v>
      </c>
      <c r="AD695" s="2">
        <f>IF(COUNTIF(D$2:D695,D695)&gt;1,0,1)</f>
        <v>1</v>
      </c>
      <c r="AG695" s="2">
        <f t="shared" si="101"/>
        <v>0</v>
      </c>
      <c r="AH695" s="2">
        <f t="shared" si="107"/>
        <v>0</v>
      </c>
      <c r="AI695" s="2">
        <f t="shared" si="102"/>
        <v>1</v>
      </c>
      <c r="AJ695" s="44" t="str">
        <f t="shared" si="103"/>
        <v>30980681A03367373N</v>
      </c>
      <c r="AK695" s="2">
        <f>IF(COUNTIF(AJ$2:AJ695,AJ695)&gt;1,0,1)</f>
        <v>1</v>
      </c>
      <c r="AL695" s="2">
        <f t="shared" si="104"/>
        <v>1</v>
      </c>
      <c r="AM695" s="2">
        <f t="shared" si="105"/>
        <v>0</v>
      </c>
      <c r="AN695" s="2">
        <f t="shared" si="106"/>
        <v>0</v>
      </c>
      <c r="AO695" s="2" t="str">
        <f>VLOOKUP(D695,'[1]Matriculados PD 2015_2019'!$D:$F,3,0)</f>
        <v>completo</v>
      </c>
      <c r="AP695" s="2">
        <f t="shared" si="108"/>
        <v>1</v>
      </c>
      <c r="AQ695" s="2">
        <f t="shared" si="109"/>
        <v>0</v>
      </c>
    </row>
    <row r="696" spans="1:43">
      <c r="A696" s="2">
        <v>539</v>
      </c>
      <c r="B696" s="5" t="s">
        <v>901</v>
      </c>
      <c r="C696" s="13" t="s">
        <v>120</v>
      </c>
      <c r="D696" s="13" t="s">
        <v>4580</v>
      </c>
      <c r="E696" s="14">
        <v>10331186</v>
      </c>
      <c r="F696" s="14">
        <v>102490</v>
      </c>
      <c r="G696" s="14" t="s">
        <v>4581</v>
      </c>
      <c r="H696" s="13" t="s">
        <v>73</v>
      </c>
      <c r="I696" s="13" t="s">
        <v>74</v>
      </c>
      <c r="J696" s="14" t="s">
        <v>75</v>
      </c>
      <c r="K696" s="14" t="s">
        <v>4582</v>
      </c>
      <c r="L696" s="13">
        <v>2015</v>
      </c>
      <c r="M696" s="15">
        <v>42524</v>
      </c>
      <c r="N696" s="16" t="s">
        <v>77</v>
      </c>
      <c r="O696" s="16">
        <v>0</v>
      </c>
      <c r="P696" s="16" t="s">
        <v>78</v>
      </c>
      <c r="Q696" s="16" t="s">
        <v>78</v>
      </c>
      <c r="R696" s="16" t="s">
        <v>78</v>
      </c>
      <c r="S696" s="16" t="s">
        <v>78</v>
      </c>
      <c r="T696" s="14" t="s">
        <v>80</v>
      </c>
      <c r="U696" s="13" t="s">
        <v>2952</v>
      </c>
      <c r="V696" s="14" t="s">
        <v>2953</v>
      </c>
      <c r="W696" s="13" t="s">
        <v>73</v>
      </c>
      <c r="X696" s="17" t="s">
        <v>950</v>
      </c>
      <c r="Y696" s="14">
        <v>765</v>
      </c>
      <c r="Z696" s="14" t="s">
        <v>950</v>
      </c>
      <c r="AA696" s="13" t="s">
        <v>99</v>
      </c>
      <c r="AB696" s="18" t="s">
        <v>100</v>
      </c>
      <c r="AC696" s="4">
        <f t="shared" si="100"/>
        <v>1</v>
      </c>
      <c r="AD696" s="2">
        <f>IF(COUNTIF(D$2:D696,D696)&gt;1,0,1)</f>
        <v>0</v>
      </c>
      <c r="AG696" s="2">
        <f t="shared" si="101"/>
        <v>0</v>
      </c>
      <c r="AH696" s="2">
        <f t="shared" si="107"/>
        <v>0</v>
      </c>
      <c r="AI696" s="2">
        <f t="shared" si="102"/>
        <v>0</v>
      </c>
      <c r="AJ696" s="44" t="str">
        <f t="shared" si="103"/>
        <v>30980681A75699124Y</v>
      </c>
      <c r="AK696" s="2">
        <f>IF(COUNTIF(AJ$2:AJ696,AJ696)&gt;1,0,1)</f>
        <v>1</v>
      </c>
      <c r="AL696" s="2">
        <f t="shared" si="104"/>
        <v>0</v>
      </c>
      <c r="AM696" s="2">
        <f t="shared" si="105"/>
        <v>0</v>
      </c>
      <c r="AN696" s="2">
        <f t="shared" si="106"/>
        <v>0</v>
      </c>
      <c r="AO696" s="2" t="str">
        <f>VLOOKUP(D696,'[1]Matriculados PD 2015_2019'!$D:$F,3,0)</f>
        <v>completo</v>
      </c>
      <c r="AP696" s="2">
        <f t="shared" si="108"/>
        <v>0</v>
      </c>
      <c r="AQ696" s="2">
        <f t="shared" si="109"/>
        <v>0</v>
      </c>
    </row>
    <row r="697" spans="1:43">
      <c r="A697" s="2">
        <v>539</v>
      </c>
      <c r="B697" s="6" t="s">
        <v>901</v>
      </c>
      <c r="C697" s="7" t="s">
        <v>120</v>
      </c>
      <c r="D697" s="7" t="s">
        <v>4580</v>
      </c>
      <c r="E697" s="8">
        <v>10331186</v>
      </c>
      <c r="F697" s="8">
        <v>102490</v>
      </c>
      <c r="G697" s="8" t="s">
        <v>4581</v>
      </c>
      <c r="H697" s="7" t="s">
        <v>73</v>
      </c>
      <c r="I697" s="7" t="s">
        <v>74</v>
      </c>
      <c r="J697" s="8" t="s">
        <v>75</v>
      </c>
      <c r="K697" s="8" t="s">
        <v>4582</v>
      </c>
      <c r="L697" s="7">
        <v>2015</v>
      </c>
      <c r="M697" s="9">
        <v>42524</v>
      </c>
      <c r="N697" s="10" t="s">
        <v>77</v>
      </c>
      <c r="O697" s="10">
        <v>0</v>
      </c>
      <c r="P697" s="10" t="s">
        <v>78</v>
      </c>
      <c r="Q697" s="10" t="s">
        <v>78</v>
      </c>
      <c r="R697" s="10" t="s">
        <v>78</v>
      </c>
      <c r="S697" s="10" t="s">
        <v>78</v>
      </c>
      <c r="T697" s="8" t="s">
        <v>90</v>
      </c>
      <c r="U697" s="7" t="s">
        <v>2952</v>
      </c>
      <c r="V697" s="8" t="s">
        <v>2953</v>
      </c>
      <c r="W697" s="7" t="s">
        <v>73</v>
      </c>
      <c r="X697" s="11" t="s">
        <v>950</v>
      </c>
      <c r="Y697" s="8">
        <v>765</v>
      </c>
      <c r="Z697" s="8" t="s">
        <v>950</v>
      </c>
      <c r="AA697" s="7" t="s">
        <v>99</v>
      </c>
      <c r="AB697" s="12" t="s">
        <v>100</v>
      </c>
      <c r="AC697" s="4">
        <f t="shared" si="100"/>
        <v>1</v>
      </c>
      <c r="AD697" s="2">
        <f>IF(COUNTIF(D$2:D697,D697)&gt;1,0,1)</f>
        <v>0</v>
      </c>
      <c r="AG697" s="2">
        <f t="shared" si="101"/>
        <v>0</v>
      </c>
      <c r="AH697" s="2">
        <f t="shared" si="107"/>
        <v>0</v>
      </c>
      <c r="AI697" s="2">
        <f t="shared" si="102"/>
        <v>0</v>
      </c>
      <c r="AJ697" s="44" t="str">
        <f t="shared" si="103"/>
        <v>30980681A75699124Y</v>
      </c>
      <c r="AK697" s="2">
        <f>IF(COUNTIF(AJ$2:AJ697,AJ697)&gt;1,0,1)</f>
        <v>0</v>
      </c>
      <c r="AL697" s="2">
        <f t="shared" si="104"/>
        <v>0</v>
      </c>
      <c r="AM697" s="2">
        <f t="shared" si="105"/>
        <v>0</v>
      </c>
      <c r="AN697" s="2">
        <f t="shared" si="106"/>
        <v>0</v>
      </c>
      <c r="AO697" s="2" t="str">
        <f>VLOOKUP(D697,'[1]Matriculados PD 2015_2019'!$D:$F,3,0)</f>
        <v>completo</v>
      </c>
      <c r="AP697" s="2">
        <f t="shared" si="108"/>
        <v>0</v>
      </c>
      <c r="AQ697" s="2">
        <f t="shared" si="109"/>
        <v>0</v>
      </c>
    </row>
    <row r="698" spans="1:43">
      <c r="A698" s="2">
        <v>539</v>
      </c>
      <c r="B698" s="5" t="s">
        <v>901</v>
      </c>
      <c r="C698" s="13" t="s">
        <v>120</v>
      </c>
      <c r="D698" s="13" t="s">
        <v>4585</v>
      </c>
      <c r="E698" s="14">
        <v>1068657</v>
      </c>
      <c r="F698" s="14">
        <v>102490</v>
      </c>
      <c r="G698" s="14" t="s">
        <v>4586</v>
      </c>
      <c r="H698" s="13" t="s">
        <v>83</v>
      </c>
      <c r="I698" s="13" t="s">
        <v>74</v>
      </c>
      <c r="J698" s="14" t="s">
        <v>75</v>
      </c>
      <c r="K698" s="14" t="s">
        <v>4587</v>
      </c>
      <c r="L698" s="13">
        <v>2015</v>
      </c>
      <c r="M698" s="15">
        <v>42551</v>
      </c>
      <c r="N698" s="16" t="s">
        <v>77</v>
      </c>
      <c r="O698" s="16">
        <v>0</v>
      </c>
      <c r="P698" s="16" t="s">
        <v>78</v>
      </c>
      <c r="Q698" s="16" t="s">
        <v>79</v>
      </c>
      <c r="R698" s="16" t="s">
        <v>78</v>
      </c>
      <c r="S698" s="16" t="s">
        <v>78</v>
      </c>
      <c r="T698" s="14" t="s">
        <v>80</v>
      </c>
      <c r="U698" s="13" t="s">
        <v>948</v>
      </c>
      <c r="V698" s="14" t="s">
        <v>949</v>
      </c>
      <c r="W698" s="13" t="s">
        <v>73</v>
      </c>
      <c r="X698" s="17" t="s">
        <v>950</v>
      </c>
      <c r="Y698" s="14">
        <v>765</v>
      </c>
      <c r="Z698" s="14" t="s">
        <v>950</v>
      </c>
      <c r="AA698" s="13" t="s">
        <v>99</v>
      </c>
      <c r="AB698" s="18" t="s">
        <v>100</v>
      </c>
      <c r="AC698" s="4">
        <f t="shared" si="100"/>
        <v>1</v>
      </c>
      <c r="AD698" s="2">
        <f>IF(COUNTIF(D$2:D698,D698)&gt;1,0,1)</f>
        <v>1</v>
      </c>
      <c r="AG698" s="2">
        <f t="shared" si="101"/>
        <v>1</v>
      </c>
      <c r="AH698" s="2">
        <f t="shared" si="107"/>
        <v>0</v>
      </c>
      <c r="AI698" s="2">
        <f t="shared" si="102"/>
        <v>1</v>
      </c>
      <c r="AJ698" s="44" t="str">
        <f t="shared" si="103"/>
        <v>30986830B03520275X</v>
      </c>
      <c r="AK698" s="2">
        <f>IF(COUNTIF(AJ$2:AJ698,AJ698)&gt;1,0,1)</f>
        <v>1</v>
      </c>
      <c r="AL698" s="2">
        <f t="shared" si="104"/>
        <v>1</v>
      </c>
      <c r="AM698" s="2">
        <f t="shared" si="105"/>
        <v>0</v>
      </c>
      <c r="AN698" s="2">
        <f t="shared" si="106"/>
        <v>0</v>
      </c>
      <c r="AO698" s="2" t="str">
        <f>VLOOKUP(D698,'[1]Matriculados PD 2015_2019'!$D:$F,3,0)</f>
        <v>completo</v>
      </c>
      <c r="AP698" s="2">
        <f t="shared" si="108"/>
        <v>1</v>
      </c>
      <c r="AQ698" s="2">
        <f t="shared" si="109"/>
        <v>0</v>
      </c>
    </row>
    <row r="699" spans="1:43">
      <c r="A699" s="2">
        <v>539</v>
      </c>
      <c r="B699" s="6" t="s">
        <v>901</v>
      </c>
      <c r="C699" s="7" t="s">
        <v>120</v>
      </c>
      <c r="D699" s="7" t="s">
        <v>4585</v>
      </c>
      <c r="E699" s="8">
        <v>1068657</v>
      </c>
      <c r="F699" s="8">
        <v>102490</v>
      </c>
      <c r="G699" s="8" t="s">
        <v>4586</v>
      </c>
      <c r="H699" s="7" t="s">
        <v>83</v>
      </c>
      <c r="I699" s="7" t="s">
        <v>74</v>
      </c>
      <c r="J699" s="8" t="s">
        <v>75</v>
      </c>
      <c r="K699" s="8" t="s">
        <v>4587</v>
      </c>
      <c r="L699" s="7">
        <v>2015</v>
      </c>
      <c r="M699" s="9">
        <v>42551</v>
      </c>
      <c r="N699" s="10" t="s">
        <v>77</v>
      </c>
      <c r="O699" s="10">
        <v>0</v>
      </c>
      <c r="P699" s="10" t="s">
        <v>78</v>
      </c>
      <c r="Q699" s="10" t="s">
        <v>79</v>
      </c>
      <c r="R699" s="10" t="s">
        <v>78</v>
      </c>
      <c r="S699" s="10" t="s">
        <v>78</v>
      </c>
      <c r="T699" s="8" t="s">
        <v>80</v>
      </c>
      <c r="U699" s="7" t="s">
        <v>951</v>
      </c>
      <c r="V699" s="8" t="s">
        <v>952</v>
      </c>
      <c r="W699" s="7" t="s">
        <v>83</v>
      </c>
      <c r="X699" s="11" t="s">
        <v>950</v>
      </c>
      <c r="Y699" s="8">
        <v>765</v>
      </c>
      <c r="Z699" s="8" t="s">
        <v>950</v>
      </c>
      <c r="AA699" s="7" t="s">
        <v>99</v>
      </c>
      <c r="AB699" s="12" t="s">
        <v>100</v>
      </c>
      <c r="AC699" s="4">
        <f t="shared" si="100"/>
        <v>1</v>
      </c>
      <c r="AD699" s="2">
        <f>IF(COUNTIF(D$2:D699,D699)&gt;1,0,1)</f>
        <v>0</v>
      </c>
      <c r="AG699" s="2">
        <f t="shared" si="101"/>
        <v>0</v>
      </c>
      <c r="AH699" s="2">
        <f t="shared" si="107"/>
        <v>0</v>
      </c>
      <c r="AI699" s="2">
        <f t="shared" si="102"/>
        <v>0</v>
      </c>
      <c r="AJ699" s="44" t="str">
        <f t="shared" si="103"/>
        <v>30986830B30506285M</v>
      </c>
      <c r="AK699" s="2">
        <f>IF(COUNTIF(AJ$2:AJ699,AJ699)&gt;1,0,1)</f>
        <v>1</v>
      </c>
      <c r="AL699" s="2">
        <f t="shared" si="104"/>
        <v>0</v>
      </c>
      <c r="AM699" s="2">
        <f t="shared" si="105"/>
        <v>0</v>
      </c>
      <c r="AN699" s="2">
        <f t="shared" si="106"/>
        <v>0</v>
      </c>
      <c r="AO699" s="2" t="str">
        <f>VLOOKUP(D699,'[1]Matriculados PD 2015_2019'!$D:$F,3,0)</f>
        <v>completo</v>
      </c>
      <c r="AP699" s="2">
        <f t="shared" si="108"/>
        <v>0</v>
      </c>
      <c r="AQ699" s="2">
        <f t="shared" si="109"/>
        <v>0</v>
      </c>
    </row>
    <row r="700" spans="1:43">
      <c r="A700" s="2">
        <v>539</v>
      </c>
      <c r="B700" s="5" t="s">
        <v>901</v>
      </c>
      <c r="C700" s="13" t="s">
        <v>120</v>
      </c>
      <c r="D700" s="13" t="s">
        <v>4585</v>
      </c>
      <c r="E700" s="14">
        <v>1068657</v>
      </c>
      <c r="F700" s="14">
        <v>102490</v>
      </c>
      <c r="G700" s="14" t="s">
        <v>4586</v>
      </c>
      <c r="H700" s="13" t="s">
        <v>83</v>
      </c>
      <c r="I700" s="13" t="s">
        <v>74</v>
      </c>
      <c r="J700" s="14" t="s">
        <v>75</v>
      </c>
      <c r="K700" s="14" t="s">
        <v>4587</v>
      </c>
      <c r="L700" s="13">
        <v>2015</v>
      </c>
      <c r="M700" s="15">
        <v>42551</v>
      </c>
      <c r="N700" s="16" t="s">
        <v>77</v>
      </c>
      <c r="O700" s="16">
        <v>0</v>
      </c>
      <c r="P700" s="16" t="s">
        <v>78</v>
      </c>
      <c r="Q700" s="16" t="s">
        <v>79</v>
      </c>
      <c r="R700" s="16" t="s">
        <v>78</v>
      </c>
      <c r="S700" s="16" t="s">
        <v>78</v>
      </c>
      <c r="T700" s="14" t="s">
        <v>90</v>
      </c>
      <c r="U700" s="13" t="s">
        <v>951</v>
      </c>
      <c r="V700" s="14" t="s">
        <v>952</v>
      </c>
      <c r="W700" s="13" t="s">
        <v>83</v>
      </c>
      <c r="X700" s="17" t="s">
        <v>950</v>
      </c>
      <c r="Y700" s="14">
        <v>765</v>
      </c>
      <c r="Z700" s="14" t="s">
        <v>950</v>
      </c>
      <c r="AA700" s="13" t="s">
        <v>99</v>
      </c>
      <c r="AB700" s="18" t="s">
        <v>100</v>
      </c>
      <c r="AC700" s="4">
        <f t="shared" si="100"/>
        <v>1</v>
      </c>
      <c r="AD700" s="2">
        <f>IF(COUNTIF(D$2:D700,D700)&gt;1,0,1)</f>
        <v>0</v>
      </c>
      <c r="AG700" s="2">
        <f t="shared" si="101"/>
        <v>0</v>
      </c>
      <c r="AH700" s="2">
        <f t="shared" si="107"/>
        <v>0</v>
      </c>
      <c r="AI700" s="2">
        <f t="shared" si="102"/>
        <v>0</v>
      </c>
      <c r="AJ700" s="44" t="str">
        <f t="shared" si="103"/>
        <v>30986830B30506285M</v>
      </c>
      <c r="AK700" s="2">
        <f>IF(COUNTIF(AJ$2:AJ700,AJ700)&gt;1,0,1)</f>
        <v>0</v>
      </c>
      <c r="AL700" s="2">
        <f t="shared" si="104"/>
        <v>0</v>
      </c>
      <c r="AM700" s="2">
        <f t="shared" si="105"/>
        <v>0</v>
      </c>
      <c r="AN700" s="2">
        <f t="shared" si="106"/>
        <v>0</v>
      </c>
      <c r="AO700" s="2" t="str">
        <f>VLOOKUP(D700,'[1]Matriculados PD 2015_2019'!$D:$F,3,0)</f>
        <v>completo</v>
      </c>
      <c r="AP700" s="2">
        <f t="shared" si="108"/>
        <v>0</v>
      </c>
      <c r="AQ700" s="2">
        <f t="shared" si="109"/>
        <v>0</v>
      </c>
    </row>
    <row r="701" spans="1:43">
      <c r="A701" s="2">
        <v>539</v>
      </c>
      <c r="B701" s="6" t="s">
        <v>901</v>
      </c>
      <c r="C701" s="7" t="s">
        <v>120</v>
      </c>
      <c r="D701" s="7" t="s">
        <v>4588</v>
      </c>
      <c r="E701" s="8">
        <v>10405223</v>
      </c>
      <c r="F701" s="8">
        <v>102490</v>
      </c>
      <c r="G701" s="8" t="s">
        <v>4589</v>
      </c>
      <c r="H701" s="7" t="s">
        <v>73</v>
      </c>
      <c r="I701" s="7" t="s">
        <v>74</v>
      </c>
      <c r="J701" s="8" t="s">
        <v>75</v>
      </c>
      <c r="K701" s="8" t="s">
        <v>4590</v>
      </c>
      <c r="L701" s="7">
        <v>2015</v>
      </c>
      <c r="M701" s="9">
        <v>42489</v>
      </c>
      <c r="N701" s="10" t="s">
        <v>77</v>
      </c>
      <c r="O701" s="10">
        <v>0</v>
      </c>
      <c r="P701" s="10" t="s">
        <v>78</v>
      </c>
      <c r="Q701" s="10" t="s">
        <v>79</v>
      </c>
      <c r="R701" s="10" t="s">
        <v>78</v>
      </c>
      <c r="S701" s="10" t="s">
        <v>78</v>
      </c>
      <c r="T701" s="8" t="s">
        <v>80</v>
      </c>
      <c r="U701" s="7" t="s">
        <v>4591</v>
      </c>
      <c r="V701" s="8" t="s">
        <v>4592</v>
      </c>
      <c r="W701" s="7" t="s">
        <v>73</v>
      </c>
      <c r="X701" s="11" t="s">
        <v>185</v>
      </c>
      <c r="Y701" s="8">
        <v>760</v>
      </c>
      <c r="Z701" s="8" t="s">
        <v>942</v>
      </c>
      <c r="AA701" s="7" t="s">
        <v>99</v>
      </c>
      <c r="AB701" s="12" t="s">
        <v>100</v>
      </c>
      <c r="AC701" s="4">
        <f t="shared" si="100"/>
        <v>1</v>
      </c>
      <c r="AD701" s="2">
        <f>IF(COUNTIF(D$2:D701,D701)&gt;1,0,1)</f>
        <v>1</v>
      </c>
      <c r="AG701" s="2">
        <f t="shared" si="101"/>
        <v>1</v>
      </c>
      <c r="AH701" s="2">
        <f t="shared" si="107"/>
        <v>0</v>
      </c>
      <c r="AI701" s="2">
        <f t="shared" si="102"/>
        <v>1</v>
      </c>
      <c r="AJ701" s="44" t="str">
        <f t="shared" si="103"/>
        <v>30991928A29722509T</v>
      </c>
      <c r="AK701" s="2">
        <f>IF(COUNTIF(AJ$2:AJ701,AJ701)&gt;1,0,1)</f>
        <v>1</v>
      </c>
      <c r="AL701" s="2">
        <f t="shared" si="104"/>
        <v>1</v>
      </c>
      <c r="AM701" s="2">
        <f t="shared" si="105"/>
        <v>0</v>
      </c>
      <c r="AN701" s="2">
        <f t="shared" si="106"/>
        <v>0</v>
      </c>
      <c r="AO701" s="2" t="str">
        <f>VLOOKUP(D701,'[1]Matriculados PD 2015_2019'!$D:$F,3,0)</f>
        <v>completo</v>
      </c>
      <c r="AP701" s="2">
        <f t="shared" si="108"/>
        <v>1</v>
      </c>
      <c r="AQ701" s="2">
        <f t="shared" si="109"/>
        <v>0</v>
      </c>
    </row>
    <row r="702" spans="1:43">
      <c r="A702" s="2">
        <v>539</v>
      </c>
      <c r="B702" s="6" t="s">
        <v>901</v>
      </c>
      <c r="C702" s="7" t="s">
        <v>120</v>
      </c>
      <c r="D702" s="7" t="s">
        <v>4588</v>
      </c>
      <c r="E702" s="8">
        <v>10405223</v>
      </c>
      <c r="F702" s="8">
        <v>102490</v>
      </c>
      <c r="G702" s="8" t="s">
        <v>4589</v>
      </c>
      <c r="H702" s="7" t="s">
        <v>73</v>
      </c>
      <c r="I702" s="7" t="s">
        <v>74</v>
      </c>
      <c r="J702" s="8" t="s">
        <v>75</v>
      </c>
      <c r="K702" s="8" t="s">
        <v>4590</v>
      </c>
      <c r="L702" s="7">
        <v>2015</v>
      </c>
      <c r="M702" s="9">
        <v>42489</v>
      </c>
      <c r="N702" s="10" t="s">
        <v>77</v>
      </c>
      <c r="O702" s="10">
        <v>0</v>
      </c>
      <c r="P702" s="10" t="s">
        <v>78</v>
      </c>
      <c r="Q702" s="10" t="s">
        <v>79</v>
      </c>
      <c r="R702" s="10" t="s">
        <v>78</v>
      </c>
      <c r="S702" s="10" t="s">
        <v>78</v>
      </c>
      <c r="T702" s="8" t="s">
        <v>80</v>
      </c>
      <c r="U702" s="7" t="s">
        <v>1865</v>
      </c>
      <c r="V702" s="8" t="s">
        <v>1866</v>
      </c>
      <c r="W702" s="7" t="s">
        <v>73</v>
      </c>
      <c r="X702" s="11" t="s">
        <v>185</v>
      </c>
      <c r="Y702" s="8">
        <v>760</v>
      </c>
      <c r="Z702" s="8" t="s">
        <v>942</v>
      </c>
      <c r="AA702" s="7" t="s">
        <v>99</v>
      </c>
      <c r="AB702" s="12" t="s">
        <v>100</v>
      </c>
      <c r="AC702" s="4">
        <f t="shared" si="100"/>
        <v>1</v>
      </c>
      <c r="AD702" s="2">
        <f>IF(COUNTIF(D$2:D702,D702)&gt;1,0,1)</f>
        <v>0</v>
      </c>
      <c r="AG702" s="2">
        <f t="shared" si="101"/>
        <v>0</v>
      </c>
      <c r="AH702" s="2">
        <f t="shared" si="107"/>
        <v>0</v>
      </c>
      <c r="AI702" s="2">
        <f t="shared" si="102"/>
        <v>0</v>
      </c>
      <c r="AJ702" s="44" t="str">
        <f t="shared" si="103"/>
        <v>30991928A45943883A</v>
      </c>
      <c r="AK702" s="2">
        <f>IF(COUNTIF(AJ$2:AJ702,AJ702)&gt;1,0,1)</f>
        <v>1</v>
      </c>
      <c r="AL702" s="2">
        <f t="shared" si="104"/>
        <v>0</v>
      </c>
      <c r="AM702" s="2">
        <f t="shared" si="105"/>
        <v>0</v>
      </c>
      <c r="AN702" s="2">
        <f t="shared" si="106"/>
        <v>0</v>
      </c>
      <c r="AO702" s="2" t="str">
        <f>VLOOKUP(D702,'[1]Matriculados PD 2015_2019'!$D:$F,3,0)</f>
        <v>completo</v>
      </c>
      <c r="AP702" s="2">
        <f t="shared" si="108"/>
        <v>0</v>
      </c>
      <c r="AQ702" s="2">
        <f t="shared" si="109"/>
        <v>0</v>
      </c>
    </row>
    <row r="703" spans="1:43">
      <c r="A703" s="2">
        <v>539</v>
      </c>
      <c r="B703" s="5" t="s">
        <v>901</v>
      </c>
      <c r="C703" s="13" t="s">
        <v>120</v>
      </c>
      <c r="D703" s="13" t="s">
        <v>4588</v>
      </c>
      <c r="E703" s="14">
        <v>10405223</v>
      </c>
      <c r="F703" s="14">
        <v>102490</v>
      </c>
      <c r="G703" s="14" t="s">
        <v>4589</v>
      </c>
      <c r="H703" s="13" t="s">
        <v>73</v>
      </c>
      <c r="I703" s="13" t="s">
        <v>74</v>
      </c>
      <c r="J703" s="14" t="s">
        <v>75</v>
      </c>
      <c r="K703" s="14" t="s">
        <v>4590</v>
      </c>
      <c r="L703" s="13">
        <v>2015</v>
      </c>
      <c r="M703" s="15">
        <v>42489</v>
      </c>
      <c r="N703" s="16" t="s">
        <v>77</v>
      </c>
      <c r="O703" s="16">
        <v>0</v>
      </c>
      <c r="P703" s="16" t="s">
        <v>78</v>
      </c>
      <c r="Q703" s="16" t="s">
        <v>79</v>
      </c>
      <c r="R703" s="16" t="s">
        <v>78</v>
      </c>
      <c r="S703" s="16" t="s">
        <v>78</v>
      </c>
      <c r="T703" s="14" t="s">
        <v>90</v>
      </c>
      <c r="U703" s="13" t="s">
        <v>4591</v>
      </c>
      <c r="V703" s="14" t="s">
        <v>4592</v>
      </c>
      <c r="W703" s="13" t="s">
        <v>73</v>
      </c>
      <c r="X703" s="17" t="s">
        <v>185</v>
      </c>
      <c r="Y703" s="14">
        <v>760</v>
      </c>
      <c r="Z703" s="14" t="s">
        <v>942</v>
      </c>
      <c r="AA703" s="13" t="s">
        <v>99</v>
      </c>
      <c r="AB703" s="18" t="s">
        <v>100</v>
      </c>
      <c r="AC703" s="4">
        <f t="shared" si="100"/>
        <v>1</v>
      </c>
      <c r="AD703" s="2">
        <f>IF(COUNTIF(D$2:D703,D703)&gt;1,0,1)</f>
        <v>0</v>
      </c>
      <c r="AG703" s="2">
        <f t="shared" si="101"/>
        <v>0</v>
      </c>
      <c r="AH703" s="2">
        <f t="shared" si="107"/>
        <v>0</v>
      </c>
      <c r="AI703" s="2">
        <f t="shared" si="102"/>
        <v>0</v>
      </c>
      <c r="AJ703" s="44" t="str">
        <f t="shared" si="103"/>
        <v>30991928A29722509T</v>
      </c>
      <c r="AK703" s="2">
        <f>IF(COUNTIF(AJ$2:AJ703,AJ703)&gt;1,0,1)</f>
        <v>0</v>
      </c>
      <c r="AL703" s="2">
        <f t="shared" si="104"/>
        <v>0</v>
      </c>
      <c r="AM703" s="2">
        <f t="shared" si="105"/>
        <v>0</v>
      </c>
      <c r="AN703" s="2">
        <f t="shared" si="106"/>
        <v>0</v>
      </c>
      <c r="AO703" s="2" t="str">
        <f>VLOOKUP(D703,'[1]Matriculados PD 2015_2019'!$D:$F,3,0)</f>
        <v>completo</v>
      </c>
      <c r="AP703" s="2">
        <f t="shared" si="108"/>
        <v>0</v>
      </c>
      <c r="AQ703" s="2">
        <f t="shared" si="109"/>
        <v>0</v>
      </c>
    </row>
    <row r="704" spans="1:43">
      <c r="A704" s="2">
        <v>539</v>
      </c>
      <c r="B704" s="6" t="s">
        <v>901</v>
      </c>
      <c r="C704" s="7" t="s">
        <v>120</v>
      </c>
      <c r="D704" s="7" t="s">
        <v>4593</v>
      </c>
      <c r="E704" s="8">
        <v>10371811</v>
      </c>
      <c r="F704" s="8">
        <v>102490</v>
      </c>
      <c r="G704" s="8" t="s">
        <v>4594</v>
      </c>
      <c r="H704" s="7" t="s">
        <v>83</v>
      </c>
      <c r="I704" s="7" t="s">
        <v>74</v>
      </c>
      <c r="J704" s="8" t="s">
        <v>75</v>
      </c>
      <c r="K704" s="8" t="s">
        <v>4595</v>
      </c>
      <c r="L704" s="7">
        <v>2015</v>
      </c>
      <c r="M704" s="9">
        <v>42538</v>
      </c>
      <c r="N704" s="10" t="s">
        <v>77</v>
      </c>
      <c r="O704" s="10">
        <v>0</v>
      </c>
      <c r="P704" s="10" t="s">
        <v>78</v>
      </c>
      <c r="Q704" s="10" t="s">
        <v>79</v>
      </c>
      <c r="R704" s="10" t="s">
        <v>78</v>
      </c>
      <c r="S704" s="10" t="s">
        <v>78</v>
      </c>
      <c r="T704" s="8" t="s">
        <v>80</v>
      </c>
      <c r="U704" s="7" t="s">
        <v>956</v>
      </c>
      <c r="V704" s="8" t="s">
        <v>957</v>
      </c>
      <c r="W704" s="7" t="s">
        <v>83</v>
      </c>
      <c r="X704" s="11" t="s">
        <v>950</v>
      </c>
      <c r="Y704" s="8">
        <v>765</v>
      </c>
      <c r="Z704" s="8" t="s">
        <v>950</v>
      </c>
      <c r="AA704" s="7" t="s">
        <v>99</v>
      </c>
      <c r="AB704" s="12" t="s">
        <v>100</v>
      </c>
      <c r="AC704" s="4">
        <f t="shared" si="100"/>
        <v>1</v>
      </c>
      <c r="AD704" s="2">
        <f>IF(COUNTIF(D$2:D704,D704)&gt;1,0,1)</f>
        <v>1</v>
      </c>
      <c r="AG704" s="2">
        <f t="shared" si="101"/>
        <v>1</v>
      </c>
      <c r="AH704" s="2">
        <f t="shared" si="107"/>
        <v>0</v>
      </c>
      <c r="AI704" s="2">
        <f t="shared" si="102"/>
        <v>1</v>
      </c>
      <c r="AJ704" s="44" t="str">
        <f t="shared" si="103"/>
        <v>45745028Y30825665F</v>
      </c>
      <c r="AK704" s="2">
        <f>IF(COUNTIF(AJ$2:AJ704,AJ704)&gt;1,0,1)</f>
        <v>1</v>
      </c>
      <c r="AL704" s="2">
        <f t="shared" si="104"/>
        <v>1</v>
      </c>
      <c r="AM704" s="2">
        <f t="shared" si="105"/>
        <v>0</v>
      </c>
      <c r="AN704" s="2">
        <f t="shared" si="106"/>
        <v>0</v>
      </c>
      <c r="AO704" s="2" t="str">
        <f>VLOOKUP(D704,'[1]Matriculados PD 2015_2019'!$D:$F,3,0)</f>
        <v>completo</v>
      </c>
      <c r="AP704" s="2">
        <f t="shared" si="108"/>
        <v>1</v>
      </c>
      <c r="AQ704" s="2">
        <f t="shared" si="109"/>
        <v>0</v>
      </c>
    </row>
    <row r="705" spans="1:43">
      <c r="A705" s="2">
        <v>539</v>
      </c>
      <c r="B705" s="5" t="s">
        <v>901</v>
      </c>
      <c r="C705" s="13" t="s">
        <v>120</v>
      </c>
      <c r="D705" s="13" t="s">
        <v>4593</v>
      </c>
      <c r="E705" s="14">
        <v>10371811</v>
      </c>
      <c r="F705" s="14">
        <v>102490</v>
      </c>
      <c r="G705" s="14" t="s">
        <v>4594</v>
      </c>
      <c r="H705" s="13" t="s">
        <v>83</v>
      </c>
      <c r="I705" s="13" t="s">
        <v>74</v>
      </c>
      <c r="J705" s="14" t="s">
        <v>75</v>
      </c>
      <c r="K705" s="14" t="s">
        <v>4595</v>
      </c>
      <c r="L705" s="13">
        <v>2015</v>
      </c>
      <c r="M705" s="15">
        <v>42538</v>
      </c>
      <c r="N705" s="16" t="s">
        <v>77</v>
      </c>
      <c r="O705" s="16">
        <v>0</v>
      </c>
      <c r="P705" s="16" t="s">
        <v>78</v>
      </c>
      <c r="Q705" s="16" t="s">
        <v>79</v>
      </c>
      <c r="R705" s="16" t="s">
        <v>78</v>
      </c>
      <c r="S705" s="16" t="s">
        <v>78</v>
      </c>
      <c r="T705" s="14" t="s">
        <v>80</v>
      </c>
      <c r="U705" s="13" t="s">
        <v>4000</v>
      </c>
      <c r="V705" s="14" t="s">
        <v>4001</v>
      </c>
      <c r="W705" s="13" t="s">
        <v>83</v>
      </c>
      <c r="X705" s="17" t="s">
        <v>950</v>
      </c>
      <c r="Y705" s="14">
        <v>765</v>
      </c>
      <c r="Z705" s="14" t="s">
        <v>950</v>
      </c>
      <c r="AA705" s="13" t="s">
        <v>99</v>
      </c>
      <c r="AB705" s="18" t="s">
        <v>100</v>
      </c>
      <c r="AC705" s="4">
        <f t="shared" si="100"/>
        <v>1</v>
      </c>
      <c r="AD705" s="2">
        <f>IF(COUNTIF(D$2:D705,D705)&gt;1,0,1)</f>
        <v>0</v>
      </c>
      <c r="AG705" s="2">
        <f t="shared" si="101"/>
        <v>0</v>
      </c>
      <c r="AH705" s="2">
        <f t="shared" si="107"/>
        <v>0</v>
      </c>
      <c r="AI705" s="2">
        <f t="shared" si="102"/>
        <v>0</v>
      </c>
      <c r="AJ705" s="44" t="str">
        <f t="shared" si="103"/>
        <v>45745028Y79214030Y</v>
      </c>
      <c r="AK705" s="2">
        <f>IF(COUNTIF(AJ$2:AJ705,AJ705)&gt;1,0,1)</f>
        <v>1</v>
      </c>
      <c r="AL705" s="2">
        <f t="shared" si="104"/>
        <v>0</v>
      </c>
      <c r="AM705" s="2">
        <f t="shared" si="105"/>
        <v>0</v>
      </c>
      <c r="AN705" s="2">
        <f t="shared" si="106"/>
        <v>0</v>
      </c>
      <c r="AO705" s="2" t="str">
        <f>VLOOKUP(D705,'[1]Matriculados PD 2015_2019'!$D:$F,3,0)</f>
        <v>completo</v>
      </c>
      <c r="AP705" s="2">
        <f t="shared" si="108"/>
        <v>0</v>
      </c>
      <c r="AQ705" s="2">
        <f t="shared" si="109"/>
        <v>0</v>
      </c>
    </row>
    <row r="706" spans="1:43">
      <c r="A706" s="2">
        <v>539</v>
      </c>
      <c r="B706" s="6" t="s">
        <v>901</v>
      </c>
      <c r="C706" s="7" t="s">
        <v>120</v>
      </c>
      <c r="D706" s="7" t="s">
        <v>4593</v>
      </c>
      <c r="E706" s="8">
        <v>10371811</v>
      </c>
      <c r="F706" s="8">
        <v>102490</v>
      </c>
      <c r="G706" s="8" t="s">
        <v>4594</v>
      </c>
      <c r="H706" s="7" t="s">
        <v>83</v>
      </c>
      <c r="I706" s="7" t="s">
        <v>74</v>
      </c>
      <c r="J706" s="8" t="s">
        <v>75</v>
      </c>
      <c r="K706" s="8" t="s">
        <v>4595</v>
      </c>
      <c r="L706" s="7">
        <v>2015</v>
      </c>
      <c r="M706" s="9">
        <v>42538</v>
      </c>
      <c r="N706" s="10" t="s">
        <v>77</v>
      </c>
      <c r="O706" s="10">
        <v>0</v>
      </c>
      <c r="P706" s="10" t="s">
        <v>78</v>
      </c>
      <c r="Q706" s="10" t="s">
        <v>79</v>
      </c>
      <c r="R706" s="10" t="s">
        <v>78</v>
      </c>
      <c r="S706" s="10" t="s">
        <v>78</v>
      </c>
      <c r="T706" s="8" t="s">
        <v>90</v>
      </c>
      <c r="U706" s="7" t="s">
        <v>956</v>
      </c>
      <c r="V706" s="8" t="s">
        <v>957</v>
      </c>
      <c r="W706" s="7" t="s">
        <v>83</v>
      </c>
      <c r="X706" s="11" t="s">
        <v>950</v>
      </c>
      <c r="Y706" s="8">
        <v>765</v>
      </c>
      <c r="Z706" s="8" t="s">
        <v>950</v>
      </c>
      <c r="AA706" s="7" t="s">
        <v>99</v>
      </c>
      <c r="AB706" s="12" t="s">
        <v>100</v>
      </c>
      <c r="AC706" s="4">
        <f t="shared" ref="AC706:AC769" si="110">IF(N706="","SIN NOTA",IF(N706="NP","NP",1))</f>
        <v>1</v>
      </c>
      <c r="AD706" s="2">
        <f>IF(COUNTIF(D$2:D706,D706)&gt;1,0,1)</f>
        <v>0</v>
      </c>
      <c r="AG706" s="2">
        <f t="shared" ref="AG706:AG769" si="111">IF(AD706=1,IF(Q706="S",1,0),0)</f>
        <v>0</v>
      </c>
      <c r="AH706" s="2">
        <f t="shared" si="107"/>
        <v>0</v>
      </c>
      <c r="AI706" s="2">
        <f t="shared" ref="AI706:AI769" si="112">IF(AD706=1,IF(N706="Y",1,0),0)</f>
        <v>0</v>
      </c>
      <c r="AJ706" s="44" t="str">
        <f t="shared" ref="AJ706:AJ769" si="113">D706&amp;U706</f>
        <v>45745028Y30825665F</v>
      </c>
      <c r="AK706" s="2">
        <f>IF(COUNTIF(AJ$2:AJ706,AJ706)&gt;1,0,1)</f>
        <v>0</v>
      </c>
      <c r="AL706" s="2">
        <f t="shared" ref="AL706:AL769" si="114">IF(AD706=1,IF(SUMIF(D:D,D706,AK:AK)&gt;1,1,0),0)</f>
        <v>0</v>
      </c>
      <c r="AM706" s="2">
        <f t="shared" ref="AM706:AM769" si="115">IF(AD706=1,IF(S706="S",1,0),0)</f>
        <v>0</v>
      </c>
      <c r="AN706" s="2">
        <f t="shared" ref="AN706:AN769" si="116">IF(AD706=1,IF(I706="E",0,1),0)</f>
        <v>0</v>
      </c>
      <c r="AO706" s="2" t="str">
        <f>VLOOKUP(D706,'[1]Matriculados PD 2015_2019'!$D:$F,3,0)</f>
        <v>completo</v>
      </c>
      <c r="AP706" s="2">
        <f t="shared" si="108"/>
        <v>0</v>
      </c>
      <c r="AQ706" s="2">
        <f t="shared" si="109"/>
        <v>0</v>
      </c>
    </row>
    <row r="707" spans="1:43">
      <c r="A707" s="2">
        <v>539</v>
      </c>
      <c r="B707" s="5" t="s">
        <v>901</v>
      </c>
      <c r="C707" s="13" t="s">
        <v>120</v>
      </c>
      <c r="D707" s="13" t="s">
        <v>4596</v>
      </c>
      <c r="E707" s="14">
        <v>10463407</v>
      </c>
      <c r="F707" s="14">
        <v>102490</v>
      </c>
      <c r="G707" s="14" t="s">
        <v>4597</v>
      </c>
      <c r="H707" s="13" t="s">
        <v>83</v>
      </c>
      <c r="I707" s="13" t="s">
        <v>74</v>
      </c>
      <c r="J707" s="14" t="s">
        <v>75</v>
      </c>
      <c r="K707" s="14" t="s">
        <v>4598</v>
      </c>
      <c r="L707" s="13">
        <v>2015</v>
      </c>
      <c r="M707" s="15">
        <v>42559</v>
      </c>
      <c r="N707" s="16" t="s">
        <v>77</v>
      </c>
      <c r="O707" s="16">
        <v>0</v>
      </c>
      <c r="P707" s="16" t="s">
        <v>78</v>
      </c>
      <c r="Q707" s="16" t="s">
        <v>78</v>
      </c>
      <c r="R707" s="16" t="s">
        <v>78</v>
      </c>
      <c r="S707" s="16" t="s">
        <v>79</v>
      </c>
      <c r="T707" s="14" t="s">
        <v>80</v>
      </c>
      <c r="U707" s="13" t="s">
        <v>910</v>
      </c>
      <c r="V707" s="14" t="s">
        <v>911</v>
      </c>
      <c r="W707" s="13" t="s">
        <v>73</v>
      </c>
      <c r="X707" s="17" t="s">
        <v>909</v>
      </c>
      <c r="Y707" s="14">
        <v>750</v>
      </c>
      <c r="Z707" s="14" t="s">
        <v>909</v>
      </c>
      <c r="AA707" s="13" t="s">
        <v>99</v>
      </c>
      <c r="AB707" s="18" t="s">
        <v>100</v>
      </c>
      <c r="AC707" s="4">
        <f t="shared" si="110"/>
        <v>1</v>
      </c>
      <c r="AD707" s="2">
        <f>IF(COUNTIF(D$2:D707,D707)&gt;1,0,1)</f>
        <v>1</v>
      </c>
      <c r="AG707" s="2">
        <f t="shared" si="111"/>
        <v>0</v>
      </c>
      <c r="AH707" s="2">
        <f t="shared" ref="AH707:AH770" si="117">IF(AD707=1,IF(R707="S",1,0),0)</f>
        <v>0</v>
      </c>
      <c r="AI707" s="2">
        <f t="shared" si="112"/>
        <v>1</v>
      </c>
      <c r="AJ707" s="44" t="str">
        <f t="shared" si="113"/>
        <v>52613095C30428928C</v>
      </c>
      <c r="AK707" s="2">
        <f>IF(COUNTIF(AJ$2:AJ707,AJ707)&gt;1,0,1)</f>
        <v>1</v>
      </c>
      <c r="AL707" s="2">
        <f t="shared" si="114"/>
        <v>0</v>
      </c>
      <c r="AM707" s="2">
        <f t="shared" si="115"/>
        <v>1</v>
      </c>
      <c r="AN707" s="2">
        <f t="shared" si="116"/>
        <v>0</v>
      </c>
      <c r="AO707" s="2" t="str">
        <f>VLOOKUP(D707,'[1]Matriculados PD 2015_2019'!$D:$F,3,0)</f>
        <v>completo</v>
      </c>
      <c r="AP707" s="2">
        <f t="shared" ref="AP707:AP770" si="118">IF(AD707=1,IF(AO707="completo",1,0),0)</f>
        <v>1</v>
      </c>
      <c r="AQ707" s="2">
        <f t="shared" ref="AQ707:AQ770" si="119">IF(AD707=1,IF(AO707="parcial",1,0),0)</f>
        <v>0</v>
      </c>
    </row>
    <row r="708" spans="1:43">
      <c r="A708" s="2">
        <v>539</v>
      </c>
      <c r="B708" s="5" t="s">
        <v>901</v>
      </c>
      <c r="C708" s="13" t="s">
        <v>120</v>
      </c>
      <c r="D708" s="13" t="s">
        <v>4596</v>
      </c>
      <c r="E708" s="14">
        <v>10463407</v>
      </c>
      <c r="F708" s="14">
        <v>102490</v>
      </c>
      <c r="G708" s="14" t="s">
        <v>4597</v>
      </c>
      <c r="H708" s="13" t="s">
        <v>83</v>
      </c>
      <c r="I708" s="13" t="s">
        <v>74</v>
      </c>
      <c r="J708" s="14" t="s">
        <v>75</v>
      </c>
      <c r="K708" s="14" t="s">
        <v>4598</v>
      </c>
      <c r="L708" s="13">
        <v>2015</v>
      </c>
      <c r="M708" s="15">
        <v>42559</v>
      </c>
      <c r="N708" s="16" t="s">
        <v>77</v>
      </c>
      <c r="O708" s="16">
        <v>0</v>
      </c>
      <c r="P708" s="16" t="s">
        <v>78</v>
      </c>
      <c r="Q708" s="16" t="s">
        <v>78</v>
      </c>
      <c r="R708" s="16" t="s">
        <v>78</v>
      </c>
      <c r="S708" s="16" t="s">
        <v>79</v>
      </c>
      <c r="T708" s="14" t="s">
        <v>90</v>
      </c>
      <c r="U708" s="13" t="s">
        <v>910</v>
      </c>
      <c r="V708" s="14" t="s">
        <v>911</v>
      </c>
      <c r="W708" s="13" t="s">
        <v>73</v>
      </c>
      <c r="X708" s="17" t="s">
        <v>909</v>
      </c>
      <c r="Y708" s="14">
        <v>750</v>
      </c>
      <c r="Z708" s="14" t="s">
        <v>909</v>
      </c>
      <c r="AA708" s="13" t="s">
        <v>99</v>
      </c>
      <c r="AB708" s="18" t="s">
        <v>100</v>
      </c>
      <c r="AC708" s="4">
        <f t="shared" si="110"/>
        <v>1</v>
      </c>
      <c r="AD708" s="2">
        <f>IF(COUNTIF(D$2:D708,D708)&gt;1,0,1)</f>
        <v>0</v>
      </c>
      <c r="AG708" s="2">
        <f t="shared" si="111"/>
        <v>0</v>
      </c>
      <c r="AH708" s="2">
        <f t="shared" si="117"/>
        <v>0</v>
      </c>
      <c r="AI708" s="2">
        <f t="shared" si="112"/>
        <v>0</v>
      </c>
      <c r="AJ708" s="44" t="str">
        <f t="shared" si="113"/>
        <v>52613095C30428928C</v>
      </c>
      <c r="AK708" s="2">
        <f>IF(COUNTIF(AJ$2:AJ708,AJ708)&gt;1,0,1)</f>
        <v>0</v>
      </c>
      <c r="AL708" s="2">
        <f t="shared" si="114"/>
        <v>0</v>
      </c>
      <c r="AM708" s="2">
        <f t="shared" si="115"/>
        <v>0</v>
      </c>
      <c r="AN708" s="2">
        <f t="shared" si="116"/>
        <v>0</v>
      </c>
      <c r="AO708" s="2" t="str">
        <f>VLOOKUP(D708,'[1]Matriculados PD 2015_2019'!$D:$F,3,0)</f>
        <v>completo</v>
      </c>
      <c r="AP708" s="2">
        <f t="shared" si="118"/>
        <v>0</v>
      </c>
      <c r="AQ708" s="2">
        <f t="shared" si="119"/>
        <v>0</v>
      </c>
    </row>
    <row r="709" spans="1:43">
      <c r="A709" s="2">
        <v>539</v>
      </c>
      <c r="B709" s="6" t="s">
        <v>901</v>
      </c>
      <c r="C709" s="7" t="s">
        <v>120</v>
      </c>
      <c r="D709" s="7" t="s">
        <v>4599</v>
      </c>
      <c r="E709" s="8">
        <v>10099085</v>
      </c>
      <c r="F709" s="8">
        <v>102490</v>
      </c>
      <c r="G709" s="8" t="s">
        <v>4600</v>
      </c>
      <c r="H709" s="7" t="s">
        <v>73</v>
      </c>
      <c r="I709" s="7" t="s">
        <v>74</v>
      </c>
      <c r="J709" s="8" t="s">
        <v>75</v>
      </c>
      <c r="K709" s="8" t="s">
        <v>4601</v>
      </c>
      <c r="L709" s="7">
        <v>2015</v>
      </c>
      <c r="M709" s="9">
        <v>42510</v>
      </c>
      <c r="N709" s="10" t="s">
        <v>77</v>
      </c>
      <c r="O709" s="10">
        <v>0</v>
      </c>
      <c r="P709" s="10" t="s">
        <v>78</v>
      </c>
      <c r="Q709" s="10" t="s">
        <v>78</v>
      </c>
      <c r="R709" s="10" t="s">
        <v>78</v>
      </c>
      <c r="S709" s="10" t="s">
        <v>78</v>
      </c>
      <c r="T709" s="8" t="s">
        <v>80</v>
      </c>
      <c r="U709" s="7" t="s">
        <v>956</v>
      </c>
      <c r="V709" s="8" t="s">
        <v>957</v>
      </c>
      <c r="W709" s="7" t="s">
        <v>83</v>
      </c>
      <c r="X709" s="11" t="s">
        <v>950</v>
      </c>
      <c r="Y709" s="8">
        <v>765</v>
      </c>
      <c r="Z709" s="8" t="s">
        <v>950</v>
      </c>
      <c r="AA709" s="7" t="s">
        <v>99</v>
      </c>
      <c r="AB709" s="12" t="s">
        <v>100</v>
      </c>
      <c r="AC709" s="4">
        <f t="shared" si="110"/>
        <v>1</v>
      </c>
      <c r="AD709" s="2">
        <f>IF(COUNTIF(D$2:D709,D709)&gt;1,0,1)</f>
        <v>1</v>
      </c>
      <c r="AG709" s="2">
        <f t="shared" si="111"/>
        <v>0</v>
      </c>
      <c r="AH709" s="2">
        <f t="shared" si="117"/>
        <v>0</v>
      </c>
      <c r="AI709" s="2">
        <f t="shared" si="112"/>
        <v>1</v>
      </c>
      <c r="AJ709" s="44" t="str">
        <f t="shared" si="113"/>
        <v>77803572T30825665F</v>
      </c>
      <c r="AK709" s="2">
        <f>IF(COUNTIF(AJ$2:AJ709,AJ709)&gt;1,0,1)</f>
        <v>1</v>
      </c>
      <c r="AL709" s="2">
        <f t="shared" si="114"/>
        <v>1</v>
      </c>
      <c r="AM709" s="2">
        <f t="shared" si="115"/>
        <v>0</v>
      </c>
      <c r="AN709" s="2">
        <f t="shared" si="116"/>
        <v>0</v>
      </c>
      <c r="AO709" s="2" t="str">
        <f>VLOOKUP(D709,'[1]Matriculados PD 2015_2019'!$D:$F,3,0)</f>
        <v>completo</v>
      </c>
      <c r="AP709" s="2">
        <f t="shared" si="118"/>
        <v>1</v>
      </c>
      <c r="AQ709" s="2">
        <f t="shared" si="119"/>
        <v>0</v>
      </c>
    </row>
    <row r="710" spans="1:43">
      <c r="A710" s="2">
        <v>539</v>
      </c>
      <c r="B710" s="5" t="s">
        <v>901</v>
      </c>
      <c r="C710" s="13" t="s">
        <v>120</v>
      </c>
      <c r="D710" s="13" t="s">
        <v>4599</v>
      </c>
      <c r="E710" s="14">
        <v>10099085</v>
      </c>
      <c r="F710" s="14">
        <v>102490</v>
      </c>
      <c r="G710" s="14" t="s">
        <v>4600</v>
      </c>
      <c r="H710" s="13" t="s">
        <v>73</v>
      </c>
      <c r="I710" s="13" t="s">
        <v>74</v>
      </c>
      <c r="J710" s="14" t="s">
        <v>75</v>
      </c>
      <c r="K710" s="14" t="s">
        <v>4601</v>
      </c>
      <c r="L710" s="13">
        <v>2015</v>
      </c>
      <c r="M710" s="15">
        <v>42510</v>
      </c>
      <c r="N710" s="16" t="s">
        <v>77</v>
      </c>
      <c r="O710" s="16">
        <v>0</v>
      </c>
      <c r="P710" s="16" t="s">
        <v>78</v>
      </c>
      <c r="Q710" s="16" t="s">
        <v>78</v>
      </c>
      <c r="R710" s="16" t="s">
        <v>78</v>
      </c>
      <c r="S710" s="16" t="s">
        <v>78</v>
      </c>
      <c r="T710" s="14" t="s">
        <v>80</v>
      </c>
      <c r="U710" s="13" t="s">
        <v>4000</v>
      </c>
      <c r="V710" s="14" t="s">
        <v>4001</v>
      </c>
      <c r="W710" s="13" t="s">
        <v>83</v>
      </c>
      <c r="X710" s="17" t="s">
        <v>950</v>
      </c>
      <c r="Y710" s="14">
        <v>765</v>
      </c>
      <c r="Z710" s="14" t="s">
        <v>950</v>
      </c>
      <c r="AA710" s="13" t="s">
        <v>99</v>
      </c>
      <c r="AB710" s="18" t="s">
        <v>100</v>
      </c>
      <c r="AC710" s="4">
        <f t="shared" si="110"/>
        <v>1</v>
      </c>
      <c r="AD710" s="2">
        <f>IF(COUNTIF(D$2:D710,D710)&gt;1,0,1)</f>
        <v>0</v>
      </c>
      <c r="AG710" s="2">
        <f t="shared" si="111"/>
        <v>0</v>
      </c>
      <c r="AH710" s="2">
        <f t="shared" si="117"/>
        <v>0</v>
      </c>
      <c r="AI710" s="2">
        <f t="shared" si="112"/>
        <v>0</v>
      </c>
      <c r="AJ710" s="44" t="str">
        <f t="shared" si="113"/>
        <v>77803572T79214030Y</v>
      </c>
      <c r="AK710" s="2">
        <f>IF(COUNTIF(AJ$2:AJ710,AJ710)&gt;1,0,1)</f>
        <v>1</v>
      </c>
      <c r="AL710" s="2">
        <f t="shared" si="114"/>
        <v>0</v>
      </c>
      <c r="AM710" s="2">
        <f t="shared" si="115"/>
        <v>0</v>
      </c>
      <c r="AN710" s="2">
        <f t="shared" si="116"/>
        <v>0</v>
      </c>
      <c r="AO710" s="2" t="str">
        <f>VLOOKUP(D710,'[1]Matriculados PD 2015_2019'!$D:$F,3,0)</f>
        <v>completo</v>
      </c>
      <c r="AP710" s="2">
        <f t="shared" si="118"/>
        <v>0</v>
      </c>
      <c r="AQ710" s="2">
        <f t="shared" si="119"/>
        <v>0</v>
      </c>
    </row>
    <row r="711" spans="1:43">
      <c r="A711" s="2">
        <v>539</v>
      </c>
      <c r="B711" s="6" t="s">
        <v>901</v>
      </c>
      <c r="C711" s="7" t="s">
        <v>120</v>
      </c>
      <c r="D711" s="7" t="s">
        <v>4599</v>
      </c>
      <c r="E711" s="8">
        <v>10099085</v>
      </c>
      <c r="F711" s="8">
        <v>102490</v>
      </c>
      <c r="G711" s="8" t="s">
        <v>4600</v>
      </c>
      <c r="H711" s="7" t="s">
        <v>73</v>
      </c>
      <c r="I711" s="7" t="s">
        <v>74</v>
      </c>
      <c r="J711" s="8" t="s">
        <v>75</v>
      </c>
      <c r="K711" s="8" t="s">
        <v>4601</v>
      </c>
      <c r="L711" s="7">
        <v>2015</v>
      </c>
      <c r="M711" s="9">
        <v>42510</v>
      </c>
      <c r="N711" s="10" t="s">
        <v>77</v>
      </c>
      <c r="O711" s="10">
        <v>0</v>
      </c>
      <c r="P711" s="10" t="s">
        <v>78</v>
      </c>
      <c r="Q711" s="10" t="s">
        <v>78</v>
      </c>
      <c r="R711" s="10" t="s">
        <v>78</v>
      </c>
      <c r="S711" s="10" t="s">
        <v>78</v>
      </c>
      <c r="T711" s="8" t="s">
        <v>90</v>
      </c>
      <c r="U711" s="7" t="s">
        <v>956</v>
      </c>
      <c r="V711" s="8" t="s">
        <v>957</v>
      </c>
      <c r="W711" s="7" t="s">
        <v>83</v>
      </c>
      <c r="X711" s="11" t="s">
        <v>950</v>
      </c>
      <c r="Y711" s="8">
        <v>765</v>
      </c>
      <c r="Z711" s="8" t="s">
        <v>950</v>
      </c>
      <c r="AA711" s="7" t="s">
        <v>99</v>
      </c>
      <c r="AB711" s="12" t="s">
        <v>100</v>
      </c>
      <c r="AC711" s="4">
        <f t="shared" si="110"/>
        <v>1</v>
      </c>
      <c r="AD711" s="2">
        <f>IF(COUNTIF(D$2:D711,D711)&gt;1,0,1)</f>
        <v>0</v>
      </c>
      <c r="AG711" s="2">
        <f t="shared" si="111"/>
        <v>0</v>
      </c>
      <c r="AH711" s="2">
        <f t="shared" si="117"/>
        <v>0</v>
      </c>
      <c r="AI711" s="2">
        <f t="shared" si="112"/>
        <v>0</v>
      </c>
      <c r="AJ711" s="44" t="str">
        <f t="shared" si="113"/>
        <v>77803572T30825665F</v>
      </c>
      <c r="AK711" s="2">
        <f>IF(COUNTIF(AJ$2:AJ711,AJ711)&gt;1,0,1)</f>
        <v>0</v>
      </c>
      <c r="AL711" s="2">
        <f t="shared" si="114"/>
        <v>0</v>
      </c>
      <c r="AM711" s="2">
        <f t="shared" si="115"/>
        <v>0</v>
      </c>
      <c r="AN711" s="2">
        <f t="shared" si="116"/>
        <v>0</v>
      </c>
      <c r="AO711" s="2" t="str">
        <f>VLOOKUP(D711,'[1]Matriculados PD 2015_2019'!$D:$F,3,0)</f>
        <v>completo</v>
      </c>
      <c r="AP711" s="2">
        <f t="shared" si="118"/>
        <v>0</v>
      </c>
      <c r="AQ711" s="2">
        <f t="shared" si="119"/>
        <v>0</v>
      </c>
    </row>
    <row r="712" spans="1:43">
      <c r="A712" s="2">
        <v>539</v>
      </c>
      <c r="B712" s="5" t="s">
        <v>901</v>
      </c>
      <c r="C712" s="13" t="s">
        <v>120</v>
      </c>
      <c r="D712" s="13" t="s">
        <v>4602</v>
      </c>
      <c r="E712" s="14">
        <v>10450741</v>
      </c>
      <c r="F712" s="14">
        <v>102490</v>
      </c>
      <c r="G712" s="14" t="s">
        <v>4603</v>
      </c>
      <c r="H712" s="13" t="s">
        <v>73</v>
      </c>
      <c r="I712" s="13" t="s">
        <v>74</v>
      </c>
      <c r="J712" s="14" t="s">
        <v>75</v>
      </c>
      <c r="K712" s="14" t="s">
        <v>4604</v>
      </c>
      <c r="L712" s="13">
        <v>2015</v>
      </c>
      <c r="M712" s="15">
        <v>42356</v>
      </c>
      <c r="N712" s="16" t="s">
        <v>77</v>
      </c>
      <c r="O712" s="16">
        <v>0</v>
      </c>
      <c r="P712" s="16" t="s">
        <v>78</v>
      </c>
      <c r="Q712" s="16" t="s">
        <v>79</v>
      </c>
      <c r="R712" s="16" t="s">
        <v>78</v>
      </c>
      <c r="S712" s="16" t="s">
        <v>78</v>
      </c>
      <c r="T712" s="14" t="s">
        <v>80</v>
      </c>
      <c r="U712" s="13" t="s">
        <v>940</v>
      </c>
      <c r="V712" s="14" t="s">
        <v>941</v>
      </c>
      <c r="W712" s="13" t="s">
        <v>83</v>
      </c>
      <c r="X712" s="17" t="s">
        <v>185</v>
      </c>
      <c r="Y712" s="14">
        <v>760</v>
      </c>
      <c r="Z712" s="14" t="s">
        <v>942</v>
      </c>
      <c r="AA712" s="13" t="s">
        <v>99</v>
      </c>
      <c r="AB712" s="18" t="s">
        <v>100</v>
      </c>
      <c r="AC712" s="4">
        <f t="shared" si="110"/>
        <v>1</v>
      </c>
      <c r="AD712" s="2">
        <f>IF(COUNTIF(D$2:D712,D712)&gt;1,0,1)</f>
        <v>1</v>
      </c>
      <c r="AG712" s="2">
        <f t="shared" si="111"/>
        <v>1</v>
      </c>
      <c r="AH712" s="2">
        <f t="shared" si="117"/>
        <v>0</v>
      </c>
      <c r="AI712" s="2">
        <f t="shared" si="112"/>
        <v>1</v>
      </c>
      <c r="AJ712" s="44" t="str">
        <f t="shared" si="113"/>
        <v>80094926W38384341D</v>
      </c>
      <c r="AK712" s="2">
        <f>IF(COUNTIF(AJ$2:AJ712,AJ712)&gt;1,0,1)</f>
        <v>1</v>
      </c>
      <c r="AL712" s="2">
        <f t="shared" si="114"/>
        <v>1</v>
      </c>
      <c r="AM712" s="2">
        <f t="shared" si="115"/>
        <v>0</v>
      </c>
      <c r="AN712" s="2">
        <f t="shared" si="116"/>
        <v>0</v>
      </c>
      <c r="AO712" s="2" t="str">
        <f>VLOOKUP(D712,'[1]Matriculados PD 2015_2019'!$D:$F,3,0)</f>
        <v>completo</v>
      </c>
      <c r="AP712" s="2">
        <f t="shared" si="118"/>
        <v>1</v>
      </c>
      <c r="AQ712" s="2">
        <f t="shared" si="119"/>
        <v>0</v>
      </c>
    </row>
    <row r="713" spans="1:43">
      <c r="A713" s="2">
        <v>539</v>
      </c>
      <c r="B713" s="6" t="s">
        <v>901</v>
      </c>
      <c r="C713" s="7" t="s">
        <v>120</v>
      </c>
      <c r="D713" s="7" t="s">
        <v>4602</v>
      </c>
      <c r="E713" s="8">
        <v>10450741</v>
      </c>
      <c r="F713" s="8">
        <v>102490</v>
      </c>
      <c r="G713" s="8" t="s">
        <v>4603</v>
      </c>
      <c r="H713" s="7" t="s">
        <v>73</v>
      </c>
      <c r="I713" s="7" t="s">
        <v>74</v>
      </c>
      <c r="J713" s="8" t="s">
        <v>75</v>
      </c>
      <c r="K713" s="8" t="s">
        <v>4604</v>
      </c>
      <c r="L713" s="7">
        <v>2015</v>
      </c>
      <c r="M713" s="9">
        <v>42356</v>
      </c>
      <c r="N713" s="10" t="s">
        <v>77</v>
      </c>
      <c r="O713" s="10">
        <v>0</v>
      </c>
      <c r="P713" s="10" t="s">
        <v>78</v>
      </c>
      <c r="Q713" s="10" t="s">
        <v>79</v>
      </c>
      <c r="R713" s="10" t="s">
        <v>78</v>
      </c>
      <c r="S713" s="10" t="s">
        <v>78</v>
      </c>
      <c r="T713" s="8" t="s">
        <v>80</v>
      </c>
      <c r="U713" s="7" t="s">
        <v>943</v>
      </c>
      <c r="V713" s="8" t="s">
        <v>944</v>
      </c>
      <c r="W713" s="7" t="s">
        <v>83</v>
      </c>
      <c r="X713" s="11" t="s">
        <v>185</v>
      </c>
      <c r="Y713" s="8">
        <v>760</v>
      </c>
      <c r="Z713" s="8" t="s">
        <v>942</v>
      </c>
      <c r="AA713" s="7" t="s">
        <v>99</v>
      </c>
      <c r="AB713" s="12" t="s">
        <v>100</v>
      </c>
      <c r="AC713" s="4">
        <f t="shared" si="110"/>
        <v>1</v>
      </c>
      <c r="AD713" s="2">
        <f>IF(COUNTIF(D$2:D713,D713)&gt;1,0,1)</f>
        <v>0</v>
      </c>
      <c r="AG713" s="2">
        <f t="shared" si="111"/>
        <v>0</v>
      </c>
      <c r="AH713" s="2">
        <f t="shared" si="117"/>
        <v>0</v>
      </c>
      <c r="AI713" s="2">
        <f t="shared" si="112"/>
        <v>0</v>
      </c>
      <c r="AJ713" s="44" t="str">
        <f t="shared" si="113"/>
        <v>80094926W48866680Y</v>
      </c>
      <c r="AK713" s="2">
        <f>IF(COUNTIF(AJ$2:AJ713,AJ713)&gt;1,0,1)</f>
        <v>1</v>
      </c>
      <c r="AL713" s="2">
        <f t="shared" si="114"/>
        <v>0</v>
      </c>
      <c r="AM713" s="2">
        <f t="shared" si="115"/>
        <v>0</v>
      </c>
      <c r="AN713" s="2">
        <f t="shared" si="116"/>
        <v>0</v>
      </c>
      <c r="AO713" s="2" t="str">
        <f>VLOOKUP(D713,'[1]Matriculados PD 2015_2019'!$D:$F,3,0)</f>
        <v>completo</v>
      </c>
      <c r="AP713" s="2">
        <f t="shared" si="118"/>
        <v>0</v>
      </c>
      <c r="AQ713" s="2">
        <f t="shared" si="119"/>
        <v>0</v>
      </c>
    </row>
    <row r="714" spans="1:43">
      <c r="A714" s="2">
        <v>539</v>
      </c>
      <c r="B714" s="5" t="s">
        <v>901</v>
      </c>
      <c r="C714" s="13" t="s">
        <v>120</v>
      </c>
      <c r="D714" s="13" t="s">
        <v>4602</v>
      </c>
      <c r="E714" s="14">
        <v>10450741</v>
      </c>
      <c r="F714" s="14">
        <v>102490</v>
      </c>
      <c r="G714" s="14" t="s">
        <v>4603</v>
      </c>
      <c r="H714" s="13" t="s">
        <v>73</v>
      </c>
      <c r="I714" s="13" t="s">
        <v>74</v>
      </c>
      <c r="J714" s="14" t="s">
        <v>75</v>
      </c>
      <c r="K714" s="14" t="s">
        <v>4604</v>
      </c>
      <c r="L714" s="13">
        <v>2015</v>
      </c>
      <c r="M714" s="15">
        <v>42356</v>
      </c>
      <c r="N714" s="16" t="s">
        <v>77</v>
      </c>
      <c r="O714" s="16">
        <v>0</v>
      </c>
      <c r="P714" s="16" t="s">
        <v>78</v>
      </c>
      <c r="Q714" s="16" t="s">
        <v>79</v>
      </c>
      <c r="R714" s="16" t="s">
        <v>78</v>
      </c>
      <c r="S714" s="16" t="s">
        <v>78</v>
      </c>
      <c r="T714" s="14" t="s">
        <v>90</v>
      </c>
      <c r="U714" s="13" t="s">
        <v>943</v>
      </c>
      <c r="V714" s="14" t="s">
        <v>944</v>
      </c>
      <c r="W714" s="13" t="s">
        <v>83</v>
      </c>
      <c r="X714" s="17" t="s">
        <v>185</v>
      </c>
      <c r="Y714" s="14">
        <v>760</v>
      </c>
      <c r="Z714" s="14" t="s">
        <v>942</v>
      </c>
      <c r="AA714" s="13" t="s">
        <v>99</v>
      </c>
      <c r="AB714" s="18" t="s">
        <v>100</v>
      </c>
      <c r="AC714" s="4">
        <f t="shared" si="110"/>
        <v>1</v>
      </c>
      <c r="AD714" s="2">
        <f>IF(COUNTIF(D$2:D714,D714)&gt;1,0,1)</f>
        <v>0</v>
      </c>
      <c r="AG714" s="2">
        <f t="shared" si="111"/>
        <v>0</v>
      </c>
      <c r="AH714" s="2">
        <f t="shared" si="117"/>
        <v>0</v>
      </c>
      <c r="AI714" s="2">
        <f t="shared" si="112"/>
        <v>0</v>
      </c>
      <c r="AJ714" s="44" t="str">
        <f t="shared" si="113"/>
        <v>80094926W48866680Y</v>
      </c>
      <c r="AK714" s="2">
        <f>IF(COUNTIF(AJ$2:AJ714,AJ714)&gt;1,0,1)</f>
        <v>0</v>
      </c>
      <c r="AL714" s="2">
        <f t="shared" si="114"/>
        <v>0</v>
      </c>
      <c r="AM714" s="2">
        <f t="shared" si="115"/>
        <v>0</v>
      </c>
      <c r="AN714" s="2">
        <f t="shared" si="116"/>
        <v>0</v>
      </c>
      <c r="AO714" s="2" t="str">
        <f>VLOOKUP(D714,'[1]Matriculados PD 2015_2019'!$D:$F,3,0)</f>
        <v>completo</v>
      </c>
      <c r="AP714" s="2">
        <f t="shared" si="118"/>
        <v>0</v>
      </c>
      <c r="AQ714" s="2">
        <f t="shared" si="119"/>
        <v>0</v>
      </c>
    </row>
    <row r="715" spans="1:43">
      <c r="A715" s="2">
        <v>540</v>
      </c>
      <c r="B715" s="6" t="s">
        <v>989</v>
      </c>
      <c r="C715" s="7" t="s">
        <v>120</v>
      </c>
      <c r="D715" s="7">
        <v>502295769</v>
      </c>
      <c r="E715" s="8">
        <v>10503132</v>
      </c>
      <c r="F715" s="8">
        <v>102491</v>
      </c>
      <c r="G715" s="8" t="s">
        <v>4605</v>
      </c>
      <c r="H715" s="7" t="s">
        <v>73</v>
      </c>
      <c r="I715" s="7" t="s">
        <v>991</v>
      </c>
      <c r="J715" s="8" t="s">
        <v>75</v>
      </c>
      <c r="K715" s="8" t="s">
        <v>4606</v>
      </c>
      <c r="L715" s="7">
        <v>2015</v>
      </c>
      <c r="M715" s="9">
        <v>42425</v>
      </c>
      <c r="N715" s="10" t="s">
        <v>77</v>
      </c>
      <c r="O715" s="10">
        <v>0</v>
      </c>
      <c r="P715" s="10" t="s">
        <v>78</v>
      </c>
      <c r="Q715" s="10" t="s">
        <v>79</v>
      </c>
      <c r="R715" s="10" t="s">
        <v>78</v>
      </c>
      <c r="S715" s="10" t="s">
        <v>78</v>
      </c>
      <c r="T715" s="8" t="s">
        <v>80</v>
      </c>
      <c r="U715" s="7" t="s">
        <v>1892</v>
      </c>
      <c r="V715" s="8" t="s">
        <v>1893</v>
      </c>
      <c r="W715" s="7"/>
      <c r="X715" s="11"/>
      <c r="Y715" s="8"/>
      <c r="Z715" s="8"/>
      <c r="AA715" s="7"/>
      <c r="AB715" s="12"/>
      <c r="AC715" s="4">
        <f t="shared" si="110"/>
        <v>1</v>
      </c>
      <c r="AD715" s="2">
        <f>IF(COUNTIF(D$2:D715,D715)&gt;1,0,1)</f>
        <v>1</v>
      </c>
      <c r="AG715" s="2">
        <f t="shared" si="111"/>
        <v>1</v>
      </c>
      <c r="AH715" s="2">
        <f t="shared" si="117"/>
        <v>0</v>
      </c>
      <c r="AI715" s="2">
        <f t="shared" si="112"/>
        <v>1</v>
      </c>
      <c r="AJ715" s="44" t="str">
        <f t="shared" si="113"/>
        <v>50229576930944676Q</v>
      </c>
      <c r="AK715" s="2">
        <f>IF(COUNTIF(AJ$2:AJ715,AJ715)&gt;1,0,1)</f>
        <v>1</v>
      </c>
      <c r="AL715" s="2">
        <f t="shared" si="114"/>
        <v>1</v>
      </c>
      <c r="AM715" s="2">
        <f t="shared" si="115"/>
        <v>0</v>
      </c>
      <c r="AN715" s="2">
        <f t="shared" si="116"/>
        <v>1</v>
      </c>
      <c r="AO715" s="2" t="str">
        <f>VLOOKUP(D715,'[1]Matriculados PD 2015_2019'!$D:$F,3,0)</f>
        <v>completo</v>
      </c>
      <c r="AP715" s="2">
        <f t="shared" si="118"/>
        <v>1</v>
      </c>
      <c r="AQ715" s="2">
        <f t="shared" si="119"/>
        <v>0</v>
      </c>
    </row>
    <row r="716" spans="1:43">
      <c r="A716" s="2">
        <v>540</v>
      </c>
      <c r="B716" s="5" t="s">
        <v>989</v>
      </c>
      <c r="C716" s="13" t="s">
        <v>120</v>
      </c>
      <c r="D716" s="13">
        <v>502295769</v>
      </c>
      <c r="E716" s="14">
        <v>10503132</v>
      </c>
      <c r="F716" s="14">
        <v>102491</v>
      </c>
      <c r="G716" s="14" t="s">
        <v>4605</v>
      </c>
      <c r="H716" s="13" t="s">
        <v>73</v>
      </c>
      <c r="I716" s="13" t="s">
        <v>991</v>
      </c>
      <c r="J716" s="14" t="s">
        <v>75</v>
      </c>
      <c r="K716" s="14" t="s">
        <v>4606</v>
      </c>
      <c r="L716" s="13">
        <v>2015</v>
      </c>
      <c r="M716" s="15">
        <v>42425</v>
      </c>
      <c r="N716" s="16" t="s">
        <v>77</v>
      </c>
      <c r="O716" s="16">
        <v>0</v>
      </c>
      <c r="P716" s="16" t="s">
        <v>78</v>
      </c>
      <c r="Q716" s="16" t="s">
        <v>79</v>
      </c>
      <c r="R716" s="16" t="s">
        <v>78</v>
      </c>
      <c r="S716" s="16" t="s">
        <v>78</v>
      </c>
      <c r="T716" s="14" t="s">
        <v>80</v>
      </c>
      <c r="U716" s="13" t="s">
        <v>1018</v>
      </c>
      <c r="V716" s="14" t="s">
        <v>1019</v>
      </c>
      <c r="W716" s="13" t="s">
        <v>83</v>
      </c>
      <c r="X716" s="17" t="s">
        <v>137</v>
      </c>
      <c r="Y716" s="14">
        <v>420</v>
      </c>
      <c r="Z716" s="14" t="s">
        <v>137</v>
      </c>
      <c r="AA716" s="13" t="s">
        <v>99</v>
      </c>
      <c r="AB716" s="18" t="s">
        <v>100</v>
      </c>
      <c r="AC716" s="4">
        <f t="shared" si="110"/>
        <v>1</v>
      </c>
      <c r="AD716" s="2">
        <f>IF(COUNTIF(D$2:D716,D716)&gt;1,0,1)</f>
        <v>0</v>
      </c>
      <c r="AG716" s="2">
        <f t="shared" si="111"/>
        <v>0</v>
      </c>
      <c r="AH716" s="2">
        <f t="shared" si="117"/>
        <v>0</v>
      </c>
      <c r="AI716" s="2">
        <f t="shared" si="112"/>
        <v>0</v>
      </c>
      <c r="AJ716" s="44" t="str">
        <f t="shared" si="113"/>
        <v>50229576943601556L</v>
      </c>
      <c r="AK716" s="2">
        <f>IF(COUNTIF(AJ$2:AJ716,AJ716)&gt;1,0,1)</f>
        <v>1</v>
      </c>
      <c r="AL716" s="2">
        <f t="shared" si="114"/>
        <v>0</v>
      </c>
      <c r="AM716" s="2">
        <f t="shared" si="115"/>
        <v>0</v>
      </c>
      <c r="AN716" s="2">
        <f t="shared" si="116"/>
        <v>0</v>
      </c>
      <c r="AO716" s="2" t="str">
        <f>VLOOKUP(D716,'[1]Matriculados PD 2015_2019'!$D:$F,3,0)</f>
        <v>completo</v>
      </c>
      <c r="AP716" s="2">
        <f t="shared" si="118"/>
        <v>0</v>
      </c>
      <c r="AQ716" s="2">
        <f t="shared" si="119"/>
        <v>0</v>
      </c>
    </row>
    <row r="717" spans="1:43">
      <c r="A717" s="2">
        <v>540</v>
      </c>
      <c r="B717" s="5" t="s">
        <v>989</v>
      </c>
      <c r="C717" s="13" t="s">
        <v>120</v>
      </c>
      <c r="D717" s="13">
        <v>502295769</v>
      </c>
      <c r="E717" s="14">
        <v>10503132</v>
      </c>
      <c r="F717" s="14">
        <v>102491</v>
      </c>
      <c r="G717" s="14" t="s">
        <v>4605</v>
      </c>
      <c r="H717" s="13" t="s">
        <v>73</v>
      </c>
      <c r="I717" s="13" t="s">
        <v>991</v>
      </c>
      <c r="J717" s="14" t="s">
        <v>75</v>
      </c>
      <c r="K717" s="14" t="s">
        <v>4606</v>
      </c>
      <c r="L717" s="13">
        <v>2015</v>
      </c>
      <c r="M717" s="15">
        <v>42425</v>
      </c>
      <c r="N717" s="16" t="s">
        <v>77</v>
      </c>
      <c r="O717" s="16">
        <v>0</v>
      </c>
      <c r="P717" s="16" t="s">
        <v>78</v>
      </c>
      <c r="Q717" s="16" t="s">
        <v>79</v>
      </c>
      <c r="R717" s="16" t="s">
        <v>78</v>
      </c>
      <c r="S717" s="16" t="s">
        <v>78</v>
      </c>
      <c r="T717" s="14" t="s">
        <v>90</v>
      </c>
      <c r="U717" s="13" t="s">
        <v>1018</v>
      </c>
      <c r="V717" s="14" t="s">
        <v>1019</v>
      </c>
      <c r="W717" s="13" t="s">
        <v>83</v>
      </c>
      <c r="X717" s="17" t="s">
        <v>137</v>
      </c>
      <c r="Y717" s="14">
        <v>420</v>
      </c>
      <c r="Z717" s="14" t="s">
        <v>137</v>
      </c>
      <c r="AA717" s="13" t="s">
        <v>99</v>
      </c>
      <c r="AB717" s="18" t="s">
        <v>100</v>
      </c>
      <c r="AC717" s="4">
        <f t="shared" si="110"/>
        <v>1</v>
      </c>
      <c r="AD717" s="2">
        <f>IF(COUNTIF(D$2:D717,D717)&gt;1,0,1)</f>
        <v>0</v>
      </c>
      <c r="AG717" s="2">
        <f t="shared" si="111"/>
        <v>0</v>
      </c>
      <c r="AH717" s="2">
        <f t="shared" si="117"/>
        <v>0</v>
      </c>
      <c r="AI717" s="2">
        <f t="shared" si="112"/>
        <v>0</v>
      </c>
      <c r="AJ717" s="44" t="str">
        <f t="shared" si="113"/>
        <v>50229576943601556L</v>
      </c>
      <c r="AK717" s="2">
        <f>IF(COUNTIF(AJ$2:AJ717,AJ717)&gt;1,0,1)</f>
        <v>0</v>
      </c>
      <c r="AL717" s="2">
        <f t="shared" si="114"/>
        <v>0</v>
      </c>
      <c r="AM717" s="2">
        <f t="shared" si="115"/>
        <v>0</v>
      </c>
      <c r="AN717" s="2">
        <f t="shared" si="116"/>
        <v>0</v>
      </c>
      <c r="AO717" s="2" t="str">
        <f>VLOOKUP(D717,'[1]Matriculados PD 2015_2019'!$D:$F,3,0)</f>
        <v>completo</v>
      </c>
      <c r="AP717" s="2">
        <f t="shared" si="118"/>
        <v>0</v>
      </c>
      <c r="AQ717" s="2">
        <f t="shared" si="119"/>
        <v>0</v>
      </c>
    </row>
    <row r="718" spans="1:43">
      <c r="A718" s="2">
        <v>540</v>
      </c>
      <c r="B718" s="6" t="s">
        <v>989</v>
      </c>
      <c r="C718" s="7" t="s">
        <v>120</v>
      </c>
      <c r="D718" s="7" t="s">
        <v>4607</v>
      </c>
      <c r="E718" s="8">
        <v>20029600</v>
      </c>
      <c r="F718" s="8">
        <v>102491</v>
      </c>
      <c r="G718" s="8" t="s">
        <v>4608</v>
      </c>
      <c r="H718" s="7" t="s">
        <v>83</v>
      </c>
      <c r="I718" s="7" t="s">
        <v>74</v>
      </c>
      <c r="J718" s="8" t="s">
        <v>75</v>
      </c>
      <c r="K718" s="8" t="s">
        <v>4609</v>
      </c>
      <c r="L718" s="7">
        <v>2015</v>
      </c>
      <c r="M718" s="9">
        <v>42471</v>
      </c>
      <c r="N718" s="10" t="s">
        <v>77</v>
      </c>
      <c r="O718" s="10">
        <v>0</v>
      </c>
      <c r="P718" s="10" t="s">
        <v>78</v>
      </c>
      <c r="Q718" s="10" t="s">
        <v>78</v>
      </c>
      <c r="R718" s="10" t="s">
        <v>78</v>
      </c>
      <c r="S718" s="10" t="s">
        <v>78</v>
      </c>
      <c r="T718" s="8" t="s">
        <v>80</v>
      </c>
      <c r="U718" s="7"/>
      <c r="V718" s="8" t="s">
        <v>4610</v>
      </c>
      <c r="W718" s="7"/>
      <c r="X718" s="11"/>
      <c r="Y718" s="8"/>
      <c r="Z718" s="8"/>
      <c r="AA718" s="7"/>
      <c r="AB718" s="12"/>
      <c r="AC718" s="4">
        <f t="shared" si="110"/>
        <v>1</v>
      </c>
      <c r="AD718" s="2">
        <f>IF(COUNTIF(D$2:D718,D718)&gt;1,0,1)</f>
        <v>1</v>
      </c>
      <c r="AG718" s="2">
        <f t="shared" si="111"/>
        <v>0</v>
      </c>
      <c r="AH718" s="2">
        <f t="shared" si="117"/>
        <v>0</v>
      </c>
      <c r="AI718" s="2">
        <f t="shared" si="112"/>
        <v>1</v>
      </c>
      <c r="AJ718" s="44" t="str">
        <f t="shared" si="113"/>
        <v>09031318T</v>
      </c>
      <c r="AK718" s="2">
        <f>IF(COUNTIF(AJ$2:AJ718,AJ718)&gt;1,0,1)</f>
        <v>1</v>
      </c>
      <c r="AL718" s="2">
        <f t="shared" si="114"/>
        <v>1</v>
      </c>
      <c r="AM718" s="2">
        <f t="shared" si="115"/>
        <v>0</v>
      </c>
      <c r="AN718" s="2">
        <f t="shared" si="116"/>
        <v>0</v>
      </c>
      <c r="AO718" s="2" t="str">
        <f>VLOOKUP(D718,'[1]Matriculados PD 2015_2019'!$D:$F,3,0)</f>
        <v>completo</v>
      </c>
      <c r="AP718" s="2">
        <f t="shared" si="118"/>
        <v>1</v>
      </c>
      <c r="AQ718" s="2">
        <f t="shared" si="119"/>
        <v>0</v>
      </c>
    </row>
    <row r="719" spans="1:43">
      <c r="A719" s="2">
        <v>540</v>
      </c>
      <c r="B719" s="5" t="s">
        <v>989</v>
      </c>
      <c r="C719" s="13" t="s">
        <v>120</v>
      </c>
      <c r="D719" s="13" t="s">
        <v>4607</v>
      </c>
      <c r="E719" s="14">
        <v>20029600</v>
      </c>
      <c r="F719" s="14">
        <v>102491</v>
      </c>
      <c r="G719" s="14" t="s">
        <v>4608</v>
      </c>
      <c r="H719" s="13" t="s">
        <v>83</v>
      </c>
      <c r="I719" s="13" t="s">
        <v>74</v>
      </c>
      <c r="J719" s="14" t="s">
        <v>75</v>
      </c>
      <c r="K719" s="14" t="s">
        <v>4609</v>
      </c>
      <c r="L719" s="13">
        <v>2015</v>
      </c>
      <c r="M719" s="15">
        <v>42471</v>
      </c>
      <c r="N719" s="16" t="s">
        <v>77</v>
      </c>
      <c r="O719" s="16">
        <v>0</v>
      </c>
      <c r="P719" s="16" t="s">
        <v>78</v>
      </c>
      <c r="Q719" s="16" t="s">
        <v>78</v>
      </c>
      <c r="R719" s="16" t="s">
        <v>78</v>
      </c>
      <c r="S719" s="16" t="s">
        <v>78</v>
      </c>
      <c r="T719" s="14" t="s">
        <v>80</v>
      </c>
      <c r="U719" s="13" t="s">
        <v>4611</v>
      </c>
      <c r="V719" s="14" t="s">
        <v>4612</v>
      </c>
      <c r="W719" s="13"/>
      <c r="X719" s="17"/>
      <c r="Y719" s="14"/>
      <c r="Z719" s="14"/>
      <c r="AA719" s="13"/>
      <c r="AB719" s="18"/>
      <c r="AC719" s="4">
        <f t="shared" si="110"/>
        <v>1</v>
      </c>
      <c r="AD719" s="2">
        <f>IF(COUNTIF(D$2:D719,D719)&gt;1,0,1)</f>
        <v>0</v>
      </c>
      <c r="AG719" s="2">
        <f t="shared" si="111"/>
        <v>0</v>
      </c>
      <c r="AH719" s="2">
        <f t="shared" si="117"/>
        <v>0</v>
      </c>
      <c r="AI719" s="2">
        <f t="shared" si="112"/>
        <v>0</v>
      </c>
      <c r="AJ719" s="44" t="str">
        <f t="shared" si="113"/>
        <v>09031318T28785073K</v>
      </c>
      <c r="AK719" s="2">
        <f>IF(COUNTIF(AJ$2:AJ719,AJ719)&gt;1,0,1)</f>
        <v>1</v>
      </c>
      <c r="AL719" s="2">
        <f t="shared" si="114"/>
        <v>0</v>
      </c>
      <c r="AM719" s="2">
        <f t="shared" si="115"/>
        <v>0</v>
      </c>
      <c r="AN719" s="2">
        <f t="shared" si="116"/>
        <v>0</v>
      </c>
      <c r="AO719" s="2" t="str">
        <f>VLOOKUP(D719,'[1]Matriculados PD 2015_2019'!$D:$F,3,0)</f>
        <v>completo</v>
      </c>
      <c r="AP719" s="2">
        <f t="shared" si="118"/>
        <v>0</v>
      </c>
      <c r="AQ719" s="2">
        <f t="shared" si="119"/>
        <v>0</v>
      </c>
    </row>
    <row r="720" spans="1:43">
      <c r="A720" s="2">
        <v>540</v>
      </c>
      <c r="B720" s="6" t="s">
        <v>989</v>
      </c>
      <c r="C720" s="7" t="s">
        <v>120</v>
      </c>
      <c r="D720" s="7" t="s">
        <v>4607</v>
      </c>
      <c r="E720" s="8">
        <v>20029600</v>
      </c>
      <c r="F720" s="8">
        <v>102491</v>
      </c>
      <c r="G720" s="8" t="s">
        <v>4608</v>
      </c>
      <c r="H720" s="7" t="s">
        <v>83</v>
      </c>
      <c r="I720" s="7" t="s">
        <v>74</v>
      </c>
      <c r="J720" s="8" t="s">
        <v>75</v>
      </c>
      <c r="K720" s="8" t="s">
        <v>4609</v>
      </c>
      <c r="L720" s="7">
        <v>2015</v>
      </c>
      <c r="M720" s="9">
        <v>42471</v>
      </c>
      <c r="N720" s="10" t="s">
        <v>77</v>
      </c>
      <c r="O720" s="10">
        <v>0</v>
      </c>
      <c r="P720" s="10" t="s">
        <v>78</v>
      </c>
      <c r="Q720" s="10" t="s">
        <v>78</v>
      </c>
      <c r="R720" s="10" t="s">
        <v>78</v>
      </c>
      <c r="S720" s="10" t="s">
        <v>78</v>
      </c>
      <c r="T720" s="8" t="s">
        <v>80</v>
      </c>
      <c r="U720" s="7" t="s">
        <v>2512</v>
      </c>
      <c r="V720" s="8" t="s">
        <v>2513</v>
      </c>
      <c r="W720" s="7" t="s">
        <v>83</v>
      </c>
      <c r="X720" s="11" t="s">
        <v>646</v>
      </c>
      <c r="Y720" s="8">
        <v>220</v>
      </c>
      <c r="Z720" s="8" t="s">
        <v>647</v>
      </c>
      <c r="AA720" s="7" t="s">
        <v>99</v>
      </c>
      <c r="AB720" s="12" t="s">
        <v>100</v>
      </c>
      <c r="AC720" s="4">
        <f t="shared" si="110"/>
        <v>1</v>
      </c>
      <c r="AD720" s="2">
        <f>IF(COUNTIF(D$2:D720,D720)&gt;1,0,1)</f>
        <v>0</v>
      </c>
      <c r="AG720" s="2">
        <f t="shared" si="111"/>
        <v>0</v>
      </c>
      <c r="AH720" s="2">
        <f t="shared" si="117"/>
        <v>0</v>
      </c>
      <c r="AI720" s="2">
        <f t="shared" si="112"/>
        <v>0</v>
      </c>
      <c r="AJ720" s="44" t="str">
        <f t="shared" si="113"/>
        <v>09031318T75403840L</v>
      </c>
      <c r="AK720" s="2">
        <f>IF(COUNTIF(AJ$2:AJ720,AJ720)&gt;1,0,1)</f>
        <v>1</v>
      </c>
      <c r="AL720" s="2">
        <f t="shared" si="114"/>
        <v>0</v>
      </c>
      <c r="AM720" s="2">
        <f t="shared" si="115"/>
        <v>0</v>
      </c>
      <c r="AN720" s="2">
        <f t="shared" si="116"/>
        <v>0</v>
      </c>
      <c r="AO720" s="2" t="str">
        <f>VLOOKUP(D720,'[1]Matriculados PD 2015_2019'!$D:$F,3,0)</f>
        <v>completo</v>
      </c>
      <c r="AP720" s="2">
        <f t="shared" si="118"/>
        <v>0</v>
      </c>
      <c r="AQ720" s="2">
        <f t="shared" si="119"/>
        <v>0</v>
      </c>
    </row>
    <row r="721" spans="1:43">
      <c r="A721" s="2">
        <v>540</v>
      </c>
      <c r="B721" s="5" t="s">
        <v>989</v>
      </c>
      <c r="C721" s="13" t="s">
        <v>120</v>
      </c>
      <c r="D721" s="13" t="s">
        <v>4607</v>
      </c>
      <c r="E721" s="14">
        <v>20029600</v>
      </c>
      <c r="F721" s="14">
        <v>102491</v>
      </c>
      <c r="G721" s="14" t="s">
        <v>4608</v>
      </c>
      <c r="H721" s="13" t="s">
        <v>83</v>
      </c>
      <c r="I721" s="13" t="s">
        <v>74</v>
      </c>
      <c r="J721" s="14" t="s">
        <v>75</v>
      </c>
      <c r="K721" s="14" t="s">
        <v>4609</v>
      </c>
      <c r="L721" s="13">
        <v>2015</v>
      </c>
      <c r="M721" s="15">
        <v>42471</v>
      </c>
      <c r="N721" s="16" t="s">
        <v>77</v>
      </c>
      <c r="O721" s="16">
        <v>0</v>
      </c>
      <c r="P721" s="16" t="s">
        <v>78</v>
      </c>
      <c r="Q721" s="16" t="s">
        <v>78</v>
      </c>
      <c r="R721" s="16" t="s">
        <v>78</v>
      </c>
      <c r="S721" s="16" t="s">
        <v>78</v>
      </c>
      <c r="T721" s="14" t="s">
        <v>90</v>
      </c>
      <c r="U721" s="13" t="s">
        <v>2512</v>
      </c>
      <c r="V721" s="14" t="s">
        <v>2513</v>
      </c>
      <c r="W721" s="13" t="s">
        <v>83</v>
      </c>
      <c r="X721" s="17" t="s">
        <v>646</v>
      </c>
      <c r="Y721" s="14">
        <v>220</v>
      </c>
      <c r="Z721" s="14" t="s">
        <v>647</v>
      </c>
      <c r="AA721" s="13" t="s">
        <v>99</v>
      </c>
      <c r="AB721" s="18" t="s">
        <v>100</v>
      </c>
      <c r="AC721" s="4">
        <f t="shared" si="110"/>
        <v>1</v>
      </c>
      <c r="AD721" s="2">
        <f>IF(COUNTIF(D$2:D721,D721)&gt;1,0,1)</f>
        <v>0</v>
      </c>
      <c r="AG721" s="2">
        <f t="shared" si="111"/>
        <v>0</v>
      </c>
      <c r="AH721" s="2">
        <f t="shared" si="117"/>
        <v>0</v>
      </c>
      <c r="AI721" s="2">
        <f t="shared" si="112"/>
        <v>0</v>
      </c>
      <c r="AJ721" s="44" t="str">
        <f t="shared" si="113"/>
        <v>09031318T75403840L</v>
      </c>
      <c r="AK721" s="2">
        <f>IF(COUNTIF(AJ$2:AJ721,AJ721)&gt;1,0,1)</f>
        <v>0</v>
      </c>
      <c r="AL721" s="2">
        <f t="shared" si="114"/>
        <v>0</v>
      </c>
      <c r="AM721" s="2">
        <f t="shared" si="115"/>
        <v>0</v>
      </c>
      <c r="AN721" s="2">
        <f t="shared" si="116"/>
        <v>0</v>
      </c>
      <c r="AO721" s="2" t="str">
        <f>VLOOKUP(D721,'[1]Matriculados PD 2015_2019'!$D:$F,3,0)</f>
        <v>completo</v>
      </c>
      <c r="AP721" s="2">
        <f t="shared" si="118"/>
        <v>0</v>
      </c>
      <c r="AQ721" s="2">
        <f t="shared" si="119"/>
        <v>0</v>
      </c>
    </row>
    <row r="722" spans="1:43">
      <c r="A722" s="2">
        <v>540</v>
      </c>
      <c r="B722" s="6" t="s">
        <v>989</v>
      </c>
      <c r="C722" s="7" t="s">
        <v>120</v>
      </c>
      <c r="D722" s="7">
        <v>1203042054</v>
      </c>
      <c r="E722" s="8">
        <v>20028874</v>
      </c>
      <c r="F722" s="8">
        <v>102491</v>
      </c>
      <c r="G722" s="8" t="s">
        <v>4613</v>
      </c>
      <c r="H722" s="7" t="s">
        <v>73</v>
      </c>
      <c r="I722" s="7" t="s">
        <v>991</v>
      </c>
      <c r="J722" s="8" t="s">
        <v>75</v>
      </c>
      <c r="K722" s="8" t="s">
        <v>4614</v>
      </c>
      <c r="L722" s="7">
        <v>2015</v>
      </c>
      <c r="M722" s="9">
        <v>42419</v>
      </c>
      <c r="N722" s="10" t="s">
        <v>77</v>
      </c>
      <c r="O722" s="10">
        <v>0</v>
      </c>
      <c r="P722" s="10" t="s">
        <v>78</v>
      </c>
      <c r="Q722" s="10" t="s">
        <v>78</v>
      </c>
      <c r="R722" s="10" t="s">
        <v>78</v>
      </c>
      <c r="S722" s="10" t="s">
        <v>78</v>
      </c>
      <c r="T722" s="8" t="s">
        <v>80</v>
      </c>
      <c r="U722" s="7" t="s">
        <v>3517</v>
      </c>
      <c r="V722" s="8" t="s">
        <v>3518</v>
      </c>
      <c r="W722" s="7"/>
      <c r="X722" s="11"/>
      <c r="Y722" s="8"/>
      <c r="Z722" s="8"/>
      <c r="AA722" s="7"/>
      <c r="AB722" s="12"/>
      <c r="AC722" s="4">
        <f t="shared" si="110"/>
        <v>1</v>
      </c>
      <c r="AD722" s="2">
        <f>IF(COUNTIF(D$2:D722,D722)&gt;1,0,1)</f>
        <v>1</v>
      </c>
      <c r="AG722" s="2">
        <f t="shared" si="111"/>
        <v>0</v>
      </c>
      <c r="AH722" s="2">
        <f t="shared" si="117"/>
        <v>0</v>
      </c>
      <c r="AI722" s="2">
        <f t="shared" si="112"/>
        <v>1</v>
      </c>
      <c r="AJ722" s="44" t="str">
        <f t="shared" si="113"/>
        <v>120304205403454101F</v>
      </c>
      <c r="AK722" s="2">
        <f>IF(COUNTIF(AJ$2:AJ722,AJ722)&gt;1,0,1)</f>
        <v>1</v>
      </c>
      <c r="AL722" s="2">
        <f t="shared" si="114"/>
        <v>1</v>
      </c>
      <c r="AM722" s="2">
        <f t="shared" si="115"/>
        <v>0</v>
      </c>
      <c r="AN722" s="2">
        <f t="shared" si="116"/>
        <v>1</v>
      </c>
      <c r="AO722" s="2" t="str">
        <f>VLOOKUP(D722,'[1]Matriculados PD 2015_2019'!$D:$F,3,0)</f>
        <v>completo</v>
      </c>
      <c r="AP722" s="2">
        <f t="shared" si="118"/>
        <v>1</v>
      </c>
      <c r="AQ722" s="2">
        <f t="shared" si="119"/>
        <v>0</v>
      </c>
    </row>
    <row r="723" spans="1:43">
      <c r="A723" s="2">
        <v>540</v>
      </c>
      <c r="B723" s="5" t="s">
        <v>989</v>
      </c>
      <c r="C723" s="13" t="s">
        <v>120</v>
      </c>
      <c r="D723" s="13">
        <v>1203042054</v>
      </c>
      <c r="E723" s="14">
        <v>20028874</v>
      </c>
      <c r="F723" s="14">
        <v>102491</v>
      </c>
      <c r="G723" s="14" t="s">
        <v>4613</v>
      </c>
      <c r="H723" s="13" t="s">
        <v>73</v>
      </c>
      <c r="I723" s="13" t="s">
        <v>991</v>
      </c>
      <c r="J723" s="14" t="s">
        <v>75</v>
      </c>
      <c r="K723" s="14" t="s">
        <v>4614</v>
      </c>
      <c r="L723" s="13">
        <v>2015</v>
      </c>
      <c r="M723" s="15">
        <v>42419</v>
      </c>
      <c r="N723" s="16" t="s">
        <v>77</v>
      </c>
      <c r="O723" s="16">
        <v>0</v>
      </c>
      <c r="P723" s="16" t="s">
        <v>78</v>
      </c>
      <c r="Q723" s="16" t="s">
        <v>78</v>
      </c>
      <c r="R723" s="16" t="s">
        <v>78</v>
      </c>
      <c r="S723" s="16" t="s">
        <v>78</v>
      </c>
      <c r="T723" s="14" t="s">
        <v>80</v>
      </c>
      <c r="U723" s="13" t="s">
        <v>994</v>
      </c>
      <c r="V723" s="14" t="s">
        <v>995</v>
      </c>
      <c r="W723" s="13" t="s">
        <v>73</v>
      </c>
      <c r="X723" s="17" t="s">
        <v>179</v>
      </c>
      <c r="Y723" s="14">
        <v>700</v>
      </c>
      <c r="Z723" s="14" t="s">
        <v>179</v>
      </c>
      <c r="AA723" s="13" t="s">
        <v>107</v>
      </c>
      <c r="AB723" s="18" t="s">
        <v>108</v>
      </c>
      <c r="AC723" s="4">
        <f t="shared" si="110"/>
        <v>1</v>
      </c>
      <c r="AD723" s="2">
        <f>IF(COUNTIF(D$2:D723,D723)&gt;1,0,1)</f>
        <v>0</v>
      </c>
      <c r="AG723" s="2">
        <f t="shared" si="111"/>
        <v>0</v>
      </c>
      <c r="AH723" s="2">
        <f t="shared" si="117"/>
        <v>0</v>
      </c>
      <c r="AI723" s="2">
        <f t="shared" si="112"/>
        <v>0</v>
      </c>
      <c r="AJ723" s="44" t="str">
        <f t="shared" si="113"/>
        <v>120304205430521700X</v>
      </c>
      <c r="AK723" s="2">
        <f>IF(COUNTIF(AJ$2:AJ723,AJ723)&gt;1,0,1)</f>
        <v>1</v>
      </c>
      <c r="AL723" s="2">
        <f t="shared" si="114"/>
        <v>0</v>
      </c>
      <c r="AM723" s="2">
        <f t="shared" si="115"/>
        <v>0</v>
      </c>
      <c r="AN723" s="2">
        <f t="shared" si="116"/>
        <v>0</v>
      </c>
      <c r="AO723" s="2" t="str">
        <f>VLOOKUP(D723,'[1]Matriculados PD 2015_2019'!$D:$F,3,0)</f>
        <v>completo</v>
      </c>
      <c r="AP723" s="2">
        <f t="shared" si="118"/>
        <v>0</v>
      </c>
      <c r="AQ723" s="2">
        <f t="shared" si="119"/>
        <v>0</v>
      </c>
    </row>
    <row r="724" spans="1:43">
      <c r="A724" s="2">
        <v>540</v>
      </c>
      <c r="B724" s="6" t="s">
        <v>989</v>
      </c>
      <c r="C724" s="7" t="s">
        <v>120</v>
      </c>
      <c r="D724" s="7">
        <v>1203042054</v>
      </c>
      <c r="E724" s="8">
        <v>20028874</v>
      </c>
      <c r="F724" s="8">
        <v>102491</v>
      </c>
      <c r="G724" s="8" t="s">
        <v>4613</v>
      </c>
      <c r="H724" s="7" t="s">
        <v>73</v>
      </c>
      <c r="I724" s="7" t="s">
        <v>991</v>
      </c>
      <c r="J724" s="8" t="s">
        <v>75</v>
      </c>
      <c r="K724" s="8" t="s">
        <v>4614</v>
      </c>
      <c r="L724" s="7">
        <v>2015</v>
      </c>
      <c r="M724" s="9">
        <v>42419</v>
      </c>
      <c r="N724" s="10" t="s">
        <v>77</v>
      </c>
      <c r="O724" s="10">
        <v>0</v>
      </c>
      <c r="P724" s="10" t="s">
        <v>78</v>
      </c>
      <c r="Q724" s="10" t="s">
        <v>78</v>
      </c>
      <c r="R724" s="10" t="s">
        <v>78</v>
      </c>
      <c r="S724" s="10" t="s">
        <v>78</v>
      </c>
      <c r="T724" s="8" t="s">
        <v>90</v>
      </c>
      <c r="U724" s="7" t="s">
        <v>4065</v>
      </c>
      <c r="V724" s="8" t="s">
        <v>4066</v>
      </c>
      <c r="W724" s="7" t="s">
        <v>83</v>
      </c>
      <c r="X724" s="11" t="s">
        <v>4696</v>
      </c>
      <c r="Y724" s="8">
        <v>240</v>
      </c>
      <c r="Z724" s="8" t="s">
        <v>98</v>
      </c>
      <c r="AA724" s="7" t="s">
        <v>99</v>
      </c>
      <c r="AB724" s="12" t="s">
        <v>100</v>
      </c>
      <c r="AC724" s="4">
        <f t="shared" si="110"/>
        <v>1</v>
      </c>
      <c r="AD724" s="2">
        <f>IF(COUNTIF(D$2:D724,D724)&gt;1,0,1)</f>
        <v>0</v>
      </c>
      <c r="AG724" s="2">
        <f t="shared" si="111"/>
        <v>0</v>
      </c>
      <c r="AH724" s="2">
        <f t="shared" si="117"/>
        <v>0</v>
      </c>
      <c r="AI724" s="2">
        <f t="shared" si="112"/>
        <v>0</v>
      </c>
      <c r="AJ724" s="44" t="str">
        <f t="shared" si="113"/>
        <v>120304205426018489S</v>
      </c>
      <c r="AK724" s="2">
        <f>IF(COUNTIF(AJ$2:AJ724,AJ724)&gt;1,0,1)</f>
        <v>1</v>
      </c>
      <c r="AL724" s="2">
        <f t="shared" si="114"/>
        <v>0</v>
      </c>
      <c r="AM724" s="2">
        <f t="shared" si="115"/>
        <v>0</v>
      </c>
      <c r="AN724" s="2">
        <f t="shared" si="116"/>
        <v>0</v>
      </c>
      <c r="AO724" s="2" t="str">
        <f>VLOOKUP(D724,'[1]Matriculados PD 2015_2019'!$D:$F,3,0)</f>
        <v>completo</v>
      </c>
      <c r="AP724" s="2">
        <f t="shared" si="118"/>
        <v>0</v>
      </c>
      <c r="AQ724" s="2">
        <f t="shared" si="119"/>
        <v>0</v>
      </c>
    </row>
    <row r="725" spans="1:43">
      <c r="A725" s="2">
        <v>540</v>
      </c>
      <c r="B725" s="5" t="s">
        <v>989</v>
      </c>
      <c r="C725" s="13" t="s">
        <v>120</v>
      </c>
      <c r="D725" s="13" t="s">
        <v>4615</v>
      </c>
      <c r="E725" s="14">
        <v>10259410</v>
      </c>
      <c r="F725" s="14">
        <v>102491</v>
      </c>
      <c r="G725" s="14" t="s">
        <v>4616</v>
      </c>
      <c r="H725" s="13" t="s">
        <v>83</v>
      </c>
      <c r="I725" s="13" t="s">
        <v>74</v>
      </c>
      <c r="J725" s="14" t="s">
        <v>75</v>
      </c>
      <c r="K725" s="14" t="s">
        <v>4617</v>
      </c>
      <c r="L725" s="13">
        <v>2015</v>
      </c>
      <c r="M725" s="15">
        <v>42419</v>
      </c>
      <c r="N725" s="16" t="s">
        <v>77</v>
      </c>
      <c r="O725" s="16">
        <v>0</v>
      </c>
      <c r="P725" s="16" t="s">
        <v>78</v>
      </c>
      <c r="Q725" s="16" t="s">
        <v>78</v>
      </c>
      <c r="R725" s="16" t="s">
        <v>78</v>
      </c>
      <c r="S725" s="16" t="s">
        <v>78</v>
      </c>
      <c r="T725" s="14" t="s">
        <v>80</v>
      </c>
      <c r="U725" s="13" t="s">
        <v>4618</v>
      </c>
      <c r="V725" s="14" t="s">
        <v>4619</v>
      </c>
      <c r="W725" s="13"/>
      <c r="X725" s="17"/>
      <c r="Y725" s="14"/>
      <c r="Z725" s="14"/>
      <c r="AA725" s="13"/>
      <c r="AB725" s="18"/>
      <c r="AC725" s="4">
        <f t="shared" si="110"/>
        <v>1</v>
      </c>
      <c r="AD725" s="2">
        <f>IF(COUNTIF(D$2:D725,D725)&gt;1,0,1)</f>
        <v>1</v>
      </c>
      <c r="AG725" s="2">
        <f t="shared" si="111"/>
        <v>0</v>
      </c>
      <c r="AH725" s="2">
        <f t="shared" si="117"/>
        <v>0</v>
      </c>
      <c r="AI725" s="2">
        <f t="shared" si="112"/>
        <v>1</v>
      </c>
      <c r="AJ725" s="44" t="str">
        <f t="shared" si="113"/>
        <v>30974941J34821550X</v>
      </c>
      <c r="AK725" s="2">
        <f>IF(COUNTIF(AJ$2:AJ725,AJ725)&gt;1,0,1)</f>
        <v>1</v>
      </c>
      <c r="AL725" s="2">
        <f t="shared" si="114"/>
        <v>1</v>
      </c>
      <c r="AM725" s="2">
        <f t="shared" si="115"/>
        <v>0</v>
      </c>
      <c r="AN725" s="2">
        <f t="shared" si="116"/>
        <v>0</v>
      </c>
      <c r="AO725" s="2" t="str">
        <f>VLOOKUP(D725,'[1]Matriculados PD 2015_2019'!$D:$F,3,0)</f>
        <v>completo</v>
      </c>
      <c r="AP725" s="2">
        <f t="shared" si="118"/>
        <v>1</v>
      </c>
      <c r="AQ725" s="2">
        <f t="shared" si="119"/>
        <v>0</v>
      </c>
    </row>
    <row r="726" spans="1:43">
      <c r="A726" s="2">
        <v>540</v>
      </c>
      <c r="B726" s="5" t="s">
        <v>989</v>
      </c>
      <c r="C726" s="13" t="s">
        <v>120</v>
      </c>
      <c r="D726" s="13" t="s">
        <v>4615</v>
      </c>
      <c r="E726" s="14">
        <v>10259410</v>
      </c>
      <c r="F726" s="14">
        <v>102491</v>
      </c>
      <c r="G726" s="14" t="s">
        <v>4616</v>
      </c>
      <c r="H726" s="13" t="s">
        <v>83</v>
      </c>
      <c r="I726" s="13" t="s">
        <v>74</v>
      </c>
      <c r="J726" s="14" t="s">
        <v>75</v>
      </c>
      <c r="K726" s="14" t="s">
        <v>4617</v>
      </c>
      <c r="L726" s="13">
        <v>2015</v>
      </c>
      <c r="M726" s="15">
        <v>42419</v>
      </c>
      <c r="N726" s="16" t="s">
        <v>77</v>
      </c>
      <c r="O726" s="16">
        <v>0</v>
      </c>
      <c r="P726" s="16" t="s">
        <v>78</v>
      </c>
      <c r="Q726" s="16" t="s">
        <v>78</v>
      </c>
      <c r="R726" s="16" t="s">
        <v>78</v>
      </c>
      <c r="S726" s="16" t="s">
        <v>78</v>
      </c>
      <c r="T726" s="14" t="s">
        <v>80</v>
      </c>
      <c r="U726" s="13" t="s">
        <v>2512</v>
      </c>
      <c r="V726" s="14" t="s">
        <v>2513</v>
      </c>
      <c r="W726" s="13" t="s">
        <v>83</v>
      </c>
      <c r="X726" s="17" t="s">
        <v>646</v>
      </c>
      <c r="Y726" s="14">
        <v>220</v>
      </c>
      <c r="Z726" s="14" t="s">
        <v>647</v>
      </c>
      <c r="AA726" s="13" t="s">
        <v>99</v>
      </c>
      <c r="AB726" s="18" t="s">
        <v>100</v>
      </c>
      <c r="AC726" s="4">
        <f t="shared" si="110"/>
        <v>1</v>
      </c>
      <c r="AD726" s="2">
        <f>IF(COUNTIF(D$2:D726,D726)&gt;1,0,1)</f>
        <v>0</v>
      </c>
      <c r="AG726" s="2">
        <f t="shared" si="111"/>
        <v>0</v>
      </c>
      <c r="AH726" s="2">
        <f t="shared" si="117"/>
        <v>0</v>
      </c>
      <c r="AI726" s="2">
        <f t="shared" si="112"/>
        <v>0</v>
      </c>
      <c r="AJ726" s="44" t="str">
        <f t="shared" si="113"/>
        <v>30974941J75403840L</v>
      </c>
      <c r="AK726" s="2">
        <f>IF(COUNTIF(AJ$2:AJ726,AJ726)&gt;1,0,1)</f>
        <v>1</v>
      </c>
      <c r="AL726" s="2">
        <f t="shared" si="114"/>
        <v>0</v>
      </c>
      <c r="AM726" s="2">
        <f t="shared" si="115"/>
        <v>0</v>
      </c>
      <c r="AN726" s="2">
        <f t="shared" si="116"/>
        <v>0</v>
      </c>
      <c r="AO726" s="2" t="str">
        <f>VLOOKUP(D726,'[1]Matriculados PD 2015_2019'!$D:$F,3,0)</f>
        <v>completo</v>
      </c>
      <c r="AP726" s="2">
        <f t="shared" si="118"/>
        <v>0</v>
      </c>
      <c r="AQ726" s="2">
        <f t="shared" si="119"/>
        <v>0</v>
      </c>
    </row>
    <row r="727" spans="1:43">
      <c r="A727" s="2">
        <v>540</v>
      </c>
      <c r="B727" s="6" t="s">
        <v>989</v>
      </c>
      <c r="C727" s="7" t="s">
        <v>120</v>
      </c>
      <c r="D727" s="7" t="s">
        <v>4615</v>
      </c>
      <c r="E727" s="8">
        <v>10259410</v>
      </c>
      <c r="F727" s="8">
        <v>102491</v>
      </c>
      <c r="G727" s="8" t="s">
        <v>4616</v>
      </c>
      <c r="H727" s="7" t="s">
        <v>83</v>
      </c>
      <c r="I727" s="7" t="s">
        <v>74</v>
      </c>
      <c r="J727" s="8" t="s">
        <v>75</v>
      </c>
      <c r="K727" s="8" t="s">
        <v>4617</v>
      </c>
      <c r="L727" s="7">
        <v>2015</v>
      </c>
      <c r="M727" s="9">
        <v>42419</v>
      </c>
      <c r="N727" s="10" t="s">
        <v>77</v>
      </c>
      <c r="O727" s="10">
        <v>0</v>
      </c>
      <c r="P727" s="10" t="s">
        <v>78</v>
      </c>
      <c r="Q727" s="10" t="s">
        <v>78</v>
      </c>
      <c r="R727" s="10" t="s">
        <v>78</v>
      </c>
      <c r="S727" s="10" t="s">
        <v>78</v>
      </c>
      <c r="T727" s="8" t="s">
        <v>90</v>
      </c>
      <c r="U727" s="7" t="s">
        <v>2512</v>
      </c>
      <c r="V727" s="8" t="s">
        <v>2513</v>
      </c>
      <c r="W727" s="7" t="s">
        <v>83</v>
      </c>
      <c r="X727" s="11" t="s">
        <v>646</v>
      </c>
      <c r="Y727" s="8">
        <v>220</v>
      </c>
      <c r="Z727" s="8" t="s">
        <v>647</v>
      </c>
      <c r="AA727" s="7" t="s">
        <v>99</v>
      </c>
      <c r="AB727" s="12" t="s">
        <v>100</v>
      </c>
      <c r="AC727" s="4">
        <f t="shared" si="110"/>
        <v>1</v>
      </c>
      <c r="AD727" s="2">
        <f>IF(COUNTIF(D$2:D727,D727)&gt;1,0,1)</f>
        <v>0</v>
      </c>
      <c r="AG727" s="2">
        <f t="shared" si="111"/>
        <v>0</v>
      </c>
      <c r="AH727" s="2">
        <f t="shared" si="117"/>
        <v>0</v>
      </c>
      <c r="AI727" s="2">
        <f t="shared" si="112"/>
        <v>0</v>
      </c>
      <c r="AJ727" s="44" t="str">
        <f t="shared" si="113"/>
        <v>30974941J75403840L</v>
      </c>
      <c r="AK727" s="2">
        <f>IF(COUNTIF(AJ$2:AJ727,AJ727)&gt;1,0,1)</f>
        <v>0</v>
      </c>
      <c r="AL727" s="2">
        <f t="shared" si="114"/>
        <v>0</v>
      </c>
      <c r="AM727" s="2">
        <f t="shared" si="115"/>
        <v>0</v>
      </c>
      <c r="AN727" s="2">
        <f t="shared" si="116"/>
        <v>0</v>
      </c>
      <c r="AO727" s="2" t="str">
        <f>VLOOKUP(D727,'[1]Matriculados PD 2015_2019'!$D:$F,3,0)</f>
        <v>completo</v>
      </c>
      <c r="AP727" s="2">
        <f t="shared" si="118"/>
        <v>0</v>
      </c>
      <c r="AQ727" s="2">
        <f t="shared" si="119"/>
        <v>0</v>
      </c>
    </row>
    <row r="728" spans="1:43">
      <c r="A728" s="2">
        <v>540</v>
      </c>
      <c r="B728" s="5" t="s">
        <v>989</v>
      </c>
      <c r="C728" s="13" t="s">
        <v>120</v>
      </c>
      <c r="D728" s="13" t="s">
        <v>4620</v>
      </c>
      <c r="E728" s="14">
        <v>10527193</v>
      </c>
      <c r="F728" s="14">
        <v>102491</v>
      </c>
      <c r="G728" s="14" t="s">
        <v>4621</v>
      </c>
      <c r="H728" s="13" t="s">
        <v>73</v>
      </c>
      <c r="I728" s="13" t="s">
        <v>74</v>
      </c>
      <c r="J728" s="14" t="s">
        <v>75</v>
      </c>
      <c r="K728" s="14" t="s">
        <v>4622</v>
      </c>
      <c r="L728" s="13">
        <v>2015</v>
      </c>
      <c r="M728" s="15">
        <v>42475</v>
      </c>
      <c r="N728" s="16" t="s">
        <v>77</v>
      </c>
      <c r="O728" s="16">
        <v>0</v>
      </c>
      <c r="P728" s="16" t="s">
        <v>78</v>
      </c>
      <c r="Q728" s="16" t="s">
        <v>78</v>
      </c>
      <c r="R728" s="16" t="s">
        <v>78</v>
      </c>
      <c r="S728" s="16" t="s">
        <v>78</v>
      </c>
      <c r="T728" s="14" t="s">
        <v>80</v>
      </c>
      <c r="U728" s="13" t="s">
        <v>4043</v>
      </c>
      <c r="V728" s="14" t="s">
        <v>4044</v>
      </c>
      <c r="W728" s="13" t="s">
        <v>73</v>
      </c>
      <c r="X728" s="17" t="s">
        <v>137</v>
      </c>
      <c r="Y728" s="14">
        <v>420</v>
      </c>
      <c r="Z728" s="14" t="s">
        <v>137</v>
      </c>
      <c r="AA728" s="13" t="s">
        <v>99</v>
      </c>
      <c r="AB728" s="18" t="s">
        <v>100</v>
      </c>
      <c r="AC728" s="4">
        <f t="shared" si="110"/>
        <v>1</v>
      </c>
      <c r="AD728" s="2">
        <f>IF(COUNTIF(D$2:D728,D728)&gt;1,0,1)</f>
        <v>1</v>
      </c>
      <c r="AG728" s="2">
        <f t="shared" si="111"/>
        <v>0</v>
      </c>
      <c r="AH728" s="2">
        <f t="shared" si="117"/>
        <v>0</v>
      </c>
      <c r="AI728" s="2">
        <f t="shared" si="112"/>
        <v>1</v>
      </c>
      <c r="AJ728" s="44" t="str">
        <f t="shared" si="113"/>
        <v>41494123F04572303H</v>
      </c>
      <c r="AK728" s="2">
        <f>IF(COUNTIF(AJ$2:AJ728,AJ728)&gt;1,0,1)</f>
        <v>1</v>
      </c>
      <c r="AL728" s="2">
        <f t="shared" si="114"/>
        <v>1</v>
      </c>
      <c r="AM728" s="2">
        <f t="shared" si="115"/>
        <v>0</v>
      </c>
      <c r="AN728" s="2">
        <f t="shared" si="116"/>
        <v>0</v>
      </c>
      <c r="AO728" s="2" t="str">
        <f>VLOOKUP(D728,'[1]Matriculados PD 2015_2019'!$D:$F,3,0)</f>
        <v>completo</v>
      </c>
      <c r="AP728" s="2">
        <f t="shared" si="118"/>
        <v>1</v>
      </c>
      <c r="AQ728" s="2">
        <f t="shared" si="119"/>
        <v>0</v>
      </c>
    </row>
    <row r="729" spans="1:43">
      <c r="A729" s="2">
        <v>540</v>
      </c>
      <c r="B729" s="5" t="s">
        <v>989</v>
      </c>
      <c r="C729" s="13" t="s">
        <v>120</v>
      </c>
      <c r="D729" s="13" t="s">
        <v>4620</v>
      </c>
      <c r="E729" s="14">
        <v>10527193</v>
      </c>
      <c r="F729" s="14">
        <v>102491</v>
      </c>
      <c r="G729" s="14" t="s">
        <v>4621</v>
      </c>
      <c r="H729" s="13" t="s">
        <v>73</v>
      </c>
      <c r="I729" s="13" t="s">
        <v>74</v>
      </c>
      <c r="J729" s="14" t="s">
        <v>75</v>
      </c>
      <c r="K729" s="14" t="s">
        <v>4622</v>
      </c>
      <c r="L729" s="13">
        <v>2015</v>
      </c>
      <c r="M729" s="15">
        <v>42475</v>
      </c>
      <c r="N729" s="16" t="s">
        <v>77</v>
      </c>
      <c r="O729" s="16">
        <v>0</v>
      </c>
      <c r="P729" s="16" t="s">
        <v>78</v>
      </c>
      <c r="Q729" s="16" t="s">
        <v>78</v>
      </c>
      <c r="R729" s="16" t="s">
        <v>78</v>
      </c>
      <c r="S729" s="16" t="s">
        <v>78</v>
      </c>
      <c r="T729" s="14" t="s">
        <v>80</v>
      </c>
      <c r="U729" s="13" t="s">
        <v>1894</v>
      </c>
      <c r="V729" s="14" t="s">
        <v>1895</v>
      </c>
      <c r="W729" s="13"/>
      <c r="X729" s="17"/>
      <c r="Y729" s="14"/>
      <c r="Z729" s="14"/>
      <c r="AA729" s="13"/>
      <c r="AB729" s="18"/>
      <c r="AC729" s="4">
        <f t="shared" si="110"/>
        <v>1</v>
      </c>
      <c r="AD729" s="2">
        <f>IF(COUNTIF(D$2:D729,D729)&gt;1,0,1)</f>
        <v>0</v>
      </c>
      <c r="AG729" s="2">
        <f t="shared" si="111"/>
        <v>0</v>
      </c>
      <c r="AH729" s="2">
        <f t="shared" si="117"/>
        <v>0</v>
      </c>
      <c r="AI729" s="2">
        <f t="shared" si="112"/>
        <v>0</v>
      </c>
      <c r="AJ729" s="44" t="str">
        <f t="shared" si="113"/>
        <v>41494123FY0559969W</v>
      </c>
      <c r="AK729" s="2">
        <f>IF(COUNTIF(AJ$2:AJ729,AJ729)&gt;1,0,1)</f>
        <v>1</v>
      </c>
      <c r="AL729" s="2">
        <f t="shared" si="114"/>
        <v>0</v>
      </c>
      <c r="AM729" s="2">
        <f t="shared" si="115"/>
        <v>0</v>
      </c>
      <c r="AN729" s="2">
        <f t="shared" si="116"/>
        <v>0</v>
      </c>
      <c r="AO729" s="2" t="str">
        <f>VLOOKUP(D729,'[1]Matriculados PD 2015_2019'!$D:$F,3,0)</f>
        <v>completo</v>
      </c>
      <c r="AP729" s="2">
        <f t="shared" si="118"/>
        <v>0</v>
      </c>
      <c r="AQ729" s="2">
        <f t="shared" si="119"/>
        <v>0</v>
      </c>
    </row>
    <row r="730" spans="1:43">
      <c r="A730" s="2">
        <v>540</v>
      </c>
      <c r="B730" s="6" t="s">
        <v>989</v>
      </c>
      <c r="C730" s="7" t="s">
        <v>120</v>
      </c>
      <c r="D730" s="7" t="s">
        <v>4620</v>
      </c>
      <c r="E730" s="8">
        <v>10527193</v>
      </c>
      <c r="F730" s="8">
        <v>102491</v>
      </c>
      <c r="G730" s="8" t="s">
        <v>4621</v>
      </c>
      <c r="H730" s="7" t="s">
        <v>73</v>
      </c>
      <c r="I730" s="7" t="s">
        <v>74</v>
      </c>
      <c r="J730" s="8" t="s">
        <v>75</v>
      </c>
      <c r="K730" s="8" t="s">
        <v>4622</v>
      </c>
      <c r="L730" s="7">
        <v>2015</v>
      </c>
      <c r="M730" s="9">
        <v>42475</v>
      </c>
      <c r="N730" s="10" t="s">
        <v>77</v>
      </c>
      <c r="O730" s="10">
        <v>0</v>
      </c>
      <c r="P730" s="10" t="s">
        <v>78</v>
      </c>
      <c r="Q730" s="10" t="s">
        <v>78</v>
      </c>
      <c r="R730" s="10" t="s">
        <v>78</v>
      </c>
      <c r="S730" s="10" t="s">
        <v>78</v>
      </c>
      <c r="T730" s="8" t="s">
        <v>90</v>
      </c>
      <c r="U730" s="7" t="s">
        <v>1018</v>
      </c>
      <c r="V730" s="8" t="s">
        <v>1019</v>
      </c>
      <c r="W730" s="7" t="s">
        <v>83</v>
      </c>
      <c r="X730" s="11" t="s">
        <v>137</v>
      </c>
      <c r="Y730" s="8">
        <v>420</v>
      </c>
      <c r="Z730" s="8" t="s">
        <v>137</v>
      </c>
      <c r="AA730" s="7" t="s">
        <v>99</v>
      </c>
      <c r="AB730" s="12" t="s">
        <v>100</v>
      </c>
      <c r="AC730" s="4">
        <f t="shared" si="110"/>
        <v>1</v>
      </c>
      <c r="AD730" s="2">
        <f>IF(COUNTIF(D$2:D730,D730)&gt;1,0,1)</f>
        <v>0</v>
      </c>
      <c r="AG730" s="2">
        <f t="shared" si="111"/>
        <v>0</v>
      </c>
      <c r="AH730" s="2">
        <f t="shared" si="117"/>
        <v>0</v>
      </c>
      <c r="AI730" s="2">
        <f t="shared" si="112"/>
        <v>0</v>
      </c>
      <c r="AJ730" s="44" t="str">
        <f t="shared" si="113"/>
        <v>41494123F43601556L</v>
      </c>
      <c r="AK730" s="2">
        <f>IF(COUNTIF(AJ$2:AJ730,AJ730)&gt;1,0,1)</f>
        <v>1</v>
      </c>
      <c r="AL730" s="2">
        <f t="shared" si="114"/>
        <v>0</v>
      </c>
      <c r="AM730" s="2">
        <f t="shared" si="115"/>
        <v>0</v>
      </c>
      <c r="AN730" s="2">
        <f t="shared" si="116"/>
        <v>0</v>
      </c>
      <c r="AO730" s="2" t="str">
        <f>VLOOKUP(D730,'[1]Matriculados PD 2015_2019'!$D:$F,3,0)</f>
        <v>completo</v>
      </c>
      <c r="AP730" s="2">
        <f t="shared" si="118"/>
        <v>0</v>
      </c>
      <c r="AQ730" s="2">
        <f t="shared" si="119"/>
        <v>0</v>
      </c>
    </row>
    <row r="731" spans="1:43">
      <c r="A731" s="2">
        <v>540</v>
      </c>
      <c r="B731" s="5" t="s">
        <v>989</v>
      </c>
      <c r="C731" s="13" t="s">
        <v>120</v>
      </c>
      <c r="D731" s="13" t="s">
        <v>4623</v>
      </c>
      <c r="E731" s="14">
        <v>10307830</v>
      </c>
      <c r="F731" s="14">
        <v>102491</v>
      </c>
      <c r="G731" s="14" t="s">
        <v>4624</v>
      </c>
      <c r="H731" s="13" t="s">
        <v>83</v>
      </c>
      <c r="I731" s="13" t="s">
        <v>74</v>
      </c>
      <c r="J731" s="14" t="s">
        <v>75</v>
      </c>
      <c r="K731" s="14" t="s">
        <v>4625</v>
      </c>
      <c r="L731" s="13">
        <v>2015</v>
      </c>
      <c r="M731" s="15">
        <v>42349</v>
      </c>
      <c r="N731" s="16" t="s">
        <v>77</v>
      </c>
      <c r="O731" s="16">
        <v>0</v>
      </c>
      <c r="P731" s="16" t="s">
        <v>78</v>
      </c>
      <c r="Q731" s="16" t="s">
        <v>78</v>
      </c>
      <c r="R731" s="16" t="s">
        <v>78</v>
      </c>
      <c r="S731" s="16" t="s">
        <v>78</v>
      </c>
      <c r="T731" s="14" t="s">
        <v>80</v>
      </c>
      <c r="U731" s="13" t="s">
        <v>1011</v>
      </c>
      <c r="V731" s="14" t="s">
        <v>1012</v>
      </c>
      <c r="W731" s="13" t="s">
        <v>83</v>
      </c>
      <c r="X731" s="17" t="s">
        <v>646</v>
      </c>
      <c r="Y731" s="14">
        <v>220</v>
      </c>
      <c r="Z731" s="14" t="s">
        <v>647</v>
      </c>
      <c r="AA731" s="13" t="s">
        <v>99</v>
      </c>
      <c r="AB731" s="18" t="s">
        <v>100</v>
      </c>
      <c r="AC731" s="4">
        <f t="shared" si="110"/>
        <v>1</v>
      </c>
      <c r="AD731" s="2">
        <f>IF(COUNTIF(D$2:D731,D731)&gt;1,0,1)</f>
        <v>1</v>
      </c>
      <c r="AG731" s="2">
        <f t="shared" si="111"/>
        <v>0</v>
      </c>
      <c r="AH731" s="2">
        <f t="shared" si="117"/>
        <v>0</v>
      </c>
      <c r="AI731" s="2">
        <f t="shared" si="112"/>
        <v>1</v>
      </c>
      <c r="AJ731" s="44" t="str">
        <f t="shared" si="113"/>
        <v>45741296T30436189J</v>
      </c>
      <c r="AK731" s="2">
        <f>IF(COUNTIF(AJ$2:AJ731,AJ731)&gt;1,0,1)</f>
        <v>1</v>
      </c>
      <c r="AL731" s="2">
        <f t="shared" si="114"/>
        <v>0</v>
      </c>
      <c r="AM731" s="2">
        <f t="shared" si="115"/>
        <v>0</v>
      </c>
      <c r="AN731" s="2">
        <f t="shared" si="116"/>
        <v>0</v>
      </c>
      <c r="AO731" s="2" t="str">
        <f>VLOOKUP(D731,'[1]Matriculados PD 2015_2019'!$D:$F,3,0)</f>
        <v>completo</v>
      </c>
      <c r="AP731" s="2">
        <f t="shared" si="118"/>
        <v>1</v>
      </c>
      <c r="AQ731" s="2">
        <f t="shared" si="119"/>
        <v>0</v>
      </c>
    </row>
    <row r="732" spans="1:43">
      <c r="A732" s="2">
        <v>540</v>
      </c>
      <c r="B732" s="5" t="s">
        <v>989</v>
      </c>
      <c r="C732" s="13" t="s">
        <v>120</v>
      </c>
      <c r="D732" s="13" t="s">
        <v>4623</v>
      </c>
      <c r="E732" s="14">
        <v>10307830</v>
      </c>
      <c r="F732" s="14">
        <v>102491</v>
      </c>
      <c r="G732" s="14" t="s">
        <v>4624</v>
      </c>
      <c r="H732" s="13" t="s">
        <v>83</v>
      </c>
      <c r="I732" s="13" t="s">
        <v>74</v>
      </c>
      <c r="J732" s="14" t="s">
        <v>75</v>
      </c>
      <c r="K732" s="14" t="s">
        <v>4625</v>
      </c>
      <c r="L732" s="13">
        <v>2015</v>
      </c>
      <c r="M732" s="15">
        <v>42349</v>
      </c>
      <c r="N732" s="16" t="s">
        <v>77</v>
      </c>
      <c r="O732" s="16">
        <v>0</v>
      </c>
      <c r="P732" s="16" t="s">
        <v>78</v>
      </c>
      <c r="Q732" s="16" t="s">
        <v>78</v>
      </c>
      <c r="R732" s="16" t="s">
        <v>78</v>
      </c>
      <c r="S732" s="16" t="s">
        <v>78</v>
      </c>
      <c r="T732" s="14" t="s">
        <v>90</v>
      </c>
      <c r="U732" s="13" t="s">
        <v>1011</v>
      </c>
      <c r="V732" s="14" t="s">
        <v>1012</v>
      </c>
      <c r="W732" s="13" t="s">
        <v>83</v>
      </c>
      <c r="X732" s="17" t="s">
        <v>646</v>
      </c>
      <c r="Y732" s="14">
        <v>220</v>
      </c>
      <c r="Z732" s="14" t="s">
        <v>647</v>
      </c>
      <c r="AA732" s="13" t="s">
        <v>99</v>
      </c>
      <c r="AB732" s="18" t="s">
        <v>100</v>
      </c>
      <c r="AC732" s="4">
        <f t="shared" si="110"/>
        <v>1</v>
      </c>
      <c r="AD732" s="2">
        <f>IF(COUNTIF(D$2:D732,D732)&gt;1,0,1)</f>
        <v>0</v>
      </c>
      <c r="AG732" s="2">
        <f t="shared" si="111"/>
        <v>0</v>
      </c>
      <c r="AH732" s="2">
        <f t="shared" si="117"/>
        <v>0</v>
      </c>
      <c r="AI732" s="2">
        <f t="shared" si="112"/>
        <v>0</v>
      </c>
      <c r="AJ732" s="44" t="str">
        <f t="shared" si="113"/>
        <v>45741296T30436189J</v>
      </c>
      <c r="AK732" s="2">
        <f>IF(COUNTIF(AJ$2:AJ732,AJ732)&gt;1,0,1)</f>
        <v>0</v>
      </c>
      <c r="AL732" s="2">
        <f t="shared" si="114"/>
        <v>0</v>
      </c>
      <c r="AM732" s="2">
        <f t="shared" si="115"/>
        <v>0</v>
      </c>
      <c r="AN732" s="2">
        <f t="shared" si="116"/>
        <v>0</v>
      </c>
      <c r="AO732" s="2" t="str">
        <f>VLOOKUP(D732,'[1]Matriculados PD 2015_2019'!$D:$F,3,0)</f>
        <v>completo</v>
      </c>
      <c r="AP732" s="2">
        <f t="shared" si="118"/>
        <v>0</v>
      </c>
      <c r="AQ732" s="2">
        <f t="shared" si="119"/>
        <v>0</v>
      </c>
    </row>
    <row r="733" spans="1:43">
      <c r="A733" s="2">
        <v>540</v>
      </c>
      <c r="B733" s="6" t="s">
        <v>989</v>
      </c>
      <c r="C733" s="7" t="s">
        <v>120</v>
      </c>
      <c r="D733" s="7" t="s">
        <v>4626</v>
      </c>
      <c r="E733" s="8">
        <v>20028678</v>
      </c>
      <c r="F733" s="8">
        <v>102491</v>
      </c>
      <c r="G733" s="8" t="s">
        <v>4627</v>
      </c>
      <c r="H733" s="7" t="s">
        <v>73</v>
      </c>
      <c r="I733" s="7" t="s">
        <v>2065</v>
      </c>
      <c r="J733" s="8" t="s">
        <v>75</v>
      </c>
      <c r="K733" s="8" t="s">
        <v>4628</v>
      </c>
      <c r="L733" s="7">
        <v>2015</v>
      </c>
      <c r="M733" s="9">
        <v>42489</v>
      </c>
      <c r="N733" s="10" t="s">
        <v>77</v>
      </c>
      <c r="O733" s="10">
        <v>0</v>
      </c>
      <c r="P733" s="10" t="s">
        <v>78</v>
      </c>
      <c r="Q733" s="10" t="s">
        <v>79</v>
      </c>
      <c r="R733" s="10" t="s">
        <v>78</v>
      </c>
      <c r="S733" s="10" t="s">
        <v>78</v>
      </c>
      <c r="T733" s="8" t="s">
        <v>80</v>
      </c>
      <c r="U733" s="7" t="s">
        <v>1892</v>
      </c>
      <c r="V733" s="8" t="s">
        <v>1918</v>
      </c>
      <c r="W733" s="7"/>
      <c r="X733" s="11"/>
      <c r="Y733" s="8"/>
      <c r="Z733" s="8"/>
      <c r="AA733" s="7"/>
      <c r="AB733" s="12"/>
      <c r="AC733" s="4">
        <f t="shared" si="110"/>
        <v>1</v>
      </c>
      <c r="AD733" s="2">
        <f>IF(COUNTIF(D$2:D733,D733)&gt;1,0,1)</f>
        <v>1</v>
      </c>
      <c r="AG733" s="2">
        <f t="shared" si="111"/>
        <v>1</v>
      </c>
      <c r="AH733" s="2">
        <f t="shared" si="117"/>
        <v>0</v>
      </c>
      <c r="AI733" s="2">
        <f t="shared" si="112"/>
        <v>1</v>
      </c>
      <c r="AJ733" s="44" t="str">
        <f t="shared" si="113"/>
        <v>N74768330944676Q</v>
      </c>
      <c r="AK733" s="2">
        <f>IF(COUNTIF(AJ$2:AJ733,AJ733)&gt;1,0,1)</f>
        <v>1</v>
      </c>
      <c r="AL733" s="2">
        <f t="shared" si="114"/>
        <v>1</v>
      </c>
      <c r="AM733" s="2">
        <f t="shared" si="115"/>
        <v>0</v>
      </c>
      <c r="AN733" s="2">
        <f t="shared" si="116"/>
        <v>1</v>
      </c>
      <c r="AO733" s="2" t="str">
        <f>VLOOKUP(D733,'[1]Matriculados PD 2015_2019'!$D:$F,3,0)</f>
        <v>completo</v>
      </c>
      <c r="AP733" s="2">
        <f t="shared" si="118"/>
        <v>1</v>
      </c>
      <c r="AQ733" s="2">
        <f t="shared" si="119"/>
        <v>0</v>
      </c>
    </row>
    <row r="734" spans="1:43">
      <c r="A734" s="2">
        <v>540</v>
      </c>
      <c r="B734" s="6" t="s">
        <v>989</v>
      </c>
      <c r="C734" s="7" t="s">
        <v>120</v>
      </c>
      <c r="D734" s="7" t="s">
        <v>4626</v>
      </c>
      <c r="E734" s="8">
        <v>20028678</v>
      </c>
      <c r="F734" s="8">
        <v>102491</v>
      </c>
      <c r="G734" s="8" t="s">
        <v>4627</v>
      </c>
      <c r="H734" s="7" t="s">
        <v>73</v>
      </c>
      <c r="I734" s="7" t="s">
        <v>2065</v>
      </c>
      <c r="J734" s="8" t="s">
        <v>75</v>
      </c>
      <c r="K734" s="8" t="s">
        <v>4628</v>
      </c>
      <c r="L734" s="7">
        <v>2015</v>
      </c>
      <c r="M734" s="9">
        <v>42489</v>
      </c>
      <c r="N734" s="10" t="s">
        <v>77</v>
      </c>
      <c r="O734" s="10">
        <v>0</v>
      </c>
      <c r="P734" s="10" t="s">
        <v>78</v>
      </c>
      <c r="Q734" s="10" t="s">
        <v>79</v>
      </c>
      <c r="R734" s="10" t="s">
        <v>78</v>
      </c>
      <c r="S734" s="10" t="s">
        <v>78</v>
      </c>
      <c r="T734" s="8" t="s">
        <v>80</v>
      </c>
      <c r="U734" s="7" t="s">
        <v>1018</v>
      </c>
      <c r="V734" s="8" t="s">
        <v>1019</v>
      </c>
      <c r="W734" s="7" t="s">
        <v>83</v>
      </c>
      <c r="X734" s="11" t="s">
        <v>137</v>
      </c>
      <c r="Y734" s="8">
        <v>420</v>
      </c>
      <c r="Z734" s="8" t="s">
        <v>137</v>
      </c>
      <c r="AA734" s="7" t="s">
        <v>99</v>
      </c>
      <c r="AB734" s="12" t="s">
        <v>100</v>
      </c>
      <c r="AC734" s="4">
        <f t="shared" si="110"/>
        <v>1</v>
      </c>
      <c r="AD734" s="2">
        <f>IF(COUNTIF(D$2:D734,D734)&gt;1,0,1)</f>
        <v>0</v>
      </c>
      <c r="AG734" s="2">
        <f t="shared" si="111"/>
        <v>0</v>
      </c>
      <c r="AH734" s="2">
        <f t="shared" si="117"/>
        <v>0</v>
      </c>
      <c r="AI734" s="2">
        <f t="shared" si="112"/>
        <v>0</v>
      </c>
      <c r="AJ734" s="44" t="str">
        <f t="shared" si="113"/>
        <v>N74768343601556L</v>
      </c>
      <c r="AK734" s="2">
        <f>IF(COUNTIF(AJ$2:AJ734,AJ734)&gt;1,0,1)</f>
        <v>1</v>
      </c>
      <c r="AL734" s="2">
        <f t="shared" si="114"/>
        <v>0</v>
      </c>
      <c r="AM734" s="2">
        <f t="shared" si="115"/>
        <v>0</v>
      </c>
      <c r="AN734" s="2">
        <f t="shared" si="116"/>
        <v>0</v>
      </c>
      <c r="AO734" s="2" t="str">
        <f>VLOOKUP(D734,'[1]Matriculados PD 2015_2019'!$D:$F,3,0)</f>
        <v>completo</v>
      </c>
      <c r="AP734" s="2">
        <f t="shared" si="118"/>
        <v>0</v>
      </c>
      <c r="AQ734" s="2">
        <f t="shared" si="119"/>
        <v>0</v>
      </c>
    </row>
    <row r="735" spans="1:43">
      <c r="A735" s="2">
        <v>540</v>
      </c>
      <c r="B735" s="5" t="s">
        <v>989</v>
      </c>
      <c r="C735" s="13" t="s">
        <v>120</v>
      </c>
      <c r="D735" s="13" t="s">
        <v>4626</v>
      </c>
      <c r="E735" s="14">
        <v>20028678</v>
      </c>
      <c r="F735" s="14">
        <v>102491</v>
      </c>
      <c r="G735" s="14" t="s">
        <v>4627</v>
      </c>
      <c r="H735" s="13" t="s">
        <v>73</v>
      </c>
      <c r="I735" s="13" t="s">
        <v>2065</v>
      </c>
      <c r="J735" s="14" t="s">
        <v>75</v>
      </c>
      <c r="K735" s="14" t="s">
        <v>4628</v>
      </c>
      <c r="L735" s="13">
        <v>2015</v>
      </c>
      <c r="M735" s="15">
        <v>42489</v>
      </c>
      <c r="N735" s="16" t="s">
        <v>77</v>
      </c>
      <c r="O735" s="16">
        <v>0</v>
      </c>
      <c r="P735" s="16" t="s">
        <v>78</v>
      </c>
      <c r="Q735" s="16" t="s">
        <v>79</v>
      </c>
      <c r="R735" s="16" t="s">
        <v>78</v>
      </c>
      <c r="S735" s="16" t="s">
        <v>78</v>
      </c>
      <c r="T735" s="14" t="s">
        <v>90</v>
      </c>
      <c r="U735" s="13" t="s">
        <v>1018</v>
      </c>
      <c r="V735" s="14" t="s">
        <v>1019</v>
      </c>
      <c r="W735" s="13" t="s">
        <v>83</v>
      </c>
      <c r="X735" s="17" t="s">
        <v>137</v>
      </c>
      <c r="Y735" s="14">
        <v>420</v>
      </c>
      <c r="Z735" s="14" t="s">
        <v>137</v>
      </c>
      <c r="AA735" s="13" t="s">
        <v>99</v>
      </c>
      <c r="AB735" s="18" t="s">
        <v>100</v>
      </c>
      <c r="AC735" s="4">
        <f t="shared" si="110"/>
        <v>1</v>
      </c>
      <c r="AD735" s="2">
        <f>IF(COUNTIF(D$2:D735,D735)&gt;1,0,1)</f>
        <v>0</v>
      </c>
      <c r="AG735" s="2">
        <f t="shared" si="111"/>
        <v>0</v>
      </c>
      <c r="AH735" s="2">
        <f t="shared" si="117"/>
        <v>0</v>
      </c>
      <c r="AI735" s="2">
        <f t="shared" si="112"/>
        <v>0</v>
      </c>
      <c r="AJ735" s="44" t="str">
        <f t="shared" si="113"/>
        <v>N74768343601556L</v>
      </c>
      <c r="AK735" s="2">
        <f>IF(COUNTIF(AJ$2:AJ735,AJ735)&gt;1,0,1)</f>
        <v>0</v>
      </c>
      <c r="AL735" s="2">
        <f t="shared" si="114"/>
        <v>0</v>
      </c>
      <c r="AM735" s="2">
        <f t="shared" si="115"/>
        <v>0</v>
      </c>
      <c r="AN735" s="2">
        <f t="shared" si="116"/>
        <v>0</v>
      </c>
      <c r="AO735" s="2" t="str">
        <f>VLOOKUP(D735,'[1]Matriculados PD 2015_2019'!$D:$F,3,0)</f>
        <v>completo</v>
      </c>
      <c r="AP735" s="2">
        <f t="shared" si="118"/>
        <v>0</v>
      </c>
      <c r="AQ735" s="2">
        <f t="shared" si="119"/>
        <v>0</v>
      </c>
    </row>
    <row r="736" spans="1:43">
      <c r="A736" s="2">
        <v>195</v>
      </c>
      <c r="B736" s="6" t="s">
        <v>2548</v>
      </c>
      <c r="C736" s="7" t="s">
        <v>120</v>
      </c>
      <c r="D736" s="7" t="s">
        <v>2549</v>
      </c>
      <c r="E736" s="8">
        <v>1001227</v>
      </c>
      <c r="F736" s="8">
        <v>17760</v>
      </c>
      <c r="G736" s="8" t="s">
        <v>2550</v>
      </c>
      <c r="H736" s="7" t="s">
        <v>83</v>
      </c>
      <c r="I736" s="7" t="s">
        <v>74</v>
      </c>
      <c r="J736" s="8" t="s">
        <v>75</v>
      </c>
      <c r="K736" s="8" t="s">
        <v>2551</v>
      </c>
      <c r="L736" s="7">
        <v>2016</v>
      </c>
      <c r="M736" s="9">
        <v>42990</v>
      </c>
      <c r="N736" s="10" t="s">
        <v>77</v>
      </c>
      <c r="O736" s="10">
        <v>0</v>
      </c>
      <c r="P736" s="10" t="s">
        <v>78</v>
      </c>
      <c r="Q736" s="10" t="s">
        <v>78</v>
      </c>
      <c r="R736" s="10" t="s">
        <v>78</v>
      </c>
      <c r="S736" s="10" t="s">
        <v>78</v>
      </c>
      <c r="T736" s="8" t="s">
        <v>80</v>
      </c>
      <c r="U736" s="7" t="s">
        <v>2552</v>
      </c>
      <c r="V736" s="8" t="s">
        <v>2553</v>
      </c>
      <c r="W736" s="7" t="s">
        <v>83</v>
      </c>
      <c r="X736" s="11" t="s">
        <v>779</v>
      </c>
      <c r="Y736" s="8">
        <v>33</v>
      </c>
      <c r="Z736" s="8" t="s">
        <v>1633</v>
      </c>
      <c r="AA736" s="7" t="s">
        <v>263</v>
      </c>
      <c r="AB736" s="12" t="s">
        <v>264</v>
      </c>
      <c r="AC736" s="4">
        <f t="shared" si="110"/>
        <v>1</v>
      </c>
      <c r="AD736" s="2">
        <f>IF(COUNTIF(D$2:D736,D736)&gt;1,0,1)</f>
        <v>1</v>
      </c>
      <c r="AG736" s="2">
        <f t="shared" si="111"/>
        <v>0</v>
      </c>
      <c r="AH736" s="2">
        <f t="shared" si="117"/>
        <v>0</v>
      </c>
      <c r="AI736" s="2">
        <f t="shared" si="112"/>
        <v>1</v>
      </c>
      <c r="AJ736" s="44" t="str">
        <f t="shared" si="113"/>
        <v>30492917T30502892Q</v>
      </c>
      <c r="AK736" s="2">
        <f>IF(COUNTIF(AJ$2:AJ736,AJ736)&gt;1,0,1)</f>
        <v>1</v>
      </c>
      <c r="AL736" s="2">
        <f t="shared" si="114"/>
        <v>0</v>
      </c>
      <c r="AM736" s="2">
        <f t="shared" si="115"/>
        <v>0</v>
      </c>
      <c r="AN736" s="2">
        <f t="shared" si="116"/>
        <v>0</v>
      </c>
      <c r="AO736" s="2">
        <f>VLOOKUP(D736,'[1]Matriculados PD 2015_2019'!$D:$F,3,0)</f>
        <v>0</v>
      </c>
      <c r="AP736" s="2">
        <f t="shared" si="118"/>
        <v>0</v>
      </c>
      <c r="AQ736" s="2">
        <f t="shared" si="119"/>
        <v>0</v>
      </c>
    </row>
    <row r="737" spans="1:43">
      <c r="A737" s="2">
        <v>195</v>
      </c>
      <c r="B737" s="5" t="s">
        <v>2548</v>
      </c>
      <c r="C737" s="13" t="s">
        <v>120</v>
      </c>
      <c r="D737" s="13" t="s">
        <v>2549</v>
      </c>
      <c r="E737" s="14">
        <v>1001227</v>
      </c>
      <c r="F737" s="14">
        <v>17760</v>
      </c>
      <c r="G737" s="14" t="s">
        <v>2550</v>
      </c>
      <c r="H737" s="13" t="s">
        <v>83</v>
      </c>
      <c r="I737" s="13" t="s">
        <v>74</v>
      </c>
      <c r="J737" s="14" t="s">
        <v>75</v>
      </c>
      <c r="K737" s="14" t="s">
        <v>2551</v>
      </c>
      <c r="L737" s="13">
        <v>2016</v>
      </c>
      <c r="M737" s="15">
        <v>42990</v>
      </c>
      <c r="N737" s="16" t="s">
        <v>77</v>
      </c>
      <c r="O737" s="16">
        <v>0</v>
      </c>
      <c r="P737" s="16" t="s">
        <v>78</v>
      </c>
      <c r="Q737" s="16" t="s">
        <v>78</v>
      </c>
      <c r="R737" s="16" t="s">
        <v>78</v>
      </c>
      <c r="S737" s="16" t="s">
        <v>78</v>
      </c>
      <c r="T737" s="14" t="s">
        <v>90</v>
      </c>
      <c r="U737" s="13" t="s">
        <v>2552</v>
      </c>
      <c r="V737" s="14" t="s">
        <v>2553</v>
      </c>
      <c r="W737" s="13" t="s">
        <v>83</v>
      </c>
      <c r="X737" s="17" t="s">
        <v>779</v>
      </c>
      <c r="Y737" s="14">
        <v>33</v>
      </c>
      <c r="Z737" s="14" t="s">
        <v>1633</v>
      </c>
      <c r="AA737" s="13" t="s">
        <v>263</v>
      </c>
      <c r="AB737" s="18" t="s">
        <v>264</v>
      </c>
      <c r="AC737" s="4">
        <f t="shared" si="110"/>
        <v>1</v>
      </c>
      <c r="AD737" s="2">
        <f>IF(COUNTIF(D$2:D737,D737)&gt;1,0,1)</f>
        <v>0</v>
      </c>
      <c r="AG737" s="2">
        <f t="shared" si="111"/>
        <v>0</v>
      </c>
      <c r="AH737" s="2">
        <f t="shared" si="117"/>
        <v>0</v>
      </c>
      <c r="AI737" s="2">
        <f t="shared" si="112"/>
        <v>0</v>
      </c>
      <c r="AJ737" s="44" t="str">
        <f t="shared" si="113"/>
        <v>30492917T30502892Q</v>
      </c>
      <c r="AK737" s="2">
        <f>IF(COUNTIF(AJ$2:AJ737,AJ737)&gt;1,0,1)</f>
        <v>0</v>
      </c>
      <c r="AL737" s="2">
        <f t="shared" si="114"/>
        <v>0</v>
      </c>
      <c r="AM737" s="2">
        <f t="shared" si="115"/>
        <v>0</v>
      </c>
      <c r="AN737" s="2">
        <f t="shared" si="116"/>
        <v>0</v>
      </c>
      <c r="AO737" s="2">
        <f>VLOOKUP(D737,'[1]Matriculados PD 2015_2019'!$D:$F,3,0)</f>
        <v>0</v>
      </c>
      <c r="AP737" s="2">
        <f t="shared" si="118"/>
        <v>0</v>
      </c>
      <c r="AQ737" s="2">
        <f t="shared" si="119"/>
        <v>0</v>
      </c>
    </row>
    <row r="738" spans="1:43">
      <c r="A738" s="2">
        <v>195</v>
      </c>
      <c r="B738" s="5" t="s">
        <v>2548</v>
      </c>
      <c r="C738" s="13" t="s">
        <v>120</v>
      </c>
      <c r="D738" s="13" t="s">
        <v>2554</v>
      </c>
      <c r="E738" s="14">
        <v>10365542</v>
      </c>
      <c r="F738" s="14">
        <v>17760</v>
      </c>
      <c r="G738" s="14" t="s">
        <v>2555</v>
      </c>
      <c r="H738" s="13" t="s">
        <v>83</v>
      </c>
      <c r="I738" s="13" t="s">
        <v>74</v>
      </c>
      <c r="J738" s="14" t="s">
        <v>75</v>
      </c>
      <c r="K738" s="14" t="s">
        <v>2556</v>
      </c>
      <c r="L738" s="13">
        <v>2016</v>
      </c>
      <c r="M738" s="15">
        <v>42704</v>
      </c>
      <c r="N738" s="16" t="s">
        <v>77</v>
      </c>
      <c r="O738" s="16">
        <v>0</v>
      </c>
      <c r="P738" s="16" t="s">
        <v>78</v>
      </c>
      <c r="Q738" s="16" t="s">
        <v>79</v>
      </c>
      <c r="R738" s="16" t="s">
        <v>78</v>
      </c>
      <c r="S738" s="16" t="s">
        <v>78</v>
      </c>
      <c r="T738" s="14" t="s">
        <v>80</v>
      </c>
      <c r="U738" s="13" t="s">
        <v>2462</v>
      </c>
      <c r="V738" s="14" t="s">
        <v>2463</v>
      </c>
      <c r="W738" s="13" t="s">
        <v>83</v>
      </c>
      <c r="X738" s="17" t="s">
        <v>779</v>
      </c>
      <c r="Y738" s="14">
        <v>33</v>
      </c>
      <c r="Z738" s="14" t="s">
        <v>1633</v>
      </c>
      <c r="AA738" s="13" t="s">
        <v>263</v>
      </c>
      <c r="AB738" s="18" t="s">
        <v>264</v>
      </c>
      <c r="AC738" s="4">
        <f t="shared" si="110"/>
        <v>1</v>
      </c>
      <c r="AD738" s="2">
        <f>IF(COUNTIF(D$2:D738,D738)&gt;1,0,1)</f>
        <v>1</v>
      </c>
      <c r="AG738" s="2">
        <f t="shared" si="111"/>
        <v>1</v>
      </c>
      <c r="AH738" s="2">
        <f t="shared" si="117"/>
        <v>0</v>
      </c>
      <c r="AI738" s="2">
        <f t="shared" si="112"/>
        <v>1</v>
      </c>
      <c r="AJ738" s="44" t="str">
        <f t="shared" si="113"/>
        <v>30982850X09156233W</v>
      </c>
      <c r="AK738" s="2">
        <f>IF(COUNTIF(AJ$2:AJ738,AJ738)&gt;1,0,1)</f>
        <v>1</v>
      </c>
      <c r="AL738" s="2">
        <f t="shared" si="114"/>
        <v>0</v>
      </c>
      <c r="AM738" s="2">
        <f t="shared" si="115"/>
        <v>0</v>
      </c>
      <c r="AN738" s="2">
        <f t="shared" si="116"/>
        <v>0</v>
      </c>
      <c r="AO738" s="2">
        <f>VLOOKUP(D738,'[1]Matriculados PD 2015_2019'!$D:$F,3,0)</f>
        <v>0</v>
      </c>
      <c r="AP738" s="2">
        <f t="shared" si="118"/>
        <v>0</v>
      </c>
      <c r="AQ738" s="2">
        <f t="shared" si="119"/>
        <v>0</v>
      </c>
    </row>
    <row r="739" spans="1:43">
      <c r="A739" s="2">
        <v>195</v>
      </c>
      <c r="B739" s="6" t="s">
        <v>2548</v>
      </c>
      <c r="C739" s="7" t="s">
        <v>120</v>
      </c>
      <c r="D739" s="7" t="s">
        <v>2554</v>
      </c>
      <c r="E739" s="8">
        <v>10365542</v>
      </c>
      <c r="F739" s="8">
        <v>17760</v>
      </c>
      <c r="G739" s="8" t="s">
        <v>2555</v>
      </c>
      <c r="H739" s="7" t="s">
        <v>83</v>
      </c>
      <c r="I739" s="7" t="s">
        <v>74</v>
      </c>
      <c r="J739" s="8" t="s">
        <v>75</v>
      </c>
      <c r="K739" s="8" t="s">
        <v>2556</v>
      </c>
      <c r="L739" s="7">
        <v>2016</v>
      </c>
      <c r="M739" s="9">
        <v>42704</v>
      </c>
      <c r="N739" s="10" t="s">
        <v>77</v>
      </c>
      <c r="O739" s="10">
        <v>0</v>
      </c>
      <c r="P739" s="10" t="s">
        <v>78</v>
      </c>
      <c r="Q739" s="10" t="s">
        <v>79</v>
      </c>
      <c r="R739" s="10" t="s">
        <v>78</v>
      </c>
      <c r="S739" s="10" t="s">
        <v>78</v>
      </c>
      <c r="T739" s="8" t="s">
        <v>90</v>
      </c>
      <c r="U739" s="7" t="s">
        <v>2462</v>
      </c>
      <c r="V739" s="8" t="s">
        <v>2463</v>
      </c>
      <c r="W739" s="7" t="s">
        <v>83</v>
      </c>
      <c r="X739" s="11" t="s">
        <v>779</v>
      </c>
      <c r="Y739" s="8">
        <v>33</v>
      </c>
      <c r="Z739" s="8" t="s">
        <v>1633</v>
      </c>
      <c r="AA739" s="7" t="s">
        <v>263</v>
      </c>
      <c r="AB739" s="12" t="s">
        <v>264</v>
      </c>
      <c r="AC739" s="4">
        <f t="shared" si="110"/>
        <v>1</v>
      </c>
      <c r="AD739" s="2">
        <f>IF(COUNTIF(D$2:D739,D739)&gt;1,0,1)</f>
        <v>0</v>
      </c>
      <c r="AG739" s="2">
        <f t="shared" si="111"/>
        <v>0</v>
      </c>
      <c r="AH739" s="2">
        <f t="shared" si="117"/>
        <v>0</v>
      </c>
      <c r="AI739" s="2">
        <f t="shared" si="112"/>
        <v>0</v>
      </c>
      <c r="AJ739" s="44" t="str">
        <f t="shared" si="113"/>
        <v>30982850X09156233W</v>
      </c>
      <c r="AK739" s="2">
        <f>IF(COUNTIF(AJ$2:AJ739,AJ739)&gt;1,0,1)</f>
        <v>0</v>
      </c>
      <c r="AL739" s="2">
        <f t="shared" si="114"/>
        <v>0</v>
      </c>
      <c r="AM739" s="2">
        <f t="shared" si="115"/>
        <v>0</v>
      </c>
      <c r="AN739" s="2">
        <f t="shared" si="116"/>
        <v>0</v>
      </c>
      <c r="AO739" s="2">
        <f>VLOOKUP(D739,'[1]Matriculados PD 2015_2019'!$D:$F,3,0)</f>
        <v>0</v>
      </c>
      <c r="AP739" s="2">
        <f t="shared" si="118"/>
        <v>0</v>
      </c>
      <c r="AQ739" s="2">
        <f t="shared" si="119"/>
        <v>0</v>
      </c>
    </row>
    <row r="740" spans="1:43">
      <c r="A740" s="2">
        <v>195</v>
      </c>
      <c r="B740" s="5" t="s">
        <v>2548</v>
      </c>
      <c r="C740" s="13" t="s">
        <v>120</v>
      </c>
      <c r="D740" s="13" t="s">
        <v>2557</v>
      </c>
      <c r="E740" s="14">
        <v>20028232</v>
      </c>
      <c r="F740" s="14">
        <v>17760</v>
      </c>
      <c r="G740" s="14" t="s">
        <v>2558</v>
      </c>
      <c r="H740" s="13" t="s">
        <v>83</v>
      </c>
      <c r="I740" s="13" t="s">
        <v>301</v>
      </c>
      <c r="J740" s="14" t="s">
        <v>75</v>
      </c>
      <c r="K740" s="14" t="s">
        <v>2559</v>
      </c>
      <c r="L740" s="13">
        <v>2016</v>
      </c>
      <c r="M740" s="15">
        <v>42992</v>
      </c>
      <c r="N740" s="16" t="s">
        <v>77</v>
      </c>
      <c r="O740" s="16">
        <v>0</v>
      </c>
      <c r="P740" s="16" t="s">
        <v>78</v>
      </c>
      <c r="Q740" s="16" t="s">
        <v>78</v>
      </c>
      <c r="R740" s="16" t="s">
        <v>78</v>
      </c>
      <c r="S740" s="16" t="s">
        <v>78</v>
      </c>
      <c r="T740" s="14" t="s">
        <v>80</v>
      </c>
      <c r="U740" s="13" t="s">
        <v>2462</v>
      </c>
      <c r="V740" s="14" t="s">
        <v>2463</v>
      </c>
      <c r="W740" s="13" t="s">
        <v>83</v>
      </c>
      <c r="X740" s="17" t="s">
        <v>779</v>
      </c>
      <c r="Y740" s="14">
        <v>33</v>
      </c>
      <c r="Z740" s="14" t="s">
        <v>1633</v>
      </c>
      <c r="AA740" s="13" t="s">
        <v>263</v>
      </c>
      <c r="AB740" s="18" t="s">
        <v>264</v>
      </c>
      <c r="AC740" s="4">
        <f t="shared" si="110"/>
        <v>1</v>
      </c>
      <c r="AD740" s="2">
        <f>IF(COUNTIF(D$2:D740,D740)&gt;1,0,1)</f>
        <v>1</v>
      </c>
      <c r="AG740" s="2">
        <f t="shared" si="111"/>
        <v>0</v>
      </c>
      <c r="AH740" s="2">
        <f t="shared" si="117"/>
        <v>0</v>
      </c>
      <c r="AI740" s="2">
        <f t="shared" si="112"/>
        <v>1</v>
      </c>
      <c r="AJ740" s="44" t="str">
        <f t="shared" si="113"/>
        <v>AV129094909156233W</v>
      </c>
      <c r="AK740" s="2">
        <f>IF(COUNTIF(AJ$2:AJ740,AJ740)&gt;1,0,1)</f>
        <v>1</v>
      </c>
      <c r="AL740" s="2">
        <f t="shared" si="114"/>
        <v>0</v>
      </c>
      <c r="AM740" s="2">
        <f t="shared" si="115"/>
        <v>0</v>
      </c>
      <c r="AN740" s="2">
        <f t="shared" si="116"/>
        <v>1</v>
      </c>
      <c r="AO740" s="2">
        <f>VLOOKUP(D740,'[1]Matriculados PD 2015_2019'!$D:$F,3,0)</f>
        <v>0</v>
      </c>
      <c r="AP740" s="2">
        <f t="shared" si="118"/>
        <v>0</v>
      </c>
      <c r="AQ740" s="2">
        <f t="shared" si="119"/>
        <v>0</v>
      </c>
    </row>
    <row r="741" spans="1:43">
      <c r="A741" s="2">
        <v>195</v>
      </c>
      <c r="B741" s="5" t="s">
        <v>2548</v>
      </c>
      <c r="C741" s="13" t="s">
        <v>120</v>
      </c>
      <c r="D741" s="13" t="s">
        <v>2557</v>
      </c>
      <c r="E741" s="14">
        <v>20028232</v>
      </c>
      <c r="F741" s="14">
        <v>17760</v>
      </c>
      <c r="G741" s="14" t="s">
        <v>2558</v>
      </c>
      <c r="H741" s="13" t="s">
        <v>83</v>
      </c>
      <c r="I741" s="13" t="s">
        <v>301</v>
      </c>
      <c r="J741" s="14" t="s">
        <v>75</v>
      </c>
      <c r="K741" s="14" t="s">
        <v>2559</v>
      </c>
      <c r="L741" s="13">
        <v>2016</v>
      </c>
      <c r="M741" s="15">
        <v>42992</v>
      </c>
      <c r="N741" s="16" t="s">
        <v>77</v>
      </c>
      <c r="O741" s="16">
        <v>0</v>
      </c>
      <c r="P741" s="16" t="s">
        <v>78</v>
      </c>
      <c r="Q741" s="16" t="s">
        <v>78</v>
      </c>
      <c r="R741" s="16" t="s">
        <v>78</v>
      </c>
      <c r="S741" s="16" t="s">
        <v>78</v>
      </c>
      <c r="T741" s="14" t="s">
        <v>90</v>
      </c>
      <c r="U741" s="13" t="s">
        <v>2462</v>
      </c>
      <c r="V741" s="14" t="s">
        <v>2463</v>
      </c>
      <c r="W741" s="13" t="s">
        <v>83</v>
      </c>
      <c r="X741" s="17" t="s">
        <v>779</v>
      </c>
      <c r="Y741" s="14">
        <v>33</v>
      </c>
      <c r="Z741" s="14" t="s">
        <v>1633</v>
      </c>
      <c r="AA741" s="13" t="s">
        <v>263</v>
      </c>
      <c r="AB741" s="18" t="s">
        <v>264</v>
      </c>
      <c r="AC741" s="4">
        <f t="shared" si="110"/>
        <v>1</v>
      </c>
      <c r="AD741" s="2">
        <f>IF(COUNTIF(D$2:D741,D741)&gt;1,0,1)</f>
        <v>0</v>
      </c>
      <c r="AG741" s="2">
        <f t="shared" si="111"/>
        <v>0</v>
      </c>
      <c r="AH741" s="2">
        <f t="shared" si="117"/>
        <v>0</v>
      </c>
      <c r="AI741" s="2">
        <f t="shared" si="112"/>
        <v>0</v>
      </c>
      <c r="AJ741" s="44" t="str">
        <f t="shared" si="113"/>
        <v>AV129094909156233W</v>
      </c>
      <c r="AK741" s="2">
        <f>IF(COUNTIF(AJ$2:AJ741,AJ741)&gt;1,0,1)</f>
        <v>0</v>
      </c>
      <c r="AL741" s="2">
        <f t="shared" si="114"/>
        <v>0</v>
      </c>
      <c r="AM741" s="2">
        <f t="shared" si="115"/>
        <v>0</v>
      </c>
      <c r="AN741" s="2">
        <f t="shared" si="116"/>
        <v>0</v>
      </c>
      <c r="AO741" s="2">
        <f>VLOOKUP(D741,'[1]Matriculados PD 2015_2019'!$D:$F,3,0)</f>
        <v>0</v>
      </c>
      <c r="AP741" s="2">
        <f t="shared" si="118"/>
        <v>0</v>
      </c>
      <c r="AQ741" s="2">
        <f t="shared" si="119"/>
        <v>0</v>
      </c>
    </row>
    <row r="742" spans="1:43">
      <c r="A742" s="2">
        <v>196</v>
      </c>
      <c r="B742" s="6" t="s">
        <v>2560</v>
      </c>
      <c r="C742" s="7" t="s">
        <v>120</v>
      </c>
      <c r="D742" s="7">
        <v>601013709</v>
      </c>
      <c r="E742" s="8">
        <v>20041295</v>
      </c>
      <c r="F742" s="8">
        <v>17761</v>
      </c>
      <c r="G742" s="8" t="s">
        <v>2568</v>
      </c>
      <c r="H742" s="7" t="s">
        <v>73</v>
      </c>
      <c r="I742" s="7" t="s">
        <v>991</v>
      </c>
      <c r="J742" s="8" t="s">
        <v>75</v>
      </c>
      <c r="K742" s="8" t="s">
        <v>2569</v>
      </c>
      <c r="L742" s="7">
        <v>2016</v>
      </c>
      <c r="M742" s="9">
        <v>42804</v>
      </c>
      <c r="N742" s="10" t="s">
        <v>77</v>
      </c>
      <c r="O742" s="10">
        <v>0</v>
      </c>
      <c r="P742" s="10" t="s">
        <v>78</v>
      </c>
      <c r="Q742" s="10" t="s">
        <v>78</v>
      </c>
      <c r="R742" s="10" t="s">
        <v>78</v>
      </c>
      <c r="S742" s="10" t="s">
        <v>78</v>
      </c>
      <c r="T742" s="8" t="s">
        <v>80</v>
      </c>
      <c r="U742" s="7" t="s">
        <v>1065</v>
      </c>
      <c r="V742" s="8" t="s">
        <v>1066</v>
      </c>
      <c r="W742" s="7" t="s">
        <v>83</v>
      </c>
      <c r="X742" s="11" t="s">
        <v>84</v>
      </c>
      <c r="Y742" s="8">
        <v>640</v>
      </c>
      <c r="Z742" s="8" t="s">
        <v>85</v>
      </c>
      <c r="AA742" s="7" t="s">
        <v>79</v>
      </c>
      <c r="AB742" s="12" t="s">
        <v>86</v>
      </c>
      <c r="AC742" s="4">
        <f t="shared" si="110"/>
        <v>1</v>
      </c>
      <c r="AD742" s="2">
        <f>IF(COUNTIF(D$2:D742,D742)&gt;1,0,1)</f>
        <v>1</v>
      </c>
      <c r="AG742" s="2">
        <f t="shared" si="111"/>
        <v>0</v>
      </c>
      <c r="AH742" s="2">
        <f t="shared" si="117"/>
        <v>0</v>
      </c>
      <c r="AI742" s="2">
        <f t="shared" si="112"/>
        <v>1</v>
      </c>
      <c r="AJ742" s="44" t="str">
        <f t="shared" si="113"/>
        <v>60101370930525656X</v>
      </c>
      <c r="AK742" s="2">
        <f>IF(COUNTIF(AJ$2:AJ742,AJ742)&gt;1,0,1)</f>
        <v>1</v>
      </c>
      <c r="AL742" s="2">
        <f t="shared" si="114"/>
        <v>1</v>
      </c>
      <c r="AM742" s="2">
        <f t="shared" si="115"/>
        <v>0</v>
      </c>
      <c r="AN742" s="2">
        <f t="shared" si="116"/>
        <v>1</v>
      </c>
      <c r="AO742" s="2">
        <f>VLOOKUP(D742,'[1]Matriculados PD 2015_2019'!$D:$F,3,0)</f>
        <v>0</v>
      </c>
      <c r="AP742" s="2">
        <f t="shared" si="118"/>
        <v>0</v>
      </c>
      <c r="AQ742" s="2">
        <f t="shared" si="119"/>
        <v>0</v>
      </c>
    </row>
    <row r="743" spans="1:43">
      <c r="A743" s="2">
        <v>196</v>
      </c>
      <c r="B743" s="5" t="s">
        <v>2560</v>
      </c>
      <c r="C743" s="13" t="s">
        <v>120</v>
      </c>
      <c r="D743" s="13">
        <v>601013709</v>
      </c>
      <c r="E743" s="14">
        <v>20041295</v>
      </c>
      <c r="F743" s="14">
        <v>17761</v>
      </c>
      <c r="G743" s="14" t="s">
        <v>2568</v>
      </c>
      <c r="H743" s="13" t="s">
        <v>73</v>
      </c>
      <c r="I743" s="13" t="s">
        <v>991</v>
      </c>
      <c r="J743" s="14" t="s">
        <v>75</v>
      </c>
      <c r="K743" s="14" t="s">
        <v>2569</v>
      </c>
      <c r="L743" s="13">
        <v>2016</v>
      </c>
      <c r="M743" s="15">
        <v>42804</v>
      </c>
      <c r="N743" s="16" t="s">
        <v>77</v>
      </c>
      <c r="O743" s="16">
        <v>0</v>
      </c>
      <c r="P743" s="16" t="s">
        <v>78</v>
      </c>
      <c r="Q743" s="16" t="s">
        <v>78</v>
      </c>
      <c r="R743" s="16" t="s">
        <v>78</v>
      </c>
      <c r="S743" s="16" t="s">
        <v>78</v>
      </c>
      <c r="T743" s="14" t="s">
        <v>80</v>
      </c>
      <c r="U743" s="13" t="s">
        <v>1842</v>
      </c>
      <c r="V743" s="14" t="s">
        <v>1843</v>
      </c>
      <c r="W743" s="13" t="s">
        <v>73</v>
      </c>
      <c r="X743" s="17" t="s">
        <v>909</v>
      </c>
      <c r="Y743" s="14">
        <v>750</v>
      </c>
      <c r="Z743" s="14" t="s">
        <v>909</v>
      </c>
      <c r="AA743" s="13" t="s">
        <v>99</v>
      </c>
      <c r="AB743" s="18" t="s">
        <v>100</v>
      </c>
      <c r="AC743" s="4">
        <f t="shared" si="110"/>
        <v>1</v>
      </c>
      <c r="AD743" s="2">
        <f>IF(COUNTIF(D$2:D743,D743)&gt;1,0,1)</f>
        <v>0</v>
      </c>
      <c r="AG743" s="2">
        <f t="shared" si="111"/>
        <v>0</v>
      </c>
      <c r="AH743" s="2">
        <f t="shared" si="117"/>
        <v>0</v>
      </c>
      <c r="AI743" s="2">
        <f t="shared" si="112"/>
        <v>0</v>
      </c>
      <c r="AJ743" s="44" t="str">
        <f t="shared" si="113"/>
        <v>60101370930798892Y</v>
      </c>
      <c r="AK743" s="2">
        <f>IF(COUNTIF(AJ$2:AJ743,AJ743)&gt;1,0,1)</f>
        <v>1</v>
      </c>
      <c r="AL743" s="2">
        <f t="shared" si="114"/>
        <v>0</v>
      </c>
      <c r="AM743" s="2">
        <f t="shared" si="115"/>
        <v>0</v>
      </c>
      <c r="AN743" s="2">
        <f t="shared" si="116"/>
        <v>0</v>
      </c>
      <c r="AO743" s="2">
        <f>VLOOKUP(D743,'[1]Matriculados PD 2015_2019'!$D:$F,3,0)</f>
        <v>0</v>
      </c>
      <c r="AP743" s="2">
        <f t="shared" si="118"/>
        <v>0</v>
      </c>
      <c r="AQ743" s="2">
        <f t="shared" si="119"/>
        <v>0</v>
      </c>
    </row>
    <row r="744" spans="1:43">
      <c r="A744" s="2">
        <v>196</v>
      </c>
      <c r="B744" s="6" t="s">
        <v>2560</v>
      </c>
      <c r="C744" s="7" t="s">
        <v>120</v>
      </c>
      <c r="D744" s="7">
        <v>601013709</v>
      </c>
      <c r="E744" s="8">
        <v>20041295</v>
      </c>
      <c r="F744" s="8">
        <v>17761</v>
      </c>
      <c r="G744" s="8" t="s">
        <v>2568</v>
      </c>
      <c r="H744" s="7" t="s">
        <v>73</v>
      </c>
      <c r="I744" s="7" t="s">
        <v>991</v>
      </c>
      <c r="J744" s="8" t="s">
        <v>75</v>
      </c>
      <c r="K744" s="8" t="s">
        <v>2569</v>
      </c>
      <c r="L744" s="7">
        <v>2016</v>
      </c>
      <c r="M744" s="9">
        <v>42804</v>
      </c>
      <c r="N744" s="10" t="s">
        <v>77</v>
      </c>
      <c r="O744" s="10">
        <v>0</v>
      </c>
      <c r="P744" s="10" t="s">
        <v>78</v>
      </c>
      <c r="Q744" s="10" t="s">
        <v>78</v>
      </c>
      <c r="R744" s="10" t="s">
        <v>78</v>
      </c>
      <c r="S744" s="10" t="s">
        <v>78</v>
      </c>
      <c r="T744" s="8" t="s">
        <v>90</v>
      </c>
      <c r="U744" s="7" t="s">
        <v>1065</v>
      </c>
      <c r="V744" s="8" t="s">
        <v>1066</v>
      </c>
      <c r="W744" s="7" t="s">
        <v>83</v>
      </c>
      <c r="X744" s="11" t="s">
        <v>84</v>
      </c>
      <c r="Y744" s="8">
        <v>640</v>
      </c>
      <c r="Z744" s="8" t="s">
        <v>85</v>
      </c>
      <c r="AA744" s="7" t="s">
        <v>79</v>
      </c>
      <c r="AB744" s="12" t="s">
        <v>86</v>
      </c>
      <c r="AC744" s="4">
        <f t="shared" si="110"/>
        <v>1</v>
      </c>
      <c r="AD744" s="2">
        <f>IF(COUNTIF(D$2:D744,D744)&gt;1,0,1)</f>
        <v>0</v>
      </c>
      <c r="AG744" s="2">
        <f t="shared" si="111"/>
        <v>0</v>
      </c>
      <c r="AH744" s="2">
        <f t="shared" si="117"/>
        <v>0</v>
      </c>
      <c r="AI744" s="2">
        <f t="shared" si="112"/>
        <v>0</v>
      </c>
      <c r="AJ744" s="44" t="str">
        <f t="shared" si="113"/>
        <v>60101370930525656X</v>
      </c>
      <c r="AK744" s="2">
        <f>IF(COUNTIF(AJ$2:AJ744,AJ744)&gt;1,0,1)</f>
        <v>0</v>
      </c>
      <c r="AL744" s="2">
        <f t="shared" si="114"/>
        <v>0</v>
      </c>
      <c r="AM744" s="2">
        <f t="shared" si="115"/>
        <v>0</v>
      </c>
      <c r="AN744" s="2">
        <f t="shared" si="116"/>
        <v>0</v>
      </c>
      <c r="AO744" s="2">
        <f>VLOOKUP(D744,'[1]Matriculados PD 2015_2019'!$D:$F,3,0)</f>
        <v>0</v>
      </c>
      <c r="AP744" s="2">
        <f t="shared" si="118"/>
        <v>0</v>
      </c>
      <c r="AQ744" s="2">
        <f t="shared" si="119"/>
        <v>0</v>
      </c>
    </row>
    <row r="745" spans="1:43">
      <c r="A745" s="2">
        <v>196</v>
      </c>
      <c r="B745" s="5" t="s">
        <v>2560</v>
      </c>
      <c r="C745" s="13" t="s">
        <v>120</v>
      </c>
      <c r="D745" s="13" t="s">
        <v>2570</v>
      </c>
      <c r="E745" s="14">
        <v>10208538</v>
      </c>
      <c r="F745" s="14">
        <v>17761</v>
      </c>
      <c r="G745" s="14" t="s">
        <v>2571</v>
      </c>
      <c r="H745" s="13" t="s">
        <v>83</v>
      </c>
      <c r="I745" s="13" t="s">
        <v>74</v>
      </c>
      <c r="J745" s="14" t="s">
        <v>75</v>
      </c>
      <c r="K745" s="14" t="s">
        <v>2572</v>
      </c>
      <c r="L745" s="13">
        <v>2016</v>
      </c>
      <c r="M745" s="15">
        <v>42999</v>
      </c>
      <c r="N745" s="16" t="s">
        <v>77</v>
      </c>
      <c r="O745" s="16">
        <v>0</v>
      </c>
      <c r="P745" s="16" t="s">
        <v>78</v>
      </c>
      <c r="Q745" s="16" t="s">
        <v>79</v>
      </c>
      <c r="R745" s="16" t="s">
        <v>78</v>
      </c>
      <c r="S745" s="16" t="s">
        <v>78</v>
      </c>
      <c r="T745" s="14" t="s">
        <v>80</v>
      </c>
      <c r="U745" s="13" t="s">
        <v>721</v>
      </c>
      <c r="V745" s="14" t="s">
        <v>722</v>
      </c>
      <c r="W745" s="13"/>
      <c r="X745" s="17"/>
      <c r="Y745" s="14"/>
      <c r="Z745" s="14"/>
      <c r="AA745" s="13"/>
      <c r="AB745" s="18"/>
      <c r="AC745" s="4">
        <f t="shared" si="110"/>
        <v>1</v>
      </c>
      <c r="AD745" s="2">
        <f>IF(COUNTIF(D$2:D745,D745)&gt;1,0,1)</f>
        <v>1</v>
      </c>
      <c r="AG745" s="2">
        <f t="shared" si="111"/>
        <v>1</v>
      </c>
      <c r="AH745" s="2">
        <f t="shared" si="117"/>
        <v>0</v>
      </c>
      <c r="AI745" s="2">
        <f t="shared" si="112"/>
        <v>1</v>
      </c>
      <c r="AJ745" s="44" t="str">
        <f t="shared" si="113"/>
        <v>08835196E52351513V</v>
      </c>
      <c r="AK745" s="2">
        <f>IF(COUNTIF(AJ$2:AJ745,AJ745)&gt;1,0,1)</f>
        <v>1</v>
      </c>
      <c r="AL745" s="2">
        <f t="shared" si="114"/>
        <v>1</v>
      </c>
      <c r="AM745" s="2">
        <f t="shared" si="115"/>
        <v>0</v>
      </c>
      <c r="AN745" s="2">
        <f t="shared" si="116"/>
        <v>0</v>
      </c>
      <c r="AO745" s="2">
        <f>VLOOKUP(D745,'[1]Matriculados PD 2015_2019'!$D:$F,3,0)</f>
        <v>0</v>
      </c>
      <c r="AP745" s="2">
        <f t="shared" si="118"/>
        <v>0</v>
      </c>
      <c r="AQ745" s="2">
        <f t="shared" si="119"/>
        <v>0</v>
      </c>
    </row>
    <row r="746" spans="1:43">
      <c r="A746" s="2">
        <v>196</v>
      </c>
      <c r="B746" s="6" t="s">
        <v>2560</v>
      </c>
      <c r="C746" s="7" t="s">
        <v>120</v>
      </c>
      <c r="D746" s="7" t="s">
        <v>2570</v>
      </c>
      <c r="E746" s="8">
        <v>10208538</v>
      </c>
      <c r="F746" s="8">
        <v>17761</v>
      </c>
      <c r="G746" s="8" t="s">
        <v>2571</v>
      </c>
      <c r="H746" s="7" t="s">
        <v>83</v>
      </c>
      <c r="I746" s="7" t="s">
        <v>74</v>
      </c>
      <c r="J746" s="8" t="s">
        <v>75</v>
      </c>
      <c r="K746" s="8" t="s">
        <v>2572</v>
      </c>
      <c r="L746" s="7">
        <v>2016</v>
      </c>
      <c r="M746" s="9">
        <v>42999</v>
      </c>
      <c r="N746" s="10" t="s">
        <v>77</v>
      </c>
      <c r="O746" s="10">
        <v>0</v>
      </c>
      <c r="P746" s="10" t="s">
        <v>78</v>
      </c>
      <c r="Q746" s="10" t="s">
        <v>79</v>
      </c>
      <c r="R746" s="10" t="s">
        <v>78</v>
      </c>
      <c r="S746" s="10" t="s">
        <v>78</v>
      </c>
      <c r="T746" s="8" t="s">
        <v>90</v>
      </c>
      <c r="U746" s="7" t="s">
        <v>1584</v>
      </c>
      <c r="V746" s="8" t="s">
        <v>1585</v>
      </c>
      <c r="W746" s="7" t="s">
        <v>83</v>
      </c>
      <c r="X746" s="11" t="s">
        <v>105</v>
      </c>
      <c r="Y746" s="8">
        <v>705</v>
      </c>
      <c r="Z746" s="8" t="s">
        <v>106</v>
      </c>
      <c r="AA746" s="7" t="s">
        <v>107</v>
      </c>
      <c r="AB746" s="12" t="s">
        <v>108</v>
      </c>
      <c r="AC746" s="4">
        <f t="shared" si="110"/>
        <v>1</v>
      </c>
      <c r="AD746" s="2">
        <f>IF(COUNTIF(D$2:D746,D746)&gt;1,0,1)</f>
        <v>0</v>
      </c>
      <c r="AG746" s="2">
        <f t="shared" si="111"/>
        <v>0</v>
      </c>
      <c r="AH746" s="2">
        <f t="shared" si="117"/>
        <v>0</v>
      </c>
      <c r="AI746" s="2">
        <f t="shared" si="112"/>
        <v>0</v>
      </c>
      <c r="AJ746" s="44" t="str">
        <f t="shared" si="113"/>
        <v>08835196E30524833S</v>
      </c>
      <c r="AK746" s="2">
        <f>IF(COUNTIF(AJ$2:AJ746,AJ746)&gt;1,0,1)</f>
        <v>1</v>
      </c>
      <c r="AL746" s="2">
        <f t="shared" si="114"/>
        <v>0</v>
      </c>
      <c r="AM746" s="2">
        <f t="shared" si="115"/>
        <v>0</v>
      </c>
      <c r="AN746" s="2">
        <f t="shared" si="116"/>
        <v>0</v>
      </c>
      <c r="AO746" s="2">
        <f>VLOOKUP(D746,'[1]Matriculados PD 2015_2019'!$D:$F,3,0)</f>
        <v>0</v>
      </c>
      <c r="AP746" s="2">
        <f t="shared" si="118"/>
        <v>0</v>
      </c>
      <c r="AQ746" s="2">
        <f t="shared" si="119"/>
        <v>0</v>
      </c>
    </row>
    <row r="747" spans="1:43">
      <c r="A747" s="2">
        <v>196</v>
      </c>
      <c r="B747" s="5" t="s">
        <v>2560</v>
      </c>
      <c r="C747" s="13" t="s">
        <v>120</v>
      </c>
      <c r="D747" s="13">
        <v>1102833496</v>
      </c>
      <c r="E747" s="14">
        <v>20002598</v>
      </c>
      <c r="F747" s="14">
        <v>17761</v>
      </c>
      <c r="G747" s="14" t="s">
        <v>2573</v>
      </c>
      <c r="H747" s="13" t="s">
        <v>73</v>
      </c>
      <c r="I747" s="13" t="s">
        <v>991</v>
      </c>
      <c r="J747" s="14" t="s">
        <v>75</v>
      </c>
      <c r="K747" s="14" t="s">
        <v>2574</v>
      </c>
      <c r="L747" s="13">
        <v>2016</v>
      </c>
      <c r="M747" s="15">
        <v>43000</v>
      </c>
      <c r="N747" s="16" t="s">
        <v>77</v>
      </c>
      <c r="O747" s="16">
        <v>0</v>
      </c>
      <c r="P747" s="16" t="s">
        <v>78</v>
      </c>
      <c r="Q747" s="16" t="s">
        <v>78</v>
      </c>
      <c r="R747" s="16" t="s">
        <v>78</v>
      </c>
      <c r="S747" s="16" t="s">
        <v>78</v>
      </c>
      <c r="T747" s="14" t="s">
        <v>80</v>
      </c>
      <c r="U747" s="13">
        <v>1102902291</v>
      </c>
      <c r="V747" s="14" t="s">
        <v>2575</v>
      </c>
      <c r="W747" s="13"/>
      <c r="X747" s="17"/>
      <c r="Y747" s="14"/>
      <c r="Z747" s="14"/>
      <c r="AA747" s="13"/>
      <c r="AB747" s="18"/>
      <c r="AC747" s="4">
        <f t="shared" si="110"/>
        <v>1</v>
      </c>
      <c r="AD747" s="2">
        <f>IF(COUNTIF(D$2:D747,D747)&gt;1,0,1)</f>
        <v>1</v>
      </c>
      <c r="AG747" s="2">
        <f t="shared" si="111"/>
        <v>0</v>
      </c>
      <c r="AH747" s="2">
        <f t="shared" si="117"/>
        <v>0</v>
      </c>
      <c r="AI747" s="2">
        <f t="shared" si="112"/>
        <v>1</v>
      </c>
      <c r="AJ747" s="44" t="str">
        <f t="shared" si="113"/>
        <v>11028334961102902291</v>
      </c>
      <c r="AK747" s="2">
        <f>IF(COUNTIF(AJ$2:AJ747,AJ747)&gt;1,0,1)</f>
        <v>1</v>
      </c>
      <c r="AL747" s="2">
        <f t="shared" si="114"/>
        <v>1</v>
      </c>
      <c r="AM747" s="2">
        <f t="shared" si="115"/>
        <v>0</v>
      </c>
      <c r="AN747" s="2">
        <f t="shared" si="116"/>
        <v>1</v>
      </c>
      <c r="AO747" s="2">
        <f>VLOOKUP(D747,'[1]Matriculados PD 2015_2019'!$D:$F,3,0)</f>
        <v>0</v>
      </c>
      <c r="AP747" s="2">
        <f t="shared" si="118"/>
        <v>0</v>
      </c>
      <c r="AQ747" s="2">
        <f t="shared" si="119"/>
        <v>0</v>
      </c>
    </row>
    <row r="748" spans="1:43">
      <c r="A748" s="2">
        <v>196</v>
      </c>
      <c r="B748" s="6" t="s">
        <v>2560</v>
      </c>
      <c r="C748" s="7" t="s">
        <v>120</v>
      </c>
      <c r="D748" s="7">
        <v>1102833496</v>
      </c>
      <c r="E748" s="8">
        <v>20002598</v>
      </c>
      <c r="F748" s="8">
        <v>17761</v>
      </c>
      <c r="G748" s="8" t="s">
        <v>2573</v>
      </c>
      <c r="H748" s="7" t="s">
        <v>73</v>
      </c>
      <c r="I748" s="7" t="s">
        <v>991</v>
      </c>
      <c r="J748" s="8" t="s">
        <v>75</v>
      </c>
      <c r="K748" s="8" t="s">
        <v>2574</v>
      </c>
      <c r="L748" s="7">
        <v>2016</v>
      </c>
      <c r="M748" s="9">
        <v>43000</v>
      </c>
      <c r="N748" s="10" t="s">
        <v>77</v>
      </c>
      <c r="O748" s="10">
        <v>0</v>
      </c>
      <c r="P748" s="10" t="s">
        <v>78</v>
      </c>
      <c r="Q748" s="10" t="s">
        <v>78</v>
      </c>
      <c r="R748" s="10" t="s">
        <v>78</v>
      </c>
      <c r="S748" s="10" t="s">
        <v>78</v>
      </c>
      <c r="T748" s="8" t="s">
        <v>80</v>
      </c>
      <c r="U748" s="7" t="s">
        <v>2576</v>
      </c>
      <c r="V748" s="8" t="s">
        <v>2577</v>
      </c>
      <c r="W748" s="7" t="s">
        <v>83</v>
      </c>
      <c r="X748" s="11" t="s">
        <v>203</v>
      </c>
      <c r="Y748" s="8">
        <v>773</v>
      </c>
      <c r="Z748" s="8" t="s">
        <v>203</v>
      </c>
      <c r="AA748" s="7" t="s">
        <v>79</v>
      </c>
      <c r="AB748" s="12" t="s">
        <v>86</v>
      </c>
      <c r="AC748" s="4">
        <f t="shared" si="110"/>
        <v>1</v>
      </c>
      <c r="AD748" s="2">
        <f>IF(COUNTIF(D$2:D748,D748)&gt;1,0,1)</f>
        <v>0</v>
      </c>
      <c r="AG748" s="2">
        <f t="shared" si="111"/>
        <v>0</v>
      </c>
      <c r="AH748" s="2">
        <f t="shared" si="117"/>
        <v>0</v>
      </c>
      <c r="AI748" s="2">
        <f t="shared" si="112"/>
        <v>0</v>
      </c>
      <c r="AJ748" s="44" t="str">
        <f t="shared" si="113"/>
        <v>110283349630833640R</v>
      </c>
      <c r="AK748" s="2">
        <f>IF(COUNTIF(AJ$2:AJ748,AJ748)&gt;1,0,1)</f>
        <v>1</v>
      </c>
      <c r="AL748" s="2">
        <f t="shared" si="114"/>
        <v>0</v>
      </c>
      <c r="AM748" s="2">
        <f t="shared" si="115"/>
        <v>0</v>
      </c>
      <c r="AN748" s="2">
        <f t="shared" si="116"/>
        <v>0</v>
      </c>
      <c r="AO748" s="2">
        <f>VLOOKUP(D748,'[1]Matriculados PD 2015_2019'!$D:$F,3,0)</f>
        <v>0</v>
      </c>
      <c r="AP748" s="2">
        <f t="shared" si="118"/>
        <v>0</v>
      </c>
      <c r="AQ748" s="2">
        <f t="shared" si="119"/>
        <v>0</v>
      </c>
    </row>
    <row r="749" spans="1:43">
      <c r="A749" s="2">
        <v>196</v>
      </c>
      <c r="B749" s="5" t="s">
        <v>2560</v>
      </c>
      <c r="C749" s="13" t="s">
        <v>120</v>
      </c>
      <c r="D749" s="13">
        <v>1102833496</v>
      </c>
      <c r="E749" s="14">
        <v>20002598</v>
      </c>
      <c r="F749" s="14">
        <v>17761</v>
      </c>
      <c r="G749" s="14" t="s">
        <v>2573</v>
      </c>
      <c r="H749" s="13" t="s">
        <v>73</v>
      </c>
      <c r="I749" s="13" t="s">
        <v>991</v>
      </c>
      <c r="J749" s="14" t="s">
        <v>75</v>
      </c>
      <c r="K749" s="14" t="s">
        <v>2574</v>
      </c>
      <c r="L749" s="13">
        <v>2016</v>
      </c>
      <c r="M749" s="15">
        <v>43000</v>
      </c>
      <c r="N749" s="16" t="s">
        <v>77</v>
      </c>
      <c r="O749" s="16">
        <v>0</v>
      </c>
      <c r="P749" s="16" t="s">
        <v>78</v>
      </c>
      <c r="Q749" s="16" t="s">
        <v>78</v>
      </c>
      <c r="R749" s="16" t="s">
        <v>78</v>
      </c>
      <c r="S749" s="16" t="s">
        <v>78</v>
      </c>
      <c r="T749" s="14" t="s">
        <v>90</v>
      </c>
      <c r="U749" s="13" t="s">
        <v>2576</v>
      </c>
      <c r="V749" s="14" t="s">
        <v>2577</v>
      </c>
      <c r="W749" s="13" t="s">
        <v>83</v>
      </c>
      <c r="X749" s="17" t="s">
        <v>203</v>
      </c>
      <c r="Y749" s="14">
        <v>773</v>
      </c>
      <c r="Z749" s="14" t="s">
        <v>203</v>
      </c>
      <c r="AA749" s="13" t="s">
        <v>79</v>
      </c>
      <c r="AB749" s="18" t="s">
        <v>86</v>
      </c>
      <c r="AC749" s="4">
        <f t="shared" si="110"/>
        <v>1</v>
      </c>
      <c r="AD749" s="2">
        <f>IF(COUNTIF(D$2:D749,D749)&gt;1,0,1)</f>
        <v>0</v>
      </c>
      <c r="AG749" s="2">
        <f t="shared" si="111"/>
        <v>0</v>
      </c>
      <c r="AH749" s="2">
        <f t="shared" si="117"/>
        <v>0</v>
      </c>
      <c r="AI749" s="2">
        <f t="shared" si="112"/>
        <v>0</v>
      </c>
      <c r="AJ749" s="44" t="str">
        <f t="shared" si="113"/>
        <v>110283349630833640R</v>
      </c>
      <c r="AK749" s="2">
        <f>IF(COUNTIF(AJ$2:AJ749,AJ749)&gt;1,0,1)</f>
        <v>0</v>
      </c>
      <c r="AL749" s="2">
        <f t="shared" si="114"/>
        <v>0</v>
      </c>
      <c r="AM749" s="2">
        <f t="shared" si="115"/>
        <v>0</v>
      </c>
      <c r="AN749" s="2">
        <f t="shared" si="116"/>
        <v>0</v>
      </c>
      <c r="AO749" s="2">
        <f>VLOOKUP(D749,'[1]Matriculados PD 2015_2019'!$D:$F,3,0)</f>
        <v>0</v>
      </c>
      <c r="AP749" s="2">
        <f t="shared" si="118"/>
        <v>0</v>
      </c>
      <c r="AQ749" s="2">
        <f t="shared" si="119"/>
        <v>0</v>
      </c>
    </row>
    <row r="750" spans="1:43">
      <c r="A750" s="2">
        <v>196</v>
      </c>
      <c r="B750" s="6" t="s">
        <v>2560</v>
      </c>
      <c r="C750" s="7" t="s">
        <v>120</v>
      </c>
      <c r="D750" s="7">
        <v>117874833</v>
      </c>
      <c r="E750" s="8">
        <v>20014742</v>
      </c>
      <c r="F750" s="8">
        <v>17761</v>
      </c>
      <c r="G750" s="8" t="s">
        <v>2578</v>
      </c>
      <c r="H750" s="7" t="s">
        <v>73</v>
      </c>
      <c r="I750" s="7" t="s">
        <v>308</v>
      </c>
      <c r="J750" s="8" t="s">
        <v>75</v>
      </c>
      <c r="K750" s="8" t="s">
        <v>2579</v>
      </c>
      <c r="L750" s="7">
        <v>2016</v>
      </c>
      <c r="M750" s="9">
        <v>42705</v>
      </c>
      <c r="N750" s="10" t="s">
        <v>77</v>
      </c>
      <c r="O750" s="10">
        <v>0</v>
      </c>
      <c r="P750" s="10" t="s">
        <v>78</v>
      </c>
      <c r="Q750" s="10" t="s">
        <v>78</v>
      </c>
      <c r="R750" s="10" t="s">
        <v>78</v>
      </c>
      <c r="S750" s="10" t="s">
        <v>78</v>
      </c>
      <c r="T750" s="8" t="s">
        <v>80</v>
      </c>
      <c r="U750" s="7" t="s">
        <v>2580</v>
      </c>
      <c r="V750" s="8" t="s">
        <v>2581</v>
      </c>
      <c r="W750" s="7" t="s">
        <v>83</v>
      </c>
      <c r="X750" s="11" t="s">
        <v>1077</v>
      </c>
      <c r="Y750" s="8">
        <v>25</v>
      </c>
      <c r="Z750" s="8" t="s">
        <v>1077</v>
      </c>
      <c r="AA750" s="7" t="s">
        <v>79</v>
      </c>
      <c r="AB750" s="12" t="s">
        <v>86</v>
      </c>
      <c r="AC750" s="4">
        <f t="shared" si="110"/>
        <v>1</v>
      </c>
      <c r="AD750" s="2">
        <f>IF(COUNTIF(D$2:D750,D750)&gt;1,0,1)</f>
        <v>1</v>
      </c>
      <c r="AG750" s="2">
        <f t="shared" si="111"/>
        <v>0</v>
      </c>
      <c r="AH750" s="2">
        <f t="shared" si="117"/>
        <v>0</v>
      </c>
      <c r="AI750" s="2">
        <f t="shared" si="112"/>
        <v>1</v>
      </c>
      <c r="AJ750" s="44" t="str">
        <f t="shared" si="113"/>
        <v>11787483375394882P</v>
      </c>
      <c r="AK750" s="2">
        <f>IF(COUNTIF(AJ$2:AJ750,AJ750)&gt;1,0,1)</f>
        <v>1</v>
      </c>
      <c r="AL750" s="2">
        <f t="shared" si="114"/>
        <v>0</v>
      </c>
      <c r="AM750" s="2">
        <f t="shared" si="115"/>
        <v>0</v>
      </c>
      <c r="AN750" s="2">
        <f t="shared" si="116"/>
        <v>1</v>
      </c>
      <c r="AO750" s="2">
        <f>VLOOKUP(D750,'[1]Matriculados PD 2015_2019'!$D:$F,3,0)</f>
        <v>0</v>
      </c>
      <c r="AP750" s="2">
        <f t="shared" si="118"/>
        <v>0</v>
      </c>
      <c r="AQ750" s="2">
        <f t="shared" si="119"/>
        <v>0</v>
      </c>
    </row>
    <row r="751" spans="1:43">
      <c r="A751" s="2">
        <v>196</v>
      </c>
      <c r="B751" s="5" t="s">
        <v>2560</v>
      </c>
      <c r="C751" s="13" t="s">
        <v>120</v>
      </c>
      <c r="D751" s="13">
        <v>117874833</v>
      </c>
      <c r="E751" s="14">
        <v>20014742</v>
      </c>
      <c r="F751" s="14">
        <v>17761</v>
      </c>
      <c r="G751" s="14" t="s">
        <v>2578</v>
      </c>
      <c r="H751" s="13" t="s">
        <v>73</v>
      </c>
      <c r="I751" s="13" t="s">
        <v>308</v>
      </c>
      <c r="J751" s="14" t="s">
        <v>75</v>
      </c>
      <c r="K751" s="14" t="s">
        <v>2579</v>
      </c>
      <c r="L751" s="13">
        <v>2016</v>
      </c>
      <c r="M751" s="15">
        <v>42705</v>
      </c>
      <c r="N751" s="16" t="s">
        <v>77</v>
      </c>
      <c r="O751" s="16">
        <v>0</v>
      </c>
      <c r="P751" s="16" t="s">
        <v>78</v>
      </c>
      <c r="Q751" s="16" t="s">
        <v>78</v>
      </c>
      <c r="R751" s="16" t="s">
        <v>78</v>
      </c>
      <c r="S751" s="16" t="s">
        <v>78</v>
      </c>
      <c r="T751" s="14" t="s">
        <v>90</v>
      </c>
      <c r="U751" s="13" t="s">
        <v>2580</v>
      </c>
      <c r="V751" s="14" t="s">
        <v>2581</v>
      </c>
      <c r="W751" s="13" t="s">
        <v>83</v>
      </c>
      <c r="X751" s="17" t="s">
        <v>1077</v>
      </c>
      <c r="Y751" s="14">
        <v>25</v>
      </c>
      <c r="Z751" s="14" t="s">
        <v>1077</v>
      </c>
      <c r="AA751" s="13" t="s">
        <v>79</v>
      </c>
      <c r="AB751" s="18" t="s">
        <v>86</v>
      </c>
      <c r="AC751" s="4">
        <f t="shared" si="110"/>
        <v>1</v>
      </c>
      <c r="AD751" s="2">
        <f>IF(COUNTIF(D$2:D751,D751)&gt;1,0,1)</f>
        <v>0</v>
      </c>
      <c r="AG751" s="2">
        <f t="shared" si="111"/>
        <v>0</v>
      </c>
      <c r="AH751" s="2">
        <f t="shared" si="117"/>
        <v>0</v>
      </c>
      <c r="AI751" s="2">
        <f t="shared" si="112"/>
        <v>0</v>
      </c>
      <c r="AJ751" s="44" t="str">
        <f t="shared" si="113"/>
        <v>11787483375394882P</v>
      </c>
      <c r="AK751" s="2">
        <f>IF(COUNTIF(AJ$2:AJ751,AJ751)&gt;1,0,1)</f>
        <v>0</v>
      </c>
      <c r="AL751" s="2">
        <f t="shared" si="114"/>
        <v>0</v>
      </c>
      <c r="AM751" s="2">
        <f t="shared" si="115"/>
        <v>0</v>
      </c>
      <c r="AN751" s="2">
        <f t="shared" si="116"/>
        <v>0</v>
      </c>
      <c r="AO751" s="2">
        <f>VLOOKUP(D751,'[1]Matriculados PD 2015_2019'!$D:$F,3,0)</f>
        <v>0</v>
      </c>
      <c r="AP751" s="2">
        <f t="shared" si="118"/>
        <v>0</v>
      </c>
      <c r="AQ751" s="2">
        <f t="shared" si="119"/>
        <v>0</v>
      </c>
    </row>
    <row r="752" spans="1:43">
      <c r="A752" s="2">
        <v>196</v>
      </c>
      <c r="B752" s="6" t="s">
        <v>2560</v>
      </c>
      <c r="C752" s="7" t="s">
        <v>120</v>
      </c>
      <c r="D752" s="7" t="s">
        <v>2582</v>
      </c>
      <c r="E752" s="8">
        <v>10449354</v>
      </c>
      <c r="F752" s="8">
        <v>17761</v>
      </c>
      <c r="G752" s="8" t="s">
        <v>2583</v>
      </c>
      <c r="H752" s="7" t="s">
        <v>83</v>
      </c>
      <c r="I752" s="7" t="s">
        <v>74</v>
      </c>
      <c r="J752" s="8" t="s">
        <v>75</v>
      </c>
      <c r="K752" s="8" t="s">
        <v>2584</v>
      </c>
      <c r="L752" s="7">
        <v>2016</v>
      </c>
      <c r="M752" s="9">
        <v>42782</v>
      </c>
      <c r="N752" s="10" t="s">
        <v>77</v>
      </c>
      <c r="O752" s="10">
        <v>0</v>
      </c>
      <c r="P752" s="10" t="s">
        <v>78</v>
      </c>
      <c r="Q752" s="10" t="s">
        <v>79</v>
      </c>
      <c r="R752" s="10" t="s">
        <v>78</v>
      </c>
      <c r="S752" s="10" t="s">
        <v>78</v>
      </c>
      <c r="T752" s="8" t="s">
        <v>80</v>
      </c>
      <c r="U752" s="7" t="s">
        <v>2585</v>
      </c>
      <c r="V752" s="8" t="s">
        <v>2586</v>
      </c>
      <c r="W752" s="7" t="s">
        <v>83</v>
      </c>
      <c r="X752" s="11" t="s">
        <v>626</v>
      </c>
      <c r="Y752" s="8">
        <v>500</v>
      </c>
      <c r="Z752" s="8" t="s">
        <v>117</v>
      </c>
      <c r="AA752" s="7" t="s">
        <v>107</v>
      </c>
      <c r="AB752" s="12" t="s">
        <v>108</v>
      </c>
      <c r="AC752" s="4">
        <f t="shared" si="110"/>
        <v>1</v>
      </c>
      <c r="AD752" s="2">
        <f>IF(COUNTIF(D$2:D752,D752)&gt;1,0,1)</f>
        <v>1</v>
      </c>
      <c r="AG752" s="2">
        <f t="shared" si="111"/>
        <v>1</v>
      </c>
      <c r="AH752" s="2">
        <f t="shared" si="117"/>
        <v>0</v>
      </c>
      <c r="AI752" s="2">
        <f t="shared" si="112"/>
        <v>1</v>
      </c>
      <c r="AJ752" s="44" t="str">
        <f t="shared" si="113"/>
        <v>15452248C30443885G</v>
      </c>
      <c r="AK752" s="2">
        <f>IF(COUNTIF(AJ$2:AJ752,AJ752)&gt;1,0,1)</f>
        <v>1</v>
      </c>
      <c r="AL752" s="2">
        <f t="shared" si="114"/>
        <v>1</v>
      </c>
      <c r="AM752" s="2">
        <f t="shared" si="115"/>
        <v>0</v>
      </c>
      <c r="AN752" s="2">
        <f t="shared" si="116"/>
        <v>0</v>
      </c>
      <c r="AO752" s="2">
        <f>VLOOKUP(D752,'[1]Matriculados PD 2015_2019'!$D:$F,3,0)</f>
        <v>0</v>
      </c>
      <c r="AP752" s="2">
        <f t="shared" si="118"/>
        <v>0</v>
      </c>
      <c r="AQ752" s="2">
        <f t="shared" si="119"/>
        <v>0</v>
      </c>
    </row>
    <row r="753" spans="1:43">
      <c r="A753" s="2">
        <v>196</v>
      </c>
      <c r="B753" s="6" t="s">
        <v>2560</v>
      </c>
      <c r="C753" s="7" t="s">
        <v>120</v>
      </c>
      <c r="D753" s="7" t="s">
        <v>2582</v>
      </c>
      <c r="E753" s="8">
        <v>10449354</v>
      </c>
      <c r="F753" s="8">
        <v>17761</v>
      </c>
      <c r="G753" s="8" t="s">
        <v>2583</v>
      </c>
      <c r="H753" s="7" t="s">
        <v>83</v>
      </c>
      <c r="I753" s="7" t="s">
        <v>74</v>
      </c>
      <c r="J753" s="8" t="s">
        <v>75</v>
      </c>
      <c r="K753" s="8" t="s">
        <v>2584</v>
      </c>
      <c r="L753" s="7">
        <v>2016</v>
      </c>
      <c r="M753" s="9">
        <v>42782</v>
      </c>
      <c r="N753" s="10" t="s">
        <v>77</v>
      </c>
      <c r="O753" s="10">
        <v>0</v>
      </c>
      <c r="P753" s="10" t="s">
        <v>78</v>
      </c>
      <c r="Q753" s="10" t="s">
        <v>79</v>
      </c>
      <c r="R753" s="10" t="s">
        <v>78</v>
      </c>
      <c r="S753" s="10" t="s">
        <v>78</v>
      </c>
      <c r="T753" s="8" t="s">
        <v>80</v>
      </c>
      <c r="U753" s="7" t="s">
        <v>2587</v>
      </c>
      <c r="V753" s="8" t="s">
        <v>2588</v>
      </c>
      <c r="W753" s="7" t="s">
        <v>83</v>
      </c>
      <c r="X753" s="11" t="s">
        <v>626</v>
      </c>
      <c r="Y753" s="8">
        <v>500</v>
      </c>
      <c r="Z753" s="8" t="s">
        <v>117</v>
      </c>
      <c r="AA753" s="7" t="s">
        <v>107</v>
      </c>
      <c r="AB753" s="12" t="s">
        <v>108</v>
      </c>
      <c r="AC753" s="4">
        <f t="shared" si="110"/>
        <v>1</v>
      </c>
      <c r="AD753" s="2">
        <f>IF(COUNTIF(D$2:D753,D753)&gt;1,0,1)</f>
        <v>0</v>
      </c>
      <c r="AG753" s="2">
        <f t="shared" si="111"/>
        <v>0</v>
      </c>
      <c r="AH753" s="2">
        <f t="shared" si="117"/>
        <v>0</v>
      </c>
      <c r="AI753" s="2">
        <f t="shared" si="112"/>
        <v>0</v>
      </c>
      <c r="AJ753" s="44" t="str">
        <f t="shared" si="113"/>
        <v>15452248C30795176Q</v>
      </c>
      <c r="AK753" s="2">
        <f>IF(COUNTIF(AJ$2:AJ753,AJ753)&gt;1,0,1)</f>
        <v>1</v>
      </c>
      <c r="AL753" s="2">
        <f t="shared" si="114"/>
        <v>0</v>
      </c>
      <c r="AM753" s="2">
        <f t="shared" si="115"/>
        <v>0</v>
      </c>
      <c r="AN753" s="2">
        <f t="shared" si="116"/>
        <v>0</v>
      </c>
      <c r="AO753" s="2">
        <f>VLOOKUP(D753,'[1]Matriculados PD 2015_2019'!$D:$F,3,0)</f>
        <v>0</v>
      </c>
      <c r="AP753" s="2">
        <f t="shared" si="118"/>
        <v>0</v>
      </c>
      <c r="AQ753" s="2">
        <f t="shared" si="119"/>
        <v>0</v>
      </c>
    </row>
    <row r="754" spans="1:43">
      <c r="A754" s="2">
        <v>196</v>
      </c>
      <c r="B754" s="5" t="s">
        <v>2560</v>
      </c>
      <c r="C754" s="13" t="s">
        <v>120</v>
      </c>
      <c r="D754" s="13" t="s">
        <v>2582</v>
      </c>
      <c r="E754" s="14">
        <v>10449354</v>
      </c>
      <c r="F754" s="14">
        <v>17761</v>
      </c>
      <c r="G754" s="14" t="s">
        <v>2583</v>
      </c>
      <c r="H754" s="13" t="s">
        <v>83</v>
      </c>
      <c r="I754" s="13" t="s">
        <v>74</v>
      </c>
      <c r="J754" s="14" t="s">
        <v>75</v>
      </c>
      <c r="K754" s="14" t="s">
        <v>2584</v>
      </c>
      <c r="L754" s="13">
        <v>2016</v>
      </c>
      <c r="M754" s="15">
        <v>42782</v>
      </c>
      <c r="N754" s="16" t="s">
        <v>77</v>
      </c>
      <c r="O754" s="16">
        <v>0</v>
      </c>
      <c r="P754" s="16" t="s">
        <v>78</v>
      </c>
      <c r="Q754" s="16" t="s">
        <v>79</v>
      </c>
      <c r="R754" s="16" t="s">
        <v>78</v>
      </c>
      <c r="S754" s="16" t="s">
        <v>78</v>
      </c>
      <c r="T754" s="14" t="s">
        <v>80</v>
      </c>
      <c r="U754" s="13" t="s">
        <v>2589</v>
      </c>
      <c r="V754" s="14" t="s">
        <v>2590</v>
      </c>
      <c r="W754" s="13"/>
      <c r="X754" s="17"/>
      <c r="Y754" s="14"/>
      <c r="Z754" s="14"/>
      <c r="AA754" s="13"/>
      <c r="AB754" s="18"/>
      <c r="AC754" s="4">
        <f t="shared" si="110"/>
        <v>1</v>
      </c>
      <c r="AD754" s="2">
        <f>IF(COUNTIF(D$2:D754,D754)&gt;1,0,1)</f>
        <v>0</v>
      </c>
      <c r="AG754" s="2">
        <f t="shared" si="111"/>
        <v>0</v>
      </c>
      <c r="AH754" s="2">
        <f t="shared" si="117"/>
        <v>0</v>
      </c>
      <c r="AI754" s="2">
        <f t="shared" si="112"/>
        <v>0</v>
      </c>
      <c r="AJ754" s="44" t="str">
        <f t="shared" si="113"/>
        <v>15452248C38069865N</v>
      </c>
      <c r="AK754" s="2">
        <f>IF(COUNTIF(AJ$2:AJ754,AJ754)&gt;1,0,1)</f>
        <v>1</v>
      </c>
      <c r="AL754" s="2">
        <f t="shared" si="114"/>
        <v>0</v>
      </c>
      <c r="AM754" s="2">
        <f t="shared" si="115"/>
        <v>0</v>
      </c>
      <c r="AN754" s="2">
        <f t="shared" si="116"/>
        <v>0</v>
      </c>
      <c r="AO754" s="2">
        <f>VLOOKUP(D754,'[1]Matriculados PD 2015_2019'!$D:$F,3,0)</f>
        <v>0</v>
      </c>
      <c r="AP754" s="2">
        <f t="shared" si="118"/>
        <v>0</v>
      </c>
      <c r="AQ754" s="2">
        <f t="shared" si="119"/>
        <v>0</v>
      </c>
    </row>
    <row r="755" spans="1:43">
      <c r="A755" s="2">
        <v>196</v>
      </c>
      <c r="B755" s="6" t="s">
        <v>2560</v>
      </c>
      <c r="C755" s="7" t="s">
        <v>120</v>
      </c>
      <c r="D755" s="7" t="s">
        <v>2582</v>
      </c>
      <c r="E755" s="8">
        <v>10449354</v>
      </c>
      <c r="F755" s="8">
        <v>17761</v>
      </c>
      <c r="G755" s="8" t="s">
        <v>2583</v>
      </c>
      <c r="H755" s="7" t="s">
        <v>83</v>
      </c>
      <c r="I755" s="7" t="s">
        <v>74</v>
      </c>
      <c r="J755" s="8" t="s">
        <v>75</v>
      </c>
      <c r="K755" s="8" t="s">
        <v>2584</v>
      </c>
      <c r="L755" s="7">
        <v>2016</v>
      </c>
      <c r="M755" s="9">
        <v>42782</v>
      </c>
      <c r="N755" s="10" t="s">
        <v>77</v>
      </c>
      <c r="O755" s="10">
        <v>0</v>
      </c>
      <c r="P755" s="10" t="s">
        <v>78</v>
      </c>
      <c r="Q755" s="10" t="s">
        <v>79</v>
      </c>
      <c r="R755" s="10" t="s">
        <v>78</v>
      </c>
      <c r="S755" s="10" t="s">
        <v>78</v>
      </c>
      <c r="T755" s="8" t="s">
        <v>90</v>
      </c>
      <c r="U755" s="7" t="s">
        <v>2585</v>
      </c>
      <c r="V755" s="8" t="s">
        <v>2586</v>
      </c>
      <c r="W755" s="7" t="s">
        <v>83</v>
      </c>
      <c r="X755" s="11" t="s">
        <v>626</v>
      </c>
      <c r="Y755" s="8">
        <v>500</v>
      </c>
      <c r="Z755" s="8" t="s">
        <v>117</v>
      </c>
      <c r="AA755" s="7" t="s">
        <v>107</v>
      </c>
      <c r="AB755" s="12" t="s">
        <v>108</v>
      </c>
      <c r="AC755" s="4">
        <f t="shared" si="110"/>
        <v>1</v>
      </c>
      <c r="AD755" s="2">
        <f>IF(COUNTIF(D$2:D755,D755)&gt;1,0,1)</f>
        <v>0</v>
      </c>
      <c r="AG755" s="2">
        <f t="shared" si="111"/>
        <v>0</v>
      </c>
      <c r="AH755" s="2">
        <f t="shared" si="117"/>
        <v>0</v>
      </c>
      <c r="AI755" s="2">
        <f t="shared" si="112"/>
        <v>0</v>
      </c>
      <c r="AJ755" s="44" t="str">
        <f t="shared" si="113"/>
        <v>15452248C30443885G</v>
      </c>
      <c r="AK755" s="2">
        <f>IF(COUNTIF(AJ$2:AJ755,AJ755)&gt;1,0,1)</f>
        <v>0</v>
      </c>
      <c r="AL755" s="2">
        <f t="shared" si="114"/>
        <v>0</v>
      </c>
      <c r="AM755" s="2">
        <f t="shared" si="115"/>
        <v>0</v>
      </c>
      <c r="AN755" s="2">
        <f t="shared" si="116"/>
        <v>0</v>
      </c>
      <c r="AO755" s="2">
        <f>VLOOKUP(D755,'[1]Matriculados PD 2015_2019'!$D:$F,3,0)</f>
        <v>0</v>
      </c>
      <c r="AP755" s="2">
        <f t="shared" si="118"/>
        <v>0</v>
      </c>
      <c r="AQ755" s="2">
        <f t="shared" si="119"/>
        <v>0</v>
      </c>
    </row>
    <row r="756" spans="1:43" ht="58">
      <c r="A756" s="2">
        <v>196</v>
      </c>
      <c r="B756" s="5" t="s">
        <v>2560</v>
      </c>
      <c r="C756" s="13" t="s">
        <v>120</v>
      </c>
      <c r="D756" s="13" t="s">
        <v>2591</v>
      </c>
      <c r="E756" s="14">
        <v>10447903</v>
      </c>
      <c r="F756" s="14">
        <v>17761</v>
      </c>
      <c r="G756" s="14" t="s">
        <v>2592</v>
      </c>
      <c r="H756" s="13" t="s">
        <v>83</v>
      </c>
      <c r="I756" s="13" t="s">
        <v>74</v>
      </c>
      <c r="J756" s="14" t="s">
        <v>75</v>
      </c>
      <c r="K756" s="19" t="s">
        <v>2593</v>
      </c>
      <c r="L756" s="13">
        <v>2016</v>
      </c>
      <c r="M756" s="15">
        <v>42818</v>
      </c>
      <c r="N756" s="16" t="s">
        <v>77</v>
      </c>
      <c r="O756" s="16">
        <v>0</v>
      </c>
      <c r="P756" s="16" t="s">
        <v>78</v>
      </c>
      <c r="Q756" s="16" t="s">
        <v>79</v>
      </c>
      <c r="R756" s="16" t="s">
        <v>78</v>
      </c>
      <c r="S756" s="16" t="s">
        <v>79</v>
      </c>
      <c r="T756" s="14" t="s">
        <v>80</v>
      </c>
      <c r="U756" s="13" t="s">
        <v>2313</v>
      </c>
      <c r="V756" s="14" t="s">
        <v>2314</v>
      </c>
      <c r="W756" s="13" t="s">
        <v>83</v>
      </c>
      <c r="X756" s="17" t="s">
        <v>626</v>
      </c>
      <c r="Y756" s="14">
        <v>500</v>
      </c>
      <c r="Z756" s="14" t="s">
        <v>117</v>
      </c>
      <c r="AA756" s="13" t="s">
        <v>107</v>
      </c>
      <c r="AB756" s="18" t="s">
        <v>108</v>
      </c>
      <c r="AC756" s="4">
        <f t="shared" si="110"/>
        <v>1</v>
      </c>
      <c r="AD756" s="2">
        <f>IF(COUNTIF(D$2:D756,D756)&gt;1,0,1)</f>
        <v>1</v>
      </c>
      <c r="AG756" s="2">
        <f t="shared" si="111"/>
        <v>1</v>
      </c>
      <c r="AH756" s="2">
        <f t="shared" si="117"/>
        <v>0</v>
      </c>
      <c r="AI756" s="2">
        <f t="shared" si="112"/>
        <v>1</v>
      </c>
      <c r="AJ756" s="44" t="str">
        <f t="shared" si="113"/>
        <v>26046098R30067588X</v>
      </c>
      <c r="AK756" s="2">
        <f>IF(COUNTIF(AJ$2:AJ756,AJ756)&gt;1,0,1)</f>
        <v>1</v>
      </c>
      <c r="AL756" s="2">
        <f t="shared" si="114"/>
        <v>1</v>
      </c>
      <c r="AM756" s="2">
        <f t="shared" si="115"/>
        <v>1</v>
      </c>
      <c r="AN756" s="2">
        <f t="shared" si="116"/>
        <v>0</v>
      </c>
      <c r="AO756" s="2">
        <f>VLOOKUP(D756,'[1]Matriculados PD 2015_2019'!$D:$F,3,0)</f>
        <v>0</v>
      </c>
      <c r="AP756" s="2">
        <f t="shared" si="118"/>
        <v>0</v>
      </c>
      <c r="AQ756" s="2">
        <f t="shared" si="119"/>
        <v>0</v>
      </c>
    </row>
    <row r="757" spans="1:43" ht="58">
      <c r="A757" s="2">
        <v>196</v>
      </c>
      <c r="B757" s="6" t="s">
        <v>2560</v>
      </c>
      <c r="C757" s="7" t="s">
        <v>120</v>
      </c>
      <c r="D757" s="7" t="s">
        <v>2591</v>
      </c>
      <c r="E757" s="8">
        <v>10447903</v>
      </c>
      <c r="F757" s="8">
        <v>17761</v>
      </c>
      <c r="G757" s="8" t="s">
        <v>2592</v>
      </c>
      <c r="H757" s="7" t="s">
        <v>83</v>
      </c>
      <c r="I757" s="7" t="s">
        <v>74</v>
      </c>
      <c r="J757" s="8" t="s">
        <v>75</v>
      </c>
      <c r="K757" s="20" t="s">
        <v>2593</v>
      </c>
      <c r="L757" s="7">
        <v>2016</v>
      </c>
      <c r="M757" s="9">
        <v>42818</v>
      </c>
      <c r="N757" s="10" t="s">
        <v>77</v>
      </c>
      <c r="O757" s="10">
        <v>0</v>
      </c>
      <c r="P757" s="10" t="s">
        <v>78</v>
      </c>
      <c r="Q757" s="10" t="s">
        <v>79</v>
      </c>
      <c r="R757" s="10" t="s">
        <v>78</v>
      </c>
      <c r="S757" s="10" t="s">
        <v>79</v>
      </c>
      <c r="T757" s="8" t="s">
        <v>80</v>
      </c>
      <c r="U757" s="7" t="s">
        <v>2594</v>
      </c>
      <c r="V757" s="8" t="s">
        <v>2595</v>
      </c>
      <c r="W757" s="7" t="s">
        <v>83</v>
      </c>
      <c r="X757" s="11" t="s">
        <v>626</v>
      </c>
      <c r="Y757" s="8">
        <v>500</v>
      </c>
      <c r="Z757" s="8" t="s">
        <v>117</v>
      </c>
      <c r="AA757" s="7" t="s">
        <v>107</v>
      </c>
      <c r="AB757" s="12" t="s">
        <v>108</v>
      </c>
      <c r="AC757" s="4">
        <f t="shared" si="110"/>
        <v>1</v>
      </c>
      <c r="AD757" s="2">
        <f>IF(COUNTIF(D$2:D757,D757)&gt;1,0,1)</f>
        <v>0</v>
      </c>
      <c r="AG757" s="2">
        <f t="shared" si="111"/>
        <v>0</v>
      </c>
      <c r="AH757" s="2">
        <f t="shared" si="117"/>
        <v>0</v>
      </c>
      <c r="AI757" s="2">
        <f t="shared" si="112"/>
        <v>0</v>
      </c>
      <c r="AJ757" s="44" t="str">
        <f t="shared" si="113"/>
        <v>26046098R44363614H</v>
      </c>
      <c r="AK757" s="2">
        <f>IF(COUNTIF(AJ$2:AJ757,AJ757)&gt;1,0,1)</f>
        <v>1</v>
      </c>
      <c r="AL757" s="2">
        <f t="shared" si="114"/>
        <v>0</v>
      </c>
      <c r="AM757" s="2">
        <f t="shared" si="115"/>
        <v>0</v>
      </c>
      <c r="AN757" s="2">
        <f t="shared" si="116"/>
        <v>0</v>
      </c>
      <c r="AO757" s="2">
        <f>VLOOKUP(D757,'[1]Matriculados PD 2015_2019'!$D:$F,3,0)</f>
        <v>0</v>
      </c>
      <c r="AP757" s="2">
        <f t="shared" si="118"/>
        <v>0</v>
      </c>
      <c r="AQ757" s="2">
        <f t="shared" si="119"/>
        <v>0</v>
      </c>
    </row>
    <row r="758" spans="1:43" ht="58">
      <c r="A758" s="2">
        <v>196</v>
      </c>
      <c r="B758" s="5" t="s">
        <v>2560</v>
      </c>
      <c r="C758" s="13" t="s">
        <v>120</v>
      </c>
      <c r="D758" s="13" t="s">
        <v>2591</v>
      </c>
      <c r="E758" s="14">
        <v>10447903</v>
      </c>
      <c r="F758" s="14">
        <v>17761</v>
      </c>
      <c r="G758" s="14" t="s">
        <v>2592</v>
      </c>
      <c r="H758" s="13" t="s">
        <v>83</v>
      </c>
      <c r="I758" s="13" t="s">
        <v>74</v>
      </c>
      <c r="J758" s="14" t="s">
        <v>75</v>
      </c>
      <c r="K758" s="19" t="s">
        <v>2593</v>
      </c>
      <c r="L758" s="13">
        <v>2016</v>
      </c>
      <c r="M758" s="15">
        <v>42818</v>
      </c>
      <c r="N758" s="16" t="s">
        <v>77</v>
      </c>
      <c r="O758" s="16">
        <v>0</v>
      </c>
      <c r="P758" s="16" t="s">
        <v>78</v>
      </c>
      <c r="Q758" s="16" t="s">
        <v>79</v>
      </c>
      <c r="R758" s="16" t="s">
        <v>78</v>
      </c>
      <c r="S758" s="16" t="s">
        <v>79</v>
      </c>
      <c r="T758" s="14" t="s">
        <v>90</v>
      </c>
      <c r="U758" s="13" t="s">
        <v>2313</v>
      </c>
      <c r="V758" s="14" t="s">
        <v>2314</v>
      </c>
      <c r="W758" s="13" t="s">
        <v>83</v>
      </c>
      <c r="X758" s="17" t="s">
        <v>626</v>
      </c>
      <c r="Y758" s="14">
        <v>500</v>
      </c>
      <c r="Z758" s="14" t="s">
        <v>117</v>
      </c>
      <c r="AA758" s="13" t="s">
        <v>107</v>
      </c>
      <c r="AB758" s="18" t="s">
        <v>108</v>
      </c>
      <c r="AC758" s="4">
        <f t="shared" si="110"/>
        <v>1</v>
      </c>
      <c r="AD758" s="2">
        <f>IF(COUNTIF(D$2:D758,D758)&gt;1,0,1)</f>
        <v>0</v>
      </c>
      <c r="AG758" s="2">
        <f t="shared" si="111"/>
        <v>0</v>
      </c>
      <c r="AH758" s="2">
        <f t="shared" si="117"/>
        <v>0</v>
      </c>
      <c r="AI758" s="2">
        <f t="shared" si="112"/>
        <v>0</v>
      </c>
      <c r="AJ758" s="44" t="str">
        <f t="shared" si="113"/>
        <v>26046098R30067588X</v>
      </c>
      <c r="AK758" s="2">
        <f>IF(COUNTIF(AJ$2:AJ758,AJ758)&gt;1,0,1)</f>
        <v>0</v>
      </c>
      <c r="AL758" s="2">
        <f t="shared" si="114"/>
        <v>0</v>
      </c>
      <c r="AM758" s="2">
        <f t="shared" si="115"/>
        <v>0</v>
      </c>
      <c r="AN758" s="2">
        <f t="shared" si="116"/>
        <v>0</v>
      </c>
      <c r="AO758" s="2">
        <f>VLOOKUP(D758,'[1]Matriculados PD 2015_2019'!$D:$F,3,0)</f>
        <v>0</v>
      </c>
      <c r="AP758" s="2">
        <f t="shared" si="118"/>
        <v>0</v>
      </c>
      <c r="AQ758" s="2">
        <f t="shared" si="119"/>
        <v>0</v>
      </c>
    </row>
    <row r="759" spans="1:43">
      <c r="A759" s="2">
        <v>196</v>
      </c>
      <c r="B759" s="5" t="s">
        <v>2560</v>
      </c>
      <c r="C759" s="13" t="s">
        <v>120</v>
      </c>
      <c r="D759" s="13" t="s">
        <v>2596</v>
      </c>
      <c r="E759" s="14">
        <v>10450996</v>
      </c>
      <c r="F759" s="14">
        <v>17761</v>
      </c>
      <c r="G759" s="14" t="s">
        <v>2597</v>
      </c>
      <c r="H759" s="13" t="s">
        <v>83</v>
      </c>
      <c r="I759" s="13" t="s">
        <v>74</v>
      </c>
      <c r="J759" s="14" t="s">
        <v>75</v>
      </c>
      <c r="K759" s="14" t="s">
        <v>2598</v>
      </c>
      <c r="L759" s="13">
        <v>2016</v>
      </c>
      <c r="M759" s="15">
        <v>42927</v>
      </c>
      <c r="N759" s="16" t="s">
        <v>77</v>
      </c>
      <c r="O759" s="16">
        <v>0</v>
      </c>
      <c r="P759" s="16" t="s">
        <v>78</v>
      </c>
      <c r="Q759" s="16" t="s">
        <v>79</v>
      </c>
      <c r="R759" s="16" t="s">
        <v>78</v>
      </c>
      <c r="S759" s="16" t="s">
        <v>78</v>
      </c>
      <c r="T759" s="14" t="s">
        <v>80</v>
      </c>
      <c r="U759" s="13" t="s">
        <v>1156</v>
      </c>
      <c r="V759" s="14" t="s">
        <v>1157</v>
      </c>
      <c r="W759" s="13" t="s">
        <v>83</v>
      </c>
      <c r="X759" s="17" t="s">
        <v>156</v>
      </c>
      <c r="Y759" s="14">
        <v>617</v>
      </c>
      <c r="Z759" s="14" t="s">
        <v>156</v>
      </c>
      <c r="AA759" s="13" t="s">
        <v>79</v>
      </c>
      <c r="AB759" s="18" t="s">
        <v>86</v>
      </c>
      <c r="AC759" s="4">
        <f t="shared" si="110"/>
        <v>1</v>
      </c>
      <c r="AD759" s="2">
        <f>IF(COUNTIF(D$2:D759,D759)&gt;1,0,1)</f>
        <v>1</v>
      </c>
      <c r="AG759" s="2">
        <f t="shared" si="111"/>
        <v>1</v>
      </c>
      <c r="AH759" s="2">
        <f t="shared" si="117"/>
        <v>0</v>
      </c>
      <c r="AI759" s="2">
        <f t="shared" si="112"/>
        <v>1</v>
      </c>
      <c r="AJ759" s="44" t="str">
        <f t="shared" si="113"/>
        <v>26978469K31678425L</v>
      </c>
      <c r="AK759" s="2">
        <f>IF(COUNTIF(AJ$2:AJ759,AJ759)&gt;1,0,1)</f>
        <v>1</v>
      </c>
      <c r="AL759" s="2">
        <f t="shared" si="114"/>
        <v>1</v>
      </c>
      <c r="AM759" s="2">
        <f t="shared" si="115"/>
        <v>0</v>
      </c>
      <c r="AN759" s="2">
        <f t="shared" si="116"/>
        <v>0</v>
      </c>
      <c r="AO759" s="2">
        <f>VLOOKUP(D759,'[1]Matriculados PD 2015_2019'!$D:$F,3,0)</f>
        <v>0</v>
      </c>
      <c r="AP759" s="2">
        <f t="shared" si="118"/>
        <v>0</v>
      </c>
      <c r="AQ759" s="2">
        <f t="shared" si="119"/>
        <v>0</v>
      </c>
    </row>
    <row r="760" spans="1:43">
      <c r="A760" s="2">
        <v>196</v>
      </c>
      <c r="B760" s="6" t="s">
        <v>2560</v>
      </c>
      <c r="C760" s="7" t="s">
        <v>120</v>
      </c>
      <c r="D760" s="7" t="s">
        <v>2596</v>
      </c>
      <c r="E760" s="8">
        <v>10450996</v>
      </c>
      <c r="F760" s="8">
        <v>17761</v>
      </c>
      <c r="G760" s="8" t="s">
        <v>2597</v>
      </c>
      <c r="H760" s="7" t="s">
        <v>83</v>
      </c>
      <c r="I760" s="7" t="s">
        <v>74</v>
      </c>
      <c r="J760" s="8" t="s">
        <v>75</v>
      </c>
      <c r="K760" s="8" t="s">
        <v>2598</v>
      </c>
      <c r="L760" s="7">
        <v>2016</v>
      </c>
      <c r="M760" s="9">
        <v>42927</v>
      </c>
      <c r="N760" s="10" t="s">
        <v>77</v>
      </c>
      <c r="O760" s="10">
        <v>0</v>
      </c>
      <c r="P760" s="10" t="s">
        <v>78</v>
      </c>
      <c r="Q760" s="10" t="s">
        <v>79</v>
      </c>
      <c r="R760" s="10" t="s">
        <v>78</v>
      </c>
      <c r="S760" s="10" t="s">
        <v>78</v>
      </c>
      <c r="T760" s="8" t="s">
        <v>80</v>
      </c>
      <c r="U760" s="7" t="s">
        <v>2599</v>
      </c>
      <c r="V760" s="8" t="s">
        <v>2600</v>
      </c>
      <c r="W760" s="7" t="s">
        <v>83</v>
      </c>
      <c r="X760" s="11" t="s">
        <v>156</v>
      </c>
      <c r="Y760" s="8">
        <v>617</v>
      </c>
      <c r="Z760" s="8" t="s">
        <v>156</v>
      </c>
      <c r="AA760" s="7" t="s">
        <v>79</v>
      </c>
      <c r="AB760" s="12" t="s">
        <v>86</v>
      </c>
      <c r="AC760" s="4">
        <f t="shared" si="110"/>
        <v>1</v>
      </c>
      <c r="AD760" s="2">
        <f>IF(COUNTIF(D$2:D760,D760)&gt;1,0,1)</f>
        <v>0</v>
      </c>
      <c r="AG760" s="2">
        <f t="shared" si="111"/>
        <v>0</v>
      </c>
      <c r="AH760" s="2">
        <f t="shared" si="117"/>
        <v>0</v>
      </c>
      <c r="AI760" s="2">
        <f t="shared" si="112"/>
        <v>0</v>
      </c>
      <c r="AJ760" s="44" t="str">
        <f t="shared" si="113"/>
        <v>26978469K53367388M</v>
      </c>
      <c r="AK760" s="2">
        <f>IF(COUNTIF(AJ$2:AJ760,AJ760)&gt;1,0,1)</f>
        <v>1</v>
      </c>
      <c r="AL760" s="2">
        <f t="shared" si="114"/>
        <v>0</v>
      </c>
      <c r="AM760" s="2">
        <f t="shared" si="115"/>
        <v>0</v>
      </c>
      <c r="AN760" s="2">
        <f t="shared" si="116"/>
        <v>0</v>
      </c>
      <c r="AO760" s="2">
        <f>VLOOKUP(D760,'[1]Matriculados PD 2015_2019'!$D:$F,3,0)</f>
        <v>0</v>
      </c>
      <c r="AP760" s="2">
        <f t="shared" si="118"/>
        <v>0</v>
      </c>
      <c r="AQ760" s="2">
        <f t="shared" si="119"/>
        <v>0</v>
      </c>
    </row>
    <row r="761" spans="1:43">
      <c r="A761" s="2">
        <v>196</v>
      </c>
      <c r="B761" s="5" t="s">
        <v>2560</v>
      </c>
      <c r="C761" s="13" t="s">
        <v>120</v>
      </c>
      <c r="D761" s="13" t="s">
        <v>2596</v>
      </c>
      <c r="E761" s="14">
        <v>10450996</v>
      </c>
      <c r="F761" s="14">
        <v>17761</v>
      </c>
      <c r="G761" s="14" t="s">
        <v>2597</v>
      </c>
      <c r="H761" s="13" t="s">
        <v>83</v>
      </c>
      <c r="I761" s="13" t="s">
        <v>74</v>
      </c>
      <c r="J761" s="14" t="s">
        <v>75</v>
      </c>
      <c r="K761" s="14" t="s">
        <v>2598</v>
      </c>
      <c r="L761" s="13">
        <v>2016</v>
      </c>
      <c r="M761" s="15">
        <v>42927</v>
      </c>
      <c r="N761" s="16" t="s">
        <v>77</v>
      </c>
      <c r="O761" s="16">
        <v>0</v>
      </c>
      <c r="P761" s="16" t="s">
        <v>78</v>
      </c>
      <c r="Q761" s="16" t="s">
        <v>79</v>
      </c>
      <c r="R761" s="16" t="s">
        <v>78</v>
      </c>
      <c r="S761" s="16" t="s">
        <v>78</v>
      </c>
      <c r="T761" s="14" t="s">
        <v>90</v>
      </c>
      <c r="U761" s="13" t="s">
        <v>1156</v>
      </c>
      <c r="V761" s="14" t="s">
        <v>1157</v>
      </c>
      <c r="W761" s="13" t="s">
        <v>83</v>
      </c>
      <c r="X761" s="17" t="s">
        <v>156</v>
      </c>
      <c r="Y761" s="14">
        <v>617</v>
      </c>
      <c r="Z761" s="14" t="s">
        <v>156</v>
      </c>
      <c r="AA761" s="13" t="s">
        <v>79</v>
      </c>
      <c r="AB761" s="18" t="s">
        <v>86</v>
      </c>
      <c r="AC761" s="4">
        <f t="shared" si="110"/>
        <v>1</v>
      </c>
      <c r="AD761" s="2">
        <f>IF(COUNTIF(D$2:D761,D761)&gt;1,0,1)</f>
        <v>0</v>
      </c>
      <c r="AG761" s="2">
        <f t="shared" si="111"/>
        <v>0</v>
      </c>
      <c r="AH761" s="2">
        <f t="shared" si="117"/>
        <v>0</v>
      </c>
      <c r="AI761" s="2">
        <f t="shared" si="112"/>
        <v>0</v>
      </c>
      <c r="AJ761" s="44" t="str">
        <f t="shared" si="113"/>
        <v>26978469K31678425L</v>
      </c>
      <c r="AK761" s="2">
        <f>IF(COUNTIF(AJ$2:AJ761,AJ761)&gt;1,0,1)</f>
        <v>0</v>
      </c>
      <c r="AL761" s="2">
        <f t="shared" si="114"/>
        <v>0</v>
      </c>
      <c r="AM761" s="2">
        <f t="shared" si="115"/>
        <v>0</v>
      </c>
      <c r="AN761" s="2">
        <f t="shared" si="116"/>
        <v>0</v>
      </c>
      <c r="AO761" s="2">
        <f>VLOOKUP(D761,'[1]Matriculados PD 2015_2019'!$D:$F,3,0)</f>
        <v>0</v>
      </c>
      <c r="AP761" s="2">
        <f t="shared" si="118"/>
        <v>0</v>
      </c>
      <c r="AQ761" s="2">
        <f t="shared" si="119"/>
        <v>0</v>
      </c>
    </row>
    <row r="762" spans="1:43">
      <c r="A762" s="2">
        <v>196</v>
      </c>
      <c r="B762" s="5" t="s">
        <v>2560</v>
      </c>
      <c r="C762" s="13" t="s">
        <v>120</v>
      </c>
      <c r="D762" s="13" t="s">
        <v>2601</v>
      </c>
      <c r="E762" s="14">
        <v>10529566</v>
      </c>
      <c r="F762" s="14">
        <v>17761</v>
      </c>
      <c r="G762" s="14" t="s">
        <v>2602</v>
      </c>
      <c r="H762" s="13" t="s">
        <v>83</v>
      </c>
      <c r="I762" s="13" t="s">
        <v>74</v>
      </c>
      <c r="J762" s="14" t="s">
        <v>75</v>
      </c>
      <c r="K762" s="14" t="s">
        <v>2603</v>
      </c>
      <c r="L762" s="13">
        <v>2016</v>
      </c>
      <c r="M762" s="15">
        <v>42993</v>
      </c>
      <c r="N762" s="16" t="s">
        <v>77</v>
      </c>
      <c r="O762" s="16">
        <v>0</v>
      </c>
      <c r="P762" s="16" t="s">
        <v>78</v>
      </c>
      <c r="Q762" s="16" t="s">
        <v>79</v>
      </c>
      <c r="R762" s="16" t="s">
        <v>78</v>
      </c>
      <c r="S762" s="16" t="s">
        <v>78</v>
      </c>
      <c r="T762" s="14" t="s">
        <v>80</v>
      </c>
      <c r="U762" s="13" t="s">
        <v>1668</v>
      </c>
      <c r="V762" s="14" t="s">
        <v>1669</v>
      </c>
      <c r="W762" s="13" t="s">
        <v>73</v>
      </c>
      <c r="X762" s="17"/>
      <c r="Y762" s="14"/>
      <c r="Z762" s="14"/>
      <c r="AA762" s="13"/>
      <c r="AB762" s="18"/>
      <c r="AC762" s="4">
        <f t="shared" si="110"/>
        <v>1</v>
      </c>
      <c r="AD762" s="2">
        <f>IF(COUNTIF(D$2:D762,D762)&gt;1,0,1)</f>
        <v>1</v>
      </c>
      <c r="AG762" s="2">
        <f t="shared" si="111"/>
        <v>1</v>
      </c>
      <c r="AH762" s="2">
        <f t="shared" si="117"/>
        <v>0</v>
      </c>
      <c r="AI762" s="2">
        <f t="shared" si="112"/>
        <v>1</v>
      </c>
      <c r="AJ762" s="44" t="str">
        <f t="shared" si="113"/>
        <v>28785265Y26972641N</v>
      </c>
      <c r="AK762" s="2">
        <f>IF(COUNTIF(AJ$2:AJ762,AJ762)&gt;1,0,1)</f>
        <v>1</v>
      </c>
      <c r="AL762" s="2">
        <f t="shared" si="114"/>
        <v>1</v>
      </c>
      <c r="AM762" s="2">
        <f t="shared" si="115"/>
        <v>0</v>
      </c>
      <c r="AN762" s="2">
        <f t="shared" si="116"/>
        <v>0</v>
      </c>
      <c r="AO762" s="2">
        <f>VLOOKUP(D762,'[1]Matriculados PD 2015_2019'!$D:$F,3,0)</f>
        <v>0</v>
      </c>
      <c r="AP762" s="2">
        <f t="shared" si="118"/>
        <v>0</v>
      </c>
      <c r="AQ762" s="2">
        <f t="shared" si="119"/>
        <v>0</v>
      </c>
    </row>
    <row r="763" spans="1:43">
      <c r="A763" s="2">
        <v>196</v>
      </c>
      <c r="B763" s="6" t="s">
        <v>2560</v>
      </c>
      <c r="C763" s="7" t="s">
        <v>120</v>
      </c>
      <c r="D763" s="7" t="s">
        <v>2601</v>
      </c>
      <c r="E763" s="8">
        <v>10529566</v>
      </c>
      <c r="F763" s="8">
        <v>17761</v>
      </c>
      <c r="G763" s="8" t="s">
        <v>2602</v>
      </c>
      <c r="H763" s="7" t="s">
        <v>83</v>
      </c>
      <c r="I763" s="7" t="s">
        <v>74</v>
      </c>
      <c r="J763" s="8" t="s">
        <v>75</v>
      </c>
      <c r="K763" s="8" t="s">
        <v>2603</v>
      </c>
      <c r="L763" s="7">
        <v>2016</v>
      </c>
      <c r="M763" s="9">
        <v>42993</v>
      </c>
      <c r="N763" s="10" t="s">
        <v>77</v>
      </c>
      <c r="O763" s="10">
        <v>0</v>
      </c>
      <c r="P763" s="10" t="s">
        <v>78</v>
      </c>
      <c r="Q763" s="10" t="s">
        <v>79</v>
      </c>
      <c r="R763" s="10" t="s">
        <v>78</v>
      </c>
      <c r="S763" s="10" t="s">
        <v>78</v>
      </c>
      <c r="T763" s="8" t="s">
        <v>80</v>
      </c>
      <c r="U763" s="7" t="s">
        <v>2604</v>
      </c>
      <c r="V763" s="8" t="s">
        <v>2605</v>
      </c>
      <c r="W763" s="7"/>
      <c r="X763" s="11"/>
      <c r="Y763" s="8"/>
      <c r="Z763" s="8"/>
      <c r="AA763" s="7"/>
      <c r="AB763" s="12"/>
      <c r="AC763" s="4">
        <f t="shared" si="110"/>
        <v>1</v>
      </c>
      <c r="AD763" s="2">
        <f>IF(COUNTIF(D$2:D763,D763)&gt;1,0,1)</f>
        <v>0</v>
      </c>
      <c r="AG763" s="2">
        <f t="shared" si="111"/>
        <v>0</v>
      </c>
      <c r="AH763" s="2">
        <f t="shared" si="117"/>
        <v>0</v>
      </c>
      <c r="AI763" s="2">
        <f t="shared" si="112"/>
        <v>0</v>
      </c>
      <c r="AJ763" s="44" t="str">
        <f t="shared" si="113"/>
        <v>28785265Y30395848Z</v>
      </c>
      <c r="AK763" s="2">
        <f>IF(COUNTIF(AJ$2:AJ763,AJ763)&gt;1,0,1)</f>
        <v>1</v>
      </c>
      <c r="AL763" s="2">
        <f t="shared" si="114"/>
        <v>0</v>
      </c>
      <c r="AM763" s="2">
        <f t="shared" si="115"/>
        <v>0</v>
      </c>
      <c r="AN763" s="2">
        <f t="shared" si="116"/>
        <v>0</v>
      </c>
      <c r="AO763" s="2">
        <f>VLOOKUP(D763,'[1]Matriculados PD 2015_2019'!$D:$F,3,0)</f>
        <v>0</v>
      </c>
      <c r="AP763" s="2">
        <f t="shared" si="118"/>
        <v>0</v>
      </c>
      <c r="AQ763" s="2">
        <f t="shared" si="119"/>
        <v>0</v>
      </c>
    </row>
    <row r="764" spans="1:43">
      <c r="A764" s="2">
        <v>196</v>
      </c>
      <c r="B764" s="5" t="s">
        <v>2560</v>
      </c>
      <c r="C764" s="13" t="s">
        <v>120</v>
      </c>
      <c r="D764" s="13" t="s">
        <v>2601</v>
      </c>
      <c r="E764" s="14">
        <v>10529566</v>
      </c>
      <c r="F764" s="14">
        <v>17761</v>
      </c>
      <c r="G764" s="14" t="s">
        <v>2602</v>
      </c>
      <c r="H764" s="13" t="s">
        <v>83</v>
      </c>
      <c r="I764" s="13" t="s">
        <v>74</v>
      </c>
      <c r="J764" s="14" t="s">
        <v>75</v>
      </c>
      <c r="K764" s="14" t="s">
        <v>2603</v>
      </c>
      <c r="L764" s="13">
        <v>2016</v>
      </c>
      <c r="M764" s="15">
        <v>42993</v>
      </c>
      <c r="N764" s="16" t="s">
        <v>77</v>
      </c>
      <c r="O764" s="16">
        <v>0</v>
      </c>
      <c r="P764" s="16" t="s">
        <v>78</v>
      </c>
      <c r="Q764" s="16" t="s">
        <v>79</v>
      </c>
      <c r="R764" s="16" t="s">
        <v>78</v>
      </c>
      <c r="S764" s="16" t="s">
        <v>78</v>
      </c>
      <c r="T764" s="14" t="s">
        <v>80</v>
      </c>
      <c r="U764" s="13" t="s">
        <v>1670</v>
      </c>
      <c r="V764" s="14" t="s">
        <v>1671</v>
      </c>
      <c r="W764" s="13" t="s">
        <v>73</v>
      </c>
      <c r="X764" s="17" t="s">
        <v>105</v>
      </c>
      <c r="Y764" s="14">
        <v>705</v>
      </c>
      <c r="Z764" s="14" t="s">
        <v>106</v>
      </c>
      <c r="AA764" s="13" t="s">
        <v>107</v>
      </c>
      <c r="AB764" s="18" t="s">
        <v>108</v>
      </c>
      <c r="AC764" s="4">
        <f t="shared" si="110"/>
        <v>1</v>
      </c>
      <c r="AD764" s="2">
        <f>IF(COUNTIF(D$2:D764,D764)&gt;1,0,1)</f>
        <v>0</v>
      </c>
      <c r="AG764" s="2">
        <f t="shared" si="111"/>
        <v>0</v>
      </c>
      <c r="AH764" s="2">
        <f t="shared" si="117"/>
        <v>0</v>
      </c>
      <c r="AI764" s="2">
        <f t="shared" si="112"/>
        <v>0</v>
      </c>
      <c r="AJ764" s="44" t="str">
        <f t="shared" si="113"/>
        <v>28785265Y51897600D</v>
      </c>
      <c r="AK764" s="2">
        <f>IF(COUNTIF(AJ$2:AJ764,AJ764)&gt;1,0,1)</f>
        <v>1</v>
      </c>
      <c r="AL764" s="2">
        <f t="shared" si="114"/>
        <v>0</v>
      </c>
      <c r="AM764" s="2">
        <f t="shared" si="115"/>
        <v>0</v>
      </c>
      <c r="AN764" s="2">
        <f t="shared" si="116"/>
        <v>0</v>
      </c>
      <c r="AO764" s="2">
        <f>VLOOKUP(D764,'[1]Matriculados PD 2015_2019'!$D:$F,3,0)</f>
        <v>0</v>
      </c>
      <c r="AP764" s="2">
        <f t="shared" si="118"/>
        <v>0</v>
      </c>
      <c r="AQ764" s="2">
        <f t="shared" si="119"/>
        <v>0</v>
      </c>
    </row>
    <row r="765" spans="1:43">
      <c r="A765" s="2">
        <v>196</v>
      </c>
      <c r="B765" s="6" t="s">
        <v>2560</v>
      </c>
      <c r="C765" s="7" t="s">
        <v>120</v>
      </c>
      <c r="D765" s="7" t="s">
        <v>2601</v>
      </c>
      <c r="E765" s="8">
        <v>10529566</v>
      </c>
      <c r="F765" s="8">
        <v>17761</v>
      </c>
      <c r="G765" s="8" t="s">
        <v>2602</v>
      </c>
      <c r="H765" s="7" t="s">
        <v>83</v>
      </c>
      <c r="I765" s="7" t="s">
        <v>74</v>
      </c>
      <c r="J765" s="8" t="s">
        <v>75</v>
      </c>
      <c r="K765" s="8" t="s">
        <v>2603</v>
      </c>
      <c r="L765" s="7">
        <v>2016</v>
      </c>
      <c r="M765" s="9">
        <v>42993</v>
      </c>
      <c r="N765" s="10" t="s">
        <v>77</v>
      </c>
      <c r="O765" s="10">
        <v>0</v>
      </c>
      <c r="P765" s="10" t="s">
        <v>78</v>
      </c>
      <c r="Q765" s="10" t="s">
        <v>79</v>
      </c>
      <c r="R765" s="10" t="s">
        <v>78</v>
      </c>
      <c r="S765" s="10" t="s">
        <v>78</v>
      </c>
      <c r="T765" s="8" t="s">
        <v>90</v>
      </c>
      <c r="U765" s="7" t="s">
        <v>1670</v>
      </c>
      <c r="V765" s="8" t="s">
        <v>1671</v>
      </c>
      <c r="W765" s="7" t="s">
        <v>73</v>
      </c>
      <c r="X765" s="11" t="s">
        <v>105</v>
      </c>
      <c r="Y765" s="8">
        <v>705</v>
      </c>
      <c r="Z765" s="8" t="s">
        <v>106</v>
      </c>
      <c r="AA765" s="7" t="s">
        <v>107</v>
      </c>
      <c r="AB765" s="12" t="s">
        <v>108</v>
      </c>
      <c r="AC765" s="4">
        <f t="shared" si="110"/>
        <v>1</v>
      </c>
      <c r="AD765" s="2">
        <f>IF(COUNTIF(D$2:D765,D765)&gt;1,0,1)</f>
        <v>0</v>
      </c>
      <c r="AG765" s="2">
        <f t="shared" si="111"/>
        <v>0</v>
      </c>
      <c r="AH765" s="2">
        <f t="shared" si="117"/>
        <v>0</v>
      </c>
      <c r="AI765" s="2">
        <f t="shared" si="112"/>
        <v>0</v>
      </c>
      <c r="AJ765" s="44" t="str">
        <f t="shared" si="113"/>
        <v>28785265Y51897600D</v>
      </c>
      <c r="AK765" s="2">
        <f>IF(COUNTIF(AJ$2:AJ765,AJ765)&gt;1,0,1)</f>
        <v>0</v>
      </c>
      <c r="AL765" s="2">
        <f t="shared" si="114"/>
        <v>0</v>
      </c>
      <c r="AM765" s="2">
        <f t="shared" si="115"/>
        <v>0</v>
      </c>
      <c r="AN765" s="2">
        <f t="shared" si="116"/>
        <v>0</v>
      </c>
      <c r="AO765" s="2">
        <f>VLOOKUP(D765,'[1]Matriculados PD 2015_2019'!$D:$F,3,0)</f>
        <v>0</v>
      </c>
      <c r="AP765" s="2">
        <f t="shared" si="118"/>
        <v>0</v>
      </c>
      <c r="AQ765" s="2">
        <f t="shared" si="119"/>
        <v>0</v>
      </c>
    </row>
    <row r="766" spans="1:43">
      <c r="A766" s="2">
        <v>196</v>
      </c>
      <c r="B766" s="5" t="s">
        <v>2560</v>
      </c>
      <c r="C766" s="13" t="s">
        <v>120</v>
      </c>
      <c r="D766" s="13" t="s">
        <v>2606</v>
      </c>
      <c r="E766" s="14">
        <v>1007505</v>
      </c>
      <c r="F766" s="14">
        <v>17761</v>
      </c>
      <c r="G766" s="14" t="s">
        <v>2607</v>
      </c>
      <c r="H766" s="13" t="s">
        <v>83</v>
      </c>
      <c r="I766" s="13" t="s">
        <v>74</v>
      </c>
      <c r="J766" s="14" t="s">
        <v>75</v>
      </c>
      <c r="K766" s="14" t="s">
        <v>2608</v>
      </c>
      <c r="L766" s="13">
        <v>2016</v>
      </c>
      <c r="M766" s="15">
        <v>42702</v>
      </c>
      <c r="N766" s="16" t="s">
        <v>77</v>
      </c>
      <c r="O766" s="16">
        <v>0</v>
      </c>
      <c r="P766" s="16" t="s">
        <v>78</v>
      </c>
      <c r="Q766" s="16" t="s">
        <v>78</v>
      </c>
      <c r="R766" s="16" t="s">
        <v>78</v>
      </c>
      <c r="S766" s="16" t="s">
        <v>78</v>
      </c>
      <c r="T766" s="14" t="s">
        <v>80</v>
      </c>
      <c r="U766" s="13" t="s">
        <v>2609</v>
      </c>
      <c r="V766" s="14" t="s">
        <v>2610</v>
      </c>
      <c r="W766" s="13" t="s">
        <v>83</v>
      </c>
      <c r="X766" s="17" t="s">
        <v>203</v>
      </c>
      <c r="Y766" s="14">
        <v>773</v>
      </c>
      <c r="Z766" s="14" t="s">
        <v>203</v>
      </c>
      <c r="AA766" s="13" t="s">
        <v>79</v>
      </c>
      <c r="AB766" s="18" t="s">
        <v>86</v>
      </c>
      <c r="AC766" s="4">
        <f t="shared" si="110"/>
        <v>1</v>
      </c>
      <c r="AD766" s="2">
        <f>IF(COUNTIF(D$2:D766,D766)&gt;1,0,1)</f>
        <v>1</v>
      </c>
      <c r="AG766" s="2">
        <f t="shared" si="111"/>
        <v>0</v>
      </c>
      <c r="AH766" s="2">
        <f t="shared" si="117"/>
        <v>0</v>
      </c>
      <c r="AI766" s="2">
        <f t="shared" si="112"/>
        <v>1</v>
      </c>
      <c r="AJ766" s="44" t="str">
        <f t="shared" si="113"/>
        <v>30526241C28668728X</v>
      </c>
      <c r="AK766" s="2">
        <f>IF(COUNTIF(AJ$2:AJ766,AJ766)&gt;1,0,1)</f>
        <v>1</v>
      </c>
      <c r="AL766" s="2">
        <f t="shared" si="114"/>
        <v>1</v>
      </c>
      <c r="AM766" s="2">
        <f t="shared" si="115"/>
        <v>0</v>
      </c>
      <c r="AN766" s="2">
        <f t="shared" si="116"/>
        <v>0</v>
      </c>
      <c r="AO766" s="2">
        <f>VLOOKUP(D766,'[1]Matriculados PD 2015_2019'!$D:$F,3,0)</f>
        <v>0</v>
      </c>
      <c r="AP766" s="2">
        <f t="shared" si="118"/>
        <v>0</v>
      </c>
      <c r="AQ766" s="2">
        <f t="shared" si="119"/>
        <v>0</v>
      </c>
    </row>
    <row r="767" spans="1:43">
      <c r="A767" s="2">
        <v>196</v>
      </c>
      <c r="B767" s="6" t="s">
        <v>2560</v>
      </c>
      <c r="C767" s="7" t="s">
        <v>120</v>
      </c>
      <c r="D767" s="7" t="s">
        <v>2606</v>
      </c>
      <c r="E767" s="8">
        <v>1007505</v>
      </c>
      <c r="F767" s="8">
        <v>17761</v>
      </c>
      <c r="G767" s="8" t="s">
        <v>2607</v>
      </c>
      <c r="H767" s="7" t="s">
        <v>83</v>
      </c>
      <c r="I767" s="7" t="s">
        <v>74</v>
      </c>
      <c r="J767" s="8" t="s">
        <v>75</v>
      </c>
      <c r="K767" s="8" t="s">
        <v>2608</v>
      </c>
      <c r="L767" s="7">
        <v>2016</v>
      </c>
      <c r="M767" s="9">
        <v>42702</v>
      </c>
      <c r="N767" s="10" t="s">
        <v>77</v>
      </c>
      <c r="O767" s="10">
        <v>0</v>
      </c>
      <c r="P767" s="10" t="s">
        <v>78</v>
      </c>
      <c r="Q767" s="10" t="s">
        <v>78</v>
      </c>
      <c r="R767" s="10" t="s">
        <v>78</v>
      </c>
      <c r="S767" s="10" t="s">
        <v>78</v>
      </c>
      <c r="T767" s="8" t="s">
        <v>80</v>
      </c>
      <c r="U767" s="7" t="s">
        <v>2611</v>
      </c>
      <c r="V767" s="8" t="s">
        <v>2612</v>
      </c>
      <c r="W767" s="7"/>
      <c r="X767" s="11"/>
      <c r="Y767" s="8"/>
      <c r="Z767" s="8"/>
      <c r="AA767" s="7"/>
      <c r="AB767" s="12"/>
      <c r="AC767" s="4">
        <f t="shared" si="110"/>
        <v>1</v>
      </c>
      <c r="AD767" s="2">
        <f>IF(COUNTIF(D$2:D767,D767)&gt;1,0,1)</f>
        <v>0</v>
      </c>
      <c r="AG767" s="2">
        <f t="shared" si="111"/>
        <v>0</v>
      </c>
      <c r="AH767" s="2">
        <f t="shared" si="117"/>
        <v>0</v>
      </c>
      <c r="AI767" s="2">
        <f t="shared" si="112"/>
        <v>0</v>
      </c>
      <c r="AJ767" s="44" t="str">
        <f t="shared" si="113"/>
        <v>30526241C44985741H</v>
      </c>
      <c r="AK767" s="2">
        <f>IF(COUNTIF(AJ$2:AJ767,AJ767)&gt;1,0,1)</f>
        <v>1</v>
      </c>
      <c r="AL767" s="2">
        <f t="shared" si="114"/>
        <v>0</v>
      </c>
      <c r="AM767" s="2">
        <f t="shared" si="115"/>
        <v>0</v>
      </c>
      <c r="AN767" s="2">
        <f t="shared" si="116"/>
        <v>0</v>
      </c>
      <c r="AO767" s="2">
        <f>VLOOKUP(D767,'[1]Matriculados PD 2015_2019'!$D:$F,3,0)</f>
        <v>0</v>
      </c>
      <c r="AP767" s="2">
        <f t="shared" si="118"/>
        <v>0</v>
      </c>
      <c r="AQ767" s="2">
        <f t="shared" si="119"/>
        <v>0</v>
      </c>
    </row>
    <row r="768" spans="1:43">
      <c r="A768" s="2">
        <v>196</v>
      </c>
      <c r="B768" s="5" t="s">
        <v>2560</v>
      </c>
      <c r="C768" s="13" t="s">
        <v>120</v>
      </c>
      <c r="D768" s="13" t="s">
        <v>2606</v>
      </c>
      <c r="E768" s="14">
        <v>1007505</v>
      </c>
      <c r="F768" s="14">
        <v>17761</v>
      </c>
      <c r="G768" s="14" t="s">
        <v>2607</v>
      </c>
      <c r="H768" s="13" t="s">
        <v>83</v>
      </c>
      <c r="I768" s="13" t="s">
        <v>74</v>
      </c>
      <c r="J768" s="14" t="s">
        <v>75</v>
      </c>
      <c r="K768" s="14" t="s">
        <v>2608</v>
      </c>
      <c r="L768" s="13">
        <v>2016</v>
      </c>
      <c r="M768" s="15">
        <v>42702</v>
      </c>
      <c r="N768" s="16" t="s">
        <v>77</v>
      </c>
      <c r="O768" s="16">
        <v>0</v>
      </c>
      <c r="P768" s="16" t="s">
        <v>78</v>
      </c>
      <c r="Q768" s="16" t="s">
        <v>78</v>
      </c>
      <c r="R768" s="16" t="s">
        <v>78</v>
      </c>
      <c r="S768" s="16" t="s">
        <v>78</v>
      </c>
      <c r="T768" s="14" t="s">
        <v>80</v>
      </c>
      <c r="U768" s="13" t="s">
        <v>2047</v>
      </c>
      <c r="V768" s="14" t="s">
        <v>2048</v>
      </c>
      <c r="W768" s="13" t="s">
        <v>83</v>
      </c>
      <c r="X768" s="17" t="s">
        <v>203</v>
      </c>
      <c r="Y768" s="14">
        <v>773</v>
      </c>
      <c r="Z768" s="14" t="s">
        <v>203</v>
      </c>
      <c r="AA768" s="13" t="s">
        <v>79</v>
      </c>
      <c r="AB768" s="18" t="s">
        <v>86</v>
      </c>
      <c r="AC768" s="4">
        <f t="shared" si="110"/>
        <v>1</v>
      </c>
      <c r="AD768" s="2">
        <f>IF(COUNTIF(D$2:D768,D768)&gt;1,0,1)</f>
        <v>0</v>
      </c>
      <c r="AG768" s="2">
        <f t="shared" si="111"/>
        <v>0</v>
      </c>
      <c r="AH768" s="2">
        <f t="shared" si="117"/>
        <v>0</v>
      </c>
      <c r="AI768" s="2">
        <f t="shared" si="112"/>
        <v>0</v>
      </c>
      <c r="AJ768" s="44" t="str">
        <f t="shared" si="113"/>
        <v>30526241C74930057J</v>
      </c>
      <c r="AK768" s="2">
        <f>IF(COUNTIF(AJ$2:AJ768,AJ768)&gt;1,0,1)</f>
        <v>1</v>
      </c>
      <c r="AL768" s="2">
        <f t="shared" si="114"/>
        <v>0</v>
      </c>
      <c r="AM768" s="2">
        <f t="shared" si="115"/>
        <v>0</v>
      </c>
      <c r="AN768" s="2">
        <f t="shared" si="116"/>
        <v>0</v>
      </c>
      <c r="AO768" s="2">
        <f>VLOOKUP(D768,'[1]Matriculados PD 2015_2019'!$D:$F,3,0)</f>
        <v>0</v>
      </c>
      <c r="AP768" s="2">
        <f t="shared" si="118"/>
        <v>0</v>
      </c>
      <c r="AQ768" s="2">
        <f t="shared" si="119"/>
        <v>0</v>
      </c>
    </row>
    <row r="769" spans="1:43">
      <c r="A769" s="2">
        <v>196</v>
      </c>
      <c r="B769" s="6" t="s">
        <v>2560</v>
      </c>
      <c r="C769" s="7" t="s">
        <v>120</v>
      </c>
      <c r="D769" s="7" t="s">
        <v>2606</v>
      </c>
      <c r="E769" s="8">
        <v>1007505</v>
      </c>
      <c r="F769" s="8">
        <v>17761</v>
      </c>
      <c r="G769" s="8" t="s">
        <v>2607</v>
      </c>
      <c r="H769" s="7" t="s">
        <v>83</v>
      </c>
      <c r="I769" s="7" t="s">
        <v>74</v>
      </c>
      <c r="J769" s="8" t="s">
        <v>75</v>
      </c>
      <c r="K769" s="8" t="s">
        <v>2608</v>
      </c>
      <c r="L769" s="7">
        <v>2016</v>
      </c>
      <c r="M769" s="9">
        <v>42702</v>
      </c>
      <c r="N769" s="10" t="s">
        <v>77</v>
      </c>
      <c r="O769" s="10">
        <v>0</v>
      </c>
      <c r="P769" s="10" t="s">
        <v>78</v>
      </c>
      <c r="Q769" s="10" t="s">
        <v>78</v>
      </c>
      <c r="R769" s="10" t="s">
        <v>78</v>
      </c>
      <c r="S769" s="10" t="s">
        <v>78</v>
      </c>
      <c r="T769" s="8" t="s">
        <v>90</v>
      </c>
      <c r="U769" s="7" t="s">
        <v>2047</v>
      </c>
      <c r="V769" s="8" t="s">
        <v>2048</v>
      </c>
      <c r="W769" s="7" t="s">
        <v>83</v>
      </c>
      <c r="X769" s="11" t="s">
        <v>203</v>
      </c>
      <c r="Y769" s="8">
        <v>773</v>
      </c>
      <c r="Z769" s="8" t="s">
        <v>203</v>
      </c>
      <c r="AA769" s="7" t="s">
        <v>79</v>
      </c>
      <c r="AB769" s="12" t="s">
        <v>86</v>
      </c>
      <c r="AC769" s="4">
        <f t="shared" si="110"/>
        <v>1</v>
      </c>
      <c r="AD769" s="2">
        <f>IF(COUNTIF(D$2:D769,D769)&gt;1,0,1)</f>
        <v>0</v>
      </c>
      <c r="AG769" s="2">
        <f t="shared" si="111"/>
        <v>0</v>
      </c>
      <c r="AH769" s="2">
        <f t="shared" si="117"/>
        <v>0</v>
      </c>
      <c r="AI769" s="2">
        <f t="shared" si="112"/>
        <v>0</v>
      </c>
      <c r="AJ769" s="44" t="str">
        <f t="shared" si="113"/>
        <v>30526241C74930057J</v>
      </c>
      <c r="AK769" s="2">
        <f>IF(COUNTIF(AJ$2:AJ769,AJ769)&gt;1,0,1)</f>
        <v>0</v>
      </c>
      <c r="AL769" s="2">
        <f t="shared" si="114"/>
        <v>0</v>
      </c>
      <c r="AM769" s="2">
        <f t="shared" si="115"/>
        <v>0</v>
      </c>
      <c r="AN769" s="2">
        <f t="shared" si="116"/>
        <v>0</v>
      </c>
      <c r="AO769" s="2">
        <f>VLOOKUP(D769,'[1]Matriculados PD 2015_2019'!$D:$F,3,0)</f>
        <v>0</v>
      </c>
      <c r="AP769" s="2">
        <f t="shared" si="118"/>
        <v>0</v>
      </c>
      <c r="AQ769" s="2">
        <f t="shared" si="119"/>
        <v>0</v>
      </c>
    </row>
    <row r="770" spans="1:43">
      <c r="A770" s="2">
        <v>196</v>
      </c>
      <c r="B770" s="5" t="s">
        <v>2560</v>
      </c>
      <c r="C770" s="13" t="s">
        <v>120</v>
      </c>
      <c r="D770" s="13" t="s">
        <v>2561</v>
      </c>
      <c r="E770" s="14">
        <v>21065</v>
      </c>
      <c r="F770" s="14">
        <v>17761</v>
      </c>
      <c r="G770" s="14" t="s">
        <v>2562</v>
      </c>
      <c r="H770" s="13" t="s">
        <v>73</v>
      </c>
      <c r="I770" s="13" t="s">
        <v>74</v>
      </c>
      <c r="J770" s="14" t="s">
        <v>75</v>
      </c>
      <c r="K770" s="14" t="s">
        <v>2563</v>
      </c>
      <c r="L770" s="13">
        <v>2016</v>
      </c>
      <c r="M770" s="15">
        <v>42997</v>
      </c>
      <c r="N770" s="16" t="s">
        <v>77</v>
      </c>
      <c r="O770" s="16">
        <v>0</v>
      </c>
      <c r="P770" s="16" t="s">
        <v>78</v>
      </c>
      <c r="Q770" s="16" t="s">
        <v>78</v>
      </c>
      <c r="R770" s="16" t="s">
        <v>78</v>
      </c>
      <c r="S770" s="16" t="s">
        <v>78</v>
      </c>
      <c r="T770" s="14" t="s">
        <v>80</v>
      </c>
      <c r="U770" s="13" t="s">
        <v>2564</v>
      </c>
      <c r="V770" s="14" t="s">
        <v>2565</v>
      </c>
      <c r="W770" s="13" t="s">
        <v>73</v>
      </c>
      <c r="X770" s="17" t="s">
        <v>84</v>
      </c>
      <c r="Y770" s="14">
        <v>780</v>
      </c>
      <c r="Z770" s="14" t="s">
        <v>654</v>
      </c>
      <c r="AA770" s="13" t="s">
        <v>107</v>
      </c>
      <c r="AB770" s="18" t="s">
        <v>108</v>
      </c>
      <c r="AC770" s="4">
        <f t="shared" ref="AC770:AC833" si="120">IF(N770="","SIN NOTA",IF(N770="NP","NP",1))</f>
        <v>1</v>
      </c>
      <c r="AD770" s="2">
        <f>IF(COUNTIF(D$2:D770,D770)&gt;1,0,1)</f>
        <v>1</v>
      </c>
      <c r="AG770" s="2">
        <f t="shared" ref="AG770:AG833" si="121">IF(AD770=1,IF(Q770="S",1,0),0)</f>
        <v>0</v>
      </c>
      <c r="AH770" s="2">
        <f t="shared" si="117"/>
        <v>0</v>
      </c>
      <c r="AI770" s="2">
        <f t="shared" ref="AI770:AI833" si="122">IF(AD770=1,IF(N770="Y",1,0),0)</f>
        <v>1</v>
      </c>
      <c r="AJ770" s="44" t="str">
        <f t="shared" ref="AJ770:AJ833" si="123">D770&amp;U770</f>
        <v>30819457D30465763D</v>
      </c>
      <c r="AK770" s="2">
        <f>IF(COUNTIF(AJ$2:AJ770,AJ770)&gt;1,0,1)</f>
        <v>1</v>
      </c>
      <c r="AL770" s="2">
        <f t="shared" ref="AL770:AL833" si="124">IF(AD770=1,IF(SUMIF(D:D,D770,AK:AK)&gt;1,1,0),0)</f>
        <v>1</v>
      </c>
      <c r="AM770" s="2">
        <f t="shared" ref="AM770:AM833" si="125">IF(AD770=1,IF(S770="S",1,0),0)</f>
        <v>0</v>
      </c>
      <c r="AN770" s="2">
        <f t="shared" ref="AN770:AN833" si="126">IF(AD770=1,IF(I770="E",0,1),0)</f>
        <v>0</v>
      </c>
      <c r="AO770" s="2">
        <f>VLOOKUP(D770,'[1]Matriculados PD 2015_2019'!$D:$F,3,0)</f>
        <v>0</v>
      </c>
      <c r="AP770" s="2">
        <f t="shared" si="118"/>
        <v>0</v>
      </c>
      <c r="AQ770" s="2">
        <f t="shared" si="119"/>
        <v>0</v>
      </c>
    </row>
    <row r="771" spans="1:43">
      <c r="A771" s="2">
        <v>196</v>
      </c>
      <c r="B771" s="6" t="s">
        <v>2560</v>
      </c>
      <c r="C771" s="7" t="s">
        <v>120</v>
      </c>
      <c r="D771" s="7" t="s">
        <v>2561</v>
      </c>
      <c r="E771" s="8">
        <v>21065</v>
      </c>
      <c r="F771" s="8">
        <v>17761</v>
      </c>
      <c r="G771" s="8" t="s">
        <v>2562</v>
      </c>
      <c r="H771" s="7" t="s">
        <v>73</v>
      </c>
      <c r="I771" s="7" t="s">
        <v>74</v>
      </c>
      <c r="J771" s="8" t="s">
        <v>75</v>
      </c>
      <c r="K771" s="8" t="s">
        <v>2563</v>
      </c>
      <c r="L771" s="7">
        <v>2016</v>
      </c>
      <c r="M771" s="9">
        <v>42997</v>
      </c>
      <c r="N771" s="10" t="s">
        <v>77</v>
      </c>
      <c r="O771" s="10">
        <v>0</v>
      </c>
      <c r="P771" s="10" t="s">
        <v>78</v>
      </c>
      <c r="Q771" s="10" t="s">
        <v>78</v>
      </c>
      <c r="R771" s="10" t="s">
        <v>78</v>
      </c>
      <c r="S771" s="10" t="s">
        <v>78</v>
      </c>
      <c r="T771" s="8" t="s">
        <v>80</v>
      </c>
      <c r="U771" s="7" t="s">
        <v>2566</v>
      </c>
      <c r="V771" s="8" t="s">
        <v>2567</v>
      </c>
      <c r="W771" s="7" t="s">
        <v>73</v>
      </c>
      <c r="X771" s="11" t="s">
        <v>84</v>
      </c>
      <c r="Y771" s="8">
        <v>780</v>
      </c>
      <c r="Z771" s="8" t="s">
        <v>654</v>
      </c>
      <c r="AA771" s="7" t="s">
        <v>107</v>
      </c>
      <c r="AB771" s="12" t="s">
        <v>108</v>
      </c>
      <c r="AC771" s="4">
        <f t="shared" si="120"/>
        <v>1</v>
      </c>
      <c r="AD771" s="2">
        <f>IF(COUNTIF(D$2:D771,D771)&gt;1,0,1)</f>
        <v>0</v>
      </c>
      <c r="AG771" s="2">
        <f t="shared" si="121"/>
        <v>0</v>
      </c>
      <c r="AH771" s="2">
        <f t="shared" ref="AH771:AH834" si="127">IF(AD771=1,IF(R771="S",1,0),0)</f>
        <v>0</v>
      </c>
      <c r="AI771" s="2">
        <f t="shared" si="122"/>
        <v>0</v>
      </c>
      <c r="AJ771" s="44" t="str">
        <f t="shared" si="123"/>
        <v>30819457D30817852Z</v>
      </c>
      <c r="AK771" s="2">
        <f>IF(COUNTIF(AJ$2:AJ771,AJ771)&gt;1,0,1)</f>
        <v>1</v>
      </c>
      <c r="AL771" s="2">
        <f t="shared" si="124"/>
        <v>0</v>
      </c>
      <c r="AM771" s="2">
        <f t="shared" si="125"/>
        <v>0</v>
      </c>
      <c r="AN771" s="2">
        <f t="shared" si="126"/>
        <v>0</v>
      </c>
      <c r="AO771" s="2">
        <f>VLOOKUP(D771,'[1]Matriculados PD 2015_2019'!$D:$F,3,0)</f>
        <v>0</v>
      </c>
      <c r="AP771" s="2">
        <f t="shared" ref="AP771:AP834" si="128">IF(AD771=1,IF(AO771="completo",1,0),0)</f>
        <v>0</v>
      </c>
      <c r="AQ771" s="2">
        <f t="shared" ref="AQ771:AQ834" si="129">IF(AD771=1,IF(AO771="parcial",1,0),0)</f>
        <v>0</v>
      </c>
    </row>
    <row r="772" spans="1:43">
      <c r="A772" s="2">
        <v>196</v>
      </c>
      <c r="B772" s="5" t="s">
        <v>2560</v>
      </c>
      <c r="C772" s="13" t="s">
        <v>120</v>
      </c>
      <c r="D772" s="13" t="s">
        <v>2561</v>
      </c>
      <c r="E772" s="14">
        <v>21065</v>
      </c>
      <c r="F772" s="14">
        <v>17761</v>
      </c>
      <c r="G772" s="14" t="s">
        <v>2562</v>
      </c>
      <c r="H772" s="13" t="s">
        <v>73</v>
      </c>
      <c r="I772" s="13" t="s">
        <v>74</v>
      </c>
      <c r="J772" s="14" t="s">
        <v>75</v>
      </c>
      <c r="K772" s="14" t="s">
        <v>2563</v>
      </c>
      <c r="L772" s="13">
        <v>2016</v>
      </c>
      <c r="M772" s="15">
        <v>42997</v>
      </c>
      <c r="N772" s="16" t="s">
        <v>77</v>
      </c>
      <c r="O772" s="16">
        <v>0</v>
      </c>
      <c r="P772" s="16" t="s">
        <v>78</v>
      </c>
      <c r="Q772" s="16" t="s">
        <v>78</v>
      </c>
      <c r="R772" s="16" t="s">
        <v>78</v>
      </c>
      <c r="S772" s="16" t="s">
        <v>78</v>
      </c>
      <c r="T772" s="14" t="s">
        <v>90</v>
      </c>
      <c r="U772" s="13" t="s">
        <v>2564</v>
      </c>
      <c r="V772" s="14" t="s">
        <v>2565</v>
      </c>
      <c r="W772" s="13" t="s">
        <v>73</v>
      </c>
      <c r="X772" s="17" t="s">
        <v>84</v>
      </c>
      <c r="Y772" s="14">
        <v>780</v>
      </c>
      <c r="Z772" s="14" t="s">
        <v>654</v>
      </c>
      <c r="AA772" s="13" t="s">
        <v>107</v>
      </c>
      <c r="AB772" s="18" t="s">
        <v>108</v>
      </c>
      <c r="AC772" s="4">
        <f t="shared" si="120"/>
        <v>1</v>
      </c>
      <c r="AD772" s="2">
        <f>IF(COUNTIF(D$2:D772,D772)&gt;1,0,1)</f>
        <v>0</v>
      </c>
      <c r="AG772" s="2">
        <f t="shared" si="121"/>
        <v>0</v>
      </c>
      <c r="AH772" s="2">
        <f t="shared" si="127"/>
        <v>0</v>
      </c>
      <c r="AI772" s="2">
        <f t="shared" si="122"/>
        <v>0</v>
      </c>
      <c r="AJ772" s="44" t="str">
        <f t="shared" si="123"/>
        <v>30819457D30465763D</v>
      </c>
      <c r="AK772" s="2">
        <f>IF(COUNTIF(AJ$2:AJ772,AJ772)&gt;1,0,1)</f>
        <v>0</v>
      </c>
      <c r="AL772" s="2">
        <f t="shared" si="124"/>
        <v>0</v>
      </c>
      <c r="AM772" s="2">
        <f t="shared" si="125"/>
        <v>0</v>
      </c>
      <c r="AN772" s="2">
        <f t="shared" si="126"/>
        <v>0</v>
      </c>
      <c r="AO772" s="2">
        <f>VLOOKUP(D772,'[1]Matriculados PD 2015_2019'!$D:$F,3,0)</f>
        <v>0</v>
      </c>
      <c r="AP772" s="2">
        <f t="shared" si="128"/>
        <v>0</v>
      </c>
      <c r="AQ772" s="2">
        <f t="shared" si="129"/>
        <v>0</v>
      </c>
    </row>
    <row r="773" spans="1:43">
      <c r="A773" s="2">
        <v>196</v>
      </c>
      <c r="B773" s="6" t="s">
        <v>2560</v>
      </c>
      <c r="C773" s="7" t="s">
        <v>120</v>
      </c>
      <c r="D773" s="7" t="s">
        <v>2613</v>
      </c>
      <c r="E773" s="8">
        <v>21833</v>
      </c>
      <c r="F773" s="8">
        <v>17761</v>
      </c>
      <c r="G773" s="8" t="s">
        <v>2614</v>
      </c>
      <c r="H773" s="7" t="s">
        <v>73</v>
      </c>
      <c r="I773" s="7" t="s">
        <v>74</v>
      </c>
      <c r="J773" s="8" t="s">
        <v>75</v>
      </c>
      <c r="K773" s="8" t="s">
        <v>2615</v>
      </c>
      <c r="L773" s="7">
        <v>2016</v>
      </c>
      <c r="M773" s="9">
        <v>43000</v>
      </c>
      <c r="N773" s="10" t="s">
        <v>77</v>
      </c>
      <c r="O773" s="10">
        <v>0</v>
      </c>
      <c r="P773" s="10" t="s">
        <v>78</v>
      </c>
      <c r="Q773" s="10" t="s">
        <v>78</v>
      </c>
      <c r="R773" s="10" t="s">
        <v>78</v>
      </c>
      <c r="S773" s="10" t="s">
        <v>78</v>
      </c>
      <c r="T773" s="8" t="s">
        <v>80</v>
      </c>
      <c r="U773" s="7" t="s">
        <v>81</v>
      </c>
      <c r="V773" s="8" t="s">
        <v>82</v>
      </c>
      <c r="W773" s="7" t="s">
        <v>83</v>
      </c>
      <c r="X773" s="11" t="s">
        <v>84</v>
      </c>
      <c r="Y773" s="8">
        <v>640</v>
      </c>
      <c r="Z773" s="8" t="s">
        <v>85</v>
      </c>
      <c r="AA773" s="7" t="s">
        <v>79</v>
      </c>
      <c r="AB773" s="12" t="s">
        <v>86</v>
      </c>
      <c r="AC773" s="4">
        <f t="shared" si="120"/>
        <v>1</v>
      </c>
      <c r="AD773" s="2">
        <f>IF(COUNTIF(D$2:D773,D773)&gt;1,0,1)</f>
        <v>1</v>
      </c>
      <c r="AG773" s="2">
        <f t="shared" si="121"/>
        <v>0</v>
      </c>
      <c r="AH773" s="2">
        <f t="shared" si="127"/>
        <v>0</v>
      </c>
      <c r="AI773" s="2">
        <f t="shared" si="122"/>
        <v>1</v>
      </c>
      <c r="AJ773" s="44" t="str">
        <f t="shared" si="123"/>
        <v>30945861M28466746Z</v>
      </c>
      <c r="AK773" s="2">
        <f>IF(COUNTIF(AJ$2:AJ773,AJ773)&gt;1,0,1)</f>
        <v>1</v>
      </c>
      <c r="AL773" s="2">
        <f t="shared" si="124"/>
        <v>1</v>
      </c>
      <c r="AM773" s="2">
        <f t="shared" si="125"/>
        <v>0</v>
      </c>
      <c r="AN773" s="2">
        <f t="shared" si="126"/>
        <v>0</v>
      </c>
      <c r="AO773" s="2">
        <f>VLOOKUP(D773,'[1]Matriculados PD 2015_2019'!$D:$F,3,0)</f>
        <v>0</v>
      </c>
      <c r="AP773" s="2">
        <f t="shared" si="128"/>
        <v>0</v>
      </c>
      <c r="AQ773" s="2">
        <f t="shared" si="129"/>
        <v>0</v>
      </c>
    </row>
    <row r="774" spans="1:43">
      <c r="A774" s="2">
        <v>196</v>
      </c>
      <c r="B774" s="5" t="s">
        <v>2560</v>
      </c>
      <c r="C774" s="13" t="s">
        <v>120</v>
      </c>
      <c r="D774" s="13" t="s">
        <v>2613</v>
      </c>
      <c r="E774" s="14">
        <v>21833</v>
      </c>
      <c r="F774" s="14">
        <v>17761</v>
      </c>
      <c r="G774" s="14" t="s">
        <v>2614</v>
      </c>
      <c r="H774" s="13" t="s">
        <v>73</v>
      </c>
      <c r="I774" s="13" t="s">
        <v>74</v>
      </c>
      <c r="J774" s="14" t="s">
        <v>75</v>
      </c>
      <c r="K774" s="14" t="s">
        <v>2615</v>
      </c>
      <c r="L774" s="13">
        <v>2016</v>
      </c>
      <c r="M774" s="15">
        <v>43000</v>
      </c>
      <c r="N774" s="16" t="s">
        <v>77</v>
      </c>
      <c r="O774" s="16">
        <v>0</v>
      </c>
      <c r="P774" s="16" t="s">
        <v>78</v>
      </c>
      <c r="Q774" s="16" t="s">
        <v>78</v>
      </c>
      <c r="R774" s="16" t="s">
        <v>78</v>
      </c>
      <c r="S774" s="16" t="s">
        <v>78</v>
      </c>
      <c r="T774" s="14" t="s">
        <v>80</v>
      </c>
      <c r="U774" s="13" t="s">
        <v>2616</v>
      </c>
      <c r="V774" s="14" t="s">
        <v>2617</v>
      </c>
      <c r="W774" s="13"/>
      <c r="X774" s="17"/>
      <c r="Y774" s="14"/>
      <c r="Z774" s="14"/>
      <c r="AA774" s="13"/>
      <c r="AB774" s="18"/>
      <c r="AC774" s="4">
        <f t="shared" si="120"/>
        <v>1</v>
      </c>
      <c r="AD774" s="2">
        <f>IF(COUNTIF(D$2:D774,D774)&gt;1,0,1)</f>
        <v>0</v>
      </c>
      <c r="AG774" s="2">
        <f t="shared" si="121"/>
        <v>0</v>
      </c>
      <c r="AH774" s="2">
        <f t="shared" si="127"/>
        <v>0</v>
      </c>
      <c r="AI774" s="2">
        <f t="shared" si="122"/>
        <v>0</v>
      </c>
      <c r="AJ774" s="44" t="str">
        <f t="shared" si="123"/>
        <v>30945861M45278686N</v>
      </c>
      <c r="AK774" s="2">
        <f>IF(COUNTIF(AJ$2:AJ774,AJ774)&gt;1,0,1)</f>
        <v>1</v>
      </c>
      <c r="AL774" s="2">
        <f t="shared" si="124"/>
        <v>0</v>
      </c>
      <c r="AM774" s="2">
        <f t="shared" si="125"/>
        <v>0</v>
      </c>
      <c r="AN774" s="2">
        <f t="shared" si="126"/>
        <v>0</v>
      </c>
      <c r="AO774" s="2">
        <f>VLOOKUP(D774,'[1]Matriculados PD 2015_2019'!$D:$F,3,0)</f>
        <v>0</v>
      </c>
      <c r="AP774" s="2">
        <f t="shared" si="128"/>
        <v>0</v>
      </c>
      <c r="AQ774" s="2">
        <f t="shared" si="129"/>
        <v>0</v>
      </c>
    </row>
    <row r="775" spans="1:43">
      <c r="A775" s="2">
        <v>196</v>
      </c>
      <c r="B775" s="6" t="s">
        <v>2560</v>
      </c>
      <c r="C775" s="7" t="s">
        <v>120</v>
      </c>
      <c r="D775" s="7" t="s">
        <v>2613</v>
      </c>
      <c r="E775" s="8">
        <v>21833</v>
      </c>
      <c r="F775" s="8">
        <v>17761</v>
      </c>
      <c r="G775" s="8" t="s">
        <v>2614</v>
      </c>
      <c r="H775" s="7" t="s">
        <v>73</v>
      </c>
      <c r="I775" s="7" t="s">
        <v>74</v>
      </c>
      <c r="J775" s="8" t="s">
        <v>75</v>
      </c>
      <c r="K775" s="8" t="s">
        <v>2615</v>
      </c>
      <c r="L775" s="7">
        <v>2016</v>
      </c>
      <c r="M775" s="9">
        <v>43000</v>
      </c>
      <c r="N775" s="10" t="s">
        <v>77</v>
      </c>
      <c r="O775" s="10">
        <v>0</v>
      </c>
      <c r="P775" s="10" t="s">
        <v>78</v>
      </c>
      <c r="Q775" s="10" t="s">
        <v>78</v>
      </c>
      <c r="R775" s="10" t="s">
        <v>78</v>
      </c>
      <c r="S775" s="10" t="s">
        <v>78</v>
      </c>
      <c r="T775" s="8" t="s">
        <v>90</v>
      </c>
      <c r="U775" s="7" t="s">
        <v>81</v>
      </c>
      <c r="V775" s="8" t="s">
        <v>82</v>
      </c>
      <c r="W775" s="7" t="s">
        <v>83</v>
      </c>
      <c r="X775" s="11" t="s">
        <v>84</v>
      </c>
      <c r="Y775" s="8">
        <v>640</v>
      </c>
      <c r="Z775" s="8" t="s">
        <v>85</v>
      </c>
      <c r="AA775" s="7" t="s">
        <v>79</v>
      </c>
      <c r="AB775" s="12" t="s">
        <v>86</v>
      </c>
      <c r="AC775" s="4">
        <f t="shared" si="120"/>
        <v>1</v>
      </c>
      <c r="AD775" s="2">
        <f>IF(COUNTIF(D$2:D775,D775)&gt;1,0,1)</f>
        <v>0</v>
      </c>
      <c r="AG775" s="2">
        <f t="shared" si="121"/>
        <v>0</v>
      </c>
      <c r="AH775" s="2">
        <f t="shared" si="127"/>
        <v>0</v>
      </c>
      <c r="AI775" s="2">
        <f t="shared" si="122"/>
        <v>0</v>
      </c>
      <c r="AJ775" s="44" t="str">
        <f t="shared" si="123"/>
        <v>30945861M28466746Z</v>
      </c>
      <c r="AK775" s="2">
        <f>IF(COUNTIF(AJ$2:AJ775,AJ775)&gt;1,0,1)</f>
        <v>0</v>
      </c>
      <c r="AL775" s="2">
        <f t="shared" si="124"/>
        <v>0</v>
      </c>
      <c r="AM775" s="2">
        <f t="shared" si="125"/>
        <v>0</v>
      </c>
      <c r="AN775" s="2">
        <f t="shared" si="126"/>
        <v>0</v>
      </c>
      <c r="AO775" s="2">
        <f>VLOOKUP(D775,'[1]Matriculados PD 2015_2019'!$D:$F,3,0)</f>
        <v>0</v>
      </c>
      <c r="AP775" s="2">
        <f t="shared" si="128"/>
        <v>0</v>
      </c>
      <c r="AQ775" s="2">
        <f t="shared" si="129"/>
        <v>0</v>
      </c>
    </row>
    <row r="776" spans="1:43">
      <c r="A776" s="2">
        <v>196</v>
      </c>
      <c r="B776" s="5" t="s">
        <v>2560</v>
      </c>
      <c r="C776" s="13" t="s">
        <v>120</v>
      </c>
      <c r="D776" s="13" t="s">
        <v>2618</v>
      </c>
      <c r="E776" s="14">
        <v>10306043</v>
      </c>
      <c r="F776" s="14">
        <v>17761</v>
      </c>
      <c r="G776" s="14" t="s">
        <v>2619</v>
      </c>
      <c r="H776" s="13" t="s">
        <v>73</v>
      </c>
      <c r="I776" s="13" t="s">
        <v>74</v>
      </c>
      <c r="J776" s="14" t="s">
        <v>75</v>
      </c>
      <c r="K776" s="14" t="s">
        <v>2620</v>
      </c>
      <c r="L776" s="13">
        <v>2016</v>
      </c>
      <c r="M776" s="15">
        <v>42943</v>
      </c>
      <c r="N776" s="16" t="s">
        <v>77</v>
      </c>
      <c r="O776" s="16">
        <v>0</v>
      </c>
      <c r="P776" s="16" t="s">
        <v>78</v>
      </c>
      <c r="Q776" s="16" t="s">
        <v>79</v>
      </c>
      <c r="R776" s="16" t="s">
        <v>78</v>
      </c>
      <c r="S776" s="16" t="s">
        <v>78</v>
      </c>
      <c r="T776" s="14" t="s">
        <v>80</v>
      </c>
      <c r="U776" s="13" t="s">
        <v>145</v>
      </c>
      <c r="V776" s="14" t="s">
        <v>146</v>
      </c>
      <c r="W776" s="13" t="s">
        <v>83</v>
      </c>
      <c r="X776" s="17" t="s">
        <v>137</v>
      </c>
      <c r="Y776" s="14">
        <v>420</v>
      </c>
      <c r="Z776" s="14" t="s">
        <v>137</v>
      </c>
      <c r="AA776" s="13" t="s">
        <v>99</v>
      </c>
      <c r="AB776" s="18" t="s">
        <v>100</v>
      </c>
      <c r="AC776" s="4">
        <f t="shared" si="120"/>
        <v>1</v>
      </c>
      <c r="AD776" s="2">
        <f>IF(COUNTIF(D$2:D776,D776)&gt;1,0,1)</f>
        <v>1</v>
      </c>
      <c r="AG776" s="2">
        <f t="shared" si="121"/>
        <v>1</v>
      </c>
      <c r="AH776" s="2">
        <f t="shared" si="127"/>
        <v>0</v>
      </c>
      <c r="AI776" s="2">
        <f t="shared" si="122"/>
        <v>1</v>
      </c>
      <c r="AJ776" s="44" t="str">
        <f t="shared" si="123"/>
        <v>30972289Y25152583N</v>
      </c>
      <c r="AK776" s="2">
        <f>IF(COUNTIF(AJ$2:AJ776,AJ776)&gt;1,0,1)</f>
        <v>1</v>
      </c>
      <c r="AL776" s="2">
        <f t="shared" si="124"/>
        <v>1</v>
      </c>
      <c r="AM776" s="2">
        <f t="shared" si="125"/>
        <v>0</v>
      </c>
      <c r="AN776" s="2">
        <f t="shared" si="126"/>
        <v>0</v>
      </c>
      <c r="AO776" s="2">
        <f>VLOOKUP(D776,'[1]Matriculados PD 2015_2019'!$D:$F,3,0)</f>
        <v>0</v>
      </c>
      <c r="AP776" s="2">
        <f t="shared" si="128"/>
        <v>0</v>
      </c>
      <c r="AQ776" s="2">
        <f t="shared" si="129"/>
        <v>0</v>
      </c>
    </row>
    <row r="777" spans="1:43">
      <c r="A777" s="2">
        <v>196</v>
      </c>
      <c r="B777" s="6" t="s">
        <v>2560</v>
      </c>
      <c r="C777" s="7" t="s">
        <v>120</v>
      </c>
      <c r="D777" s="7" t="s">
        <v>2618</v>
      </c>
      <c r="E777" s="8">
        <v>10306043</v>
      </c>
      <c r="F777" s="8">
        <v>17761</v>
      </c>
      <c r="G777" s="8" t="s">
        <v>2619</v>
      </c>
      <c r="H777" s="7" t="s">
        <v>73</v>
      </c>
      <c r="I777" s="7" t="s">
        <v>74</v>
      </c>
      <c r="J777" s="8" t="s">
        <v>75</v>
      </c>
      <c r="K777" s="8" t="s">
        <v>2620</v>
      </c>
      <c r="L777" s="7">
        <v>2016</v>
      </c>
      <c r="M777" s="9">
        <v>42943</v>
      </c>
      <c r="N777" s="10" t="s">
        <v>77</v>
      </c>
      <c r="O777" s="10">
        <v>0</v>
      </c>
      <c r="P777" s="10" t="s">
        <v>78</v>
      </c>
      <c r="Q777" s="10" t="s">
        <v>79</v>
      </c>
      <c r="R777" s="10" t="s">
        <v>78</v>
      </c>
      <c r="S777" s="10" t="s">
        <v>78</v>
      </c>
      <c r="T777" s="8" t="s">
        <v>80</v>
      </c>
      <c r="U777" s="7" t="s">
        <v>149</v>
      </c>
      <c r="V777" s="8" t="s">
        <v>150</v>
      </c>
      <c r="W777" s="7" t="s">
        <v>83</v>
      </c>
      <c r="X777" s="11" t="s">
        <v>137</v>
      </c>
      <c r="Y777" s="8">
        <v>420</v>
      </c>
      <c r="Z777" s="8" t="s">
        <v>137</v>
      </c>
      <c r="AA777" s="7" t="s">
        <v>99</v>
      </c>
      <c r="AB777" s="12" t="s">
        <v>100</v>
      </c>
      <c r="AC777" s="4">
        <f t="shared" si="120"/>
        <v>1</v>
      </c>
      <c r="AD777" s="2">
        <f>IF(COUNTIF(D$2:D777,D777)&gt;1,0,1)</f>
        <v>0</v>
      </c>
      <c r="AG777" s="2">
        <f t="shared" si="121"/>
        <v>0</v>
      </c>
      <c r="AH777" s="2">
        <f t="shared" si="127"/>
        <v>0</v>
      </c>
      <c r="AI777" s="2">
        <f t="shared" si="122"/>
        <v>0</v>
      </c>
      <c r="AJ777" s="44" t="str">
        <f t="shared" si="123"/>
        <v>30972289Y52360989V</v>
      </c>
      <c r="AK777" s="2">
        <f>IF(COUNTIF(AJ$2:AJ777,AJ777)&gt;1,0,1)</f>
        <v>1</v>
      </c>
      <c r="AL777" s="2">
        <f t="shared" si="124"/>
        <v>0</v>
      </c>
      <c r="AM777" s="2">
        <f t="shared" si="125"/>
        <v>0</v>
      </c>
      <c r="AN777" s="2">
        <f t="shared" si="126"/>
        <v>0</v>
      </c>
      <c r="AO777" s="2">
        <f>VLOOKUP(D777,'[1]Matriculados PD 2015_2019'!$D:$F,3,0)</f>
        <v>0</v>
      </c>
      <c r="AP777" s="2">
        <f t="shared" si="128"/>
        <v>0</v>
      </c>
      <c r="AQ777" s="2">
        <f t="shared" si="129"/>
        <v>0</v>
      </c>
    </row>
    <row r="778" spans="1:43">
      <c r="A778" s="2">
        <v>196</v>
      </c>
      <c r="B778" s="5" t="s">
        <v>2560</v>
      </c>
      <c r="C778" s="13" t="s">
        <v>120</v>
      </c>
      <c r="D778" s="13" t="s">
        <v>2618</v>
      </c>
      <c r="E778" s="14">
        <v>10306043</v>
      </c>
      <c r="F778" s="14">
        <v>17761</v>
      </c>
      <c r="G778" s="14" t="s">
        <v>2619</v>
      </c>
      <c r="H778" s="13" t="s">
        <v>73</v>
      </c>
      <c r="I778" s="13" t="s">
        <v>74</v>
      </c>
      <c r="J778" s="14" t="s">
        <v>75</v>
      </c>
      <c r="K778" s="14" t="s">
        <v>2620</v>
      </c>
      <c r="L778" s="13">
        <v>2016</v>
      </c>
      <c r="M778" s="15">
        <v>42943</v>
      </c>
      <c r="N778" s="16" t="s">
        <v>77</v>
      </c>
      <c r="O778" s="16">
        <v>0</v>
      </c>
      <c r="P778" s="16" t="s">
        <v>78</v>
      </c>
      <c r="Q778" s="16" t="s">
        <v>79</v>
      </c>
      <c r="R778" s="16" t="s">
        <v>78</v>
      </c>
      <c r="S778" s="16" t="s">
        <v>78</v>
      </c>
      <c r="T778" s="14" t="s">
        <v>80</v>
      </c>
      <c r="U778" s="13" t="s">
        <v>2621</v>
      </c>
      <c r="V778" s="14" t="s">
        <v>2622</v>
      </c>
      <c r="W778" s="13" t="s">
        <v>83</v>
      </c>
      <c r="X778" s="17" t="s">
        <v>179</v>
      </c>
      <c r="Y778" s="14">
        <v>700</v>
      </c>
      <c r="Z778" s="14" t="s">
        <v>179</v>
      </c>
      <c r="AA778" s="13" t="s">
        <v>107</v>
      </c>
      <c r="AB778" s="18" t="s">
        <v>108</v>
      </c>
      <c r="AC778" s="4">
        <f t="shared" si="120"/>
        <v>1</v>
      </c>
      <c r="AD778" s="2">
        <f>IF(COUNTIF(D$2:D778,D778)&gt;1,0,1)</f>
        <v>0</v>
      </c>
      <c r="AG778" s="2">
        <f t="shared" si="121"/>
        <v>0</v>
      </c>
      <c r="AH778" s="2">
        <f t="shared" si="127"/>
        <v>0</v>
      </c>
      <c r="AI778" s="2">
        <f t="shared" si="122"/>
        <v>0</v>
      </c>
      <c r="AJ778" s="44" t="str">
        <f t="shared" si="123"/>
        <v>30972289YX07116088A</v>
      </c>
      <c r="AK778" s="2">
        <f>IF(COUNTIF(AJ$2:AJ778,AJ778)&gt;1,0,1)</f>
        <v>1</v>
      </c>
      <c r="AL778" s="2">
        <f t="shared" si="124"/>
        <v>0</v>
      </c>
      <c r="AM778" s="2">
        <f t="shared" si="125"/>
        <v>0</v>
      </c>
      <c r="AN778" s="2">
        <f t="shared" si="126"/>
        <v>0</v>
      </c>
      <c r="AO778" s="2">
        <f>VLOOKUP(D778,'[1]Matriculados PD 2015_2019'!$D:$F,3,0)</f>
        <v>0</v>
      </c>
      <c r="AP778" s="2">
        <f t="shared" si="128"/>
        <v>0</v>
      </c>
      <c r="AQ778" s="2">
        <f t="shared" si="129"/>
        <v>0</v>
      </c>
    </row>
    <row r="779" spans="1:43">
      <c r="A779" s="2">
        <v>196</v>
      </c>
      <c r="B779" s="6" t="s">
        <v>2560</v>
      </c>
      <c r="C779" s="7" t="s">
        <v>120</v>
      </c>
      <c r="D779" s="7" t="s">
        <v>2618</v>
      </c>
      <c r="E779" s="8">
        <v>10306043</v>
      </c>
      <c r="F779" s="8">
        <v>17761</v>
      </c>
      <c r="G779" s="8" t="s">
        <v>2619</v>
      </c>
      <c r="H779" s="7" t="s">
        <v>73</v>
      </c>
      <c r="I779" s="7" t="s">
        <v>74</v>
      </c>
      <c r="J779" s="8" t="s">
        <v>75</v>
      </c>
      <c r="K779" s="8" t="s">
        <v>2620</v>
      </c>
      <c r="L779" s="7">
        <v>2016</v>
      </c>
      <c r="M779" s="9">
        <v>42943</v>
      </c>
      <c r="N779" s="10" t="s">
        <v>77</v>
      </c>
      <c r="O779" s="10">
        <v>0</v>
      </c>
      <c r="P779" s="10" t="s">
        <v>78</v>
      </c>
      <c r="Q779" s="10" t="s">
        <v>79</v>
      </c>
      <c r="R779" s="10" t="s">
        <v>78</v>
      </c>
      <c r="S779" s="10" t="s">
        <v>78</v>
      </c>
      <c r="T779" s="8" t="s">
        <v>90</v>
      </c>
      <c r="U779" s="7" t="s">
        <v>149</v>
      </c>
      <c r="V779" s="8" t="s">
        <v>150</v>
      </c>
      <c r="W779" s="7" t="s">
        <v>83</v>
      </c>
      <c r="X779" s="11" t="s">
        <v>137</v>
      </c>
      <c r="Y779" s="8">
        <v>420</v>
      </c>
      <c r="Z779" s="8" t="s">
        <v>137</v>
      </c>
      <c r="AA779" s="7" t="s">
        <v>99</v>
      </c>
      <c r="AB779" s="12" t="s">
        <v>100</v>
      </c>
      <c r="AC779" s="4">
        <f t="shared" si="120"/>
        <v>1</v>
      </c>
      <c r="AD779" s="2">
        <f>IF(COUNTIF(D$2:D779,D779)&gt;1,0,1)</f>
        <v>0</v>
      </c>
      <c r="AG779" s="2">
        <f t="shared" si="121"/>
        <v>0</v>
      </c>
      <c r="AH779" s="2">
        <f t="shared" si="127"/>
        <v>0</v>
      </c>
      <c r="AI779" s="2">
        <f t="shared" si="122"/>
        <v>0</v>
      </c>
      <c r="AJ779" s="44" t="str">
        <f t="shared" si="123"/>
        <v>30972289Y52360989V</v>
      </c>
      <c r="AK779" s="2">
        <f>IF(COUNTIF(AJ$2:AJ779,AJ779)&gt;1,0,1)</f>
        <v>0</v>
      </c>
      <c r="AL779" s="2">
        <f t="shared" si="124"/>
        <v>0</v>
      </c>
      <c r="AM779" s="2">
        <f t="shared" si="125"/>
        <v>0</v>
      </c>
      <c r="AN779" s="2">
        <f t="shared" si="126"/>
        <v>0</v>
      </c>
      <c r="AO779" s="2">
        <f>VLOOKUP(D779,'[1]Matriculados PD 2015_2019'!$D:$F,3,0)</f>
        <v>0</v>
      </c>
      <c r="AP779" s="2">
        <f t="shared" si="128"/>
        <v>0</v>
      </c>
      <c r="AQ779" s="2">
        <f t="shared" si="129"/>
        <v>0</v>
      </c>
    </row>
    <row r="780" spans="1:43">
      <c r="A780" s="2">
        <v>196</v>
      </c>
      <c r="B780" s="5" t="s">
        <v>2560</v>
      </c>
      <c r="C780" s="13" t="s">
        <v>120</v>
      </c>
      <c r="D780" s="13" t="s">
        <v>2623</v>
      </c>
      <c r="E780" s="14">
        <v>10413973</v>
      </c>
      <c r="F780" s="14">
        <v>17761</v>
      </c>
      <c r="G780" s="14" t="s">
        <v>2624</v>
      </c>
      <c r="H780" s="13" t="s">
        <v>73</v>
      </c>
      <c r="I780" s="13" t="s">
        <v>74</v>
      </c>
      <c r="J780" s="14" t="s">
        <v>75</v>
      </c>
      <c r="K780" s="14" t="s">
        <v>2625</v>
      </c>
      <c r="L780" s="13">
        <v>2016</v>
      </c>
      <c r="M780" s="15">
        <v>42923</v>
      </c>
      <c r="N780" s="16" t="s">
        <v>77</v>
      </c>
      <c r="O780" s="16">
        <v>0</v>
      </c>
      <c r="P780" s="16" t="s">
        <v>78</v>
      </c>
      <c r="Q780" s="16" t="s">
        <v>79</v>
      </c>
      <c r="R780" s="16" t="s">
        <v>78</v>
      </c>
      <c r="S780" s="16" t="s">
        <v>79</v>
      </c>
      <c r="T780" s="14" t="s">
        <v>80</v>
      </c>
      <c r="U780" s="13" t="s">
        <v>2626</v>
      </c>
      <c r="V780" s="14" t="s">
        <v>2627</v>
      </c>
      <c r="W780" s="13" t="s">
        <v>83</v>
      </c>
      <c r="X780" s="17" t="s">
        <v>156</v>
      </c>
      <c r="Y780" s="14">
        <v>617</v>
      </c>
      <c r="Z780" s="14" t="s">
        <v>156</v>
      </c>
      <c r="AA780" s="13" t="s">
        <v>79</v>
      </c>
      <c r="AB780" s="18" t="s">
        <v>86</v>
      </c>
      <c r="AC780" s="4">
        <f t="shared" si="120"/>
        <v>1</v>
      </c>
      <c r="AD780" s="2">
        <f>IF(COUNTIF(D$2:D780,D780)&gt;1,0,1)</f>
        <v>1</v>
      </c>
      <c r="AG780" s="2">
        <f t="shared" si="121"/>
        <v>1</v>
      </c>
      <c r="AH780" s="2">
        <f t="shared" si="127"/>
        <v>0</v>
      </c>
      <c r="AI780" s="2">
        <f t="shared" si="122"/>
        <v>1</v>
      </c>
      <c r="AJ780" s="44" t="str">
        <f t="shared" si="123"/>
        <v>30973959C30794256Q</v>
      </c>
      <c r="AK780" s="2">
        <f>IF(COUNTIF(AJ$2:AJ780,AJ780)&gt;1,0,1)</f>
        <v>1</v>
      </c>
      <c r="AL780" s="2">
        <f t="shared" si="124"/>
        <v>1</v>
      </c>
      <c r="AM780" s="2">
        <f t="shared" si="125"/>
        <v>1</v>
      </c>
      <c r="AN780" s="2">
        <f t="shared" si="126"/>
        <v>0</v>
      </c>
      <c r="AO780" s="2">
        <f>VLOOKUP(D780,'[1]Matriculados PD 2015_2019'!$D:$F,3,0)</f>
        <v>0</v>
      </c>
      <c r="AP780" s="2">
        <f t="shared" si="128"/>
        <v>0</v>
      </c>
      <c r="AQ780" s="2">
        <f t="shared" si="129"/>
        <v>0</v>
      </c>
    </row>
    <row r="781" spans="1:43">
      <c r="A781" s="2">
        <v>196</v>
      </c>
      <c r="B781" s="6" t="s">
        <v>2560</v>
      </c>
      <c r="C781" s="7" t="s">
        <v>120</v>
      </c>
      <c r="D781" s="7" t="s">
        <v>2623</v>
      </c>
      <c r="E781" s="8">
        <v>10413973</v>
      </c>
      <c r="F781" s="8">
        <v>17761</v>
      </c>
      <c r="G781" s="8" t="s">
        <v>2624</v>
      </c>
      <c r="H781" s="7" t="s">
        <v>73</v>
      </c>
      <c r="I781" s="7" t="s">
        <v>74</v>
      </c>
      <c r="J781" s="8" t="s">
        <v>75</v>
      </c>
      <c r="K781" s="8" t="s">
        <v>2625</v>
      </c>
      <c r="L781" s="7">
        <v>2016</v>
      </c>
      <c r="M781" s="9">
        <v>42923</v>
      </c>
      <c r="N781" s="10" t="s">
        <v>77</v>
      </c>
      <c r="O781" s="10">
        <v>0</v>
      </c>
      <c r="P781" s="10" t="s">
        <v>78</v>
      </c>
      <c r="Q781" s="10" t="s">
        <v>79</v>
      </c>
      <c r="R781" s="10" t="s">
        <v>78</v>
      </c>
      <c r="S781" s="10" t="s">
        <v>79</v>
      </c>
      <c r="T781" s="8" t="s">
        <v>80</v>
      </c>
      <c r="U781" s="7" t="s">
        <v>2628</v>
      </c>
      <c r="V781" s="8" t="s">
        <v>2629</v>
      </c>
      <c r="W781" s="7" t="s">
        <v>83</v>
      </c>
      <c r="X781" s="11" t="s">
        <v>156</v>
      </c>
      <c r="Y781" s="8">
        <v>617</v>
      </c>
      <c r="Z781" s="8" t="s">
        <v>156</v>
      </c>
      <c r="AA781" s="7" t="s">
        <v>79</v>
      </c>
      <c r="AB781" s="12" t="s">
        <v>86</v>
      </c>
      <c r="AC781" s="4">
        <f t="shared" si="120"/>
        <v>1</v>
      </c>
      <c r="AD781" s="2">
        <f>IF(COUNTIF(D$2:D781,D781)&gt;1,0,1)</f>
        <v>0</v>
      </c>
      <c r="AG781" s="2">
        <f t="shared" si="121"/>
        <v>0</v>
      </c>
      <c r="AH781" s="2">
        <f t="shared" si="127"/>
        <v>0</v>
      </c>
      <c r="AI781" s="2">
        <f t="shared" si="122"/>
        <v>0</v>
      </c>
      <c r="AJ781" s="44" t="str">
        <f t="shared" si="123"/>
        <v>30973959C30829096B</v>
      </c>
      <c r="AK781" s="2">
        <f>IF(COUNTIF(AJ$2:AJ781,AJ781)&gt;1,0,1)</f>
        <v>1</v>
      </c>
      <c r="AL781" s="2">
        <f t="shared" si="124"/>
        <v>0</v>
      </c>
      <c r="AM781" s="2">
        <f t="shared" si="125"/>
        <v>0</v>
      </c>
      <c r="AN781" s="2">
        <f t="shared" si="126"/>
        <v>0</v>
      </c>
      <c r="AO781" s="2">
        <f>VLOOKUP(D781,'[1]Matriculados PD 2015_2019'!$D:$F,3,0)</f>
        <v>0</v>
      </c>
      <c r="AP781" s="2">
        <f t="shared" si="128"/>
        <v>0</v>
      </c>
      <c r="AQ781" s="2">
        <f t="shared" si="129"/>
        <v>0</v>
      </c>
    </row>
    <row r="782" spans="1:43">
      <c r="A782" s="2">
        <v>196</v>
      </c>
      <c r="B782" s="6" t="s">
        <v>2560</v>
      </c>
      <c r="C782" s="7" t="s">
        <v>120</v>
      </c>
      <c r="D782" s="7" t="s">
        <v>2623</v>
      </c>
      <c r="E782" s="8">
        <v>10413973</v>
      </c>
      <c r="F782" s="8">
        <v>17761</v>
      </c>
      <c r="G782" s="8" t="s">
        <v>2624</v>
      </c>
      <c r="H782" s="7" t="s">
        <v>73</v>
      </c>
      <c r="I782" s="7" t="s">
        <v>74</v>
      </c>
      <c r="J782" s="8" t="s">
        <v>75</v>
      </c>
      <c r="K782" s="8" t="s">
        <v>2625</v>
      </c>
      <c r="L782" s="7">
        <v>2016</v>
      </c>
      <c r="M782" s="9">
        <v>42923</v>
      </c>
      <c r="N782" s="10" t="s">
        <v>77</v>
      </c>
      <c r="O782" s="10">
        <v>0</v>
      </c>
      <c r="P782" s="10" t="s">
        <v>78</v>
      </c>
      <c r="Q782" s="10" t="s">
        <v>79</v>
      </c>
      <c r="R782" s="10" t="s">
        <v>78</v>
      </c>
      <c r="S782" s="10" t="s">
        <v>79</v>
      </c>
      <c r="T782" s="8" t="s">
        <v>80</v>
      </c>
      <c r="U782" s="7" t="s">
        <v>2630</v>
      </c>
      <c r="V782" s="8" t="s">
        <v>2631</v>
      </c>
      <c r="W782" s="7" t="s">
        <v>73</v>
      </c>
      <c r="X782" s="11" t="s">
        <v>156</v>
      </c>
      <c r="Y782" s="8">
        <v>617</v>
      </c>
      <c r="Z782" s="8" t="s">
        <v>156</v>
      </c>
      <c r="AA782" s="7" t="s">
        <v>79</v>
      </c>
      <c r="AB782" s="12" t="s">
        <v>86</v>
      </c>
      <c r="AC782" s="4">
        <f t="shared" si="120"/>
        <v>1</v>
      </c>
      <c r="AD782" s="2">
        <f>IF(COUNTIF(D$2:D782,D782)&gt;1,0,1)</f>
        <v>0</v>
      </c>
      <c r="AG782" s="2">
        <f t="shared" si="121"/>
        <v>0</v>
      </c>
      <c r="AH782" s="2">
        <f t="shared" si="127"/>
        <v>0</v>
      </c>
      <c r="AI782" s="2">
        <f t="shared" si="122"/>
        <v>0</v>
      </c>
      <c r="AJ782" s="44" t="str">
        <f t="shared" si="123"/>
        <v>30973959C30993337D</v>
      </c>
      <c r="AK782" s="2">
        <f>IF(COUNTIF(AJ$2:AJ782,AJ782)&gt;1,0,1)</f>
        <v>1</v>
      </c>
      <c r="AL782" s="2">
        <f t="shared" si="124"/>
        <v>0</v>
      </c>
      <c r="AM782" s="2">
        <f t="shared" si="125"/>
        <v>0</v>
      </c>
      <c r="AN782" s="2">
        <f t="shared" si="126"/>
        <v>0</v>
      </c>
      <c r="AO782" s="2">
        <f>VLOOKUP(D782,'[1]Matriculados PD 2015_2019'!$D:$F,3,0)</f>
        <v>0</v>
      </c>
      <c r="AP782" s="2">
        <f t="shared" si="128"/>
        <v>0</v>
      </c>
      <c r="AQ782" s="2">
        <f t="shared" si="129"/>
        <v>0</v>
      </c>
    </row>
    <row r="783" spans="1:43">
      <c r="A783" s="2">
        <v>196</v>
      </c>
      <c r="B783" s="5" t="s">
        <v>2560</v>
      </c>
      <c r="C783" s="13" t="s">
        <v>120</v>
      </c>
      <c r="D783" s="13" t="s">
        <v>2623</v>
      </c>
      <c r="E783" s="14">
        <v>10413973</v>
      </c>
      <c r="F783" s="14">
        <v>17761</v>
      </c>
      <c r="G783" s="14" t="s">
        <v>2624</v>
      </c>
      <c r="H783" s="13" t="s">
        <v>73</v>
      </c>
      <c r="I783" s="13" t="s">
        <v>74</v>
      </c>
      <c r="J783" s="14" t="s">
        <v>75</v>
      </c>
      <c r="K783" s="14" t="s">
        <v>2625</v>
      </c>
      <c r="L783" s="13">
        <v>2016</v>
      </c>
      <c r="M783" s="15">
        <v>42923</v>
      </c>
      <c r="N783" s="16" t="s">
        <v>77</v>
      </c>
      <c r="O783" s="16">
        <v>0</v>
      </c>
      <c r="P783" s="16" t="s">
        <v>78</v>
      </c>
      <c r="Q783" s="16" t="s">
        <v>79</v>
      </c>
      <c r="R783" s="16" t="s">
        <v>78</v>
      </c>
      <c r="S783" s="16" t="s">
        <v>79</v>
      </c>
      <c r="T783" s="14" t="s">
        <v>90</v>
      </c>
      <c r="U783" s="13" t="s">
        <v>2628</v>
      </c>
      <c r="V783" s="14" t="s">
        <v>2629</v>
      </c>
      <c r="W783" s="13" t="s">
        <v>83</v>
      </c>
      <c r="X783" s="17" t="s">
        <v>156</v>
      </c>
      <c r="Y783" s="14">
        <v>617</v>
      </c>
      <c r="Z783" s="14" t="s">
        <v>156</v>
      </c>
      <c r="AA783" s="13" t="s">
        <v>79</v>
      </c>
      <c r="AB783" s="18" t="s">
        <v>86</v>
      </c>
      <c r="AC783" s="4">
        <f t="shared" si="120"/>
        <v>1</v>
      </c>
      <c r="AD783" s="2">
        <f>IF(COUNTIF(D$2:D783,D783)&gt;1,0,1)</f>
        <v>0</v>
      </c>
      <c r="AG783" s="2">
        <f t="shared" si="121"/>
        <v>0</v>
      </c>
      <c r="AH783" s="2">
        <f t="shared" si="127"/>
        <v>0</v>
      </c>
      <c r="AI783" s="2">
        <f t="shared" si="122"/>
        <v>0</v>
      </c>
      <c r="AJ783" s="44" t="str">
        <f t="shared" si="123"/>
        <v>30973959C30829096B</v>
      </c>
      <c r="AK783" s="2">
        <f>IF(COUNTIF(AJ$2:AJ783,AJ783)&gt;1,0,1)</f>
        <v>0</v>
      </c>
      <c r="AL783" s="2">
        <f t="shared" si="124"/>
        <v>0</v>
      </c>
      <c r="AM783" s="2">
        <f t="shared" si="125"/>
        <v>0</v>
      </c>
      <c r="AN783" s="2">
        <f t="shared" si="126"/>
        <v>0</v>
      </c>
      <c r="AO783" s="2">
        <f>VLOOKUP(D783,'[1]Matriculados PD 2015_2019'!$D:$F,3,0)</f>
        <v>0</v>
      </c>
      <c r="AP783" s="2">
        <f t="shared" si="128"/>
        <v>0</v>
      </c>
      <c r="AQ783" s="2">
        <f t="shared" si="129"/>
        <v>0</v>
      </c>
    </row>
    <row r="784" spans="1:43">
      <c r="A784" s="2">
        <v>196</v>
      </c>
      <c r="B784" s="6" t="s">
        <v>2560</v>
      </c>
      <c r="C784" s="7" t="s">
        <v>120</v>
      </c>
      <c r="D784" s="7" t="s">
        <v>2632</v>
      </c>
      <c r="E784" s="8">
        <v>10373732</v>
      </c>
      <c r="F784" s="8">
        <v>17761</v>
      </c>
      <c r="G784" s="8" t="s">
        <v>2633</v>
      </c>
      <c r="H784" s="7" t="s">
        <v>73</v>
      </c>
      <c r="I784" s="7" t="s">
        <v>74</v>
      </c>
      <c r="J784" s="8" t="s">
        <v>75</v>
      </c>
      <c r="K784" s="8" t="s">
        <v>2634</v>
      </c>
      <c r="L784" s="7">
        <v>2016</v>
      </c>
      <c r="M784" s="9">
        <v>42699</v>
      </c>
      <c r="N784" s="10" t="s">
        <v>77</v>
      </c>
      <c r="O784" s="10">
        <v>0</v>
      </c>
      <c r="P784" s="10" t="s">
        <v>78</v>
      </c>
      <c r="Q784" s="10" t="s">
        <v>78</v>
      </c>
      <c r="R784" s="10" t="s">
        <v>78</v>
      </c>
      <c r="S784" s="10" t="s">
        <v>79</v>
      </c>
      <c r="T784" s="8" t="s">
        <v>80</v>
      </c>
      <c r="U784" s="7" t="s">
        <v>2635</v>
      </c>
      <c r="V784" s="8" t="s">
        <v>2636</v>
      </c>
      <c r="W784" s="7" t="s">
        <v>73</v>
      </c>
      <c r="X784" s="11" t="s">
        <v>185</v>
      </c>
      <c r="Y784" s="8">
        <v>555</v>
      </c>
      <c r="Z784" s="8" t="s">
        <v>186</v>
      </c>
      <c r="AA784" s="7" t="s">
        <v>107</v>
      </c>
      <c r="AB784" s="12" t="s">
        <v>108</v>
      </c>
      <c r="AC784" s="4">
        <f t="shared" si="120"/>
        <v>1</v>
      </c>
      <c r="AD784" s="2">
        <f>IF(COUNTIF(D$2:D784,D784)&gt;1,0,1)</f>
        <v>1</v>
      </c>
      <c r="AG784" s="2">
        <f t="shared" si="121"/>
        <v>0</v>
      </c>
      <c r="AH784" s="2">
        <f t="shared" si="127"/>
        <v>0</v>
      </c>
      <c r="AI784" s="2">
        <f t="shared" si="122"/>
        <v>1</v>
      </c>
      <c r="AJ784" s="44" t="str">
        <f t="shared" si="123"/>
        <v>30979480K30965653V</v>
      </c>
      <c r="AK784" s="2">
        <f>IF(COUNTIF(AJ$2:AJ784,AJ784)&gt;1,0,1)</f>
        <v>1</v>
      </c>
      <c r="AL784" s="2">
        <f t="shared" si="124"/>
        <v>1</v>
      </c>
      <c r="AM784" s="2">
        <f t="shared" si="125"/>
        <v>1</v>
      </c>
      <c r="AN784" s="2">
        <f t="shared" si="126"/>
        <v>0</v>
      </c>
      <c r="AO784" s="2">
        <f>VLOOKUP(D784,'[1]Matriculados PD 2015_2019'!$D:$F,3,0)</f>
        <v>0</v>
      </c>
      <c r="AP784" s="2">
        <f t="shared" si="128"/>
        <v>0</v>
      </c>
      <c r="AQ784" s="2">
        <f t="shared" si="129"/>
        <v>0</v>
      </c>
    </row>
    <row r="785" spans="1:43">
      <c r="A785" s="2">
        <v>196</v>
      </c>
      <c r="B785" s="5" t="s">
        <v>2560</v>
      </c>
      <c r="C785" s="13" t="s">
        <v>120</v>
      </c>
      <c r="D785" s="13" t="s">
        <v>2632</v>
      </c>
      <c r="E785" s="14">
        <v>10373732</v>
      </c>
      <c r="F785" s="14">
        <v>17761</v>
      </c>
      <c r="G785" s="14" t="s">
        <v>2633</v>
      </c>
      <c r="H785" s="13" t="s">
        <v>73</v>
      </c>
      <c r="I785" s="13" t="s">
        <v>74</v>
      </c>
      <c r="J785" s="14" t="s">
        <v>75</v>
      </c>
      <c r="K785" s="14" t="s">
        <v>2634</v>
      </c>
      <c r="L785" s="13">
        <v>2016</v>
      </c>
      <c r="M785" s="15">
        <v>42699</v>
      </c>
      <c r="N785" s="16" t="s">
        <v>77</v>
      </c>
      <c r="O785" s="16">
        <v>0</v>
      </c>
      <c r="P785" s="16" t="s">
        <v>78</v>
      </c>
      <c r="Q785" s="16" t="s">
        <v>78</v>
      </c>
      <c r="R785" s="16" t="s">
        <v>78</v>
      </c>
      <c r="S785" s="16" t="s">
        <v>79</v>
      </c>
      <c r="T785" s="14" t="s">
        <v>80</v>
      </c>
      <c r="U785" s="13" t="s">
        <v>2637</v>
      </c>
      <c r="V785" s="14" t="s">
        <v>2638</v>
      </c>
      <c r="W785" s="13" t="s">
        <v>83</v>
      </c>
      <c r="X785" s="17" t="s">
        <v>185</v>
      </c>
      <c r="Y785" s="14">
        <v>555</v>
      </c>
      <c r="Z785" s="14" t="s">
        <v>186</v>
      </c>
      <c r="AA785" s="13" t="s">
        <v>107</v>
      </c>
      <c r="AB785" s="18" t="s">
        <v>108</v>
      </c>
      <c r="AC785" s="4">
        <f t="shared" si="120"/>
        <v>1</v>
      </c>
      <c r="AD785" s="2">
        <f>IF(COUNTIF(D$2:D785,D785)&gt;1,0,1)</f>
        <v>0</v>
      </c>
      <c r="AG785" s="2">
        <f t="shared" si="121"/>
        <v>0</v>
      </c>
      <c r="AH785" s="2">
        <f t="shared" si="127"/>
        <v>0</v>
      </c>
      <c r="AI785" s="2">
        <f t="shared" si="122"/>
        <v>0</v>
      </c>
      <c r="AJ785" s="44" t="str">
        <f t="shared" si="123"/>
        <v>30979480K32021230D</v>
      </c>
      <c r="AK785" s="2">
        <f>IF(COUNTIF(AJ$2:AJ785,AJ785)&gt;1,0,1)</f>
        <v>1</v>
      </c>
      <c r="AL785" s="2">
        <f t="shared" si="124"/>
        <v>0</v>
      </c>
      <c r="AM785" s="2">
        <f t="shared" si="125"/>
        <v>0</v>
      </c>
      <c r="AN785" s="2">
        <f t="shared" si="126"/>
        <v>0</v>
      </c>
      <c r="AO785" s="2">
        <f>VLOOKUP(D785,'[1]Matriculados PD 2015_2019'!$D:$F,3,0)</f>
        <v>0</v>
      </c>
      <c r="AP785" s="2">
        <f t="shared" si="128"/>
        <v>0</v>
      </c>
      <c r="AQ785" s="2">
        <f t="shared" si="129"/>
        <v>0</v>
      </c>
    </row>
    <row r="786" spans="1:43">
      <c r="A786" s="2">
        <v>196</v>
      </c>
      <c r="B786" s="6" t="s">
        <v>2560</v>
      </c>
      <c r="C786" s="7" t="s">
        <v>120</v>
      </c>
      <c r="D786" s="7" t="s">
        <v>2632</v>
      </c>
      <c r="E786" s="8">
        <v>10373732</v>
      </c>
      <c r="F786" s="8">
        <v>17761</v>
      </c>
      <c r="G786" s="8" t="s">
        <v>2633</v>
      </c>
      <c r="H786" s="7" t="s">
        <v>73</v>
      </c>
      <c r="I786" s="7" t="s">
        <v>74</v>
      </c>
      <c r="J786" s="8" t="s">
        <v>75</v>
      </c>
      <c r="K786" s="8" t="s">
        <v>2634</v>
      </c>
      <c r="L786" s="7">
        <v>2016</v>
      </c>
      <c r="M786" s="9">
        <v>42699</v>
      </c>
      <c r="N786" s="10" t="s">
        <v>77</v>
      </c>
      <c r="O786" s="10">
        <v>0</v>
      </c>
      <c r="P786" s="10" t="s">
        <v>78</v>
      </c>
      <c r="Q786" s="10" t="s">
        <v>78</v>
      </c>
      <c r="R786" s="10" t="s">
        <v>78</v>
      </c>
      <c r="S786" s="10" t="s">
        <v>79</v>
      </c>
      <c r="T786" s="8" t="s">
        <v>90</v>
      </c>
      <c r="U786" s="7" t="s">
        <v>2637</v>
      </c>
      <c r="V786" s="8" t="s">
        <v>2638</v>
      </c>
      <c r="W786" s="7" t="s">
        <v>83</v>
      </c>
      <c r="X786" s="11" t="s">
        <v>185</v>
      </c>
      <c r="Y786" s="8">
        <v>555</v>
      </c>
      <c r="Z786" s="8" t="s">
        <v>186</v>
      </c>
      <c r="AA786" s="7" t="s">
        <v>107</v>
      </c>
      <c r="AB786" s="12" t="s">
        <v>108</v>
      </c>
      <c r="AC786" s="4">
        <f t="shared" si="120"/>
        <v>1</v>
      </c>
      <c r="AD786" s="2">
        <f>IF(COUNTIF(D$2:D786,D786)&gt;1,0,1)</f>
        <v>0</v>
      </c>
      <c r="AG786" s="2">
        <f t="shared" si="121"/>
        <v>0</v>
      </c>
      <c r="AH786" s="2">
        <f t="shared" si="127"/>
        <v>0</v>
      </c>
      <c r="AI786" s="2">
        <f t="shared" si="122"/>
        <v>0</v>
      </c>
      <c r="AJ786" s="44" t="str">
        <f t="shared" si="123"/>
        <v>30979480K32021230D</v>
      </c>
      <c r="AK786" s="2">
        <f>IF(COUNTIF(AJ$2:AJ786,AJ786)&gt;1,0,1)</f>
        <v>0</v>
      </c>
      <c r="AL786" s="2">
        <f t="shared" si="124"/>
        <v>0</v>
      </c>
      <c r="AM786" s="2">
        <f t="shared" si="125"/>
        <v>0</v>
      </c>
      <c r="AN786" s="2">
        <f t="shared" si="126"/>
        <v>0</v>
      </c>
      <c r="AO786" s="2">
        <f>VLOOKUP(D786,'[1]Matriculados PD 2015_2019'!$D:$F,3,0)</f>
        <v>0</v>
      </c>
      <c r="AP786" s="2">
        <f t="shared" si="128"/>
        <v>0</v>
      </c>
      <c r="AQ786" s="2">
        <f t="shared" si="129"/>
        <v>0</v>
      </c>
    </row>
    <row r="787" spans="1:43">
      <c r="A787" s="2">
        <v>196</v>
      </c>
      <c r="B787" s="5" t="s">
        <v>2560</v>
      </c>
      <c r="C787" s="13" t="s">
        <v>120</v>
      </c>
      <c r="D787" s="13" t="s">
        <v>2639</v>
      </c>
      <c r="E787" s="14">
        <v>10332503</v>
      </c>
      <c r="F787" s="14">
        <v>17761</v>
      </c>
      <c r="G787" s="14" t="s">
        <v>2640</v>
      </c>
      <c r="H787" s="13" t="s">
        <v>73</v>
      </c>
      <c r="I787" s="13" t="s">
        <v>74</v>
      </c>
      <c r="J787" s="14" t="s">
        <v>75</v>
      </c>
      <c r="K787" s="14" t="s">
        <v>2641</v>
      </c>
      <c r="L787" s="13">
        <v>2016</v>
      </c>
      <c r="M787" s="15">
        <v>43004</v>
      </c>
      <c r="N787" s="16" t="s">
        <v>77</v>
      </c>
      <c r="O787" s="16">
        <v>0</v>
      </c>
      <c r="P787" s="16" t="s">
        <v>78</v>
      </c>
      <c r="Q787" s="16" t="s">
        <v>78</v>
      </c>
      <c r="R787" s="16" t="s">
        <v>78</v>
      </c>
      <c r="S787" s="16" t="s">
        <v>78</v>
      </c>
      <c r="T787" s="14" t="s">
        <v>80</v>
      </c>
      <c r="U787" s="13" t="s">
        <v>1646</v>
      </c>
      <c r="V787" s="14" t="s">
        <v>1647</v>
      </c>
      <c r="W787" s="13" t="s">
        <v>83</v>
      </c>
      <c r="X787" s="17" t="s">
        <v>105</v>
      </c>
      <c r="Y787" s="14">
        <v>705</v>
      </c>
      <c r="Z787" s="14" t="s">
        <v>106</v>
      </c>
      <c r="AA787" s="13" t="s">
        <v>107</v>
      </c>
      <c r="AB787" s="18" t="s">
        <v>108</v>
      </c>
      <c r="AC787" s="4">
        <f t="shared" si="120"/>
        <v>1</v>
      </c>
      <c r="AD787" s="2">
        <f>IF(COUNTIF(D$2:D787,D787)&gt;1,0,1)</f>
        <v>1</v>
      </c>
      <c r="AG787" s="2">
        <f t="shared" si="121"/>
        <v>0</v>
      </c>
      <c r="AH787" s="2">
        <f t="shared" si="127"/>
        <v>0</v>
      </c>
      <c r="AI787" s="2">
        <f t="shared" si="122"/>
        <v>1</v>
      </c>
      <c r="AJ787" s="44" t="str">
        <f t="shared" si="123"/>
        <v>30983100F05880239J</v>
      </c>
      <c r="AK787" s="2">
        <f>IF(COUNTIF(AJ$2:AJ787,AJ787)&gt;1,0,1)</f>
        <v>1</v>
      </c>
      <c r="AL787" s="2">
        <f t="shared" si="124"/>
        <v>1</v>
      </c>
      <c r="AM787" s="2">
        <f t="shared" si="125"/>
        <v>0</v>
      </c>
      <c r="AN787" s="2">
        <f t="shared" si="126"/>
        <v>0</v>
      </c>
      <c r="AO787" s="2">
        <f>VLOOKUP(D787,'[1]Matriculados PD 2015_2019'!$D:$F,3,0)</f>
        <v>0</v>
      </c>
      <c r="AP787" s="2">
        <f t="shared" si="128"/>
        <v>0</v>
      </c>
      <c r="AQ787" s="2">
        <f t="shared" si="129"/>
        <v>0</v>
      </c>
    </row>
    <row r="788" spans="1:43">
      <c r="A788" s="2">
        <v>196</v>
      </c>
      <c r="B788" s="6" t="s">
        <v>2560</v>
      </c>
      <c r="C788" s="7" t="s">
        <v>120</v>
      </c>
      <c r="D788" s="7" t="s">
        <v>2639</v>
      </c>
      <c r="E788" s="8">
        <v>10332503</v>
      </c>
      <c r="F788" s="8">
        <v>17761</v>
      </c>
      <c r="G788" s="8" t="s">
        <v>2640</v>
      </c>
      <c r="H788" s="7" t="s">
        <v>73</v>
      </c>
      <c r="I788" s="7" t="s">
        <v>74</v>
      </c>
      <c r="J788" s="8" t="s">
        <v>75</v>
      </c>
      <c r="K788" s="8" t="s">
        <v>2641</v>
      </c>
      <c r="L788" s="7">
        <v>2016</v>
      </c>
      <c r="M788" s="9">
        <v>43004</v>
      </c>
      <c r="N788" s="10" t="s">
        <v>77</v>
      </c>
      <c r="O788" s="10">
        <v>0</v>
      </c>
      <c r="P788" s="10" t="s">
        <v>78</v>
      </c>
      <c r="Q788" s="10" t="s">
        <v>78</v>
      </c>
      <c r="R788" s="10" t="s">
        <v>78</v>
      </c>
      <c r="S788" s="10" t="s">
        <v>78</v>
      </c>
      <c r="T788" s="8" t="s">
        <v>80</v>
      </c>
      <c r="U788" s="7" t="s">
        <v>2642</v>
      </c>
      <c r="V788" s="8" t="s">
        <v>2643</v>
      </c>
      <c r="W788" s="7"/>
      <c r="X788" s="11"/>
      <c r="Y788" s="8"/>
      <c r="Z788" s="8"/>
      <c r="AA788" s="7"/>
      <c r="AB788" s="12"/>
      <c r="AC788" s="4">
        <f t="shared" si="120"/>
        <v>1</v>
      </c>
      <c r="AD788" s="2">
        <f>IF(COUNTIF(D$2:D788,D788)&gt;1,0,1)</f>
        <v>0</v>
      </c>
      <c r="AG788" s="2">
        <f t="shared" si="121"/>
        <v>0</v>
      </c>
      <c r="AH788" s="2">
        <f t="shared" si="127"/>
        <v>0</v>
      </c>
      <c r="AI788" s="2">
        <f t="shared" si="122"/>
        <v>0</v>
      </c>
      <c r="AJ788" s="44" t="str">
        <f t="shared" si="123"/>
        <v>30983100F30957980A</v>
      </c>
      <c r="AK788" s="2">
        <f>IF(COUNTIF(AJ$2:AJ788,AJ788)&gt;1,0,1)</f>
        <v>1</v>
      </c>
      <c r="AL788" s="2">
        <f t="shared" si="124"/>
        <v>0</v>
      </c>
      <c r="AM788" s="2">
        <f t="shared" si="125"/>
        <v>0</v>
      </c>
      <c r="AN788" s="2">
        <f t="shared" si="126"/>
        <v>0</v>
      </c>
      <c r="AO788" s="2">
        <f>VLOOKUP(D788,'[1]Matriculados PD 2015_2019'!$D:$F,3,0)</f>
        <v>0</v>
      </c>
      <c r="AP788" s="2">
        <f t="shared" si="128"/>
        <v>0</v>
      </c>
      <c r="AQ788" s="2">
        <f t="shared" si="129"/>
        <v>0</v>
      </c>
    </row>
    <row r="789" spans="1:43">
      <c r="A789" s="2">
        <v>196</v>
      </c>
      <c r="B789" s="6" t="s">
        <v>2560</v>
      </c>
      <c r="C789" s="7" t="s">
        <v>120</v>
      </c>
      <c r="D789" s="7" t="s">
        <v>2639</v>
      </c>
      <c r="E789" s="8">
        <v>10332503</v>
      </c>
      <c r="F789" s="8">
        <v>17761</v>
      </c>
      <c r="G789" s="8" t="s">
        <v>2640</v>
      </c>
      <c r="H789" s="7" t="s">
        <v>73</v>
      </c>
      <c r="I789" s="7" t="s">
        <v>74</v>
      </c>
      <c r="J789" s="8" t="s">
        <v>75</v>
      </c>
      <c r="K789" s="8" t="s">
        <v>2641</v>
      </c>
      <c r="L789" s="7">
        <v>2016</v>
      </c>
      <c r="M789" s="9">
        <v>43004</v>
      </c>
      <c r="N789" s="10" t="s">
        <v>77</v>
      </c>
      <c r="O789" s="10">
        <v>0</v>
      </c>
      <c r="P789" s="10" t="s">
        <v>78</v>
      </c>
      <c r="Q789" s="10" t="s">
        <v>78</v>
      </c>
      <c r="R789" s="10" t="s">
        <v>78</v>
      </c>
      <c r="S789" s="10" t="s">
        <v>78</v>
      </c>
      <c r="T789" s="8" t="s">
        <v>90</v>
      </c>
      <c r="U789" s="7" t="s">
        <v>1646</v>
      </c>
      <c r="V789" s="8" t="s">
        <v>1647</v>
      </c>
      <c r="W789" s="7" t="s">
        <v>83</v>
      </c>
      <c r="X789" s="11" t="s">
        <v>105</v>
      </c>
      <c r="Y789" s="8">
        <v>705</v>
      </c>
      <c r="Z789" s="8" t="s">
        <v>106</v>
      </c>
      <c r="AA789" s="7" t="s">
        <v>107</v>
      </c>
      <c r="AB789" s="12" t="s">
        <v>108</v>
      </c>
      <c r="AC789" s="4">
        <f t="shared" si="120"/>
        <v>1</v>
      </c>
      <c r="AD789" s="2">
        <f>IF(COUNTIF(D$2:D789,D789)&gt;1,0,1)</f>
        <v>0</v>
      </c>
      <c r="AG789" s="2">
        <f t="shared" si="121"/>
        <v>0</v>
      </c>
      <c r="AH789" s="2">
        <f t="shared" si="127"/>
        <v>0</v>
      </c>
      <c r="AI789" s="2">
        <f t="shared" si="122"/>
        <v>0</v>
      </c>
      <c r="AJ789" s="44" t="str">
        <f t="shared" si="123"/>
        <v>30983100F05880239J</v>
      </c>
      <c r="AK789" s="2">
        <f>IF(COUNTIF(AJ$2:AJ789,AJ789)&gt;1,0,1)</f>
        <v>0</v>
      </c>
      <c r="AL789" s="2">
        <f t="shared" si="124"/>
        <v>0</v>
      </c>
      <c r="AM789" s="2">
        <f t="shared" si="125"/>
        <v>0</v>
      </c>
      <c r="AN789" s="2">
        <f t="shared" si="126"/>
        <v>0</v>
      </c>
      <c r="AO789" s="2">
        <f>VLOOKUP(D789,'[1]Matriculados PD 2015_2019'!$D:$F,3,0)</f>
        <v>0</v>
      </c>
      <c r="AP789" s="2">
        <f t="shared" si="128"/>
        <v>0</v>
      </c>
      <c r="AQ789" s="2">
        <f t="shared" si="129"/>
        <v>0</v>
      </c>
    </row>
    <row r="790" spans="1:43">
      <c r="A790" s="2">
        <v>196</v>
      </c>
      <c r="B790" s="5" t="s">
        <v>2560</v>
      </c>
      <c r="C790" s="13" t="s">
        <v>120</v>
      </c>
      <c r="D790" s="13" t="s">
        <v>2644</v>
      </c>
      <c r="E790" s="14">
        <v>10336641</v>
      </c>
      <c r="F790" s="14">
        <v>17761</v>
      </c>
      <c r="G790" s="14" t="s">
        <v>2645</v>
      </c>
      <c r="H790" s="13" t="s">
        <v>83</v>
      </c>
      <c r="I790" s="13" t="s">
        <v>74</v>
      </c>
      <c r="J790" s="14" t="s">
        <v>75</v>
      </c>
      <c r="K790" s="14" t="s">
        <v>2646</v>
      </c>
      <c r="L790" s="13">
        <v>2016</v>
      </c>
      <c r="M790" s="15">
        <v>43004</v>
      </c>
      <c r="N790" s="16" t="s">
        <v>77</v>
      </c>
      <c r="O790" s="16">
        <v>0</v>
      </c>
      <c r="P790" s="16" t="s">
        <v>78</v>
      </c>
      <c r="Q790" s="16" t="s">
        <v>79</v>
      </c>
      <c r="R790" s="16" t="s">
        <v>78</v>
      </c>
      <c r="S790" s="16" t="s">
        <v>78</v>
      </c>
      <c r="T790" s="14" t="s">
        <v>80</v>
      </c>
      <c r="U790" s="13" t="s">
        <v>1596</v>
      </c>
      <c r="V790" s="14" t="s">
        <v>1597</v>
      </c>
      <c r="W790" s="13" t="s">
        <v>83</v>
      </c>
      <c r="X790" s="17" t="s">
        <v>105</v>
      </c>
      <c r="Y790" s="14">
        <v>705</v>
      </c>
      <c r="Z790" s="14" t="s">
        <v>106</v>
      </c>
      <c r="AA790" s="13" t="s">
        <v>107</v>
      </c>
      <c r="AB790" s="18" t="s">
        <v>108</v>
      </c>
      <c r="AC790" s="4">
        <f t="shared" si="120"/>
        <v>1</v>
      </c>
      <c r="AD790" s="2">
        <f>IF(COUNTIF(D$2:D790,D790)&gt;1,0,1)</f>
        <v>1</v>
      </c>
      <c r="AG790" s="2">
        <f t="shared" si="121"/>
        <v>1</v>
      </c>
      <c r="AH790" s="2">
        <f t="shared" si="127"/>
        <v>0</v>
      </c>
      <c r="AI790" s="2">
        <f t="shared" si="122"/>
        <v>1</v>
      </c>
      <c r="AJ790" s="44" t="str">
        <f t="shared" si="123"/>
        <v>30988407R30399664N</v>
      </c>
      <c r="AK790" s="2">
        <f>IF(COUNTIF(AJ$2:AJ790,AJ790)&gt;1,0,1)</f>
        <v>1</v>
      </c>
      <c r="AL790" s="2">
        <f t="shared" si="124"/>
        <v>1</v>
      </c>
      <c r="AM790" s="2">
        <f t="shared" si="125"/>
        <v>0</v>
      </c>
      <c r="AN790" s="2">
        <f t="shared" si="126"/>
        <v>0</v>
      </c>
      <c r="AO790" s="2">
        <f>VLOOKUP(D790,'[1]Matriculados PD 2015_2019'!$D:$F,3,0)</f>
        <v>0</v>
      </c>
      <c r="AP790" s="2">
        <f t="shared" si="128"/>
        <v>0</v>
      </c>
      <c r="AQ790" s="2">
        <f t="shared" si="129"/>
        <v>0</v>
      </c>
    </row>
    <row r="791" spans="1:43">
      <c r="A791" s="2">
        <v>196</v>
      </c>
      <c r="B791" s="6" t="s">
        <v>2560</v>
      </c>
      <c r="C791" s="7" t="s">
        <v>120</v>
      </c>
      <c r="D791" s="7" t="s">
        <v>2644</v>
      </c>
      <c r="E791" s="8">
        <v>10336641</v>
      </c>
      <c r="F791" s="8">
        <v>17761</v>
      </c>
      <c r="G791" s="8" t="s">
        <v>2645</v>
      </c>
      <c r="H791" s="7" t="s">
        <v>83</v>
      </c>
      <c r="I791" s="7" t="s">
        <v>74</v>
      </c>
      <c r="J791" s="8" t="s">
        <v>75</v>
      </c>
      <c r="K791" s="8" t="s">
        <v>2646</v>
      </c>
      <c r="L791" s="7">
        <v>2016</v>
      </c>
      <c r="M791" s="9">
        <v>43004</v>
      </c>
      <c r="N791" s="10" t="s">
        <v>77</v>
      </c>
      <c r="O791" s="10">
        <v>0</v>
      </c>
      <c r="P791" s="10" t="s">
        <v>78</v>
      </c>
      <c r="Q791" s="10" t="s">
        <v>79</v>
      </c>
      <c r="R791" s="10" t="s">
        <v>78</v>
      </c>
      <c r="S791" s="10" t="s">
        <v>78</v>
      </c>
      <c r="T791" s="8" t="s">
        <v>80</v>
      </c>
      <c r="U791" s="7" t="s">
        <v>2647</v>
      </c>
      <c r="V791" s="8" t="s">
        <v>2648</v>
      </c>
      <c r="W791" s="7" t="s">
        <v>83</v>
      </c>
      <c r="X791" s="11" t="s">
        <v>105</v>
      </c>
      <c r="Y791" s="8">
        <v>705</v>
      </c>
      <c r="Z791" s="8" t="s">
        <v>106</v>
      </c>
      <c r="AA791" s="7" t="s">
        <v>107</v>
      </c>
      <c r="AB791" s="12" t="s">
        <v>108</v>
      </c>
      <c r="AC791" s="4">
        <f t="shared" si="120"/>
        <v>1</v>
      </c>
      <c r="AD791" s="2">
        <f>IF(COUNTIF(D$2:D791,D791)&gt;1,0,1)</f>
        <v>0</v>
      </c>
      <c r="AG791" s="2">
        <f t="shared" si="121"/>
        <v>0</v>
      </c>
      <c r="AH791" s="2">
        <f t="shared" si="127"/>
        <v>0</v>
      </c>
      <c r="AI791" s="2">
        <f t="shared" si="122"/>
        <v>0</v>
      </c>
      <c r="AJ791" s="44" t="str">
        <f t="shared" si="123"/>
        <v>30988407R44258734H</v>
      </c>
      <c r="AK791" s="2">
        <f>IF(COUNTIF(AJ$2:AJ791,AJ791)&gt;1,0,1)</f>
        <v>1</v>
      </c>
      <c r="AL791" s="2">
        <f t="shared" si="124"/>
        <v>0</v>
      </c>
      <c r="AM791" s="2">
        <f t="shared" si="125"/>
        <v>0</v>
      </c>
      <c r="AN791" s="2">
        <f t="shared" si="126"/>
        <v>0</v>
      </c>
      <c r="AO791" s="2">
        <f>VLOOKUP(D791,'[1]Matriculados PD 2015_2019'!$D:$F,3,0)</f>
        <v>0</v>
      </c>
      <c r="AP791" s="2">
        <f t="shared" si="128"/>
        <v>0</v>
      </c>
      <c r="AQ791" s="2">
        <f t="shared" si="129"/>
        <v>0</v>
      </c>
    </row>
    <row r="792" spans="1:43">
      <c r="A792" s="2">
        <v>196</v>
      </c>
      <c r="B792" s="6" t="s">
        <v>2560</v>
      </c>
      <c r="C792" s="7" t="s">
        <v>120</v>
      </c>
      <c r="D792" s="7" t="s">
        <v>2644</v>
      </c>
      <c r="E792" s="8">
        <v>10336641</v>
      </c>
      <c r="F792" s="8">
        <v>17761</v>
      </c>
      <c r="G792" s="8" t="s">
        <v>2645</v>
      </c>
      <c r="H792" s="7" t="s">
        <v>83</v>
      </c>
      <c r="I792" s="7" t="s">
        <v>74</v>
      </c>
      <c r="J792" s="8" t="s">
        <v>75</v>
      </c>
      <c r="K792" s="8" t="s">
        <v>2646</v>
      </c>
      <c r="L792" s="7">
        <v>2016</v>
      </c>
      <c r="M792" s="9">
        <v>43004</v>
      </c>
      <c r="N792" s="10" t="s">
        <v>77</v>
      </c>
      <c r="O792" s="10">
        <v>0</v>
      </c>
      <c r="P792" s="10" t="s">
        <v>78</v>
      </c>
      <c r="Q792" s="10" t="s">
        <v>79</v>
      </c>
      <c r="R792" s="10" t="s">
        <v>78</v>
      </c>
      <c r="S792" s="10" t="s">
        <v>78</v>
      </c>
      <c r="T792" s="8" t="s">
        <v>90</v>
      </c>
      <c r="U792" s="7" t="s">
        <v>1596</v>
      </c>
      <c r="V792" s="8" t="s">
        <v>1597</v>
      </c>
      <c r="W792" s="7" t="s">
        <v>83</v>
      </c>
      <c r="X792" s="11" t="s">
        <v>105</v>
      </c>
      <c r="Y792" s="8">
        <v>705</v>
      </c>
      <c r="Z792" s="8" t="s">
        <v>106</v>
      </c>
      <c r="AA792" s="7" t="s">
        <v>107</v>
      </c>
      <c r="AB792" s="12" t="s">
        <v>108</v>
      </c>
      <c r="AC792" s="4">
        <f t="shared" si="120"/>
        <v>1</v>
      </c>
      <c r="AD792" s="2">
        <f>IF(COUNTIF(D$2:D792,D792)&gt;1,0,1)</f>
        <v>0</v>
      </c>
      <c r="AG792" s="2">
        <f t="shared" si="121"/>
        <v>0</v>
      </c>
      <c r="AH792" s="2">
        <f t="shared" si="127"/>
        <v>0</v>
      </c>
      <c r="AI792" s="2">
        <f t="shared" si="122"/>
        <v>0</v>
      </c>
      <c r="AJ792" s="44" t="str">
        <f t="shared" si="123"/>
        <v>30988407R30399664N</v>
      </c>
      <c r="AK792" s="2">
        <f>IF(COUNTIF(AJ$2:AJ792,AJ792)&gt;1,0,1)</f>
        <v>0</v>
      </c>
      <c r="AL792" s="2">
        <f t="shared" si="124"/>
        <v>0</v>
      </c>
      <c r="AM792" s="2">
        <f t="shared" si="125"/>
        <v>0</v>
      </c>
      <c r="AN792" s="2">
        <f t="shared" si="126"/>
        <v>0</v>
      </c>
      <c r="AO792" s="2">
        <f>VLOOKUP(D792,'[1]Matriculados PD 2015_2019'!$D:$F,3,0)</f>
        <v>0</v>
      </c>
      <c r="AP792" s="2">
        <f t="shared" si="128"/>
        <v>0</v>
      </c>
      <c r="AQ792" s="2">
        <f t="shared" si="129"/>
        <v>0</v>
      </c>
    </row>
    <row r="793" spans="1:43">
      <c r="A793" s="2">
        <v>196</v>
      </c>
      <c r="B793" s="5" t="s">
        <v>2560</v>
      </c>
      <c r="C793" s="13" t="s">
        <v>120</v>
      </c>
      <c r="D793" s="13" t="s">
        <v>2649</v>
      </c>
      <c r="E793" s="14">
        <v>10422323</v>
      </c>
      <c r="F793" s="14">
        <v>17761</v>
      </c>
      <c r="G793" s="14" t="s">
        <v>2650</v>
      </c>
      <c r="H793" s="13" t="s">
        <v>83</v>
      </c>
      <c r="I793" s="13" t="s">
        <v>74</v>
      </c>
      <c r="J793" s="14" t="s">
        <v>75</v>
      </c>
      <c r="K793" s="14" t="s">
        <v>2651</v>
      </c>
      <c r="L793" s="13">
        <v>2016</v>
      </c>
      <c r="M793" s="15">
        <v>42725</v>
      </c>
      <c r="N793" s="16" t="s">
        <v>77</v>
      </c>
      <c r="O793" s="16">
        <v>0</v>
      </c>
      <c r="P793" s="16" t="s">
        <v>78</v>
      </c>
      <c r="Q793" s="16" t="s">
        <v>79</v>
      </c>
      <c r="R793" s="16" t="s">
        <v>78</v>
      </c>
      <c r="S793" s="16" t="s">
        <v>78</v>
      </c>
      <c r="T793" s="14" t="s">
        <v>80</v>
      </c>
      <c r="U793" s="13" t="s">
        <v>2652</v>
      </c>
      <c r="V793" s="14" t="s">
        <v>2653</v>
      </c>
      <c r="W793" s="13" t="s">
        <v>83</v>
      </c>
      <c r="X793" s="17" t="s">
        <v>129</v>
      </c>
      <c r="Y793" s="14">
        <v>60</v>
      </c>
      <c r="Z793" s="14" t="s">
        <v>129</v>
      </c>
      <c r="AA793" s="13" t="s">
        <v>99</v>
      </c>
      <c r="AB793" s="18" t="s">
        <v>100</v>
      </c>
      <c r="AC793" s="4">
        <f t="shared" si="120"/>
        <v>1</v>
      </c>
      <c r="AD793" s="2">
        <f>IF(COUNTIF(D$2:D793,D793)&gt;1,0,1)</f>
        <v>1</v>
      </c>
      <c r="AG793" s="2">
        <f t="shared" si="121"/>
        <v>1</v>
      </c>
      <c r="AH793" s="2">
        <f t="shared" si="127"/>
        <v>0</v>
      </c>
      <c r="AI793" s="2">
        <f t="shared" si="122"/>
        <v>1</v>
      </c>
      <c r="AJ793" s="44" t="str">
        <f t="shared" si="123"/>
        <v>30988448L30401988J</v>
      </c>
      <c r="AK793" s="2">
        <f>IF(COUNTIF(AJ$2:AJ793,AJ793)&gt;1,0,1)</f>
        <v>1</v>
      </c>
      <c r="AL793" s="2">
        <f t="shared" si="124"/>
        <v>1</v>
      </c>
      <c r="AM793" s="2">
        <f t="shared" si="125"/>
        <v>0</v>
      </c>
      <c r="AN793" s="2">
        <f t="shared" si="126"/>
        <v>0</v>
      </c>
      <c r="AO793" s="2">
        <f>VLOOKUP(D793,'[1]Matriculados PD 2015_2019'!$D:$F,3,0)</f>
        <v>0</v>
      </c>
      <c r="AP793" s="2">
        <f t="shared" si="128"/>
        <v>0</v>
      </c>
      <c r="AQ793" s="2">
        <f t="shared" si="129"/>
        <v>0</v>
      </c>
    </row>
    <row r="794" spans="1:43">
      <c r="A794" s="2">
        <v>196</v>
      </c>
      <c r="B794" s="6" t="s">
        <v>2560</v>
      </c>
      <c r="C794" s="7" t="s">
        <v>120</v>
      </c>
      <c r="D794" s="7" t="s">
        <v>2649</v>
      </c>
      <c r="E794" s="8">
        <v>10422323</v>
      </c>
      <c r="F794" s="8">
        <v>17761</v>
      </c>
      <c r="G794" s="8" t="s">
        <v>2650</v>
      </c>
      <c r="H794" s="7" t="s">
        <v>83</v>
      </c>
      <c r="I794" s="7" t="s">
        <v>74</v>
      </c>
      <c r="J794" s="8" t="s">
        <v>75</v>
      </c>
      <c r="K794" s="8" t="s">
        <v>2651</v>
      </c>
      <c r="L794" s="7">
        <v>2016</v>
      </c>
      <c r="M794" s="9">
        <v>42725</v>
      </c>
      <c r="N794" s="10" t="s">
        <v>77</v>
      </c>
      <c r="O794" s="10">
        <v>0</v>
      </c>
      <c r="P794" s="10" t="s">
        <v>78</v>
      </c>
      <c r="Q794" s="10" t="s">
        <v>79</v>
      </c>
      <c r="R794" s="10" t="s">
        <v>78</v>
      </c>
      <c r="S794" s="10" t="s">
        <v>78</v>
      </c>
      <c r="T794" s="8" t="s">
        <v>80</v>
      </c>
      <c r="U794" s="7" t="s">
        <v>2654</v>
      </c>
      <c r="V794" s="8" t="s">
        <v>2655</v>
      </c>
      <c r="W794" s="7" t="s">
        <v>73</v>
      </c>
      <c r="X794" s="11" t="s">
        <v>129</v>
      </c>
      <c r="Y794" s="8">
        <v>60</v>
      </c>
      <c r="Z794" s="8" t="s">
        <v>129</v>
      </c>
      <c r="AA794" s="7" t="s">
        <v>99</v>
      </c>
      <c r="AB794" s="12" t="s">
        <v>100</v>
      </c>
      <c r="AC794" s="4">
        <f t="shared" si="120"/>
        <v>1</v>
      </c>
      <c r="AD794" s="2">
        <f>IF(COUNTIF(D$2:D794,D794)&gt;1,0,1)</f>
        <v>0</v>
      </c>
      <c r="AG794" s="2">
        <f t="shared" si="121"/>
        <v>0</v>
      </c>
      <c r="AH794" s="2">
        <f t="shared" si="127"/>
        <v>0</v>
      </c>
      <c r="AI794" s="2">
        <f t="shared" si="122"/>
        <v>0</v>
      </c>
      <c r="AJ794" s="44" t="str">
        <f t="shared" si="123"/>
        <v>30988448L30786402M</v>
      </c>
      <c r="AK794" s="2">
        <f>IF(COUNTIF(AJ$2:AJ794,AJ794)&gt;1,0,1)</f>
        <v>1</v>
      </c>
      <c r="AL794" s="2">
        <f t="shared" si="124"/>
        <v>0</v>
      </c>
      <c r="AM794" s="2">
        <f t="shared" si="125"/>
        <v>0</v>
      </c>
      <c r="AN794" s="2">
        <f t="shared" si="126"/>
        <v>0</v>
      </c>
      <c r="AO794" s="2">
        <f>VLOOKUP(D794,'[1]Matriculados PD 2015_2019'!$D:$F,3,0)</f>
        <v>0</v>
      </c>
      <c r="AP794" s="2">
        <f t="shared" si="128"/>
        <v>0</v>
      </c>
      <c r="AQ794" s="2">
        <f t="shared" si="129"/>
        <v>0</v>
      </c>
    </row>
    <row r="795" spans="1:43">
      <c r="A795" s="2">
        <v>196</v>
      </c>
      <c r="B795" s="5" t="s">
        <v>2560</v>
      </c>
      <c r="C795" s="13" t="s">
        <v>120</v>
      </c>
      <c r="D795" s="13" t="s">
        <v>2649</v>
      </c>
      <c r="E795" s="14">
        <v>10422323</v>
      </c>
      <c r="F795" s="14">
        <v>17761</v>
      </c>
      <c r="G795" s="14" t="s">
        <v>2650</v>
      </c>
      <c r="H795" s="13" t="s">
        <v>83</v>
      </c>
      <c r="I795" s="13" t="s">
        <v>74</v>
      </c>
      <c r="J795" s="14" t="s">
        <v>75</v>
      </c>
      <c r="K795" s="14" t="s">
        <v>2651</v>
      </c>
      <c r="L795" s="13">
        <v>2016</v>
      </c>
      <c r="M795" s="15">
        <v>42725</v>
      </c>
      <c r="N795" s="16" t="s">
        <v>77</v>
      </c>
      <c r="O795" s="16">
        <v>0</v>
      </c>
      <c r="P795" s="16" t="s">
        <v>78</v>
      </c>
      <c r="Q795" s="16" t="s">
        <v>79</v>
      </c>
      <c r="R795" s="16" t="s">
        <v>78</v>
      </c>
      <c r="S795" s="16" t="s">
        <v>78</v>
      </c>
      <c r="T795" s="14" t="s">
        <v>90</v>
      </c>
      <c r="U795" s="13" t="s">
        <v>2652</v>
      </c>
      <c r="V795" s="14" t="s">
        <v>2653</v>
      </c>
      <c r="W795" s="13" t="s">
        <v>83</v>
      </c>
      <c r="X795" s="17" t="s">
        <v>129</v>
      </c>
      <c r="Y795" s="14">
        <v>60</v>
      </c>
      <c r="Z795" s="14" t="s">
        <v>129</v>
      </c>
      <c r="AA795" s="13" t="s">
        <v>99</v>
      </c>
      <c r="AB795" s="18" t="s">
        <v>100</v>
      </c>
      <c r="AC795" s="4">
        <f t="shared" si="120"/>
        <v>1</v>
      </c>
      <c r="AD795" s="2">
        <f>IF(COUNTIF(D$2:D795,D795)&gt;1,0,1)</f>
        <v>0</v>
      </c>
      <c r="AG795" s="2">
        <f t="shared" si="121"/>
        <v>0</v>
      </c>
      <c r="AH795" s="2">
        <f t="shared" si="127"/>
        <v>0</v>
      </c>
      <c r="AI795" s="2">
        <f t="shared" si="122"/>
        <v>0</v>
      </c>
      <c r="AJ795" s="44" t="str">
        <f t="shared" si="123"/>
        <v>30988448L30401988J</v>
      </c>
      <c r="AK795" s="2">
        <f>IF(COUNTIF(AJ$2:AJ795,AJ795)&gt;1,0,1)</f>
        <v>0</v>
      </c>
      <c r="AL795" s="2">
        <f t="shared" si="124"/>
        <v>0</v>
      </c>
      <c r="AM795" s="2">
        <f t="shared" si="125"/>
        <v>0</v>
      </c>
      <c r="AN795" s="2">
        <f t="shared" si="126"/>
        <v>0</v>
      </c>
      <c r="AO795" s="2">
        <f>VLOOKUP(D795,'[1]Matriculados PD 2015_2019'!$D:$F,3,0)</f>
        <v>0</v>
      </c>
      <c r="AP795" s="2">
        <f t="shared" si="128"/>
        <v>0</v>
      </c>
      <c r="AQ795" s="2">
        <f t="shared" si="129"/>
        <v>0</v>
      </c>
    </row>
    <row r="796" spans="1:43">
      <c r="A796" s="2">
        <v>196</v>
      </c>
      <c r="B796" s="6" t="s">
        <v>2560</v>
      </c>
      <c r="C796" s="7" t="s">
        <v>120</v>
      </c>
      <c r="D796" s="7" t="s">
        <v>2656</v>
      </c>
      <c r="E796" s="8">
        <v>10442077</v>
      </c>
      <c r="F796" s="8">
        <v>17761</v>
      </c>
      <c r="G796" s="8" t="s">
        <v>2657</v>
      </c>
      <c r="H796" s="7" t="s">
        <v>83</v>
      </c>
      <c r="I796" s="7" t="s">
        <v>74</v>
      </c>
      <c r="J796" s="8" t="s">
        <v>75</v>
      </c>
      <c r="K796" s="8" t="s">
        <v>2658</v>
      </c>
      <c r="L796" s="7">
        <v>2016</v>
      </c>
      <c r="M796" s="9">
        <v>43003</v>
      </c>
      <c r="N796" s="10" t="s">
        <v>77</v>
      </c>
      <c r="O796" s="10">
        <v>0</v>
      </c>
      <c r="P796" s="10" t="s">
        <v>78</v>
      </c>
      <c r="Q796" s="10" t="s">
        <v>79</v>
      </c>
      <c r="R796" s="10" t="s">
        <v>78</v>
      </c>
      <c r="S796" s="10" t="s">
        <v>78</v>
      </c>
      <c r="T796" s="8" t="s">
        <v>80</v>
      </c>
      <c r="U796" s="7" t="s">
        <v>2659</v>
      </c>
      <c r="V796" s="8" t="s">
        <v>2660</v>
      </c>
      <c r="W796" s="7" t="s">
        <v>83</v>
      </c>
      <c r="X796" s="11" t="s">
        <v>4696</v>
      </c>
      <c r="Y796" s="8">
        <v>240</v>
      </c>
      <c r="Z796" s="8" t="s">
        <v>98</v>
      </c>
      <c r="AA796" s="7" t="s">
        <v>99</v>
      </c>
      <c r="AB796" s="12" t="s">
        <v>100</v>
      </c>
      <c r="AC796" s="4">
        <f t="shared" si="120"/>
        <v>1</v>
      </c>
      <c r="AD796" s="2">
        <f>IF(COUNTIF(D$2:D796,D796)&gt;1,0,1)</f>
        <v>1</v>
      </c>
      <c r="AG796" s="2">
        <f t="shared" si="121"/>
        <v>1</v>
      </c>
      <c r="AH796" s="2">
        <f t="shared" si="127"/>
        <v>0</v>
      </c>
      <c r="AI796" s="2">
        <f t="shared" si="122"/>
        <v>1</v>
      </c>
      <c r="AJ796" s="44" t="str">
        <f t="shared" si="123"/>
        <v>30989419R30417096X</v>
      </c>
      <c r="AK796" s="2">
        <f>IF(COUNTIF(AJ$2:AJ796,AJ796)&gt;1,0,1)</f>
        <v>1</v>
      </c>
      <c r="AL796" s="2">
        <f t="shared" si="124"/>
        <v>1</v>
      </c>
      <c r="AM796" s="2">
        <f t="shared" si="125"/>
        <v>0</v>
      </c>
      <c r="AN796" s="2">
        <f t="shared" si="126"/>
        <v>0</v>
      </c>
      <c r="AO796" s="2">
        <f>VLOOKUP(D796,'[1]Matriculados PD 2015_2019'!$D:$F,3,0)</f>
        <v>0</v>
      </c>
      <c r="AP796" s="2">
        <f t="shared" si="128"/>
        <v>0</v>
      </c>
      <c r="AQ796" s="2">
        <f t="shared" si="129"/>
        <v>0</v>
      </c>
    </row>
    <row r="797" spans="1:43">
      <c r="A797" s="2">
        <v>196</v>
      </c>
      <c r="B797" s="5" t="s">
        <v>2560</v>
      </c>
      <c r="C797" s="13" t="s">
        <v>120</v>
      </c>
      <c r="D797" s="13" t="s">
        <v>2656</v>
      </c>
      <c r="E797" s="14">
        <v>10442077</v>
      </c>
      <c r="F797" s="14">
        <v>17761</v>
      </c>
      <c r="G797" s="14" t="s">
        <v>2657</v>
      </c>
      <c r="H797" s="13" t="s">
        <v>83</v>
      </c>
      <c r="I797" s="13" t="s">
        <v>74</v>
      </c>
      <c r="J797" s="14" t="s">
        <v>75</v>
      </c>
      <c r="K797" s="14" t="s">
        <v>2658</v>
      </c>
      <c r="L797" s="13">
        <v>2016</v>
      </c>
      <c r="M797" s="15">
        <v>43003</v>
      </c>
      <c r="N797" s="16" t="s">
        <v>77</v>
      </c>
      <c r="O797" s="16">
        <v>0</v>
      </c>
      <c r="P797" s="16" t="s">
        <v>78</v>
      </c>
      <c r="Q797" s="16" t="s">
        <v>79</v>
      </c>
      <c r="R797" s="16" t="s">
        <v>78</v>
      </c>
      <c r="S797" s="16" t="s">
        <v>78</v>
      </c>
      <c r="T797" s="14" t="s">
        <v>80</v>
      </c>
      <c r="U797" s="13" t="s">
        <v>1135</v>
      </c>
      <c r="V797" s="14" t="s">
        <v>1136</v>
      </c>
      <c r="W797" s="13" t="s">
        <v>73</v>
      </c>
      <c r="X797" s="17" t="s">
        <v>4696</v>
      </c>
      <c r="Y797" s="14">
        <v>630</v>
      </c>
      <c r="Z797" s="14" t="s">
        <v>1117</v>
      </c>
      <c r="AA797" s="13" t="s">
        <v>99</v>
      </c>
      <c r="AB797" s="18" t="s">
        <v>100</v>
      </c>
      <c r="AC797" s="4">
        <f t="shared" si="120"/>
        <v>1</v>
      </c>
      <c r="AD797" s="2">
        <f>IF(COUNTIF(D$2:D797,D797)&gt;1,0,1)</f>
        <v>0</v>
      </c>
      <c r="AG797" s="2">
        <f t="shared" si="121"/>
        <v>0</v>
      </c>
      <c r="AH797" s="2">
        <f t="shared" si="127"/>
        <v>0</v>
      </c>
      <c r="AI797" s="2">
        <f t="shared" si="122"/>
        <v>0</v>
      </c>
      <c r="AJ797" s="44" t="str">
        <f t="shared" si="123"/>
        <v>30989419R30498430Q</v>
      </c>
      <c r="AK797" s="2">
        <f>IF(COUNTIF(AJ$2:AJ797,AJ797)&gt;1,0,1)</f>
        <v>1</v>
      </c>
      <c r="AL797" s="2">
        <f t="shared" si="124"/>
        <v>0</v>
      </c>
      <c r="AM797" s="2">
        <f t="shared" si="125"/>
        <v>0</v>
      </c>
      <c r="AN797" s="2">
        <f t="shared" si="126"/>
        <v>0</v>
      </c>
      <c r="AO797" s="2">
        <f>VLOOKUP(D797,'[1]Matriculados PD 2015_2019'!$D:$F,3,0)</f>
        <v>0</v>
      </c>
      <c r="AP797" s="2">
        <f t="shared" si="128"/>
        <v>0</v>
      </c>
      <c r="AQ797" s="2">
        <f t="shared" si="129"/>
        <v>0</v>
      </c>
    </row>
    <row r="798" spans="1:43">
      <c r="A798" s="2">
        <v>196</v>
      </c>
      <c r="B798" s="6" t="s">
        <v>2560</v>
      </c>
      <c r="C798" s="7" t="s">
        <v>120</v>
      </c>
      <c r="D798" s="7" t="s">
        <v>2656</v>
      </c>
      <c r="E798" s="8">
        <v>10442077</v>
      </c>
      <c r="F798" s="8">
        <v>17761</v>
      </c>
      <c r="G798" s="8" t="s">
        <v>2657</v>
      </c>
      <c r="H798" s="7" t="s">
        <v>83</v>
      </c>
      <c r="I798" s="7" t="s">
        <v>74</v>
      </c>
      <c r="J798" s="8" t="s">
        <v>75</v>
      </c>
      <c r="K798" s="8" t="s">
        <v>2658</v>
      </c>
      <c r="L798" s="7">
        <v>2016</v>
      </c>
      <c r="M798" s="9">
        <v>43003</v>
      </c>
      <c r="N798" s="10" t="s">
        <v>77</v>
      </c>
      <c r="O798" s="10">
        <v>0</v>
      </c>
      <c r="P798" s="10" t="s">
        <v>78</v>
      </c>
      <c r="Q798" s="10" t="s">
        <v>79</v>
      </c>
      <c r="R798" s="10" t="s">
        <v>78</v>
      </c>
      <c r="S798" s="10" t="s">
        <v>78</v>
      </c>
      <c r="T798" s="8" t="s">
        <v>90</v>
      </c>
      <c r="U798" s="7" t="s">
        <v>1133</v>
      </c>
      <c r="V798" s="8" t="s">
        <v>1134</v>
      </c>
      <c r="W798" s="7" t="s">
        <v>83</v>
      </c>
      <c r="X798" s="11" t="s">
        <v>4696</v>
      </c>
      <c r="Y798" s="8">
        <v>630</v>
      </c>
      <c r="Z798" s="8" t="s">
        <v>1117</v>
      </c>
      <c r="AA798" s="7" t="s">
        <v>99</v>
      </c>
      <c r="AB798" s="12" t="s">
        <v>100</v>
      </c>
      <c r="AC798" s="4">
        <f t="shared" si="120"/>
        <v>1</v>
      </c>
      <c r="AD798" s="2">
        <f>IF(COUNTIF(D$2:D798,D798)&gt;1,0,1)</f>
        <v>0</v>
      </c>
      <c r="AG798" s="2">
        <f t="shared" si="121"/>
        <v>0</v>
      </c>
      <c r="AH798" s="2">
        <f t="shared" si="127"/>
        <v>0</v>
      </c>
      <c r="AI798" s="2">
        <f t="shared" si="122"/>
        <v>0</v>
      </c>
      <c r="AJ798" s="44" t="str">
        <f t="shared" si="123"/>
        <v>30989419R30459067Y</v>
      </c>
      <c r="AK798" s="2">
        <f>IF(COUNTIF(AJ$2:AJ798,AJ798)&gt;1,0,1)</f>
        <v>1</v>
      </c>
      <c r="AL798" s="2">
        <f t="shared" si="124"/>
        <v>0</v>
      </c>
      <c r="AM798" s="2">
        <f t="shared" si="125"/>
        <v>0</v>
      </c>
      <c r="AN798" s="2">
        <f t="shared" si="126"/>
        <v>0</v>
      </c>
      <c r="AO798" s="2">
        <f>VLOOKUP(D798,'[1]Matriculados PD 2015_2019'!$D:$F,3,0)</f>
        <v>0</v>
      </c>
      <c r="AP798" s="2">
        <f t="shared" si="128"/>
        <v>0</v>
      </c>
      <c r="AQ798" s="2">
        <f t="shared" si="129"/>
        <v>0</v>
      </c>
    </row>
    <row r="799" spans="1:43">
      <c r="A799" s="2">
        <v>196</v>
      </c>
      <c r="B799" s="5" t="s">
        <v>2560</v>
      </c>
      <c r="C799" s="13" t="s">
        <v>120</v>
      </c>
      <c r="D799" s="13" t="s">
        <v>2661</v>
      </c>
      <c r="E799" s="14">
        <v>10411301</v>
      </c>
      <c r="F799" s="14">
        <v>17761</v>
      </c>
      <c r="G799" s="14" t="s">
        <v>2662</v>
      </c>
      <c r="H799" s="13" t="s">
        <v>83</v>
      </c>
      <c r="I799" s="13" t="s">
        <v>74</v>
      </c>
      <c r="J799" s="14" t="s">
        <v>75</v>
      </c>
      <c r="K799" s="14" t="s">
        <v>2663</v>
      </c>
      <c r="L799" s="13">
        <v>2016</v>
      </c>
      <c r="M799" s="15">
        <v>42699</v>
      </c>
      <c r="N799" s="16" t="s">
        <v>77</v>
      </c>
      <c r="O799" s="16">
        <v>0</v>
      </c>
      <c r="P799" s="16" t="s">
        <v>78</v>
      </c>
      <c r="Q799" s="16" t="s">
        <v>79</v>
      </c>
      <c r="R799" s="16" t="s">
        <v>79</v>
      </c>
      <c r="S799" s="16" t="s">
        <v>79</v>
      </c>
      <c r="T799" s="14" t="s">
        <v>80</v>
      </c>
      <c r="U799" s="13" t="s">
        <v>212</v>
      </c>
      <c r="V799" s="14" t="s">
        <v>213</v>
      </c>
      <c r="W799" s="13" t="s">
        <v>73</v>
      </c>
      <c r="X799" s="17" t="s">
        <v>203</v>
      </c>
      <c r="Y799" s="14">
        <v>773</v>
      </c>
      <c r="Z799" s="14" t="s">
        <v>203</v>
      </c>
      <c r="AA799" s="13" t="s">
        <v>79</v>
      </c>
      <c r="AB799" s="18" t="s">
        <v>86</v>
      </c>
      <c r="AC799" s="4">
        <f t="shared" si="120"/>
        <v>1</v>
      </c>
      <c r="AD799" s="2">
        <f>IF(COUNTIF(D$2:D799,D799)&gt;1,0,1)</f>
        <v>1</v>
      </c>
      <c r="AG799" s="2">
        <f t="shared" si="121"/>
        <v>1</v>
      </c>
      <c r="AH799" s="2">
        <f t="shared" si="127"/>
        <v>1</v>
      </c>
      <c r="AI799" s="2">
        <f t="shared" si="122"/>
        <v>1</v>
      </c>
      <c r="AJ799" s="44" t="str">
        <f t="shared" si="123"/>
        <v>30998832F30525337J</v>
      </c>
      <c r="AK799" s="2">
        <f>IF(COUNTIF(AJ$2:AJ799,AJ799)&gt;1,0,1)</f>
        <v>1</v>
      </c>
      <c r="AL799" s="2">
        <f t="shared" si="124"/>
        <v>1</v>
      </c>
      <c r="AM799" s="2">
        <f t="shared" si="125"/>
        <v>1</v>
      </c>
      <c r="AN799" s="2">
        <f t="shared" si="126"/>
        <v>0</v>
      </c>
      <c r="AO799" s="2">
        <f>VLOOKUP(D799,'[1]Matriculados PD 2015_2019'!$D:$F,3,0)</f>
        <v>0</v>
      </c>
      <c r="AP799" s="2">
        <f t="shared" si="128"/>
        <v>0</v>
      </c>
      <c r="AQ799" s="2">
        <f t="shared" si="129"/>
        <v>0</v>
      </c>
    </row>
    <row r="800" spans="1:43">
      <c r="A800" s="2">
        <v>196</v>
      </c>
      <c r="B800" s="6" t="s">
        <v>2560</v>
      </c>
      <c r="C800" s="7" t="s">
        <v>120</v>
      </c>
      <c r="D800" s="7" t="s">
        <v>2661</v>
      </c>
      <c r="E800" s="8">
        <v>10411301</v>
      </c>
      <c r="F800" s="8">
        <v>17761</v>
      </c>
      <c r="G800" s="8" t="s">
        <v>2662</v>
      </c>
      <c r="H800" s="7" t="s">
        <v>83</v>
      </c>
      <c r="I800" s="7" t="s">
        <v>74</v>
      </c>
      <c r="J800" s="8" t="s">
        <v>75</v>
      </c>
      <c r="K800" s="8" t="s">
        <v>2663</v>
      </c>
      <c r="L800" s="7">
        <v>2016</v>
      </c>
      <c r="M800" s="9">
        <v>42699</v>
      </c>
      <c r="N800" s="10" t="s">
        <v>77</v>
      </c>
      <c r="O800" s="10">
        <v>0</v>
      </c>
      <c r="P800" s="10" t="s">
        <v>78</v>
      </c>
      <c r="Q800" s="10" t="s">
        <v>79</v>
      </c>
      <c r="R800" s="10" t="s">
        <v>79</v>
      </c>
      <c r="S800" s="10" t="s">
        <v>79</v>
      </c>
      <c r="T800" s="8" t="s">
        <v>80</v>
      </c>
      <c r="U800" s="7" t="s">
        <v>1075</v>
      </c>
      <c r="V800" s="8" t="s">
        <v>1076</v>
      </c>
      <c r="W800" s="7" t="s">
        <v>83</v>
      </c>
      <c r="X800" s="11" t="s">
        <v>1077</v>
      </c>
      <c r="Y800" s="8">
        <v>25</v>
      </c>
      <c r="Z800" s="8" t="s">
        <v>1077</v>
      </c>
      <c r="AA800" s="7" t="s">
        <v>79</v>
      </c>
      <c r="AB800" s="12" t="s">
        <v>86</v>
      </c>
      <c r="AC800" s="4">
        <f t="shared" si="120"/>
        <v>1</v>
      </c>
      <c r="AD800" s="2">
        <f>IF(COUNTIF(D$2:D800,D800)&gt;1,0,1)</f>
        <v>0</v>
      </c>
      <c r="AG800" s="2">
        <f t="shared" si="121"/>
        <v>0</v>
      </c>
      <c r="AH800" s="2">
        <f t="shared" si="127"/>
        <v>0</v>
      </c>
      <c r="AI800" s="2">
        <f t="shared" si="122"/>
        <v>0</v>
      </c>
      <c r="AJ800" s="44" t="str">
        <f t="shared" si="123"/>
        <v>30998832F30835532F</v>
      </c>
      <c r="AK800" s="2">
        <f>IF(COUNTIF(AJ$2:AJ800,AJ800)&gt;1,0,1)</f>
        <v>1</v>
      </c>
      <c r="AL800" s="2">
        <f t="shared" si="124"/>
        <v>0</v>
      </c>
      <c r="AM800" s="2">
        <f t="shared" si="125"/>
        <v>0</v>
      </c>
      <c r="AN800" s="2">
        <f t="shared" si="126"/>
        <v>0</v>
      </c>
      <c r="AO800" s="2">
        <f>VLOOKUP(D800,'[1]Matriculados PD 2015_2019'!$D:$F,3,0)</f>
        <v>0</v>
      </c>
      <c r="AP800" s="2">
        <f t="shared" si="128"/>
        <v>0</v>
      </c>
      <c r="AQ800" s="2">
        <f t="shared" si="129"/>
        <v>0</v>
      </c>
    </row>
    <row r="801" spans="1:43">
      <c r="A801" s="2">
        <v>196</v>
      </c>
      <c r="B801" s="5" t="s">
        <v>2560</v>
      </c>
      <c r="C801" s="13" t="s">
        <v>120</v>
      </c>
      <c r="D801" s="13" t="s">
        <v>2661</v>
      </c>
      <c r="E801" s="14">
        <v>10411301</v>
      </c>
      <c r="F801" s="14">
        <v>17761</v>
      </c>
      <c r="G801" s="14" t="s">
        <v>2662</v>
      </c>
      <c r="H801" s="13" t="s">
        <v>83</v>
      </c>
      <c r="I801" s="13" t="s">
        <v>74</v>
      </c>
      <c r="J801" s="14" t="s">
        <v>75</v>
      </c>
      <c r="K801" s="14" t="s">
        <v>2663</v>
      </c>
      <c r="L801" s="13">
        <v>2016</v>
      </c>
      <c r="M801" s="15">
        <v>42699</v>
      </c>
      <c r="N801" s="16" t="s">
        <v>77</v>
      </c>
      <c r="O801" s="16">
        <v>0</v>
      </c>
      <c r="P801" s="16" t="s">
        <v>78</v>
      </c>
      <c r="Q801" s="16" t="s">
        <v>79</v>
      </c>
      <c r="R801" s="16" t="s">
        <v>79</v>
      </c>
      <c r="S801" s="16" t="s">
        <v>79</v>
      </c>
      <c r="T801" s="14" t="s">
        <v>90</v>
      </c>
      <c r="U801" s="13" t="s">
        <v>212</v>
      </c>
      <c r="V801" s="14" t="s">
        <v>213</v>
      </c>
      <c r="W801" s="13" t="s">
        <v>73</v>
      </c>
      <c r="X801" s="17" t="s">
        <v>203</v>
      </c>
      <c r="Y801" s="14">
        <v>773</v>
      </c>
      <c r="Z801" s="14" t="s">
        <v>203</v>
      </c>
      <c r="AA801" s="13" t="s">
        <v>79</v>
      </c>
      <c r="AB801" s="18" t="s">
        <v>86</v>
      </c>
      <c r="AC801" s="4">
        <f t="shared" si="120"/>
        <v>1</v>
      </c>
      <c r="AD801" s="2">
        <f>IF(COUNTIF(D$2:D801,D801)&gt;1,0,1)</f>
        <v>0</v>
      </c>
      <c r="AG801" s="2">
        <f t="shared" si="121"/>
        <v>0</v>
      </c>
      <c r="AH801" s="2">
        <f t="shared" si="127"/>
        <v>0</v>
      </c>
      <c r="AI801" s="2">
        <f t="shared" si="122"/>
        <v>0</v>
      </c>
      <c r="AJ801" s="44" t="str">
        <f t="shared" si="123"/>
        <v>30998832F30525337J</v>
      </c>
      <c r="AK801" s="2">
        <f>IF(COUNTIF(AJ$2:AJ801,AJ801)&gt;1,0,1)</f>
        <v>0</v>
      </c>
      <c r="AL801" s="2">
        <f t="shared" si="124"/>
        <v>0</v>
      </c>
      <c r="AM801" s="2">
        <f t="shared" si="125"/>
        <v>0</v>
      </c>
      <c r="AN801" s="2">
        <f t="shared" si="126"/>
        <v>0</v>
      </c>
      <c r="AO801" s="2">
        <f>VLOOKUP(D801,'[1]Matriculados PD 2015_2019'!$D:$F,3,0)</f>
        <v>0</v>
      </c>
      <c r="AP801" s="2">
        <f t="shared" si="128"/>
        <v>0</v>
      </c>
      <c r="AQ801" s="2">
        <f t="shared" si="129"/>
        <v>0</v>
      </c>
    </row>
    <row r="802" spans="1:43">
      <c r="A802" s="2">
        <v>196</v>
      </c>
      <c r="B802" s="6" t="s">
        <v>2560</v>
      </c>
      <c r="C802" s="7" t="s">
        <v>120</v>
      </c>
      <c r="D802" s="7" t="s">
        <v>2664</v>
      </c>
      <c r="E802" s="8">
        <v>10474890</v>
      </c>
      <c r="F802" s="8">
        <v>17761</v>
      </c>
      <c r="G802" s="8" t="s">
        <v>2665</v>
      </c>
      <c r="H802" s="7" t="s">
        <v>83</v>
      </c>
      <c r="I802" s="7" t="s">
        <v>74</v>
      </c>
      <c r="J802" s="8" t="s">
        <v>75</v>
      </c>
      <c r="K802" s="8" t="s">
        <v>2666</v>
      </c>
      <c r="L802" s="7">
        <v>2016</v>
      </c>
      <c r="M802" s="9">
        <v>42797</v>
      </c>
      <c r="N802" s="10" t="s">
        <v>77</v>
      </c>
      <c r="O802" s="10">
        <v>0</v>
      </c>
      <c r="P802" s="10" t="s">
        <v>78</v>
      </c>
      <c r="Q802" s="10" t="s">
        <v>78</v>
      </c>
      <c r="R802" s="10" t="s">
        <v>78</v>
      </c>
      <c r="S802" s="10" t="s">
        <v>78</v>
      </c>
      <c r="T802" s="8" t="s">
        <v>80</v>
      </c>
      <c r="U802" s="7" t="s">
        <v>2667</v>
      </c>
      <c r="V802" s="8" t="s">
        <v>2668</v>
      </c>
      <c r="W802" s="7" t="s">
        <v>73</v>
      </c>
      <c r="X802" s="11" t="s">
        <v>1077</v>
      </c>
      <c r="Y802" s="8">
        <v>25</v>
      </c>
      <c r="Z802" s="8" t="s">
        <v>1077</v>
      </c>
      <c r="AA802" s="7" t="s">
        <v>79</v>
      </c>
      <c r="AB802" s="12" t="s">
        <v>86</v>
      </c>
      <c r="AC802" s="4">
        <f t="shared" si="120"/>
        <v>1</v>
      </c>
      <c r="AD802" s="2">
        <f>IF(COUNTIF(D$2:D802,D802)&gt;1,0,1)</f>
        <v>1</v>
      </c>
      <c r="AG802" s="2">
        <f t="shared" si="121"/>
        <v>0</v>
      </c>
      <c r="AH802" s="2">
        <f t="shared" si="127"/>
        <v>0</v>
      </c>
      <c r="AI802" s="2">
        <f t="shared" si="122"/>
        <v>1</v>
      </c>
      <c r="AJ802" s="44" t="str">
        <f t="shared" si="123"/>
        <v>31833141Z06982847R</v>
      </c>
      <c r="AK802" s="2">
        <f>IF(COUNTIF(AJ$2:AJ802,AJ802)&gt;1,0,1)</f>
        <v>1</v>
      </c>
      <c r="AL802" s="2">
        <f t="shared" si="124"/>
        <v>1</v>
      </c>
      <c r="AM802" s="2">
        <f t="shared" si="125"/>
        <v>0</v>
      </c>
      <c r="AN802" s="2">
        <f t="shared" si="126"/>
        <v>0</v>
      </c>
      <c r="AO802" s="2">
        <f>VLOOKUP(D802,'[1]Matriculados PD 2015_2019'!$D:$F,3,0)</f>
        <v>0</v>
      </c>
      <c r="AP802" s="2">
        <f t="shared" si="128"/>
        <v>0</v>
      </c>
      <c r="AQ802" s="2">
        <f t="shared" si="129"/>
        <v>0</v>
      </c>
    </row>
    <row r="803" spans="1:43">
      <c r="A803" s="2">
        <v>196</v>
      </c>
      <c r="B803" s="5" t="s">
        <v>2560</v>
      </c>
      <c r="C803" s="13" t="s">
        <v>120</v>
      </c>
      <c r="D803" s="13" t="s">
        <v>2664</v>
      </c>
      <c r="E803" s="14">
        <v>10474890</v>
      </c>
      <c r="F803" s="14">
        <v>17761</v>
      </c>
      <c r="G803" s="14" t="s">
        <v>2665</v>
      </c>
      <c r="H803" s="13" t="s">
        <v>83</v>
      </c>
      <c r="I803" s="13" t="s">
        <v>74</v>
      </c>
      <c r="J803" s="14" t="s">
        <v>75</v>
      </c>
      <c r="K803" s="14" t="s">
        <v>2666</v>
      </c>
      <c r="L803" s="13">
        <v>2016</v>
      </c>
      <c r="M803" s="15">
        <v>42797</v>
      </c>
      <c r="N803" s="16" t="s">
        <v>77</v>
      </c>
      <c r="O803" s="16">
        <v>0</v>
      </c>
      <c r="P803" s="16" t="s">
        <v>78</v>
      </c>
      <c r="Q803" s="16" t="s">
        <v>78</v>
      </c>
      <c r="R803" s="16" t="s">
        <v>78</v>
      </c>
      <c r="S803" s="16" t="s">
        <v>78</v>
      </c>
      <c r="T803" s="14" t="s">
        <v>80</v>
      </c>
      <c r="U803" s="13" t="s">
        <v>1991</v>
      </c>
      <c r="V803" s="14" t="s">
        <v>1992</v>
      </c>
      <c r="W803" s="13" t="s">
        <v>83</v>
      </c>
      <c r="X803" s="17" t="s">
        <v>1077</v>
      </c>
      <c r="Y803" s="14">
        <v>25</v>
      </c>
      <c r="Z803" s="14" t="s">
        <v>1077</v>
      </c>
      <c r="AA803" s="13" t="s">
        <v>79</v>
      </c>
      <c r="AB803" s="18" t="s">
        <v>86</v>
      </c>
      <c r="AC803" s="4">
        <f t="shared" si="120"/>
        <v>1</v>
      </c>
      <c r="AD803" s="2">
        <f>IF(COUNTIF(D$2:D803,D803)&gt;1,0,1)</f>
        <v>0</v>
      </c>
      <c r="AG803" s="2">
        <f t="shared" si="121"/>
        <v>0</v>
      </c>
      <c r="AH803" s="2">
        <f t="shared" si="127"/>
        <v>0</v>
      </c>
      <c r="AI803" s="2">
        <f t="shared" si="122"/>
        <v>0</v>
      </c>
      <c r="AJ803" s="44" t="str">
        <f t="shared" si="123"/>
        <v>31833141Z29987559K</v>
      </c>
      <c r="AK803" s="2">
        <f>IF(COUNTIF(AJ$2:AJ803,AJ803)&gt;1,0,1)</f>
        <v>1</v>
      </c>
      <c r="AL803" s="2">
        <f t="shared" si="124"/>
        <v>0</v>
      </c>
      <c r="AM803" s="2">
        <f t="shared" si="125"/>
        <v>0</v>
      </c>
      <c r="AN803" s="2">
        <f t="shared" si="126"/>
        <v>0</v>
      </c>
      <c r="AO803" s="2">
        <f>VLOOKUP(D803,'[1]Matriculados PD 2015_2019'!$D:$F,3,0)</f>
        <v>0</v>
      </c>
      <c r="AP803" s="2">
        <f t="shared" si="128"/>
        <v>0</v>
      </c>
      <c r="AQ803" s="2">
        <f t="shared" si="129"/>
        <v>0</v>
      </c>
    </row>
    <row r="804" spans="1:43">
      <c r="A804" s="2">
        <v>196</v>
      </c>
      <c r="B804" s="5" t="s">
        <v>2560</v>
      </c>
      <c r="C804" s="13" t="s">
        <v>120</v>
      </c>
      <c r="D804" s="13" t="s">
        <v>2664</v>
      </c>
      <c r="E804" s="14">
        <v>10474890</v>
      </c>
      <c r="F804" s="14">
        <v>17761</v>
      </c>
      <c r="G804" s="14" t="s">
        <v>2665</v>
      </c>
      <c r="H804" s="13" t="s">
        <v>83</v>
      </c>
      <c r="I804" s="13" t="s">
        <v>74</v>
      </c>
      <c r="J804" s="14" t="s">
        <v>75</v>
      </c>
      <c r="K804" s="14" t="s">
        <v>2666</v>
      </c>
      <c r="L804" s="13">
        <v>2016</v>
      </c>
      <c r="M804" s="15">
        <v>42797</v>
      </c>
      <c r="N804" s="16" t="s">
        <v>77</v>
      </c>
      <c r="O804" s="16">
        <v>0</v>
      </c>
      <c r="P804" s="16" t="s">
        <v>78</v>
      </c>
      <c r="Q804" s="16" t="s">
        <v>78</v>
      </c>
      <c r="R804" s="16" t="s">
        <v>78</v>
      </c>
      <c r="S804" s="16" t="s">
        <v>78</v>
      </c>
      <c r="T804" s="14" t="s">
        <v>90</v>
      </c>
      <c r="U804" s="13" t="s">
        <v>2667</v>
      </c>
      <c r="V804" s="14" t="s">
        <v>2668</v>
      </c>
      <c r="W804" s="13" t="s">
        <v>73</v>
      </c>
      <c r="X804" s="17" t="s">
        <v>1077</v>
      </c>
      <c r="Y804" s="14">
        <v>25</v>
      </c>
      <c r="Z804" s="14" t="s">
        <v>1077</v>
      </c>
      <c r="AA804" s="13" t="s">
        <v>79</v>
      </c>
      <c r="AB804" s="18" t="s">
        <v>86</v>
      </c>
      <c r="AC804" s="4">
        <f t="shared" si="120"/>
        <v>1</v>
      </c>
      <c r="AD804" s="2">
        <f>IF(COUNTIF(D$2:D804,D804)&gt;1,0,1)</f>
        <v>0</v>
      </c>
      <c r="AG804" s="2">
        <f t="shared" si="121"/>
        <v>0</v>
      </c>
      <c r="AH804" s="2">
        <f t="shared" si="127"/>
        <v>0</v>
      </c>
      <c r="AI804" s="2">
        <f t="shared" si="122"/>
        <v>0</v>
      </c>
      <c r="AJ804" s="44" t="str">
        <f t="shared" si="123"/>
        <v>31833141Z06982847R</v>
      </c>
      <c r="AK804" s="2">
        <f>IF(COUNTIF(AJ$2:AJ804,AJ804)&gt;1,0,1)</f>
        <v>0</v>
      </c>
      <c r="AL804" s="2">
        <f t="shared" si="124"/>
        <v>0</v>
      </c>
      <c r="AM804" s="2">
        <f t="shared" si="125"/>
        <v>0</v>
      </c>
      <c r="AN804" s="2">
        <f t="shared" si="126"/>
        <v>0</v>
      </c>
      <c r="AO804" s="2">
        <f>VLOOKUP(D804,'[1]Matriculados PD 2015_2019'!$D:$F,3,0)</f>
        <v>0</v>
      </c>
      <c r="AP804" s="2">
        <f t="shared" si="128"/>
        <v>0</v>
      </c>
      <c r="AQ804" s="2">
        <f t="shared" si="129"/>
        <v>0</v>
      </c>
    </row>
    <row r="805" spans="1:43">
      <c r="A805" s="2">
        <v>196</v>
      </c>
      <c r="B805" s="6" t="s">
        <v>2560</v>
      </c>
      <c r="C805" s="7" t="s">
        <v>120</v>
      </c>
      <c r="D805" s="7" t="s">
        <v>2669</v>
      </c>
      <c r="E805" s="8">
        <v>20027024</v>
      </c>
      <c r="F805" s="8">
        <v>17761</v>
      </c>
      <c r="G805" s="8" t="s">
        <v>2670</v>
      </c>
      <c r="H805" s="7" t="s">
        <v>73</v>
      </c>
      <c r="I805" s="7" t="s">
        <v>74</v>
      </c>
      <c r="J805" s="8" t="s">
        <v>75</v>
      </c>
      <c r="K805" s="8" t="s">
        <v>2671</v>
      </c>
      <c r="L805" s="7">
        <v>2016</v>
      </c>
      <c r="M805" s="9">
        <v>42943</v>
      </c>
      <c r="N805" s="10" t="s">
        <v>77</v>
      </c>
      <c r="O805" s="10">
        <v>0</v>
      </c>
      <c r="P805" s="10" t="s">
        <v>78</v>
      </c>
      <c r="Q805" s="10" t="s">
        <v>79</v>
      </c>
      <c r="R805" s="10" t="s">
        <v>78</v>
      </c>
      <c r="S805" s="10" t="s">
        <v>78</v>
      </c>
      <c r="T805" s="8" t="s">
        <v>80</v>
      </c>
      <c r="U805" s="7" t="s">
        <v>2672</v>
      </c>
      <c r="V805" s="8" t="s">
        <v>2673</v>
      </c>
      <c r="W805" s="7" t="s">
        <v>73</v>
      </c>
      <c r="X805" s="11" t="s">
        <v>105</v>
      </c>
      <c r="Y805" s="8"/>
      <c r="Z805" s="8"/>
      <c r="AA805" s="7"/>
      <c r="AB805" s="12"/>
      <c r="AC805" s="4">
        <f t="shared" si="120"/>
        <v>1</v>
      </c>
      <c r="AD805" s="2">
        <f>IF(COUNTIF(D$2:D805,D805)&gt;1,0,1)</f>
        <v>1</v>
      </c>
      <c r="AG805" s="2">
        <f t="shared" si="121"/>
        <v>1</v>
      </c>
      <c r="AH805" s="2">
        <f t="shared" si="127"/>
        <v>0</v>
      </c>
      <c r="AI805" s="2">
        <f t="shared" si="122"/>
        <v>1</v>
      </c>
      <c r="AJ805" s="44" t="str">
        <f t="shared" si="123"/>
        <v>44782370J30512182Z</v>
      </c>
      <c r="AK805" s="2">
        <f>IF(COUNTIF(AJ$2:AJ805,AJ805)&gt;1,0,1)</f>
        <v>1</v>
      </c>
      <c r="AL805" s="2">
        <f t="shared" si="124"/>
        <v>1</v>
      </c>
      <c r="AM805" s="2">
        <f t="shared" si="125"/>
        <v>0</v>
      </c>
      <c r="AN805" s="2">
        <f t="shared" si="126"/>
        <v>0</v>
      </c>
      <c r="AO805" s="2">
        <f>VLOOKUP(D805,'[1]Matriculados PD 2015_2019'!$D:$F,3,0)</f>
        <v>0</v>
      </c>
      <c r="AP805" s="2">
        <f t="shared" si="128"/>
        <v>0</v>
      </c>
      <c r="AQ805" s="2">
        <f t="shared" si="129"/>
        <v>0</v>
      </c>
    </row>
    <row r="806" spans="1:43">
      <c r="A806" s="2">
        <v>196</v>
      </c>
      <c r="B806" s="5" t="s">
        <v>2560</v>
      </c>
      <c r="C806" s="13" t="s">
        <v>120</v>
      </c>
      <c r="D806" s="13" t="s">
        <v>2669</v>
      </c>
      <c r="E806" s="14">
        <v>20027024</v>
      </c>
      <c r="F806" s="14">
        <v>17761</v>
      </c>
      <c r="G806" s="14" t="s">
        <v>2670</v>
      </c>
      <c r="H806" s="13" t="s">
        <v>73</v>
      </c>
      <c r="I806" s="13" t="s">
        <v>74</v>
      </c>
      <c r="J806" s="14" t="s">
        <v>75</v>
      </c>
      <c r="K806" s="14" t="s">
        <v>2671</v>
      </c>
      <c r="L806" s="13">
        <v>2016</v>
      </c>
      <c r="M806" s="15">
        <v>42943</v>
      </c>
      <c r="N806" s="16" t="s">
        <v>77</v>
      </c>
      <c r="O806" s="16">
        <v>0</v>
      </c>
      <c r="P806" s="16" t="s">
        <v>78</v>
      </c>
      <c r="Q806" s="16" t="s">
        <v>79</v>
      </c>
      <c r="R806" s="16" t="s">
        <v>78</v>
      </c>
      <c r="S806" s="16" t="s">
        <v>78</v>
      </c>
      <c r="T806" s="14" t="s">
        <v>80</v>
      </c>
      <c r="U806" s="13" t="s">
        <v>2674</v>
      </c>
      <c r="V806" s="14" t="s">
        <v>2675</v>
      </c>
      <c r="W806" s="13"/>
      <c r="X806" s="17"/>
      <c r="Y806" s="14"/>
      <c r="Z806" s="14"/>
      <c r="AA806" s="13"/>
      <c r="AB806" s="18"/>
      <c r="AC806" s="4">
        <f t="shared" si="120"/>
        <v>1</v>
      </c>
      <c r="AD806" s="2">
        <f>IF(COUNTIF(D$2:D806,D806)&gt;1,0,1)</f>
        <v>0</v>
      </c>
      <c r="AG806" s="2">
        <f t="shared" si="121"/>
        <v>0</v>
      </c>
      <c r="AH806" s="2">
        <f t="shared" si="127"/>
        <v>0</v>
      </c>
      <c r="AI806" s="2">
        <f t="shared" si="122"/>
        <v>0</v>
      </c>
      <c r="AJ806" s="44" t="str">
        <f t="shared" si="123"/>
        <v>44782370J4769276Y</v>
      </c>
      <c r="AK806" s="2">
        <f>IF(COUNTIF(AJ$2:AJ806,AJ806)&gt;1,0,1)</f>
        <v>1</v>
      </c>
      <c r="AL806" s="2">
        <f t="shared" si="124"/>
        <v>0</v>
      </c>
      <c r="AM806" s="2">
        <f t="shared" si="125"/>
        <v>0</v>
      </c>
      <c r="AN806" s="2">
        <f t="shared" si="126"/>
        <v>0</v>
      </c>
      <c r="AO806" s="2">
        <f>VLOOKUP(D806,'[1]Matriculados PD 2015_2019'!$D:$F,3,0)</f>
        <v>0</v>
      </c>
      <c r="AP806" s="2">
        <f t="shared" si="128"/>
        <v>0</v>
      </c>
      <c r="AQ806" s="2">
        <f t="shared" si="129"/>
        <v>0</v>
      </c>
    </row>
    <row r="807" spans="1:43">
      <c r="A807" s="2">
        <v>196</v>
      </c>
      <c r="B807" s="5" t="s">
        <v>2560</v>
      </c>
      <c r="C807" s="13" t="s">
        <v>120</v>
      </c>
      <c r="D807" s="13" t="s">
        <v>2669</v>
      </c>
      <c r="E807" s="14">
        <v>20027024</v>
      </c>
      <c r="F807" s="14">
        <v>17761</v>
      </c>
      <c r="G807" s="14" t="s">
        <v>2670</v>
      </c>
      <c r="H807" s="13" t="s">
        <v>73</v>
      </c>
      <c r="I807" s="13" t="s">
        <v>74</v>
      </c>
      <c r="J807" s="14" t="s">
        <v>75</v>
      </c>
      <c r="K807" s="14" t="s">
        <v>2671</v>
      </c>
      <c r="L807" s="13">
        <v>2016</v>
      </c>
      <c r="M807" s="15">
        <v>42943</v>
      </c>
      <c r="N807" s="16" t="s">
        <v>77</v>
      </c>
      <c r="O807" s="16">
        <v>0</v>
      </c>
      <c r="P807" s="16" t="s">
        <v>78</v>
      </c>
      <c r="Q807" s="16" t="s">
        <v>79</v>
      </c>
      <c r="R807" s="16" t="s">
        <v>78</v>
      </c>
      <c r="S807" s="16" t="s">
        <v>78</v>
      </c>
      <c r="T807" s="14" t="s">
        <v>80</v>
      </c>
      <c r="U807" s="13" t="s">
        <v>149</v>
      </c>
      <c r="V807" s="14" t="s">
        <v>150</v>
      </c>
      <c r="W807" s="13" t="s">
        <v>83</v>
      </c>
      <c r="X807" s="17" t="s">
        <v>137</v>
      </c>
      <c r="Y807" s="14">
        <v>420</v>
      </c>
      <c r="Z807" s="14" t="s">
        <v>137</v>
      </c>
      <c r="AA807" s="13" t="s">
        <v>99</v>
      </c>
      <c r="AB807" s="18" t="s">
        <v>100</v>
      </c>
      <c r="AC807" s="4">
        <f t="shared" si="120"/>
        <v>1</v>
      </c>
      <c r="AD807" s="2">
        <f>IF(COUNTIF(D$2:D807,D807)&gt;1,0,1)</f>
        <v>0</v>
      </c>
      <c r="AG807" s="2">
        <f t="shared" si="121"/>
        <v>0</v>
      </c>
      <c r="AH807" s="2">
        <f t="shared" si="127"/>
        <v>0</v>
      </c>
      <c r="AI807" s="2">
        <f t="shared" si="122"/>
        <v>0</v>
      </c>
      <c r="AJ807" s="44" t="str">
        <f t="shared" si="123"/>
        <v>44782370J52360989V</v>
      </c>
      <c r="AK807" s="2">
        <f>IF(COUNTIF(AJ$2:AJ807,AJ807)&gt;1,0,1)</f>
        <v>1</v>
      </c>
      <c r="AL807" s="2">
        <f t="shared" si="124"/>
        <v>0</v>
      </c>
      <c r="AM807" s="2">
        <f t="shared" si="125"/>
        <v>0</v>
      </c>
      <c r="AN807" s="2">
        <f t="shared" si="126"/>
        <v>0</v>
      </c>
      <c r="AO807" s="2">
        <f>VLOOKUP(D807,'[1]Matriculados PD 2015_2019'!$D:$F,3,0)</f>
        <v>0</v>
      </c>
      <c r="AP807" s="2">
        <f t="shared" si="128"/>
        <v>0</v>
      </c>
      <c r="AQ807" s="2">
        <f t="shared" si="129"/>
        <v>0</v>
      </c>
    </row>
    <row r="808" spans="1:43">
      <c r="A808" s="2">
        <v>196</v>
      </c>
      <c r="B808" s="6" t="s">
        <v>2560</v>
      </c>
      <c r="C808" s="7" t="s">
        <v>120</v>
      </c>
      <c r="D808" s="7" t="s">
        <v>2669</v>
      </c>
      <c r="E808" s="8">
        <v>20027024</v>
      </c>
      <c r="F808" s="8">
        <v>17761</v>
      </c>
      <c r="G808" s="8" t="s">
        <v>2670</v>
      </c>
      <c r="H808" s="7" t="s">
        <v>73</v>
      </c>
      <c r="I808" s="7" t="s">
        <v>74</v>
      </c>
      <c r="J808" s="8" t="s">
        <v>75</v>
      </c>
      <c r="K808" s="8" t="s">
        <v>2671</v>
      </c>
      <c r="L808" s="7">
        <v>2016</v>
      </c>
      <c r="M808" s="9">
        <v>42943</v>
      </c>
      <c r="N808" s="10" t="s">
        <v>77</v>
      </c>
      <c r="O808" s="10">
        <v>0</v>
      </c>
      <c r="P808" s="10" t="s">
        <v>78</v>
      </c>
      <c r="Q808" s="10" t="s">
        <v>79</v>
      </c>
      <c r="R808" s="10" t="s">
        <v>78</v>
      </c>
      <c r="S808" s="10" t="s">
        <v>78</v>
      </c>
      <c r="T808" s="8" t="s">
        <v>90</v>
      </c>
      <c r="U808" s="7" t="s">
        <v>149</v>
      </c>
      <c r="V808" s="8" t="s">
        <v>150</v>
      </c>
      <c r="W808" s="7" t="s">
        <v>83</v>
      </c>
      <c r="X808" s="11" t="s">
        <v>137</v>
      </c>
      <c r="Y808" s="8">
        <v>420</v>
      </c>
      <c r="Z808" s="8" t="s">
        <v>137</v>
      </c>
      <c r="AA808" s="7" t="s">
        <v>99</v>
      </c>
      <c r="AB808" s="12" t="s">
        <v>100</v>
      </c>
      <c r="AC808" s="4">
        <f t="shared" si="120"/>
        <v>1</v>
      </c>
      <c r="AD808" s="2">
        <f>IF(COUNTIF(D$2:D808,D808)&gt;1,0,1)</f>
        <v>0</v>
      </c>
      <c r="AG808" s="2">
        <f t="shared" si="121"/>
        <v>0</v>
      </c>
      <c r="AH808" s="2">
        <f t="shared" si="127"/>
        <v>0</v>
      </c>
      <c r="AI808" s="2">
        <f t="shared" si="122"/>
        <v>0</v>
      </c>
      <c r="AJ808" s="44" t="str">
        <f t="shared" si="123"/>
        <v>44782370J52360989V</v>
      </c>
      <c r="AK808" s="2">
        <f>IF(COUNTIF(AJ$2:AJ808,AJ808)&gt;1,0,1)</f>
        <v>0</v>
      </c>
      <c r="AL808" s="2">
        <f t="shared" si="124"/>
        <v>0</v>
      </c>
      <c r="AM808" s="2">
        <f t="shared" si="125"/>
        <v>0</v>
      </c>
      <c r="AN808" s="2">
        <f t="shared" si="126"/>
        <v>0</v>
      </c>
      <c r="AO808" s="2">
        <f>VLOOKUP(D808,'[1]Matriculados PD 2015_2019'!$D:$F,3,0)</f>
        <v>0</v>
      </c>
      <c r="AP808" s="2">
        <f t="shared" si="128"/>
        <v>0</v>
      </c>
      <c r="AQ808" s="2">
        <f t="shared" si="129"/>
        <v>0</v>
      </c>
    </row>
    <row r="809" spans="1:43">
      <c r="A809" s="2">
        <v>196</v>
      </c>
      <c r="B809" s="5" t="s">
        <v>2560</v>
      </c>
      <c r="C809" s="13" t="s">
        <v>120</v>
      </c>
      <c r="D809" s="13" t="s">
        <v>2676</v>
      </c>
      <c r="E809" s="14">
        <v>10296231</v>
      </c>
      <c r="F809" s="14">
        <v>17761</v>
      </c>
      <c r="G809" s="14" t="s">
        <v>2677</v>
      </c>
      <c r="H809" s="13" t="s">
        <v>73</v>
      </c>
      <c r="I809" s="13" t="s">
        <v>74</v>
      </c>
      <c r="J809" s="14" t="s">
        <v>75</v>
      </c>
      <c r="K809" s="14" t="s">
        <v>2678</v>
      </c>
      <c r="L809" s="13">
        <v>2016</v>
      </c>
      <c r="M809" s="15">
        <v>42797</v>
      </c>
      <c r="N809" s="16" t="s">
        <v>77</v>
      </c>
      <c r="O809" s="16">
        <v>0</v>
      </c>
      <c r="P809" s="16" t="s">
        <v>78</v>
      </c>
      <c r="Q809" s="16" t="s">
        <v>79</v>
      </c>
      <c r="R809" s="16" t="s">
        <v>78</v>
      </c>
      <c r="S809" s="16" t="s">
        <v>79</v>
      </c>
      <c r="T809" s="14" t="s">
        <v>80</v>
      </c>
      <c r="U809" s="13" t="s">
        <v>2679</v>
      </c>
      <c r="V809" s="14" t="s">
        <v>2680</v>
      </c>
      <c r="W809" s="13"/>
      <c r="X809" s="17"/>
      <c r="Y809" s="14"/>
      <c r="Z809" s="14"/>
      <c r="AA809" s="13"/>
      <c r="AB809" s="18"/>
      <c r="AC809" s="4">
        <f t="shared" si="120"/>
        <v>1</v>
      </c>
      <c r="AD809" s="2">
        <f>IF(COUNTIF(D$2:D809,D809)&gt;1,0,1)</f>
        <v>1</v>
      </c>
      <c r="AG809" s="2">
        <f t="shared" si="121"/>
        <v>1</v>
      </c>
      <c r="AH809" s="2">
        <f t="shared" si="127"/>
        <v>0</v>
      </c>
      <c r="AI809" s="2">
        <f t="shared" si="122"/>
        <v>1</v>
      </c>
      <c r="AJ809" s="44" t="str">
        <f t="shared" si="123"/>
        <v>45741545L08042793S</v>
      </c>
      <c r="AK809" s="2">
        <f>IF(COUNTIF(AJ$2:AJ809,AJ809)&gt;1,0,1)</f>
        <v>1</v>
      </c>
      <c r="AL809" s="2">
        <f t="shared" si="124"/>
        <v>1</v>
      </c>
      <c r="AM809" s="2">
        <f t="shared" si="125"/>
        <v>1</v>
      </c>
      <c r="AN809" s="2">
        <f t="shared" si="126"/>
        <v>0</v>
      </c>
      <c r="AO809" s="2">
        <f>VLOOKUP(D809,'[1]Matriculados PD 2015_2019'!$D:$F,3,0)</f>
        <v>0</v>
      </c>
      <c r="AP809" s="2">
        <f t="shared" si="128"/>
        <v>0</v>
      </c>
      <c r="AQ809" s="2">
        <f t="shared" si="129"/>
        <v>0</v>
      </c>
    </row>
    <row r="810" spans="1:43">
      <c r="A810" s="2">
        <v>196</v>
      </c>
      <c r="B810" s="6" t="s">
        <v>2560</v>
      </c>
      <c r="C810" s="7" t="s">
        <v>120</v>
      </c>
      <c r="D810" s="7" t="s">
        <v>2676</v>
      </c>
      <c r="E810" s="8">
        <v>10296231</v>
      </c>
      <c r="F810" s="8">
        <v>17761</v>
      </c>
      <c r="G810" s="8" t="s">
        <v>2677</v>
      </c>
      <c r="H810" s="7" t="s">
        <v>73</v>
      </c>
      <c r="I810" s="7" t="s">
        <v>74</v>
      </c>
      <c r="J810" s="8" t="s">
        <v>75</v>
      </c>
      <c r="K810" s="8" t="s">
        <v>2678</v>
      </c>
      <c r="L810" s="7">
        <v>2016</v>
      </c>
      <c r="M810" s="9">
        <v>42797</v>
      </c>
      <c r="N810" s="10" t="s">
        <v>77</v>
      </c>
      <c r="O810" s="10">
        <v>0</v>
      </c>
      <c r="P810" s="10" t="s">
        <v>78</v>
      </c>
      <c r="Q810" s="10" t="s">
        <v>79</v>
      </c>
      <c r="R810" s="10" t="s">
        <v>78</v>
      </c>
      <c r="S810" s="10" t="s">
        <v>79</v>
      </c>
      <c r="T810" s="8" t="s">
        <v>80</v>
      </c>
      <c r="U810" s="7" t="s">
        <v>2672</v>
      </c>
      <c r="V810" s="8" t="s">
        <v>2673</v>
      </c>
      <c r="W810" s="7" t="s">
        <v>73</v>
      </c>
      <c r="X810" s="11" t="s">
        <v>105</v>
      </c>
      <c r="Y810" s="8"/>
      <c r="Z810" s="8"/>
      <c r="AA810" s="7"/>
      <c r="AB810" s="12"/>
      <c r="AC810" s="4">
        <f t="shared" si="120"/>
        <v>1</v>
      </c>
      <c r="AD810" s="2">
        <f>IF(COUNTIF(D$2:D810,D810)&gt;1,0,1)</f>
        <v>0</v>
      </c>
      <c r="AG810" s="2">
        <f t="shared" si="121"/>
        <v>0</v>
      </c>
      <c r="AH810" s="2">
        <f t="shared" si="127"/>
        <v>0</v>
      </c>
      <c r="AI810" s="2">
        <f t="shared" si="122"/>
        <v>0</v>
      </c>
      <c r="AJ810" s="44" t="str">
        <f t="shared" si="123"/>
        <v>45741545L30512182Z</v>
      </c>
      <c r="AK810" s="2">
        <f>IF(COUNTIF(AJ$2:AJ810,AJ810)&gt;1,0,1)</f>
        <v>1</v>
      </c>
      <c r="AL810" s="2">
        <f t="shared" si="124"/>
        <v>0</v>
      </c>
      <c r="AM810" s="2">
        <f t="shared" si="125"/>
        <v>0</v>
      </c>
      <c r="AN810" s="2">
        <f t="shared" si="126"/>
        <v>0</v>
      </c>
      <c r="AO810" s="2">
        <f>VLOOKUP(D810,'[1]Matriculados PD 2015_2019'!$D:$F,3,0)</f>
        <v>0</v>
      </c>
      <c r="AP810" s="2">
        <f t="shared" si="128"/>
        <v>0</v>
      </c>
      <c r="AQ810" s="2">
        <f t="shared" si="129"/>
        <v>0</v>
      </c>
    </row>
    <row r="811" spans="1:43">
      <c r="A811" s="2">
        <v>196</v>
      </c>
      <c r="B811" s="5" t="s">
        <v>2560</v>
      </c>
      <c r="C811" s="13" t="s">
        <v>120</v>
      </c>
      <c r="D811" s="13" t="s">
        <v>2676</v>
      </c>
      <c r="E811" s="14">
        <v>10296231</v>
      </c>
      <c r="F811" s="14">
        <v>17761</v>
      </c>
      <c r="G811" s="14" t="s">
        <v>2677</v>
      </c>
      <c r="H811" s="13" t="s">
        <v>73</v>
      </c>
      <c r="I811" s="13" t="s">
        <v>74</v>
      </c>
      <c r="J811" s="14" t="s">
        <v>75</v>
      </c>
      <c r="K811" s="14" t="s">
        <v>2678</v>
      </c>
      <c r="L811" s="13">
        <v>2016</v>
      </c>
      <c r="M811" s="15">
        <v>42797</v>
      </c>
      <c r="N811" s="16" t="s">
        <v>77</v>
      </c>
      <c r="O811" s="16">
        <v>0</v>
      </c>
      <c r="P811" s="16" t="s">
        <v>78</v>
      </c>
      <c r="Q811" s="16" t="s">
        <v>79</v>
      </c>
      <c r="R811" s="16" t="s">
        <v>78</v>
      </c>
      <c r="S811" s="16" t="s">
        <v>79</v>
      </c>
      <c r="T811" s="14" t="s">
        <v>80</v>
      </c>
      <c r="U811" s="13" t="s">
        <v>2681</v>
      </c>
      <c r="V811" s="14" t="s">
        <v>2682</v>
      </c>
      <c r="W811" s="13"/>
      <c r="X811" s="17"/>
      <c r="Y811" s="14"/>
      <c r="Z811" s="14"/>
      <c r="AA811" s="13"/>
      <c r="AB811" s="18"/>
      <c r="AC811" s="4">
        <f t="shared" si="120"/>
        <v>1</v>
      </c>
      <c r="AD811" s="2">
        <f>IF(COUNTIF(D$2:D811,D811)&gt;1,0,1)</f>
        <v>0</v>
      </c>
      <c r="AG811" s="2">
        <f t="shared" si="121"/>
        <v>0</v>
      </c>
      <c r="AH811" s="2">
        <f t="shared" si="127"/>
        <v>0</v>
      </c>
      <c r="AI811" s="2">
        <f t="shared" si="122"/>
        <v>0</v>
      </c>
      <c r="AJ811" s="44" t="str">
        <f t="shared" si="123"/>
        <v>45741545L76146624H</v>
      </c>
      <c r="AK811" s="2">
        <f>IF(COUNTIF(AJ$2:AJ811,AJ811)&gt;1,0,1)</f>
        <v>1</v>
      </c>
      <c r="AL811" s="2">
        <f t="shared" si="124"/>
        <v>0</v>
      </c>
      <c r="AM811" s="2">
        <f t="shared" si="125"/>
        <v>0</v>
      </c>
      <c r="AN811" s="2">
        <f t="shared" si="126"/>
        <v>0</v>
      </c>
      <c r="AO811" s="2">
        <f>VLOOKUP(D811,'[1]Matriculados PD 2015_2019'!$D:$F,3,0)</f>
        <v>0</v>
      </c>
      <c r="AP811" s="2">
        <f t="shared" si="128"/>
        <v>0</v>
      </c>
      <c r="AQ811" s="2">
        <f t="shared" si="129"/>
        <v>0</v>
      </c>
    </row>
    <row r="812" spans="1:43">
      <c r="A812" s="2">
        <v>196</v>
      </c>
      <c r="B812" s="6" t="s">
        <v>2560</v>
      </c>
      <c r="C812" s="7" t="s">
        <v>120</v>
      </c>
      <c r="D812" s="7" t="s">
        <v>2676</v>
      </c>
      <c r="E812" s="8">
        <v>10296231</v>
      </c>
      <c r="F812" s="8">
        <v>17761</v>
      </c>
      <c r="G812" s="8" t="s">
        <v>2677</v>
      </c>
      <c r="H812" s="7" t="s">
        <v>73</v>
      </c>
      <c r="I812" s="7" t="s">
        <v>74</v>
      </c>
      <c r="J812" s="8" t="s">
        <v>75</v>
      </c>
      <c r="K812" s="8" t="s">
        <v>2678</v>
      </c>
      <c r="L812" s="7">
        <v>2016</v>
      </c>
      <c r="M812" s="9">
        <v>42797</v>
      </c>
      <c r="N812" s="10" t="s">
        <v>77</v>
      </c>
      <c r="O812" s="10">
        <v>0</v>
      </c>
      <c r="P812" s="10" t="s">
        <v>78</v>
      </c>
      <c r="Q812" s="10" t="s">
        <v>79</v>
      </c>
      <c r="R812" s="10" t="s">
        <v>78</v>
      </c>
      <c r="S812" s="10" t="s">
        <v>79</v>
      </c>
      <c r="T812" s="8" t="s">
        <v>90</v>
      </c>
      <c r="U812" s="7" t="s">
        <v>2672</v>
      </c>
      <c r="V812" s="8" t="s">
        <v>2673</v>
      </c>
      <c r="W812" s="7" t="s">
        <v>73</v>
      </c>
      <c r="X812" s="11" t="s">
        <v>105</v>
      </c>
      <c r="Y812" s="8"/>
      <c r="Z812" s="8"/>
      <c r="AA812" s="7"/>
      <c r="AB812" s="12"/>
      <c r="AC812" s="4">
        <f t="shared" si="120"/>
        <v>1</v>
      </c>
      <c r="AD812" s="2">
        <f>IF(COUNTIF(D$2:D812,D812)&gt;1,0,1)</f>
        <v>0</v>
      </c>
      <c r="AG812" s="2">
        <f t="shared" si="121"/>
        <v>0</v>
      </c>
      <c r="AH812" s="2">
        <f t="shared" si="127"/>
        <v>0</v>
      </c>
      <c r="AI812" s="2">
        <f t="shared" si="122"/>
        <v>0</v>
      </c>
      <c r="AJ812" s="44" t="str">
        <f t="shared" si="123"/>
        <v>45741545L30512182Z</v>
      </c>
      <c r="AK812" s="2">
        <f>IF(COUNTIF(AJ$2:AJ812,AJ812)&gt;1,0,1)</f>
        <v>0</v>
      </c>
      <c r="AL812" s="2">
        <f t="shared" si="124"/>
        <v>0</v>
      </c>
      <c r="AM812" s="2">
        <f t="shared" si="125"/>
        <v>0</v>
      </c>
      <c r="AN812" s="2">
        <f t="shared" si="126"/>
        <v>0</v>
      </c>
      <c r="AO812" s="2">
        <f>VLOOKUP(D812,'[1]Matriculados PD 2015_2019'!$D:$F,3,0)</f>
        <v>0</v>
      </c>
      <c r="AP812" s="2">
        <f t="shared" si="128"/>
        <v>0</v>
      </c>
      <c r="AQ812" s="2">
        <f t="shared" si="129"/>
        <v>0</v>
      </c>
    </row>
    <row r="813" spans="1:43">
      <c r="A813" s="2">
        <v>196</v>
      </c>
      <c r="B813" s="6" t="s">
        <v>2560</v>
      </c>
      <c r="C813" s="7" t="s">
        <v>120</v>
      </c>
      <c r="D813" s="7" t="s">
        <v>2683</v>
      </c>
      <c r="E813" s="8">
        <v>10343571</v>
      </c>
      <c r="F813" s="8">
        <v>17761</v>
      </c>
      <c r="G813" s="8" t="s">
        <v>2684</v>
      </c>
      <c r="H813" s="7" t="s">
        <v>73</v>
      </c>
      <c r="I813" s="7" t="s">
        <v>74</v>
      </c>
      <c r="J813" s="8" t="s">
        <v>75</v>
      </c>
      <c r="K813" s="8" t="s">
        <v>2685</v>
      </c>
      <c r="L813" s="7">
        <v>2016</v>
      </c>
      <c r="M813" s="9">
        <v>42804</v>
      </c>
      <c r="N813" s="10" t="s">
        <v>77</v>
      </c>
      <c r="O813" s="10">
        <v>0</v>
      </c>
      <c r="P813" s="10" t="s">
        <v>78</v>
      </c>
      <c r="Q813" s="10" t="s">
        <v>79</v>
      </c>
      <c r="R813" s="10" t="s">
        <v>78</v>
      </c>
      <c r="S813" s="10" t="s">
        <v>78</v>
      </c>
      <c r="T813" s="8" t="s">
        <v>80</v>
      </c>
      <c r="U813" s="7" t="s">
        <v>147</v>
      </c>
      <c r="V813" s="8" t="s">
        <v>148</v>
      </c>
      <c r="W813" s="7" t="s">
        <v>73</v>
      </c>
      <c r="X813" s="11" t="s">
        <v>137</v>
      </c>
      <c r="Y813" s="8">
        <v>420</v>
      </c>
      <c r="Z813" s="8" t="s">
        <v>137</v>
      </c>
      <c r="AA813" s="7" t="s">
        <v>99</v>
      </c>
      <c r="AB813" s="12" t="s">
        <v>100</v>
      </c>
      <c r="AC813" s="4">
        <f t="shared" si="120"/>
        <v>1</v>
      </c>
      <c r="AD813" s="2">
        <f>IF(COUNTIF(D$2:D813,D813)&gt;1,0,1)</f>
        <v>1</v>
      </c>
      <c r="AG813" s="2">
        <f t="shared" si="121"/>
        <v>1</v>
      </c>
      <c r="AH813" s="2">
        <f t="shared" si="127"/>
        <v>0</v>
      </c>
      <c r="AI813" s="2">
        <f t="shared" si="122"/>
        <v>1</v>
      </c>
      <c r="AJ813" s="44" t="str">
        <f t="shared" si="123"/>
        <v>45742895N30416609Y</v>
      </c>
      <c r="AK813" s="2">
        <f>IF(COUNTIF(AJ$2:AJ813,AJ813)&gt;1,0,1)</f>
        <v>1</v>
      </c>
      <c r="AL813" s="2">
        <f t="shared" si="124"/>
        <v>1</v>
      </c>
      <c r="AM813" s="2">
        <f t="shared" si="125"/>
        <v>0</v>
      </c>
      <c r="AN813" s="2">
        <f t="shared" si="126"/>
        <v>0</v>
      </c>
      <c r="AO813" s="2">
        <f>VLOOKUP(D813,'[1]Matriculados PD 2015_2019'!$D:$F,3,0)</f>
        <v>0</v>
      </c>
      <c r="AP813" s="2">
        <f t="shared" si="128"/>
        <v>0</v>
      </c>
      <c r="AQ813" s="2">
        <f t="shared" si="129"/>
        <v>0</v>
      </c>
    </row>
    <row r="814" spans="1:43">
      <c r="A814" s="2">
        <v>196</v>
      </c>
      <c r="B814" s="5" t="s">
        <v>2560</v>
      </c>
      <c r="C814" s="13" t="s">
        <v>120</v>
      </c>
      <c r="D814" s="13" t="s">
        <v>2683</v>
      </c>
      <c r="E814" s="14">
        <v>10343571</v>
      </c>
      <c r="F814" s="14">
        <v>17761</v>
      </c>
      <c r="G814" s="14" t="s">
        <v>2684</v>
      </c>
      <c r="H814" s="13" t="s">
        <v>73</v>
      </c>
      <c r="I814" s="13" t="s">
        <v>74</v>
      </c>
      <c r="J814" s="14" t="s">
        <v>75</v>
      </c>
      <c r="K814" s="14" t="s">
        <v>2685</v>
      </c>
      <c r="L814" s="13">
        <v>2016</v>
      </c>
      <c r="M814" s="15">
        <v>42804</v>
      </c>
      <c r="N814" s="16" t="s">
        <v>77</v>
      </c>
      <c r="O814" s="16">
        <v>0</v>
      </c>
      <c r="P814" s="16" t="s">
        <v>78</v>
      </c>
      <c r="Q814" s="16" t="s">
        <v>79</v>
      </c>
      <c r="R814" s="16" t="s">
        <v>78</v>
      </c>
      <c r="S814" s="16" t="s">
        <v>78</v>
      </c>
      <c r="T814" s="14" t="s">
        <v>80</v>
      </c>
      <c r="U814" s="13" t="s">
        <v>2686</v>
      </c>
      <c r="V814" s="14" t="s">
        <v>2687</v>
      </c>
      <c r="W814" s="13"/>
      <c r="X814" s="17"/>
      <c r="Y814" s="14"/>
      <c r="Z814" s="14"/>
      <c r="AA814" s="13"/>
      <c r="AB814" s="18"/>
      <c r="AC814" s="4">
        <f t="shared" si="120"/>
        <v>1</v>
      </c>
      <c r="AD814" s="2">
        <f>IF(COUNTIF(D$2:D814,D814)&gt;1,0,1)</f>
        <v>0</v>
      </c>
      <c r="AG814" s="2">
        <f t="shared" si="121"/>
        <v>0</v>
      </c>
      <c r="AH814" s="2">
        <f t="shared" si="127"/>
        <v>0</v>
      </c>
      <c r="AI814" s="2">
        <f t="shared" si="122"/>
        <v>0</v>
      </c>
      <c r="AJ814" s="44" t="str">
        <f t="shared" si="123"/>
        <v>45742895N30969828Y</v>
      </c>
      <c r="AK814" s="2">
        <f>IF(COUNTIF(AJ$2:AJ814,AJ814)&gt;1,0,1)</f>
        <v>1</v>
      </c>
      <c r="AL814" s="2">
        <f t="shared" si="124"/>
        <v>0</v>
      </c>
      <c r="AM814" s="2">
        <f t="shared" si="125"/>
        <v>0</v>
      </c>
      <c r="AN814" s="2">
        <f t="shared" si="126"/>
        <v>0</v>
      </c>
      <c r="AO814" s="2">
        <f>VLOOKUP(D814,'[1]Matriculados PD 2015_2019'!$D:$F,3,0)</f>
        <v>0</v>
      </c>
      <c r="AP814" s="2">
        <f t="shared" si="128"/>
        <v>0</v>
      </c>
      <c r="AQ814" s="2">
        <f t="shared" si="129"/>
        <v>0</v>
      </c>
    </row>
    <row r="815" spans="1:43">
      <c r="A815" s="2">
        <v>196</v>
      </c>
      <c r="B815" s="6" t="s">
        <v>2560</v>
      </c>
      <c r="C815" s="7" t="s">
        <v>120</v>
      </c>
      <c r="D815" s="7" t="s">
        <v>2683</v>
      </c>
      <c r="E815" s="8">
        <v>10343571</v>
      </c>
      <c r="F815" s="8">
        <v>17761</v>
      </c>
      <c r="G815" s="8" t="s">
        <v>2684</v>
      </c>
      <c r="H815" s="7" t="s">
        <v>73</v>
      </c>
      <c r="I815" s="7" t="s">
        <v>74</v>
      </c>
      <c r="J815" s="8" t="s">
        <v>75</v>
      </c>
      <c r="K815" s="8" t="s">
        <v>2685</v>
      </c>
      <c r="L815" s="7">
        <v>2016</v>
      </c>
      <c r="M815" s="9">
        <v>42804</v>
      </c>
      <c r="N815" s="10" t="s">
        <v>77</v>
      </c>
      <c r="O815" s="10">
        <v>0</v>
      </c>
      <c r="P815" s="10" t="s">
        <v>78</v>
      </c>
      <c r="Q815" s="10" t="s">
        <v>79</v>
      </c>
      <c r="R815" s="10" t="s">
        <v>78</v>
      </c>
      <c r="S815" s="10" t="s">
        <v>78</v>
      </c>
      <c r="T815" s="8" t="s">
        <v>90</v>
      </c>
      <c r="U815" s="7" t="s">
        <v>147</v>
      </c>
      <c r="V815" s="8" t="s">
        <v>148</v>
      </c>
      <c r="W815" s="7" t="s">
        <v>73</v>
      </c>
      <c r="X815" s="11" t="s">
        <v>137</v>
      </c>
      <c r="Y815" s="8">
        <v>420</v>
      </c>
      <c r="Z815" s="8" t="s">
        <v>137</v>
      </c>
      <c r="AA815" s="7" t="s">
        <v>99</v>
      </c>
      <c r="AB815" s="12" t="s">
        <v>100</v>
      </c>
      <c r="AC815" s="4">
        <f t="shared" si="120"/>
        <v>1</v>
      </c>
      <c r="AD815" s="2">
        <f>IF(COUNTIF(D$2:D815,D815)&gt;1,0,1)</f>
        <v>0</v>
      </c>
      <c r="AG815" s="2">
        <f t="shared" si="121"/>
        <v>0</v>
      </c>
      <c r="AH815" s="2">
        <f t="shared" si="127"/>
        <v>0</v>
      </c>
      <c r="AI815" s="2">
        <f t="shared" si="122"/>
        <v>0</v>
      </c>
      <c r="AJ815" s="44" t="str">
        <f t="shared" si="123"/>
        <v>45742895N30416609Y</v>
      </c>
      <c r="AK815" s="2">
        <f>IF(COUNTIF(AJ$2:AJ815,AJ815)&gt;1,0,1)</f>
        <v>0</v>
      </c>
      <c r="AL815" s="2">
        <f t="shared" si="124"/>
        <v>0</v>
      </c>
      <c r="AM815" s="2">
        <f t="shared" si="125"/>
        <v>0</v>
      </c>
      <c r="AN815" s="2">
        <f t="shared" si="126"/>
        <v>0</v>
      </c>
      <c r="AO815" s="2">
        <f>VLOOKUP(D815,'[1]Matriculados PD 2015_2019'!$D:$F,3,0)</f>
        <v>0</v>
      </c>
      <c r="AP815" s="2">
        <f t="shared" si="128"/>
        <v>0</v>
      </c>
      <c r="AQ815" s="2">
        <f t="shared" si="129"/>
        <v>0</v>
      </c>
    </row>
    <row r="816" spans="1:43">
      <c r="A816" s="2">
        <v>196</v>
      </c>
      <c r="B816" s="6" t="s">
        <v>2560</v>
      </c>
      <c r="C816" s="7" t="s">
        <v>120</v>
      </c>
      <c r="D816" s="7" t="s">
        <v>2688</v>
      </c>
      <c r="E816" s="8">
        <v>10173820</v>
      </c>
      <c r="F816" s="8">
        <v>17761</v>
      </c>
      <c r="G816" s="8" t="s">
        <v>2689</v>
      </c>
      <c r="H816" s="7" t="s">
        <v>83</v>
      </c>
      <c r="I816" s="7" t="s">
        <v>74</v>
      </c>
      <c r="J816" s="8" t="s">
        <v>75</v>
      </c>
      <c r="K816" s="8" t="s">
        <v>2690</v>
      </c>
      <c r="L816" s="7">
        <v>2016</v>
      </c>
      <c r="M816" s="9">
        <v>42935</v>
      </c>
      <c r="N816" s="10" t="s">
        <v>77</v>
      </c>
      <c r="O816" s="10">
        <v>0</v>
      </c>
      <c r="P816" s="10" t="s">
        <v>78</v>
      </c>
      <c r="Q816" s="10" t="s">
        <v>78</v>
      </c>
      <c r="R816" s="10" t="s">
        <v>78</v>
      </c>
      <c r="S816" s="10" t="s">
        <v>78</v>
      </c>
      <c r="T816" s="8" t="s">
        <v>80</v>
      </c>
      <c r="U816" s="7" t="s">
        <v>1901</v>
      </c>
      <c r="V816" s="8" t="s">
        <v>1902</v>
      </c>
      <c r="W816" s="7" t="s">
        <v>83</v>
      </c>
      <c r="X816" s="11" t="s">
        <v>179</v>
      </c>
      <c r="Y816" s="8">
        <v>700</v>
      </c>
      <c r="Z816" s="8" t="s">
        <v>179</v>
      </c>
      <c r="AA816" s="7" t="s">
        <v>107</v>
      </c>
      <c r="AB816" s="12" t="s">
        <v>108</v>
      </c>
      <c r="AC816" s="4">
        <f t="shared" si="120"/>
        <v>1</v>
      </c>
      <c r="AD816" s="2">
        <f>IF(COUNTIF(D$2:D816,D816)&gt;1,0,1)</f>
        <v>1</v>
      </c>
      <c r="AG816" s="2">
        <f t="shared" si="121"/>
        <v>0</v>
      </c>
      <c r="AH816" s="2">
        <f t="shared" si="127"/>
        <v>0</v>
      </c>
      <c r="AI816" s="2">
        <f t="shared" si="122"/>
        <v>1</v>
      </c>
      <c r="AJ816" s="44" t="str">
        <f t="shared" si="123"/>
        <v>47203555B26476186N</v>
      </c>
      <c r="AK816" s="2">
        <f>IF(COUNTIF(AJ$2:AJ816,AJ816)&gt;1,0,1)</f>
        <v>1</v>
      </c>
      <c r="AL816" s="2">
        <f t="shared" si="124"/>
        <v>1</v>
      </c>
      <c r="AM816" s="2">
        <f t="shared" si="125"/>
        <v>0</v>
      </c>
      <c r="AN816" s="2">
        <f t="shared" si="126"/>
        <v>0</v>
      </c>
      <c r="AO816" s="2">
        <f>VLOOKUP(D816,'[1]Matriculados PD 2015_2019'!$D:$F,3,0)</f>
        <v>0</v>
      </c>
      <c r="AP816" s="2">
        <f t="shared" si="128"/>
        <v>0</v>
      </c>
      <c r="AQ816" s="2">
        <f t="shared" si="129"/>
        <v>0</v>
      </c>
    </row>
    <row r="817" spans="1:43">
      <c r="A817" s="2">
        <v>196</v>
      </c>
      <c r="B817" s="5" t="s">
        <v>2560</v>
      </c>
      <c r="C817" s="13" t="s">
        <v>120</v>
      </c>
      <c r="D817" s="13" t="s">
        <v>2688</v>
      </c>
      <c r="E817" s="14">
        <v>10173820</v>
      </c>
      <c r="F817" s="14">
        <v>17761</v>
      </c>
      <c r="G817" s="14" t="s">
        <v>2689</v>
      </c>
      <c r="H817" s="13" t="s">
        <v>83</v>
      </c>
      <c r="I817" s="13" t="s">
        <v>74</v>
      </c>
      <c r="J817" s="14" t="s">
        <v>75</v>
      </c>
      <c r="K817" s="14" t="s">
        <v>2690</v>
      </c>
      <c r="L817" s="13">
        <v>2016</v>
      </c>
      <c r="M817" s="15">
        <v>42935</v>
      </c>
      <c r="N817" s="16" t="s">
        <v>77</v>
      </c>
      <c r="O817" s="16">
        <v>0</v>
      </c>
      <c r="P817" s="16" t="s">
        <v>78</v>
      </c>
      <c r="Q817" s="16" t="s">
        <v>78</v>
      </c>
      <c r="R817" s="16" t="s">
        <v>78</v>
      </c>
      <c r="S817" s="16" t="s">
        <v>78</v>
      </c>
      <c r="T817" s="14" t="s">
        <v>80</v>
      </c>
      <c r="U817" s="13" t="s">
        <v>2691</v>
      </c>
      <c r="V817" s="14" t="s">
        <v>2692</v>
      </c>
      <c r="W817" s="13"/>
      <c r="X817" s="17"/>
      <c r="Y817" s="14"/>
      <c r="Z817" s="14"/>
      <c r="AA817" s="13"/>
      <c r="AB817" s="18"/>
      <c r="AC817" s="4">
        <f t="shared" si="120"/>
        <v>1</v>
      </c>
      <c r="AD817" s="2">
        <f>IF(COUNTIF(D$2:D817,D817)&gt;1,0,1)</f>
        <v>0</v>
      </c>
      <c r="AG817" s="2">
        <f t="shared" si="121"/>
        <v>0</v>
      </c>
      <c r="AH817" s="2">
        <f t="shared" si="127"/>
        <v>0</v>
      </c>
      <c r="AI817" s="2">
        <f t="shared" si="122"/>
        <v>0</v>
      </c>
      <c r="AJ817" s="44" t="str">
        <f t="shared" si="123"/>
        <v>47203555B50306969N</v>
      </c>
      <c r="AK817" s="2">
        <f>IF(COUNTIF(AJ$2:AJ817,AJ817)&gt;1,0,1)</f>
        <v>1</v>
      </c>
      <c r="AL817" s="2">
        <f t="shared" si="124"/>
        <v>0</v>
      </c>
      <c r="AM817" s="2">
        <f t="shared" si="125"/>
        <v>0</v>
      </c>
      <c r="AN817" s="2">
        <f t="shared" si="126"/>
        <v>0</v>
      </c>
      <c r="AO817" s="2">
        <f>VLOOKUP(D817,'[1]Matriculados PD 2015_2019'!$D:$F,3,0)</f>
        <v>0</v>
      </c>
      <c r="AP817" s="2">
        <f t="shared" si="128"/>
        <v>0</v>
      </c>
      <c r="AQ817" s="2">
        <f t="shared" si="129"/>
        <v>0</v>
      </c>
    </row>
    <row r="818" spans="1:43">
      <c r="A818" s="2">
        <v>196</v>
      </c>
      <c r="B818" s="6" t="s">
        <v>2560</v>
      </c>
      <c r="C818" s="7" t="s">
        <v>120</v>
      </c>
      <c r="D818" s="7" t="s">
        <v>2688</v>
      </c>
      <c r="E818" s="8">
        <v>10173820</v>
      </c>
      <c r="F818" s="8">
        <v>17761</v>
      </c>
      <c r="G818" s="8" t="s">
        <v>2689</v>
      </c>
      <c r="H818" s="7" t="s">
        <v>83</v>
      </c>
      <c r="I818" s="7" t="s">
        <v>74</v>
      </c>
      <c r="J818" s="8" t="s">
        <v>75</v>
      </c>
      <c r="K818" s="8" t="s">
        <v>2690</v>
      </c>
      <c r="L818" s="7">
        <v>2016</v>
      </c>
      <c r="M818" s="9">
        <v>42935</v>
      </c>
      <c r="N818" s="10" t="s">
        <v>77</v>
      </c>
      <c r="O818" s="10">
        <v>0</v>
      </c>
      <c r="P818" s="10" t="s">
        <v>78</v>
      </c>
      <c r="Q818" s="10" t="s">
        <v>78</v>
      </c>
      <c r="R818" s="10" t="s">
        <v>78</v>
      </c>
      <c r="S818" s="10" t="s">
        <v>78</v>
      </c>
      <c r="T818" s="8" t="s">
        <v>90</v>
      </c>
      <c r="U818" s="7" t="s">
        <v>1901</v>
      </c>
      <c r="V818" s="8" t="s">
        <v>1902</v>
      </c>
      <c r="W818" s="7" t="s">
        <v>83</v>
      </c>
      <c r="X818" s="11" t="s">
        <v>179</v>
      </c>
      <c r="Y818" s="8">
        <v>700</v>
      </c>
      <c r="Z818" s="8" t="s">
        <v>179</v>
      </c>
      <c r="AA818" s="7" t="s">
        <v>107</v>
      </c>
      <c r="AB818" s="12" t="s">
        <v>108</v>
      </c>
      <c r="AC818" s="4">
        <f t="shared" si="120"/>
        <v>1</v>
      </c>
      <c r="AD818" s="2">
        <f>IF(COUNTIF(D$2:D818,D818)&gt;1,0,1)</f>
        <v>0</v>
      </c>
      <c r="AG818" s="2">
        <f t="shared" si="121"/>
        <v>0</v>
      </c>
      <c r="AH818" s="2">
        <f t="shared" si="127"/>
        <v>0</v>
      </c>
      <c r="AI818" s="2">
        <f t="shared" si="122"/>
        <v>0</v>
      </c>
      <c r="AJ818" s="44" t="str">
        <f t="shared" si="123"/>
        <v>47203555B26476186N</v>
      </c>
      <c r="AK818" s="2">
        <f>IF(COUNTIF(AJ$2:AJ818,AJ818)&gt;1,0,1)</f>
        <v>0</v>
      </c>
      <c r="AL818" s="2">
        <f t="shared" si="124"/>
        <v>0</v>
      </c>
      <c r="AM818" s="2">
        <f t="shared" si="125"/>
        <v>0</v>
      </c>
      <c r="AN818" s="2">
        <f t="shared" si="126"/>
        <v>0</v>
      </c>
      <c r="AO818" s="2">
        <f>VLOOKUP(D818,'[1]Matriculados PD 2015_2019'!$D:$F,3,0)</f>
        <v>0</v>
      </c>
      <c r="AP818" s="2">
        <f t="shared" si="128"/>
        <v>0</v>
      </c>
      <c r="AQ818" s="2">
        <f t="shared" si="129"/>
        <v>0</v>
      </c>
    </row>
    <row r="819" spans="1:43">
      <c r="A819" s="2">
        <v>196</v>
      </c>
      <c r="B819" s="6" t="s">
        <v>2560</v>
      </c>
      <c r="C819" s="7" t="s">
        <v>120</v>
      </c>
      <c r="D819" s="7" t="s">
        <v>2693</v>
      </c>
      <c r="E819" s="8">
        <v>10405043</v>
      </c>
      <c r="F819" s="8">
        <v>17761</v>
      </c>
      <c r="G819" s="8" t="s">
        <v>2694</v>
      </c>
      <c r="H819" s="7" t="s">
        <v>73</v>
      </c>
      <c r="I819" s="7" t="s">
        <v>74</v>
      </c>
      <c r="J819" s="8" t="s">
        <v>75</v>
      </c>
      <c r="K819" s="8" t="s">
        <v>2695</v>
      </c>
      <c r="L819" s="7">
        <v>2016</v>
      </c>
      <c r="M819" s="9">
        <v>42702</v>
      </c>
      <c r="N819" s="10" t="s">
        <v>77</v>
      </c>
      <c r="O819" s="10">
        <v>0</v>
      </c>
      <c r="P819" s="10" t="s">
        <v>78</v>
      </c>
      <c r="Q819" s="10" t="s">
        <v>79</v>
      </c>
      <c r="R819" s="10" t="s">
        <v>78</v>
      </c>
      <c r="S819" s="10" t="s">
        <v>79</v>
      </c>
      <c r="T819" s="8" t="s">
        <v>80</v>
      </c>
      <c r="U819" s="7" t="s">
        <v>2047</v>
      </c>
      <c r="V819" s="8" t="s">
        <v>2048</v>
      </c>
      <c r="W819" s="7" t="s">
        <v>83</v>
      </c>
      <c r="X819" s="11" t="s">
        <v>203</v>
      </c>
      <c r="Y819" s="8">
        <v>773</v>
      </c>
      <c r="Z819" s="8" t="s">
        <v>203</v>
      </c>
      <c r="AA819" s="7" t="s">
        <v>79</v>
      </c>
      <c r="AB819" s="12" t="s">
        <v>86</v>
      </c>
      <c r="AC819" s="4">
        <f t="shared" si="120"/>
        <v>1</v>
      </c>
      <c r="AD819" s="2">
        <f>IF(COUNTIF(D$2:D819,D819)&gt;1,0,1)</f>
        <v>1</v>
      </c>
      <c r="AG819" s="2">
        <f t="shared" si="121"/>
        <v>1</v>
      </c>
      <c r="AH819" s="2">
        <f t="shared" si="127"/>
        <v>0</v>
      </c>
      <c r="AI819" s="2">
        <f t="shared" si="122"/>
        <v>1</v>
      </c>
      <c r="AJ819" s="44" t="str">
        <f t="shared" si="123"/>
        <v>49029809L74930057J</v>
      </c>
      <c r="AK819" s="2">
        <f>IF(COUNTIF(AJ$2:AJ819,AJ819)&gt;1,0,1)</f>
        <v>1</v>
      </c>
      <c r="AL819" s="2">
        <f t="shared" si="124"/>
        <v>0</v>
      </c>
      <c r="AM819" s="2">
        <f t="shared" si="125"/>
        <v>1</v>
      </c>
      <c r="AN819" s="2">
        <f t="shared" si="126"/>
        <v>0</v>
      </c>
      <c r="AO819" s="2">
        <f>VLOOKUP(D819,'[1]Matriculados PD 2015_2019'!$D:$F,3,0)</f>
        <v>0</v>
      </c>
      <c r="AP819" s="2">
        <f t="shared" si="128"/>
        <v>0</v>
      </c>
      <c r="AQ819" s="2">
        <f t="shared" si="129"/>
        <v>0</v>
      </c>
    </row>
    <row r="820" spans="1:43">
      <c r="A820" s="2">
        <v>196</v>
      </c>
      <c r="B820" s="5" t="s">
        <v>2560</v>
      </c>
      <c r="C820" s="13" t="s">
        <v>120</v>
      </c>
      <c r="D820" s="13" t="s">
        <v>2693</v>
      </c>
      <c r="E820" s="14">
        <v>10405043</v>
      </c>
      <c r="F820" s="14">
        <v>17761</v>
      </c>
      <c r="G820" s="14" t="s">
        <v>2694</v>
      </c>
      <c r="H820" s="13" t="s">
        <v>73</v>
      </c>
      <c r="I820" s="13" t="s">
        <v>74</v>
      </c>
      <c r="J820" s="14" t="s">
        <v>75</v>
      </c>
      <c r="K820" s="14" t="s">
        <v>2695</v>
      </c>
      <c r="L820" s="13">
        <v>2016</v>
      </c>
      <c r="M820" s="15">
        <v>42702</v>
      </c>
      <c r="N820" s="16" t="s">
        <v>77</v>
      </c>
      <c r="O820" s="16">
        <v>0</v>
      </c>
      <c r="P820" s="16" t="s">
        <v>78</v>
      </c>
      <c r="Q820" s="16" t="s">
        <v>79</v>
      </c>
      <c r="R820" s="16" t="s">
        <v>78</v>
      </c>
      <c r="S820" s="16" t="s">
        <v>79</v>
      </c>
      <c r="T820" s="14" t="s">
        <v>90</v>
      </c>
      <c r="U820" s="13" t="s">
        <v>2047</v>
      </c>
      <c r="V820" s="14" t="s">
        <v>2048</v>
      </c>
      <c r="W820" s="13" t="s">
        <v>83</v>
      </c>
      <c r="X820" s="17" t="s">
        <v>203</v>
      </c>
      <c r="Y820" s="14">
        <v>773</v>
      </c>
      <c r="Z820" s="14" t="s">
        <v>203</v>
      </c>
      <c r="AA820" s="13" t="s">
        <v>79</v>
      </c>
      <c r="AB820" s="18" t="s">
        <v>86</v>
      </c>
      <c r="AC820" s="4">
        <f t="shared" si="120"/>
        <v>1</v>
      </c>
      <c r="AD820" s="2">
        <f>IF(COUNTIF(D$2:D820,D820)&gt;1,0,1)</f>
        <v>0</v>
      </c>
      <c r="AG820" s="2">
        <f t="shared" si="121"/>
        <v>0</v>
      </c>
      <c r="AH820" s="2">
        <f t="shared" si="127"/>
        <v>0</v>
      </c>
      <c r="AI820" s="2">
        <f t="shared" si="122"/>
        <v>0</v>
      </c>
      <c r="AJ820" s="44" t="str">
        <f t="shared" si="123"/>
        <v>49029809L74930057J</v>
      </c>
      <c r="AK820" s="2">
        <f>IF(COUNTIF(AJ$2:AJ820,AJ820)&gt;1,0,1)</f>
        <v>0</v>
      </c>
      <c r="AL820" s="2">
        <f t="shared" si="124"/>
        <v>0</v>
      </c>
      <c r="AM820" s="2">
        <f t="shared" si="125"/>
        <v>0</v>
      </c>
      <c r="AN820" s="2">
        <f t="shared" si="126"/>
        <v>0</v>
      </c>
      <c r="AO820" s="2">
        <f>VLOOKUP(D820,'[1]Matriculados PD 2015_2019'!$D:$F,3,0)</f>
        <v>0</v>
      </c>
      <c r="AP820" s="2">
        <f t="shared" si="128"/>
        <v>0</v>
      </c>
      <c r="AQ820" s="2">
        <f t="shared" si="129"/>
        <v>0</v>
      </c>
    </row>
    <row r="821" spans="1:43">
      <c r="A821" s="2">
        <v>196</v>
      </c>
      <c r="B821" s="6" t="s">
        <v>2560</v>
      </c>
      <c r="C821" s="7" t="s">
        <v>120</v>
      </c>
      <c r="D821" s="7" t="s">
        <v>2696</v>
      </c>
      <c r="E821" s="8">
        <v>20019005</v>
      </c>
      <c r="F821" s="8">
        <v>17761</v>
      </c>
      <c r="G821" s="8" t="s">
        <v>2697</v>
      </c>
      <c r="H821" s="7" t="s">
        <v>83</v>
      </c>
      <c r="I821" s="7" t="s">
        <v>74</v>
      </c>
      <c r="J821" s="8" t="s">
        <v>75</v>
      </c>
      <c r="K821" s="8" t="s">
        <v>2698</v>
      </c>
      <c r="L821" s="7">
        <v>2016</v>
      </c>
      <c r="M821" s="9">
        <v>42997</v>
      </c>
      <c r="N821" s="10" t="s">
        <v>77</v>
      </c>
      <c r="O821" s="10">
        <v>0</v>
      </c>
      <c r="P821" s="10" t="s">
        <v>78</v>
      </c>
      <c r="Q821" s="10" t="s">
        <v>78</v>
      </c>
      <c r="R821" s="10" t="s">
        <v>78</v>
      </c>
      <c r="S821" s="10" t="s">
        <v>78</v>
      </c>
      <c r="T821" s="8" t="s">
        <v>80</v>
      </c>
      <c r="U821" s="7" t="s">
        <v>2699</v>
      </c>
      <c r="V821" s="8" t="s">
        <v>2700</v>
      </c>
      <c r="W821" s="7"/>
      <c r="X821" s="11"/>
      <c r="Y821" s="8"/>
      <c r="Z821" s="8"/>
      <c r="AA821" s="7"/>
      <c r="AB821" s="12"/>
      <c r="AC821" s="4">
        <f t="shared" si="120"/>
        <v>1</v>
      </c>
      <c r="AD821" s="2">
        <f>IF(COUNTIF(D$2:D821,D821)&gt;1,0,1)</f>
        <v>1</v>
      </c>
      <c r="AG821" s="2">
        <f t="shared" si="121"/>
        <v>0</v>
      </c>
      <c r="AH821" s="2">
        <f t="shared" si="127"/>
        <v>0</v>
      </c>
      <c r="AI821" s="2">
        <f t="shared" si="122"/>
        <v>1</v>
      </c>
      <c r="AJ821" s="44" t="str">
        <f t="shared" si="123"/>
        <v>50302640F26217723T</v>
      </c>
      <c r="AK821" s="2">
        <f>IF(COUNTIF(AJ$2:AJ821,AJ821)&gt;1,0,1)</f>
        <v>1</v>
      </c>
      <c r="AL821" s="2">
        <f t="shared" si="124"/>
        <v>1</v>
      </c>
      <c r="AM821" s="2">
        <f t="shared" si="125"/>
        <v>0</v>
      </c>
      <c r="AN821" s="2">
        <f t="shared" si="126"/>
        <v>0</v>
      </c>
      <c r="AO821" s="2">
        <f>VLOOKUP(D821,'[1]Matriculados PD 2015_2019'!$D:$F,3,0)</f>
        <v>0</v>
      </c>
      <c r="AP821" s="2">
        <f t="shared" si="128"/>
        <v>0</v>
      </c>
      <c r="AQ821" s="2">
        <f t="shared" si="129"/>
        <v>0</v>
      </c>
    </row>
    <row r="822" spans="1:43">
      <c r="A822" s="2">
        <v>196</v>
      </c>
      <c r="B822" s="5" t="s">
        <v>2560</v>
      </c>
      <c r="C822" s="13" t="s">
        <v>120</v>
      </c>
      <c r="D822" s="13" t="s">
        <v>2696</v>
      </c>
      <c r="E822" s="14">
        <v>20019005</v>
      </c>
      <c r="F822" s="14">
        <v>17761</v>
      </c>
      <c r="G822" s="14" t="s">
        <v>2697</v>
      </c>
      <c r="H822" s="13" t="s">
        <v>83</v>
      </c>
      <c r="I822" s="13" t="s">
        <v>74</v>
      </c>
      <c r="J822" s="14" t="s">
        <v>75</v>
      </c>
      <c r="K822" s="14" t="s">
        <v>2698</v>
      </c>
      <c r="L822" s="13">
        <v>2016</v>
      </c>
      <c r="M822" s="15">
        <v>42997</v>
      </c>
      <c r="N822" s="16" t="s">
        <v>77</v>
      </c>
      <c r="O822" s="16">
        <v>0</v>
      </c>
      <c r="P822" s="16" t="s">
        <v>78</v>
      </c>
      <c r="Q822" s="16" t="s">
        <v>78</v>
      </c>
      <c r="R822" s="16" t="s">
        <v>78</v>
      </c>
      <c r="S822" s="16" t="s">
        <v>78</v>
      </c>
      <c r="T822" s="14" t="s">
        <v>80</v>
      </c>
      <c r="U822" s="13" t="s">
        <v>118</v>
      </c>
      <c r="V822" s="14" t="s">
        <v>119</v>
      </c>
      <c r="W822" s="13" t="s">
        <v>83</v>
      </c>
      <c r="X822" s="17" t="s">
        <v>116</v>
      </c>
      <c r="Y822" s="14">
        <v>500</v>
      </c>
      <c r="Z822" s="14" t="s">
        <v>117</v>
      </c>
      <c r="AA822" s="13" t="s">
        <v>107</v>
      </c>
      <c r="AB822" s="18" t="s">
        <v>108</v>
      </c>
      <c r="AC822" s="4">
        <f t="shared" si="120"/>
        <v>1</v>
      </c>
      <c r="AD822" s="2">
        <f>IF(COUNTIF(D$2:D822,D822)&gt;1,0,1)</f>
        <v>0</v>
      </c>
      <c r="AG822" s="2">
        <f t="shared" si="121"/>
        <v>0</v>
      </c>
      <c r="AH822" s="2">
        <f t="shared" si="127"/>
        <v>0</v>
      </c>
      <c r="AI822" s="2">
        <f t="shared" si="122"/>
        <v>0</v>
      </c>
      <c r="AJ822" s="44" t="str">
        <f t="shared" si="123"/>
        <v>50302640F50702674W</v>
      </c>
      <c r="AK822" s="2">
        <f>IF(COUNTIF(AJ$2:AJ822,AJ822)&gt;1,0,1)</f>
        <v>1</v>
      </c>
      <c r="AL822" s="2">
        <f t="shared" si="124"/>
        <v>0</v>
      </c>
      <c r="AM822" s="2">
        <f t="shared" si="125"/>
        <v>0</v>
      </c>
      <c r="AN822" s="2">
        <f t="shared" si="126"/>
        <v>0</v>
      </c>
      <c r="AO822" s="2">
        <f>VLOOKUP(D822,'[1]Matriculados PD 2015_2019'!$D:$F,3,0)</f>
        <v>0</v>
      </c>
      <c r="AP822" s="2">
        <f t="shared" si="128"/>
        <v>0</v>
      </c>
      <c r="AQ822" s="2">
        <f t="shared" si="129"/>
        <v>0</v>
      </c>
    </row>
    <row r="823" spans="1:43">
      <c r="A823" s="2">
        <v>196</v>
      </c>
      <c r="B823" s="6" t="s">
        <v>2560</v>
      </c>
      <c r="C823" s="7" t="s">
        <v>120</v>
      </c>
      <c r="D823" s="7" t="s">
        <v>2696</v>
      </c>
      <c r="E823" s="8">
        <v>20019005</v>
      </c>
      <c r="F823" s="8">
        <v>17761</v>
      </c>
      <c r="G823" s="8" t="s">
        <v>2697</v>
      </c>
      <c r="H823" s="7" t="s">
        <v>83</v>
      </c>
      <c r="I823" s="7" t="s">
        <v>74</v>
      </c>
      <c r="J823" s="8" t="s">
        <v>75</v>
      </c>
      <c r="K823" s="8" t="s">
        <v>2698</v>
      </c>
      <c r="L823" s="7">
        <v>2016</v>
      </c>
      <c r="M823" s="9">
        <v>42997</v>
      </c>
      <c r="N823" s="10" t="s">
        <v>77</v>
      </c>
      <c r="O823" s="10">
        <v>0</v>
      </c>
      <c r="P823" s="10" t="s">
        <v>78</v>
      </c>
      <c r="Q823" s="10" t="s">
        <v>78</v>
      </c>
      <c r="R823" s="10" t="s">
        <v>78</v>
      </c>
      <c r="S823" s="10" t="s">
        <v>78</v>
      </c>
      <c r="T823" s="8" t="s">
        <v>90</v>
      </c>
      <c r="U823" s="7" t="s">
        <v>118</v>
      </c>
      <c r="V823" s="8" t="s">
        <v>119</v>
      </c>
      <c r="W823" s="7" t="s">
        <v>83</v>
      </c>
      <c r="X823" s="11" t="s">
        <v>116</v>
      </c>
      <c r="Y823" s="8">
        <v>500</v>
      </c>
      <c r="Z823" s="8" t="s">
        <v>117</v>
      </c>
      <c r="AA823" s="7" t="s">
        <v>107</v>
      </c>
      <c r="AB823" s="12" t="s">
        <v>108</v>
      </c>
      <c r="AC823" s="4">
        <f t="shared" si="120"/>
        <v>1</v>
      </c>
      <c r="AD823" s="2">
        <f>IF(COUNTIF(D$2:D823,D823)&gt;1,0,1)</f>
        <v>0</v>
      </c>
      <c r="AG823" s="2">
        <f t="shared" si="121"/>
        <v>0</v>
      </c>
      <c r="AH823" s="2">
        <f t="shared" si="127"/>
        <v>0</v>
      </c>
      <c r="AI823" s="2">
        <f t="shared" si="122"/>
        <v>0</v>
      </c>
      <c r="AJ823" s="44" t="str">
        <f t="shared" si="123"/>
        <v>50302640F50702674W</v>
      </c>
      <c r="AK823" s="2">
        <f>IF(COUNTIF(AJ$2:AJ823,AJ823)&gt;1,0,1)</f>
        <v>0</v>
      </c>
      <c r="AL823" s="2">
        <f t="shared" si="124"/>
        <v>0</v>
      </c>
      <c r="AM823" s="2">
        <f t="shared" si="125"/>
        <v>0</v>
      </c>
      <c r="AN823" s="2">
        <f t="shared" si="126"/>
        <v>0</v>
      </c>
      <c r="AO823" s="2">
        <f>VLOOKUP(D823,'[1]Matriculados PD 2015_2019'!$D:$F,3,0)</f>
        <v>0</v>
      </c>
      <c r="AP823" s="2">
        <f t="shared" si="128"/>
        <v>0</v>
      </c>
      <c r="AQ823" s="2">
        <f t="shared" si="129"/>
        <v>0</v>
      </c>
    </row>
    <row r="824" spans="1:43">
      <c r="A824" s="2">
        <v>196</v>
      </c>
      <c r="B824" s="5" t="s">
        <v>2560</v>
      </c>
      <c r="C824" s="13" t="s">
        <v>120</v>
      </c>
      <c r="D824" s="13" t="s">
        <v>2701</v>
      </c>
      <c r="E824" s="14">
        <v>10293531</v>
      </c>
      <c r="F824" s="14">
        <v>17761</v>
      </c>
      <c r="G824" s="14" t="s">
        <v>2702</v>
      </c>
      <c r="H824" s="13" t="s">
        <v>83</v>
      </c>
      <c r="I824" s="13" t="s">
        <v>74</v>
      </c>
      <c r="J824" s="14" t="s">
        <v>75</v>
      </c>
      <c r="K824" s="14" t="s">
        <v>2703</v>
      </c>
      <c r="L824" s="13">
        <v>2016</v>
      </c>
      <c r="M824" s="15">
        <v>42720</v>
      </c>
      <c r="N824" s="16" t="s">
        <v>77</v>
      </c>
      <c r="O824" s="16">
        <v>0</v>
      </c>
      <c r="P824" s="16" t="s">
        <v>78</v>
      </c>
      <c r="Q824" s="16" t="s">
        <v>78</v>
      </c>
      <c r="R824" s="16" t="s">
        <v>78</v>
      </c>
      <c r="S824" s="16" t="s">
        <v>79</v>
      </c>
      <c r="T824" s="14" t="s">
        <v>80</v>
      </c>
      <c r="U824" s="13" t="s">
        <v>1187</v>
      </c>
      <c r="V824" s="14" t="s">
        <v>1188</v>
      </c>
      <c r="W824" s="13" t="s">
        <v>83</v>
      </c>
      <c r="X824" s="17" t="s">
        <v>129</v>
      </c>
      <c r="Y824" s="14">
        <v>60</v>
      </c>
      <c r="Z824" s="14" t="s">
        <v>129</v>
      </c>
      <c r="AA824" s="13" t="s">
        <v>99</v>
      </c>
      <c r="AB824" s="18" t="s">
        <v>100</v>
      </c>
      <c r="AC824" s="4">
        <f t="shared" si="120"/>
        <v>1</v>
      </c>
      <c r="AD824" s="2">
        <f>IF(COUNTIF(D$2:D824,D824)&gt;1,0,1)</f>
        <v>1</v>
      </c>
      <c r="AG824" s="2">
        <f t="shared" si="121"/>
        <v>0</v>
      </c>
      <c r="AH824" s="2">
        <f t="shared" si="127"/>
        <v>0</v>
      </c>
      <c r="AI824" s="2">
        <f t="shared" si="122"/>
        <v>1</v>
      </c>
      <c r="AJ824" s="44" t="str">
        <f t="shared" si="123"/>
        <v>53590629P30826223J</v>
      </c>
      <c r="AK824" s="2">
        <f>IF(COUNTIF(AJ$2:AJ824,AJ824)&gt;1,0,1)</f>
        <v>1</v>
      </c>
      <c r="AL824" s="2">
        <f t="shared" si="124"/>
        <v>1</v>
      </c>
      <c r="AM824" s="2">
        <f t="shared" si="125"/>
        <v>1</v>
      </c>
      <c r="AN824" s="2">
        <f t="shared" si="126"/>
        <v>0</v>
      </c>
      <c r="AO824" s="2">
        <f>VLOOKUP(D824,'[1]Matriculados PD 2015_2019'!$D:$F,3,0)</f>
        <v>0</v>
      </c>
      <c r="AP824" s="2">
        <f t="shared" si="128"/>
        <v>0</v>
      </c>
      <c r="AQ824" s="2">
        <f t="shared" si="129"/>
        <v>0</v>
      </c>
    </row>
    <row r="825" spans="1:43">
      <c r="A825" s="2">
        <v>196</v>
      </c>
      <c r="B825" s="6" t="s">
        <v>2560</v>
      </c>
      <c r="C825" s="7" t="s">
        <v>120</v>
      </c>
      <c r="D825" s="7" t="s">
        <v>2701</v>
      </c>
      <c r="E825" s="8">
        <v>10293531</v>
      </c>
      <c r="F825" s="8">
        <v>17761</v>
      </c>
      <c r="G825" s="8" t="s">
        <v>2702</v>
      </c>
      <c r="H825" s="7" t="s">
        <v>83</v>
      </c>
      <c r="I825" s="7" t="s">
        <v>74</v>
      </c>
      <c r="J825" s="8" t="s">
        <v>75</v>
      </c>
      <c r="K825" s="8" t="s">
        <v>2703</v>
      </c>
      <c r="L825" s="7">
        <v>2016</v>
      </c>
      <c r="M825" s="9">
        <v>42720</v>
      </c>
      <c r="N825" s="10" t="s">
        <v>77</v>
      </c>
      <c r="O825" s="10">
        <v>0</v>
      </c>
      <c r="P825" s="10" t="s">
        <v>78</v>
      </c>
      <c r="Q825" s="10" t="s">
        <v>78</v>
      </c>
      <c r="R825" s="10" t="s">
        <v>78</v>
      </c>
      <c r="S825" s="10" t="s">
        <v>79</v>
      </c>
      <c r="T825" s="8" t="s">
        <v>80</v>
      </c>
      <c r="U825" s="7" t="s">
        <v>162</v>
      </c>
      <c r="V825" s="8" t="s">
        <v>163</v>
      </c>
      <c r="W825" s="7" t="s">
        <v>73</v>
      </c>
      <c r="X825" s="11" t="s">
        <v>129</v>
      </c>
      <c r="Y825" s="8">
        <v>60</v>
      </c>
      <c r="Z825" s="8" t="s">
        <v>129</v>
      </c>
      <c r="AA825" s="7" t="s">
        <v>99</v>
      </c>
      <c r="AB825" s="12" t="s">
        <v>100</v>
      </c>
      <c r="AC825" s="4">
        <f t="shared" si="120"/>
        <v>1</v>
      </c>
      <c r="AD825" s="2">
        <f>IF(COUNTIF(D$2:D825,D825)&gt;1,0,1)</f>
        <v>0</v>
      </c>
      <c r="AG825" s="2">
        <f t="shared" si="121"/>
        <v>0</v>
      </c>
      <c r="AH825" s="2">
        <f t="shared" si="127"/>
        <v>0</v>
      </c>
      <c r="AI825" s="2">
        <f t="shared" si="122"/>
        <v>0</v>
      </c>
      <c r="AJ825" s="44" t="str">
        <f t="shared" si="123"/>
        <v>53590629P75385976A</v>
      </c>
      <c r="AK825" s="2">
        <f>IF(COUNTIF(AJ$2:AJ825,AJ825)&gt;1,0,1)</f>
        <v>1</v>
      </c>
      <c r="AL825" s="2">
        <f t="shared" si="124"/>
        <v>0</v>
      </c>
      <c r="AM825" s="2">
        <f t="shared" si="125"/>
        <v>0</v>
      </c>
      <c r="AN825" s="2">
        <f t="shared" si="126"/>
        <v>0</v>
      </c>
      <c r="AO825" s="2">
        <f>VLOOKUP(D825,'[1]Matriculados PD 2015_2019'!$D:$F,3,0)</f>
        <v>0</v>
      </c>
      <c r="AP825" s="2">
        <f t="shared" si="128"/>
        <v>0</v>
      </c>
      <c r="AQ825" s="2">
        <f t="shared" si="129"/>
        <v>0</v>
      </c>
    </row>
    <row r="826" spans="1:43">
      <c r="A826" s="2">
        <v>196</v>
      </c>
      <c r="B826" s="5" t="s">
        <v>2560</v>
      </c>
      <c r="C826" s="13" t="s">
        <v>120</v>
      </c>
      <c r="D826" s="13" t="s">
        <v>2701</v>
      </c>
      <c r="E826" s="14">
        <v>10293531</v>
      </c>
      <c r="F826" s="14">
        <v>17761</v>
      </c>
      <c r="G826" s="14" t="s">
        <v>2702</v>
      </c>
      <c r="H826" s="13" t="s">
        <v>83</v>
      </c>
      <c r="I826" s="13" t="s">
        <v>74</v>
      </c>
      <c r="J826" s="14" t="s">
        <v>75</v>
      </c>
      <c r="K826" s="14" t="s">
        <v>2703</v>
      </c>
      <c r="L826" s="13">
        <v>2016</v>
      </c>
      <c r="M826" s="15">
        <v>42720</v>
      </c>
      <c r="N826" s="16" t="s">
        <v>77</v>
      </c>
      <c r="O826" s="16">
        <v>0</v>
      </c>
      <c r="P826" s="16" t="s">
        <v>78</v>
      </c>
      <c r="Q826" s="16" t="s">
        <v>78</v>
      </c>
      <c r="R826" s="16" t="s">
        <v>78</v>
      </c>
      <c r="S826" s="16" t="s">
        <v>79</v>
      </c>
      <c r="T826" s="14" t="s">
        <v>90</v>
      </c>
      <c r="U826" s="13" t="s">
        <v>1187</v>
      </c>
      <c r="V826" s="14" t="s">
        <v>1188</v>
      </c>
      <c r="W826" s="13" t="s">
        <v>83</v>
      </c>
      <c r="X826" s="17" t="s">
        <v>129</v>
      </c>
      <c r="Y826" s="14">
        <v>60</v>
      </c>
      <c r="Z826" s="14" t="s">
        <v>129</v>
      </c>
      <c r="AA826" s="13" t="s">
        <v>99</v>
      </c>
      <c r="AB826" s="18" t="s">
        <v>100</v>
      </c>
      <c r="AC826" s="4">
        <f t="shared" si="120"/>
        <v>1</v>
      </c>
      <c r="AD826" s="2">
        <f>IF(COUNTIF(D$2:D826,D826)&gt;1,0,1)</f>
        <v>0</v>
      </c>
      <c r="AG826" s="2">
        <f t="shared" si="121"/>
        <v>0</v>
      </c>
      <c r="AH826" s="2">
        <f t="shared" si="127"/>
        <v>0</v>
      </c>
      <c r="AI826" s="2">
        <f t="shared" si="122"/>
        <v>0</v>
      </c>
      <c r="AJ826" s="44" t="str">
        <f t="shared" si="123"/>
        <v>53590629P30826223J</v>
      </c>
      <c r="AK826" s="2">
        <f>IF(COUNTIF(AJ$2:AJ826,AJ826)&gt;1,0,1)</f>
        <v>0</v>
      </c>
      <c r="AL826" s="2">
        <f t="shared" si="124"/>
        <v>0</v>
      </c>
      <c r="AM826" s="2">
        <f t="shared" si="125"/>
        <v>0</v>
      </c>
      <c r="AN826" s="2">
        <f t="shared" si="126"/>
        <v>0</v>
      </c>
      <c r="AO826" s="2">
        <f>VLOOKUP(D826,'[1]Matriculados PD 2015_2019'!$D:$F,3,0)</f>
        <v>0</v>
      </c>
      <c r="AP826" s="2">
        <f t="shared" si="128"/>
        <v>0</v>
      </c>
      <c r="AQ826" s="2">
        <f t="shared" si="129"/>
        <v>0</v>
      </c>
    </row>
    <row r="827" spans="1:43">
      <c r="A827" s="2">
        <v>196</v>
      </c>
      <c r="B827" s="6" t="s">
        <v>2560</v>
      </c>
      <c r="C827" s="7" t="s">
        <v>120</v>
      </c>
      <c r="D827" s="7" t="s">
        <v>2704</v>
      </c>
      <c r="E827" s="8">
        <v>20026909</v>
      </c>
      <c r="F827" s="8">
        <v>17761</v>
      </c>
      <c r="G827" s="8" t="s">
        <v>2705</v>
      </c>
      <c r="H827" s="7" t="s">
        <v>73</v>
      </c>
      <c r="I827" s="7" t="s">
        <v>74</v>
      </c>
      <c r="J827" s="8" t="s">
        <v>75</v>
      </c>
      <c r="K827" s="8" t="s">
        <v>2706</v>
      </c>
      <c r="L827" s="7">
        <v>2016</v>
      </c>
      <c r="M827" s="9">
        <v>42797</v>
      </c>
      <c r="N827" s="10" t="s">
        <v>77</v>
      </c>
      <c r="O827" s="10">
        <v>0</v>
      </c>
      <c r="P827" s="10" t="s">
        <v>78</v>
      </c>
      <c r="Q827" s="10" t="s">
        <v>78</v>
      </c>
      <c r="R827" s="10" t="s">
        <v>78</v>
      </c>
      <c r="S827" s="10" t="s">
        <v>78</v>
      </c>
      <c r="T827" s="8" t="s">
        <v>80</v>
      </c>
      <c r="U827" s="7"/>
      <c r="V827" s="8" t="s">
        <v>1607</v>
      </c>
      <c r="W827" s="7"/>
      <c r="X827" s="11"/>
      <c r="Y827" s="8"/>
      <c r="Z827" s="8"/>
      <c r="AA827" s="7"/>
      <c r="AB827" s="12"/>
      <c r="AC827" s="4">
        <f t="shared" si="120"/>
        <v>1</v>
      </c>
      <c r="AD827" s="2">
        <f>IF(COUNTIF(D$2:D827,D827)&gt;1,0,1)</f>
        <v>1</v>
      </c>
      <c r="AG827" s="2">
        <f t="shared" si="121"/>
        <v>0</v>
      </c>
      <c r="AH827" s="2">
        <f t="shared" si="127"/>
        <v>0</v>
      </c>
      <c r="AI827" s="2">
        <f t="shared" si="122"/>
        <v>1</v>
      </c>
      <c r="AJ827" s="44" t="str">
        <f t="shared" si="123"/>
        <v>75721537V</v>
      </c>
      <c r="AK827" s="2">
        <f>IF(COUNTIF(AJ$2:AJ827,AJ827)&gt;1,0,1)</f>
        <v>1</v>
      </c>
      <c r="AL827" s="2">
        <f t="shared" si="124"/>
        <v>1</v>
      </c>
      <c r="AM827" s="2">
        <f t="shared" si="125"/>
        <v>0</v>
      </c>
      <c r="AN827" s="2">
        <f t="shared" si="126"/>
        <v>0</v>
      </c>
      <c r="AO827" s="2">
        <f>VLOOKUP(D827,'[1]Matriculados PD 2015_2019'!$D:$F,3,0)</f>
        <v>0</v>
      </c>
      <c r="AP827" s="2">
        <f t="shared" si="128"/>
        <v>0</v>
      </c>
      <c r="AQ827" s="2">
        <f t="shared" si="129"/>
        <v>0</v>
      </c>
    </row>
    <row r="828" spans="1:43">
      <c r="A828" s="2">
        <v>196</v>
      </c>
      <c r="B828" s="5" t="s">
        <v>2560</v>
      </c>
      <c r="C828" s="13" t="s">
        <v>120</v>
      </c>
      <c r="D828" s="13" t="s">
        <v>2704</v>
      </c>
      <c r="E828" s="14">
        <v>20026909</v>
      </c>
      <c r="F828" s="14">
        <v>17761</v>
      </c>
      <c r="G828" s="14" t="s">
        <v>2705</v>
      </c>
      <c r="H828" s="13" t="s">
        <v>73</v>
      </c>
      <c r="I828" s="13" t="s">
        <v>74</v>
      </c>
      <c r="J828" s="14" t="s">
        <v>75</v>
      </c>
      <c r="K828" s="14" t="s">
        <v>2706</v>
      </c>
      <c r="L828" s="13">
        <v>2016</v>
      </c>
      <c r="M828" s="15">
        <v>42797</v>
      </c>
      <c r="N828" s="16" t="s">
        <v>77</v>
      </c>
      <c r="O828" s="16">
        <v>0</v>
      </c>
      <c r="P828" s="16" t="s">
        <v>78</v>
      </c>
      <c r="Q828" s="16" t="s">
        <v>78</v>
      </c>
      <c r="R828" s="16" t="s">
        <v>78</v>
      </c>
      <c r="S828" s="16" t="s">
        <v>78</v>
      </c>
      <c r="T828" s="14" t="s">
        <v>90</v>
      </c>
      <c r="U828" s="13" t="s">
        <v>2356</v>
      </c>
      <c r="V828" s="14" t="s">
        <v>2357</v>
      </c>
      <c r="W828" s="13" t="s">
        <v>83</v>
      </c>
      <c r="X828" s="17" t="s">
        <v>137</v>
      </c>
      <c r="Y828" s="14">
        <v>420</v>
      </c>
      <c r="Z828" s="14" t="s">
        <v>137</v>
      </c>
      <c r="AA828" s="13" t="s">
        <v>99</v>
      </c>
      <c r="AB828" s="18" t="s">
        <v>100</v>
      </c>
      <c r="AC828" s="4">
        <f t="shared" si="120"/>
        <v>1</v>
      </c>
      <c r="AD828" s="2">
        <f>IF(COUNTIF(D$2:D828,D828)&gt;1,0,1)</f>
        <v>0</v>
      </c>
      <c r="AG828" s="2">
        <f t="shared" si="121"/>
        <v>0</v>
      </c>
      <c r="AH828" s="2">
        <f t="shared" si="127"/>
        <v>0</v>
      </c>
      <c r="AI828" s="2">
        <f t="shared" si="122"/>
        <v>0</v>
      </c>
      <c r="AJ828" s="44" t="str">
        <f t="shared" si="123"/>
        <v>75721537V30398754E</v>
      </c>
      <c r="AK828" s="2">
        <f>IF(COUNTIF(AJ$2:AJ828,AJ828)&gt;1,0,1)</f>
        <v>1</v>
      </c>
      <c r="AL828" s="2">
        <f t="shared" si="124"/>
        <v>0</v>
      </c>
      <c r="AM828" s="2">
        <f t="shared" si="125"/>
        <v>0</v>
      </c>
      <c r="AN828" s="2">
        <f t="shared" si="126"/>
        <v>0</v>
      </c>
      <c r="AO828" s="2">
        <f>VLOOKUP(D828,'[1]Matriculados PD 2015_2019'!$D:$F,3,0)</f>
        <v>0</v>
      </c>
      <c r="AP828" s="2">
        <f t="shared" si="128"/>
        <v>0</v>
      </c>
      <c r="AQ828" s="2">
        <f t="shared" si="129"/>
        <v>0</v>
      </c>
    </row>
    <row r="829" spans="1:43">
      <c r="A829" s="2">
        <v>196</v>
      </c>
      <c r="B829" s="6" t="s">
        <v>2560</v>
      </c>
      <c r="C829" s="7" t="s">
        <v>120</v>
      </c>
      <c r="D829" s="7" t="s">
        <v>2707</v>
      </c>
      <c r="E829" s="8">
        <v>20028506</v>
      </c>
      <c r="F829" s="8">
        <v>17761</v>
      </c>
      <c r="G829" s="8" t="s">
        <v>2708</v>
      </c>
      <c r="H829" s="7" t="s">
        <v>73</v>
      </c>
      <c r="I829" s="7" t="s">
        <v>74</v>
      </c>
      <c r="J829" s="8" t="s">
        <v>75</v>
      </c>
      <c r="K829" s="8" t="s">
        <v>2709</v>
      </c>
      <c r="L829" s="7">
        <v>2016</v>
      </c>
      <c r="M829" s="9">
        <v>42895</v>
      </c>
      <c r="N829" s="10" t="s">
        <v>77</v>
      </c>
      <c r="O829" s="10">
        <v>0</v>
      </c>
      <c r="P829" s="10" t="s">
        <v>78</v>
      </c>
      <c r="Q829" s="10" t="s">
        <v>78</v>
      </c>
      <c r="R829" s="10" t="s">
        <v>78</v>
      </c>
      <c r="S829" s="10" t="s">
        <v>78</v>
      </c>
      <c r="T829" s="8" t="s">
        <v>80</v>
      </c>
      <c r="U829" s="7" t="s">
        <v>2710</v>
      </c>
      <c r="V829" s="8" t="s">
        <v>2711</v>
      </c>
      <c r="W829" s="7"/>
      <c r="X829" s="11"/>
      <c r="Y829" s="8"/>
      <c r="Z829" s="8"/>
      <c r="AA829" s="7"/>
      <c r="AB829" s="12"/>
      <c r="AC829" s="4">
        <f t="shared" si="120"/>
        <v>1</v>
      </c>
      <c r="AD829" s="2">
        <f>IF(COUNTIF(D$2:D829,D829)&gt;1,0,1)</f>
        <v>1</v>
      </c>
      <c r="AG829" s="2">
        <f t="shared" si="121"/>
        <v>0</v>
      </c>
      <c r="AH829" s="2">
        <f t="shared" si="127"/>
        <v>0</v>
      </c>
      <c r="AI829" s="2">
        <f t="shared" si="122"/>
        <v>1</v>
      </c>
      <c r="AJ829" s="44" t="str">
        <f t="shared" si="123"/>
        <v>77357622C39329681A</v>
      </c>
      <c r="AK829" s="2">
        <f>IF(COUNTIF(AJ$2:AJ829,AJ829)&gt;1,0,1)</f>
        <v>1</v>
      </c>
      <c r="AL829" s="2">
        <f t="shared" si="124"/>
        <v>1</v>
      </c>
      <c r="AM829" s="2">
        <f t="shared" si="125"/>
        <v>0</v>
      </c>
      <c r="AN829" s="2">
        <f t="shared" si="126"/>
        <v>0</v>
      </c>
      <c r="AO829" s="2">
        <f>VLOOKUP(D829,'[1]Matriculados PD 2015_2019'!$D:$F,3,0)</f>
        <v>0</v>
      </c>
      <c r="AP829" s="2">
        <f t="shared" si="128"/>
        <v>0</v>
      </c>
      <c r="AQ829" s="2">
        <f t="shared" si="129"/>
        <v>0</v>
      </c>
    </row>
    <row r="830" spans="1:43">
      <c r="A830" s="2">
        <v>196</v>
      </c>
      <c r="B830" s="5" t="s">
        <v>2560</v>
      </c>
      <c r="C830" s="13" t="s">
        <v>120</v>
      </c>
      <c r="D830" s="13" t="s">
        <v>2707</v>
      </c>
      <c r="E830" s="14">
        <v>20028506</v>
      </c>
      <c r="F830" s="14">
        <v>17761</v>
      </c>
      <c r="G830" s="14" t="s">
        <v>2708</v>
      </c>
      <c r="H830" s="13" t="s">
        <v>73</v>
      </c>
      <c r="I830" s="13" t="s">
        <v>74</v>
      </c>
      <c r="J830" s="14" t="s">
        <v>75</v>
      </c>
      <c r="K830" s="14" t="s">
        <v>2709</v>
      </c>
      <c r="L830" s="13">
        <v>2016</v>
      </c>
      <c r="M830" s="15">
        <v>42895</v>
      </c>
      <c r="N830" s="16" t="s">
        <v>77</v>
      </c>
      <c r="O830" s="16">
        <v>0</v>
      </c>
      <c r="P830" s="16" t="s">
        <v>78</v>
      </c>
      <c r="Q830" s="16" t="s">
        <v>78</v>
      </c>
      <c r="R830" s="16" t="s">
        <v>78</v>
      </c>
      <c r="S830" s="16" t="s">
        <v>78</v>
      </c>
      <c r="T830" s="14" t="s">
        <v>80</v>
      </c>
      <c r="U830" s="13" t="s">
        <v>2712</v>
      </c>
      <c r="V830" s="14" t="s">
        <v>2713</v>
      </c>
      <c r="W830" s="13" t="s">
        <v>73</v>
      </c>
      <c r="X830" s="17"/>
      <c r="Y830" s="14"/>
      <c r="Z830" s="14"/>
      <c r="AA830" s="13"/>
      <c r="AB830" s="18"/>
      <c r="AC830" s="4">
        <f t="shared" si="120"/>
        <v>1</v>
      </c>
      <c r="AD830" s="2">
        <f>IF(COUNTIF(D$2:D830,D830)&gt;1,0,1)</f>
        <v>0</v>
      </c>
      <c r="AG830" s="2">
        <f t="shared" si="121"/>
        <v>0</v>
      </c>
      <c r="AH830" s="2">
        <f t="shared" si="127"/>
        <v>0</v>
      </c>
      <c r="AI830" s="2">
        <f t="shared" si="122"/>
        <v>0</v>
      </c>
      <c r="AJ830" s="44" t="str">
        <f t="shared" si="123"/>
        <v>77357622C80147101J</v>
      </c>
      <c r="AK830" s="2">
        <f>IF(COUNTIF(AJ$2:AJ830,AJ830)&gt;1,0,1)</f>
        <v>1</v>
      </c>
      <c r="AL830" s="2">
        <f t="shared" si="124"/>
        <v>0</v>
      </c>
      <c r="AM830" s="2">
        <f t="shared" si="125"/>
        <v>0</v>
      </c>
      <c r="AN830" s="2">
        <f t="shared" si="126"/>
        <v>0</v>
      </c>
      <c r="AO830" s="2">
        <f>VLOOKUP(D830,'[1]Matriculados PD 2015_2019'!$D:$F,3,0)</f>
        <v>0</v>
      </c>
      <c r="AP830" s="2">
        <f t="shared" si="128"/>
        <v>0</v>
      </c>
      <c r="AQ830" s="2">
        <f t="shared" si="129"/>
        <v>0</v>
      </c>
    </row>
    <row r="831" spans="1:43">
      <c r="A831" s="2">
        <v>196</v>
      </c>
      <c r="B831" s="6" t="s">
        <v>2560</v>
      </c>
      <c r="C831" s="7" t="s">
        <v>120</v>
      </c>
      <c r="D831" s="7" t="s">
        <v>2707</v>
      </c>
      <c r="E831" s="8">
        <v>20028506</v>
      </c>
      <c r="F831" s="8">
        <v>17761</v>
      </c>
      <c r="G831" s="8" t="s">
        <v>2708</v>
      </c>
      <c r="H831" s="7" t="s">
        <v>73</v>
      </c>
      <c r="I831" s="7" t="s">
        <v>74</v>
      </c>
      <c r="J831" s="8" t="s">
        <v>75</v>
      </c>
      <c r="K831" s="8" t="s">
        <v>2709</v>
      </c>
      <c r="L831" s="7">
        <v>2016</v>
      </c>
      <c r="M831" s="9">
        <v>42895</v>
      </c>
      <c r="N831" s="10" t="s">
        <v>77</v>
      </c>
      <c r="O831" s="10">
        <v>0</v>
      </c>
      <c r="P831" s="10" t="s">
        <v>78</v>
      </c>
      <c r="Q831" s="10" t="s">
        <v>78</v>
      </c>
      <c r="R831" s="10" t="s">
        <v>78</v>
      </c>
      <c r="S831" s="10" t="s">
        <v>78</v>
      </c>
      <c r="T831" s="8" t="s">
        <v>90</v>
      </c>
      <c r="U831" s="7" t="s">
        <v>714</v>
      </c>
      <c r="V831" s="8" t="s">
        <v>715</v>
      </c>
      <c r="W831" s="7" t="s">
        <v>73</v>
      </c>
      <c r="X831" s="11" t="s">
        <v>137</v>
      </c>
      <c r="Y831" s="8">
        <v>420</v>
      </c>
      <c r="Z831" s="8" t="s">
        <v>137</v>
      </c>
      <c r="AA831" s="7" t="s">
        <v>99</v>
      </c>
      <c r="AB831" s="12" t="s">
        <v>100</v>
      </c>
      <c r="AC831" s="4">
        <f t="shared" si="120"/>
        <v>1</v>
      </c>
      <c r="AD831" s="2">
        <f>IF(COUNTIF(D$2:D831,D831)&gt;1,0,1)</f>
        <v>0</v>
      </c>
      <c r="AG831" s="2">
        <f t="shared" si="121"/>
        <v>0</v>
      </c>
      <c r="AH831" s="2">
        <f t="shared" si="127"/>
        <v>0</v>
      </c>
      <c r="AI831" s="2">
        <f t="shared" si="122"/>
        <v>0</v>
      </c>
      <c r="AJ831" s="44" t="str">
        <f t="shared" si="123"/>
        <v>77357622C30457586C</v>
      </c>
      <c r="AK831" s="2">
        <f>IF(COUNTIF(AJ$2:AJ831,AJ831)&gt;1,0,1)</f>
        <v>1</v>
      </c>
      <c r="AL831" s="2">
        <f t="shared" si="124"/>
        <v>0</v>
      </c>
      <c r="AM831" s="2">
        <f t="shared" si="125"/>
        <v>0</v>
      </c>
      <c r="AN831" s="2">
        <f t="shared" si="126"/>
        <v>0</v>
      </c>
      <c r="AO831" s="2">
        <f>VLOOKUP(D831,'[1]Matriculados PD 2015_2019'!$D:$F,3,0)</f>
        <v>0</v>
      </c>
      <c r="AP831" s="2">
        <f t="shared" si="128"/>
        <v>0</v>
      </c>
      <c r="AQ831" s="2">
        <f t="shared" si="129"/>
        <v>0</v>
      </c>
    </row>
    <row r="832" spans="1:43">
      <c r="A832" s="2">
        <v>196</v>
      </c>
      <c r="B832" s="6" t="s">
        <v>2560</v>
      </c>
      <c r="C832" s="7" t="s">
        <v>120</v>
      </c>
      <c r="D832" s="7" t="s">
        <v>2714</v>
      </c>
      <c r="E832" s="8">
        <v>10227842</v>
      </c>
      <c r="F832" s="8">
        <v>17761</v>
      </c>
      <c r="G832" s="8" t="s">
        <v>2715</v>
      </c>
      <c r="H832" s="7" t="s">
        <v>73</v>
      </c>
      <c r="I832" s="7" t="s">
        <v>74</v>
      </c>
      <c r="J832" s="8" t="s">
        <v>75</v>
      </c>
      <c r="K832" s="8" t="s">
        <v>2716</v>
      </c>
      <c r="L832" s="7">
        <v>2016</v>
      </c>
      <c r="M832" s="9">
        <v>43004</v>
      </c>
      <c r="N832" s="10" t="s">
        <v>77</v>
      </c>
      <c r="O832" s="10">
        <v>0</v>
      </c>
      <c r="P832" s="10" t="s">
        <v>78</v>
      </c>
      <c r="Q832" s="10" t="s">
        <v>78</v>
      </c>
      <c r="R832" s="10" t="s">
        <v>78</v>
      </c>
      <c r="S832" s="10" t="s">
        <v>78</v>
      </c>
      <c r="T832" s="8" t="s">
        <v>80</v>
      </c>
      <c r="U832" s="7" t="s">
        <v>2717</v>
      </c>
      <c r="V832" s="8" t="s">
        <v>2718</v>
      </c>
      <c r="W832" s="7" t="s">
        <v>83</v>
      </c>
      <c r="X832" s="11" t="s">
        <v>137</v>
      </c>
      <c r="Y832" s="8">
        <v>420</v>
      </c>
      <c r="Z832" s="8" t="s">
        <v>137</v>
      </c>
      <c r="AA832" s="7" t="s">
        <v>99</v>
      </c>
      <c r="AB832" s="12" t="s">
        <v>100</v>
      </c>
      <c r="AC832" s="4">
        <f t="shared" si="120"/>
        <v>1</v>
      </c>
      <c r="AD832" s="2">
        <f>IF(COUNTIF(D$2:D832,D832)&gt;1,0,1)</f>
        <v>1</v>
      </c>
      <c r="AG832" s="2">
        <f t="shared" si="121"/>
        <v>0</v>
      </c>
      <c r="AH832" s="2">
        <f t="shared" si="127"/>
        <v>0</v>
      </c>
      <c r="AI832" s="2">
        <f t="shared" si="122"/>
        <v>1</v>
      </c>
      <c r="AJ832" s="44" t="str">
        <f t="shared" si="123"/>
        <v>80151729H27695618F</v>
      </c>
      <c r="AK832" s="2">
        <f>IF(COUNTIF(AJ$2:AJ832,AJ832)&gt;1,0,1)</f>
        <v>1</v>
      </c>
      <c r="AL832" s="2">
        <f t="shared" si="124"/>
        <v>1</v>
      </c>
      <c r="AM832" s="2">
        <f t="shared" si="125"/>
        <v>0</v>
      </c>
      <c r="AN832" s="2">
        <f t="shared" si="126"/>
        <v>0</v>
      </c>
      <c r="AO832" s="2">
        <f>VLOOKUP(D832,'[1]Matriculados PD 2015_2019'!$D:$F,3,0)</f>
        <v>0</v>
      </c>
      <c r="AP832" s="2">
        <f t="shared" si="128"/>
        <v>0</v>
      </c>
      <c r="AQ832" s="2">
        <f t="shared" si="129"/>
        <v>0</v>
      </c>
    </row>
    <row r="833" spans="1:43">
      <c r="A833" s="2">
        <v>196</v>
      </c>
      <c r="B833" s="5" t="s">
        <v>2560</v>
      </c>
      <c r="C833" s="13" t="s">
        <v>120</v>
      </c>
      <c r="D833" s="13" t="s">
        <v>2714</v>
      </c>
      <c r="E833" s="14">
        <v>10227842</v>
      </c>
      <c r="F833" s="14">
        <v>17761</v>
      </c>
      <c r="G833" s="14" t="s">
        <v>2715</v>
      </c>
      <c r="H833" s="13" t="s">
        <v>73</v>
      </c>
      <c r="I833" s="13" t="s">
        <v>74</v>
      </c>
      <c r="J833" s="14" t="s">
        <v>75</v>
      </c>
      <c r="K833" s="14" t="s">
        <v>2716</v>
      </c>
      <c r="L833" s="13">
        <v>2016</v>
      </c>
      <c r="M833" s="15">
        <v>43004</v>
      </c>
      <c r="N833" s="16" t="s">
        <v>77</v>
      </c>
      <c r="O833" s="16">
        <v>0</v>
      </c>
      <c r="P833" s="16" t="s">
        <v>78</v>
      </c>
      <c r="Q833" s="16" t="s">
        <v>78</v>
      </c>
      <c r="R833" s="16" t="s">
        <v>78</v>
      </c>
      <c r="S833" s="16" t="s">
        <v>78</v>
      </c>
      <c r="T833" s="14" t="s">
        <v>80</v>
      </c>
      <c r="U833" s="13" t="s">
        <v>714</v>
      </c>
      <c r="V833" s="14" t="s">
        <v>715</v>
      </c>
      <c r="W833" s="13" t="s">
        <v>73</v>
      </c>
      <c r="X833" s="17" t="s">
        <v>137</v>
      </c>
      <c r="Y833" s="14">
        <v>420</v>
      </c>
      <c r="Z833" s="14" t="s">
        <v>137</v>
      </c>
      <c r="AA833" s="13" t="s">
        <v>99</v>
      </c>
      <c r="AB833" s="18" t="s">
        <v>100</v>
      </c>
      <c r="AC833" s="4">
        <f t="shared" si="120"/>
        <v>1</v>
      </c>
      <c r="AD833" s="2">
        <f>IF(COUNTIF(D$2:D833,D833)&gt;1,0,1)</f>
        <v>0</v>
      </c>
      <c r="AG833" s="2">
        <f t="shared" si="121"/>
        <v>0</v>
      </c>
      <c r="AH833" s="2">
        <f t="shared" si="127"/>
        <v>0</v>
      </c>
      <c r="AI833" s="2">
        <f t="shared" si="122"/>
        <v>0</v>
      </c>
      <c r="AJ833" s="44" t="str">
        <f t="shared" si="123"/>
        <v>80151729H30457586C</v>
      </c>
      <c r="AK833" s="2">
        <f>IF(COUNTIF(AJ$2:AJ833,AJ833)&gt;1,0,1)</f>
        <v>1</v>
      </c>
      <c r="AL833" s="2">
        <f t="shared" si="124"/>
        <v>0</v>
      </c>
      <c r="AM833" s="2">
        <f t="shared" si="125"/>
        <v>0</v>
      </c>
      <c r="AN833" s="2">
        <f t="shared" si="126"/>
        <v>0</v>
      </c>
      <c r="AO833" s="2">
        <f>VLOOKUP(D833,'[1]Matriculados PD 2015_2019'!$D:$F,3,0)</f>
        <v>0</v>
      </c>
      <c r="AP833" s="2">
        <f t="shared" si="128"/>
        <v>0</v>
      </c>
      <c r="AQ833" s="2">
        <f t="shared" si="129"/>
        <v>0</v>
      </c>
    </row>
    <row r="834" spans="1:43">
      <c r="A834" s="2">
        <v>196</v>
      </c>
      <c r="B834" s="6" t="s">
        <v>2560</v>
      </c>
      <c r="C834" s="7" t="s">
        <v>120</v>
      </c>
      <c r="D834" s="7" t="s">
        <v>2714</v>
      </c>
      <c r="E834" s="8">
        <v>10227842</v>
      </c>
      <c r="F834" s="8">
        <v>17761</v>
      </c>
      <c r="G834" s="8" t="s">
        <v>2715</v>
      </c>
      <c r="H834" s="7" t="s">
        <v>73</v>
      </c>
      <c r="I834" s="7" t="s">
        <v>74</v>
      </c>
      <c r="J834" s="8" t="s">
        <v>75</v>
      </c>
      <c r="K834" s="8" t="s">
        <v>2716</v>
      </c>
      <c r="L834" s="7">
        <v>2016</v>
      </c>
      <c r="M834" s="9">
        <v>43004</v>
      </c>
      <c r="N834" s="10" t="s">
        <v>77</v>
      </c>
      <c r="O834" s="10">
        <v>0</v>
      </c>
      <c r="P834" s="10" t="s">
        <v>78</v>
      </c>
      <c r="Q834" s="10" t="s">
        <v>78</v>
      </c>
      <c r="R834" s="10" t="s">
        <v>78</v>
      </c>
      <c r="S834" s="10" t="s">
        <v>78</v>
      </c>
      <c r="T834" s="8" t="s">
        <v>80</v>
      </c>
      <c r="U834" s="7" t="s">
        <v>2719</v>
      </c>
      <c r="V834" s="8" t="s">
        <v>2720</v>
      </c>
      <c r="W834" s="7" t="s">
        <v>73</v>
      </c>
      <c r="X834" s="11"/>
      <c r="Y834" s="8"/>
      <c r="Z834" s="8"/>
      <c r="AA834" s="7"/>
      <c r="AB834" s="12"/>
      <c r="AC834" s="4">
        <f t="shared" ref="AC834:AC897" si="130">IF(N834="","SIN NOTA",IF(N834="NP","NP",1))</f>
        <v>1</v>
      </c>
      <c r="AD834" s="2">
        <f>IF(COUNTIF(D$2:D834,D834)&gt;1,0,1)</f>
        <v>0</v>
      </c>
      <c r="AG834" s="2">
        <f t="shared" ref="AG834:AG897" si="131">IF(AD834=1,IF(Q834="S",1,0),0)</f>
        <v>0</v>
      </c>
      <c r="AH834" s="2">
        <f t="shared" si="127"/>
        <v>0</v>
      </c>
      <c r="AI834" s="2">
        <f t="shared" ref="AI834:AI897" si="132">IF(AD834=1,IF(N834="Y",1,0),0)</f>
        <v>0</v>
      </c>
      <c r="AJ834" s="44" t="str">
        <f t="shared" ref="AJ834:AJ897" si="133">D834&amp;U834</f>
        <v>80151729H30786427F</v>
      </c>
      <c r="AK834" s="2">
        <f>IF(COUNTIF(AJ$2:AJ834,AJ834)&gt;1,0,1)</f>
        <v>1</v>
      </c>
      <c r="AL834" s="2">
        <f t="shared" ref="AL834:AL897" si="134">IF(AD834=1,IF(SUMIF(D:D,D834,AK:AK)&gt;1,1,0),0)</f>
        <v>0</v>
      </c>
      <c r="AM834" s="2">
        <f t="shared" ref="AM834:AM897" si="135">IF(AD834=1,IF(S834="S",1,0),0)</f>
        <v>0</v>
      </c>
      <c r="AN834" s="2">
        <f t="shared" ref="AN834:AN897" si="136">IF(AD834=1,IF(I834="E",0,1),0)</f>
        <v>0</v>
      </c>
      <c r="AO834" s="2">
        <f>VLOOKUP(D834,'[1]Matriculados PD 2015_2019'!$D:$F,3,0)</f>
        <v>0</v>
      </c>
      <c r="AP834" s="2">
        <f t="shared" si="128"/>
        <v>0</v>
      </c>
      <c r="AQ834" s="2">
        <f t="shared" si="129"/>
        <v>0</v>
      </c>
    </row>
    <row r="835" spans="1:43">
      <c r="A835" s="2">
        <v>196</v>
      </c>
      <c r="B835" s="6" t="s">
        <v>2560</v>
      </c>
      <c r="C835" s="7" t="s">
        <v>120</v>
      </c>
      <c r="D835" s="7" t="s">
        <v>2714</v>
      </c>
      <c r="E835" s="8">
        <v>10227842</v>
      </c>
      <c r="F835" s="8">
        <v>17761</v>
      </c>
      <c r="G835" s="8" t="s">
        <v>2715</v>
      </c>
      <c r="H835" s="7" t="s">
        <v>73</v>
      </c>
      <c r="I835" s="7" t="s">
        <v>74</v>
      </c>
      <c r="J835" s="8" t="s">
        <v>75</v>
      </c>
      <c r="K835" s="8" t="s">
        <v>2716</v>
      </c>
      <c r="L835" s="7">
        <v>2016</v>
      </c>
      <c r="M835" s="9">
        <v>43004</v>
      </c>
      <c r="N835" s="10" t="s">
        <v>77</v>
      </c>
      <c r="O835" s="10">
        <v>0</v>
      </c>
      <c r="P835" s="10" t="s">
        <v>78</v>
      </c>
      <c r="Q835" s="10" t="s">
        <v>78</v>
      </c>
      <c r="R835" s="10" t="s">
        <v>78</v>
      </c>
      <c r="S835" s="10" t="s">
        <v>78</v>
      </c>
      <c r="T835" s="8" t="s">
        <v>90</v>
      </c>
      <c r="U835" s="7" t="s">
        <v>714</v>
      </c>
      <c r="V835" s="8" t="s">
        <v>715</v>
      </c>
      <c r="W835" s="7" t="s">
        <v>73</v>
      </c>
      <c r="X835" s="11" t="s">
        <v>137</v>
      </c>
      <c r="Y835" s="8">
        <v>420</v>
      </c>
      <c r="Z835" s="8" t="s">
        <v>137</v>
      </c>
      <c r="AA835" s="7" t="s">
        <v>99</v>
      </c>
      <c r="AB835" s="12" t="s">
        <v>100</v>
      </c>
      <c r="AC835" s="4">
        <f t="shared" si="130"/>
        <v>1</v>
      </c>
      <c r="AD835" s="2">
        <f>IF(COUNTIF(D$2:D835,D835)&gt;1,0,1)</f>
        <v>0</v>
      </c>
      <c r="AG835" s="2">
        <f t="shared" si="131"/>
        <v>0</v>
      </c>
      <c r="AH835" s="2">
        <f t="shared" ref="AH835:AH898" si="137">IF(AD835=1,IF(R835="S",1,0),0)</f>
        <v>0</v>
      </c>
      <c r="AI835" s="2">
        <f t="shared" si="132"/>
        <v>0</v>
      </c>
      <c r="AJ835" s="44" t="str">
        <f t="shared" si="133"/>
        <v>80151729H30457586C</v>
      </c>
      <c r="AK835" s="2">
        <f>IF(COUNTIF(AJ$2:AJ835,AJ835)&gt;1,0,1)</f>
        <v>0</v>
      </c>
      <c r="AL835" s="2">
        <f t="shared" si="134"/>
        <v>0</v>
      </c>
      <c r="AM835" s="2">
        <f t="shared" si="135"/>
        <v>0</v>
      </c>
      <c r="AN835" s="2">
        <f t="shared" si="136"/>
        <v>0</v>
      </c>
      <c r="AO835" s="2">
        <f>VLOOKUP(D835,'[1]Matriculados PD 2015_2019'!$D:$F,3,0)</f>
        <v>0</v>
      </c>
      <c r="AP835" s="2">
        <f t="shared" ref="AP835:AP898" si="138">IF(AD835=1,IF(AO835="completo",1,0),0)</f>
        <v>0</v>
      </c>
      <c r="AQ835" s="2">
        <f t="shared" ref="AQ835:AQ898" si="139">IF(AD835=1,IF(AO835="parcial",1,0),0)</f>
        <v>0</v>
      </c>
    </row>
    <row r="836" spans="1:43">
      <c r="A836" s="2">
        <v>196</v>
      </c>
      <c r="B836" s="5" t="s">
        <v>2560</v>
      </c>
      <c r="C836" s="13" t="s">
        <v>120</v>
      </c>
      <c r="D836" s="13" t="s">
        <v>2721</v>
      </c>
      <c r="E836" s="14">
        <v>20000063</v>
      </c>
      <c r="F836" s="14">
        <v>17761</v>
      </c>
      <c r="G836" s="14" t="s">
        <v>2722</v>
      </c>
      <c r="H836" s="13" t="s">
        <v>73</v>
      </c>
      <c r="I836" s="13" t="s">
        <v>94</v>
      </c>
      <c r="J836" s="14" t="s">
        <v>75</v>
      </c>
      <c r="K836" s="14" t="s">
        <v>2723</v>
      </c>
      <c r="L836" s="13">
        <v>2016</v>
      </c>
      <c r="M836" s="15">
        <v>42853</v>
      </c>
      <c r="N836" s="16" t="s">
        <v>77</v>
      </c>
      <c r="O836" s="16">
        <v>0</v>
      </c>
      <c r="P836" s="16" t="s">
        <v>78</v>
      </c>
      <c r="Q836" s="16" t="s">
        <v>79</v>
      </c>
      <c r="R836" s="16" t="s">
        <v>78</v>
      </c>
      <c r="S836" s="16" t="s">
        <v>79</v>
      </c>
      <c r="T836" s="14" t="s">
        <v>80</v>
      </c>
      <c r="U836" s="13" t="s">
        <v>233</v>
      </c>
      <c r="V836" s="14" t="s">
        <v>234</v>
      </c>
      <c r="W836" s="13" t="s">
        <v>73</v>
      </c>
      <c r="X836" s="17" t="s">
        <v>137</v>
      </c>
      <c r="Y836" s="14">
        <v>420</v>
      </c>
      <c r="Z836" s="14" t="s">
        <v>137</v>
      </c>
      <c r="AA836" s="13" t="s">
        <v>99</v>
      </c>
      <c r="AB836" s="18" t="s">
        <v>100</v>
      </c>
      <c r="AC836" s="4">
        <f t="shared" si="130"/>
        <v>1</v>
      </c>
      <c r="AD836" s="2">
        <f>IF(COUNTIF(D$2:D836,D836)&gt;1,0,1)</f>
        <v>1</v>
      </c>
      <c r="AG836" s="2">
        <f t="shared" si="131"/>
        <v>1</v>
      </c>
      <c r="AH836" s="2">
        <f t="shared" si="137"/>
        <v>0</v>
      </c>
      <c r="AI836" s="2">
        <f t="shared" si="132"/>
        <v>1</v>
      </c>
      <c r="AJ836" s="44" t="str">
        <f t="shared" si="133"/>
        <v>AAA18928230197598R</v>
      </c>
      <c r="AK836" s="2">
        <f>IF(COUNTIF(AJ$2:AJ836,AJ836)&gt;1,0,1)</f>
        <v>1</v>
      </c>
      <c r="AL836" s="2">
        <f t="shared" si="134"/>
        <v>1</v>
      </c>
      <c r="AM836" s="2">
        <f t="shared" si="135"/>
        <v>1</v>
      </c>
      <c r="AN836" s="2">
        <f t="shared" si="136"/>
        <v>1</v>
      </c>
      <c r="AO836" s="2">
        <f>VLOOKUP(D836,'[1]Matriculados PD 2015_2019'!$D:$F,3,0)</f>
        <v>0</v>
      </c>
      <c r="AP836" s="2">
        <f t="shared" si="138"/>
        <v>0</v>
      </c>
      <c r="AQ836" s="2">
        <f t="shared" si="139"/>
        <v>0</v>
      </c>
    </row>
    <row r="837" spans="1:43">
      <c r="A837" s="2">
        <v>196</v>
      </c>
      <c r="B837" s="6" t="s">
        <v>2560</v>
      </c>
      <c r="C837" s="7" t="s">
        <v>120</v>
      </c>
      <c r="D837" s="7" t="s">
        <v>2721</v>
      </c>
      <c r="E837" s="8">
        <v>20000063</v>
      </c>
      <c r="F837" s="8">
        <v>17761</v>
      </c>
      <c r="G837" s="8" t="s">
        <v>2722</v>
      </c>
      <c r="H837" s="7" t="s">
        <v>73</v>
      </c>
      <c r="I837" s="7" t="s">
        <v>94</v>
      </c>
      <c r="J837" s="8" t="s">
        <v>75</v>
      </c>
      <c r="K837" s="8" t="s">
        <v>2723</v>
      </c>
      <c r="L837" s="7">
        <v>2016</v>
      </c>
      <c r="M837" s="9">
        <v>42853</v>
      </c>
      <c r="N837" s="10" t="s">
        <v>77</v>
      </c>
      <c r="O837" s="10">
        <v>0</v>
      </c>
      <c r="P837" s="10" t="s">
        <v>78</v>
      </c>
      <c r="Q837" s="10" t="s">
        <v>79</v>
      </c>
      <c r="R837" s="10" t="s">
        <v>78</v>
      </c>
      <c r="S837" s="10" t="s">
        <v>79</v>
      </c>
      <c r="T837" s="8" t="s">
        <v>80</v>
      </c>
      <c r="U837" s="7" t="s">
        <v>710</v>
      </c>
      <c r="V837" s="8" t="s">
        <v>2724</v>
      </c>
      <c r="W837" s="7"/>
      <c r="X837" s="11"/>
      <c r="Y837" s="8"/>
      <c r="Z837" s="8"/>
      <c r="AA837" s="7"/>
      <c r="AB837" s="12"/>
      <c r="AC837" s="4">
        <f t="shared" si="130"/>
        <v>1</v>
      </c>
      <c r="AD837" s="2">
        <f>IF(COUNTIF(D$2:D837,D837)&gt;1,0,1)</f>
        <v>0</v>
      </c>
      <c r="AG837" s="2">
        <f t="shared" si="131"/>
        <v>0</v>
      </c>
      <c r="AH837" s="2">
        <f t="shared" si="137"/>
        <v>0</v>
      </c>
      <c r="AI837" s="2">
        <f t="shared" si="132"/>
        <v>0</v>
      </c>
      <c r="AJ837" s="44" t="str">
        <f t="shared" si="133"/>
        <v>AAA18928230815949C</v>
      </c>
      <c r="AK837" s="2">
        <f>IF(COUNTIF(AJ$2:AJ837,AJ837)&gt;1,0,1)</f>
        <v>1</v>
      </c>
      <c r="AL837" s="2">
        <f t="shared" si="134"/>
        <v>0</v>
      </c>
      <c r="AM837" s="2">
        <f t="shared" si="135"/>
        <v>0</v>
      </c>
      <c r="AN837" s="2">
        <f t="shared" si="136"/>
        <v>0</v>
      </c>
      <c r="AO837" s="2">
        <f>VLOOKUP(D837,'[1]Matriculados PD 2015_2019'!$D:$F,3,0)</f>
        <v>0</v>
      </c>
      <c r="AP837" s="2">
        <f t="shared" si="138"/>
        <v>0</v>
      </c>
      <c r="AQ837" s="2">
        <f t="shared" si="139"/>
        <v>0</v>
      </c>
    </row>
    <row r="838" spans="1:43">
      <c r="A838" s="2">
        <v>196</v>
      </c>
      <c r="B838" s="6" t="s">
        <v>2560</v>
      </c>
      <c r="C838" s="7" t="s">
        <v>120</v>
      </c>
      <c r="D838" s="7" t="s">
        <v>2721</v>
      </c>
      <c r="E838" s="8">
        <v>20000063</v>
      </c>
      <c r="F838" s="8">
        <v>17761</v>
      </c>
      <c r="G838" s="8" t="s">
        <v>2722</v>
      </c>
      <c r="H838" s="7" t="s">
        <v>73</v>
      </c>
      <c r="I838" s="7" t="s">
        <v>94</v>
      </c>
      <c r="J838" s="8" t="s">
        <v>75</v>
      </c>
      <c r="K838" s="8" t="s">
        <v>2723</v>
      </c>
      <c r="L838" s="7">
        <v>2016</v>
      </c>
      <c r="M838" s="9">
        <v>42853</v>
      </c>
      <c r="N838" s="10" t="s">
        <v>77</v>
      </c>
      <c r="O838" s="10">
        <v>0</v>
      </c>
      <c r="P838" s="10" t="s">
        <v>78</v>
      </c>
      <c r="Q838" s="10" t="s">
        <v>79</v>
      </c>
      <c r="R838" s="10" t="s">
        <v>78</v>
      </c>
      <c r="S838" s="10" t="s">
        <v>79</v>
      </c>
      <c r="T838" s="8" t="s">
        <v>90</v>
      </c>
      <c r="U838" s="7" t="s">
        <v>233</v>
      </c>
      <c r="V838" s="8" t="s">
        <v>234</v>
      </c>
      <c r="W838" s="7" t="s">
        <v>73</v>
      </c>
      <c r="X838" s="11" t="s">
        <v>137</v>
      </c>
      <c r="Y838" s="8">
        <v>420</v>
      </c>
      <c r="Z838" s="8" t="s">
        <v>137</v>
      </c>
      <c r="AA838" s="7" t="s">
        <v>99</v>
      </c>
      <c r="AB838" s="12" t="s">
        <v>100</v>
      </c>
      <c r="AC838" s="4">
        <f t="shared" si="130"/>
        <v>1</v>
      </c>
      <c r="AD838" s="2">
        <f>IF(COUNTIF(D$2:D838,D838)&gt;1,0,1)</f>
        <v>0</v>
      </c>
      <c r="AG838" s="2">
        <f t="shared" si="131"/>
        <v>0</v>
      </c>
      <c r="AH838" s="2">
        <f t="shared" si="137"/>
        <v>0</v>
      </c>
      <c r="AI838" s="2">
        <f t="shared" si="132"/>
        <v>0</v>
      </c>
      <c r="AJ838" s="44" t="str">
        <f t="shared" si="133"/>
        <v>AAA18928230197598R</v>
      </c>
      <c r="AK838" s="2">
        <f>IF(COUNTIF(AJ$2:AJ838,AJ838)&gt;1,0,1)</f>
        <v>0</v>
      </c>
      <c r="AL838" s="2">
        <f t="shared" si="134"/>
        <v>0</v>
      </c>
      <c r="AM838" s="2">
        <f t="shared" si="135"/>
        <v>0</v>
      </c>
      <c r="AN838" s="2">
        <f t="shared" si="136"/>
        <v>0</v>
      </c>
      <c r="AO838" s="2">
        <f>VLOOKUP(D838,'[1]Matriculados PD 2015_2019'!$D:$F,3,0)</f>
        <v>0</v>
      </c>
      <c r="AP838" s="2">
        <f t="shared" si="138"/>
        <v>0</v>
      </c>
      <c r="AQ838" s="2">
        <f t="shared" si="139"/>
        <v>0</v>
      </c>
    </row>
    <row r="839" spans="1:43">
      <c r="A839" s="2">
        <v>196</v>
      </c>
      <c r="B839" s="5" t="s">
        <v>2560</v>
      </c>
      <c r="C839" s="13" t="s">
        <v>120</v>
      </c>
      <c r="D839" s="13" t="s">
        <v>2725</v>
      </c>
      <c r="E839" s="14">
        <v>20045128</v>
      </c>
      <c r="F839" s="14">
        <v>17761</v>
      </c>
      <c r="G839" s="14" t="s">
        <v>2726</v>
      </c>
      <c r="H839" s="13" t="s">
        <v>73</v>
      </c>
      <c r="I839" s="13" t="s">
        <v>569</v>
      </c>
      <c r="J839" s="14" t="s">
        <v>75</v>
      </c>
      <c r="K839" s="14" t="s">
        <v>2727</v>
      </c>
      <c r="L839" s="13">
        <v>2016</v>
      </c>
      <c r="M839" s="15">
        <v>42677</v>
      </c>
      <c r="N839" s="16" t="s">
        <v>77</v>
      </c>
      <c r="O839" s="16">
        <v>0</v>
      </c>
      <c r="P839" s="16" t="s">
        <v>78</v>
      </c>
      <c r="Q839" s="16" t="s">
        <v>78</v>
      </c>
      <c r="R839" s="16" t="s">
        <v>78</v>
      </c>
      <c r="S839" s="16" t="s">
        <v>78</v>
      </c>
      <c r="T839" s="14" t="s">
        <v>80</v>
      </c>
      <c r="U839" s="13" t="s">
        <v>118</v>
      </c>
      <c r="V839" s="14" t="s">
        <v>119</v>
      </c>
      <c r="W839" s="13" t="s">
        <v>83</v>
      </c>
      <c r="X839" s="17" t="s">
        <v>116</v>
      </c>
      <c r="Y839" s="14">
        <v>500</v>
      </c>
      <c r="Z839" s="14" t="s">
        <v>117</v>
      </c>
      <c r="AA839" s="13" t="s">
        <v>107</v>
      </c>
      <c r="AB839" s="18" t="s">
        <v>108</v>
      </c>
      <c r="AC839" s="4">
        <f t="shared" si="130"/>
        <v>1</v>
      </c>
      <c r="AD839" s="2">
        <f>IF(COUNTIF(D$2:D839,D839)&gt;1,0,1)</f>
        <v>1</v>
      </c>
      <c r="AG839" s="2">
        <f t="shared" si="131"/>
        <v>0</v>
      </c>
      <c r="AH839" s="2">
        <f t="shared" si="137"/>
        <v>0</v>
      </c>
      <c r="AI839" s="2">
        <f t="shared" si="132"/>
        <v>1</v>
      </c>
      <c r="AJ839" s="44" t="str">
        <f t="shared" si="133"/>
        <v>P0498022650702674W</v>
      </c>
      <c r="AK839" s="2">
        <f>IF(COUNTIF(AJ$2:AJ839,AJ839)&gt;1,0,1)</f>
        <v>1</v>
      </c>
      <c r="AL839" s="2">
        <f t="shared" si="134"/>
        <v>0</v>
      </c>
      <c r="AM839" s="2">
        <f t="shared" si="135"/>
        <v>0</v>
      </c>
      <c r="AN839" s="2">
        <f t="shared" si="136"/>
        <v>1</v>
      </c>
      <c r="AO839" s="2">
        <f>VLOOKUP(D839,'[1]Matriculados PD 2015_2019'!$D:$F,3,0)</f>
        <v>0</v>
      </c>
      <c r="AP839" s="2">
        <f t="shared" si="138"/>
        <v>0</v>
      </c>
      <c r="AQ839" s="2">
        <f t="shared" si="139"/>
        <v>0</v>
      </c>
    </row>
    <row r="840" spans="1:43">
      <c r="A840" s="2">
        <v>196</v>
      </c>
      <c r="B840" s="6" t="s">
        <v>2560</v>
      </c>
      <c r="C840" s="7" t="s">
        <v>120</v>
      </c>
      <c r="D840" s="7" t="s">
        <v>2725</v>
      </c>
      <c r="E840" s="8">
        <v>20045128</v>
      </c>
      <c r="F840" s="8">
        <v>17761</v>
      </c>
      <c r="G840" s="8" t="s">
        <v>2726</v>
      </c>
      <c r="H840" s="7" t="s">
        <v>73</v>
      </c>
      <c r="I840" s="7" t="s">
        <v>569</v>
      </c>
      <c r="J840" s="8" t="s">
        <v>75</v>
      </c>
      <c r="K840" s="8" t="s">
        <v>2727</v>
      </c>
      <c r="L840" s="7">
        <v>2016</v>
      </c>
      <c r="M840" s="9">
        <v>42677</v>
      </c>
      <c r="N840" s="10" t="s">
        <v>77</v>
      </c>
      <c r="O840" s="10">
        <v>0</v>
      </c>
      <c r="P840" s="10" t="s">
        <v>78</v>
      </c>
      <c r="Q840" s="10" t="s">
        <v>78</v>
      </c>
      <c r="R840" s="10" t="s">
        <v>78</v>
      </c>
      <c r="S840" s="10" t="s">
        <v>78</v>
      </c>
      <c r="T840" s="8" t="s">
        <v>90</v>
      </c>
      <c r="U840" s="7" t="s">
        <v>118</v>
      </c>
      <c r="V840" s="8" t="s">
        <v>119</v>
      </c>
      <c r="W840" s="7" t="s">
        <v>83</v>
      </c>
      <c r="X840" s="11" t="s">
        <v>116</v>
      </c>
      <c r="Y840" s="8">
        <v>500</v>
      </c>
      <c r="Z840" s="8" t="s">
        <v>117</v>
      </c>
      <c r="AA840" s="7" t="s">
        <v>107</v>
      </c>
      <c r="AB840" s="12" t="s">
        <v>108</v>
      </c>
      <c r="AC840" s="4">
        <f t="shared" si="130"/>
        <v>1</v>
      </c>
      <c r="AD840" s="2">
        <f>IF(COUNTIF(D$2:D840,D840)&gt;1,0,1)</f>
        <v>0</v>
      </c>
      <c r="AG840" s="2">
        <f t="shared" si="131"/>
        <v>0</v>
      </c>
      <c r="AH840" s="2">
        <f t="shared" si="137"/>
        <v>0</v>
      </c>
      <c r="AI840" s="2">
        <f t="shared" si="132"/>
        <v>0</v>
      </c>
      <c r="AJ840" s="44" t="str">
        <f t="shared" si="133"/>
        <v>P0498022650702674W</v>
      </c>
      <c r="AK840" s="2">
        <f>IF(COUNTIF(AJ$2:AJ840,AJ840)&gt;1,0,1)</f>
        <v>0</v>
      </c>
      <c r="AL840" s="2">
        <f t="shared" si="134"/>
        <v>0</v>
      </c>
      <c r="AM840" s="2">
        <f t="shared" si="135"/>
        <v>0</v>
      </c>
      <c r="AN840" s="2">
        <f t="shared" si="136"/>
        <v>0</v>
      </c>
      <c r="AO840" s="2">
        <f>VLOOKUP(D840,'[1]Matriculados PD 2015_2019'!$D:$F,3,0)</f>
        <v>0</v>
      </c>
      <c r="AP840" s="2">
        <f t="shared" si="138"/>
        <v>0</v>
      </c>
      <c r="AQ840" s="2">
        <f t="shared" si="139"/>
        <v>0</v>
      </c>
    </row>
    <row r="841" spans="1:43">
      <c r="A841" s="2">
        <v>196</v>
      </c>
      <c r="B841" s="5" t="s">
        <v>2560</v>
      </c>
      <c r="C841" s="13" t="s">
        <v>120</v>
      </c>
      <c r="D841" s="13" t="s">
        <v>2728</v>
      </c>
      <c r="E841" s="14">
        <v>20017999</v>
      </c>
      <c r="F841" s="14">
        <v>17761</v>
      </c>
      <c r="G841" s="14" t="s">
        <v>2729</v>
      </c>
      <c r="H841" s="13" t="s">
        <v>83</v>
      </c>
      <c r="I841" s="13" t="s">
        <v>569</v>
      </c>
      <c r="J841" s="14" t="s">
        <v>75</v>
      </c>
      <c r="K841" s="14" t="s">
        <v>2730</v>
      </c>
      <c r="L841" s="13">
        <v>2016</v>
      </c>
      <c r="M841" s="15">
        <v>42873</v>
      </c>
      <c r="N841" s="16" t="s">
        <v>77</v>
      </c>
      <c r="O841" s="16">
        <v>0</v>
      </c>
      <c r="P841" s="16" t="s">
        <v>78</v>
      </c>
      <c r="Q841" s="16" t="s">
        <v>78</v>
      </c>
      <c r="R841" s="16" t="s">
        <v>78</v>
      </c>
      <c r="S841" s="16" t="s">
        <v>79</v>
      </c>
      <c r="T841" s="14" t="s">
        <v>80</v>
      </c>
      <c r="U841" s="13" t="s">
        <v>1045</v>
      </c>
      <c r="V841" s="14" t="s">
        <v>1046</v>
      </c>
      <c r="W841" s="13" t="s">
        <v>83</v>
      </c>
      <c r="X841" s="17" t="s">
        <v>156</v>
      </c>
      <c r="Y841" s="14">
        <v>617</v>
      </c>
      <c r="Z841" s="14" t="s">
        <v>156</v>
      </c>
      <c r="AA841" s="13" t="s">
        <v>79</v>
      </c>
      <c r="AB841" s="18" t="s">
        <v>86</v>
      </c>
      <c r="AC841" s="4">
        <f t="shared" si="130"/>
        <v>1</v>
      </c>
      <c r="AD841" s="2">
        <f>IF(COUNTIF(D$2:D841,D841)&gt;1,0,1)</f>
        <v>1</v>
      </c>
      <c r="AG841" s="2">
        <f t="shared" si="131"/>
        <v>0</v>
      </c>
      <c r="AH841" s="2">
        <f t="shared" si="137"/>
        <v>0</v>
      </c>
      <c r="AI841" s="2">
        <f t="shared" si="132"/>
        <v>1</v>
      </c>
      <c r="AJ841" s="44" t="str">
        <f t="shared" si="133"/>
        <v>P0645727630536466X</v>
      </c>
      <c r="AK841" s="2">
        <f>IF(COUNTIF(AJ$2:AJ841,AJ841)&gt;1,0,1)</f>
        <v>1</v>
      </c>
      <c r="AL841" s="2">
        <f t="shared" si="134"/>
        <v>0</v>
      </c>
      <c r="AM841" s="2">
        <f t="shared" si="135"/>
        <v>1</v>
      </c>
      <c r="AN841" s="2">
        <f t="shared" si="136"/>
        <v>1</v>
      </c>
      <c r="AO841" s="2">
        <f>VLOOKUP(D841,'[1]Matriculados PD 2015_2019'!$D:$F,3,0)</f>
        <v>0</v>
      </c>
      <c r="AP841" s="2">
        <f t="shared" si="138"/>
        <v>0</v>
      </c>
      <c r="AQ841" s="2">
        <f t="shared" si="139"/>
        <v>0</v>
      </c>
    </row>
    <row r="842" spans="1:43">
      <c r="A842" s="2">
        <v>196</v>
      </c>
      <c r="B842" s="6" t="s">
        <v>2560</v>
      </c>
      <c r="C842" s="7" t="s">
        <v>120</v>
      </c>
      <c r="D842" s="7" t="s">
        <v>2728</v>
      </c>
      <c r="E842" s="8">
        <v>20017999</v>
      </c>
      <c r="F842" s="8">
        <v>17761</v>
      </c>
      <c r="G842" s="8" t="s">
        <v>2729</v>
      </c>
      <c r="H842" s="7" t="s">
        <v>83</v>
      </c>
      <c r="I842" s="7" t="s">
        <v>569</v>
      </c>
      <c r="J842" s="8" t="s">
        <v>75</v>
      </c>
      <c r="K842" s="8" t="s">
        <v>2730</v>
      </c>
      <c r="L842" s="7">
        <v>2016</v>
      </c>
      <c r="M842" s="9">
        <v>42873</v>
      </c>
      <c r="N842" s="10" t="s">
        <v>77</v>
      </c>
      <c r="O842" s="10">
        <v>0</v>
      </c>
      <c r="P842" s="10" t="s">
        <v>78</v>
      </c>
      <c r="Q842" s="10" t="s">
        <v>78</v>
      </c>
      <c r="R842" s="10" t="s">
        <v>78</v>
      </c>
      <c r="S842" s="10" t="s">
        <v>79</v>
      </c>
      <c r="T842" s="8" t="s">
        <v>90</v>
      </c>
      <c r="U842" s="7" t="s">
        <v>1045</v>
      </c>
      <c r="V842" s="8" t="s">
        <v>1046</v>
      </c>
      <c r="W842" s="7" t="s">
        <v>83</v>
      </c>
      <c r="X842" s="11" t="s">
        <v>156</v>
      </c>
      <c r="Y842" s="8">
        <v>617</v>
      </c>
      <c r="Z842" s="8" t="s">
        <v>156</v>
      </c>
      <c r="AA842" s="7" t="s">
        <v>79</v>
      </c>
      <c r="AB842" s="12" t="s">
        <v>86</v>
      </c>
      <c r="AC842" s="4">
        <f t="shared" si="130"/>
        <v>1</v>
      </c>
      <c r="AD842" s="2">
        <f>IF(COUNTIF(D$2:D842,D842)&gt;1,0,1)</f>
        <v>0</v>
      </c>
      <c r="AG842" s="2">
        <f t="shared" si="131"/>
        <v>0</v>
      </c>
      <c r="AH842" s="2">
        <f t="shared" si="137"/>
        <v>0</v>
      </c>
      <c r="AI842" s="2">
        <f t="shared" si="132"/>
        <v>0</v>
      </c>
      <c r="AJ842" s="44" t="str">
        <f t="shared" si="133"/>
        <v>P0645727630536466X</v>
      </c>
      <c r="AK842" s="2">
        <f>IF(COUNTIF(AJ$2:AJ842,AJ842)&gt;1,0,1)</f>
        <v>0</v>
      </c>
      <c r="AL842" s="2">
        <f t="shared" si="134"/>
        <v>0</v>
      </c>
      <c r="AM842" s="2">
        <f t="shared" si="135"/>
        <v>0</v>
      </c>
      <c r="AN842" s="2">
        <f t="shared" si="136"/>
        <v>0</v>
      </c>
      <c r="AO842" s="2">
        <f>VLOOKUP(D842,'[1]Matriculados PD 2015_2019'!$D:$F,3,0)</f>
        <v>0</v>
      </c>
      <c r="AP842" s="2">
        <f t="shared" si="138"/>
        <v>0</v>
      </c>
      <c r="AQ842" s="2">
        <f t="shared" si="139"/>
        <v>0</v>
      </c>
    </row>
    <row r="843" spans="1:43">
      <c r="A843" s="2">
        <v>196</v>
      </c>
      <c r="B843" s="5" t="s">
        <v>2560</v>
      </c>
      <c r="C843" s="13" t="s">
        <v>120</v>
      </c>
      <c r="D843" s="13" t="s">
        <v>2731</v>
      </c>
      <c r="E843" s="14">
        <v>20028631</v>
      </c>
      <c r="F843" s="14">
        <v>17761</v>
      </c>
      <c r="G843" s="14" t="s">
        <v>2732</v>
      </c>
      <c r="H843" s="13" t="s">
        <v>73</v>
      </c>
      <c r="I843" s="13" t="s">
        <v>897</v>
      </c>
      <c r="J843" s="14" t="s">
        <v>75</v>
      </c>
      <c r="K843" s="14" t="s">
        <v>2733</v>
      </c>
      <c r="L843" s="13">
        <v>2016</v>
      </c>
      <c r="M843" s="15">
        <v>42724</v>
      </c>
      <c r="N843" s="16" t="s">
        <v>77</v>
      </c>
      <c r="O843" s="16">
        <v>0</v>
      </c>
      <c r="P843" s="16" t="s">
        <v>78</v>
      </c>
      <c r="Q843" s="16" t="s">
        <v>78</v>
      </c>
      <c r="R843" s="16" t="s">
        <v>78</v>
      </c>
      <c r="S843" s="16" t="s">
        <v>78</v>
      </c>
      <c r="T843" s="14" t="s">
        <v>80</v>
      </c>
      <c r="U843" s="13" t="s">
        <v>2734</v>
      </c>
      <c r="V843" s="14" t="s">
        <v>2735</v>
      </c>
      <c r="W843" s="13" t="s">
        <v>73</v>
      </c>
      <c r="X843" s="17" t="s">
        <v>179</v>
      </c>
      <c r="Y843" s="14">
        <v>700</v>
      </c>
      <c r="Z843" s="14" t="s">
        <v>179</v>
      </c>
      <c r="AA843" s="13" t="s">
        <v>107</v>
      </c>
      <c r="AB843" s="18" t="s">
        <v>108</v>
      </c>
      <c r="AC843" s="4">
        <f t="shared" si="130"/>
        <v>1</v>
      </c>
      <c r="AD843" s="2">
        <f>IF(COUNTIF(D$2:D843,D843)&gt;1,0,1)</f>
        <v>1</v>
      </c>
      <c r="AG843" s="2">
        <f t="shared" si="131"/>
        <v>0</v>
      </c>
      <c r="AH843" s="2">
        <f t="shared" si="137"/>
        <v>0</v>
      </c>
      <c r="AI843" s="2">
        <f t="shared" si="132"/>
        <v>1</v>
      </c>
      <c r="AJ843" s="44" t="str">
        <f t="shared" si="133"/>
        <v>WD141548030508678Y</v>
      </c>
      <c r="AK843" s="2">
        <f>IF(COUNTIF(AJ$2:AJ843,AJ843)&gt;1,0,1)</f>
        <v>1</v>
      </c>
      <c r="AL843" s="2">
        <f t="shared" si="134"/>
        <v>0</v>
      </c>
      <c r="AM843" s="2">
        <f t="shared" si="135"/>
        <v>0</v>
      </c>
      <c r="AN843" s="2">
        <f t="shared" si="136"/>
        <v>1</v>
      </c>
      <c r="AO843" s="2">
        <f>VLOOKUP(D843,'[1]Matriculados PD 2015_2019'!$D:$F,3,0)</f>
        <v>0</v>
      </c>
      <c r="AP843" s="2">
        <f t="shared" si="138"/>
        <v>0</v>
      </c>
      <c r="AQ843" s="2">
        <f t="shared" si="139"/>
        <v>0</v>
      </c>
    </row>
    <row r="844" spans="1:43">
      <c r="A844" s="2">
        <v>196</v>
      </c>
      <c r="B844" s="6" t="s">
        <v>2560</v>
      </c>
      <c r="C844" s="7" t="s">
        <v>120</v>
      </c>
      <c r="D844" s="7" t="s">
        <v>2731</v>
      </c>
      <c r="E844" s="8">
        <v>20028631</v>
      </c>
      <c r="F844" s="8">
        <v>17761</v>
      </c>
      <c r="G844" s="8" t="s">
        <v>2732</v>
      </c>
      <c r="H844" s="7" t="s">
        <v>73</v>
      </c>
      <c r="I844" s="7" t="s">
        <v>897</v>
      </c>
      <c r="J844" s="8" t="s">
        <v>75</v>
      </c>
      <c r="K844" s="8" t="s">
        <v>2733</v>
      </c>
      <c r="L844" s="7">
        <v>2016</v>
      </c>
      <c r="M844" s="9">
        <v>42724</v>
      </c>
      <c r="N844" s="10" t="s">
        <v>77</v>
      </c>
      <c r="O844" s="10">
        <v>0</v>
      </c>
      <c r="P844" s="10" t="s">
        <v>78</v>
      </c>
      <c r="Q844" s="10" t="s">
        <v>78</v>
      </c>
      <c r="R844" s="10" t="s">
        <v>78</v>
      </c>
      <c r="S844" s="10" t="s">
        <v>78</v>
      </c>
      <c r="T844" s="8" t="s">
        <v>90</v>
      </c>
      <c r="U844" s="7" t="s">
        <v>2734</v>
      </c>
      <c r="V844" s="8" t="s">
        <v>2735</v>
      </c>
      <c r="W844" s="7" t="s">
        <v>73</v>
      </c>
      <c r="X844" s="11" t="s">
        <v>179</v>
      </c>
      <c r="Y844" s="8">
        <v>700</v>
      </c>
      <c r="Z844" s="8" t="s">
        <v>179</v>
      </c>
      <c r="AA844" s="7" t="s">
        <v>107</v>
      </c>
      <c r="AB844" s="12" t="s">
        <v>108</v>
      </c>
      <c r="AC844" s="4">
        <f t="shared" si="130"/>
        <v>1</v>
      </c>
      <c r="AD844" s="2">
        <f>IF(COUNTIF(D$2:D844,D844)&gt;1,0,1)</f>
        <v>0</v>
      </c>
      <c r="AG844" s="2">
        <f t="shared" si="131"/>
        <v>0</v>
      </c>
      <c r="AH844" s="2">
        <f t="shared" si="137"/>
        <v>0</v>
      </c>
      <c r="AI844" s="2">
        <f t="shared" si="132"/>
        <v>0</v>
      </c>
      <c r="AJ844" s="44" t="str">
        <f t="shared" si="133"/>
        <v>WD141548030508678Y</v>
      </c>
      <c r="AK844" s="2">
        <f>IF(COUNTIF(AJ$2:AJ844,AJ844)&gt;1,0,1)</f>
        <v>0</v>
      </c>
      <c r="AL844" s="2">
        <f t="shared" si="134"/>
        <v>0</v>
      </c>
      <c r="AM844" s="2">
        <f t="shared" si="135"/>
        <v>0</v>
      </c>
      <c r="AN844" s="2">
        <f t="shared" si="136"/>
        <v>0</v>
      </c>
      <c r="AO844" s="2">
        <f>VLOOKUP(D844,'[1]Matriculados PD 2015_2019'!$D:$F,3,0)</f>
        <v>0</v>
      </c>
      <c r="AP844" s="2">
        <f t="shared" si="138"/>
        <v>0</v>
      </c>
      <c r="AQ844" s="2">
        <f t="shared" si="139"/>
        <v>0</v>
      </c>
    </row>
    <row r="845" spans="1:43">
      <c r="A845" s="2">
        <v>197</v>
      </c>
      <c r="B845" s="5" t="s">
        <v>2736</v>
      </c>
      <c r="C845" s="13" t="s">
        <v>120</v>
      </c>
      <c r="D845" s="13" t="s">
        <v>2737</v>
      </c>
      <c r="E845" s="14">
        <v>10153985</v>
      </c>
      <c r="F845" s="14">
        <v>17762</v>
      </c>
      <c r="G845" s="14" t="s">
        <v>2738</v>
      </c>
      <c r="H845" s="13" t="s">
        <v>83</v>
      </c>
      <c r="I845" s="13" t="s">
        <v>74</v>
      </c>
      <c r="J845" s="14" t="s">
        <v>75</v>
      </c>
      <c r="K845" s="14" t="s">
        <v>2739</v>
      </c>
      <c r="L845" s="13">
        <v>2016</v>
      </c>
      <c r="M845" s="15">
        <v>42660</v>
      </c>
      <c r="N845" s="16" t="s">
        <v>77</v>
      </c>
      <c r="O845" s="16">
        <v>0</v>
      </c>
      <c r="P845" s="16" t="s">
        <v>78</v>
      </c>
      <c r="Q845" s="16" t="s">
        <v>78</v>
      </c>
      <c r="R845" s="16" t="s">
        <v>78</v>
      </c>
      <c r="S845" s="16" t="s">
        <v>78</v>
      </c>
      <c r="T845" s="14" t="s">
        <v>80</v>
      </c>
      <c r="U845" s="13"/>
      <c r="V845" s="14" t="s">
        <v>2740</v>
      </c>
      <c r="W845" s="13"/>
      <c r="X845" s="17"/>
      <c r="Y845" s="14"/>
      <c r="Z845" s="14"/>
      <c r="AA845" s="13"/>
      <c r="AB845" s="18"/>
      <c r="AC845" s="4">
        <f t="shared" si="130"/>
        <v>1</v>
      </c>
      <c r="AD845" s="2">
        <f>IF(COUNTIF(D$2:D845,D845)&gt;1,0,1)</f>
        <v>1</v>
      </c>
      <c r="AG845" s="2">
        <f t="shared" si="131"/>
        <v>0</v>
      </c>
      <c r="AH845" s="2">
        <f t="shared" si="137"/>
        <v>0</v>
      </c>
      <c r="AI845" s="2">
        <f t="shared" si="132"/>
        <v>1</v>
      </c>
      <c r="AJ845" s="44" t="str">
        <f t="shared" si="133"/>
        <v>30459266K</v>
      </c>
      <c r="AK845" s="2">
        <f>IF(COUNTIF(AJ$2:AJ845,AJ845)&gt;1,0,1)</f>
        <v>1</v>
      </c>
      <c r="AL845" s="2">
        <f t="shared" si="134"/>
        <v>1</v>
      </c>
      <c r="AM845" s="2">
        <f t="shared" si="135"/>
        <v>0</v>
      </c>
      <c r="AN845" s="2">
        <f t="shared" si="136"/>
        <v>0</v>
      </c>
      <c r="AO845" s="2">
        <f>VLOOKUP(D845,'[1]Matriculados PD 2015_2019'!$D:$F,3,0)</f>
        <v>0</v>
      </c>
      <c r="AP845" s="2">
        <f t="shared" si="138"/>
        <v>0</v>
      </c>
      <c r="AQ845" s="2">
        <f t="shared" si="139"/>
        <v>0</v>
      </c>
    </row>
    <row r="846" spans="1:43">
      <c r="A846" s="2">
        <v>197</v>
      </c>
      <c r="B846" s="5" t="s">
        <v>2736</v>
      </c>
      <c r="C846" s="13" t="s">
        <v>120</v>
      </c>
      <c r="D846" s="13" t="s">
        <v>2737</v>
      </c>
      <c r="E846" s="14">
        <v>10153985</v>
      </c>
      <c r="F846" s="14">
        <v>17762</v>
      </c>
      <c r="G846" s="14" t="s">
        <v>2738</v>
      </c>
      <c r="H846" s="13" t="s">
        <v>83</v>
      </c>
      <c r="I846" s="13" t="s">
        <v>74</v>
      </c>
      <c r="J846" s="14" t="s">
        <v>75</v>
      </c>
      <c r="K846" s="14" t="s">
        <v>2739</v>
      </c>
      <c r="L846" s="13">
        <v>2016</v>
      </c>
      <c r="M846" s="15">
        <v>42660</v>
      </c>
      <c r="N846" s="16" t="s">
        <v>77</v>
      </c>
      <c r="O846" s="16">
        <v>0</v>
      </c>
      <c r="P846" s="16" t="s">
        <v>78</v>
      </c>
      <c r="Q846" s="16" t="s">
        <v>78</v>
      </c>
      <c r="R846" s="16" t="s">
        <v>78</v>
      </c>
      <c r="S846" s="16" t="s">
        <v>78</v>
      </c>
      <c r="T846" s="14" t="s">
        <v>80</v>
      </c>
      <c r="U846" s="13" t="s">
        <v>2741</v>
      </c>
      <c r="V846" s="14" t="s">
        <v>2742</v>
      </c>
      <c r="W846" s="13"/>
      <c r="X846" s="17"/>
      <c r="Y846" s="14"/>
      <c r="Z846" s="14"/>
      <c r="AA846" s="13"/>
      <c r="AB846" s="18"/>
      <c r="AC846" s="4">
        <f t="shared" si="130"/>
        <v>1</v>
      </c>
      <c r="AD846" s="2">
        <f>IF(COUNTIF(D$2:D846,D846)&gt;1,0,1)</f>
        <v>0</v>
      </c>
      <c r="AG846" s="2">
        <f t="shared" si="131"/>
        <v>0</v>
      </c>
      <c r="AH846" s="2">
        <f t="shared" si="137"/>
        <v>0</v>
      </c>
      <c r="AI846" s="2">
        <f t="shared" si="132"/>
        <v>0</v>
      </c>
      <c r="AJ846" s="44" t="str">
        <f t="shared" si="133"/>
        <v>30459266K30544455H</v>
      </c>
      <c r="AK846" s="2">
        <f>IF(COUNTIF(AJ$2:AJ846,AJ846)&gt;1,0,1)</f>
        <v>1</v>
      </c>
      <c r="AL846" s="2">
        <f t="shared" si="134"/>
        <v>0</v>
      </c>
      <c r="AM846" s="2">
        <f t="shared" si="135"/>
        <v>0</v>
      </c>
      <c r="AN846" s="2">
        <f t="shared" si="136"/>
        <v>0</v>
      </c>
      <c r="AO846" s="2">
        <f>VLOOKUP(D846,'[1]Matriculados PD 2015_2019'!$D:$F,3,0)</f>
        <v>0</v>
      </c>
      <c r="AP846" s="2">
        <f t="shared" si="138"/>
        <v>0</v>
      </c>
      <c r="AQ846" s="2">
        <f t="shared" si="139"/>
        <v>0</v>
      </c>
    </row>
    <row r="847" spans="1:43">
      <c r="A847" s="2">
        <v>197</v>
      </c>
      <c r="B847" s="6" t="s">
        <v>2736</v>
      </c>
      <c r="C847" s="7" t="s">
        <v>120</v>
      </c>
      <c r="D847" s="7" t="s">
        <v>2737</v>
      </c>
      <c r="E847" s="8">
        <v>10153985</v>
      </c>
      <c r="F847" s="8">
        <v>17762</v>
      </c>
      <c r="G847" s="8" t="s">
        <v>2738</v>
      </c>
      <c r="H847" s="7" t="s">
        <v>83</v>
      </c>
      <c r="I847" s="7" t="s">
        <v>74</v>
      </c>
      <c r="J847" s="8" t="s">
        <v>75</v>
      </c>
      <c r="K847" s="8" t="s">
        <v>2739</v>
      </c>
      <c r="L847" s="7">
        <v>2016</v>
      </c>
      <c r="M847" s="9">
        <v>42660</v>
      </c>
      <c r="N847" s="10" t="s">
        <v>77</v>
      </c>
      <c r="O847" s="10">
        <v>0</v>
      </c>
      <c r="P847" s="10" t="s">
        <v>78</v>
      </c>
      <c r="Q847" s="10" t="s">
        <v>78</v>
      </c>
      <c r="R847" s="10" t="s">
        <v>78</v>
      </c>
      <c r="S847" s="10" t="s">
        <v>78</v>
      </c>
      <c r="T847" s="8" t="s">
        <v>90</v>
      </c>
      <c r="U847" s="7" t="s">
        <v>2741</v>
      </c>
      <c r="V847" s="8" t="s">
        <v>2742</v>
      </c>
      <c r="W847" s="7"/>
      <c r="X847" s="11"/>
      <c r="Y847" s="8"/>
      <c r="Z847" s="8"/>
      <c r="AA847" s="7"/>
      <c r="AB847" s="12"/>
      <c r="AC847" s="4">
        <f t="shared" si="130"/>
        <v>1</v>
      </c>
      <c r="AD847" s="2">
        <f>IF(COUNTIF(D$2:D847,D847)&gt;1,0,1)</f>
        <v>0</v>
      </c>
      <c r="AG847" s="2">
        <f t="shared" si="131"/>
        <v>0</v>
      </c>
      <c r="AH847" s="2">
        <f t="shared" si="137"/>
        <v>0</v>
      </c>
      <c r="AI847" s="2">
        <f t="shared" si="132"/>
        <v>0</v>
      </c>
      <c r="AJ847" s="44" t="str">
        <f t="shared" si="133"/>
        <v>30459266K30544455H</v>
      </c>
      <c r="AK847" s="2">
        <f>IF(COUNTIF(AJ$2:AJ847,AJ847)&gt;1,0,1)</f>
        <v>0</v>
      </c>
      <c r="AL847" s="2">
        <f t="shared" si="134"/>
        <v>0</v>
      </c>
      <c r="AM847" s="2">
        <f t="shared" si="135"/>
        <v>0</v>
      </c>
      <c r="AN847" s="2">
        <f t="shared" si="136"/>
        <v>0</v>
      </c>
      <c r="AO847" s="2">
        <f>VLOOKUP(D847,'[1]Matriculados PD 2015_2019'!$D:$F,3,0)</f>
        <v>0</v>
      </c>
      <c r="AP847" s="2">
        <f t="shared" si="138"/>
        <v>0</v>
      </c>
      <c r="AQ847" s="2">
        <f t="shared" si="139"/>
        <v>0</v>
      </c>
    </row>
    <row r="848" spans="1:43">
      <c r="A848" s="2">
        <v>197</v>
      </c>
      <c r="B848" s="5" t="s">
        <v>2736</v>
      </c>
      <c r="C848" s="13" t="s">
        <v>120</v>
      </c>
      <c r="D848" s="13" t="s">
        <v>2743</v>
      </c>
      <c r="E848" s="14">
        <v>10061142</v>
      </c>
      <c r="F848" s="14">
        <v>17762</v>
      </c>
      <c r="G848" s="14" t="s">
        <v>2744</v>
      </c>
      <c r="H848" s="13" t="s">
        <v>83</v>
      </c>
      <c r="I848" s="13" t="s">
        <v>74</v>
      </c>
      <c r="J848" s="14" t="s">
        <v>75</v>
      </c>
      <c r="K848" s="14" t="s">
        <v>2745</v>
      </c>
      <c r="L848" s="13">
        <v>2016</v>
      </c>
      <c r="M848" s="15">
        <v>42993</v>
      </c>
      <c r="N848" s="16" t="s">
        <v>77</v>
      </c>
      <c r="O848" s="16">
        <v>0</v>
      </c>
      <c r="P848" s="16" t="s">
        <v>78</v>
      </c>
      <c r="Q848" s="16" t="s">
        <v>78</v>
      </c>
      <c r="R848" s="16" t="s">
        <v>78</v>
      </c>
      <c r="S848" s="16" t="s">
        <v>78</v>
      </c>
      <c r="T848" s="14" t="s">
        <v>80</v>
      </c>
      <c r="U848" s="13" t="s">
        <v>496</v>
      </c>
      <c r="V848" s="14" t="s">
        <v>497</v>
      </c>
      <c r="W848" s="13" t="s">
        <v>83</v>
      </c>
      <c r="X848" s="17" t="s">
        <v>4693</v>
      </c>
      <c r="Y848" s="14">
        <v>230</v>
      </c>
      <c r="Z848" s="14" t="s">
        <v>444</v>
      </c>
      <c r="AA848" s="13" t="s">
        <v>263</v>
      </c>
      <c r="AB848" s="18" t="s">
        <v>264</v>
      </c>
      <c r="AC848" s="4">
        <f t="shared" si="130"/>
        <v>1</v>
      </c>
      <c r="AD848" s="2">
        <f>IF(COUNTIF(D$2:D848,D848)&gt;1,0,1)</f>
        <v>1</v>
      </c>
      <c r="AG848" s="2">
        <f t="shared" si="131"/>
        <v>0</v>
      </c>
      <c r="AH848" s="2">
        <f t="shared" si="137"/>
        <v>0</v>
      </c>
      <c r="AI848" s="2">
        <f t="shared" si="132"/>
        <v>1</v>
      </c>
      <c r="AJ848" s="44" t="str">
        <f t="shared" si="133"/>
        <v>30473138R30527670T</v>
      </c>
      <c r="AK848" s="2">
        <f>IF(COUNTIF(AJ$2:AJ848,AJ848)&gt;1,0,1)</f>
        <v>1</v>
      </c>
      <c r="AL848" s="2">
        <f t="shared" si="134"/>
        <v>1</v>
      </c>
      <c r="AM848" s="2">
        <f t="shared" si="135"/>
        <v>0</v>
      </c>
      <c r="AN848" s="2">
        <f t="shared" si="136"/>
        <v>0</v>
      </c>
      <c r="AO848" s="2">
        <f>VLOOKUP(D848,'[1]Matriculados PD 2015_2019'!$D:$F,3,0)</f>
        <v>0</v>
      </c>
      <c r="AP848" s="2">
        <f t="shared" si="138"/>
        <v>0</v>
      </c>
      <c r="AQ848" s="2">
        <f t="shared" si="139"/>
        <v>0</v>
      </c>
    </row>
    <row r="849" spans="1:43">
      <c r="A849" s="2">
        <v>197</v>
      </c>
      <c r="B849" s="5" t="s">
        <v>2736</v>
      </c>
      <c r="C849" s="13" t="s">
        <v>120</v>
      </c>
      <c r="D849" s="13" t="s">
        <v>2743</v>
      </c>
      <c r="E849" s="14">
        <v>10061142</v>
      </c>
      <c r="F849" s="14">
        <v>17762</v>
      </c>
      <c r="G849" s="14" t="s">
        <v>2744</v>
      </c>
      <c r="H849" s="13" t="s">
        <v>83</v>
      </c>
      <c r="I849" s="13" t="s">
        <v>74</v>
      </c>
      <c r="J849" s="14" t="s">
        <v>75</v>
      </c>
      <c r="K849" s="14" t="s">
        <v>2745</v>
      </c>
      <c r="L849" s="13">
        <v>2016</v>
      </c>
      <c r="M849" s="15">
        <v>42993</v>
      </c>
      <c r="N849" s="16" t="s">
        <v>77</v>
      </c>
      <c r="O849" s="16">
        <v>0</v>
      </c>
      <c r="P849" s="16" t="s">
        <v>78</v>
      </c>
      <c r="Q849" s="16" t="s">
        <v>78</v>
      </c>
      <c r="R849" s="16" t="s">
        <v>78</v>
      </c>
      <c r="S849" s="16" t="s">
        <v>78</v>
      </c>
      <c r="T849" s="14" t="s">
        <v>80</v>
      </c>
      <c r="U849" s="13" t="s">
        <v>445</v>
      </c>
      <c r="V849" s="14" t="s">
        <v>446</v>
      </c>
      <c r="W849" s="13" t="s">
        <v>83</v>
      </c>
      <c r="X849" s="17" t="s">
        <v>419</v>
      </c>
      <c r="Y849" s="14">
        <v>225</v>
      </c>
      <c r="Z849" s="14" t="s">
        <v>420</v>
      </c>
      <c r="AA849" s="13" t="s">
        <v>263</v>
      </c>
      <c r="AB849" s="18" t="s">
        <v>264</v>
      </c>
      <c r="AC849" s="4">
        <f t="shared" si="130"/>
        <v>1</v>
      </c>
      <c r="AD849" s="2">
        <f>IF(COUNTIF(D$2:D849,D849)&gt;1,0,1)</f>
        <v>0</v>
      </c>
      <c r="AG849" s="2">
        <f t="shared" si="131"/>
        <v>0</v>
      </c>
      <c r="AH849" s="2">
        <f t="shared" si="137"/>
        <v>0</v>
      </c>
      <c r="AI849" s="2">
        <f t="shared" si="132"/>
        <v>0</v>
      </c>
      <c r="AJ849" s="44" t="str">
        <f t="shared" si="133"/>
        <v>30473138R31882101F</v>
      </c>
      <c r="AK849" s="2">
        <f>IF(COUNTIF(AJ$2:AJ849,AJ849)&gt;1,0,1)</f>
        <v>1</v>
      </c>
      <c r="AL849" s="2">
        <f t="shared" si="134"/>
        <v>0</v>
      </c>
      <c r="AM849" s="2">
        <f t="shared" si="135"/>
        <v>0</v>
      </c>
      <c r="AN849" s="2">
        <f t="shared" si="136"/>
        <v>0</v>
      </c>
      <c r="AO849" s="2">
        <f>VLOOKUP(D849,'[1]Matriculados PD 2015_2019'!$D:$F,3,0)</f>
        <v>0</v>
      </c>
      <c r="AP849" s="2">
        <f t="shared" si="138"/>
        <v>0</v>
      </c>
      <c r="AQ849" s="2">
        <f t="shared" si="139"/>
        <v>0</v>
      </c>
    </row>
    <row r="850" spans="1:43">
      <c r="A850" s="2">
        <v>197</v>
      </c>
      <c r="B850" s="6" t="s">
        <v>2736</v>
      </c>
      <c r="C850" s="7" t="s">
        <v>120</v>
      </c>
      <c r="D850" s="7" t="s">
        <v>2743</v>
      </c>
      <c r="E850" s="8">
        <v>10061142</v>
      </c>
      <c r="F850" s="8">
        <v>17762</v>
      </c>
      <c r="G850" s="8" t="s">
        <v>2744</v>
      </c>
      <c r="H850" s="7" t="s">
        <v>83</v>
      </c>
      <c r="I850" s="7" t="s">
        <v>74</v>
      </c>
      <c r="J850" s="8" t="s">
        <v>75</v>
      </c>
      <c r="K850" s="8" t="s">
        <v>2745</v>
      </c>
      <c r="L850" s="7">
        <v>2016</v>
      </c>
      <c r="M850" s="9">
        <v>42993</v>
      </c>
      <c r="N850" s="10" t="s">
        <v>77</v>
      </c>
      <c r="O850" s="10">
        <v>0</v>
      </c>
      <c r="P850" s="10" t="s">
        <v>78</v>
      </c>
      <c r="Q850" s="10" t="s">
        <v>78</v>
      </c>
      <c r="R850" s="10" t="s">
        <v>78</v>
      </c>
      <c r="S850" s="10" t="s">
        <v>78</v>
      </c>
      <c r="T850" s="8" t="s">
        <v>90</v>
      </c>
      <c r="U850" s="7" t="s">
        <v>496</v>
      </c>
      <c r="V850" s="8" t="s">
        <v>497</v>
      </c>
      <c r="W850" s="7" t="s">
        <v>83</v>
      </c>
      <c r="X850" s="11" t="s">
        <v>4693</v>
      </c>
      <c r="Y850" s="8">
        <v>230</v>
      </c>
      <c r="Z850" s="8" t="s">
        <v>444</v>
      </c>
      <c r="AA850" s="7" t="s">
        <v>263</v>
      </c>
      <c r="AB850" s="12" t="s">
        <v>264</v>
      </c>
      <c r="AC850" s="4">
        <f t="shared" si="130"/>
        <v>1</v>
      </c>
      <c r="AD850" s="2">
        <f>IF(COUNTIF(D$2:D850,D850)&gt;1,0,1)</f>
        <v>0</v>
      </c>
      <c r="AG850" s="2">
        <f t="shared" si="131"/>
        <v>0</v>
      </c>
      <c r="AH850" s="2">
        <f t="shared" si="137"/>
        <v>0</v>
      </c>
      <c r="AI850" s="2">
        <f t="shared" si="132"/>
        <v>0</v>
      </c>
      <c r="AJ850" s="44" t="str">
        <f t="shared" si="133"/>
        <v>30473138R30527670T</v>
      </c>
      <c r="AK850" s="2">
        <f>IF(COUNTIF(AJ$2:AJ850,AJ850)&gt;1,0,1)</f>
        <v>0</v>
      </c>
      <c r="AL850" s="2">
        <f t="shared" si="134"/>
        <v>0</v>
      </c>
      <c r="AM850" s="2">
        <f t="shared" si="135"/>
        <v>0</v>
      </c>
      <c r="AN850" s="2">
        <f t="shared" si="136"/>
        <v>0</v>
      </c>
      <c r="AO850" s="2">
        <f>VLOOKUP(D850,'[1]Matriculados PD 2015_2019'!$D:$F,3,0)</f>
        <v>0</v>
      </c>
      <c r="AP850" s="2">
        <f t="shared" si="138"/>
        <v>0</v>
      </c>
      <c r="AQ850" s="2">
        <f t="shared" si="139"/>
        <v>0</v>
      </c>
    </row>
    <row r="851" spans="1:43">
      <c r="A851" s="2">
        <v>197</v>
      </c>
      <c r="B851" s="5" t="s">
        <v>2736</v>
      </c>
      <c r="C851" s="13" t="s">
        <v>120</v>
      </c>
      <c r="D851" s="13" t="s">
        <v>2746</v>
      </c>
      <c r="E851" s="14">
        <v>90007831</v>
      </c>
      <c r="F851" s="14">
        <v>17762</v>
      </c>
      <c r="G851" s="14" t="s">
        <v>2747</v>
      </c>
      <c r="H851" s="13" t="s">
        <v>83</v>
      </c>
      <c r="I851" s="13" t="s">
        <v>74</v>
      </c>
      <c r="J851" s="14" t="s">
        <v>75</v>
      </c>
      <c r="K851" s="14" t="s">
        <v>2748</v>
      </c>
      <c r="L851" s="13">
        <v>2016</v>
      </c>
      <c r="M851" s="15">
        <v>42723</v>
      </c>
      <c r="N851" s="16" t="s">
        <v>77</v>
      </c>
      <c r="O851" s="16">
        <v>0</v>
      </c>
      <c r="P851" s="16" t="s">
        <v>78</v>
      </c>
      <c r="Q851" s="16" t="s">
        <v>78</v>
      </c>
      <c r="R851" s="16" t="s">
        <v>78</v>
      </c>
      <c r="S851" s="16" t="s">
        <v>78</v>
      </c>
      <c r="T851" s="14" t="s">
        <v>80</v>
      </c>
      <c r="U851" s="13" t="s">
        <v>2749</v>
      </c>
      <c r="V851" s="14" t="s">
        <v>2750</v>
      </c>
      <c r="W851" s="13" t="s">
        <v>73</v>
      </c>
      <c r="X851" s="17" t="s">
        <v>463</v>
      </c>
      <c r="Y851" s="14">
        <v>145</v>
      </c>
      <c r="Z851" s="14" t="s">
        <v>2751</v>
      </c>
      <c r="AA851" s="13" t="s">
        <v>263</v>
      </c>
      <c r="AB851" s="18" t="s">
        <v>264</v>
      </c>
      <c r="AC851" s="4">
        <f t="shared" si="130"/>
        <v>1</v>
      </c>
      <c r="AD851" s="2">
        <f>IF(COUNTIF(D$2:D851,D851)&gt;1,0,1)</f>
        <v>1</v>
      </c>
      <c r="AG851" s="2">
        <f t="shared" si="131"/>
        <v>0</v>
      </c>
      <c r="AH851" s="2">
        <f t="shared" si="137"/>
        <v>0</v>
      </c>
      <c r="AI851" s="2">
        <f t="shared" si="132"/>
        <v>1</v>
      </c>
      <c r="AJ851" s="44" t="str">
        <f t="shared" si="133"/>
        <v>30803511W21639277A</v>
      </c>
      <c r="AK851" s="2">
        <f>IF(COUNTIF(AJ$2:AJ851,AJ851)&gt;1,0,1)</f>
        <v>1</v>
      </c>
      <c r="AL851" s="2">
        <f t="shared" si="134"/>
        <v>1</v>
      </c>
      <c r="AM851" s="2">
        <f t="shared" si="135"/>
        <v>0</v>
      </c>
      <c r="AN851" s="2">
        <f t="shared" si="136"/>
        <v>0</v>
      </c>
      <c r="AO851" s="2">
        <f>VLOOKUP(D851,'[1]Matriculados PD 2015_2019'!$D:$F,3,0)</f>
        <v>0</v>
      </c>
      <c r="AP851" s="2">
        <f t="shared" si="138"/>
        <v>0</v>
      </c>
      <c r="AQ851" s="2">
        <f t="shared" si="139"/>
        <v>0</v>
      </c>
    </row>
    <row r="852" spans="1:43">
      <c r="A852" s="2">
        <v>197</v>
      </c>
      <c r="B852" s="5" t="s">
        <v>2736</v>
      </c>
      <c r="C852" s="13" t="s">
        <v>120</v>
      </c>
      <c r="D852" s="13" t="s">
        <v>2746</v>
      </c>
      <c r="E852" s="14">
        <v>90007831</v>
      </c>
      <c r="F852" s="14">
        <v>17762</v>
      </c>
      <c r="G852" s="14" t="s">
        <v>2747</v>
      </c>
      <c r="H852" s="13" t="s">
        <v>83</v>
      </c>
      <c r="I852" s="13" t="s">
        <v>74</v>
      </c>
      <c r="J852" s="14" t="s">
        <v>75</v>
      </c>
      <c r="K852" s="14" t="s">
        <v>2748</v>
      </c>
      <c r="L852" s="13">
        <v>2016</v>
      </c>
      <c r="M852" s="15">
        <v>42723</v>
      </c>
      <c r="N852" s="16" t="s">
        <v>77</v>
      </c>
      <c r="O852" s="16">
        <v>0</v>
      </c>
      <c r="P852" s="16" t="s">
        <v>78</v>
      </c>
      <c r="Q852" s="16" t="s">
        <v>78</v>
      </c>
      <c r="R852" s="16" t="s">
        <v>78</v>
      </c>
      <c r="S852" s="16" t="s">
        <v>78</v>
      </c>
      <c r="T852" s="14" t="s">
        <v>80</v>
      </c>
      <c r="U852" s="13" t="s">
        <v>2752</v>
      </c>
      <c r="V852" s="14" t="s">
        <v>2753</v>
      </c>
      <c r="W852" s="13"/>
      <c r="X852" s="17"/>
      <c r="Y852" s="14"/>
      <c r="Z852" s="14"/>
      <c r="AA852" s="13"/>
      <c r="AB852" s="18"/>
      <c r="AC852" s="4">
        <f t="shared" si="130"/>
        <v>1</v>
      </c>
      <c r="AD852" s="2">
        <f>IF(COUNTIF(D$2:D852,D852)&gt;1,0,1)</f>
        <v>0</v>
      </c>
      <c r="AG852" s="2">
        <f t="shared" si="131"/>
        <v>0</v>
      </c>
      <c r="AH852" s="2">
        <f t="shared" si="137"/>
        <v>0</v>
      </c>
      <c r="AI852" s="2">
        <f t="shared" si="132"/>
        <v>0</v>
      </c>
      <c r="AJ852" s="44" t="str">
        <f t="shared" si="133"/>
        <v>30803511W24401359S</v>
      </c>
      <c r="AK852" s="2">
        <f>IF(COUNTIF(AJ$2:AJ852,AJ852)&gt;1,0,1)</f>
        <v>1</v>
      </c>
      <c r="AL852" s="2">
        <f t="shared" si="134"/>
        <v>0</v>
      </c>
      <c r="AM852" s="2">
        <f t="shared" si="135"/>
        <v>0</v>
      </c>
      <c r="AN852" s="2">
        <f t="shared" si="136"/>
        <v>0</v>
      </c>
      <c r="AO852" s="2">
        <f>VLOOKUP(D852,'[1]Matriculados PD 2015_2019'!$D:$F,3,0)</f>
        <v>0</v>
      </c>
      <c r="AP852" s="2">
        <f t="shared" si="138"/>
        <v>0</v>
      </c>
      <c r="AQ852" s="2">
        <f t="shared" si="139"/>
        <v>0</v>
      </c>
    </row>
    <row r="853" spans="1:43">
      <c r="A853" s="2">
        <v>197</v>
      </c>
      <c r="B853" s="6" t="s">
        <v>2736</v>
      </c>
      <c r="C853" s="7" t="s">
        <v>120</v>
      </c>
      <c r="D853" s="7" t="s">
        <v>2746</v>
      </c>
      <c r="E853" s="8">
        <v>90007831</v>
      </c>
      <c r="F853" s="8">
        <v>17762</v>
      </c>
      <c r="G853" s="8" t="s">
        <v>2747</v>
      </c>
      <c r="H853" s="7" t="s">
        <v>83</v>
      </c>
      <c r="I853" s="7" t="s">
        <v>74</v>
      </c>
      <c r="J853" s="8" t="s">
        <v>75</v>
      </c>
      <c r="K853" s="8" t="s">
        <v>2748</v>
      </c>
      <c r="L853" s="7">
        <v>2016</v>
      </c>
      <c r="M853" s="9">
        <v>42723</v>
      </c>
      <c r="N853" s="10" t="s">
        <v>77</v>
      </c>
      <c r="O853" s="10">
        <v>0</v>
      </c>
      <c r="P853" s="10" t="s">
        <v>78</v>
      </c>
      <c r="Q853" s="10" t="s">
        <v>78</v>
      </c>
      <c r="R853" s="10" t="s">
        <v>78</v>
      </c>
      <c r="S853" s="10" t="s">
        <v>78</v>
      </c>
      <c r="T853" s="8" t="s">
        <v>90</v>
      </c>
      <c r="U853" s="7" t="s">
        <v>2749</v>
      </c>
      <c r="V853" s="8" t="s">
        <v>2750</v>
      </c>
      <c r="W853" s="7" t="s">
        <v>73</v>
      </c>
      <c r="X853" s="11" t="s">
        <v>463</v>
      </c>
      <c r="Y853" s="8">
        <v>145</v>
      </c>
      <c r="Z853" s="8" t="s">
        <v>2751</v>
      </c>
      <c r="AA853" s="7" t="s">
        <v>263</v>
      </c>
      <c r="AB853" s="12" t="s">
        <v>264</v>
      </c>
      <c r="AC853" s="4">
        <f t="shared" si="130"/>
        <v>1</v>
      </c>
      <c r="AD853" s="2">
        <f>IF(COUNTIF(D$2:D853,D853)&gt;1,0,1)</f>
        <v>0</v>
      </c>
      <c r="AG853" s="2">
        <f t="shared" si="131"/>
        <v>0</v>
      </c>
      <c r="AH853" s="2">
        <f t="shared" si="137"/>
        <v>0</v>
      </c>
      <c r="AI853" s="2">
        <f t="shared" si="132"/>
        <v>0</v>
      </c>
      <c r="AJ853" s="44" t="str">
        <f t="shared" si="133"/>
        <v>30803511W21639277A</v>
      </c>
      <c r="AK853" s="2">
        <f>IF(COUNTIF(AJ$2:AJ853,AJ853)&gt;1,0,1)</f>
        <v>0</v>
      </c>
      <c r="AL853" s="2">
        <f t="shared" si="134"/>
        <v>0</v>
      </c>
      <c r="AM853" s="2">
        <f t="shared" si="135"/>
        <v>0</v>
      </c>
      <c r="AN853" s="2">
        <f t="shared" si="136"/>
        <v>0</v>
      </c>
      <c r="AO853" s="2">
        <f>VLOOKUP(D853,'[1]Matriculados PD 2015_2019'!$D:$F,3,0)</f>
        <v>0</v>
      </c>
      <c r="AP853" s="2">
        <f t="shared" si="138"/>
        <v>0</v>
      </c>
      <c r="AQ853" s="2">
        <f t="shared" si="139"/>
        <v>0</v>
      </c>
    </row>
    <row r="854" spans="1:43">
      <c r="A854" s="2">
        <v>197</v>
      </c>
      <c r="B854" s="5" t="s">
        <v>2736</v>
      </c>
      <c r="C854" s="13" t="s">
        <v>120</v>
      </c>
      <c r="D854" s="13" t="s">
        <v>2754</v>
      </c>
      <c r="E854" s="14">
        <v>90005919</v>
      </c>
      <c r="F854" s="14">
        <v>17762</v>
      </c>
      <c r="G854" s="14" t="s">
        <v>2755</v>
      </c>
      <c r="H854" s="13" t="s">
        <v>83</v>
      </c>
      <c r="I854" s="13" t="s">
        <v>74</v>
      </c>
      <c r="J854" s="14" t="s">
        <v>75</v>
      </c>
      <c r="K854" s="14" t="s">
        <v>2756</v>
      </c>
      <c r="L854" s="13">
        <v>2016</v>
      </c>
      <c r="M854" s="15">
        <v>42999</v>
      </c>
      <c r="N854" s="16" t="s">
        <v>77</v>
      </c>
      <c r="O854" s="16">
        <v>0</v>
      </c>
      <c r="P854" s="16" t="s">
        <v>78</v>
      </c>
      <c r="Q854" s="16" t="s">
        <v>78</v>
      </c>
      <c r="R854" s="16" t="s">
        <v>78</v>
      </c>
      <c r="S854" s="16" t="s">
        <v>78</v>
      </c>
      <c r="T854" s="14" t="s">
        <v>80</v>
      </c>
      <c r="U854" s="13" t="s">
        <v>2757</v>
      </c>
      <c r="V854" s="14" t="s">
        <v>2758</v>
      </c>
      <c r="W854" s="13"/>
      <c r="X854" s="17"/>
      <c r="Y854" s="14"/>
      <c r="Z854" s="14"/>
      <c r="AA854" s="13"/>
      <c r="AB854" s="18"/>
      <c r="AC854" s="4">
        <f t="shared" si="130"/>
        <v>1</v>
      </c>
      <c r="AD854" s="2">
        <f>IF(COUNTIF(D$2:D854,D854)&gt;1,0,1)</f>
        <v>1</v>
      </c>
      <c r="AG854" s="2">
        <f t="shared" si="131"/>
        <v>0</v>
      </c>
      <c r="AH854" s="2">
        <f t="shared" si="137"/>
        <v>0</v>
      </c>
      <c r="AI854" s="2">
        <f t="shared" si="132"/>
        <v>1</v>
      </c>
      <c r="AJ854" s="44" t="str">
        <f t="shared" si="133"/>
        <v>30808741B30446440Y</v>
      </c>
      <c r="AK854" s="2">
        <f>IF(COUNTIF(AJ$2:AJ854,AJ854)&gt;1,0,1)</f>
        <v>1</v>
      </c>
      <c r="AL854" s="2">
        <f t="shared" si="134"/>
        <v>1</v>
      </c>
      <c r="AM854" s="2">
        <f t="shared" si="135"/>
        <v>0</v>
      </c>
      <c r="AN854" s="2">
        <f t="shared" si="136"/>
        <v>0</v>
      </c>
      <c r="AO854" s="2">
        <f>VLOOKUP(D854,'[1]Matriculados PD 2015_2019'!$D:$F,3,0)</f>
        <v>0</v>
      </c>
      <c r="AP854" s="2">
        <f t="shared" si="138"/>
        <v>0</v>
      </c>
      <c r="AQ854" s="2">
        <f t="shared" si="139"/>
        <v>0</v>
      </c>
    </row>
    <row r="855" spans="1:43">
      <c r="A855" s="2">
        <v>197</v>
      </c>
      <c r="B855" s="5" t="s">
        <v>2736</v>
      </c>
      <c r="C855" s="13" t="s">
        <v>120</v>
      </c>
      <c r="D855" s="13" t="s">
        <v>2754</v>
      </c>
      <c r="E855" s="14">
        <v>90005919</v>
      </c>
      <c r="F855" s="14">
        <v>17762</v>
      </c>
      <c r="G855" s="14" t="s">
        <v>2755</v>
      </c>
      <c r="H855" s="13" t="s">
        <v>83</v>
      </c>
      <c r="I855" s="13" t="s">
        <v>74</v>
      </c>
      <c r="J855" s="14" t="s">
        <v>75</v>
      </c>
      <c r="K855" s="14" t="s">
        <v>2756</v>
      </c>
      <c r="L855" s="13">
        <v>2016</v>
      </c>
      <c r="M855" s="15">
        <v>42999</v>
      </c>
      <c r="N855" s="16" t="s">
        <v>77</v>
      </c>
      <c r="O855" s="16">
        <v>0</v>
      </c>
      <c r="P855" s="16" t="s">
        <v>78</v>
      </c>
      <c r="Q855" s="16" t="s">
        <v>78</v>
      </c>
      <c r="R855" s="16" t="s">
        <v>78</v>
      </c>
      <c r="S855" s="16" t="s">
        <v>78</v>
      </c>
      <c r="T855" s="14" t="s">
        <v>80</v>
      </c>
      <c r="U855" s="13" t="s">
        <v>2741</v>
      </c>
      <c r="V855" s="14" t="s">
        <v>2742</v>
      </c>
      <c r="W855" s="13"/>
      <c r="X855" s="17"/>
      <c r="Y855" s="14"/>
      <c r="Z855" s="14"/>
      <c r="AA855" s="13"/>
      <c r="AB855" s="18"/>
      <c r="AC855" s="4">
        <f t="shared" si="130"/>
        <v>1</v>
      </c>
      <c r="AD855" s="2">
        <f>IF(COUNTIF(D$2:D855,D855)&gt;1,0,1)</f>
        <v>0</v>
      </c>
      <c r="AG855" s="2">
        <f t="shared" si="131"/>
        <v>0</v>
      </c>
      <c r="AH855" s="2">
        <f t="shared" si="137"/>
        <v>0</v>
      </c>
      <c r="AI855" s="2">
        <f t="shared" si="132"/>
        <v>0</v>
      </c>
      <c r="AJ855" s="44" t="str">
        <f t="shared" si="133"/>
        <v>30808741B30544455H</v>
      </c>
      <c r="AK855" s="2">
        <f>IF(COUNTIF(AJ$2:AJ855,AJ855)&gt;1,0,1)</f>
        <v>1</v>
      </c>
      <c r="AL855" s="2">
        <f t="shared" si="134"/>
        <v>0</v>
      </c>
      <c r="AM855" s="2">
        <f t="shared" si="135"/>
        <v>0</v>
      </c>
      <c r="AN855" s="2">
        <f t="shared" si="136"/>
        <v>0</v>
      </c>
      <c r="AO855" s="2">
        <f>VLOOKUP(D855,'[1]Matriculados PD 2015_2019'!$D:$F,3,0)</f>
        <v>0</v>
      </c>
      <c r="AP855" s="2">
        <f t="shared" si="138"/>
        <v>0</v>
      </c>
      <c r="AQ855" s="2">
        <f t="shared" si="139"/>
        <v>0</v>
      </c>
    </row>
    <row r="856" spans="1:43">
      <c r="A856" s="2">
        <v>197</v>
      </c>
      <c r="B856" s="6" t="s">
        <v>2736</v>
      </c>
      <c r="C856" s="7" t="s">
        <v>120</v>
      </c>
      <c r="D856" s="7" t="s">
        <v>2754</v>
      </c>
      <c r="E856" s="8">
        <v>90005919</v>
      </c>
      <c r="F856" s="8">
        <v>17762</v>
      </c>
      <c r="G856" s="8" t="s">
        <v>2755</v>
      </c>
      <c r="H856" s="7" t="s">
        <v>83</v>
      </c>
      <c r="I856" s="7" t="s">
        <v>74</v>
      </c>
      <c r="J856" s="8" t="s">
        <v>75</v>
      </c>
      <c r="K856" s="8" t="s">
        <v>2756</v>
      </c>
      <c r="L856" s="7">
        <v>2016</v>
      </c>
      <c r="M856" s="9">
        <v>42999</v>
      </c>
      <c r="N856" s="10" t="s">
        <v>77</v>
      </c>
      <c r="O856" s="10">
        <v>0</v>
      </c>
      <c r="P856" s="10" t="s">
        <v>78</v>
      </c>
      <c r="Q856" s="10" t="s">
        <v>78</v>
      </c>
      <c r="R856" s="10" t="s">
        <v>78</v>
      </c>
      <c r="S856" s="10" t="s">
        <v>78</v>
      </c>
      <c r="T856" s="8" t="s">
        <v>90</v>
      </c>
      <c r="U856" s="7" t="s">
        <v>2240</v>
      </c>
      <c r="V856" s="8" t="s">
        <v>2241</v>
      </c>
      <c r="W856" s="7" t="s">
        <v>83</v>
      </c>
      <c r="X856" s="11" t="s">
        <v>456</v>
      </c>
      <c r="Y856" s="8">
        <v>170</v>
      </c>
      <c r="Z856" s="8" t="s">
        <v>457</v>
      </c>
      <c r="AA856" s="7" t="s">
        <v>263</v>
      </c>
      <c r="AB856" s="12" t="s">
        <v>264</v>
      </c>
      <c r="AC856" s="4">
        <f t="shared" si="130"/>
        <v>1</v>
      </c>
      <c r="AD856" s="2">
        <f>IF(COUNTIF(D$2:D856,D856)&gt;1,0,1)</f>
        <v>0</v>
      </c>
      <c r="AG856" s="2">
        <f t="shared" si="131"/>
        <v>0</v>
      </c>
      <c r="AH856" s="2">
        <f t="shared" si="137"/>
        <v>0</v>
      </c>
      <c r="AI856" s="2">
        <f t="shared" si="132"/>
        <v>0</v>
      </c>
      <c r="AJ856" s="44" t="str">
        <f t="shared" si="133"/>
        <v>30808741B30547167Q</v>
      </c>
      <c r="AK856" s="2">
        <f>IF(COUNTIF(AJ$2:AJ856,AJ856)&gt;1,0,1)</f>
        <v>1</v>
      </c>
      <c r="AL856" s="2">
        <f t="shared" si="134"/>
        <v>0</v>
      </c>
      <c r="AM856" s="2">
        <f t="shared" si="135"/>
        <v>0</v>
      </c>
      <c r="AN856" s="2">
        <f t="shared" si="136"/>
        <v>0</v>
      </c>
      <c r="AO856" s="2">
        <f>VLOOKUP(D856,'[1]Matriculados PD 2015_2019'!$D:$F,3,0)</f>
        <v>0</v>
      </c>
      <c r="AP856" s="2">
        <f t="shared" si="138"/>
        <v>0</v>
      </c>
      <c r="AQ856" s="2">
        <f t="shared" si="139"/>
        <v>0</v>
      </c>
    </row>
    <row r="857" spans="1:43">
      <c r="A857" s="2">
        <v>197</v>
      </c>
      <c r="B857" s="5" t="s">
        <v>2736</v>
      </c>
      <c r="C857" s="13" t="s">
        <v>120</v>
      </c>
      <c r="D857" s="13" t="s">
        <v>2759</v>
      </c>
      <c r="E857" s="14">
        <v>10222185</v>
      </c>
      <c r="F857" s="14">
        <v>17762</v>
      </c>
      <c r="G857" s="14" t="s">
        <v>2760</v>
      </c>
      <c r="H857" s="13" t="s">
        <v>83</v>
      </c>
      <c r="I857" s="13" t="s">
        <v>74</v>
      </c>
      <c r="J857" s="14" t="s">
        <v>75</v>
      </c>
      <c r="K857" s="14" t="s">
        <v>2761</v>
      </c>
      <c r="L857" s="13">
        <v>2016</v>
      </c>
      <c r="M857" s="15">
        <v>43004</v>
      </c>
      <c r="N857" s="16" t="s">
        <v>77</v>
      </c>
      <c r="O857" s="16">
        <v>0</v>
      </c>
      <c r="P857" s="16" t="s">
        <v>78</v>
      </c>
      <c r="Q857" s="16" t="s">
        <v>79</v>
      </c>
      <c r="R857" s="16" t="s">
        <v>78</v>
      </c>
      <c r="S857" s="16" t="s">
        <v>78</v>
      </c>
      <c r="T857" s="14" t="s">
        <v>80</v>
      </c>
      <c r="U857" s="13" t="s">
        <v>2749</v>
      </c>
      <c r="V857" s="14" t="s">
        <v>2750</v>
      </c>
      <c r="W857" s="13" t="s">
        <v>73</v>
      </c>
      <c r="X857" s="17" t="s">
        <v>463</v>
      </c>
      <c r="Y857" s="14">
        <v>145</v>
      </c>
      <c r="Z857" s="14" t="s">
        <v>2751</v>
      </c>
      <c r="AA857" s="13" t="s">
        <v>263</v>
      </c>
      <c r="AB857" s="18" t="s">
        <v>264</v>
      </c>
      <c r="AC857" s="4">
        <f t="shared" si="130"/>
        <v>1</v>
      </c>
      <c r="AD857" s="2">
        <f>IF(COUNTIF(D$2:D857,D857)&gt;1,0,1)</f>
        <v>1</v>
      </c>
      <c r="AG857" s="2">
        <f t="shared" si="131"/>
        <v>1</v>
      </c>
      <c r="AH857" s="2">
        <f t="shared" si="137"/>
        <v>0</v>
      </c>
      <c r="AI857" s="2">
        <f t="shared" si="132"/>
        <v>1</v>
      </c>
      <c r="AJ857" s="44" t="str">
        <f t="shared" si="133"/>
        <v>30816739M21639277A</v>
      </c>
      <c r="AK857" s="2">
        <f>IF(COUNTIF(AJ$2:AJ857,AJ857)&gt;1,0,1)</f>
        <v>1</v>
      </c>
      <c r="AL857" s="2">
        <f t="shared" si="134"/>
        <v>0</v>
      </c>
      <c r="AM857" s="2">
        <f t="shared" si="135"/>
        <v>0</v>
      </c>
      <c r="AN857" s="2">
        <f t="shared" si="136"/>
        <v>0</v>
      </c>
      <c r="AO857" s="2">
        <f>VLOOKUP(D857,'[1]Matriculados PD 2015_2019'!$D:$F,3,0)</f>
        <v>0</v>
      </c>
      <c r="AP857" s="2">
        <f t="shared" si="138"/>
        <v>0</v>
      </c>
      <c r="AQ857" s="2">
        <f t="shared" si="139"/>
        <v>0</v>
      </c>
    </row>
    <row r="858" spans="1:43">
      <c r="A858" s="2">
        <v>197</v>
      </c>
      <c r="B858" s="6" t="s">
        <v>2736</v>
      </c>
      <c r="C858" s="7" t="s">
        <v>120</v>
      </c>
      <c r="D858" s="7" t="s">
        <v>2759</v>
      </c>
      <c r="E858" s="8">
        <v>10222185</v>
      </c>
      <c r="F858" s="8">
        <v>17762</v>
      </c>
      <c r="G858" s="8" t="s">
        <v>2760</v>
      </c>
      <c r="H858" s="7" t="s">
        <v>83</v>
      </c>
      <c r="I858" s="7" t="s">
        <v>74</v>
      </c>
      <c r="J858" s="8" t="s">
        <v>75</v>
      </c>
      <c r="K858" s="8" t="s">
        <v>2761</v>
      </c>
      <c r="L858" s="7">
        <v>2016</v>
      </c>
      <c r="M858" s="9">
        <v>43004</v>
      </c>
      <c r="N858" s="10" t="s">
        <v>77</v>
      </c>
      <c r="O858" s="10">
        <v>0</v>
      </c>
      <c r="P858" s="10" t="s">
        <v>78</v>
      </c>
      <c r="Q858" s="10" t="s">
        <v>79</v>
      </c>
      <c r="R858" s="10" t="s">
        <v>78</v>
      </c>
      <c r="S858" s="10" t="s">
        <v>78</v>
      </c>
      <c r="T858" s="8" t="s">
        <v>90</v>
      </c>
      <c r="U858" s="7" t="s">
        <v>2749</v>
      </c>
      <c r="V858" s="8" t="s">
        <v>2750</v>
      </c>
      <c r="W858" s="7" t="s">
        <v>73</v>
      </c>
      <c r="X858" s="11" t="s">
        <v>463</v>
      </c>
      <c r="Y858" s="8">
        <v>145</v>
      </c>
      <c r="Z858" s="8" t="s">
        <v>2751</v>
      </c>
      <c r="AA858" s="7" t="s">
        <v>263</v>
      </c>
      <c r="AB858" s="12" t="s">
        <v>264</v>
      </c>
      <c r="AC858" s="4">
        <f t="shared" si="130"/>
        <v>1</v>
      </c>
      <c r="AD858" s="2">
        <f>IF(COUNTIF(D$2:D858,D858)&gt;1,0,1)</f>
        <v>0</v>
      </c>
      <c r="AG858" s="2">
        <f t="shared" si="131"/>
        <v>0</v>
      </c>
      <c r="AH858" s="2">
        <f t="shared" si="137"/>
        <v>0</v>
      </c>
      <c r="AI858" s="2">
        <f t="shared" si="132"/>
        <v>0</v>
      </c>
      <c r="AJ858" s="44" t="str">
        <f t="shared" si="133"/>
        <v>30816739M21639277A</v>
      </c>
      <c r="AK858" s="2">
        <f>IF(COUNTIF(AJ$2:AJ858,AJ858)&gt;1,0,1)</f>
        <v>0</v>
      </c>
      <c r="AL858" s="2">
        <f t="shared" si="134"/>
        <v>0</v>
      </c>
      <c r="AM858" s="2">
        <f t="shared" si="135"/>
        <v>0</v>
      </c>
      <c r="AN858" s="2">
        <f t="shared" si="136"/>
        <v>0</v>
      </c>
      <c r="AO858" s="2">
        <f>VLOOKUP(D858,'[1]Matriculados PD 2015_2019'!$D:$F,3,0)</f>
        <v>0</v>
      </c>
      <c r="AP858" s="2">
        <f t="shared" si="138"/>
        <v>0</v>
      </c>
      <c r="AQ858" s="2">
        <f t="shared" si="139"/>
        <v>0</v>
      </c>
    </row>
    <row r="859" spans="1:43">
      <c r="A859" s="2">
        <v>197</v>
      </c>
      <c r="B859" s="6" t="s">
        <v>2736</v>
      </c>
      <c r="C859" s="7" t="s">
        <v>120</v>
      </c>
      <c r="D859" s="7" t="s">
        <v>2762</v>
      </c>
      <c r="E859" s="8">
        <v>1003596</v>
      </c>
      <c r="F859" s="8">
        <v>17762</v>
      </c>
      <c r="G859" s="8" t="s">
        <v>2763</v>
      </c>
      <c r="H859" s="7" t="s">
        <v>73</v>
      </c>
      <c r="I859" s="7" t="s">
        <v>74</v>
      </c>
      <c r="J859" s="8" t="s">
        <v>75</v>
      </c>
      <c r="K859" s="8" t="s">
        <v>2764</v>
      </c>
      <c r="L859" s="7">
        <v>2016</v>
      </c>
      <c r="M859" s="9">
        <v>42919</v>
      </c>
      <c r="N859" s="10" t="s">
        <v>77</v>
      </c>
      <c r="O859" s="10">
        <v>0</v>
      </c>
      <c r="P859" s="10" t="s">
        <v>78</v>
      </c>
      <c r="Q859" s="10" t="s">
        <v>79</v>
      </c>
      <c r="R859" s="10" t="s">
        <v>78</v>
      </c>
      <c r="S859" s="10" t="s">
        <v>78</v>
      </c>
      <c r="T859" s="8" t="s">
        <v>80</v>
      </c>
      <c r="U859" s="7"/>
      <c r="V859" s="8" t="s">
        <v>2765</v>
      </c>
      <c r="W859" s="7"/>
      <c r="X859" s="11"/>
      <c r="Y859" s="8"/>
      <c r="Z859" s="8"/>
      <c r="AA859" s="7"/>
      <c r="AB859" s="12"/>
      <c r="AC859" s="4">
        <f t="shared" si="130"/>
        <v>1</v>
      </c>
      <c r="AD859" s="2">
        <f>IF(COUNTIF(D$2:D859,D859)&gt;1,0,1)</f>
        <v>1</v>
      </c>
      <c r="AG859" s="2">
        <f t="shared" si="131"/>
        <v>1</v>
      </c>
      <c r="AH859" s="2">
        <f t="shared" si="137"/>
        <v>0</v>
      </c>
      <c r="AI859" s="2">
        <f t="shared" si="132"/>
        <v>1</v>
      </c>
      <c r="AJ859" s="44" t="str">
        <f t="shared" si="133"/>
        <v>30993648K</v>
      </c>
      <c r="AK859" s="2">
        <f>IF(COUNTIF(AJ$2:AJ859,AJ859)&gt;1,0,1)</f>
        <v>1</v>
      </c>
      <c r="AL859" s="2">
        <f t="shared" si="134"/>
        <v>0</v>
      </c>
      <c r="AM859" s="2">
        <f t="shared" si="135"/>
        <v>0</v>
      </c>
      <c r="AN859" s="2">
        <f t="shared" si="136"/>
        <v>0</v>
      </c>
      <c r="AO859" s="2">
        <f>VLOOKUP(D859,'[1]Matriculados PD 2015_2019'!$D:$F,3,0)</f>
        <v>0</v>
      </c>
      <c r="AP859" s="2">
        <f t="shared" si="138"/>
        <v>0</v>
      </c>
      <c r="AQ859" s="2">
        <f t="shared" si="139"/>
        <v>0</v>
      </c>
    </row>
    <row r="860" spans="1:43">
      <c r="A860" s="2">
        <v>197</v>
      </c>
      <c r="B860" s="5" t="s">
        <v>2736</v>
      </c>
      <c r="C860" s="13" t="s">
        <v>120</v>
      </c>
      <c r="D860" s="13" t="s">
        <v>2762</v>
      </c>
      <c r="E860" s="14">
        <v>1003596</v>
      </c>
      <c r="F860" s="14">
        <v>17762</v>
      </c>
      <c r="G860" s="14" t="s">
        <v>2763</v>
      </c>
      <c r="H860" s="13" t="s">
        <v>73</v>
      </c>
      <c r="I860" s="13" t="s">
        <v>74</v>
      </c>
      <c r="J860" s="14" t="s">
        <v>75</v>
      </c>
      <c r="K860" s="14" t="s">
        <v>2764</v>
      </c>
      <c r="L860" s="13">
        <v>2016</v>
      </c>
      <c r="M860" s="15">
        <v>42919</v>
      </c>
      <c r="N860" s="16" t="s">
        <v>77</v>
      </c>
      <c r="O860" s="16">
        <v>0</v>
      </c>
      <c r="P860" s="16" t="s">
        <v>78</v>
      </c>
      <c r="Q860" s="16" t="s">
        <v>79</v>
      </c>
      <c r="R860" s="16" t="s">
        <v>78</v>
      </c>
      <c r="S860" s="16" t="s">
        <v>78</v>
      </c>
      <c r="T860" s="14" t="s">
        <v>80</v>
      </c>
      <c r="U860" s="13"/>
      <c r="V860" s="14" t="s">
        <v>2766</v>
      </c>
      <c r="W860" s="13"/>
      <c r="X860" s="17"/>
      <c r="Y860" s="14"/>
      <c r="Z860" s="14"/>
      <c r="AA860" s="13"/>
      <c r="AB860" s="18"/>
      <c r="AC860" s="4">
        <f t="shared" si="130"/>
        <v>1</v>
      </c>
      <c r="AD860" s="2">
        <f>IF(COUNTIF(D$2:D860,D860)&gt;1,0,1)</f>
        <v>0</v>
      </c>
      <c r="AG860" s="2">
        <f t="shared" si="131"/>
        <v>0</v>
      </c>
      <c r="AH860" s="2">
        <f t="shared" si="137"/>
        <v>0</v>
      </c>
      <c r="AI860" s="2">
        <f t="shared" si="132"/>
        <v>0</v>
      </c>
      <c r="AJ860" s="44" t="str">
        <f t="shared" si="133"/>
        <v>30993648K</v>
      </c>
      <c r="AK860" s="2">
        <f>IF(COUNTIF(AJ$2:AJ860,AJ860)&gt;1,0,1)</f>
        <v>0</v>
      </c>
      <c r="AL860" s="2">
        <f t="shared" si="134"/>
        <v>0</v>
      </c>
      <c r="AM860" s="2">
        <f t="shared" si="135"/>
        <v>0</v>
      </c>
      <c r="AN860" s="2">
        <f t="shared" si="136"/>
        <v>0</v>
      </c>
      <c r="AO860" s="2">
        <f>VLOOKUP(D860,'[1]Matriculados PD 2015_2019'!$D:$F,3,0)</f>
        <v>0</v>
      </c>
      <c r="AP860" s="2">
        <f t="shared" si="138"/>
        <v>0</v>
      </c>
      <c r="AQ860" s="2">
        <f t="shared" si="139"/>
        <v>0</v>
      </c>
    </row>
    <row r="861" spans="1:43">
      <c r="A861" s="2">
        <v>197</v>
      </c>
      <c r="B861" s="6" t="s">
        <v>2736</v>
      </c>
      <c r="C861" s="7" t="s">
        <v>120</v>
      </c>
      <c r="D861" s="7" t="s">
        <v>2762</v>
      </c>
      <c r="E861" s="8">
        <v>1003596</v>
      </c>
      <c r="F861" s="8">
        <v>17762</v>
      </c>
      <c r="G861" s="8" t="s">
        <v>2763</v>
      </c>
      <c r="H861" s="7" t="s">
        <v>73</v>
      </c>
      <c r="I861" s="7" t="s">
        <v>74</v>
      </c>
      <c r="J861" s="8" t="s">
        <v>75</v>
      </c>
      <c r="K861" s="8" t="s">
        <v>2764</v>
      </c>
      <c r="L861" s="7">
        <v>2016</v>
      </c>
      <c r="M861" s="9">
        <v>42919</v>
      </c>
      <c r="N861" s="10" t="s">
        <v>77</v>
      </c>
      <c r="O861" s="10">
        <v>0</v>
      </c>
      <c r="P861" s="10" t="s">
        <v>78</v>
      </c>
      <c r="Q861" s="10" t="s">
        <v>79</v>
      </c>
      <c r="R861" s="10" t="s">
        <v>78</v>
      </c>
      <c r="S861" s="10" t="s">
        <v>78</v>
      </c>
      <c r="T861" s="8" t="s">
        <v>80</v>
      </c>
      <c r="U861" s="7"/>
      <c r="V861" s="8" t="s">
        <v>2767</v>
      </c>
      <c r="W861" s="7"/>
      <c r="X861" s="11"/>
      <c r="Y861" s="8"/>
      <c r="Z861" s="8"/>
      <c r="AA861" s="7"/>
      <c r="AB861" s="12"/>
      <c r="AC861" s="4">
        <f t="shared" si="130"/>
        <v>1</v>
      </c>
      <c r="AD861" s="2">
        <f>IF(COUNTIF(D$2:D861,D861)&gt;1,0,1)</f>
        <v>0</v>
      </c>
      <c r="AG861" s="2">
        <f t="shared" si="131"/>
        <v>0</v>
      </c>
      <c r="AH861" s="2">
        <f t="shared" si="137"/>
        <v>0</v>
      </c>
      <c r="AI861" s="2">
        <f t="shared" si="132"/>
        <v>0</v>
      </c>
      <c r="AJ861" s="44" t="str">
        <f t="shared" si="133"/>
        <v>30993648K</v>
      </c>
      <c r="AK861" s="2">
        <f>IF(COUNTIF(AJ$2:AJ861,AJ861)&gt;1,0,1)</f>
        <v>0</v>
      </c>
      <c r="AL861" s="2">
        <f t="shared" si="134"/>
        <v>0</v>
      </c>
      <c r="AM861" s="2">
        <f t="shared" si="135"/>
        <v>0</v>
      </c>
      <c r="AN861" s="2">
        <f t="shared" si="136"/>
        <v>0</v>
      </c>
      <c r="AO861" s="2">
        <f>VLOOKUP(D861,'[1]Matriculados PD 2015_2019'!$D:$F,3,0)</f>
        <v>0</v>
      </c>
      <c r="AP861" s="2">
        <f t="shared" si="138"/>
        <v>0</v>
      </c>
      <c r="AQ861" s="2">
        <f t="shared" si="139"/>
        <v>0</v>
      </c>
    </row>
    <row r="862" spans="1:43">
      <c r="A862" s="2">
        <v>197</v>
      </c>
      <c r="B862" s="5" t="s">
        <v>2736</v>
      </c>
      <c r="C862" s="13" t="s">
        <v>120</v>
      </c>
      <c r="D862" s="13" t="s">
        <v>2762</v>
      </c>
      <c r="E862" s="14">
        <v>1003596</v>
      </c>
      <c r="F862" s="14">
        <v>17762</v>
      </c>
      <c r="G862" s="14" t="s">
        <v>2763</v>
      </c>
      <c r="H862" s="13" t="s">
        <v>73</v>
      </c>
      <c r="I862" s="13" t="s">
        <v>74</v>
      </c>
      <c r="J862" s="14" t="s">
        <v>75</v>
      </c>
      <c r="K862" s="14" t="s">
        <v>2764</v>
      </c>
      <c r="L862" s="13">
        <v>2016</v>
      </c>
      <c r="M862" s="15">
        <v>42919</v>
      </c>
      <c r="N862" s="16" t="s">
        <v>77</v>
      </c>
      <c r="O862" s="16">
        <v>0</v>
      </c>
      <c r="P862" s="16" t="s">
        <v>78</v>
      </c>
      <c r="Q862" s="16" t="s">
        <v>79</v>
      </c>
      <c r="R862" s="16" t="s">
        <v>78</v>
      </c>
      <c r="S862" s="16" t="s">
        <v>78</v>
      </c>
      <c r="T862" s="14" t="s">
        <v>90</v>
      </c>
      <c r="U862" s="13"/>
      <c r="V862" s="14" t="s">
        <v>2767</v>
      </c>
      <c r="W862" s="13"/>
      <c r="X862" s="17"/>
      <c r="Y862" s="14"/>
      <c r="Z862" s="14"/>
      <c r="AA862" s="13"/>
      <c r="AB862" s="18"/>
      <c r="AC862" s="4">
        <f t="shared" si="130"/>
        <v>1</v>
      </c>
      <c r="AD862" s="2">
        <f>IF(COUNTIF(D$2:D862,D862)&gt;1,0,1)</f>
        <v>0</v>
      </c>
      <c r="AG862" s="2">
        <f t="shared" si="131"/>
        <v>0</v>
      </c>
      <c r="AH862" s="2">
        <f t="shared" si="137"/>
        <v>0</v>
      </c>
      <c r="AI862" s="2">
        <f t="shared" si="132"/>
        <v>0</v>
      </c>
      <c r="AJ862" s="44" t="str">
        <f t="shared" si="133"/>
        <v>30993648K</v>
      </c>
      <c r="AK862" s="2">
        <f>IF(COUNTIF(AJ$2:AJ862,AJ862)&gt;1,0,1)</f>
        <v>0</v>
      </c>
      <c r="AL862" s="2">
        <f t="shared" si="134"/>
        <v>0</v>
      </c>
      <c r="AM862" s="2">
        <f t="shared" si="135"/>
        <v>0</v>
      </c>
      <c r="AN862" s="2">
        <f t="shared" si="136"/>
        <v>0</v>
      </c>
      <c r="AO862" s="2">
        <f>VLOOKUP(D862,'[1]Matriculados PD 2015_2019'!$D:$F,3,0)</f>
        <v>0</v>
      </c>
      <c r="AP862" s="2">
        <f t="shared" si="138"/>
        <v>0</v>
      </c>
      <c r="AQ862" s="2">
        <f t="shared" si="139"/>
        <v>0</v>
      </c>
    </row>
    <row r="863" spans="1:43">
      <c r="A863" s="2">
        <v>197</v>
      </c>
      <c r="B863" s="6" t="s">
        <v>2736</v>
      </c>
      <c r="C863" s="7" t="s">
        <v>120</v>
      </c>
      <c r="D863" s="7" t="s">
        <v>2768</v>
      </c>
      <c r="E863" s="8">
        <v>16423</v>
      </c>
      <c r="F863" s="8">
        <v>17762</v>
      </c>
      <c r="G863" s="8" t="s">
        <v>2769</v>
      </c>
      <c r="H863" s="7" t="s">
        <v>83</v>
      </c>
      <c r="I863" s="7" t="s">
        <v>74</v>
      </c>
      <c r="J863" s="8" t="s">
        <v>75</v>
      </c>
      <c r="K863" s="8" t="s">
        <v>2770</v>
      </c>
      <c r="L863" s="7">
        <v>2016</v>
      </c>
      <c r="M863" s="9">
        <v>43003</v>
      </c>
      <c r="N863" s="10" t="s">
        <v>77</v>
      </c>
      <c r="O863" s="10">
        <v>0</v>
      </c>
      <c r="P863" s="10" t="s">
        <v>78</v>
      </c>
      <c r="Q863" s="10" t="s">
        <v>79</v>
      </c>
      <c r="R863" s="10" t="s">
        <v>78</v>
      </c>
      <c r="S863" s="10" t="s">
        <v>78</v>
      </c>
      <c r="T863" s="8" t="s">
        <v>80</v>
      </c>
      <c r="U863" s="7">
        <v>212655314</v>
      </c>
      <c r="V863" s="8" t="s">
        <v>2771</v>
      </c>
      <c r="W863" s="7"/>
      <c r="X863" s="11"/>
      <c r="Y863" s="8"/>
      <c r="Z863" s="8"/>
      <c r="AA863" s="7"/>
      <c r="AB863" s="12"/>
      <c r="AC863" s="4">
        <f t="shared" si="130"/>
        <v>1</v>
      </c>
      <c r="AD863" s="2">
        <f>IF(COUNTIF(D$2:D863,D863)&gt;1,0,1)</f>
        <v>1</v>
      </c>
      <c r="AG863" s="2">
        <f t="shared" si="131"/>
        <v>1</v>
      </c>
      <c r="AH863" s="2">
        <f t="shared" si="137"/>
        <v>0</v>
      </c>
      <c r="AI863" s="2">
        <f t="shared" si="132"/>
        <v>1</v>
      </c>
      <c r="AJ863" s="44" t="str">
        <f t="shared" si="133"/>
        <v>44353384T212655314</v>
      </c>
      <c r="AK863" s="2">
        <f>IF(COUNTIF(AJ$2:AJ863,AJ863)&gt;1,0,1)</f>
        <v>1</v>
      </c>
      <c r="AL863" s="2">
        <f t="shared" si="134"/>
        <v>1</v>
      </c>
      <c r="AM863" s="2">
        <f t="shared" si="135"/>
        <v>0</v>
      </c>
      <c r="AN863" s="2">
        <f t="shared" si="136"/>
        <v>0</v>
      </c>
      <c r="AO863" s="2">
        <f>VLOOKUP(D863,'[1]Matriculados PD 2015_2019'!$D:$F,3,0)</f>
        <v>0</v>
      </c>
      <c r="AP863" s="2">
        <f t="shared" si="138"/>
        <v>0</v>
      </c>
      <c r="AQ863" s="2">
        <f t="shared" si="139"/>
        <v>0</v>
      </c>
    </row>
    <row r="864" spans="1:43">
      <c r="A864" s="2">
        <v>197</v>
      </c>
      <c r="B864" s="5" t="s">
        <v>2736</v>
      </c>
      <c r="C864" s="13" t="s">
        <v>120</v>
      </c>
      <c r="D864" s="13" t="s">
        <v>2768</v>
      </c>
      <c r="E864" s="14">
        <v>16423</v>
      </c>
      <c r="F864" s="14">
        <v>17762</v>
      </c>
      <c r="G864" s="14" t="s">
        <v>2769</v>
      </c>
      <c r="H864" s="13" t="s">
        <v>83</v>
      </c>
      <c r="I864" s="13" t="s">
        <v>74</v>
      </c>
      <c r="J864" s="14" t="s">
        <v>75</v>
      </c>
      <c r="K864" s="14" t="s">
        <v>2770</v>
      </c>
      <c r="L864" s="13">
        <v>2016</v>
      </c>
      <c r="M864" s="15">
        <v>43003</v>
      </c>
      <c r="N864" s="16" t="s">
        <v>77</v>
      </c>
      <c r="O864" s="16">
        <v>0</v>
      </c>
      <c r="P864" s="16" t="s">
        <v>78</v>
      </c>
      <c r="Q864" s="16" t="s">
        <v>79</v>
      </c>
      <c r="R864" s="16" t="s">
        <v>78</v>
      </c>
      <c r="S864" s="16" t="s">
        <v>78</v>
      </c>
      <c r="T864" s="14" t="s">
        <v>80</v>
      </c>
      <c r="U864" s="13" t="s">
        <v>2772</v>
      </c>
      <c r="V864" s="14" t="s">
        <v>2773</v>
      </c>
      <c r="W864" s="13"/>
      <c r="X864" s="17"/>
      <c r="Y864" s="14"/>
      <c r="Z864" s="14"/>
      <c r="AA864" s="13"/>
      <c r="AB864" s="18"/>
      <c r="AC864" s="4">
        <f t="shared" si="130"/>
        <v>1</v>
      </c>
      <c r="AD864" s="2">
        <f>IF(COUNTIF(D$2:D864,D864)&gt;1,0,1)</f>
        <v>0</v>
      </c>
      <c r="AG864" s="2">
        <f t="shared" si="131"/>
        <v>0</v>
      </c>
      <c r="AH864" s="2">
        <f t="shared" si="137"/>
        <v>0</v>
      </c>
      <c r="AI864" s="2">
        <f t="shared" si="132"/>
        <v>0</v>
      </c>
      <c r="AJ864" s="44" t="str">
        <f t="shared" si="133"/>
        <v>44353384T30791593K</v>
      </c>
      <c r="AK864" s="2">
        <f>IF(COUNTIF(AJ$2:AJ864,AJ864)&gt;1,0,1)</f>
        <v>1</v>
      </c>
      <c r="AL864" s="2">
        <f t="shared" si="134"/>
        <v>0</v>
      </c>
      <c r="AM864" s="2">
        <f t="shared" si="135"/>
        <v>0</v>
      </c>
      <c r="AN864" s="2">
        <f t="shared" si="136"/>
        <v>0</v>
      </c>
      <c r="AO864" s="2">
        <f>VLOOKUP(D864,'[1]Matriculados PD 2015_2019'!$D:$F,3,0)</f>
        <v>0</v>
      </c>
      <c r="AP864" s="2">
        <f t="shared" si="138"/>
        <v>0</v>
      </c>
      <c r="AQ864" s="2">
        <f t="shared" si="139"/>
        <v>0</v>
      </c>
    </row>
    <row r="865" spans="1:43">
      <c r="A865" s="2">
        <v>197</v>
      </c>
      <c r="B865" s="5" t="s">
        <v>2736</v>
      </c>
      <c r="C865" s="13" t="s">
        <v>120</v>
      </c>
      <c r="D865" s="13" t="s">
        <v>2768</v>
      </c>
      <c r="E865" s="14">
        <v>16423</v>
      </c>
      <c r="F865" s="14">
        <v>17762</v>
      </c>
      <c r="G865" s="14" t="s">
        <v>2769</v>
      </c>
      <c r="H865" s="13" t="s">
        <v>83</v>
      </c>
      <c r="I865" s="13" t="s">
        <v>74</v>
      </c>
      <c r="J865" s="14" t="s">
        <v>75</v>
      </c>
      <c r="K865" s="14" t="s">
        <v>2770</v>
      </c>
      <c r="L865" s="13">
        <v>2016</v>
      </c>
      <c r="M865" s="15">
        <v>43003</v>
      </c>
      <c r="N865" s="16" t="s">
        <v>77</v>
      </c>
      <c r="O865" s="16">
        <v>0</v>
      </c>
      <c r="P865" s="16" t="s">
        <v>78</v>
      </c>
      <c r="Q865" s="16" t="s">
        <v>79</v>
      </c>
      <c r="R865" s="16" t="s">
        <v>78</v>
      </c>
      <c r="S865" s="16" t="s">
        <v>78</v>
      </c>
      <c r="T865" s="14" t="s">
        <v>80</v>
      </c>
      <c r="U865" s="13">
        <v>50303624</v>
      </c>
      <c r="V865" s="14" t="s">
        <v>2774</v>
      </c>
      <c r="W865" s="13"/>
      <c r="X865" s="17"/>
      <c r="Y865" s="14"/>
      <c r="Z865" s="14"/>
      <c r="AA865" s="13"/>
      <c r="AB865" s="18"/>
      <c r="AC865" s="4">
        <f t="shared" si="130"/>
        <v>1</v>
      </c>
      <c r="AD865" s="2">
        <f>IF(COUNTIF(D$2:D865,D865)&gt;1,0,1)</f>
        <v>0</v>
      </c>
      <c r="AG865" s="2">
        <f t="shared" si="131"/>
        <v>0</v>
      </c>
      <c r="AH865" s="2">
        <f t="shared" si="137"/>
        <v>0</v>
      </c>
      <c r="AI865" s="2">
        <f t="shared" si="132"/>
        <v>0</v>
      </c>
      <c r="AJ865" s="44" t="str">
        <f t="shared" si="133"/>
        <v>44353384T50303624</v>
      </c>
      <c r="AK865" s="2">
        <f>IF(COUNTIF(AJ$2:AJ865,AJ865)&gt;1,0,1)</f>
        <v>1</v>
      </c>
      <c r="AL865" s="2">
        <f t="shared" si="134"/>
        <v>0</v>
      </c>
      <c r="AM865" s="2">
        <f t="shared" si="135"/>
        <v>0</v>
      </c>
      <c r="AN865" s="2">
        <f t="shared" si="136"/>
        <v>0</v>
      </c>
      <c r="AO865" s="2">
        <f>VLOOKUP(D865,'[1]Matriculados PD 2015_2019'!$D:$F,3,0)</f>
        <v>0</v>
      </c>
      <c r="AP865" s="2">
        <f t="shared" si="138"/>
        <v>0</v>
      </c>
      <c r="AQ865" s="2">
        <f t="shared" si="139"/>
        <v>0</v>
      </c>
    </row>
    <row r="866" spans="1:43">
      <c r="A866" s="2">
        <v>197</v>
      </c>
      <c r="B866" s="6" t="s">
        <v>2736</v>
      </c>
      <c r="C866" s="7" t="s">
        <v>120</v>
      </c>
      <c r="D866" s="7" t="s">
        <v>2768</v>
      </c>
      <c r="E866" s="8">
        <v>16423</v>
      </c>
      <c r="F866" s="8">
        <v>17762</v>
      </c>
      <c r="G866" s="8" t="s">
        <v>2769</v>
      </c>
      <c r="H866" s="7" t="s">
        <v>83</v>
      </c>
      <c r="I866" s="7" t="s">
        <v>74</v>
      </c>
      <c r="J866" s="8" t="s">
        <v>75</v>
      </c>
      <c r="K866" s="8" t="s">
        <v>2770</v>
      </c>
      <c r="L866" s="7">
        <v>2016</v>
      </c>
      <c r="M866" s="9">
        <v>43003</v>
      </c>
      <c r="N866" s="10" t="s">
        <v>77</v>
      </c>
      <c r="O866" s="10">
        <v>0</v>
      </c>
      <c r="P866" s="10" t="s">
        <v>78</v>
      </c>
      <c r="Q866" s="10" t="s">
        <v>79</v>
      </c>
      <c r="R866" s="10" t="s">
        <v>78</v>
      </c>
      <c r="S866" s="10" t="s">
        <v>78</v>
      </c>
      <c r="T866" s="8" t="s">
        <v>90</v>
      </c>
      <c r="U866" s="7"/>
      <c r="V866" s="8" t="s">
        <v>2774</v>
      </c>
      <c r="W866" s="7"/>
      <c r="X866" s="11"/>
      <c r="Y866" s="8"/>
      <c r="Z866" s="8"/>
      <c r="AA866" s="7"/>
      <c r="AB866" s="12"/>
      <c r="AC866" s="4">
        <f t="shared" si="130"/>
        <v>1</v>
      </c>
      <c r="AD866" s="2">
        <f>IF(COUNTIF(D$2:D866,D866)&gt;1,0,1)</f>
        <v>0</v>
      </c>
      <c r="AG866" s="2">
        <f t="shared" si="131"/>
        <v>0</v>
      </c>
      <c r="AH866" s="2">
        <f t="shared" si="137"/>
        <v>0</v>
      </c>
      <c r="AI866" s="2">
        <f t="shared" si="132"/>
        <v>0</v>
      </c>
      <c r="AJ866" s="44" t="str">
        <f t="shared" si="133"/>
        <v>44353384T</v>
      </c>
      <c r="AK866" s="2">
        <f>IF(COUNTIF(AJ$2:AJ866,AJ866)&gt;1,0,1)</f>
        <v>1</v>
      </c>
      <c r="AL866" s="2">
        <f t="shared" si="134"/>
        <v>0</v>
      </c>
      <c r="AM866" s="2">
        <f t="shared" si="135"/>
        <v>0</v>
      </c>
      <c r="AN866" s="2">
        <f t="shared" si="136"/>
        <v>0</v>
      </c>
      <c r="AO866" s="2">
        <f>VLOOKUP(D866,'[1]Matriculados PD 2015_2019'!$D:$F,3,0)</f>
        <v>0</v>
      </c>
      <c r="AP866" s="2">
        <f t="shared" si="138"/>
        <v>0</v>
      </c>
      <c r="AQ866" s="2">
        <f t="shared" si="139"/>
        <v>0</v>
      </c>
    </row>
    <row r="867" spans="1:43">
      <c r="A867" s="2">
        <v>197</v>
      </c>
      <c r="B867" s="6" t="s">
        <v>2736</v>
      </c>
      <c r="C867" s="7" t="s">
        <v>120</v>
      </c>
      <c r="D867" s="7" t="s">
        <v>2775</v>
      </c>
      <c r="E867" s="8">
        <v>10462764</v>
      </c>
      <c r="F867" s="8">
        <v>17762</v>
      </c>
      <c r="G867" s="8" t="s">
        <v>2776</v>
      </c>
      <c r="H867" s="7" t="s">
        <v>83</v>
      </c>
      <c r="I867" s="7" t="s">
        <v>74</v>
      </c>
      <c r="J867" s="8" t="s">
        <v>75</v>
      </c>
      <c r="K867" s="8" t="s">
        <v>2777</v>
      </c>
      <c r="L867" s="7">
        <v>2016</v>
      </c>
      <c r="M867" s="9">
        <v>42996</v>
      </c>
      <c r="N867" s="10" t="s">
        <v>70</v>
      </c>
      <c r="O867" s="10">
        <v>0</v>
      </c>
      <c r="P867" s="10" t="s">
        <v>78</v>
      </c>
      <c r="Q867" s="10" t="s">
        <v>78</v>
      </c>
      <c r="R867" s="10" t="s">
        <v>78</v>
      </c>
      <c r="S867" s="10" t="s">
        <v>78</v>
      </c>
      <c r="T867" s="8" t="s">
        <v>80</v>
      </c>
      <c r="U867" s="7" t="s">
        <v>2778</v>
      </c>
      <c r="V867" s="8" t="s">
        <v>2779</v>
      </c>
      <c r="W867" s="7" t="s">
        <v>83</v>
      </c>
      <c r="X867" s="11" t="s">
        <v>2780</v>
      </c>
      <c r="Y867" s="8">
        <v>140</v>
      </c>
      <c r="Z867" s="8" t="s">
        <v>2780</v>
      </c>
      <c r="AA867" s="7" t="s">
        <v>263</v>
      </c>
      <c r="AB867" s="12" t="s">
        <v>264</v>
      </c>
      <c r="AC867" s="4">
        <f t="shared" si="130"/>
        <v>1</v>
      </c>
      <c r="AD867" s="2">
        <f>IF(COUNTIF(D$2:D867,D867)&gt;1,0,1)</f>
        <v>1</v>
      </c>
      <c r="AG867" s="2">
        <f t="shared" si="131"/>
        <v>0</v>
      </c>
      <c r="AH867" s="2">
        <f t="shared" si="137"/>
        <v>0</v>
      </c>
      <c r="AI867" s="2">
        <f t="shared" si="132"/>
        <v>0</v>
      </c>
      <c r="AJ867" s="44" t="str">
        <f t="shared" si="133"/>
        <v>75692840R75663171W</v>
      </c>
      <c r="AK867" s="2">
        <f>IF(COUNTIF(AJ$2:AJ867,AJ867)&gt;1,0,1)</f>
        <v>1</v>
      </c>
      <c r="AL867" s="2">
        <f t="shared" si="134"/>
        <v>0</v>
      </c>
      <c r="AM867" s="2">
        <f t="shared" si="135"/>
        <v>0</v>
      </c>
      <c r="AN867" s="2">
        <f t="shared" si="136"/>
        <v>0</v>
      </c>
      <c r="AO867" s="2">
        <f>VLOOKUP(D867,'[1]Matriculados PD 2015_2019'!$D:$F,3,0)</f>
        <v>0</v>
      </c>
      <c r="AP867" s="2">
        <f t="shared" si="138"/>
        <v>0</v>
      </c>
      <c r="AQ867" s="2">
        <f t="shared" si="139"/>
        <v>0</v>
      </c>
    </row>
    <row r="868" spans="1:43">
      <c r="A868" s="2">
        <v>197</v>
      </c>
      <c r="B868" s="5" t="s">
        <v>2736</v>
      </c>
      <c r="C868" s="13" t="s">
        <v>120</v>
      </c>
      <c r="D868" s="13" t="s">
        <v>2775</v>
      </c>
      <c r="E868" s="14">
        <v>10462764</v>
      </c>
      <c r="F868" s="14">
        <v>17762</v>
      </c>
      <c r="G868" s="14" t="s">
        <v>2776</v>
      </c>
      <c r="H868" s="13" t="s">
        <v>83</v>
      </c>
      <c r="I868" s="13" t="s">
        <v>74</v>
      </c>
      <c r="J868" s="14" t="s">
        <v>75</v>
      </c>
      <c r="K868" s="14" t="s">
        <v>2777</v>
      </c>
      <c r="L868" s="13">
        <v>2016</v>
      </c>
      <c r="M868" s="15">
        <v>42996</v>
      </c>
      <c r="N868" s="16" t="s">
        <v>70</v>
      </c>
      <c r="O868" s="16">
        <v>0</v>
      </c>
      <c r="P868" s="16" t="s">
        <v>78</v>
      </c>
      <c r="Q868" s="16" t="s">
        <v>78</v>
      </c>
      <c r="R868" s="16" t="s">
        <v>78</v>
      </c>
      <c r="S868" s="16" t="s">
        <v>78</v>
      </c>
      <c r="T868" s="14" t="s">
        <v>90</v>
      </c>
      <c r="U868" s="13" t="s">
        <v>2778</v>
      </c>
      <c r="V868" s="14" t="s">
        <v>2779</v>
      </c>
      <c r="W868" s="13" t="s">
        <v>83</v>
      </c>
      <c r="X868" s="17" t="s">
        <v>2780</v>
      </c>
      <c r="Y868" s="14">
        <v>140</v>
      </c>
      <c r="Z868" s="14" t="s">
        <v>2780</v>
      </c>
      <c r="AA868" s="13" t="s">
        <v>263</v>
      </c>
      <c r="AB868" s="18" t="s">
        <v>264</v>
      </c>
      <c r="AC868" s="4">
        <f t="shared" si="130"/>
        <v>1</v>
      </c>
      <c r="AD868" s="2">
        <f>IF(COUNTIF(D$2:D868,D868)&gt;1,0,1)</f>
        <v>0</v>
      </c>
      <c r="AG868" s="2">
        <f t="shared" si="131"/>
        <v>0</v>
      </c>
      <c r="AH868" s="2">
        <f t="shared" si="137"/>
        <v>0</v>
      </c>
      <c r="AI868" s="2">
        <f t="shared" si="132"/>
        <v>0</v>
      </c>
      <c r="AJ868" s="44" t="str">
        <f t="shared" si="133"/>
        <v>75692840R75663171W</v>
      </c>
      <c r="AK868" s="2">
        <f>IF(COUNTIF(AJ$2:AJ868,AJ868)&gt;1,0,1)</f>
        <v>0</v>
      </c>
      <c r="AL868" s="2">
        <f t="shared" si="134"/>
        <v>0</v>
      </c>
      <c r="AM868" s="2">
        <f t="shared" si="135"/>
        <v>0</v>
      </c>
      <c r="AN868" s="2">
        <f t="shared" si="136"/>
        <v>0</v>
      </c>
      <c r="AO868" s="2">
        <f>VLOOKUP(D868,'[1]Matriculados PD 2015_2019'!$D:$F,3,0)</f>
        <v>0</v>
      </c>
      <c r="AP868" s="2">
        <f t="shared" si="138"/>
        <v>0</v>
      </c>
      <c r="AQ868" s="2">
        <f t="shared" si="139"/>
        <v>0</v>
      </c>
    </row>
    <row r="869" spans="1:43">
      <c r="A869" s="2">
        <v>197</v>
      </c>
      <c r="B869" s="6" t="s">
        <v>2736</v>
      </c>
      <c r="C869" s="7" t="s">
        <v>120</v>
      </c>
      <c r="D869" s="7" t="s">
        <v>2781</v>
      </c>
      <c r="E869" s="8">
        <v>20089742</v>
      </c>
      <c r="F869" s="8">
        <v>17762</v>
      </c>
      <c r="G869" s="8" t="s">
        <v>2782</v>
      </c>
      <c r="H869" s="7" t="s">
        <v>73</v>
      </c>
      <c r="I869" s="7" t="s">
        <v>301</v>
      </c>
      <c r="J869" s="8" t="s">
        <v>75</v>
      </c>
      <c r="K869" s="8" t="s">
        <v>2783</v>
      </c>
      <c r="L869" s="7">
        <v>2016</v>
      </c>
      <c r="M869" s="9">
        <v>42878</v>
      </c>
      <c r="N869" s="10" t="s">
        <v>113</v>
      </c>
      <c r="O869" s="10">
        <v>0</v>
      </c>
      <c r="P869" s="10" t="s">
        <v>78</v>
      </c>
      <c r="Q869" s="10" t="s">
        <v>78</v>
      </c>
      <c r="R869" s="10" t="s">
        <v>78</v>
      </c>
      <c r="S869" s="10" t="s">
        <v>78</v>
      </c>
      <c r="T869" s="8" t="s">
        <v>80</v>
      </c>
      <c r="U869" s="7"/>
      <c r="V869" s="8" t="s">
        <v>2784</v>
      </c>
      <c r="W869" s="7"/>
      <c r="X869" s="11"/>
      <c r="Y869" s="8"/>
      <c r="Z869" s="8"/>
      <c r="AA869" s="7"/>
      <c r="AB869" s="12"/>
      <c r="AC869" s="4">
        <f t="shared" si="130"/>
        <v>1</v>
      </c>
      <c r="AD869" s="2">
        <f>IF(COUNTIF(D$2:D869,D869)&gt;1,0,1)</f>
        <v>1</v>
      </c>
      <c r="AG869" s="2">
        <f t="shared" si="131"/>
        <v>0</v>
      </c>
      <c r="AH869" s="2">
        <f t="shared" si="137"/>
        <v>0</v>
      </c>
      <c r="AI869" s="2">
        <f t="shared" si="132"/>
        <v>0</v>
      </c>
      <c r="AJ869" s="44" t="str">
        <f t="shared" si="133"/>
        <v>AY4492524</v>
      </c>
      <c r="AK869" s="2">
        <f>IF(COUNTIF(AJ$2:AJ869,AJ869)&gt;1,0,1)</f>
        <v>1</v>
      </c>
      <c r="AL869" s="2">
        <f t="shared" si="134"/>
        <v>1</v>
      </c>
      <c r="AM869" s="2">
        <f t="shared" si="135"/>
        <v>0</v>
      </c>
      <c r="AN869" s="2">
        <f t="shared" si="136"/>
        <v>1</v>
      </c>
      <c r="AO869" s="2">
        <f>VLOOKUP(D869,'[1]Matriculados PD 2015_2019'!$D:$F,3,0)</f>
        <v>0</v>
      </c>
      <c r="AP869" s="2">
        <f t="shared" si="138"/>
        <v>0</v>
      </c>
      <c r="AQ869" s="2">
        <f t="shared" si="139"/>
        <v>0</v>
      </c>
    </row>
    <row r="870" spans="1:43">
      <c r="A870" s="2">
        <v>197</v>
      </c>
      <c r="B870" s="5" t="s">
        <v>2736</v>
      </c>
      <c r="C870" s="13" t="s">
        <v>120</v>
      </c>
      <c r="D870" s="13" t="s">
        <v>2781</v>
      </c>
      <c r="E870" s="14">
        <v>20089742</v>
      </c>
      <c r="F870" s="14">
        <v>17762</v>
      </c>
      <c r="G870" s="14" t="s">
        <v>2782</v>
      </c>
      <c r="H870" s="13" t="s">
        <v>73</v>
      </c>
      <c r="I870" s="13" t="s">
        <v>301</v>
      </c>
      <c r="J870" s="14" t="s">
        <v>75</v>
      </c>
      <c r="K870" s="14" t="s">
        <v>2783</v>
      </c>
      <c r="L870" s="13">
        <v>2016</v>
      </c>
      <c r="M870" s="15">
        <v>42878</v>
      </c>
      <c r="N870" s="16" t="s">
        <v>113</v>
      </c>
      <c r="O870" s="16">
        <v>0</v>
      </c>
      <c r="P870" s="16" t="s">
        <v>78</v>
      </c>
      <c r="Q870" s="16" t="s">
        <v>78</v>
      </c>
      <c r="R870" s="16" t="s">
        <v>78</v>
      </c>
      <c r="S870" s="16" t="s">
        <v>78</v>
      </c>
      <c r="T870" s="14" t="s">
        <v>80</v>
      </c>
      <c r="U870" s="13" t="s">
        <v>2201</v>
      </c>
      <c r="V870" s="14" t="s">
        <v>2202</v>
      </c>
      <c r="W870" s="13" t="s">
        <v>83</v>
      </c>
      <c r="X870" s="17" t="s">
        <v>463</v>
      </c>
      <c r="Y870" s="14">
        <v>160</v>
      </c>
      <c r="Z870" s="14" t="s">
        <v>2203</v>
      </c>
      <c r="AA870" s="13" t="s">
        <v>263</v>
      </c>
      <c r="AB870" s="18" t="s">
        <v>264</v>
      </c>
      <c r="AC870" s="4">
        <f t="shared" si="130"/>
        <v>1</v>
      </c>
      <c r="AD870" s="2">
        <f>IF(COUNTIF(D$2:D870,D870)&gt;1,0,1)</f>
        <v>0</v>
      </c>
      <c r="AG870" s="2">
        <f t="shared" si="131"/>
        <v>0</v>
      </c>
      <c r="AH870" s="2">
        <f t="shared" si="137"/>
        <v>0</v>
      </c>
      <c r="AI870" s="2">
        <f t="shared" si="132"/>
        <v>0</v>
      </c>
      <c r="AJ870" s="44" t="str">
        <f t="shared" si="133"/>
        <v>AY449252430443248B</v>
      </c>
      <c r="AK870" s="2">
        <f>IF(COUNTIF(AJ$2:AJ870,AJ870)&gt;1,0,1)</f>
        <v>1</v>
      </c>
      <c r="AL870" s="2">
        <f t="shared" si="134"/>
        <v>0</v>
      </c>
      <c r="AM870" s="2">
        <f t="shared" si="135"/>
        <v>0</v>
      </c>
      <c r="AN870" s="2">
        <f t="shared" si="136"/>
        <v>0</v>
      </c>
      <c r="AO870" s="2">
        <f>VLOOKUP(D870,'[1]Matriculados PD 2015_2019'!$D:$F,3,0)</f>
        <v>0</v>
      </c>
      <c r="AP870" s="2">
        <f t="shared" si="138"/>
        <v>0</v>
      </c>
      <c r="AQ870" s="2">
        <f t="shared" si="139"/>
        <v>0</v>
      </c>
    </row>
    <row r="871" spans="1:43">
      <c r="A871" s="2">
        <v>197</v>
      </c>
      <c r="B871" s="6" t="s">
        <v>2736</v>
      </c>
      <c r="C871" s="7" t="s">
        <v>120</v>
      </c>
      <c r="D871" s="7" t="s">
        <v>2781</v>
      </c>
      <c r="E871" s="8">
        <v>20089742</v>
      </c>
      <c r="F871" s="8">
        <v>17762</v>
      </c>
      <c r="G871" s="8" t="s">
        <v>2782</v>
      </c>
      <c r="H871" s="7" t="s">
        <v>73</v>
      </c>
      <c r="I871" s="7" t="s">
        <v>301</v>
      </c>
      <c r="J871" s="8" t="s">
        <v>75</v>
      </c>
      <c r="K871" s="8" t="s">
        <v>2783</v>
      </c>
      <c r="L871" s="7">
        <v>2016</v>
      </c>
      <c r="M871" s="9">
        <v>42878</v>
      </c>
      <c r="N871" s="10" t="s">
        <v>113</v>
      </c>
      <c r="O871" s="10">
        <v>0</v>
      </c>
      <c r="P871" s="10" t="s">
        <v>78</v>
      </c>
      <c r="Q871" s="10" t="s">
        <v>78</v>
      </c>
      <c r="R871" s="10" t="s">
        <v>78</v>
      </c>
      <c r="S871" s="10" t="s">
        <v>78</v>
      </c>
      <c r="T871" s="8" t="s">
        <v>90</v>
      </c>
      <c r="U871" s="7" t="s">
        <v>2201</v>
      </c>
      <c r="V871" s="8" t="s">
        <v>2202</v>
      </c>
      <c r="W871" s="7" t="s">
        <v>83</v>
      </c>
      <c r="X871" s="11" t="s">
        <v>463</v>
      </c>
      <c r="Y871" s="8">
        <v>160</v>
      </c>
      <c r="Z871" s="8" t="s">
        <v>2203</v>
      </c>
      <c r="AA871" s="7" t="s">
        <v>263</v>
      </c>
      <c r="AB871" s="12" t="s">
        <v>264</v>
      </c>
      <c r="AC871" s="4">
        <f t="shared" si="130"/>
        <v>1</v>
      </c>
      <c r="AD871" s="2">
        <f>IF(COUNTIF(D$2:D871,D871)&gt;1,0,1)</f>
        <v>0</v>
      </c>
      <c r="AG871" s="2">
        <f t="shared" si="131"/>
        <v>0</v>
      </c>
      <c r="AH871" s="2">
        <f t="shared" si="137"/>
        <v>0</v>
      </c>
      <c r="AI871" s="2">
        <f t="shared" si="132"/>
        <v>0</v>
      </c>
      <c r="AJ871" s="44" t="str">
        <f t="shared" si="133"/>
        <v>AY449252430443248B</v>
      </c>
      <c r="AK871" s="2">
        <f>IF(COUNTIF(AJ$2:AJ871,AJ871)&gt;1,0,1)</f>
        <v>0</v>
      </c>
      <c r="AL871" s="2">
        <f t="shared" si="134"/>
        <v>0</v>
      </c>
      <c r="AM871" s="2">
        <f t="shared" si="135"/>
        <v>0</v>
      </c>
      <c r="AN871" s="2">
        <f t="shared" si="136"/>
        <v>0</v>
      </c>
      <c r="AO871" s="2">
        <f>VLOOKUP(D871,'[1]Matriculados PD 2015_2019'!$D:$F,3,0)</f>
        <v>0</v>
      </c>
      <c r="AP871" s="2">
        <f t="shared" si="138"/>
        <v>0</v>
      </c>
      <c r="AQ871" s="2">
        <f t="shared" si="139"/>
        <v>0</v>
      </c>
    </row>
    <row r="872" spans="1:43">
      <c r="A872" s="2">
        <v>197</v>
      </c>
      <c r="B872" s="5" t="s">
        <v>2736</v>
      </c>
      <c r="C872" s="13" t="s">
        <v>120</v>
      </c>
      <c r="D872" s="13" t="s">
        <v>2785</v>
      </c>
      <c r="E872" s="14">
        <v>20012986</v>
      </c>
      <c r="F872" s="14">
        <v>17762</v>
      </c>
      <c r="G872" s="14" t="s">
        <v>2786</v>
      </c>
      <c r="H872" s="13" t="s">
        <v>83</v>
      </c>
      <c r="I872" s="13" t="s">
        <v>2787</v>
      </c>
      <c r="J872" s="14" t="s">
        <v>75</v>
      </c>
      <c r="K872" s="14" t="s">
        <v>2788</v>
      </c>
      <c r="L872" s="13">
        <v>2016</v>
      </c>
      <c r="M872" s="15">
        <v>42754</v>
      </c>
      <c r="N872" s="16" t="s">
        <v>77</v>
      </c>
      <c r="O872" s="16">
        <v>0</v>
      </c>
      <c r="P872" s="16" t="s">
        <v>78</v>
      </c>
      <c r="Q872" s="16" t="s">
        <v>79</v>
      </c>
      <c r="R872" s="16" t="s">
        <v>78</v>
      </c>
      <c r="S872" s="16" t="s">
        <v>78</v>
      </c>
      <c r="T872" s="14" t="s">
        <v>80</v>
      </c>
      <c r="U872" s="13" t="s">
        <v>2789</v>
      </c>
      <c r="V872" s="14" t="s">
        <v>2790</v>
      </c>
      <c r="W872" s="13" t="s">
        <v>83</v>
      </c>
      <c r="X872" s="17" t="s">
        <v>419</v>
      </c>
      <c r="Y872" s="14">
        <v>650</v>
      </c>
      <c r="Z872" s="14" t="s">
        <v>484</v>
      </c>
      <c r="AA872" s="13" t="s">
        <v>263</v>
      </c>
      <c r="AB872" s="18" t="s">
        <v>264</v>
      </c>
      <c r="AC872" s="4">
        <f t="shared" si="130"/>
        <v>1</v>
      </c>
      <c r="AD872" s="2">
        <f>IF(COUNTIF(D$2:D872,D872)&gt;1,0,1)</f>
        <v>1</v>
      </c>
      <c r="AG872" s="2">
        <f t="shared" si="131"/>
        <v>1</v>
      </c>
      <c r="AH872" s="2">
        <f t="shared" si="137"/>
        <v>0</v>
      </c>
      <c r="AI872" s="2">
        <f t="shared" si="132"/>
        <v>1</v>
      </c>
      <c r="AJ872" s="44" t="str">
        <f t="shared" si="133"/>
        <v>C0183025505605959P</v>
      </c>
      <c r="AK872" s="2">
        <f>IF(COUNTIF(AJ$2:AJ872,AJ872)&gt;1,0,1)</f>
        <v>1</v>
      </c>
      <c r="AL872" s="2">
        <f t="shared" si="134"/>
        <v>1</v>
      </c>
      <c r="AM872" s="2">
        <f t="shared" si="135"/>
        <v>0</v>
      </c>
      <c r="AN872" s="2">
        <f t="shared" si="136"/>
        <v>1</v>
      </c>
      <c r="AO872" s="2">
        <f>VLOOKUP(D872,'[1]Matriculados PD 2015_2019'!$D:$F,3,0)</f>
        <v>0</v>
      </c>
      <c r="AP872" s="2">
        <f t="shared" si="138"/>
        <v>0</v>
      </c>
      <c r="AQ872" s="2">
        <f t="shared" si="139"/>
        <v>0</v>
      </c>
    </row>
    <row r="873" spans="1:43">
      <c r="A873" s="2">
        <v>197</v>
      </c>
      <c r="B873" s="6" t="s">
        <v>2736</v>
      </c>
      <c r="C873" s="7" t="s">
        <v>120</v>
      </c>
      <c r="D873" s="7" t="s">
        <v>2785</v>
      </c>
      <c r="E873" s="8">
        <v>20012986</v>
      </c>
      <c r="F873" s="8">
        <v>17762</v>
      </c>
      <c r="G873" s="8" t="s">
        <v>2786</v>
      </c>
      <c r="H873" s="7" t="s">
        <v>83</v>
      </c>
      <c r="I873" s="7" t="s">
        <v>2787</v>
      </c>
      <c r="J873" s="8" t="s">
        <v>75</v>
      </c>
      <c r="K873" s="8" t="s">
        <v>2788</v>
      </c>
      <c r="L873" s="7">
        <v>2016</v>
      </c>
      <c r="M873" s="9">
        <v>42754</v>
      </c>
      <c r="N873" s="10" t="s">
        <v>77</v>
      </c>
      <c r="O873" s="10">
        <v>0</v>
      </c>
      <c r="P873" s="10" t="s">
        <v>78</v>
      </c>
      <c r="Q873" s="10" t="s">
        <v>79</v>
      </c>
      <c r="R873" s="10" t="s">
        <v>78</v>
      </c>
      <c r="S873" s="10" t="s">
        <v>78</v>
      </c>
      <c r="T873" s="8" t="s">
        <v>80</v>
      </c>
      <c r="U873" s="7" t="s">
        <v>2791</v>
      </c>
      <c r="V873" s="8" t="s">
        <v>2792</v>
      </c>
      <c r="W873" s="7"/>
      <c r="X873" s="11"/>
      <c r="Y873" s="8"/>
      <c r="Z873" s="8"/>
      <c r="AA873" s="7"/>
      <c r="AB873" s="12"/>
      <c r="AC873" s="4">
        <f t="shared" si="130"/>
        <v>1</v>
      </c>
      <c r="AD873" s="2">
        <f>IF(COUNTIF(D$2:D873,D873)&gt;1,0,1)</f>
        <v>0</v>
      </c>
      <c r="AG873" s="2">
        <f t="shared" si="131"/>
        <v>0</v>
      </c>
      <c r="AH873" s="2">
        <f t="shared" si="137"/>
        <v>0</v>
      </c>
      <c r="AI873" s="2">
        <f t="shared" si="132"/>
        <v>0</v>
      </c>
      <c r="AJ873" s="44" t="str">
        <f t="shared" si="133"/>
        <v>C0183025530526071B</v>
      </c>
      <c r="AK873" s="2">
        <f>IF(COUNTIF(AJ$2:AJ873,AJ873)&gt;1,0,1)</f>
        <v>1</v>
      </c>
      <c r="AL873" s="2">
        <f t="shared" si="134"/>
        <v>0</v>
      </c>
      <c r="AM873" s="2">
        <f t="shared" si="135"/>
        <v>0</v>
      </c>
      <c r="AN873" s="2">
        <f t="shared" si="136"/>
        <v>0</v>
      </c>
      <c r="AO873" s="2">
        <f>VLOOKUP(D873,'[1]Matriculados PD 2015_2019'!$D:$F,3,0)</f>
        <v>0</v>
      </c>
      <c r="AP873" s="2">
        <f t="shared" si="138"/>
        <v>0</v>
      </c>
      <c r="AQ873" s="2">
        <f t="shared" si="139"/>
        <v>0</v>
      </c>
    </row>
    <row r="874" spans="1:43">
      <c r="A874" s="2">
        <v>197</v>
      </c>
      <c r="B874" s="5" t="s">
        <v>2736</v>
      </c>
      <c r="C874" s="13" t="s">
        <v>120</v>
      </c>
      <c r="D874" s="13" t="s">
        <v>2785</v>
      </c>
      <c r="E874" s="14">
        <v>20012986</v>
      </c>
      <c r="F874" s="14">
        <v>17762</v>
      </c>
      <c r="G874" s="14" t="s">
        <v>2786</v>
      </c>
      <c r="H874" s="13" t="s">
        <v>83</v>
      </c>
      <c r="I874" s="13" t="s">
        <v>2787</v>
      </c>
      <c r="J874" s="14" t="s">
        <v>75</v>
      </c>
      <c r="K874" s="14" t="s">
        <v>2788</v>
      </c>
      <c r="L874" s="13">
        <v>2016</v>
      </c>
      <c r="M874" s="15">
        <v>42754</v>
      </c>
      <c r="N874" s="16" t="s">
        <v>77</v>
      </c>
      <c r="O874" s="16">
        <v>0</v>
      </c>
      <c r="P874" s="16" t="s">
        <v>78</v>
      </c>
      <c r="Q874" s="16" t="s">
        <v>79</v>
      </c>
      <c r="R874" s="16" t="s">
        <v>78</v>
      </c>
      <c r="S874" s="16" t="s">
        <v>78</v>
      </c>
      <c r="T874" s="14" t="s">
        <v>80</v>
      </c>
      <c r="U874" s="13" t="s">
        <v>2793</v>
      </c>
      <c r="V874" s="14" t="s">
        <v>2742</v>
      </c>
      <c r="W874" s="13"/>
      <c r="X874" s="17"/>
      <c r="Y874" s="14"/>
      <c r="Z874" s="14"/>
      <c r="AA874" s="13"/>
      <c r="AB874" s="18"/>
      <c r="AC874" s="4">
        <f t="shared" si="130"/>
        <v>1</v>
      </c>
      <c r="AD874" s="2">
        <f>IF(COUNTIF(D$2:D874,D874)&gt;1,0,1)</f>
        <v>0</v>
      </c>
      <c r="AG874" s="2">
        <f t="shared" si="131"/>
        <v>0</v>
      </c>
      <c r="AH874" s="2">
        <f t="shared" si="137"/>
        <v>0</v>
      </c>
      <c r="AI874" s="2">
        <f t="shared" si="132"/>
        <v>0</v>
      </c>
      <c r="AJ874" s="44" t="str">
        <f t="shared" si="133"/>
        <v>C018302553054445H</v>
      </c>
      <c r="AK874" s="2">
        <f>IF(COUNTIF(AJ$2:AJ874,AJ874)&gt;1,0,1)</f>
        <v>1</v>
      </c>
      <c r="AL874" s="2">
        <f t="shared" si="134"/>
        <v>0</v>
      </c>
      <c r="AM874" s="2">
        <f t="shared" si="135"/>
        <v>0</v>
      </c>
      <c r="AN874" s="2">
        <f t="shared" si="136"/>
        <v>0</v>
      </c>
      <c r="AO874" s="2">
        <f>VLOOKUP(D874,'[1]Matriculados PD 2015_2019'!$D:$F,3,0)</f>
        <v>0</v>
      </c>
      <c r="AP874" s="2">
        <f t="shared" si="138"/>
        <v>0</v>
      </c>
      <c r="AQ874" s="2">
        <f t="shared" si="139"/>
        <v>0</v>
      </c>
    </row>
    <row r="875" spans="1:43">
      <c r="A875" s="2">
        <v>197</v>
      </c>
      <c r="B875" s="6" t="s">
        <v>2736</v>
      </c>
      <c r="C875" s="7" t="s">
        <v>120</v>
      </c>
      <c r="D875" s="7" t="s">
        <v>2785</v>
      </c>
      <c r="E875" s="8">
        <v>20012986</v>
      </c>
      <c r="F875" s="8">
        <v>17762</v>
      </c>
      <c r="G875" s="8" t="s">
        <v>2786</v>
      </c>
      <c r="H875" s="7" t="s">
        <v>83</v>
      </c>
      <c r="I875" s="7" t="s">
        <v>2787</v>
      </c>
      <c r="J875" s="8" t="s">
        <v>75</v>
      </c>
      <c r="K875" s="8" t="s">
        <v>2788</v>
      </c>
      <c r="L875" s="7">
        <v>2016</v>
      </c>
      <c r="M875" s="9">
        <v>42754</v>
      </c>
      <c r="N875" s="10" t="s">
        <v>77</v>
      </c>
      <c r="O875" s="10">
        <v>0</v>
      </c>
      <c r="P875" s="10" t="s">
        <v>78</v>
      </c>
      <c r="Q875" s="10" t="s">
        <v>79</v>
      </c>
      <c r="R875" s="10" t="s">
        <v>78</v>
      </c>
      <c r="S875" s="10" t="s">
        <v>78</v>
      </c>
      <c r="T875" s="8" t="s">
        <v>90</v>
      </c>
      <c r="U875" s="7" t="s">
        <v>2791</v>
      </c>
      <c r="V875" s="8" t="s">
        <v>2792</v>
      </c>
      <c r="W875" s="7"/>
      <c r="X875" s="11"/>
      <c r="Y875" s="8"/>
      <c r="Z875" s="8"/>
      <c r="AA875" s="7"/>
      <c r="AB875" s="12"/>
      <c r="AC875" s="4">
        <f t="shared" si="130"/>
        <v>1</v>
      </c>
      <c r="AD875" s="2">
        <f>IF(COUNTIF(D$2:D875,D875)&gt;1,0,1)</f>
        <v>0</v>
      </c>
      <c r="AG875" s="2">
        <f t="shared" si="131"/>
        <v>0</v>
      </c>
      <c r="AH875" s="2">
        <f t="shared" si="137"/>
        <v>0</v>
      </c>
      <c r="AI875" s="2">
        <f t="shared" si="132"/>
        <v>0</v>
      </c>
      <c r="AJ875" s="44" t="str">
        <f t="shared" si="133"/>
        <v>C0183025530526071B</v>
      </c>
      <c r="AK875" s="2">
        <f>IF(COUNTIF(AJ$2:AJ875,AJ875)&gt;1,0,1)</f>
        <v>0</v>
      </c>
      <c r="AL875" s="2">
        <f t="shared" si="134"/>
        <v>0</v>
      </c>
      <c r="AM875" s="2">
        <f t="shared" si="135"/>
        <v>0</v>
      </c>
      <c r="AN875" s="2">
        <f t="shared" si="136"/>
        <v>0</v>
      </c>
      <c r="AO875" s="2">
        <f>VLOOKUP(D875,'[1]Matriculados PD 2015_2019'!$D:$F,3,0)</f>
        <v>0</v>
      </c>
      <c r="AP875" s="2">
        <f t="shared" si="138"/>
        <v>0</v>
      </c>
      <c r="AQ875" s="2">
        <f t="shared" si="139"/>
        <v>0</v>
      </c>
    </row>
    <row r="876" spans="1:43">
      <c r="A876" s="2">
        <v>204</v>
      </c>
      <c r="B876" s="5" t="s">
        <v>2794</v>
      </c>
      <c r="C876" s="13" t="s">
        <v>120</v>
      </c>
      <c r="D876" s="13" t="s">
        <v>2795</v>
      </c>
      <c r="E876" s="14">
        <v>20028819</v>
      </c>
      <c r="F876" s="14">
        <v>17769</v>
      </c>
      <c r="G876" s="14" t="s">
        <v>2796</v>
      </c>
      <c r="H876" s="13" t="s">
        <v>73</v>
      </c>
      <c r="I876" s="13" t="s">
        <v>74</v>
      </c>
      <c r="J876" s="14" t="s">
        <v>75</v>
      </c>
      <c r="K876" s="14" t="s">
        <v>2797</v>
      </c>
      <c r="L876" s="13">
        <v>2016</v>
      </c>
      <c r="M876" s="15">
        <v>42779</v>
      </c>
      <c r="N876" s="16" t="s">
        <v>77</v>
      </c>
      <c r="O876" s="16">
        <v>0</v>
      </c>
      <c r="P876" s="16" t="s">
        <v>78</v>
      </c>
      <c r="Q876" s="16" t="s">
        <v>78</v>
      </c>
      <c r="R876" s="16" t="s">
        <v>78</v>
      </c>
      <c r="S876" s="16" t="s">
        <v>78</v>
      </c>
      <c r="T876" s="14" t="s">
        <v>80</v>
      </c>
      <c r="U876" s="13" t="s">
        <v>684</v>
      </c>
      <c r="V876" s="14" t="s">
        <v>685</v>
      </c>
      <c r="W876" s="13" t="s">
        <v>83</v>
      </c>
      <c r="X876" s="17" t="s">
        <v>642</v>
      </c>
      <c r="Y876" s="14">
        <v>305</v>
      </c>
      <c r="Z876" s="14" t="s">
        <v>686</v>
      </c>
      <c r="AA876" s="13" t="s">
        <v>107</v>
      </c>
      <c r="AB876" s="18" t="s">
        <v>108</v>
      </c>
      <c r="AC876" s="4">
        <f t="shared" si="130"/>
        <v>1</v>
      </c>
      <c r="AD876" s="2">
        <f>IF(COUNTIF(D$2:D876,D876)&gt;1,0,1)</f>
        <v>1</v>
      </c>
      <c r="AG876" s="2">
        <f t="shared" si="131"/>
        <v>0</v>
      </c>
      <c r="AH876" s="2">
        <f t="shared" si="137"/>
        <v>0</v>
      </c>
      <c r="AI876" s="2">
        <f t="shared" si="132"/>
        <v>1</v>
      </c>
      <c r="AJ876" s="44" t="str">
        <f t="shared" si="133"/>
        <v>22965187D30037704A</v>
      </c>
      <c r="AK876" s="2">
        <f>IF(COUNTIF(AJ$2:AJ876,AJ876)&gt;1,0,1)</f>
        <v>1</v>
      </c>
      <c r="AL876" s="2">
        <f t="shared" si="134"/>
        <v>0</v>
      </c>
      <c r="AM876" s="2">
        <f t="shared" si="135"/>
        <v>0</v>
      </c>
      <c r="AN876" s="2">
        <f t="shared" si="136"/>
        <v>0</v>
      </c>
      <c r="AO876" s="2">
        <f>VLOOKUP(D876,'[1]Matriculados PD 2015_2019'!$D:$F,3,0)</f>
        <v>0</v>
      </c>
      <c r="AP876" s="2">
        <f t="shared" si="138"/>
        <v>0</v>
      </c>
      <c r="AQ876" s="2">
        <f t="shared" si="139"/>
        <v>0</v>
      </c>
    </row>
    <row r="877" spans="1:43">
      <c r="A877" s="2">
        <v>204</v>
      </c>
      <c r="B877" s="5" t="s">
        <v>2794</v>
      </c>
      <c r="C877" s="13" t="s">
        <v>120</v>
      </c>
      <c r="D877" s="13" t="s">
        <v>2795</v>
      </c>
      <c r="E877" s="14">
        <v>20028819</v>
      </c>
      <c r="F877" s="14">
        <v>17769</v>
      </c>
      <c r="G877" s="14" t="s">
        <v>2796</v>
      </c>
      <c r="H877" s="13" t="s">
        <v>73</v>
      </c>
      <c r="I877" s="13" t="s">
        <v>74</v>
      </c>
      <c r="J877" s="14" t="s">
        <v>75</v>
      </c>
      <c r="K877" s="14" t="s">
        <v>2797</v>
      </c>
      <c r="L877" s="13">
        <v>2016</v>
      </c>
      <c r="M877" s="15">
        <v>42779</v>
      </c>
      <c r="N877" s="16" t="s">
        <v>77</v>
      </c>
      <c r="O877" s="16">
        <v>0</v>
      </c>
      <c r="P877" s="16" t="s">
        <v>78</v>
      </c>
      <c r="Q877" s="16" t="s">
        <v>78</v>
      </c>
      <c r="R877" s="16" t="s">
        <v>78</v>
      </c>
      <c r="S877" s="16" t="s">
        <v>78</v>
      </c>
      <c r="T877" s="14" t="s">
        <v>90</v>
      </c>
      <c r="U877" s="13" t="s">
        <v>684</v>
      </c>
      <c r="V877" s="14" t="s">
        <v>685</v>
      </c>
      <c r="W877" s="13" t="s">
        <v>83</v>
      </c>
      <c r="X877" s="17" t="s">
        <v>642</v>
      </c>
      <c r="Y877" s="14">
        <v>305</v>
      </c>
      <c r="Z877" s="14" t="s">
        <v>686</v>
      </c>
      <c r="AA877" s="13" t="s">
        <v>107</v>
      </c>
      <c r="AB877" s="18" t="s">
        <v>108</v>
      </c>
      <c r="AC877" s="4">
        <f t="shared" si="130"/>
        <v>1</v>
      </c>
      <c r="AD877" s="2">
        <f>IF(COUNTIF(D$2:D877,D877)&gt;1,0,1)</f>
        <v>0</v>
      </c>
      <c r="AG877" s="2">
        <f t="shared" si="131"/>
        <v>0</v>
      </c>
      <c r="AH877" s="2">
        <f t="shared" si="137"/>
        <v>0</v>
      </c>
      <c r="AI877" s="2">
        <f t="shared" si="132"/>
        <v>0</v>
      </c>
      <c r="AJ877" s="44" t="str">
        <f t="shared" si="133"/>
        <v>22965187D30037704A</v>
      </c>
      <c r="AK877" s="2">
        <f>IF(COUNTIF(AJ$2:AJ877,AJ877)&gt;1,0,1)</f>
        <v>0</v>
      </c>
      <c r="AL877" s="2">
        <f t="shared" si="134"/>
        <v>0</v>
      </c>
      <c r="AM877" s="2">
        <f t="shared" si="135"/>
        <v>0</v>
      </c>
      <c r="AN877" s="2">
        <f t="shared" si="136"/>
        <v>0</v>
      </c>
      <c r="AO877" s="2">
        <f>VLOOKUP(D877,'[1]Matriculados PD 2015_2019'!$D:$F,3,0)</f>
        <v>0</v>
      </c>
      <c r="AP877" s="2">
        <f t="shared" si="138"/>
        <v>0</v>
      </c>
      <c r="AQ877" s="2">
        <f t="shared" si="139"/>
        <v>0</v>
      </c>
    </row>
    <row r="878" spans="1:43">
      <c r="A878" s="2">
        <v>204</v>
      </c>
      <c r="B878" s="6" t="s">
        <v>2794</v>
      </c>
      <c r="C878" s="7" t="s">
        <v>120</v>
      </c>
      <c r="D878" s="7" t="s">
        <v>2798</v>
      </c>
      <c r="E878" s="8">
        <v>20041901</v>
      </c>
      <c r="F878" s="8">
        <v>17769</v>
      </c>
      <c r="G878" s="8" t="s">
        <v>2799</v>
      </c>
      <c r="H878" s="7" t="s">
        <v>83</v>
      </c>
      <c r="I878" s="7" t="s">
        <v>74</v>
      </c>
      <c r="J878" s="8" t="s">
        <v>75</v>
      </c>
      <c r="K878" s="8" t="s">
        <v>2800</v>
      </c>
      <c r="L878" s="7">
        <v>2016</v>
      </c>
      <c r="M878" s="9">
        <v>42902</v>
      </c>
      <c r="N878" s="10" t="s">
        <v>77</v>
      </c>
      <c r="O878" s="10">
        <v>0</v>
      </c>
      <c r="P878" s="10" t="s">
        <v>78</v>
      </c>
      <c r="Q878" s="10" t="s">
        <v>78</v>
      </c>
      <c r="R878" s="10" t="s">
        <v>78</v>
      </c>
      <c r="S878" s="10" t="s">
        <v>78</v>
      </c>
      <c r="T878" s="8" t="s">
        <v>80</v>
      </c>
      <c r="U878" s="7" t="s">
        <v>2336</v>
      </c>
      <c r="V878" s="8" t="s">
        <v>2337</v>
      </c>
      <c r="W878" s="7"/>
      <c r="X878" s="11"/>
      <c r="Y878" s="8"/>
      <c r="Z878" s="8"/>
      <c r="AA878" s="7"/>
      <c r="AB878" s="12"/>
      <c r="AC878" s="4">
        <f t="shared" si="130"/>
        <v>1</v>
      </c>
      <c r="AD878" s="2">
        <f>IF(COUNTIF(D$2:D878,D878)&gt;1,0,1)</f>
        <v>1</v>
      </c>
      <c r="AG878" s="2">
        <f t="shared" si="131"/>
        <v>0</v>
      </c>
      <c r="AH878" s="2">
        <f t="shared" si="137"/>
        <v>0</v>
      </c>
      <c r="AI878" s="2">
        <f t="shared" si="132"/>
        <v>1</v>
      </c>
      <c r="AJ878" s="44" t="str">
        <f t="shared" si="133"/>
        <v>25711460J26028970P</v>
      </c>
      <c r="AK878" s="2">
        <f>IF(COUNTIF(AJ$2:AJ878,AJ878)&gt;1,0,1)</f>
        <v>1</v>
      </c>
      <c r="AL878" s="2">
        <f t="shared" si="134"/>
        <v>1</v>
      </c>
      <c r="AM878" s="2">
        <f t="shared" si="135"/>
        <v>0</v>
      </c>
      <c r="AN878" s="2">
        <f t="shared" si="136"/>
        <v>0</v>
      </c>
      <c r="AO878" s="2">
        <f>VLOOKUP(D878,'[1]Matriculados PD 2015_2019'!$D:$F,3,0)</f>
        <v>0</v>
      </c>
      <c r="AP878" s="2">
        <f t="shared" si="138"/>
        <v>0</v>
      </c>
      <c r="AQ878" s="2">
        <f t="shared" si="139"/>
        <v>0</v>
      </c>
    </row>
    <row r="879" spans="1:43">
      <c r="A879" s="2">
        <v>204</v>
      </c>
      <c r="B879" s="5" t="s">
        <v>2794</v>
      </c>
      <c r="C879" s="13" t="s">
        <v>120</v>
      </c>
      <c r="D879" s="13" t="s">
        <v>2798</v>
      </c>
      <c r="E879" s="14">
        <v>20041901</v>
      </c>
      <c r="F879" s="14">
        <v>17769</v>
      </c>
      <c r="G879" s="14" t="s">
        <v>2799</v>
      </c>
      <c r="H879" s="13" t="s">
        <v>83</v>
      </c>
      <c r="I879" s="13" t="s">
        <v>74</v>
      </c>
      <c r="J879" s="14" t="s">
        <v>75</v>
      </c>
      <c r="K879" s="14" t="s">
        <v>2800</v>
      </c>
      <c r="L879" s="13">
        <v>2016</v>
      </c>
      <c r="M879" s="15">
        <v>42902</v>
      </c>
      <c r="N879" s="16" t="s">
        <v>77</v>
      </c>
      <c r="O879" s="16">
        <v>0</v>
      </c>
      <c r="P879" s="16" t="s">
        <v>78</v>
      </c>
      <c r="Q879" s="16" t="s">
        <v>78</v>
      </c>
      <c r="R879" s="16" t="s">
        <v>78</v>
      </c>
      <c r="S879" s="16" t="s">
        <v>78</v>
      </c>
      <c r="T879" s="14" t="s">
        <v>80</v>
      </c>
      <c r="U879" s="13" t="s">
        <v>684</v>
      </c>
      <c r="V879" s="14" t="s">
        <v>685</v>
      </c>
      <c r="W879" s="13" t="s">
        <v>83</v>
      </c>
      <c r="X879" s="17" t="s">
        <v>642</v>
      </c>
      <c r="Y879" s="14">
        <v>305</v>
      </c>
      <c r="Z879" s="14" t="s">
        <v>686</v>
      </c>
      <c r="AA879" s="13" t="s">
        <v>107</v>
      </c>
      <c r="AB879" s="18" t="s">
        <v>108</v>
      </c>
      <c r="AC879" s="4">
        <f t="shared" si="130"/>
        <v>1</v>
      </c>
      <c r="AD879" s="2">
        <f>IF(COUNTIF(D$2:D879,D879)&gt;1,0,1)</f>
        <v>0</v>
      </c>
      <c r="AG879" s="2">
        <f t="shared" si="131"/>
        <v>0</v>
      </c>
      <c r="AH879" s="2">
        <f t="shared" si="137"/>
        <v>0</v>
      </c>
      <c r="AI879" s="2">
        <f t="shared" si="132"/>
        <v>0</v>
      </c>
      <c r="AJ879" s="44" t="str">
        <f t="shared" si="133"/>
        <v>25711460J30037704A</v>
      </c>
      <c r="AK879" s="2">
        <f>IF(COUNTIF(AJ$2:AJ879,AJ879)&gt;1,0,1)</f>
        <v>1</v>
      </c>
      <c r="AL879" s="2">
        <f t="shared" si="134"/>
        <v>0</v>
      </c>
      <c r="AM879" s="2">
        <f t="shared" si="135"/>
        <v>0</v>
      </c>
      <c r="AN879" s="2">
        <f t="shared" si="136"/>
        <v>0</v>
      </c>
      <c r="AO879" s="2">
        <f>VLOOKUP(D879,'[1]Matriculados PD 2015_2019'!$D:$F,3,0)</f>
        <v>0</v>
      </c>
      <c r="AP879" s="2">
        <f t="shared" si="138"/>
        <v>0</v>
      </c>
      <c r="AQ879" s="2">
        <f t="shared" si="139"/>
        <v>0</v>
      </c>
    </row>
    <row r="880" spans="1:43">
      <c r="A880" s="2">
        <v>204</v>
      </c>
      <c r="B880" s="6" t="s">
        <v>2794</v>
      </c>
      <c r="C880" s="7" t="s">
        <v>120</v>
      </c>
      <c r="D880" s="7" t="s">
        <v>2798</v>
      </c>
      <c r="E880" s="8">
        <v>20041901</v>
      </c>
      <c r="F880" s="8">
        <v>17769</v>
      </c>
      <c r="G880" s="8" t="s">
        <v>2799</v>
      </c>
      <c r="H880" s="7" t="s">
        <v>83</v>
      </c>
      <c r="I880" s="7" t="s">
        <v>74</v>
      </c>
      <c r="J880" s="8" t="s">
        <v>75</v>
      </c>
      <c r="K880" s="8" t="s">
        <v>2800</v>
      </c>
      <c r="L880" s="7">
        <v>2016</v>
      </c>
      <c r="M880" s="9">
        <v>42902</v>
      </c>
      <c r="N880" s="10" t="s">
        <v>77</v>
      </c>
      <c r="O880" s="10">
        <v>0</v>
      </c>
      <c r="P880" s="10" t="s">
        <v>78</v>
      </c>
      <c r="Q880" s="10" t="s">
        <v>78</v>
      </c>
      <c r="R880" s="10" t="s">
        <v>78</v>
      </c>
      <c r="S880" s="10" t="s">
        <v>78</v>
      </c>
      <c r="T880" s="8" t="s">
        <v>90</v>
      </c>
      <c r="U880" s="7" t="s">
        <v>684</v>
      </c>
      <c r="V880" s="8" t="s">
        <v>685</v>
      </c>
      <c r="W880" s="7" t="s">
        <v>83</v>
      </c>
      <c r="X880" s="11" t="s">
        <v>642</v>
      </c>
      <c r="Y880" s="8">
        <v>305</v>
      </c>
      <c r="Z880" s="8" t="s">
        <v>686</v>
      </c>
      <c r="AA880" s="7" t="s">
        <v>107</v>
      </c>
      <c r="AB880" s="12" t="s">
        <v>108</v>
      </c>
      <c r="AC880" s="4">
        <f t="shared" si="130"/>
        <v>1</v>
      </c>
      <c r="AD880" s="2">
        <f>IF(COUNTIF(D$2:D880,D880)&gt;1,0,1)</f>
        <v>0</v>
      </c>
      <c r="AG880" s="2">
        <f t="shared" si="131"/>
        <v>0</v>
      </c>
      <c r="AH880" s="2">
        <f t="shared" si="137"/>
        <v>0</v>
      </c>
      <c r="AI880" s="2">
        <f t="shared" si="132"/>
        <v>0</v>
      </c>
      <c r="AJ880" s="44" t="str">
        <f t="shared" si="133"/>
        <v>25711460J30037704A</v>
      </c>
      <c r="AK880" s="2">
        <f>IF(COUNTIF(AJ$2:AJ880,AJ880)&gt;1,0,1)</f>
        <v>0</v>
      </c>
      <c r="AL880" s="2">
        <f t="shared" si="134"/>
        <v>0</v>
      </c>
      <c r="AM880" s="2">
        <f t="shared" si="135"/>
        <v>0</v>
      </c>
      <c r="AN880" s="2">
        <f t="shared" si="136"/>
        <v>0</v>
      </c>
      <c r="AO880" s="2">
        <f>VLOOKUP(D880,'[1]Matriculados PD 2015_2019'!$D:$F,3,0)</f>
        <v>0</v>
      </c>
      <c r="AP880" s="2">
        <f t="shared" si="138"/>
        <v>0</v>
      </c>
      <c r="AQ880" s="2">
        <f t="shared" si="139"/>
        <v>0</v>
      </c>
    </row>
    <row r="881" spans="1:43">
      <c r="A881" s="2">
        <v>204</v>
      </c>
      <c r="B881" s="5" t="s">
        <v>2794</v>
      </c>
      <c r="C881" s="13" t="s">
        <v>120</v>
      </c>
      <c r="D881" s="13" t="s">
        <v>2801</v>
      </c>
      <c r="E881" s="14">
        <v>20026935</v>
      </c>
      <c r="F881" s="14">
        <v>17769</v>
      </c>
      <c r="G881" s="14" t="s">
        <v>2802</v>
      </c>
      <c r="H881" s="13" t="s">
        <v>83</v>
      </c>
      <c r="I881" s="13" t="s">
        <v>74</v>
      </c>
      <c r="J881" s="14" t="s">
        <v>75</v>
      </c>
      <c r="K881" s="14" t="s">
        <v>2803</v>
      </c>
      <c r="L881" s="13">
        <v>2016</v>
      </c>
      <c r="M881" s="15">
        <v>42844</v>
      </c>
      <c r="N881" s="16" t="s">
        <v>77</v>
      </c>
      <c r="O881" s="16">
        <v>0</v>
      </c>
      <c r="P881" s="16" t="s">
        <v>78</v>
      </c>
      <c r="Q881" s="16" t="s">
        <v>78</v>
      </c>
      <c r="R881" s="16" t="s">
        <v>78</v>
      </c>
      <c r="S881" s="16" t="s">
        <v>78</v>
      </c>
      <c r="T881" s="14" t="s">
        <v>80</v>
      </c>
      <c r="U881" s="13" t="s">
        <v>2804</v>
      </c>
      <c r="V881" s="14" t="s">
        <v>2805</v>
      </c>
      <c r="W881" s="13"/>
      <c r="X881" s="17"/>
      <c r="Y881" s="14"/>
      <c r="Z881" s="14"/>
      <c r="AA881" s="13"/>
      <c r="AB881" s="18"/>
      <c r="AC881" s="4">
        <f t="shared" si="130"/>
        <v>1</v>
      </c>
      <c r="AD881" s="2">
        <f>IF(COUNTIF(D$2:D881,D881)&gt;1,0,1)</f>
        <v>1</v>
      </c>
      <c r="AG881" s="2">
        <f t="shared" si="131"/>
        <v>0</v>
      </c>
      <c r="AH881" s="2">
        <f t="shared" si="137"/>
        <v>0</v>
      </c>
      <c r="AI881" s="2">
        <f t="shared" si="132"/>
        <v>1</v>
      </c>
      <c r="AJ881" s="44" t="str">
        <f t="shared" si="133"/>
        <v>25993516C26023372E</v>
      </c>
      <c r="AK881" s="2">
        <f>IF(COUNTIF(AJ$2:AJ881,AJ881)&gt;1,0,1)</f>
        <v>1</v>
      </c>
      <c r="AL881" s="2">
        <f t="shared" si="134"/>
        <v>1</v>
      </c>
      <c r="AM881" s="2">
        <f t="shared" si="135"/>
        <v>0</v>
      </c>
      <c r="AN881" s="2">
        <f t="shared" si="136"/>
        <v>0</v>
      </c>
      <c r="AO881" s="2">
        <f>VLOOKUP(D881,'[1]Matriculados PD 2015_2019'!$D:$F,3,0)</f>
        <v>0</v>
      </c>
      <c r="AP881" s="2">
        <f t="shared" si="138"/>
        <v>0</v>
      </c>
      <c r="AQ881" s="2">
        <f t="shared" si="139"/>
        <v>0</v>
      </c>
    </row>
    <row r="882" spans="1:43">
      <c r="A882" s="2">
        <v>204</v>
      </c>
      <c r="B882" s="6" t="s">
        <v>2794</v>
      </c>
      <c r="C882" s="7" t="s">
        <v>120</v>
      </c>
      <c r="D882" s="7" t="s">
        <v>2801</v>
      </c>
      <c r="E882" s="8">
        <v>20026935</v>
      </c>
      <c r="F882" s="8">
        <v>17769</v>
      </c>
      <c r="G882" s="8" t="s">
        <v>2802</v>
      </c>
      <c r="H882" s="7" t="s">
        <v>83</v>
      </c>
      <c r="I882" s="7" t="s">
        <v>74</v>
      </c>
      <c r="J882" s="8" t="s">
        <v>75</v>
      </c>
      <c r="K882" s="8" t="s">
        <v>2803</v>
      </c>
      <c r="L882" s="7">
        <v>2016</v>
      </c>
      <c r="M882" s="9">
        <v>42844</v>
      </c>
      <c r="N882" s="10" t="s">
        <v>77</v>
      </c>
      <c r="O882" s="10">
        <v>0</v>
      </c>
      <c r="P882" s="10" t="s">
        <v>78</v>
      </c>
      <c r="Q882" s="10" t="s">
        <v>78</v>
      </c>
      <c r="R882" s="10" t="s">
        <v>78</v>
      </c>
      <c r="S882" s="10" t="s">
        <v>78</v>
      </c>
      <c r="T882" s="8" t="s">
        <v>80</v>
      </c>
      <c r="U882" s="7" t="s">
        <v>684</v>
      </c>
      <c r="V882" s="8" t="s">
        <v>685</v>
      </c>
      <c r="W882" s="7" t="s">
        <v>83</v>
      </c>
      <c r="X882" s="11" t="s">
        <v>642</v>
      </c>
      <c r="Y882" s="8">
        <v>305</v>
      </c>
      <c r="Z882" s="8" t="s">
        <v>686</v>
      </c>
      <c r="AA882" s="7" t="s">
        <v>107</v>
      </c>
      <c r="AB882" s="12" t="s">
        <v>108</v>
      </c>
      <c r="AC882" s="4">
        <f t="shared" si="130"/>
        <v>1</v>
      </c>
      <c r="AD882" s="2">
        <f>IF(COUNTIF(D$2:D882,D882)&gt;1,0,1)</f>
        <v>0</v>
      </c>
      <c r="AG882" s="2">
        <f t="shared" si="131"/>
        <v>0</v>
      </c>
      <c r="AH882" s="2">
        <f t="shared" si="137"/>
        <v>0</v>
      </c>
      <c r="AI882" s="2">
        <f t="shared" si="132"/>
        <v>0</v>
      </c>
      <c r="AJ882" s="44" t="str">
        <f t="shared" si="133"/>
        <v>25993516C30037704A</v>
      </c>
      <c r="AK882" s="2">
        <f>IF(COUNTIF(AJ$2:AJ882,AJ882)&gt;1,0,1)</f>
        <v>1</v>
      </c>
      <c r="AL882" s="2">
        <f t="shared" si="134"/>
        <v>0</v>
      </c>
      <c r="AM882" s="2">
        <f t="shared" si="135"/>
        <v>0</v>
      </c>
      <c r="AN882" s="2">
        <f t="shared" si="136"/>
        <v>0</v>
      </c>
      <c r="AO882" s="2">
        <f>VLOOKUP(D882,'[1]Matriculados PD 2015_2019'!$D:$F,3,0)</f>
        <v>0</v>
      </c>
      <c r="AP882" s="2">
        <f t="shared" si="138"/>
        <v>0</v>
      </c>
      <c r="AQ882" s="2">
        <f t="shared" si="139"/>
        <v>0</v>
      </c>
    </row>
    <row r="883" spans="1:43">
      <c r="A883" s="2">
        <v>204</v>
      </c>
      <c r="B883" s="5" t="s">
        <v>2794</v>
      </c>
      <c r="C883" s="13" t="s">
        <v>120</v>
      </c>
      <c r="D883" s="13" t="s">
        <v>2801</v>
      </c>
      <c r="E883" s="14">
        <v>20026935</v>
      </c>
      <c r="F883" s="14">
        <v>17769</v>
      </c>
      <c r="G883" s="14" t="s">
        <v>2802</v>
      </c>
      <c r="H883" s="13" t="s">
        <v>83</v>
      </c>
      <c r="I883" s="13" t="s">
        <v>74</v>
      </c>
      <c r="J883" s="14" t="s">
        <v>75</v>
      </c>
      <c r="K883" s="14" t="s">
        <v>2803</v>
      </c>
      <c r="L883" s="13">
        <v>2016</v>
      </c>
      <c r="M883" s="15">
        <v>42844</v>
      </c>
      <c r="N883" s="16" t="s">
        <v>77</v>
      </c>
      <c r="O883" s="16">
        <v>0</v>
      </c>
      <c r="P883" s="16" t="s">
        <v>78</v>
      </c>
      <c r="Q883" s="16" t="s">
        <v>78</v>
      </c>
      <c r="R883" s="16" t="s">
        <v>78</v>
      </c>
      <c r="S883" s="16" t="s">
        <v>78</v>
      </c>
      <c r="T883" s="14" t="s">
        <v>90</v>
      </c>
      <c r="U883" s="13" t="s">
        <v>684</v>
      </c>
      <c r="V883" s="14" t="s">
        <v>685</v>
      </c>
      <c r="W883" s="13" t="s">
        <v>83</v>
      </c>
      <c r="X883" s="17" t="s">
        <v>642</v>
      </c>
      <c r="Y883" s="14">
        <v>305</v>
      </c>
      <c r="Z883" s="14" t="s">
        <v>686</v>
      </c>
      <c r="AA883" s="13" t="s">
        <v>107</v>
      </c>
      <c r="AB883" s="18" t="s">
        <v>108</v>
      </c>
      <c r="AC883" s="4">
        <f t="shared" si="130"/>
        <v>1</v>
      </c>
      <c r="AD883" s="2">
        <f>IF(COUNTIF(D$2:D883,D883)&gt;1,0,1)</f>
        <v>0</v>
      </c>
      <c r="AG883" s="2">
        <f t="shared" si="131"/>
        <v>0</v>
      </c>
      <c r="AH883" s="2">
        <f t="shared" si="137"/>
        <v>0</v>
      </c>
      <c r="AI883" s="2">
        <f t="shared" si="132"/>
        <v>0</v>
      </c>
      <c r="AJ883" s="44" t="str">
        <f t="shared" si="133"/>
        <v>25993516C30037704A</v>
      </c>
      <c r="AK883" s="2">
        <f>IF(COUNTIF(AJ$2:AJ883,AJ883)&gt;1,0,1)</f>
        <v>0</v>
      </c>
      <c r="AL883" s="2">
        <f t="shared" si="134"/>
        <v>0</v>
      </c>
      <c r="AM883" s="2">
        <f t="shared" si="135"/>
        <v>0</v>
      </c>
      <c r="AN883" s="2">
        <f t="shared" si="136"/>
        <v>0</v>
      </c>
      <c r="AO883" s="2">
        <f>VLOOKUP(D883,'[1]Matriculados PD 2015_2019'!$D:$F,3,0)</f>
        <v>0</v>
      </c>
      <c r="AP883" s="2">
        <f t="shared" si="138"/>
        <v>0</v>
      </c>
      <c r="AQ883" s="2">
        <f t="shared" si="139"/>
        <v>0</v>
      </c>
    </row>
    <row r="884" spans="1:43">
      <c r="A884" s="2">
        <v>204</v>
      </c>
      <c r="B884" s="6" t="s">
        <v>2794</v>
      </c>
      <c r="C884" s="7" t="s">
        <v>120</v>
      </c>
      <c r="D884" s="7" t="s">
        <v>2806</v>
      </c>
      <c r="E884" s="8">
        <v>20012904</v>
      </c>
      <c r="F884" s="8">
        <v>17769</v>
      </c>
      <c r="G884" s="8" t="s">
        <v>2807</v>
      </c>
      <c r="H884" s="7" t="s">
        <v>83</v>
      </c>
      <c r="I884" s="7" t="s">
        <v>74</v>
      </c>
      <c r="J884" s="8" t="s">
        <v>75</v>
      </c>
      <c r="K884" s="8" t="s">
        <v>2808</v>
      </c>
      <c r="L884" s="7">
        <v>2016</v>
      </c>
      <c r="M884" s="9">
        <v>42993</v>
      </c>
      <c r="N884" s="10" t="s">
        <v>77</v>
      </c>
      <c r="O884" s="10">
        <v>0</v>
      </c>
      <c r="P884" s="10" t="s">
        <v>78</v>
      </c>
      <c r="Q884" s="10" t="s">
        <v>78</v>
      </c>
      <c r="R884" s="10" t="s">
        <v>78</v>
      </c>
      <c r="S884" s="10" t="s">
        <v>78</v>
      </c>
      <c r="T884" s="8" t="s">
        <v>80</v>
      </c>
      <c r="U884" s="7" t="s">
        <v>684</v>
      </c>
      <c r="V884" s="8" t="s">
        <v>685</v>
      </c>
      <c r="W884" s="7" t="s">
        <v>83</v>
      </c>
      <c r="X884" s="11" t="s">
        <v>642</v>
      </c>
      <c r="Y884" s="8">
        <v>305</v>
      </c>
      <c r="Z884" s="8" t="s">
        <v>686</v>
      </c>
      <c r="AA884" s="7" t="s">
        <v>107</v>
      </c>
      <c r="AB884" s="12" t="s">
        <v>108</v>
      </c>
      <c r="AC884" s="4">
        <f t="shared" si="130"/>
        <v>1</v>
      </c>
      <c r="AD884" s="2">
        <f>IF(COUNTIF(D$2:D884,D884)&gt;1,0,1)</f>
        <v>1</v>
      </c>
      <c r="AG884" s="2">
        <f t="shared" si="131"/>
        <v>0</v>
      </c>
      <c r="AH884" s="2">
        <f t="shared" si="137"/>
        <v>0</v>
      </c>
      <c r="AI884" s="2">
        <f t="shared" si="132"/>
        <v>1</v>
      </c>
      <c r="AJ884" s="44" t="str">
        <f t="shared" si="133"/>
        <v>30058868F30037704A</v>
      </c>
      <c r="AK884" s="2">
        <f>IF(COUNTIF(AJ$2:AJ884,AJ884)&gt;1,0,1)</f>
        <v>1</v>
      </c>
      <c r="AL884" s="2">
        <f t="shared" si="134"/>
        <v>1</v>
      </c>
      <c r="AM884" s="2">
        <f t="shared" si="135"/>
        <v>0</v>
      </c>
      <c r="AN884" s="2">
        <f t="shared" si="136"/>
        <v>0</v>
      </c>
      <c r="AO884" s="2">
        <f>VLOOKUP(D884,'[1]Matriculados PD 2015_2019'!$D:$F,3,0)</f>
        <v>0</v>
      </c>
      <c r="AP884" s="2">
        <f t="shared" si="138"/>
        <v>0</v>
      </c>
      <c r="AQ884" s="2">
        <f t="shared" si="139"/>
        <v>0</v>
      </c>
    </row>
    <row r="885" spans="1:43">
      <c r="A885" s="2">
        <v>204</v>
      </c>
      <c r="B885" s="5" t="s">
        <v>2794</v>
      </c>
      <c r="C885" s="13" t="s">
        <v>120</v>
      </c>
      <c r="D885" s="13" t="s">
        <v>2806</v>
      </c>
      <c r="E885" s="14">
        <v>20012904</v>
      </c>
      <c r="F885" s="14">
        <v>17769</v>
      </c>
      <c r="G885" s="14" t="s">
        <v>2807</v>
      </c>
      <c r="H885" s="13" t="s">
        <v>83</v>
      </c>
      <c r="I885" s="13" t="s">
        <v>74</v>
      </c>
      <c r="J885" s="14" t="s">
        <v>75</v>
      </c>
      <c r="K885" s="14" t="s">
        <v>2808</v>
      </c>
      <c r="L885" s="13">
        <v>2016</v>
      </c>
      <c r="M885" s="15">
        <v>42993</v>
      </c>
      <c r="N885" s="16" t="s">
        <v>77</v>
      </c>
      <c r="O885" s="16">
        <v>0</v>
      </c>
      <c r="P885" s="16" t="s">
        <v>78</v>
      </c>
      <c r="Q885" s="16" t="s">
        <v>78</v>
      </c>
      <c r="R885" s="16" t="s">
        <v>78</v>
      </c>
      <c r="S885" s="16" t="s">
        <v>78</v>
      </c>
      <c r="T885" s="14" t="s">
        <v>80</v>
      </c>
      <c r="U885" s="13" t="s">
        <v>2809</v>
      </c>
      <c r="V885" s="14" t="s">
        <v>2810</v>
      </c>
      <c r="W885" s="13"/>
      <c r="X885" s="17"/>
      <c r="Y885" s="14"/>
      <c r="Z885" s="14"/>
      <c r="AA885" s="13"/>
      <c r="AB885" s="18"/>
      <c r="AC885" s="4">
        <f t="shared" si="130"/>
        <v>1</v>
      </c>
      <c r="AD885" s="2">
        <f>IF(COUNTIF(D$2:D885,D885)&gt;1,0,1)</f>
        <v>0</v>
      </c>
      <c r="AG885" s="2">
        <f t="shared" si="131"/>
        <v>0</v>
      </c>
      <c r="AH885" s="2">
        <f t="shared" si="137"/>
        <v>0</v>
      </c>
      <c r="AI885" s="2">
        <f t="shared" si="132"/>
        <v>0</v>
      </c>
      <c r="AJ885" s="44" t="str">
        <f t="shared" si="133"/>
        <v>30058868F30063276E</v>
      </c>
      <c r="AK885" s="2">
        <f>IF(COUNTIF(AJ$2:AJ885,AJ885)&gt;1,0,1)</f>
        <v>1</v>
      </c>
      <c r="AL885" s="2">
        <f t="shared" si="134"/>
        <v>0</v>
      </c>
      <c r="AM885" s="2">
        <f t="shared" si="135"/>
        <v>0</v>
      </c>
      <c r="AN885" s="2">
        <f t="shared" si="136"/>
        <v>0</v>
      </c>
      <c r="AO885" s="2">
        <f>VLOOKUP(D885,'[1]Matriculados PD 2015_2019'!$D:$F,3,0)</f>
        <v>0</v>
      </c>
      <c r="AP885" s="2">
        <f t="shared" si="138"/>
        <v>0</v>
      </c>
      <c r="AQ885" s="2">
        <f t="shared" si="139"/>
        <v>0</v>
      </c>
    </row>
    <row r="886" spans="1:43">
      <c r="A886" s="2">
        <v>204</v>
      </c>
      <c r="B886" s="6" t="s">
        <v>2794</v>
      </c>
      <c r="C886" s="7" t="s">
        <v>120</v>
      </c>
      <c r="D886" s="7" t="s">
        <v>2806</v>
      </c>
      <c r="E886" s="8">
        <v>20012904</v>
      </c>
      <c r="F886" s="8">
        <v>17769</v>
      </c>
      <c r="G886" s="8" t="s">
        <v>2807</v>
      </c>
      <c r="H886" s="7" t="s">
        <v>83</v>
      </c>
      <c r="I886" s="7" t="s">
        <v>74</v>
      </c>
      <c r="J886" s="8" t="s">
        <v>75</v>
      </c>
      <c r="K886" s="8" t="s">
        <v>2808</v>
      </c>
      <c r="L886" s="7">
        <v>2016</v>
      </c>
      <c r="M886" s="9">
        <v>42993</v>
      </c>
      <c r="N886" s="10" t="s">
        <v>77</v>
      </c>
      <c r="O886" s="10">
        <v>0</v>
      </c>
      <c r="P886" s="10" t="s">
        <v>78</v>
      </c>
      <c r="Q886" s="10" t="s">
        <v>78</v>
      </c>
      <c r="R886" s="10" t="s">
        <v>78</v>
      </c>
      <c r="S886" s="10" t="s">
        <v>78</v>
      </c>
      <c r="T886" s="8" t="s">
        <v>90</v>
      </c>
      <c r="U886" s="7" t="s">
        <v>684</v>
      </c>
      <c r="V886" s="8" t="s">
        <v>685</v>
      </c>
      <c r="W886" s="7" t="s">
        <v>83</v>
      </c>
      <c r="X886" s="11" t="s">
        <v>642</v>
      </c>
      <c r="Y886" s="8">
        <v>305</v>
      </c>
      <c r="Z886" s="8" t="s">
        <v>686</v>
      </c>
      <c r="AA886" s="7" t="s">
        <v>107</v>
      </c>
      <c r="AB886" s="12" t="s">
        <v>108</v>
      </c>
      <c r="AC886" s="4">
        <f t="shared" si="130"/>
        <v>1</v>
      </c>
      <c r="AD886" s="2">
        <f>IF(COUNTIF(D$2:D886,D886)&gt;1,0,1)</f>
        <v>0</v>
      </c>
      <c r="AG886" s="2">
        <f t="shared" si="131"/>
        <v>0</v>
      </c>
      <c r="AH886" s="2">
        <f t="shared" si="137"/>
        <v>0</v>
      </c>
      <c r="AI886" s="2">
        <f t="shared" si="132"/>
        <v>0</v>
      </c>
      <c r="AJ886" s="44" t="str">
        <f t="shared" si="133"/>
        <v>30058868F30037704A</v>
      </c>
      <c r="AK886" s="2">
        <f>IF(COUNTIF(AJ$2:AJ886,AJ886)&gt;1,0,1)</f>
        <v>0</v>
      </c>
      <c r="AL886" s="2">
        <f t="shared" si="134"/>
        <v>0</v>
      </c>
      <c r="AM886" s="2">
        <f t="shared" si="135"/>
        <v>0</v>
      </c>
      <c r="AN886" s="2">
        <f t="shared" si="136"/>
        <v>0</v>
      </c>
      <c r="AO886" s="2">
        <f>VLOOKUP(D886,'[1]Matriculados PD 2015_2019'!$D:$F,3,0)</f>
        <v>0</v>
      </c>
      <c r="AP886" s="2">
        <f t="shared" si="138"/>
        <v>0</v>
      </c>
      <c r="AQ886" s="2">
        <f t="shared" si="139"/>
        <v>0</v>
      </c>
    </row>
    <row r="887" spans="1:43">
      <c r="A887" s="2">
        <v>204</v>
      </c>
      <c r="B887" s="6" t="s">
        <v>2794</v>
      </c>
      <c r="C887" s="7" t="s">
        <v>120</v>
      </c>
      <c r="D887" s="7" t="s">
        <v>2811</v>
      </c>
      <c r="E887" s="8">
        <v>10098354</v>
      </c>
      <c r="F887" s="8">
        <v>17769</v>
      </c>
      <c r="G887" s="8" t="s">
        <v>2812</v>
      </c>
      <c r="H887" s="7" t="s">
        <v>83</v>
      </c>
      <c r="I887" s="7" t="s">
        <v>74</v>
      </c>
      <c r="J887" s="8" t="s">
        <v>75</v>
      </c>
      <c r="K887" s="8" t="s">
        <v>2813</v>
      </c>
      <c r="L887" s="7">
        <v>2016</v>
      </c>
      <c r="M887" s="9">
        <v>42999</v>
      </c>
      <c r="N887" s="10" t="s">
        <v>77</v>
      </c>
      <c r="O887" s="10">
        <v>0</v>
      </c>
      <c r="P887" s="10" t="s">
        <v>78</v>
      </c>
      <c r="Q887" s="10" t="s">
        <v>78</v>
      </c>
      <c r="R887" s="10" t="s">
        <v>78</v>
      </c>
      <c r="S887" s="10" t="s">
        <v>78</v>
      </c>
      <c r="T887" s="8" t="s">
        <v>80</v>
      </c>
      <c r="U887" s="7" t="s">
        <v>684</v>
      </c>
      <c r="V887" s="8" t="s">
        <v>685</v>
      </c>
      <c r="W887" s="7" t="s">
        <v>83</v>
      </c>
      <c r="X887" s="11" t="s">
        <v>642</v>
      </c>
      <c r="Y887" s="8">
        <v>305</v>
      </c>
      <c r="Z887" s="8" t="s">
        <v>686</v>
      </c>
      <c r="AA887" s="7" t="s">
        <v>107</v>
      </c>
      <c r="AB887" s="12" t="s">
        <v>108</v>
      </c>
      <c r="AC887" s="4">
        <f t="shared" si="130"/>
        <v>1</v>
      </c>
      <c r="AD887" s="2">
        <f>IF(COUNTIF(D$2:D887,D887)&gt;1,0,1)</f>
        <v>1</v>
      </c>
      <c r="AG887" s="2">
        <f t="shared" si="131"/>
        <v>0</v>
      </c>
      <c r="AH887" s="2">
        <f t="shared" si="137"/>
        <v>0</v>
      </c>
      <c r="AI887" s="2">
        <f t="shared" si="132"/>
        <v>1</v>
      </c>
      <c r="AJ887" s="44" t="str">
        <f t="shared" si="133"/>
        <v>30537644S30037704A</v>
      </c>
      <c r="AK887" s="2">
        <f>IF(COUNTIF(AJ$2:AJ887,AJ887)&gt;1,0,1)</f>
        <v>1</v>
      </c>
      <c r="AL887" s="2">
        <f t="shared" si="134"/>
        <v>1</v>
      </c>
      <c r="AM887" s="2">
        <f t="shared" si="135"/>
        <v>0</v>
      </c>
      <c r="AN887" s="2">
        <f t="shared" si="136"/>
        <v>0</v>
      </c>
      <c r="AO887" s="2">
        <f>VLOOKUP(D887,'[1]Matriculados PD 2015_2019'!$D:$F,3,0)</f>
        <v>0</v>
      </c>
      <c r="AP887" s="2">
        <f t="shared" si="138"/>
        <v>0</v>
      </c>
      <c r="AQ887" s="2">
        <f t="shared" si="139"/>
        <v>0</v>
      </c>
    </row>
    <row r="888" spans="1:43">
      <c r="A888" s="2">
        <v>204</v>
      </c>
      <c r="B888" s="5" t="s">
        <v>2794</v>
      </c>
      <c r="C888" s="13" t="s">
        <v>120</v>
      </c>
      <c r="D888" s="13" t="s">
        <v>2811</v>
      </c>
      <c r="E888" s="14">
        <v>10098354</v>
      </c>
      <c r="F888" s="14">
        <v>17769</v>
      </c>
      <c r="G888" s="14" t="s">
        <v>2812</v>
      </c>
      <c r="H888" s="13" t="s">
        <v>83</v>
      </c>
      <c r="I888" s="13" t="s">
        <v>74</v>
      </c>
      <c r="J888" s="14" t="s">
        <v>75</v>
      </c>
      <c r="K888" s="14" t="s">
        <v>2813</v>
      </c>
      <c r="L888" s="13">
        <v>2016</v>
      </c>
      <c r="M888" s="15">
        <v>42999</v>
      </c>
      <c r="N888" s="16" t="s">
        <v>77</v>
      </c>
      <c r="O888" s="16">
        <v>0</v>
      </c>
      <c r="P888" s="16" t="s">
        <v>78</v>
      </c>
      <c r="Q888" s="16" t="s">
        <v>78</v>
      </c>
      <c r="R888" s="16" t="s">
        <v>78</v>
      </c>
      <c r="S888" s="16" t="s">
        <v>78</v>
      </c>
      <c r="T888" s="14" t="s">
        <v>80</v>
      </c>
      <c r="U888" s="13" t="s">
        <v>2814</v>
      </c>
      <c r="V888" s="14" t="s">
        <v>2815</v>
      </c>
      <c r="W888" s="13"/>
      <c r="X888" s="17"/>
      <c r="Y888" s="14"/>
      <c r="Z888" s="14"/>
      <c r="AA888" s="13"/>
      <c r="AB888" s="18"/>
      <c r="AC888" s="4">
        <f t="shared" si="130"/>
        <v>1</v>
      </c>
      <c r="AD888" s="2">
        <f>IF(COUNTIF(D$2:D888,D888)&gt;1,0,1)</f>
        <v>0</v>
      </c>
      <c r="AG888" s="2">
        <f t="shared" si="131"/>
        <v>0</v>
      </c>
      <c r="AH888" s="2">
        <f t="shared" si="137"/>
        <v>0</v>
      </c>
      <c r="AI888" s="2">
        <f t="shared" si="132"/>
        <v>0</v>
      </c>
      <c r="AJ888" s="44" t="str">
        <f t="shared" si="133"/>
        <v>30537644S80141654V</v>
      </c>
      <c r="AK888" s="2">
        <f>IF(COUNTIF(AJ$2:AJ888,AJ888)&gt;1,0,1)</f>
        <v>1</v>
      </c>
      <c r="AL888" s="2">
        <f t="shared" si="134"/>
        <v>0</v>
      </c>
      <c r="AM888" s="2">
        <f t="shared" si="135"/>
        <v>0</v>
      </c>
      <c r="AN888" s="2">
        <f t="shared" si="136"/>
        <v>0</v>
      </c>
      <c r="AO888" s="2">
        <f>VLOOKUP(D888,'[1]Matriculados PD 2015_2019'!$D:$F,3,0)</f>
        <v>0</v>
      </c>
      <c r="AP888" s="2">
        <f t="shared" si="138"/>
        <v>0</v>
      </c>
      <c r="AQ888" s="2">
        <f t="shared" si="139"/>
        <v>0</v>
      </c>
    </row>
    <row r="889" spans="1:43">
      <c r="A889" s="2">
        <v>204</v>
      </c>
      <c r="B889" s="6" t="s">
        <v>2794</v>
      </c>
      <c r="C889" s="7" t="s">
        <v>120</v>
      </c>
      <c r="D889" s="7" t="s">
        <v>2811</v>
      </c>
      <c r="E889" s="8">
        <v>10098354</v>
      </c>
      <c r="F889" s="8">
        <v>17769</v>
      </c>
      <c r="G889" s="8" t="s">
        <v>2812</v>
      </c>
      <c r="H889" s="7" t="s">
        <v>83</v>
      </c>
      <c r="I889" s="7" t="s">
        <v>74</v>
      </c>
      <c r="J889" s="8" t="s">
        <v>75</v>
      </c>
      <c r="K889" s="8" t="s">
        <v>2813</v>
      </c>
      <c r="L889" s="7">
        <v>2016</v>
      </c>
      <c r="M889" s="9">
        <v>42999</v>
      </c>
      <c r="N889" s="10" t="s">
        <v>77</v>
      </c>
      <c r="O889" s="10">
        <v>0</v>
      </c>
      <c r="P889" s="10" t="s">
        <v>78</v>
      </c>
      <c r="Q889" s="10" t="s">
        <v>78</v>
      </c>
      <c r="R889" s="10" t="s">
        <v>78</v>
      </c>
      <c r="S889" s="10" t="s">
        <v>78</v>
      </c>
      <c r="T889" s="8" t="s">
        <v>90</v>
      </c>
      <c r="U889" s="7" t="s">
        <v>684</v>
      </c>
      <c r="V889" s="8" t="s">
        <v>685</v>
      </c>
      <c r="W889" s="7" t="s">
        <v>83</v>
      </c>
      <c r="X889" s="11" t="s">
        <v>642</v>
      </c>
      <c r="Y889" s="8">
        <v>305</v>
      </c>
      <c r="Z889" s="8" t="s">
        <v>686</v>
      </c>
      <c r="AA889" s="7" t="s">
        <v>107</v>
      </c>
      <c r="AB889" s="12" t="s">
        <v>108</v>
      </c>
      <c r="AC889" s="4">
        <f t="shared" si="130"/>
        <v>1</v>
      </c>
      <c r="AD889" s="2">
        <f>IF(COUNTIF(D$2:D889,D889)&gt;1,0,1)</f>
        <v>0</v>
      </c>
      <c r="AG889" s="2">
        <f t="shared" si="131"/>
        <v>0</v>
      </c>
      <c r="AH889" s="2">
        <f t="shared" si="137"/>
        <v>0</v>
      </c>
      <c r="AI889" s="2">
        <f t="shared" si="132"/>
        <v>0</v>
      </c>
      <c r="AJ889" s="44" t="str">
        <f t="shared" si="133"/>
        <v>30537644S30037704A</v>
      </c>
      <c r="AK889" s="2">
        <f>IF(COUNTIF(AJ$2:AJ889,AJ889)&gt;1,0,1)</f>
        <v>0</v>
      </c>
      <c r="AL889" s="2">
        <f t="shared" si="134"/>
        <v>0</v>
      </c>
      <c r="AM889" s="2">
        <f t="shared" si="135"/>
        <v>0</v>
      </c>
      <c r="AN889" s="2">
        <f t="shared" si="136"/>
        <v>0</v>
      </c>
      <c r="AO889" s="2">
        <f>VLOOKUP(D889,'[1]Matriculados PD 2015_2019'!$D:$F,3,0)</f>
        <v>0</v>
      </c>
      <c r="AP889" s="2">
        <f t="shared" si="138"/>
        <v>0</v>
      </c>
      <c r="AQ889" s="2">
        <f t="shared" si="139"/>
        <v>0</v>
      </c>
    </row>
    <row r="890" spans="1:43">
      <c r="A890" s="2">
        <v>204</v>
      </c>
      <c r="B890" s="6" t="s">
        <v>2794</v>
      </c>
      <c r="C890" s="7" t="s">
        <v>120</v>
      </c>
      <c r="D890" s="7" t="s">
        <v>2816</v>
      </c>
      <c r="E890" s="8">
        <v>10018291</v>
      </c>
      <c r="F890" s="8">
        <v>17769</v>
      </c>
      <c r="G890" s="8" t="s">
        <v>2817</v>
      </c>
      <c r="H890" s="7" t="s">
        <v>73</v>
      </c>
      <c r="I890" s="7" t="s">
        <v>74</v>
      </c>
      <c r="J890" s="8" t="s">
        <v>75</v>
      </c>
      <c r="K890" s="8" t="s">
        <v>2818</v>
      </c>
      <c r="L890" s="7">
        <v>2016</v>
      </c>
      <c r="M890" s="9">
        <v>43004</v>
      </c>
      <c r="N890" s="10" t="s">
        <v>77</v>
      </c>
      <c r="O890" s="10">
        <v>0</v>
      </c>
      <c r="P890" s="10" t="s">
        <v>78</v>
      </c>
      <c r="Q890" s="10" t="s">
        <v>78</v>
      </c>
      <c r="R890" s="10" t="s">
        <v>78</v>
      </c>
      <c r="S890" s="10" t="s">
        <v>78</v>
      </c>
      <c r="T890" s="8" t="s">
        <v>80</v>
      </c>
      <c r="U890" s="7" t="s">
        <v>684</v>
      </c>
      <c r="V890" s="8" t="s">
        <v>685</v>
      </c>
      <c r="W890" s="7" t="s">
        <v>83</v>
      </c>
      <c r="X890" s="11" t="s">
        <v>642</v>
      </c>
      <c r="Y890" s="8">
        <v>305</v>
      </c>
      <c r="Z890" s="8" t="s">
        <v>686</v>
      </c>
      <c r="AA890" s="7" t="s">
        <v>107</v>
      </c>
      <c r="AB890" s="12" t="s">
        <v>108</v>
      </c>
      <c r="AC890" s="4">
        <f t="shared" si="130"/>
        <v>1</v>
      </c>
      <c r="AD890" s="2">
        <f>IF(COUNTIF(D$2:D890,D890)&gt;1,0,1)</f>
        <v>1</v>
      </c>
      <c r="AG890" s="2">
        <f t="shared" si="131"/>
        <v>0</v>
      </c>
      <c r="AH890" s="2">
        <f t="shared" si="137"/>
        <v>0</v>
      </c>
      <c r="AI890" s="2">
        <f t="shared" si="132"/>
        <v>1</v>
      </c>
      <c r="AJ890" s="44" t="str">
        <f t="shared" si="133"/>
        <v>30834266Y30037704A</v>
      </c>
      <c r="AK890" s="2">
        <f>IF(COUNTIF(AJ$2:AJ890,AJ890)&gt;1,0,1)</f>
        <v>1</v>
      </c>
      <c r="AL890" s="2">
        <f t="shared" si="134"/>
        <v>1</v>
      </c>
      <c r="AM890" s="2">
        <f t="shared" si="135"/>
        <v>0</v>
      </c>
      <c r="AN890" s="2">
        <f t="shared" si="136"/>
        <v>0</v>
      </c>
      <c r="AO890" s="2">
        <f>VLOOKUP(D890,'[1]Matriculados PD 2015_2019'!$D:$F,3,0)</f>
        <v>0</v>
      </c>
      <c r="AP890" s="2">
        <f t="shared" si="138"/>
        <v>0</v>
      </c>
      <c r="AQ890" s="2">
        <f t="shared" si="139"/>
        <v>0</v>
      </c>
    </row>
    <row r="891" spans="1:43">
      <c r="A891" s="2">
        <v>204</v>
      </c>
      <c r="B891" s="5" t="s">
        <v>2794</v>
      </c>
      <c r="C891" s="13" t="s">
        <v>120</v>
      </c>
      <c r="D891" s="13" t="s">
        <v>2816</v>
      </c>
      <c r="E891" s="14">
        <v>10018291</v>
      </c>
      <c r="F891" s="14">
        <v>17769</v>
      </c>
      <c r="G891" s="14" t="s">
        <v>2817</v>
      </c>
      <c r="H891" s="13" t="s">
        <v>73</v>
      </c>
      <c r="I891" s="13" t="s">
        <v>74</v>
      </c>
      <c r="J891" s="14" t="s">
        <v>75</v>
      </c>
      <c r="K891" s="14" t="s">
        <v>2818</v>
      </c>
      <c r="L891" s="13">
        <v>2016</v>
      </c>
      <c r="M891" s="15">
        <v>43004</v>
      </c>
      <c r="N891" s="16" t="s">
        <v>77</v>
      </c>
      <c r="O891" s="16">
        <v>0</v>
      </c>
      <c r="P891" s="16" t="s">
        <v>78</v>
      </c>
      <c r="Q891" s="16" t="s">
        <v>78</v>
      </c>
      <c r="R891" s="16" t="s">
        <v>78</v>
      </c>
      <c r="S891" s="16" t="s">
        <v>78</v>
      </c>
      <c r="T891" s="14" t="s">
        <v>80</v>
      </c>
      <c r="U891" s="13" t="s">
        <v>2819</v>
      </c>
      <c r="V891" s="14" t="s">
        <v>2820</v>
      </c>
      <c r="W891" s="13"/>
      <c r="X891" s="17"/>
      <c r="Y891" s="14"/>
      <c r="Z891" s="14"/>
      <c r="AA891" s="13"/>
      <c r="AB891" s="18"/>
      <c r="AC891" s="4">
        <f t="shared" si="130"/>
        <v>1</v>
      </c>
      <c r="AD891" s="2">
        <f>IF(COUNTIF(D$2:D891,D891)&gt;1,0,1)</f>
        <v>0</v>
      </c>
      <c r="AG891" s="2">
        <f t="shared" si="131"/>
        <v>0</v>
      </c>
      <c r="AH891" s="2">
        <f t="shared" si="137"/>
        <v>0</v>
      </c>
      <c r="AI891" s="2">
        <f t="shared" si="132"/>
        <v>0</v>
      </c>
      <c r="AJ891" s="44" t="str">
        <f t="shared" si="133"/>
        <v>30834266Y70645461H</v>
      </c>
      <c r="AK891" s="2">
        <f>IF(COUNTIF(AJ$2:AJ891,AJ891)&gt;1,0,1)</f>
        <v>1</v>
      </c>
      <c r="AL891" s="2">
        <f t="shared" si="134"/>
        <v>0</v>
      </c>
      <c r="AM891" s="2">
        <f t="shared" si="135"/>
        <v>0</v>
      </c>
      <c r="AN891" s="2">
        <f t="shared" si="136"/>
        <v>0</v>
      </c>
      <c r="AO891" s="2">
        <f>VLOOKUP(D891,'[1]Matriculados PD 2015_2019'!$D:$F,3,0)</f>
        <v>0</v>
      </c>
      <c r="AP891" s="2">
        <f t="shared" si="138"/>
        <v>0</v>
      </c>
      <c r="AQ891" s="2">
        <f t="shared" si="139"/>
        <v>0</v>
      </c>
    </row>
    <row r="892" spans="1:43">
      <c r="A892" s="2">
        <v>204</v>
      </c>
      <c r="B892" s="6" t="s">
        <v>2794</v>
      </c>
      <c r="C892" s="7" t="s">
        <v>120</v>
      </c>
      <c r="D892" s="7" t="s">
        <v>2816</v>
      </c>
      <c r="E892" s="8">
        <v>10018291</v>
      </c>
      <c r="F892" s="8">
        <v>17769</v>
      </c>
      <c r="G892" s="8" t="s">
        <v>2817</v>
      </c>
      <c r="H892" s="7" t="s">
        <v>73</v>
      </c>
      <c r="I892" s="7" t="s">
        <v>74</v>
      </c>
      <c r="J892" s="8" t="s">
        <v>75</v>
      </c>
      <c r="K892" s="8" t="s">
        <v>2818</v>
      </c>
      <c r="L892" s="7">
        <v>2016</v>
      </c>
      <c r="M892" s="9">
        <v>43004</v>
      </c>
      <c r="N892" s="10" t="s">
        <v>77</v>
      </c>
      <c r="O892" s="10">
        <v>0</v>
      </c>
      <c r="P892" s="10" t="s">
        <v>78</v>
      </c>
      <c r="Q892" s="10" t="s">
        <v>78</v>
      </c>
      <c r="R892" s="10" t="s">
        <v>78</v>
      </c>
      <c r="S892" s="10" t="s">
        <v>78</v>
      </c>
      <c r="T892" s="8" t="s">
        <v>90</v>
      </c>
      <c r="U892" s="7" t="s">
        <v>684</v>
      </c>
      <c r="V892" s="8" t="s">
        <v>685</v>
      </c>
      <c r="W892" s="7" t="s">
        <v>83</v>
      </c>
      <c r="X892" s="11" t="s">
        <v>642</v>
      </c>
      <c r="Y892" s="8">
        <v>305</v>
      </c>
      <c r="Z892" s="8" t="s">
        <v>686</v>
      </c>
      <c r="AA892" s="7" t="s">
        <v>107</v>
      </c>
      <c r="AB892" s="12" t="s">
        <v>108</v>
      </c>
      <c r="AC892" s="4">
        <f t="shared" si="130"/>
        <v>1</v>
      </c>
      <c r="AD892" s="2">
        <f>IF(COUNTIF(D$2:D892,D892)&gt;1,0,1)</f>
        <v>0</v>
      </c>
      <c r="AG892" s="2">
        <f t="shared" si="131"/>
        <v>0</v>
      </c>
      <c r="AH892" s="2">
        <f t="shared" si="137"/>
        <v>0</v>
      </c>
      <c r="AI892" s="2">
        <f t="shared" si="132"/>
        <v>0</v>
      </c>
      <c r="AJ892" s="44" t="str">
        <f t="shared" si="133"/>
        <v>30834266Y30037704A</v>
      </c>
      <c r="AK892" s="2">
        <f>IF(COUNTIF(AJ$2:AJ892,AJ892)&gt;1,0,1)</f>
        <v>0</v>
      </c>
      <c r="AL892" s="2">
        <f t="shared" si="134"/>
        <v>0</v>
      </c>
      <c r="AM892" s="2">
        <f t="shared" si="135"/>
        <v>0</v>
      </c>
      <c r="AN892" s="2">
        <f t="shared" si="136"/>
        <v>0</v>
      </c>
      <c r="AO892" s="2">
        <f>VLOOKUP(D892,'[1]Matriculados PD 2015_2019'!$D:$F,3,0)</f>
        <v>0</v>
      </c>
      <c r="AP892" s="2">
        <f t="shared" si="138"/>
        <v>0</v>
      </c>
      <c r="AQ892" s="2">
        <f t="shared" si="139"/>
        <v>0</v>
      </c>
    </row>
    <row r="893" spans="1:43">
      <c r="A893" s="2">
        <v>204</v>
      </c>
      <c r="B893" s="6" t="s">
        <v>2794</v>
      </c>
      <c r="C893" s="7" t="s">
        <v>120</v>
      </c>
      <c r="D893" s="7" t="s">
        <v>2821</v>
      </c>
      <c r="E893" s="8">
        <v>10163134</v>
      </c>
      <c r="F893" s="8">
        <v>17769</v>
      </c>
      <c r="G893" s="8" t="s">
        <v>2822</v>
      </c>
      <c r="H893" s="7" t="s">
        <v>83</v>
      </c>
      <c r="I893" s="7" t="s">
        <v>74</v>
      </c>
      <c r="J893" s="8" t="s">
        <v>75</v>
      </c>
      <c r="K893" s="8" t="s">
        <v>2823</v>
      </c>
      <c r="L893" s="7">
        <v>2016</v>
      </c>
      <c r="M893" s="9">
        <v>42941</v>
      </c>
      <c r="N893" s="10" t="s">
        <v>77</v>
      </c>
      <c r="O893" s="10">
        <v>0</v>
      </c>
      <c r="P893" s="10" t="s">
        <v>78</v>
      </c>
      <c r="Q893" s="10" t="s">
        <v>78</v>
      </c>
      <c r="R893" s="10" t="s">
        <v>78</v>
      </c>
      <c r="S893" s="10" t="s">
        <v>78</v>
      </c>
      <c r="T893" s="8" t="s">
        <v>80</v>
      </c>
      <c r="U893" s="7" t="s">
        <v>684</v>
      </c>
      <c r="V893" s="8" t="s">
        <v>685</v>
      </c>
      <c r="W893" s="7" t="s">
        <v>83</v>
      </c>
      <c r="X893" s="11" t="s">
        <v>642</v>
      </c>
      <c r="Y893" s="8">
        <v>305</v>
      </c>
      <c r="Z893" s="8" t="s">
        <v>686</v>
      </c>
      <c r="AA893" s="7" t="s">
        <v>107</v>
      </c>
      <c r="AB893" s="12" t="s">
        <v>108</v>
      </c>
      <c r="AC893" s="4">
        <f t="shared" si="130"/>
        <v>1</v>
      </c>
      <c r="AD893" s="2">
        <f>IF(COUNTIF(D$2:D893,D893)&gt;1,0,1)</f>
        <v>1</v>
      </c>
      <c r="AG893" s="2">
        <f t="shared" si="131"/>
        <v>0</v>
      </c>
      <c r="AH893" s="2">
        <f t="shared" si="137"/>
        <v>0</v>
      </c>
      <c r="AI893" s="2">
        <f t="shared" si="132"/>
        <v>1</v>
      </c>
      <c r="AJ893" s="44" t="str">
        <f t="shared" si="133"/>
        <v>30952773V30037704A</v>
      </c>
      <c r="AK893" s="2">
        <f>IF(COUNTIF(AJ$2:AJ893,AJ893)&gt;1,0,1)</f>
        <v>1</v>
      </c>
      <c r="AL893" s="2">
        <f t="shared" si="134"/>
        <v>1</v>
      </c>
      <c r="AM893" s="2">
        <f t="shared" si="135"/>
        <v>0</v>
      </c>
      <c r="AN893" s="2">
        <f t="shared" si="136"/>
        <v>0</v>
      </c>
      <c r="AO893" s="2">
        <f>VLOOKUP(D893,'[1]Matriculados PD 2015_2019'!$D:$F,3,0)</f>
        <v>0</v>
      </c>
      <c r="AP893" s="2">
        <f t="shared" si="138"/>
        <v>0</v>
      </c>
      <c r="AQ893" s="2">
        <f t="shared" si="139"/>
        <v>0</v>
      </c>
    </row>
    <row r="894" spans="1:43">
      <c r="A894" s="2">
        <v>204</v>
      </c>
      <c r="B894" s="5" t="s">
        <v>2794</v>
      </c>
      <c r="C894" s="13" t="s">
        <v>120</v>
      </c>
      <c r="D894" s="13" t="s">
        <v>2821</v>
      </c>
      <c r="E894" s="14">
        <v>10163134</v>
      </c>
      <c r="F894" s="14">
        <v>17769</v>
      </c>
      <c r="G894" s="14" t="s">
        <v>2822</v>
      </c>
      <c r="H894" s="13" t="s">
        <v>83</v>
      </c>
      <c r="I894" s="13" t="s">
        <v>74</v>
      </c>
      <c r="J894" s="14" t="s">
        <v>75</v>
      </c>
      <c r="K894" s="14" t="s">
        <v>2823</v>
      </c>
      <c r="L894" s="13">
        <v>2016</v>
      </c>
      <c r="M894" s="15">
        <v>42941</v>
      </c>
      <c r="N894" s="16" t="s">
        <v>77</v>
      </c>
      <c r="O894" s="16">
        <v>0</v>
      </c>
      <c r="P894" s="16" t="s">
        <v>78</v>
      </c>
      <c r="Q894" s="16" t="s">
        <v>78</v>
      </c>
      <c r="R894" s="16" t="s">
        <v>78</v>
      </c>
      <c r="S894" s="16" t="s">
        <v>78</v>
      </c>
      <c r="T894" s="14" t="s">
        <v>80</v>
      </c>
      <c r="U894" s="13" t="s">
        <v>735</v>
      </c>
      <c r="V894" s="14" t="s">
        <v>736</v>
      </c>
      <c r="W894" s="13" t="s">
        <v>73</v>
      </c>
      <c r="X894" s="17" t="s">
        <v>84</v>
      </c>
      <c r="Y894" s="14">
        <v>780</v>
      </c>
      <c r="Z894" s="14" t="s">
        <v>654</v>
      </c>
      <c r="AA894" s="13" t="s">
        <v>107</v>
      </c>
      <c r="AB894" s="18" t="s">
        <v>108</v>
      </c>
      <c r="AC894" s="4">
        <f t="shared" si="130"/>
        <v>1</v>
      </c>
      <c r="AD894" s="2">
        <f>IF(COUNTIF(D$2:D894,D894)&gt;1,0,1)</f>
        <v>0</v>
      </c>
      <c r="AG894" s="2">
        <f t="shared" si="131"/>
        <v>0</v>
      </c>
      <c r="AH894" s="2">
        <f t="shared" si="137"/>
        <v>0</v>
      </c>
      <c r="AI894" s="2">
        <f t="shared" si="132"/>
        <v>0</v>
      </c>
      <c r="AJ894" s="44" t="str">
        <f t="shared" si="133"/>
        <v>30952773V30487345V</v>
      </c>
      <c r="AK894" s="2">
        <f>IF(COUNTIF(AJ$2:AJ894,AJ894)&gt;1,0,1)</f>
        <v>1</v>
      </c>
      <c r="AL894" s="2">
        <f t="shared" si="134"/>
        <v>0</v>
      </c>
      <c r="AM894" s="2">
        <f t="shared" si="135"/>
        <v>0</v>
      </c>
      <c r="AN894" s="2">
        <f t="shared" si="136"/>
        <v>0</v>
      </c>
      <c r="AO894" s="2">
        <f>VLOOKUP(D894,'[1]Matriculados PD 2015_2019'!$D:$F,3,0)</f>
        <v>0</v>
      </c>
      <c r="AP894" s="2">
        <f t="shared" si="138"/>
        <v>0</v>
      </c>
      <c r="AQ894" s="2">
        <f t="shared" si="139"/>
        <v>0</v>
      </c>
    </row>
    <row r="895" spans="1:43">
      <c r="A895" s="2">
        <v>204</v>
      </c>
      <c r="B895" s="6" t="s">
        <v>2794</v>
      </c>
      <c r="C895" s="7" t="s">
        <v>120</v>
      </c>
      <c r="D895" s="7" t="s">
        <v>2821</v>
      </c>
      <c r="E895" s="8">
        <v>10163134</v>
      </c>
      <c r="F895" s="8">
        <v>17769</v>
      </c>
      <c r="G895" s="8" t="s">
        <v>2822</v>
      </c>
      <c r="H895" s="7" t="s">
        <v>83</v>
      </c>
      <c r="I895" s="7" t="s">
        <v>74</v>
      </c>
      <c r="J895" s="8" t="s">
        <v>75</v>
      </c>
      <c r="K895" s="8" t="s">
        <v>2823</v>
      </c>
      <c r="L895" s="7">
        <v>2016</v>
      </c>
      <c r="M895" s="9">
        <v>42941</v>
      </c>
      <c r="N895" s="10" t="s">
        <v>77</v>
      </c>
      <c r="O895" s="10">
        <v>0</v>
      </c>
      <c r="P895" s="10" t="s">
        <v>78</v>
      </c>
      <c r="Q895" s="10" t="s">
        <v>78</v>
      </c>
      <c r="R895" s="10" t="s">
        <v>78</v>
      </c>
      <c r="S895" s="10" t="s">
        <v>78</v>
      </c>
      <c r="T895" s="8" t="s">
        <v>90</v>
      </c>
      <c r="U895" s="7" t="s">
        <v>684</v>
      </c>
      <c r="V895" s="8" t="s">
        <v>685</v>
      </c>
      <c r="W895" s="7" t="s">
        <v>83</v>
      </c>
      <c r="X895" s="11" t="s">
        <v>642</v>
      </c>
      <c r="Y895" s="8">
        <v>305</v>
      </c>
      <c r="Z895" s="8" t="s">
        <v>686</v>
      </c>
      <c r="AA895" s="7" t="s">
        <v>107</v>
      </c>
      <c r="AB895" s="12" t="s">
        <v>108</v>
      </c>
      <c r="AC895" s="4">
        <f t="shared" si="130"/>
        <v>1</v>
      </c>
      <c r="AD895" s="2">
        <f>IF(COUNTIF(D$2:D895,D895)&gt;1,0,1)</f>
        <v>0</v>
      </c>
      <c r="AG895" s="2">
        <f t="shared" si="131"/>
        <v>0</v>
      </c>
      <c r="AH895" s="2">
        <f t="shared" si="137"/>
        <v>0</v>
      </c>
      <c r="AI895" s="2">
        <f t="shared" si="132"/>
        <v>0</v>
      </c>
      <c r="AJ895" s="44" t="str">
        <f t="shared" si="133"/>
        <v>30952773V30037704A</v>
      </c>
      <c r="AK895" s="2">
        <f>IF(COUNTIF(AJ$2:AJ895,AJ895)&gt;1,0,1)</f>
        <v>0</v>
      </c>
      <c r="AL895" s="2">
        <f t="shared" si="134"/>
        <v>0</v>
      </c>
      <c r="AM895" s="2">
        <f t="shared" si="135"/>
        <v>0</v>
      </c>
      <c r="AN895" s="2">
        <f t="shared" si="136"/>
        <v>0</v>
      </c>
      <c r="AO895" s="2">
        <f>VLOOKUP(D895,'[1]Matriculados PD 2015_2019'!$D:$F,3,0)</f>
        <v>0</v>
      </c>
      <c r="AP895" s="2">
        <f t="shared" si="138"/>
        <v>0</v>
      </c>
      <c r="AQ895" s="2">
        <f t="shared" si="139"/>
        <v>0</v>
      </c>
    </row>
    <row r="896" spans="1:43">
      <c r="A896" s="2">
        <v>204</v>
      </c>
      <c r="B896" s="5" t="s">
        <v>2794</v>
      </c>
      <c r="C896" s="13" t="s">
        <v>120</v>
      </c>
      <c r="D896" s="13" t="s">
        <v>2824</v>
      </c>
      <c r="E896" s="14">
        <v>10192494</v>
      </c>
      <c r="F896" s="14">
        <v>17769</v>
      </c>
      <c r="G896" s="14" t="s">
        <v>2825</v>
      </c>
      <c r="H896" s="13" t="s">
        <v>73</v>
      </c>
      <c r="I896" s="13" t="s">
        <v>74</v>
      </c>
      <c r="J896" s="14" t="s">
        <v>75</v>
      </c>
      <c r="K896" s="14" t="s">
        <v>2826</v>
      </c>
      <c r="L896" s="13">
        <v>2016</v>
      </c>
      <c r="M896" s="15">
        <v>42929</v>
      </c>
      <c r="N896" s="16" t="s">
        <v>77</v>
      </c>
      <c r="O896" s="16">
        <v>0</v>
      </c>
      <c r="P896" s="16" t="s">
        <v>78</v>
      </c>
      <c r="Q896" s="16" t="s">
        <v>78</v>
      </c>
      <c r="R896" s="16" t="s">
        <v>78</v>
      </c>
      <c r="S896" s="16" t="s">
        <v>78</v>
      </c>
      <c r="T896" s="14" t="s">
        <v>80</v>
      </c>
      <c r="U896" s="13" t="s">
        <v>684</v>
      </c>
      <c r="V896" s="14" t="s">
        <v>685</v>
      </c>
      <c r="W896" s="13" t="s">
        <v>83</v>
      </c>
      <c r="X896" s="17" t="s">
        <v>642</v>
      </c>
      <c r="Y896" s="14">
        <v>305</v>
      </c>
      <c r="Z896" s="14" t="s">
        <v>686</v>
      </c>
      <c r="AA896" s="13" t="s">
        <v>107</v>
      </c>
      <c r="AB896" s="18" t="s">
        <v>108</v>
      </c>
      <c r="AC896" s="4">
        <f t="shared" si="130"/>
        <v>1</v>
      </c>
      <c r="AD896" s="2">
        <f>IF(COUNTIF(D$2:D896,D896)&gt;1,0,1)</f>
        <v>1</v>
      </c>
      <c r="AG896" s="2">
        <f t="shared" si="131"/>
        <v>0</v>
      </c>
      <c r="AH896" s="2">
        <f t="shared" si="137"/>
        <v>0</v>
      </c>
      <c r="AI896" s="2">
        <f t="shared" si="132"/>
        <v>1</v>
      </c>
      <c r="AJ896" s="44" t="str">
        <f t="shared" si="133"/>
        <v>30961921B30037704A</v>
      </c>
      <c r="AK896" s="2">
        <f>IF(COUNTIF(AJ$2:AJ896,AJ896)&gt;1,0,1)</f>
        <v>1</v>
      </c>
      <c r="AL896" s="2">
        <f t="shared" si="134"/>
        <v>1</v>
      </c>
      <c r="AM896" s="2">
        <f t="shared" si="135"/>
        <v>0</v>
      </c>
      <c r="AN896" s="2">
        <f t="shared" si="136"/>
        <v>0</v>
      </c>
      <c r="AO896" s="2">
        <f>VLOOKUP(D896,'[1]Matriculados PD 2015_2019'!$D:$F,3,0)</f>
        <v>0</v>
      </c>
      <c r="AP896" s="2">
        <f t="shared" si="138"/>
        <v>0</v>
      </c>
      <c r="AQ896" s="2">
        <f t="shared" si="139"/>
        <v>0</v>
      </c>
    </row>
    <row r="897" spans="1:43">
      <c r="A897" s="2">
        <v>204</v>
      </c>
      <c r="B897" s="6" t="s">
        <v>2794</v>
      </c>
      <c r="C897" s="7" t="s">
        <v>120</v>
      </c>
      <c r="D897" s="7" t="s">
        <v>2824</v>
      </c>
      <c r="E897" s="8">
        <v>10192494</v>
      </c>
      <c r="F897" s="8">
        <v>17769</v>
      </c>
      <c r="G897" s="8" t="s">
        <v>2825</v>
      </c>
      <c r="H897" s="7" t="s">
        <v>73</v>
      </c>
      <c r="I897" s="7" t="s">
        <v>74</v>
      </c>
      <c r="J897" s="8" t="s">
        <v>75</v>
      </c>
      <c r="K897" s="8" t="s">
        <v>2826</v>
      </c>
      <c r="L897" s="7">
        <v>2016</v>
      </c>
      <c r="M897" s="9">
        <v>42929</v>
      </c>
      <c r="N897" s="10" t="s">
        <v>77</v>
      </c>
      <c r="O897" s="10">
        <v>0</v>
      </c>
      <c r="P897" s="10" t="s">
        <v>78</v>
      </c>
      <c r="Q897" s="10" t="s">
        <v>78</v>
      </c>
      <c r="R897" s="10" t="s">
        <v>78</v>
      </c>
      <c r="S897" s="10" t="s">
        <v>78</v>
      </c>
      <c r="T897" s="8" t="s">
        <v>80</v>
      </c>
      <c r="U897" s="7" t="s">
        <v>735</v>
      </c>
      <c r="V897" s="8" t="s">
        <v>736</v>
      </c>
      <c r="W897" s="7" t="s">
        <v>73</v>
      </c>
      <c r="X897" s="11" t="s">
        <v>84</v>
      </c>
      <c r="Y897" s="8">
        <v>780</v>
      </c>
      <c r="Z897" s="8" t="s">
        <v>654</v>
      </c>
      <c r="AA897" s="7" t="s">
        <v>107</v>
      </c>
      <c r="AB897" s="12" t="s">
        <v>108</v>
      </c>
      <c r="AC897" s="4">
        <f t="shared" si="130"/>
        <v>1</v>
      </c>
      <c r="AD897" s="2">
        <f>IF(COUNTIF(D$2:D897,D897)&gt;1,0,1)</f>
        <v>0</v>
      </c>
      <c r="AG897" s="2">
        <f t="shared" si="131"/>
        <v>0</v>
      </c>
      <c r="AH897" s="2">
        <f t="shared" si="137"/>
        <v>0</v>
      </c>
      <c r="AI897" s="2">
        <f t="shared" si="132"/>
        <v>0</v>
      </c>
      <c r="AJ897" s="44" t="str">
        <f t="shared" si="133"/>
        <v>30961921B30487345V</v>
      </c>
      <c r="AK897" s="2">
        <f>IF(COUNTIF(AJ$2:AJ897,AJ897)&gt;1,0,1)</f>
        <v>1</v>
      </c>
      <c r="AL897" s="2">
        <f t="shared" si="134"/>
        <v>0</v>
      </c>
      <c r="AM897" s="2">
        <f t="shared" si="135"/>
        <v>0</v>
      </c>
      <c r="AN897" s="2">
        <f t="shared" si="136"/>
        <v>0</v>
      </c>
      <c r="AO897" s="2">
        <f>VLOOKUP(D897,'[1]Matriculados PD 2015_2019'!$D:$F,3,0)</f>
        <v>0</v>
      </c>
      <c r="AP897" s="2">
        <f t="shared" si="138"/>
        <v>0</v>
      </c>
      <c r="AQ897" s="2">
        <f t="shared" si="139"/>
        <v>0</v>
      </c>
    </row>
    <row r="898" spans="1:43">
      <c r="A898" s="2">
        <v>204</v>
      </c>
      <c r="B898" s="5" t="s">
        <v>2794</v>
      </c>
      <c r="C898" s="13" t="s">
        <v>120</v>
      </c>
      <c r="D898" s="13" t="s">
        <v>2824</v>
      </c>
      <c r="E898" s="14">
        <v>10192494</v>
      </c>
      <c r="F898" s="14">
        <v>17769</v>
      </c>
      <c r="G898" s="14" t="s">
        <v>2825</v>
      </c>
      <c r="H898" s="13" t="s">
        <v>73</v>
      </c>
      <c r="I898" s="13" t="s">
        <v>74</v>
      </c>
      <c r="J898" s="14" t="s">
        <v>75</v>
      </c>
      <c r="K898" s="14" t="s">
        <v>2826</v>
      </c>
      <c r="L898" s="13">
        <v>2016</v>
      </c>
      <c r="M898" s="15">
        <v>42929</v>
      </c>
      <c r="N898" s="16" t="s">
        <v>77</v>
      </c>
      <c r="O898" s="16">
        <v>0</v>
      </c>
      <c r="P898" s="16" t="s">
        <v>78</v>
      </c>
      <c r="Q898" s="16" t="s">
        <v>78</v>
      </c>
      <c r="R898" s="16" t="s">
        <v>78</v>
      </c>
      <c r="S898" s="16" t="s">
        <v>78</v>
      </c>
      <c r="T898" s="14" t="s">
        <v>90</v>
      </c>
      <c r="U898" s="13" t="s">
        <v>684</v>
      </c>
      <c r="V898" s="14" t="s">
        <v>685</v>
      </c>
      <c r="W898" s="13" t="s">
        <v>83</v>
      </c>
      <c r="X898" s="17" t="s">
        <v>642</v>
      </c>
      <c r="Y898" s="14">
        <v>305</v>
      </c>
      <c r="Z898" s="14" t="s">
        <v>686</v>
      </c>
      <c r="AA898" s="13" t="s">
        <v>107</v>
      </c>
      <c r="AB898" s="18" t="s">
        <v>108</v>
      </c>
      <c r="AC898" s="4">
        <f t="shared" ref="AC898:AC961" si="140">IF(N898="","SIN NOTA",IF(N898="NP","NP",1))</f>
        <v>1</v>
      </c>
      <c r="AD898" s="2">
        <f>IF(COUNTIF(D$2:D898,D898)&gt;1,0,1)</f>
        <v>0</v>
      </c>
      <c r="AG898" s="2">
        <f t="shared" ref="AG898:AG961" si="141">IF(AD898=1,IF(Q898="S",1,0),0)</f>
        <v>0</v>
      </c>
      <c r="AH898" s="2">
        <f t="shared" si="137"/>
        <v>0</v>
      </c>
      <c r="AI898" s="2">
        <f t="shared" ref="AI898:AI961" si="142">IF(AD898=1,IF(N898="Y",1,0),0)</f>
        <v>0</v>
      </c>
      <c r="AJ898" s="44" t="str">
        <f t="shared" ref="AJ898:AJ961" si="143">D898&amp;U898</f>
        <v>30961921B30037704A</v>
      </c>
      <c r="AK898" s="2">
        <f>IF(COUNTIF(AJ$2:AJ898,AJ898)&gt;1,0,1)</f>
        <v>0</v>
      </c>
      <c r="AL898" s="2">
        <f t="shared" ref="AL898:AL961" si="144">IF(AD898=1,IF(SUMIF(D:D,D898,AK:AK)&gt;1,1,0),0)</f>
        <v>0</v>
      </c>
      <c r="AM898" s="2">
        <f t="shared" ref="AM898:AM961" si="145">IF(AD898=1,IF(S898="S",1,0),0)</f>
        <v>0</v>
      </c>
      <c r="AN898" s="2">
        <f t="shared" ref="AN898:AN961" si="146">IF(AD898=1,IF(I898="E",0,1),0)</f>
        <v>0</v>
      </c>
      <c r="AO898" s="2">
        <f>VLOOKUP(D898,'[1]Matriculados PD 2015_2019'!$D:$F,3,0)</f>
        <v>0</v>
      </c>
      <c r="AP898" s="2">
        <f t="shared" si="138"/>
        <v>0</v>
      </c>
      <c r="AQ898" s="2">
        <f t="shared" si="139"/>
        <v>0</v>
      </c>
    </row>
    <row r="899" spans="1:43">
      <c r="A899" s="2">
        <v>204</v>
      </c>
      <c r="B899" s="6" t="s">
        <v>2794</v>
      </c>
      <c r="C899" s="7" t="s">
        <v>120</v>
      </c>
      <c r="D899" s="7" t="s">
        <v>2827</v>
      </c>
      <c r="E899" s="8">
        <v>89000207</v>
      </c>
      <c r="F899" s="8">
        <v>17769</v>
      </c>
      <c r="G899" s="8" t="s">
        <v>2828</v>
      </c>
      <c r="H899" s="7" t="s">
        <v>73</v>
      </c>
      <c r="I899" s="7" t="s">
        <v>74</v>
      </c>
      <c r="J899" s="8" t="s">
        <v>75</v>
      </c>
      <c r="K899" s="8" t="s">
        <v>2829</v>
      </c>
      <c r="L899" s="7">
        <v>2016</v>
      </c>
      <c r="M899" s="9">
        <v>43000</v>
      </c>
      <c r="N899" s="10" t="s">
        <v>113</v>
      </c>
      <c r="O899" s="10">
        <v>0</v>
      </c>
      <c r="P899" s="10" t="s">
        <v>78</v>
      </c>
      <c r="Q899" s="10" t="s">
        <v>78</v>
      </c>
      <c r="R899" s="10" t="s">
        <v>78</v>
      </c>
      <c r="S899" s="10" t="s">
        <v>78</v>
      </c>
      <c r="T899" s="8" t="s">
        <v>80</v>
      </c>
      <c r="U899" s="7" t="s">
        <v>2830</v>
      </c>
      <c r="V899" s="8" t="s">
        <v>2831</v>
      </c>
      <c r="W899" s="7"/>
      <c r="X899" s="11"/>
      <c r="Y899" s="8"/>
      <c r="Z899" s="8"/>
      <c r="AA899" s="7"/>
      <c r="AB899" s="12"/>
      <c r="AC899" s="4">
        <f t="shared" si="140"/>
        <v>1</v>
      </c>
      <c r="AD899" s="2">
        <f>IF(COUNTIF(D$2:D899,D899)&gt;1,0,1)</f>
        <v>1</v>
      </c>
      <c r="AG899" s="2">
        <f t="shared" si="141"/>
        <v>0</v>
      </c>
      <c r="AH899" s="2">
        <f t="shared" ref="AH899:AH962" si="147">IF(AD899=1,IF(R899="S",1,0),0)</f>
        <v>0</v>
      </c>
      <c r="AI899" s="2">
        <f t="shared" si="142"/>
        <v>0</v>
      </c>
      <c r="AJ899" s="44" t="str">
        <f t="shared" si="143"/>
        <v>46588435A26479214G</v>
      </c>
      <c r="AK899" s="2">
        <f>IF(COUNTIF(AJ$2:AJ899,AJ899)&gt;1,0,1)</f>
        <v>1</v>
      </c>
      <c r="AL899" s="2">
        <f t="shared" si="144"/>
        <v>1</v>
      </c>
      <c r="AM899" s="2">
        <f t="shared" si="145"/>
        <v>0</v>
      </c>
      <c r="AN899" s="2">
        <f t="shared" si="146"/>
        <v>0</v>
      </c>
      <c r="AO899" s="2">
        <f>VLOOKUP(D899,'[1]Matriculados PD 2015_2019'!$D:$F,3,0)</f>
        <v>0</v>
      </c>
      <c r="AP899" s="2">
        <f t="shared" ref="AP899:AP962" si="148">IF(AD899=1,IF(AO899="completo",1,0),0)</f>
        <v>0</v>
      </c>
      <c r="AQ899" s="2">
        <f t="shared" ref="AQ899:AQ962" si="149">IF(AD899=1,IF(AO899="parcial",1,0),0)</f>
        <v>0</v>
      </c>
    </row>
    <row r="900" spans="1:43">
      <c r="A900" s="2">
        <v>204</v>
      </c>
      <c r="B900" s="5" t="s">
        <v>2794</v>
      </c>
      <c r="C900" s="13" t="s">
        <v>120</v>
      </c>
      <c r="D900" s="13" t="s">
        <v>2827</v>
      </c>
      <c r="E900" s="14">
        <v>89000207</v>
      </c>
      <c r="F900" s="14">
        <v>17769</v>
      </c>
      <c r="G900" s="14" t="s">
        <v>2828</v>
      </c>
      <c r="H900" s="13" t="s">
        <v>73</v>
      </c>
      <c r="I900" s="13" t="s">
        <v>74</v>
      </c>
      <c r="J900" s="14" t="s">
        <v>75</v>
      </c>
      <c r="K900" s="14" t="s">
        <v>2829</v>
      </c>
      <c r="L900" s="13">
        <v>2016</v>
      </c>
      <c r="M900" s="15">
        <v>43000</v>
      </c>
      <c r="N900" s="16" t="s">
        <v>113</v>
      </c>
      <c r="O900" s="16">
        <v>0</v>
      </c>
      <c r="P900" s="16" t="s">
        <v>78</v>
      </c>
      <c r="Q900" s="16" t="s">
        <v>78</v>
      </c>
      <c r="R900" s="16" t="s">
        <v>78</v>
      </c>
      <c r="S900" s="16" t="s">
        <v>78</v>
      </c>
      <c r="T900" s="14" t="s">
        <v>80</v>
      </c>
      <c r="U900" s="13" t="s">
        <v>2832</v>
      </c>
      <c r="V900" s="14" t="s">
        <v>2833</v>
      </c>
      <c r="W900" s="13" t="s">
        <v>83</v>
      </c>
      <c r="X900" s="17" t="s">
        <v>105</v>
      </c>
      <c r="Y900" s="14"/>
      <c r="Z900" s="14"/>
      <c r="AA900" s="13"/>
      <c r="AB900" s="18"/>
      <c r="AC900" s="4">
        <f t="shared" si="140"/>
        <v>1</v>
      </c>
      <c r="AD900" s="2">
        <f>IF(COUNTIF(D$2:D900,D900)&gt;1,0,1)</f>
        <v>0</v>
      </c>
      <c r="AG900" s="2">
        <f t="shared" si="141"/>
        <v>0</v>
      </c>
      <c r="AH900" s="2">
        <f t="shared" si="147"/>
        <v>0</v>
      </c>
      <c r="AI900" s="2">
        <f t="shared" si="142"/>
        <v>0</v>
      </c>
      <c r="AJ900" s="44" t="str">
        <f t="shared" si="143"/>
        <v>46588435A45744772A</v>
      </c>
      <c r="AK900" s="2">
        <f>IF(COUNTIF(AJ$2:AJ900,AJ900)&gt;1,0,1)</f>
        <v>1</v>
      </c>
      <c r="AL900" s="2">
        <f t="shared" si="144"/>
        <v>0</v>
      </c>
      <c r="AM900" s="2">
        <f t="shared" si="145"/>
        <v>0</v>
      </c>
      <c r="AN900" s="2">
        <f t="shared" si="146"/>
        <v>0</v>
      </c>
      <c r="AO900" s="2">
        <f>VLOOKUP(D900,'[1]Matriculados PD 2015_2019'!$D:$F,3,0)</f>
        <v>0</v>
      </c>
      <c r="AP900" s="2">
        <f t="shared" si="148"/>
        <v>0</v>
      </c>
      <c r="AQ900" s="2">
        <f t="shared" si="149"/>
        <v>0</v>
      </c>
    </row>
    <row r="901" spans="1:43">
      <c r="A901" s="2">
        <v>204</v>
      </c>
      <c r="B901" s="6" t="s">
        <v>2794</v>
      </c>
      <c r="C901" s="7" t="s">
        <v>120</v>
      </c>
      <c r="D901" s="7" t="s">
        <v>2827</v>
      </c>
      <c r="E901" s="8">
        <v>89000207</v>
      </c>
      <c r="F901" s="8">
        <v>17769</v>
      </c>
      <c r="G901" s="8" t="s">
        <v>2828</v>
      </c>
      <c r="H901" s="7" t="s">
        <v>73</v>
      </c>
      <c r="I901" s="7" t="s">
        <v>74</v>
      </c>
      <c r="J901" s="8" t="s">
        <v>75</v>
      </c>
      <c r="K901" s="8" t="s">
        <v>2829</v>
      </c>
      <c r="L901" s="7">
        <v>2016</v>
      </c>
      <c r="M901" s="9">
        <v>43000</v>
      </c>
      <c r="N901" s="10" t="s">
        <v>113</v>
      </c>
      <c r="O901" s="10">
        <v>0</v>
      </c>
      <c r="P901" s="10" t="s">
        <v>78</v>
      </c>
      <c r="Q901" s="10" t="s">
        <v>78</v>
      </c>
      <c r="R901" s="10" t="s">
        <v>78</v>
      </c>
      <c r="S901" s="10" t="s">
        <v>78</v>
      </c>
      <c r="T901" s="8" t="s">
        <v>90</v>
      </c>
      <c r="U901" s="7" t="s">
        <v>684</v>
      </c>
      <c r="V901" s="8" t="s">
        <v>685</v>
      </c>
      <c r="W901" s="7" t="s">
        <v>83</v>
      </c>
      <c r="X901" s="11" t="s">
        <v>642</v>
      </c>
      <c r="Y901" s="8">
        <v>305</v>
      </c>
      <c r="Z901" s="8" t="s">
        <v>686</v>
      </c>
      <c r="AA901" s="7" t="s">
        <v>107</v>
      </c>
      <c r="AB901" s="12" t="s">
        <v>108</v>
      </c>
      <c r="AC901" s="4">
        <f t="shared" si="140"/>
        <v>1</v>
      </c>
      <c r="AD901" s="2">
        <f>IF(COUNTIF(D$2:D901,D901)&gt;1,0,1)</f>
        <v>0</v>
      </c>
      <c r="AG901" s="2">
        <f t="shared" si="141"/>
        <v>0</v>
      </c>
      <c r="AH901" s="2">
        <f t="shared" si="147"/>
        <v>0</v>
      </c>
      <c r="AI901" s="2">
        <f t="shared" si="142"/>
        <v>0</v>
      </c>
      <c r="AJ901" s="44" t="str">
        <f t="shared" si="143"/>
        <v>46588435A30037704A</v>
      </c>
      <c r="AK901" s="2">
        <f>IF(COUNTIF(AJ$2:AJ901,AJ901)&gt;1,0,1)</f>
        <v>1</v>
      </c>
      <c r="AL901" s="2">
        <f t="shared" si="144"/>
        <v>0</v>
      </c>
      <c r="AM901" s="2">
        <f t="shared" si="145"/>
        <v>0</v>
      </c>
      <c r="AN901" s="2">
        <f t="shared" si="146"/>
        <v>0</v>
      </c>
      <c r="AO901" s="2">
        <f>VLOOKUP(D901,'[1]Matriculados PD 2015_2019'!$D:$F,3,0)</f>
        <v>0</v>
      </c>
      <c r="AP901" s="2">
        <f t="shared" si="148"/>
        <v>0</v>
      </c>
      <c r="AQ901" s="2">
        <f t="shared" si="149"/>
        <v>0</v>
      </c>
    </row>
    <row r="902" spans="1:43">
      <c r="A902" s="2">
        <v>204</v>
      </c>
      <c r="B902" s="5" t="s">
        <v>2794</v>
      </c>
      <c r="C902" s="13" t="s">
        <v>120</v>
      </c>
      <c r="D902" s="13" t="s">
        <v>2834</v>
      </c>
      <c r="E902" s="14">
        <v>20024046</v>
      </c>
      <c r="F902" s="14">
        <v>17769</v>
      </c>
      <c r="G902" s="14" t="s">
        <v>2835</v>
      </c>
      <c r="H902" s="13" t="s">
        <v>73</v>
      </c>
      <c r="I902" s="13" t="s">
        <v>74</v>
      </c>
      <c r="J902" s="14" t="s">
        <v>75</v>
      </c>
      <c r="K902" s="14" t="s">
        <v>2836</v>
      </c>
      <c r="L902" s="13">
        <v>2016</v>
      </c>
      <c r="M902" s="15">
        <v>42984</v>
      </c>
      <c r="N902" s="16" t="s">
        <v>77</v>
      </c>
      <c r="O902" s="16">
        <v>0</v>
      </c>
      <c r="P902" s="16" t="s">
        <v>78</v>
      </c>
      <c r="Q902" s="16" t="s">
        <v>78</v>
      </c>
      <c r="R902" s="16" t="s">
        <v>78</v>
      </c>
      <c r="S902" s="16" t="s">
        <v>78</v>
      </c>
      <c r="T902" s="14" t="s">
        <v>80</v>
      </c>
      <c r="U902" s="13" t="s">
        <v>684</v>
      </c>
      <c r="V902" s="14" t="s">
        <v>685</v>
      </c>
      <c r="W902" s="13" t="s">
        <v>83</v>
      </c>
      <c r="X902" s="17" t="s">
        <v>642</v>
      </c>
      <c r="Y902" s="14">
        <v>305</v>
      </c>
      <c r="Z902" s="14" t="s">
        <v>686</v>
      </c>
      <c r="AA902" s="13" t="s">
        <v>107</v>
      </c>
      <c r="AB902" s="18" t="s">
        <v>108</v>
      </c>
      <c r="AC902" s="4">
        <f t="shared" si="140"/>
        <v>1</v>
      </c>
      <c r="AD902" s="2">
        <f>IF(COUNTIF(D$2:D902,D902)&gt;1,0,1)</f>
        <v>1</v>
      </c>
      <c r="AG902" s="2">
        <f t="shared" si="141"/>
        <v>0</v>
      </c>
      <c r="AH902" s="2">
        <f t="shared" si="147"/>
        <v>0</v>
      </c>
      <c r="AI902" s="2">
        <f t="shared" si="142"/>
        <v>1</v>
      </c>
      <c r="AJ902" s="44" t="str">
        <f t="shared" si="143"/>
        <v>47073062C30037704A</v>
      </c>
      <c r="AK902" s="2">
        <f>IF(COUNTIF(AJ$2:AJ902,AJ902)&gt;1,0,1)</f>
        <v>1</v>
      </c>
      <c r="AL902" s="2">
        <f t="shared" si="144"/>
        <v>1</v>
      </c>
      <c r="AM902" s="2">
        <f t="shared" si="145"/>
        <v>0</v>
      </c>
      <c r="AN902" s="2">
        <f t="shared" si="146"/>
        <v>0</v>
      </c>
      <c r="AO902" s="2">
        <f>VLOOKUP(D902,'[1]Matriculados PD 2015_2019'!$D:$F,3,0)</f>
        <v>0</v>
      </c>
      <c r="AP902" s="2">
        <f t="shared" si="148"/>
        <v>0</v>
      </c>
      <c r="AQ902" s="2">
        <f t="shared" si="149"/>
        <v>0</v>
      </c>
    </row>
    <row r="903" spans="1:43">
      <c r="A903" s="2">
        <v>204</v>
      </c>
      <c r="B903" s="6" t="s">
        <v>2794</v>
      </c>
      <c r="C903" s="7" t="s">
        <v>120</v>
      </c>
      <c r="D903" s="7" t="s">
        <v>2834</v>
      </c>
      <c r="E903" s="8">
        <v>20024046</v>
      </c>
      <c r="F903" s="8">
        <v>17769</v>
      </c>
      <c r="G903" s="8" t="s">
        <v>2835</v>
      </c>
      <c r="H903" s="7" t="s">
        <v>73</v>
      </c>
      <c r="I903" s="7" t="s">
        <v>74</v>
      </c>
      <c r="J903" s="8" t="s">
        <v>75</v>
      </c>
      <c r="K903" s="8" t="s">
        <v>2836</v>
      </c>
      <c r="L903" s="7">
        <v>2016</v>
      </c>
      <c r="M903" s="9">
        <v>42984</v>
      </c>
      <c r="N903" s="10" t="s">
        <v>77</v>
      </c>
      <c r="O903" s="10">
        <v>0</v>
      </c>
      <c r="P903" s="10" t="s">
        <v>78</v>
      </c>
      <c r="Q903" s="10" t="s">
        <v>78</v>
      </c>
      <c r="R903" s="10" t="s">
        <v>78</v>
      </c>
      <c r="S903" s="10" t="s">
        <v>78</v>
      </c>
      <c r="T903" s="8" t="s">
        <v>80</v>
      </c>
      <c r="U903" s="7" t="s">
        <v>2819</v>
      </c>
      <c r="V903" s="8" t="s">
        <v>2820</v>
      </c>
      <c r="W903" s="7"/>
      <c r="X903" s="11"/>
      <c r="Y903" s="8"/>
      <c r="Z903" s="8"/>
      <c r="AA903" s="7"/>
      <c r="AB903" s="12"/>
      <c r="AC903" s="4">
        <f t="shared" si="140"/>
        <v>1</v>
      </c>
      <c r="AD903" s="2">
        <f>IF(COUNTIF(D$2:D903,D903)&gt;1,0,1)</f>
        <v>0</v>
      </c>
      <c r="AG903" s="2">
        <f t="shared" si="141"/>
        <v>0</v>
      </c>
      <c r="AH903" s="2">
        <f t="shared" si="147"/>
        <v>0</v>
      </c>
      <c r="AI903" s="2">
        <f t="shared" si="142"/>
        <v>0</v>
      </c>
      <c r="AJ903" s="44" t="str">
        <f t="shared" si="143"/>
        <v>47073062C70645461H</v>
      </c>
      <c r="AK903" s="2">
        <f>IF(COUNTIF(AJ$2:AJ903,AJ903)&gt;1,0,1)</f>
        <v>1</v>
      </c>
      <c r="AL903" s="2">
        <f t="shared" si="144"/>
        <v>0</v>
      </c>
      <c r="AM903" s="2">
        <f t="shared" si="145"/>
        <v>0</v>
      </c>
      <c r="AN903" s="2">
        <f t="shared" si="146"/>
        <v>0</v>
      </c>
      <c r="AO903" s="2">
        <f>VLOOKUP(D903,'[1]Matriculados PD 2015_2019'!$D:$F,3,0)</f>
        <v>0</v>
      </c>
      <c r="AP903" s="2">
        <f t="shared" si="148"/>
        <v>0</v>
      </c>
      <c r="AQ903" s="2">
        <f t="shared" si="149"/>
        <v>0</v>
      </c>
    </row>
    <row r="904" spans="1:43">
      <c r="A904" s="2">
        <v>204</v>
      </c>
      <c r="B904" s="5" t="s">
        <v>2794</v>
      </c>
      <c r="C904" s="13" t="s">
        <v>120</v>
      </c>
      <c r="D904" s="13" t="s">
        <v>2834</v>
      </c>
      <c r="E904" s="14">
        <v>20024046</v>
      </c>
      <c r="F904" s="14">
        <v>17769</v>
      </c>
      <c r="G904" s="14" t="s">
        <v>2835</v>
      </c>
      <c r="H904" s="13" t="s">
        <v>73</v>
      </c>
      <c r="I904" s="13" t="s">
        <v>74</v>
      </c>
      <c r="J904" s="14" t="s">
        <v>75</v>
      </c>
      <c r="K904" s="14" t="s">
        <v>2836</v>
      </c>
      <c r="L904" s="13">
        <v>2016</v>
      </c>
      <c r="M904" s="15">
        <v>42984</v>
      </c>
      <c r="N904" s="16" t="s">
        <v>77</v>
      </c>
      <c r="O904" s="16">
        <v>0</v>
      </c>
      <c r="P904" s="16" t="s">
        <v>78</v>
      </c>
      <c r="Q904" s="16" t="s">
        <v>78</v>
      </c>
      <c r="R904" s="16" t="s">
        <v>78</v>
      </c>
      <c r="S904" s="16" t="s">
        <v>78</v>
      </c>
      <c r="T904" s="14" t="s">
        <v>90</v>
      </c>
      <c r="U904" s="13" t="s">
        <v>684</v>
      </c>
      <c r="V904" s="14" t="s">
        <v>685</v>
      </c>
      <c r="W904" s="13" t="s">
        <v>83</v>
      </c>
      <c r="X904" s="17" t="s">
        <v>642</v>
      </c>
      <c r="Y904" s="14">
        <v>305</v>
      </c>
      <c r="Z904" s="14" t="s">
        <v>686</v>
      </c>
      <c r="AA904" s="13" t="s">
        <v>107</v>
      </c>
      <c r="AB904" s="18" t="s">
        <v>108</v>
      </c>
      <c r="AC904" s="4">
        <f t="shared" si="140"/>
        <v>1</v>
      </c>
      <c r="AD904" s="2">
        <f>IF(COUNTIF(D$2:D904,D904)&gt;1,0,1)</f>
        <v>0</v>
      </c>
      <c r="AG904" s="2">
        <f t="shared" si="141"/>
        <v>0</v>
      </c>
      <c r="AH904" s="2">
        <f t="shared" si="147"/>
        <v>0</v>
      </c>
      <c r="AI904" s="2">
        <f t="shared" si="142"/>
        <v>0</v>
      </c>
      <c r="AJ904" s="44" t="str">
        <f t="shared" si="143"/>
        <v>47073062C30037704A</v>
      </c>
      <c r="AK904" s="2">
        <f>IF(COUNTIF(AJ$2:AJ904,AJ904)&gt;1,0,1)</f>
        <v>0</v>
      </c>
      <c r="AL904" s="2">
        <f t="shared" si="144"/>
        <v>0</v>
      </c>
      <c r="AM904" s="2">
        <f t="shared" si="145"/>
        <v>0</v>
      </c>
      <c r="AN904" s="2">
        <f t="shared" si="146"/>
        <v>0</v>
      </c>
      <c r="AO904" s="2">
        <f>VLOOKUP(D904,'[1]Matriculados PD 2015_2019'!$D:$F,3,0)</f>
        <v>0</v>
      </c>
      <c r="AP904" s="2">
        <f t="shared" si="148"/>
        <v>0</v>
      </c>
      <c r="AQ904" s="2">
        <f t="shared" si="149"/>
        <v>0</v>
      </c>
    </row>
    <row r="905" spans="1:43">
      <c r="A905" s="2">
        <v>204</v>
      </c>
      <c r="B905" s="6" t="s">
        <v>2794</v>
      </c>
      <c r="C905" s="7" t="s">
        <v>120</v>
      </c>
      <c r="D905" s="7" t="s">
        <v>2837</v>
      </c>
      <c r="E905" s="8">
        <v>19055</v>
      </c>
      <c r="F905" s="8">
        <v>17769</v>
      </c>
      <c r="G905" s="8" t="s">
        <v>2838</v>
      </c>
      <c r="H905" s="7" t="s">
        <v>83</v>
      </c>
      <c r="I905" s="7" t="s">
        <v>74</v>
      </c>
      <c r="J905" s="8" t="s">
        <v>75</v>
      </c>
      <c r="K905" s="8" t="s">
        <v>2839</v>
      </c>
      <c r="L905" s="7">
        <v>2016</v>
      </c>
      <c r="M905" s="9">
        <v>43006</v>
      </c>
      <c r="N905" s="10" t="s">
        <v>77</v>
      </c>
      <c r="O905" s="10">
        <v>0</v>
      </c>
      <c r="P905" s="10" t="s">
        <v>78</v>
      </c>
      <c r="Q905" s="10" t="s">
        <v>78</v>
      </c>
      <c r="R905" s="10" t="s">
        <v>78</v>
      </c>
      <c r="S905" s="10" t="s">
        <v>78</v>
      </c>
      <c r="T905" s="8" t="s">
        <v>80</v>
      </c>
      <c r="U905" s="7" t="s">
        <v>684</v>
      </c>
      <c r="V905" s="8" t="s">
        <v>685</v>
      </c>
      <c r="W905" s="7" t="s">
        <v>83</v>
      </c>
      <c r="X905" s="11" t="s">
        <v>642</v>
      </c>
      <c r="Y905" s="8">
        <v>305</v>
      </c>
      <c r="Z905" s="8" t="s">
        <v>686</v>
      </c>
      <c r="AA905" s="7" t="s">
        <v>107</v>
      </c>
      <c r="AB905" s="12" t="s">
        <v>108</v>
      </c>
      <c r="AC905" s="4">
        <f t="shared" si="140"/>
        <v>1</v>
      </c>
      <c r="AD905" s="2">
        <f>IF(COUNTIF(D$2:D905,D905)&gt;1,0,1)</f>
        <v>1</v>
      </c>
      <c r="AG905" s="2">
        <f t="shared" si="141"/>
        <v>0</v>
      </c>
      <c r="AH905" s="2">
        <f t="shared" si="147"/>
        <v>0</v>
      </c>
      <c r="AI905" s="2">
        <f t="shared" si="142"/>
        <v>1</v>
      </c>
      <c r="AJ905" s="44" t="str">
        <f t="shared" si="143"/>
        <v>52489214V30037704A</v>
      </c>
      <c r="AK905" s="2">
        <f>IF(COUNTIF(AJ$2:AJ905,AJ905)&gt;1,0,1)</f>
        <v>1</v>
      </c>
      <c r="AL905" s="2">
        <f t="shared" si="144"/>
        <v>1</v>
      </c>
      <c r="AM905" s="2">
        <f t="shared" si="145"/>
        <v>0</v>
      </c>
      <c r="AN905" s="2">
        <f t="shared" si="146"/>
        <v>0</v>
      </c>
      <c r="AO905" s="2">
        <f>VLOOKUP(D905,'[1]Matriculados PD 2015_2019'!$D:$F,3,0)</f>
        <v>0</v>
      </c>
      <c r="AP905" s="2">
        <f t="shared" si="148"/>
        <v>0</v>
      </c>
      <c r="AQ905" s="2">
        <f t="shared" si="149"/>
        <v>0</v>
      </c>
    </row>
    <row r="906" spans="1:43">
      <c r="A906" s="2">
        <v>204</v>
      </c>
      <c r="B906" s="5" t="s">
        <v>2794</v>
      </c>
      <c r="C906" s="13" t="s">
        <v>120</v>
      </c>
      <c r="D906" s="13" t="s">
        <v>2837</v>
      </c>
      <c r="E906" s="14">
        <v>19055</v>
      </c>
      <c r="F906" s="14">
        <v>17769</v>
      </c>
      <c r="G906" s="14" t="s">
        <v>2838</v>
      </c>
      <c r="H906" s="13" t="s">
        <v>83</v>
      </c>
      <c r="I906" s="13" t="s">
        <v>74</v>
      </c>
      <c r="J906" s="14" t="s">
        <v>75</v>
      </c>
      <c r="K906" s="14" t="s">
        <v>2839</v>
      </c>
      <c r="L906" s="13">
        <v>2016</v>
      </c>
      <c r="M906" s="15">
        <v>43006</v>
      </c>
      <c r="N906" s="16" t="s">
        <v>77</v>
      </c>
      <c r="O906" s="16">
        <v>0</v>
      </c>
      <c r="P906" s="16" t="s">
        <v>78</v>
      </c>
      <c r="Q906" s="16" t="s">
        <v>78</v>
      </c>
      <c r="R906" s="16" t="s">
        <v>78</v>
      </c>
      <c r="S906" s="16" t="s">
        <v>78</v>
      </c>
      <c r="T906" s="14" t="s">
        <v>80</v>
      </c>
      <c r="U906" s="13" t="s">
        <v>1651</v>
      </c>
      <c r="V906" s="14" t="s">
        <v>1652</v>
      </c>
      <c r="W906" s="13" t="s">
        <v>83</v>
      </c>
      <c r="X906" s="17" t="s">
        <v>642</v>
      </c>
      <c r="Y906" s="14">
        <v>305</v>
      </c>
      <c r="Z906" s="14" t="s">
        <v>686</v>
      </c>
      <c r="AA906" s="13" t="s">
        <v>107</v>
      </c>
      <c r="AB906" s="18" t="s">
        <v>108</v>
      </c>
      <c r="AC906" s="4">
        <f t="shared" si="140"/>
        <v>1</v>
      </c>
      <c r="AD906" s="2">
        <f>IF(COUNTIF(D$2:D906,D906)&gt;1,0,1)</f>
        <v>0</v>
      </c>
      <c r="AG906" s="2">
        <f t="shared" si="141"/>
        <v>0</v>
      </c>
      <c r="AH906" s="2">
        <f t="shared" si="147"/>
        <v>0</v>
      </c>
      <c r="AI906" s="2">
        <f t="shared" si="142"/>
        <v>0</v>
      </c>
      <c r="AJ906" s="44" t="str">
        <f t="shared" si="143"/>
        <v>52489214V30514517A</v>
      </c>
      <c r="AK906" s="2">
        <f>IF(COUNTIF(AJ$2:AJ906,AJ906)&gt;1,0,1)</f>
        <v>1</v>
      </c>
      <c r="AL906" s="2">
        <f t="shared" si="144"/>
        <v>0</v>
      </c>
      <c r="AM906" s="2">
        <f t="shared" si="145"/>
        <v>0</v>
      </c>
      <c r="AN906" s="2">
        <f t="shared" si="146"/>
        <v>0</v>
      </c>
      <c r="AO906" s="2">
        <f>VLOOKUP(D906,'[1]Matriculados PD 2015_2019'!$D:$F,3,0)</f>
        <v>0</v>
      </c>
      <c r="AP906" s="2">
        <f t="shared" si="148"/>
        <v>0</v>
      </c>
      <c r="AQ906" s="2">
        <f t="shared" si="149"/>
        <v>0</v>
      </c>
    </row>
    <row r="907" spans="1:43">
      <c r="A907" s="2">
        <v>204</v>
      </c>
      <c r="B907" s="6" t="s">
        <v>2794</v>
      </c>
      <c r="C907" s="7" t="s">
        <v>120</v>
      </c>
      <c r="D907" s="7" t="s">
        <v>2837</v>
      </c>
      <c r="E907" s="8">
        <v>19055</v>
      </c>
      <c r="F907" s="8">
        <v>17769</v>
      </c>
      <c r="G907" s="8" t="s">
        <v>2838</v>
      </c>
      <c r="H907" s="7" t="s">
        <v>83</v>
      </c>
      <c r="I907" s="7" t="s">
        <v>74</v>
      </c>
      <c r="J907" s="8" t="s">
        <v>75</v>
      </c>
      <c r="K907" s="8" t="s">
        <v>2839</v>
      </c>
      <c r="L907" s="7">
        <v>2016</v>
      </c>
      <c r="M907" s="9">
        <v>43006</v>
      </c>
      <c r="N907" s="10" t="s">
        <v>77</v>
      </c>
      <c r="O907" s="10">
        <v>0</v>
      </c>
      <c r="P907" s="10" t="s">
        <v>78</v>
      </c>
      <c r="Q907" s="10" t="s">
        <v>78</v>
      </c>
      <c r="R907" s="10" t="s">
        <v>78</v>
      </c>
      <c r="S907" s="10" t="s">
        <v>78</v>
      </c>
      <c r="T907" s="8" t="s">
        <v>90</v>
      </c>
      <c r="U907" s="7" t="s">
        <v>684</v>
      </c>
      <c r="V907" s="8" t="s">
        <v>685</v>
      </c>
      <c r="W907" s="7" t="s">
        <v>83</v>
      </c>
      <c r="X907" s="11" t="s">
        <v>642</v>
      </c>
      <c r="Y907" s="8">
        <v>305</v>
      </c>
      <c r="Z907" s="8" t="s">
        <v>686</v>
      </c>
      <c r="AA907" s="7" t="s">
        <v>107</v>
      </c>
      <c r="AB907" s="12" t="s">
        <v>108</v>
      </c>
      <c r="AC907" s="4">
        <f t="shared" si="140"/>
        <v>1</v>
      </c>
      <c r="AD907" s="2">
        <f>IF(COUNTIF(D$2:D907,D907)&gt;1,0,1)</f>
        <v>0</v>
      </c>
      <c r="AG907" s="2">
        <f t="shared" si="141"/>
        <v>0</v>
      </c>
      <c r="AH907" s="2">
        <f t="shared" si="147"/>
        <v>0</v>
      </c>
      <c r="AI907" s="2">
        <f t="shared" si="142"/>
        <v>0</v>
      </c>
      <c r="AJ907" s="44" t="str">
        <f t="shared" si="143"/>
        <v>52489214V30037704A</v>
      </c>
      <c r="AK907" s="2">
        <f>IF(COUNTIF(AJ$2:AJ907,AJ907)&gt;1,0,1)</f>
        <v>0</v>
      </c>
      <c r="AL907" s="2">
        <f t="shared" si="144"/>
        <v>0</v>
      </c>
      <c r="AM907" s="2">
        <f t="shared" si="145"/>
        <v>0</v>
      </c>
      <c r="AN907" s="2">
        <f t="shared" si="146"/>
        <v>0</v>
      </c>
      <c r="AO907" s="2">
        <f>VLOOKUP(D907,'[1]Matriculados PD 2015_2019'!$D:$F,3,0)</f>
        <v>0</v>
      </c>
      <c r="AP907" s="2">
        <f t="shared" si="148"/>
        <v>0</v>
      </c>
      <c r="AQ907" s="2">
        <f t="shared" si="149"/>
        <v>0</v>
      </c>
    </row>
    <row r="908" spans="1:43">
      <c r="A908" s="2">
        <v>204</v>
      </c>
      <c r="B908" s="6" t="s">
        <v>2794</v>
      </c>
      <c r="C908" s="7" t="s">
        <v>120</v>
      </c>
      <c r="D908" s="7" t="s">
        <v>2840</v>
      </c>
      <c r="E908" s="8">
        <v>20041898</v>
      </c>
      <c r="F908" s="8">
        <v>17769</v>
      </c>
      <c r="G908" s="8" t="s">
        <v>2841</v>
      </c>
      <c r="H908" s="7" t="s">
        <v>73</v>
      </c>
      <c r="I908" s="7" t="s">
        <v>74</v>
      </c>
      <c r="J908" s="8" t="s">
        <v>75</v>
      </c>
      <c r="K908" s="8" t="s">
        <v>2842</v>
      </c>
      <c r="L908" s="7">
        <v>2016</v>
      </c>
      <c r="M908" s="9">
        <v>42991</v>
      </c>
      <c r="N908" s="10" t="s">
        <v>77</v>
      </c>
      <c r="O908" s="10">
        <v>0</v>
      </c>
      <c r="P908" s="10" t="s">
        <v>78</v>
      </c>
      <c r="Q908" s="10" t="s">
        <v>78</v>
      </c>
      <c r="R908" s="10" t="s">
        <v>78</v>
      </c>
      <c r="S908" s="10" t="s">
        <v>78</v>
      </c>
      <c r="T908" s="8" t="s">
        <v>80</v>
      </c>
      <c r="U908" s="7" t="s">
        <v>2843</v>
      </c>
      <c r="V908" s="8" t="s">
        <v>2844</v>
      </c>
      <c r="W908" s="7"/>
      <c r="X908" s="11"/>
      <c r="Y908" s="8"/>
      <c r="Z908" s="8"/>
      <c r="AA908" s="7"/>
      <c r="AB908" s="12"/>
      <c r="AC908" s="4">
        <f t="shared" si="140"/>
        <v>1</v>
      </c>
      <c r="AD908" s="2">
        <f>IF(COUNTIF(D$2:D908,D908)&gt;1,0,1)</f>
        <v>1</v>
      </c>
      <c r="AG908" s="2">
        <f t="shared" si="141"/>
        <v>0</v>
      </c>
      <c r="AH908" s="2">
        <f t="shared" si="147"/>
        <v>0</v>
      </c>
      <c r="AI908" s="2">
        <f t="shared" si="142"/>
        <v>1</v>
      </c>
      <c r="AJ908" s="44" t="str">
        <f t="shared" si="143"/>
        <v>74891837L25097238Y</v>
      </c>
      <c r="AK908" s="2">
        <f>IF(COUNTIF(AJ$2:AJ908,AJ908)&gt;1,0,1)</f>
        <v>1</v>
      </c>
      <c r="AL908" s="2">
        <f t="shared" si="144"/>
        <v>1</v>
      </c>
      <c r="AM908" s="2">
        <f t="shared" si="145"/>
        <v>0</v>
      </c>
      <c r="AN908" s="2">
        <f t="shared" si="146"/>
        <v>0</v>
      </c>
      <c r="AO908" s="2">
        <f>VLOOKUP(D908,'[1]Matriculados PD 2015_2019'!$D:$F,3,0)</f>
        <v>0</v>
      </c>
      <c r="AP908" s="2">
        <f t="shared" si="148"/>
        <v>0</v>
      </c>
      <c r="AQ908" s="2">
        <f t="shared" si="149"/>
        <v>0</v>
      </c>
    </row>
    <row r="909" spans="1:43">
      <c r="A909" s="2">
        <v>204</v>
      </c>
      <c r="B909" s="5" t="s">
        <v>2794</v>
      </c>
      <c r="C909" s="13" t="s">
        <v>120</v>
      </c>
      <c r="D909" s="13" t="s">
        <v>2840</v>
      </c>
      <c r="E909" s="14">
        <v>20041898</v>
      </c>
      <c r="F909" s="14">
        <v>17769</v>
      </c>
      <c r="G909" s="14" t="s">
        <v>2841</v>
      </c>
      <c r="H909" s="13" t="s">
        <v>73</v>
      </c>
      <c r="I909" s="13" t="s">
        <v>74</v>
      </c>
      <c r="J909" s="14" t="s">
        <v>75</v>
      </c>
      <c r="K909" s="14" t="s">
        <v>2842</v>
      </c>
      <c r="L909" s="13">
        <v>2016</v>
      </c>
      <c r="M909" s="15">
        <v>42991</v>
      </c>
      <c r="N909" s="16" t="s">
        <v>77</v>
      </c>
      <c r="O909" s="16">
        <v>0</v>
      </c>
      <c r="P909" s="16" t="s">
        <v>78</v>
      </c>
      <c r="Q909" s="16" t="s">
        <v>78</v>
      </c>
      <c r="R909" s="16" t="s">
        <v>78</v>
      </c>
      <c r="S909" s="16" t="s">
        <v>78</v>
      </c>
      <c r="T909" s="14" t="s">
        <v>80</v>
      </c>
      <c r="U909" s="13" t="s">
        <v>684</v>
      </c>
      <c r="V909" s="14" t="s">
        <v>685</v>
      </c>
      <c r="W909" s="13" t="s">
        <v>83</v>
      </c>
      <c r="X909" s="17" t="s">
        <v>642</v>
      </c>
      <c r="Y909" s="14">
        <v>305</v>
      </c>
      <c r="Z909" s="14" t="s">
        <v>686</v>
      </c>
      <c r="AA909" s="13" t="s">
        <v>107</v>
      </c>
      <c r="AB909" s="18" t="s">
        <v>108</v>
      </c>
      <c r="AC909" s="4">
        <f t="shared" si="140"/>
        <v>1</v>
      </c>
      <c r="AD909" s="2">
        <f>IF(COUNTIF(D$2:D909,D909)&gt;1,0,1)</f>
        <v>0</v>
      </c>
      <c r="AG909" s="2">
        <f t="shared" si="141"/>
        <v>0</v>
      </c>
      <c r="AH909" s="2">
        <f t="shared" si="147"/>
        <v>0</v>
      </c>
      <c r="AI909" s="2">
        <f t="shared" si="142"/>
        <v>0</v>
      </c>
      <c r="AJ909" s="44" t="str">
        <f t="shared" si="143"/>
        <v>74891837L30037704A</v>
      </c>
      <c r="AK909" s="2">
        <f>IF(COUNTIF(AJ$2:AJ909,AJ909)&gt;1,0,1)</f>
        <v>1</v>
      </c>
      <c r="AL909" s="2">
        <f t="shared" si="144"/>
        <v>0</v>
      </c>
      <c r="AM909" s="2">
        <f t="shared" si="145"/>
        <v>0</v>
      </c>
      <c r="AN909" s="2">
        <f t="shared" si="146"/>
        <v>0</v>
      </c>
      <c r="AO909" s="2">
        <f>VLOOKUP(D909,'[1]Matriculados PD 2015_2019'!$D:$F,3,0)</f>
        <v>0</v>
      </c>
      <c r="AP909" s="2">
        <f t="shared" si="148"/>
        <v>0</v>
      </c>
      <c r="AQ909" s="2">
        <f t="shared" si="149"/>
        <v>0</v>
      </c>
    </row>
    <row r="910" spans="1:43">
      <c r="A910" s="2">
        <v>204</v>
      </c>
      <c r="B910" s="6" t="s">
        <v>2794</v>
      </c>
      <c r="C910" s="7" t="s">
        <v>120</v>
      </c>
      <c r="D910" s="7" t="s">
        <v>2840</v>
      </c>
      <c r="E910" s="8">
        <v>20041898</v>
      </c>
      <c r="F910" s="8">
        <v>17769</v>
      </c>
      <c r="G910" s="8" t="s">
        <v>2841</v>
      </c>
      <c r="H910" s="7" t="s">
        <v>73</v>
      </c>
      <c r="I910" s="7" t="s">
        <v>74</v>
      </c>
      <c r="J910" s="8" t="s">
        <v>75</v>
      </c>
      <c r="K910" s="8" t="s">
        <v>2842</v>
      </c>
      <c r="L910" s="7">
        <v>2016</v>
      </c>
      <c r="M910" s="9">
        <v>42991</v>
      </c>
      <c r="N910" s="10" t="s">
        <v>77</v>
      </c>
      <c r="O910" s="10">
        <v>0</v>
      </c>
      <c r="P910" s="10" t="s">
        <v>78</v>
      </c>
      <c r="Q910" s="10" t="s">
        <v>78</v>
      </c>
      <c r="R910" s="10" t="s">
        <v>78</v>
      </c>
      <c r="S910" s="10" t="s">
        <v>78</v>
      </c>
      <c r="T910" s="8" t="s">
        <v>90</v>
      </c>
      <c r="U910" s="7" t="s">
        <v>684</v>
      </c>
      <c r="V910" s="8" t="s">
        <v>685</v>
      </c>
      <c r="W910" s="7" t="s">
        <v>83</v>
      </c>
      <c r="X910" s="11" t="s">
        <v>642</v>
      </c>
      <c r="Y910" s="8">
        <v>305</v>
      </c>
      <c r="Z910" s="8" t="s">
        <v>686</v>
      </c>
      <c r="AA910" s="7" t="s">
        <v>107</v>
      </c>
      <c r="AB910" s="12" t="s">
        <v>108</v>
      </c>
      <c r="AC910" s="4">
        <f t="shared" si="140"/>
        <v>1</v>
      </c>
      <c r="AD910" s="2">
        <f>IF(COUNTIF(D$2:D910,D910)&gt;1,0,1)</f>
        <v>0</v>
      </c>
      <c r="AG910" s="2">
        <f t="shared" si="141"/>
        <v>0</v>
      </c>
      <c r="AH910" s="2">
        <f t="shared" si="147"/>
        <v>0</v>
      </c>
      <c r="AI910" s="2">
        <f t="shared" si="142"/>
        <v>0</v>
      </c>
      <c r="AJ910" s="44" t="str">
        <f t="shared" si="143"/>
        <v>74891837L30037704A</v>
      </c>
      <c r="AK910" s="2">
        <f>IF(COUNTIF(AJ$2:AJ910,AJ910)&gt;1,0,1)</f>
        <v>0</v>
      </c>
      <c r="AL910" s="2">
        <f t="shared" si="144"/>
        <v>0</v>
      </c>
      <c r="AM910" s="2">
        <f t="shared" si="145"/>
        <v>0</v>
      </c>
      <c r="AN910" s="2">
        <f t="shared" si="146"/>
        <v>0</v>
      </c>
      <c r="AO910" s="2">
        <f>VLOOKUP(D910,'[1]Matriculados PD 2015_2019'!$D:$F,3,0)</f>
        <v>0</v>
      </c>
      <c r="AP910" s="2">
        <f t="shared" si="148"/>
        <v>0</v>
      </c>
      <c r="AQ910" s="2">
        <f t="shared" si="149"/>
        <v>0</v>
      </c>
    </row>
    <row r="911" spans="1:43">
      <c r="A911" s="2">
        <v>204</v>
      </c>
      <c r="B911" s="5" t="s">
        <v>2794</v>
      </c>
      <c r="C911" s="13" t="s">
        <v>120</v>
      </c>
      <c r="D911" s="13" t="s">
        <v>2845</v>
      </c>
      <c r="E911" s="14">
        <v>10432302</v>
      </c>
      <c r="F911" s="14">
        <v>17769</v>
      </c>
      <c r="G911" s="14" t="s">
        <v>2846</v>
      </c>
      <c r="H911" s="13" t="s">
        <v>83</v>
      </c>
      <c r="I911" s="13" t="s">
        <v>74</v>
      </c>
      <c r="J911" s="14" t="s">
        <v>75</v>
      </c>
      <c r="K911" s="14" t="s">
        <v>2847</v>
      </c>
      <c r="L911" s="13">
        <v>2016</v>
      </c>
      <c r="M911" s="15">
        <v>42996</v>
      </c>
      <c r="N911" s="16" t="s">
        <v>77</v>
      </c>
      <c r="O911" s="16">
        <v>0</v>
      </c>
      <c r="P911" s="16" t="s">
        <v>78</v>
      </c>
      <c r="Q911" s="16" t="s">
        <v>78</v>
      </c>
      <c r="R911" s="16" t="s">
        <v>78</v>
      </c>
      <c r="S911" s="16" t="s">
        <v>78</v>
      </c>
      <c r="T911" s="14" t="s">
        <v>80</v>
      </c>
      <c r="U911" s="13" t="s">
        <v>692</v>
      </c>
      <c r="V911" s="14" t="s">
        <v>693</v>
      </c>
      <c r="W911" s="13" t="s">
        <v>73</v>
      </c>
      <c r="X911" s="17" t="s">
        <v>642</v>
      </c>
      <c r="Y911" s="14">
        <v>305</v>
      </c>
      <c r="Z911" s="14" t="s">
        <v>686</v>
      </c>
      <c r="AA911" s="13" t="s">
        <v>107</v>
      </c>
      <c r="AB911" s="18" t="s">
        <v>108</v>
      </c>
      <c r="AC911" s="4">
        <f t="shared" si="140"/>
        <v>1</v>
      </c>
      <c r="AD911" s="2">
        <f>IF(COUNTIF(D$2:D911,D911)&gt;1,0,1)</f>
        <v>1</v>
      </c>
      <c r="AG911" s="2">
        <f t="shared" si="141"/>
        <v>0</v>
      </c>
      <c r="AH911" s="2">
        <f t="shared" si="147"/>
        <v>0</v>
      </c>
      <c r="AI911" s="2">
        <f t="shared" si="142"/>
        <v>1</v>
      </c>
      <c r="AJ911" s="44" t="str">
        <f t="shared" si="143"/>
        <v>75381834R30496094A</v>
      </c>
      <c r="AK911" s="2">
        <f>IF(COUNTIF(AJ$2:AJ911,AJ911)&gt;1,0,1)</f>
        <v>1</v>
      </c>
      <c r="AL911" s="2">
        <f t="shared" si="144"/>
        <v>1</v>
      </c>
      <c r="AM911" s="2">
        <f t="shared" si="145"/>
        <v>0</v>
      </c>
      <c r="AN911" s="2">
        <f t="shared" si="146"/>
        <v>0</v>
      </c>
      <c r="AO911" s="2">
        <f>VLOOKUP(D911,'[1]Matriculados PD 2015_2019'!$D:$F,3,0)</f>
        <v>0</v>
      </c>
      <c r="AP911" s="2">
        <f t="shared" si="148"/>
        <v>0</v>
      </c>
      <c r="AQ911" s="2">
        <f t="shared" si="149"/>
        <v>0</v>
      </c>
    </row>
    <row r="912" spans="1:43">
      <c r="A912" s="2">
        <v>204</v>
      </c>
      <c r="B912" s="6" t="s">
        <v>2794</v>
      </c>
      <c r="C912" s="7" t="s">
        <v>120</v>
      </c>
      <c r="D912" s="7" t="s">
        <v>2845</v>
      </c>
      <c r="E912" s="8">
        <v>10432302</v>
      </c>
      <c r="F912" s="8">
        <v>17769</v>
      </c>
      <c r="G912" s="8" t="s">
        <v>2846</v>
      </c>
      <c r="H912" s="7" t="s">
        <v>83</v>
      </c>
      <c r="I912" s="7" t="s">
        <v>74</v>
      </c>
      <c r="J912" s="8" t="s">
        <v>75</v>
      </c>
      <c r="K912" s="8" t="s">
        <v>2847</v>
      </c>
      <c r="L912" s="7">
        <v>2016</v>
      </c>
      <c r="M912" s="9">
        <v>42996</v>
      </c>
      <c r="N912" s="10" t="s">
        <v>77</v>
      </c>
      <c r="O912" s="10">
        <v>0</v>
      </c>
      <c r="P912" s="10" t="s">
        <v>78</v>
      </c>
      <c r="Q912" s="10" t="s">
        <v>78</v>
      </c>
      <c r="R912" s="10" t="s">
        <v>78</v>
      </c>
      <c r="S912" s="10" t="s">
        <v>78</v>
      </c>
      <c r="T912" s="8" t="s">
        <v>80</v>
      </c>
      <c r="U912" s="7" t="s">
        <v>2832</v>
      </c>
      <c r="V912" s="8" t="s">
        <v>2833</v>
      </c>
      <c r="W912" s="7" t="s">
        <v>83</v>
      </c>
      <c r="X912" s="11" t="s">
        <v>105</v>
      </c>
      <c r="Y912" s="8"/>
      <c r="Z912" s="8"/>
      <c r="AA912" s="7"/>
      <c r="AB912" s="12"/>
      <c r="AC912" s="4">
        <f t="shared" si="140"/>
        <v>1</v>
      </c>
      <c r="AD912" s="2">
        <f>IF(COUNTIF(D$2:D912,D912)&gt;1,0,1)</f>
        <v>0</v>
      </c>
      <c r="AG912" s="2">
        <f t="shared" si="141"/>
        <v>0</v>
      </c>
      <c r="AH912" s="2">
        <f t="shared" si="147"/>
        <v>0</v>
      </c>
      <c r="AI912" s="2">
        <f t="shared" si="142"/>
        <v>0</v>
      </c>
      <c r="AJ912" s="44" t="str">
        <f t="shared" si="143"/>
        <v>75381834R45744772A</v>
      </c>
      <c r="AK912" s="2">
        <f>IF(COUNTIF(AJ$2:AJ912,AJ912)&gt;1,0,1)</f>
        <v>1</v>
      </c>
      <c r="AL912" s="2">
        <f t="shared" si="144"/>
        <v>0</v>
      </c>
      <c r="AM912" s="2">
        <f t="shared" si="145"/>
        <v>0</v>
      </c>
      <c r="AN912" s="2">
        <f t="shared" si="146"/>
        <v>0</v>
      </c>
      <c r="AO912" s="2">
        <f>VLOOKUP(D912,'[1]Matriculados PD 2015_2019'!$D:$F,3,0)</f>
        <v>0</v>
      </c>
      <c r="AP912" s="2">
        <f t="shared" si="148"/>
        <v>0</v>
      </c>
      <c r="AQ912" s="2">
        <f t="shared" si="149"/>
        <v>0</v>
      </c>
    </row>
    <row r="913" spans="1:43">
      <c r="A913" s="2">
        <v>204</v>
      </c>
      <c r="B913" s="5" t="s">
        <v>2794</v>
      </c>
      <c r="C913" s="13" t="s">
        <v>120</v>
      </c>
      <c r="D913" s="13" t="s">
        <v>2845</v>
      </c>
      <c r="E913" s="14">
        <v>10432302</v>
      </c>
      <c r="F913" s="14">
        <v>17769</v>
      </c>
      <c r="G913" s="14" t="s">
        <v>2846</v>
      </c>
      <c r="H913" s="13" t="s">
        <v>83</v>
      </c>
      <c r="I913" s="13" t="s">
        <v>74</v>
      </c>
      <c r="J913" s="14" t="s">
        <v>75</v>
      </c>
      <c r="K913" s="14" t="s">
        <v>2847</v>
      </c>
      <c r="L913" s="13">
        <v>2016</v>
      </c>
      <c r="M913" s="15">
        <v>42996</v>
      </c>
      <c r="N913" s="16" t="s">
        <v>77</v>
      </c>
      <c r="O913" s="16">
        <v>0</v>
      </c>
      <c r="P913" s="16" t="s">
        <v>78</v>
      </c>
      <c r="Q913" s="16" t="s">
        <v>78</v>
      </c>
      <c r="R913" s="16" t="s">
        <v>78</v>
      </c>
      <c r="S913" s="16" t="s">
        <v>78</v>
      </c>
      <c r="T913" s="14" t="s">
        <v>90</v>
      </c>
      <c r="U913" s="13" t="s">
        <v>692</v>
      </c>
      <c r="V913" s="14" t="s">
        <v>693</v>
      </c>
      <c r="W913" s="13" t="s">
        <v>73</v>
      </c>
      <c r="X913" s="17" t="s">
        <v>642</v>
      </c>
      <c r="Y913" s="14">
        <v>305</v>
      </c>
      <c r="Z913" s="14" t="s">
        <v>686</v>
      </c>
      <c r="AA913" s="13" t="s">
        <v>107</v>
      </c>
      <c r="AB913" s="18" t="s">
        <v>108</v>
      </c>
      <c r="AC913" s="4">
        <f t="shared" si="140"/>
        <v>1</v>
      </c>
      <c r="AD913" s="2">
        <f>IF(COUNTIF(D$2:D913,D913)&gt;1,0,1)</f>
        <v>0</v>
      </c>
      <c r="AG913" s="2">
        <f t="shared" si="141"/>
        <v>0</v>
      </c>
      <c r="AH913" s="2">
        <f t="shared" si="147"/>
        <v>0</v>
      </c>
      <c r="AI913" s="2">
        <f t="shared" si="142"/>
        <v>0</v>
      </c>
      <c r="AJ913" s="44" t="str">
        <f t="shared" si="143"/>
        <v>75381834R30496094A</v>
      </c>
      <c r="AK913" s="2">
        <f>IF(COUNTIF(AJ$2:AJ913,AJ913)&gt;1,0,1)</f>
        <v>0</v>
      </c>
      <c r="AL913" s="2">
        <f t="shared" si="144"/>
        <v>0</v>
      </c>
      <c r="AM913" s="2">
        <f t="shared" si="145"/>
        <v>0</v>
      </c>
      <c r="AN913" s="2">
        <f t="shared" si="146"/>
        <v>0</v>
      </c>
      <c r="AO913" s="2">
        <f>VLOOKUP(D913,'[1]Matriculados PD 2015_2019'!$D:$F,3,0)</f>
        <v>0</v>
      </c>
      <c r="AP913" s="2">
        <f t="shared" si="148"/>
        <v>0</v>
      </c>
      <c r="AQ913" s="2">
        <f t="shared" si="149"/>
        <v>0</v>
      </c>
    </row>
    <row r="914" spans="1:43">
      <c r="A914" s="2">
        <v>204</v>
      </c>
      <c r="B914" s="6" t="s">
        <v>2794</v>
      </c>
      <c r="C914" s="7" t="s">
        <v>120</v>
      </c>
      <c r="D914" s="7" t="s">
        <v>2848</v>
      </c>
      <c r="E914" s="8">
        <v>20012936</v>
      </c>
      <c r="F914" s="8">
        <v>17769</v>
      </c>
      <c r="G914" s="8" t="s">
        <v>2849</v>
      </c>
      <c r="H914" s="7" t="s">
        <v>83</v>
      </c>
      <c r="I914" s="7" t="s">
        <v>74</v>
      </c>
      <c r="J914" s="8" t="s">
        <v>75</v>
      </c>
      <c r="K914" s="8" t="s">
        <v>2850</v>
      </c>
      <c r="L914" s="7">
        <v>2016</v>
      </c>
      <c r="M914" s="9">
        <v>42909</v>
      </c>
      <c r="N914" s="10" t="s">
        <v>77</v>
      </c>
      <c r="O914" s="10">
        <v>0</v>
      </c>
      <c r="P914" s="10" t="s">
        <v>78</v>
      </c>
      <c r="Q914" s="10" t="s">
        <v>78</v>
      </c>
      <c r="R914" s="10" t="s">
        <v>78</v>
      </c>
      <c r="S914" s="10" t="s">
        <v>78</v>
      </c>
      <c r="T914" s="8" t="s">
        <v>80</v>
      </c>
      <c r="U914" s="7" t="s">
        <v>684</v>
      </c>
      <c r="V914" s="8" t="s">
        <v>685</v>
      </c>
      <c r="W914" s="7" t="s">
        <v>83</v>
      </c>
      <c r="X914" s="11" t="s">
        <v>642</v>
      </c>
      <c r="Y914" s="8">
        <v>305</v>
      </c>
      <c r="Z914" s="8" t="s">
        <v>686</v>
      </c>
      <c r="AA914" s="7" t="s">
        <v>107</v>
      </c>
      <c r="AB914" s="12" t="s">
        <v>108</v>
      </c>
      <c r="AC914" s="4">
        <f t="shared" si="140"/>
        <v>1</v>
      </c>
      <c r="AD914" s="2">
        <f>IF(COUNTIF(D$2:D914,D914)&gt;1,0,1)</f>
        <v>1</v>
      </c>
      <c r="AG914" s="2">
        <f t="shared" si="141"/>
        <v>0</v>
      </c>
      <c r="AH914" s="2">
        <f t="shared" si="147"/>
        <v>0</v>
      </c>
      <c r="AI914" s="2">
        <f t="shared" si="142"/>
        <v>1</v>
      </c>
      <c r="AJ914" s="44" t="str">
        <f t="shared" si="143"/>
        <v>77332008M30037704A</v>
      </c>
      <c r="AK914" s="2">
        <f>IF(COUNTIF(AJ$2:AJ914,AJ914)&gt;1,0,1)</f>
        <v>1</v>
      </c>
      <c r="AL914" s="2">
        <f t="shared" si="144"/>
        <v>1</v>
      </c>
      <c r="AM914" s="2">
        <f t="shared" si="145"/>
        <v>0</v>
      </c>
      <c r="AN914" s="2">
        <f t="shared" si="146"/>
        <v>0</v>
      </c>
      <c r="AO914" s="2">
        <f>VLOOKUP(D914,'[1]Matriculados PD 2015_2019'!$D:$F,3,0)</f>
        <v>0</v>
      </c>
      <c r="AP914" s="2">
        <f t="shared" si="148"/>
        <v>0</v>
      </c>
      <c r="AQ914" s="2">
        <f t="shared" si="149"/>
        <v>0</v>
      </c>
    </row>
    <row r="915" spans="1:43">
      <c r="A915" s="2">
        <v>204</v>
      </c>
      <c r="B915" s="6" t="s">
        <v>2794</v>
      </c>
      <c r="C915" s="7" t="s">
        <v>120</v>
      </c>
      <c r="D915" s="7" t="s">
        <v>2848</v>
      </c>
      <c r="E915" s="8">
        <v>20012936</v>
      </c>
      <c r="F915" s="8">
        <v>17769</v>
      </c>
      <c r="G915" s="8" t="s">
        <v>2849</v>
      </c>
      <c r="H915" s="7" t="s">
        <v>83</v>
      </c>
      <c r="I915" s="7" t="s">
        <v>74</v>
      </c>
      <c r="J915" s="8" t="s">
        <v>75</v>
      </c>
      <c r="K915" s="8" t="s">
        <v>2850</v>
      </c>
      <c r="L915" s="7">
        <v>2016</v>
      </c>
      <c r="M915" s="9">
        <v>42909</v>
      </c>
      <c r="N915" s="10" t="s">
        <v>77</v>
      </c>
      <c r="O915" s="10">
        <v>0</v>
      </c>
      <c r="P915" s="10" t="s">
        <v>78</v>
      </c>
      <c r="Q915" s="10" t="s">
        <v>78</v>
      </c>
      <c r="R915" s="10" t="s">
        <v>78</v>
      </c>
      <c r="S915" s="10" t="s">
        <v>78</v>
      </c>
      <c r="T915" s="8" t="s">
        <v>80</v>
      </c>
      <c r="U915" s="7" t="s">
        <v>777</v>
      </c>
      <c r="V915" s="8" t="s">
        <v>778</v>
      </c>
      <c r="W915" s="7" t="s">
        <v>73</v>
      </c>
      <c r="X915" s="11" t="s">
        <v>779</v>
      </c>
      <c r="Y915" s="8">
        <v>465</v>
      </c>
      <c r="Z915" s="8" t="s">
        <v>780</v>
      </c>
      <c r="AA915" s="7" t="s">
        <v>781</v>
      </c>
      <c r="AB915" s="12" t="s">
        <v>782</v>
      </c>
      <c r="AC915" s="4">
        <f t="shared" si="140"/>
        <v>1</v>
      </c>
      <c r="AD915" s="2">
        <f>IF(COUNTIF(D$2:D915,D915)&gt;1,0,1)</f>
        <v>0</v>
      </c>
      <c r="AG915" s="2">
        <f t="shared" si="141"/>
        <v>0</v>
      </c>
      <c r="AH915" s="2">
        <f t="shared" si="147"/>
        <v>0</v>
      </c>
      <c r="AI915" s="2">
        <f t="shared" si="142"/>
        <v>0</v>
      </c>
      <c r="AJ915" s="44" t="str">
        <f t="shared" si="143"/>
        <v>77332008M50055021Y</v>
      </c>
      <c r="AK915" s="2">
        <f>IF(COUNTIF(AJ$2:AJ915,AJ915)&gt;1,0,1)</f>
        <v>1</v>
      </c>
      <c r="AL915" s="2">
        <f t="shared" si="144"/>
        <v>0</v>
      </c>
      <c r="AM915" s="2">
        <f t="shared" si="145"/>
        <v>0</v>
      </c>
      <c r="AN915" s="2">
        <f t="shared" si="146"/>
        <v>0</v>
      </c>
      <c r="AO915" s="2">
        <f>VLOOKUP(D915,'[1]Matriculados PD 2015_2019'!$D:$F,3,0)</f>
        <v>0</v>
      </c>
      <c r="AP915" s="2">
        <f t="shared" si="148"/>
        <v>0</v>
      </c>
      <c r="AQ915" s="2">
        <f t="shared" si="149"/>
        <v>0</v>
      </c>
    </row>
    <row r="916" spans="1:43">
      <c r="A916" s="2">
        <v>204</v>
      </c>
      <c r="B916" s="5" t="s">
        <v>2794</v>
      </c>
      <c r="C916" s="13" t="s">
        <v>120</v>
      </c>
      <c r="D916" s="13" t="s">
        <v>2848</v>
      </c>
      <c r="E916" s="14">
        <v>20012936</v>
      </c>
      <c r="F916" s="14">
        <v>17769</v>
      </c>
      <c r="G916" s="14" t="s">
        <v>2849</v>
      </c>
      <c r="H916" s="13" t="s">
        <v>83</v>
      </c>
      <c r="I916" s="13" t="s">
        <v>74</v>
      </c>
      <c r="J916" s="14" t="s">
        <v>75</v>
      </c>
      <c r="K916" s="14" t="s">
        <v>2850</v>
      </c>
      <c r="L916" s="13">
        <v>2016</v>
      </c>
      <c r="M916" s="15">
        <v>42909</v>
      </c>
      <c r="N916" s="16" t="s">
        <v>77</v>
      </c>
      <c r="O916" s="16">
        <v>0</v>
      </c>
      <c r="P916" s="16" t="s">
        <v>78</v>
      </c>
      <c r="Q916" s="16" t="s">
        <v>78</v>
      </c>
      <c r="R916" s="16" t="s">
        <v>78</v>
      </c>
      <c r="S916" s="16" t="s">
        <v>78</v>
      </c>
      <c r="T916" s="14" t="s">
        <v>90</v>
      </c>
      <c r="U916" s="13" t="s">
        <v>684</v>
      </c>
      <c r="V916" s="14" t="s">
        <v>685</v>
      </c>
      <c r="W916" s="13" t="s">
        <v>83</v>
      </c>
      <c r="X916" s="17" t="s">
        <v>642</v>
      </c>
      <c r="Y916" s="14">
        <v>305</v>
      </c>
      <c r="Z916" s="14" t="s">
        <v>686</v>
      </c>
      <c r="AA916" s="13" t="s">
        <v>107</v>
      </c>
      <c r="AB916" s="18" t="s">
        <v>108</v>
      </c>
      <c r="AC916" s="4">
        <f t="shared" si="140"/>
        <v>1</v>
      </c>
      <c r="AD916" s="2">
        <f>IF(COUNTIF(D$2:D916,D916)&gt;1,0,1)</f>
        <v>0</v>
      </c>
      <c r="AG916" s="2">
        <f t="shared" si="141"/>
        <v>0</v>
      </c>
      <c r="AH916" s="2">
        <f t="shared" si="147"/>
        <v>0</v>
      </c>
      <c r="AI916" s="2">
        <f t="shared" si="142"/>
        <v>0</v>
      </c>
      <c r="AJ916" s="44" t="str">
        <f t="shared" si="143"/>
        <v>77332008M30037704A</v>
      </c>
      <c r="AK916" s="2">
        <f>IF(COUNTIF(AJ$2:AJ916,AJ916)&gt;1,0,1)</f>
        <v>0</v>
      </c>
      <c r="AL916" s="2">
        <f t="shared" si="144"/>
        <v>0</v>
      </c>
      <c r="AM916" s="2">
        <f t="shared" si="145"/>
        <v>0</v>
      </c>
      <c r="AN916" s="2">
        <f t="shared" si="146"/>
        <v>0</v>
      </c>
      <c r="AO916" s="2">
        <f>VLOOKUP(D916,'[1]Matriculados PD 2015_2019'!$D:$F,3,0)</f>
        <v>0</v>
      </c>
      <c r="AP916" s="2">
        <f t="shared" si="148"/>
        <v>0</v>
      </c>
      <c r="AQ916" s="2">
        <f t="shared" si="149"/>
        <v>0</v>
      </c>
    </row>
    <row r="917" spans="1:43">
      <c r="A917" s="2">
        <v>204</v>
      </c>
      <c r="B917" s="6" t="s">
        <v>2794</v>
      </c>
      <c r="C917" s="7" t="s">
        <v>120</v>
      </c>
      <c r="D917" s="7" t="s">
        <v>2851</v>
      </c>
      <c r="E917" s="8">
        <v>20041900</v>
      </c>
      <c r="F917" s="8">
        <v>17769</v>
      </c>
      <c r="G917" s="8" t="s">
        <v>2852</v>
      </c>
      <c r="H917" s="7" t="s">
        <v>83</v>
      </c>
      <c r="I917" s="7" t="s">
        <v>74</v>
      </c>
      <c r="J917" s="8" t="s">
        <v>75</v>
      </c>
      <c r="K917" s="8" t="s">
        <v>2853</v>
      </c>
      <c r="L917" s="7">
        <v>2016</v>
      </c>
      <c r="M917" s="9">
        <v>42991</v>
      </c>
      <c r="N917" s="10" t="s">
        <v>113</v>
      </c>
      <c r="O917" s="10">
        <v>0</v>
      </c>
      <c r="P917" s="10" t="s">
        <v>78</v>
      </c>
      <c r="Q917" s="10" t="s">
        <v>78</v>
      </c>
      <c r="R917" s="10" t="s">
        <v>78</v>
      </c>
      <c r="S917" s="10" t="s">
        <v>78</v>
      </c>
      <c r="T917" s="8" t="s">
        <v>80</v>
      </c>
      <c r="U917" s="7" t="s">
        <v>2843</v>
      </c>
      <c r="V917" s="8" t="s">
        <v>2844</v>
      </c>
      <c r="W917" s="7"/>
      <c r="X917" s="11"/>
      <c r="Y917" s="8"/>
      <c r="Z917" s="8"/>
      <c r="AA917" s="7"/>
      <c r="AB917" s="12"/>
      <c r="AC917" s="4">
        <f t="shared" si="140"/>
        <v>1</v>
      </c>
      <c r="AD917" s="2">
        <f>IF(COUNTIF(D$2:D917,D917)&gt;1,0,1)</f>
        <v>1</v>
      </c>
      <c r="AG917" s="2">
        <f t="shared" si="141"/>
        <v>0</v>
      </c>
      <c r="AH917" s="2">
        <f t="shared" si="147"/>
        <v>0</v>
      </c>
      <c r="AI917" s="2">
        <f t="shared" si="142"/>
        <v>0</v>
      </c>
      <c r="AJ917" s="44" t="str">
        <f t="shared" si="143"/>
        <v>78978784G25097238Y</v>
      </c>
      <c r="AK917" s="2">
        <f>IF(COUNTIF(AJ$2:AJ917,AJ917)&gt;1,0,1)</f>
        <v>1</v>
      </c>
      <c r="AL917" s="2">
        <f t="shared" si="144"/>
        <v>1</v>
      </c>
      <c r="AM917" s="2">
        <f t="shared" si="145"/>
        <v>0</v>
      </c>
      <c r="AN917" s="2">
        <f t="shared" si="146"/>
        <v>0</v>
      </c>
      <c r="AO917" s="2">
        <f>VLOOKUP(D917,'[1]Matriculados PD 2015_2019'!$D:$F,3,0)</f>
        <v>0</v>
      </c>
      <c r="AP917" s="2">
        <f t="shared" si="148"/>
        <v>0</v>
      </c>
      <c r="AQ917" s="2">
        <f t="shared" si="149"/>
        <v>0</v>
      </c>
    </row>
    <row r="918" spans="1:43">
      <c r="A918" s="2">
        <v>204</v>
      </c>
      <c r="B918" s="5" t="s">
        <v>2794</v>
      </c>
      <c r="C918" s="13" t="s">
        <v>120</v>
      </c>
      <c r="D918" s="13" t="s">
        <v>2851</v>
      </c>
      <c r="E918" s="14">
        <v>20041900</v>
      </c>
      <c r="F918" s="14">
        <v>17769</v>
      </c>
      <c r="G918" s="14" t="s">
        <v>2852</v>
      </c>
      <c r="H918" s="13" t="s">
        <v>83</v>
      </c>
      <c r="I918" s="13" t="s">
        <v>74</v>
      </c>
      <c r="J918" s="14" t="s">
        <v>75</v>
      </c>
      <c r="K918" s="14" t="s">
        <v>2853</v>
      </c>
      <c r="L918" s="13">
        <v>2016</v>
      </c>
      <c r="M918" s="15">
        <v>42991</v>
      </c>
      <c r="N918" s="16" t="s">
        <v>113</v>
      </c>
      <c r="O918" s="16">
        <v>0</v>
      </c>
      <c r="P918" s="16" t="s">
        <v>78</v>
      </c>
      <c r="Q918" s="16" t="s">
        <v>78</v>
      </c>
      <c r="R918" s="16" t="s">
        <v>78</v>
      </c>
      <c r="S918" s="16" t="s">
        <v>78</v>
      </c>
      <c r="T918" s="14" t="s">
        <v>80</v>
      </c>
      <c r="U918" s="13" t="s">
        <v>684</v>
      </c>
      <c r="V918" s="14" t="s">
        <v>685</v>
      </c>
      <c r="W918" s="13" t="s">
        <v>83</v>
      </c>
      <c r="X918" s="17" t="s">
        <v>642</v>
      </c>
      <c r="Y918" s="14">
        <v>305</v>
      </c>
      <c r="Z918" s="14" t="s">
        <v>686</v>
      </c>
      <c r="AA918" s="13" t="s">
        <v>107</v>
      </c>
      <c r="AB918" s="18" t="s">
        <v>108</v>
      </c>
      <c r="AC918" s="4">
        <f t="shared" si="140"/>
        <v>1</v>
      </c>
      <c r="AD918" s="2">
        <f>IF(COUNTIF(D$2:D918,D918)&gt;1,0,1)</f>
        <v>0</v>
      </c>
      <c r="AG918" s="2">
        <f t="shared" si="141"/>
        <v>0</v>
      </c>
      <c r="AH918" s="2">
        <f t="shared" si="147"/>
        <v>0</v>
      </c>
      <c r="AI918" s="2">
        <f t="shared" si="142"/>
        <v>0</v>
      </c>
      <c r="AJ918" s="44" t="str">
        <f t="shared" si="143"/>
        <v>78978784G30037704A</v>
      </c>
      <c r="AK918" s="2">
        <f>IF(COUNTIF(AJ$2:AJ918,AJ918)&gt;1,0,1)</f>
        <v>1</v>
      </c>
      <c r="AL918" s="2">
        <f t="shared" si="144"/>
        <v>0</v>
      </c>
      <c r="AM918" s="2">
        <f t="shared" si="145"/>
        <v>0</v>
      </c>
      <c r="AN918" s="2">
        <f t="shared" si="146"/>
        <v>0</v>
      </c>
      <c r="AO918" s="2">
        <f>VLOOKUP(D918,'[1]Matriculados PD 2015_2019'!$D:$F,3,0)</f>
        <v>0</v>
      </c>
      <c r="AP918" s="2">
        <f t="shared" si="148"/>
        <v>0</v>
      </c>
      <c r="AQ918" s="2">
        <f t="shared" si="149"/>
        <v>0</v>
      </c>
    </row>
    <row r="919" spans="1:43">
      <c r="A919" s="2">
        <v>204</v>
      </c>
      <c r="B919" s="6" t="s">
        <v>2794</v>
      </c>
      <c r="C919" s="7" t="s">
        <v>120</v>
      </c>
      <c r="D919" s="7" t="s">
        <v>2851</v>
      </c>
      <c r="E919" s="8">
        <v>20041900</v>
      </c>
      <c r="F919" s="8">
        <v>17769</v>
      </c>
      <c r="G919" s="8" t="s">
        <v>2852</v>
      </c>
      <c r="H919" s="7" t="s">
        <v>83</v>
      </c>
      <c r="I919" s="7" t="s">
        <v>74</v>
      </c>
      <c r="J919" s="8" t="s">
        <v>75</v>
      </c>
      <c r="K919" s="8" t="s">
        <v>2853</v>
      </c>
      <c r="L919" s="7">
        <v>2016</v>
      </c>
      <c r="M919" s="9">
        <v>42991</v>
      </c>
      <c r="N919" s="10" t="s">
        <v>113</v>
      </c>
      <c r="O919" s="10">
        <v>0</v>
      </c>
      <c r="P919" s="10" t="s">
        <v>78</v>
      </c>
      <c r="Q919" s="10" t="s">
        <v>78</v>
      </c>
      <c r="R919" s="10" t="s">
        <v>78</v>
      </c>
      <c r="S919" s="10" t="s">
        <v>78</v>
      </c>
      <c r="T919" s="8" t="s">
        <v>90</v>
      </c>
      <c r="U919" s="7" t="s">
        <v>684</v>
      </c>
      <c r="V919" s="8" t="s">
        <v>685</v>
      </c>
      <c r="W919" s="7" t="s">
        <v>83</v>
      </c>
      <c r="X919" s="11" t="s">
        <v>642</v>
      </c>
      <c r="Y919" s="8">
        <v>305</v>
      </c>
      <c r="Z919" s="8" t="s">
        <v>686</v>
      </c>
      <c r="AA919" s="7" t="s">
        <v>107</v>
      </c>
      <c r="AB919" s="12" t="s">
        <v>108</v>
      </c>
      <c r="AC919" s="4">
        <f t="shared" si="140"/>
        <v>1</v>
      </c>
      <c r="AD919" s="2">
        <f>IF(COUNTIF(D$2:D919,D919)&gt;1,0,1)</f>
        <v>0</v>
      </c>
      <c r="AG919" s="2">
        <f t="shared" si="141"/>
        <v>0</v>
      </c>
      <c r="AH919" s="2">
        <f t="shared" si="147"/>
        <v>0</v>
      </c>
      <c r="AI919" s="2">
        <f t="shared" si="142"/>
        <v>0</v>
      </c>
      <c r="AJ919" s="44" t="str">
        <f t="shared" si="143"/>
        <v>78978784G30037704A</v>
      </c>
      <c r="AK919" s="2">
        <f>IF(COUNTIF(AJ$2:AJ919,AJ919)&gt;1,0,1)</f>
        <v>0</v>
      </c>
      <c r="AL919" s="2">
        <f t="shared" si="144"/>
        <v>0</v>
      </c>
      <c r="AM919" s="2">
        <f t="shared" si="145"/>
        <v>0</v>
      </c>
      <c r="AN919" s="2">
        <f t="shared" si="146"/>
        <v>0</v>
      </c>
      <c r="AO919" s="2">
        <f>VLOOKUP(D919,'[1]Matriculados PD 2015_2019'!$D:$F,3,0)</f>
        <v>0</v>
      </c>
      <c r="AP919" s="2">
        <f t="shared" si="148"/>
        <v>0</v>
      </c>
      <c r="AQ919" s="2">
        <f t="shared" si="149"/>
        <v>0</v>
      </c>
    </row>
    <row r="920" spans="1:43">
      <c r="A920" s="2">
        <v>204</v>
      </c>
      <c r="B920" s="5" t="s">
        <v>2794</v>
      </c>
      <c r="C920" s="13" t="s">
        <v>120</v>
      </c>
      <c r="D920" s="13" t="s">
        <v>2854</v>
      </c>
      <c r="E920" s="14">
        <v>10339308</v>
      </c>
      <c r="F920" s="14">
        <v>17769</v>
      </c>
      <c r="G920" s="14" t="s">
        <v>2855</v>
      </c>
      <c r="H920" s="13" t="s">
        <v>83</v>
      </c>
      <c r="I920" s="13" t="s">
        <v>74</v>
      </c>
      <c r="J920" s="14" t="s">
        <v>75</v>
      </c>
      <c r="K920" s="14" t="s">
        <v>2856</v>
      </c>
      <c r="L920" s="13">
        <v>2016</v>
      </c>
      <c r="M920" s="15">
        <v>42913</v>
      </c>
      <c r="N920" s="16" t="s">
        <v>77</v>
      </c>
      <c r="O920" s="16">
        <v>0</v>
      </c>
      <c r="P920" s="16" t="s">
        <v>78</v>
      </c>
      <c r="Q920" s="16" t="s">
        <v>78</v>
      </c>
      <c r="R920" s="16" t="s">
        <v>78</v>
      </c>
      <c r="S920" s="16" t="s">
        <v>79</v>
      </c>
      <c r="T920" s="14" t="s">
        <v>80</v>
      </c>
      <c r="U920" s="13" t="s">
        <v>2857</v>
      </c>
      <c r="V920" s="14" t="s">
        <v>2858</v>
      </c>
      <c r="W920" s="13" t="s">
        <v>73</v>
      </c>
      <c r="X920" s="17" t="s">
        <v>626</v>
      </c>
      <c r="Y920" s="14">
        <v>510</v>
      </c>
      <c r="Z920" s="14" t="s">
        <v>667</v>
      </c>
      <c r="AA920" s="13" t="s">
        <v>107</v>
      </c>
      <c r="AB920" s="18" t="s">
        <v>108</v>
      </c>
      <c r="AC920" s="4">
        <f t="shared" si="140"/>
        <v>1</v>
      </c>
      <c r="AD920" s="2">
        <f>IF(COUNTIF(D$2:D920,D920)&gt;1,0,1)</f>
        <v>1</v>
      </c>
      <c r="AG920" s="2">
        <f t="shared" si="141"/>
        <v>0</v>
      </c>
      <c r="AH920" s="2">
        <f t="shared" si="147"/>
        <v>0</v>
      </c>
      <c r="AI920" s="2">
        <f t="shared" si="142"/>
        <v>1</v>
      </c>
      <c r="AJ920" s="44" t="str">
        <f t="shared" si="143"/>
        <v>80155092T44368587T</v>
      </c>
      <c r="AK920" s="2">
        <f>IF(COUNTIF(AJ$2:AJ920,AJ920)&gt;1,0,1)</f>
        <v>1</v>
      </c>
      <c r="AL920" s="2">
        <f t="shared" si="144"/>
        <v>1</v>
      </c>
      <c r="AM920" s="2">
        <f t="shared" si="145"/>
        <v>1</v>
      </c>
      <c r="AN920" s="2">
        <f t="shared" si="146"/>
        <v>0</v>
      </c>
      <c r="AO920" s="2">
        <f>VLOOKUP(D920,'[1]Matriculados PD 2015_2019'!$D:$F,3,0)</f>
        <v>0</v>
      </c>
      <c r="AP920" s="2">
        <f t="shared" si="148"/>
        <v>0</v>
      </c>
      <c r="AQ920" s="2">
        <f t="shared" si="149"/>
        <v>0</v>
      </c>
    </row>
    <row r="921" spans="1:43">
      <c r="A921" s="2">
        <v>204</v>
      </c>
      <c r="B921" s="5" t="s">
        <v>2794</v>
      </c>
      <c r="C921" s="13" t="s">
        <v>120</v>
      </c>
      <c r="D921" s="13" t="s">
        <v>2854</v>
      </c>
      <c r="E921" s="14">
        <v>10339308</v>
      </c>
      <c r="F921" s="14">
        <v>17769</v>
      </c>
      <c r="G921" s="14" t="s">
        <v>2855</v>
      </c>
      <c r="H921" s="13" t="s">
        <v>83</v>
      </c>
      <c r="I921" s="13" t="s">
        <v>74</v>
      </c>
      <c r="J921" s="14" t="s">
        <v>75</v>
      </c>
      <c r="K921" s="14" t="s">
        <v>2856</v>
      </c>
      <c r="L921" s="13">
        <v>2016</v>
      </c>
      <c r="M921" s="15">
        <v>42913</v>
      </c>
      <c r="N921" s="16" t="s">
        <v>77</v>
      </c>
      <c r="O921" s="16">
        <v>0</v>
      </c>
      <c r="P921" s="16" t="s">
        <v>78</v>
      </c>
      <c r="Q921" s="16" t="s">
        <v>78</v>
      </c>
      <c r="R921" s="16" t="s">
        <v>78</v>
      </c>
      <c r="S921" s="16" t="s">
        <v>79</v>
      </c>
      <c r="T921" s="14" t="s">
        <v>80</v>
      </c>
      <c r="U921" s="13" t="s">
        <v>668</v>
      </c>
      <c r="V921" s="14" t="s">
        <v>669</v>
      </c>
      <c r="W921" s="13" t="s">
        <v>83</v>
      </c>
      <c r="X921" s="17" t="s">
        <v>626</v>
      </c>
      <c r="Y921" s="14">
        <v>510</v>
      </c>
      <c r="Z921" s="14" t="s">
        <v>667</v>
      </c>
      <c r="AA921" s="13" t="s">
        <v>107</v>
      </c>
      <c r="AB921" s="18" t="s">
        <v>108</v>
      </c>
      <c r="AC921" s="4">
        <f t="shared" si="140"/>
        <v>1</v>
      </c>
      <c r="AD921" s="2">
        <f>IF(COUNTIF(D$2:D921,D921)&gt;1,0,1)</f>
        <v>0</v>
      </c>
      <c r="AG921" s="2">
        <f t="shared" si="141"/>
        <v>0</v>
      </c>
      <c r="AH921" s="2">
        <f t="shared" si="147"/>
        <v>0</v>
      </c>
      <c r="AI921" s="2">
        <f t="shared" si="142"/>
        <v>0</v>
      </c>
      <c r="AJ921" s="44" t="str">
        <f t="shared" si="143"/>
        <v>80155092T51926506G</v>
      </c>
      <c r="AK921" s="2">
        <f>IF(COUNTIF(AJ$2:AJ921,AJ921)&gt;1,0,1)</f>
        <v>1</v>
      </c>
      <c r="AL921" s="2">
        <f t="shared" si="144"/>
        <v>0</v>
      </c>
      <c r="AM921" s="2">
        <f t="shared" si="145"/>
        <v>0</v>
      </c>
      <c r="AN921" s="2">
        <f t="shared" si="146"/>
        <v>0</v>
      </c>
      <c r="AO921" s="2">
        <f>VLOOKUP(D921,'[1]Matriculados PD 2015_2019'!$D:$F,3,0)</f>
        <v>0</v>
      </c>
      <c r="AP921" s="2">
        <f t="shared" si="148"/>
        <v>0</v>
      </c>
      <c r="AQ921" s="2">
        <f t="shared" si="149"/>
        <v>0</v>
      </c>
    </row>
    <row r="922" spans="1:43">
      <c r="A922" s="2">
        <v>204</v>
      </c>
      <c r="B922" s="6" t="s">
        <v>2794</v>
      </c>
      <c r="C922" s="7" t="s">
        <v>120</v>
      </c>
      <c r="D922" s="7" t="s">
        <v>2854</v>
      </c>
      <c r="E922" s="8">
        <v>10339308</v>
      </c>
      <c r="F922" s="8">
        <v>17769</v>
      </c>
      <c r="G922" s="8" t="s">
        <v>2855</v>
      </c>
      <c r="H922" s="7" t="s">
        <v>83</v>
      </c>
      <c r="I922" s="7" t="s">
        <v>74</v>
      </c>
      <c r="J922" s="8" t="s">
        <v>75</v>
      </c>
      <c r="K922" s="8" t="s">
        <v>2856</v>
      </c>
      <c r="L922" s="7">
        <v>2016</v>
      </c>
      <c r="M922" s="9">
        <v>42913</v>
      </c>
      <c r="N922" s="10" t="s">
        <v>77</v>
      </c>
      <c r="O922" s="10">
        <v>0</v>
      </c>
      <c r="P922" s="10" t="s">
        <v>78</v>
      </c>
      <c r="Q922" s="10" t="s">
        <v>78</v>
      </c>
      <c r="R922" s="10" t="s">
        <v>78</v>
      </c>
      <c r="S922" s="10" t="s">
        <v>79</v>
      </c>
      <c r="T922" s="8" t="s">
        <v>90</v>
      </c>
      <c r="U922" s="7" t="s">
        <v>668</v>
      </c>
      <c r="V922" s="8" t="s">
        <v>669</v>
      </c>
      <c r="W922" s="7" t="s">
        <v>83</v>
      </c>
      <c r="X922" s="11" t="s">
        <v>626</v>
      </c>
      <c r="Y922" s="8">
        <v>510</v>
      </c>
      <c r="Z922" s="8" t="s">
        <v>667</v>
      </c>
      <c r="AA922" s="7" t="s">
        <v>107</v>
      </c>
      <c r="AB922" s="12" t="s">
        <v>108</v>
      </c>
      <c r="AC922" s="4">
        <f t="shared" si="140"/>
        <v>1</v>
      </c>
      <c r="AD922" s="2">
        <f>IF(COUNTIF(D$2:D922,D922)&gt;1,0,1)</f>
        <v>0</v>
      </c>
      <c r="AG922" s="2">
        <f t="shared" si="141"/>
        <v>0</v>
      </c>
      <c r="AH922" s="2">
        <f t="shared" si="147"/>
        <v>0</v>
      </c>
      <c r="AI922" s="2">
        <f t="shared" si="142"/>
        <v>0</v>
      </c>
      <c r="AJ922" s="44" t="str">
        <f t="shared" si="143"/>
        <v>80155092T51926506G</v>
      </c>
      <c r="AK922" s="2">
        <f>IF(COUNTIF(AJ$2:AJ922,AJ922)&gt;1,0,1)</f>
        <v>0</v>
      </c>
      <c r="AL922" s="2">
        <f t="shared" si="144"/>
        <v>0</v>
      </c>
      <c r="AM922" s="2">
        <f t="shared" si="145"/>
        <v>0</v>
      </c>
      <c r="AN922" s="2">
        <f t="shared" si="146"/>
        <v>0</v>
      </c>
      <c r="AO922" s="2">
        <f>VLOOKUP(D922,'[1]Matriculados PD 2015_2019'!$D:$F,3,0)</f>
        <v>0</v>
      </c>
      <c r="AP922" s="2">
        <f t="shared" si="148"/>
        <v>0</v>
      </c>
      <c r="AQ922" s="2">
        <f t="shared" si="149"/>
        <v>0</v>
      </c>
    </row>
    <row r="923" spans="1:43">
      <c r="A923" s="2">
        <v>206</v>
      </c>
      <c r="B923" s="5" t="s">
        <v>2859</v>
      </c>
      <c r="C923" s="13" t="s">
        <v>120</v>
      </c>
      <c r="D923" s="13" t="s">
        <v>2860</v>
      </c>
      <c r="E923" s="14">
        <v>10216436</v>
      </c>
      <c r="F923" s="14">
        <v>17771</v>
      </c>
      <c r="G923" s="14" t="s">
        <v>2861</v>
      </c>
      <c r="H923" s="13" t="s">
        <v>83</v>
      </c>
      <c r="I923" s="13" t="s">
        <v>74</v>
      </c>
      <c r="J923" s="14" t="s">
        <v>75</v>
      </c>
      <c r="K923" s="14" t="s">
        <v>2862</v>
      </c>
      <c r="L923" s="13">
        <v>2016</v>
      </c>
      <c r="M923" s="15">
        <v>42983</v>
      </c>
      <c r="N923" s="16" t="s">
        <v>77</v>
      </c>
      <c r="O923" s="16">
        <v>0</v>
      </c>
      <c r="P923" s="16" t="s">
        <v>78</v>
      </c>
      <c r="Q923" s="16" t="s">
        <v>78</v>
      </c>
      <c r="R923" s="16" t="s">
        <v>78</v>
      </c>
      <c r="S923" s="16" t="s">
        <v>78</v>
      </c>
      <c r="T923" s="14" t="s">
        <v>80</v>
      </c>
      <c r="U923" s="13" t="s">
        <v>2863</v>
      </c>
      <c r="V923" s="14" t="s">
        <v>2864</v>
      </c>
      <c r="W923" s="13" t="s">
        <v>73</v>
      </c>
      <c r="X923" s="17" t="s">
        <v>2109</v>
      </c>
      <c r="Y923" s="14">
        <v>610</v>
      </c>
      <c r="Z923" s="14" t="s">
        <v>294</v>
      </c>
      <c r="AA923" s="13" t="s">
        <v>79</v>
      </c>
      <c r="AB923" s="18" t="s">
        <v>86</v>
      </c>
      <c r="AC923" s="4">
        <f t="shared" si="140"/>
        <v>1</v>
      </c>
      <c r="AD923" s="2">
        <f>IF(COUNTIF(D$2:D923,D923)&gt;1,0,1)</f>
        <v>1</v>
      </c>
      <c r="AG923" s="2">
        <f t="shared" si="141"/>
        <v>0</v>
      </c>
      <c r="AH923" s="2">
        <f t="shared" si="147"/>
        <v>0</v>
      </c>
      <c r="AI923" s="2">
        <f t="shared" si="142"/>
        <v>1</v>
      </c>
      <c r="AJ923" s="44" t="str">
        <f t="shared" si="143"/>
        <v>30827095B03081717Q</v>
      </c>
      <c r="AK923" s="2">
        <f>IF(COUNTIF(AJ$2:AJ923,AJ923)&gt;1,0,1)</f>
        <v>1</v>
      </c>
      <c r="AL923" s="2">
        <f t="shared" si="144"/>
        <v>1</v>
      </c>
      <c r="AM923" s="2">
        <f t="shared" si="145"/>
        <v>0</v>
      </c>
      <c r="AN923" s="2">
        <f t="shared" si="146"/>
        <v>0</v>
      </c>
      <c r="AO923" s="2">
        <f>VLOOKUP(D923,'[1]Matriculados PD 2015_2019'!$D:$F,3,0)</f>
        <v>0</v>
      </c>
      <c r="AP923" s="2">
        <f t="shared" si="148"/>
        <v>0</v>
      </c>
      <c r="AQ923" s="2">
        <f t="shared" si="149"/>
        <v>0</v>
      </c>
    </row>
    <row r="924" spans="1:43">
      <c r="A924" s="2">
        <v>206</v>
      </c>
      <c r="B924" s="6" t="s">
        <v>2859</v>
      </c>
      <c r="C924" s="7" t="s">
        <v>120</v>
      </c>
      <c r="D924" s="7" t="s">
        <v>2860</v>
      </c>
      <c r="E924" s="8">
        <v>10216436</v>
      </c>
      <c r="F924" s="8">
        <v>17771</v>
      </c>
      <c r="G924" s="8" t="s">
        <v>2861</v>
      </c>
      <c r="H924" s="7" t="s">
        <v>83</v>
      </c>
      <c r="I924" s="7" t="s">
        <v>74</v>
      </c>
      <c r="J924" s="8" t="s">
        <v>75</v>
      </c>
      <c r="K924" s="8" t="s">
        <v>2862</v>
      </c>
      <c r="L924" s="7">
        <v>2016</v>
      </c>
      <c r="M924" s="9">
        <v>42983</v>
      </c>
      <c r="N924" s="10" t="s">
        <v>77</v>
      </c>
      <c r="O924" s="10">
        <v>0</v>
      </c>
      <c r="P924" s="10" t="s">
        <v>78</v>
      </c>
      <c r="Q924" s="10" t="s">
        <v>78</v>
      </c>
      <c r="R924" s="10" t="s">
        <v>78</v>
      </c>
      <c r="S924" s="10" t="s">
        <v>78</v>
      </c>
      <c r="T924" s="8" t="s">
        <v>80</v>
      </c>
      <c r="U924" s="7" t="s">
        <v>1278</v>
      </c>
      <c r="V924" s="8" t="s">
        <v>1279</v>
      </c>
      <c r="W924" s="7" t="s">
        <v>83</v>
      </c>
      <c r="X924" s="11" t="s">
        <v>2109</v>
      </c>
      <c r="Y924" s="8">
        <v>610</v>
      </c>
      <c r="Z924" s="8" t="s">
        <v>294</v>
      </c>
      <c r="AA924" s="7" t="s">
        <v>79</v>
      </c>
      <c r="AB924" s="12" t="s">
        <v>86</v>
      </c>
      <c r="AC924" s="4">
        <f t="shared" si="140"/>
        <v>1</v>
      </c>
      <c r="AD924" s="2">
        <f>IF(COUNTIF(D$2:D924,D924)&gt;1,0,1)</f>
        <v>0</v>
      </c>
      <c r="AG924" s="2">
        <f t="shared" si="141"/>
        <v>0</v>
      </c>
      <c r="AH924" s="2">
        <f t="shared" si="147"/>
        <v>0</v>
      </c>
      <c r="AI924" s="2">
        <f t="shared" si="142"/>
        <v>0</v>
      </c>
      <c r="AJ924" s="44" t="str">
        <f t="shared" si="143"/>
        <v>30827095B30441701M</v>
      </c>
      <c r="AK924" s="2">
        <f>IF(COUNTIF(AJ$2:AJ924,AJ924)&gt;1,0,1)</f>
        <v>1</v>
      </c>
      <c r="AL924" s="2">
        <f t="shared" si="144"/>
        <v>0</v>
      </c>
      <c r="AM924" s="2">
        <f t="shared" si="145"/>
        <v>0</v>
      </c>
      <c r="AN924" s="2">
        <f t="shared" si="146"/>
        <v>0</v>
      </c>
      <c r="AO924" s="2">
        <f>VLOOKUP(D924,'[1]Matriculados PD 2015_2019'!$D:$F,3,0)</f>
        <v>0</v>
      </c>
      <c r="AP924" s="2">
        <f t="shared" si="148"/>
        <v>0</v>
      </c>
      <c r="AQ924" s="2">
        <f t="shared" si="149"/>
        <v>0</v>
      </c>
    </row>
    <row r="925" spans="1:43">
      <c r="A925" s="2">
        <v>206</v>
      </c>
      <c r="B925" s="5" t="s">
        <v>2859</v>
      </c>
      <c r="C925" s="13" t="s">
        <v>120</v>
      </c>
      <c r="D925" s="13" t="s">
        <v>2860</v>
      </c>
      <c r="E925" s="14">
        <v>10216436</v>
      </c>
      <c r="F925" s="14">
        <v>17771</v>
      </c>
      <c r="G925" s="14" t="s">
        <v>2861</v>
      </c>
      <c r="H925" s="13" t="s">
        <v>83</v>
      </c>
      <c r="I925" s="13" t="s">
        <v>74</v>
      </c>
      <c r="J925" s="14" t="s">
        <v>75</v>
      </c>
      <c r="K925" s="14" t="s">
        <v>2862</v>
      </c>
      <c r="L925" s="13">
        <v>2016</v>
      </c>
      <c r="M925" s="15">
        <v>42983</v>
      </c>
      <c r="N925" s="16" t="s">
        <v>77</v>
      </c>
      <c r="O925" s="16">
        <v>0</v>
      </c>
      <c r="P925" s="16" t="s">
        <v>78</v>
      </c>
      <c r="Q925" s="16" t="s">
        <v>78</v>
      </c>
      <c r="R925" s="16" t="s">
        <v>78</v>
      </c>
      <c r="S925" s="16" t="s">
        <v>78</v>
      </c>
      <c r="T925" s="14" t="s">
        <v>90</v>
      </c>
      <c r="U925" s="13" t="s">
        <v>2863</v>
      </c>
      <c r="V925" s="14" t="s">
        <v>2864</v>
      </c>
      <c r="W925" s="13" t="s">
        <v>73</v>
      </c>
      <c r="X925" s="17" t="s">
        <v>2109</v>
      </c>
      <c r="Y925" s="14">
        <v>610</v>
      </c>
      <c r="Z925" s="14" t="s">
        <v>294</v>
      </c>
      <c r="AA925" s="13" t="s">
        <v>79</v>
      </c>
      <c r="AB925" s="18" t="s">
        <v>86</v>
      </c>
      <c r="AC925" s="4">
        <f t="shared" si="140"/>
        <v>1</v>
      </c>
      <c r="AD925" s="2">
        <f>IF(COUNTIF(D$2:D925,D925)&gt;1,0,1)</f>
        <v>0</v>
      </c>
      <c r="AG925" s="2">
        <f t="shared" si="141"/>
        <v>0</v>
      </c>
      <c r="AH925" s="2">
        <f t="shared" si="147"/>
        <v>0</v>
      </c>
      <c r="AI925" s="2">
        <f t="shared" si="142"/>
        <v>0</v>
      </c>
      <c r="AJ925" s="44" t="str">
        <f t="shared" si="143"/>
        <v>30827095B03081717Q</v>
      </c>
      <c r="AK925" s="2">
        <f>IF(COUNTIF(AJ$2:AJ925,AJ925)&gt;1,0,1)</f>
        <v>0</v>
      </c>
      <c r="AL925" s="2">
        <f t="shared" si="144"/>
        <v>0</v>
      </c>
      <c r="AM925" s="2">
        <f t="shared" si="145"/>
        <v>0</v>
      </c>
      <c r="AN925" s="2">
        <f t="shared" si="146"/>
        <v>0</v>
      </c>
      <c r="AO925" s="2">
        <f>VLOOKUP(D925,'[1]Matriculados PD 2015_2019'!$D:$F,3,0)</f>
        <v>0</v>
      </c>
      <c r="AP925" s="2">
        <f t="shared" si="148"/>
        <v>0</v>
      </c>
      <c r="AQ925" s="2">
        <f t="shared" si="149"/>
        <v>0</v>
      </c>
    </row>
    <row r="926" spans="1:43">
      <c r="A926" s="2">
        <v>206</v>
      </c>
      <c r="B926" s="6" t="s">
        <v>2859</v>
      </c>
      <c r="C926" s="7" t="s">
        <v>120</v>
      </c>
      <c r="D926" s="7" t="s">
        <v>2865</v>
      </c>
      <c r="E926" s="8">
        <v>10165865</v>
      </c>
      <c r="F926" s="8">
        <v>17771</v>
      </c>
      <c r="G926" s="8" t="s">
        <v>2866</v>
      </c>
      <c r="H926" s="7" t="s">
        <v>73</v>
      </c>
      <c r="I926" s="7" t="s">
        <v>74</v>
      </c>
      <c r="J926" s="8" t="s">
        <v>75</v>
      </c>
      <c r="K926" s="8" t="s">
        <v>2867</v>
      </c>
      <c r="L926" s="7">
        <v>2016</v>
      </c>
      <c r="M926" s="9">
        <v>42996</v>
      </c>
      <c r="N926" s="10" t="s">
        <v>113</v>
      </c>
      <c r="O926" s="10">
        <v>0</v>
      </c>
      <c r="P926" s="10" t="s">
        <v>78</v>
      </c>
      <c r="Q926" s="10" t="s">
        <v>78</v>
      </c>
      <c r="R926" s="10" t="s">
        <v>78</v>
      </c>
      <c r="S926" s="10" t="s">
        <v>78</v>
      </c>
      <c r="T926" s="8" t="s">
        <v>80</v>
      </c>
      <c r="U926" s="7" t="s">
        <v>354</v>
      </c>
      <c r="V926" s="8" t="s">
        <v>355</v>
      </c>
      <c r="W926" s="7" t="s">
        <v>83</v>
      </c>
      <c r="X926" s="11" t="s">
        <v>1973</v>
      </c>
      <c r="Y926" s="8">
        <v>255</v>
      </c>
      <c r="Z926" s="8" t="s">
        <v>89</v>
      </c>
      <c r="AA926" s="7" t="s">
        <v>79</v>
      </c>
      <c r="AB926" s="12" t="s">
        <v>86</v>
      </c>
      <c r="AC926" s="4">
        <f t="shared" si="140"/>
        <v>1</v>
      </c>
      <c r="AD926" s="2">
        <f>IF(COUNTIF(D$2:D926,D926)&gt;1,0,1)</f>
        <v>1</v>
      </c>
      <c r="AG926" s="2">
        <f t="shared" si="141"/>
        <v>0</v>
      </c>
      <c r="AH926" s="2">
        <f t="shared" si="147"/>
        <v>0</v>
      </c>
      <c r="AI926" s="2">
        <f t="shared" si="142"/>
        <v>0</v>
      </c>
      <c r="AJ926" s="44" t="str">
        <f t="shared" si="143"/>
        <v>30943201J30438711M</v>
      </c>
      <c r="AK926" s="2">
        <f>IF(COUNTIF(AJ$2:AJ926,AJ926)&gt;1,0,1)</f>
        <v>1</v>
      </c>
      <c r="AL926" s="2">
        <f t="shared" si="144"/>
        <v>0</v>
      </c>
      <c r="AM926" s="2">
        <f t="shared" si="145"/>
        <v>0</v>
      </c>
      <c r="AN926" s="2">
        <f t="shared" si="146"/>
        <v>0</v>
      </c>
      <c r="AO926" s="2">
        <f>VLOOKUP(D926,'[1]Matriculados PD 2015_2019'!$D:$F,3,0)</f>
        <v>0</v>
      </c>
      <c r="AP926" s="2">
        <f t="shared" si="148"/>
        <v>0</v>
      </c>
      <c r="AQ926" s="2">
        <f t="shared" si="149"/>
        <v>0</v>
      </c>
    </row>
    <row r="927" spans="1:43">
      <c r="A927" s="2">
        <v>206</v>
      </c>
      <c r="B927" s="6" t="s">
        <v>2859</v>
      </c>
      <c r="C927" s="7" t="s">
        <v>120</v>
      </c>
      <c r="D927" s="7" t="s">
        <v>2865</v>
      </c>
      <c r="E927" s="8">
        <v>10165865</v>
      </c>
      <c r="F927" s="8">
        <v>17771</v>
      </c>
      <c r="G927" s="8" t="s">
        <v>2866</v>
      </c>
      <c r="H927" s="7" t="s">
        <v>73</v>
      </c>
      <c r="I927" s="7" t="s">
        <v>74</v>
      </c>
      <c r="J927" s="8" t="s">
        <v>75</v>
      </c>
      <c r="K927" s="8" t="s">
        <v>2867</v>
      </c>
      <c r="L927" s="7">
        <v>2016</v>
      </c>
      <c r="M927" s="9">
        <v>42996</v>
      </c>
      <c r="N927" s="10" t="s">
        <v>113</v>
      </c>
      <c r="O927" s="10">
        <v>0</v>
      </c>
      <c r="P927" s="10" t="s">
        <v>78</v>
      </c>
      <c r="Q927" s="10" t="s">
        <v>78</v>
      </c>
      <c r="R927" s="10" t="s">
        <v>78</v>
      </c>
      <c r="S927" s="10" t="s">
        <v>78</v>
      </c>
      <c r="T927" s="8" t="s">
        <v>90</v>
      </c>
      <c r="U927" s="7" t="s">
        <v>354</v>
      </c>
      <c r="V927" s="8" t="s">
        <v>355</v>
      </c>
      <c r="W927" s="7" t="s">
        <v>83</v>
      </c>
      <c r="X927" s="11" t="s">
        <v>1973</v>
      </c>
      <c r="Y927" s="8">
        <v>255</v>
      </c>
      <c r="Z927" s="8" t="s">
        <v>89</v>
      </c>
      <c r="AA927" s="7" t="s">
        <v>79</v>
      </c>
      <c r="AB927" s="12" t="s">
        <v>86</v>
      </c>
      <c r="AC927" s="4">
        <f t="shared" si="140"/>
        <v>1</v>
      </c>
      <c r="AD927" s="2">
        <f>IF(COUNTIF(D$2:D927,D927)&gt;1,0,1)</f>
        <v>0</v>
      </c>
      <c r="AG927" s="2">
        <f t="shared" si="141"/>
        <v>0</v>
      </c>
      <c r="AH927" s="2">
        <f t="shared" si="147"/>
        <v>0</v>
      </c>
      <c r="AI927" s="2">
        <f t="shared" si="142"/>
        <v>0</v>
      </c>
      <c r="AJ927" s="44" t="str">
        <f t="shared" si="143"/>
        <v>30943201J30438711M</v>
      </c>
      <c r="AK927" s="2">
        <f>IF(COUNTIF(AJ$2:AJ927,AJ927)&gt;1,0,1)</f>
        <v>0</v>
      </c>
      <c r="AL927" s="2">
        <f t="shared" si="144"/>
        <v>0</v>
      </c>
      <c r="AM927" s="2">
        <f t="shared" si="145"/>
        <v>0</v>
      </c>
      <c r="AN927" s="2">
        <f t="shared" si="146"/>
        <v>0</v>
      </c>
      <c r="AO927" s="2">
        <f>VLOOKUP(D927,'[1]Matriculados PD 2015_2019'!$D:$F,3,0)</f>
        <v>0</v>
      </c>
      <c r="AP927" s="2">
        <f t="shared" si="148"/>
        <v>0</v>
      </c>
      <c r="AQ927" s="2">
        <f t="shared" si="149"/>
        <v>0</v>
      </c>
    </row>
    <row r="928" spans="1:43">
      <c r="A928" s="2">
        <v>206</v>
      </c>
      <c r="B928" s="5" t="s">
        <v>2859</v>
      </c>
      <c r="C928" s="13" t="s">
        <v>120</v>
      </c>
      <c r="D928" s="13" t="s">
        <v>2868</v>
      </c>
      <c r="E928" s="14">
        <v>10216234</v>
      </c>
      <c r="F928" s="14">
        <v>17771</v>
      </c>
      <c r="G928" s="14" t="s">
        <v>2869</v>
      </c>
      <c r="H928" s="13" t="s">
        <v>73</v>
      </c>
      <c r="I928" s="13" t="s">
        <v>74</v>
      </c>
      <c r="J928" s="14" t="s">
        <v>75</v>
      </c>
      <c r="K928" s="14" t="s">
        <v>2870</v>
      </c>
      <c r="L928" s="13">
        <v>2016</v>
      </c>
      <c r="M928" s="15">
        <v>43000</v>
      </c>
      <c r="N928" s="16" t="s">
        <v>77</v>
      </c>
      <c r="O928" s="16">
        <v>0</v>
      </c>
      <c r="P928" s="16" t="s">
        <v>78</v>
      </c>
      <c r="Q928" s="16" t="s">
        <v>78</v>
      </c>
      <c r="R928" s="16" t="s">
        <v>78</v>
      </c>
      <c r="S928" s="16" t="s">
        <v>78</v>
      </c>
      <c r="T928" s="14" t="s">
        <v>80</v>
      </c>
      <c r="U928" s="13" t="s">
        <v>2871</v>
      </c>
      <c r="V928" s="14" t="s">
        <v>2872</v>
      </c>
      <c r="W928" s="13"/>
      <c r="X928" s="17"/>
      <c r="Y928" s="14"/>
      <c r="Z928" s="14"/>
      <c r="AA928" s="13"/>
      <c r="AB928" s="18"/>
      <c r="AC928" s="4">
        <f t="shared" si="140"/>
        <v>1</v>
      </c>
      <c r="AD928" s="2">
        <f>IF(COUNTIF(D$2:D928,D928)&gt;1,0,1)</f>
        <v>1</v>
      </c>
      <c r="AG928" s="2">
        <f t="shared" si="141"/>
        <v>0</v>
      </c>
      <c r="AH928" s="2">
        <f t="shared" si="147"/>
        <v>0</v>
      </c>
      <c r="AI928" s="2">
        <f t="shared" si="142"/>
        <v>1</v>
      </c>
      <c r="AJ928" s="44" t="str">
        <f t="shared" si="143"/>
        <v>30967987M25986699B</v>
      </c>
      <c r="AK928" s="2">
        <f>IF(COUNTIF(AJ$2:AJ928,AJ928)&gt;1,0,1)</f>
        <v>1</v>
      </c>
      <c r="AL928" s="2">
        <f t="shared" si="144"/>
        <v>1</v>
      </c>
      <c r="AM928" s="2">
        <f t="shared" si="145"/>
        <v>0</v>
      </c>
      <c r="AN928" s="2">
        <f t="shared" si="146"/>
        <v>0</v>
      </c>
      <c r="AO928" s="2">
        <f>VLOOKUP(D928,'[1]Matriculados PD 2015_2019'!$D:$F,3,0)</f>
        <v>0</v>
      </c>
      <c r="AP928" s="2">
        <f t="shared" si="148"/>
        <v>0</v>
      </c>
      <c r="AQ928" s="2">
        <f t="shared" si="149"/>
        <v>0</v>
      </c>
    </row>
    <row r="929" spans="1:43">
      <c r="A929" s="2">
        <v>206</v>
      </c>
      <c r="B929" s="6" t="s">
        <v>2859</v>
      </c>
      <c r="C929" s="7" t="s">
        <v>120</v>
      </c>
      <c r="D929" s="7" t="s">
        <v>2868</v>
      </c>
      <c r="E929" s="8">
        <v>10216234</v>
      </c>
      <c r="F929" s="8">
        <v>17771</v>
      </c>
      <c r="G929" s="8" t="s">
        <v>2869</v>
      </c>
      <c r="H929" s="7" t="s">
        <v>73</v>
      </c>
      <c r="I929" s="7" t="s">
        <v>74</v>
      </c>
      <c r="J929" s="8" t="s">
        <v>75</v>
      </c>
      <c r="K929" s="8" t="s">
        <v>2870</v>
      </c>
      <c r="L929" s="7">
        <v>2016</v>
      </c>
      <c r="M929" s="9">
        <v>43000</v>
      </c>
      <c r="N929" s="10" t="s">
        <v>77</v>
      </c>
      <c r="O929" s="10">
        <v>0</v>
      </c>
      <c r="P929" s="10" t="s">
        <v>78</v>
      </c>
      <c r="Q929" s="10" t="s">
        <v>78</v>
      </c>
      <c r="R929" s="10" t="s">
        <v>78</v>
      </c>
      <c r="S929" s="10" t="s">
        <v>78</v>
      </c>
      <c r="T929" s="8" t="s">
        <v>80</v>
      </c>
      <c r="U929" s="7" t="s">
        <v>2118</v>
      </c>
      <c r="V929" s="8" t="s">
        <v>2119</v>
      </c>
      <c r="W929" s="7" t="s">
        <v>83</v>
      </c>
      <c r="X929" s="11" t="s">
        <v>2109</v>
      </c>
      <c r="Y929" s="8">
        <v>610</v>
      </c>
      <c r="Z929" s="8" t="s">
        <v>294</v>
      </c>
      <c r="AA929" s="7" t="s">
        <v>79</v>
      </c>
      <c r="AB929" s="12" t="s">
        <v>86</v>
      </c>
      <c r="AC929" s="4">
        <f t="shared" si="140"/>
        <v>1</v>
      </c>
      <c r="AD929" s="2">
        <f>IF(COUNTIF(D$2:D929,D929)&gt;1,0,1)</f>
        <v>0</v>
      </c>
      <c r="AG929" s="2">
        <f t="shared" si="141"/>
        <v>0</v>
      </c>
      <c r="AH929" s="2">
        <f t="shared" si="147"/>
        <v>0</v>
      </c>
      <c r="AI929" s="2">
        <f t="shared" si="142"/>
        <v>0</v>
      </c>
      <c r="AJ929" s="44" t="str">
        <f t="shared" si="143"/>
        <v>30967987M31594361C</v>
      </c>
      <c r="AK929" s="2">
        <f>IF(COUNTIF(AJ$2:AJ929,AJ929)&gt;1,0,1)</f>
        <v>1</v>
      </c>
      <c r="AL929" s="2">
        <f t="shared" si="144"/>
        <v>0</v>
      </c>
      <c r="AM929" s="2">
        <f t="shared" si="145"/>
        <v>0</v>
      </c>
      <c r="AN929" s="2">
        <f t="shared" si="146"/>
        <v>0</v>
      </c>
      <c r="AO929" s="2">
        <f>VLOOKUP(D929,'[1]Matriculados PD 2015_2019'!$D:$F,3,0)</f>
        <v>0</v>
      </c>
      <c r="AP929" s="2">
        <f t="shared" si="148"/>
        <v>0</v>
      </c>
      <c r="AQ929" s="2">
        <f t="shared" si="149"/>
        <v>0</v>
      </c>
    </row>
    <row r="930" spans="1:43">
      <c r="A930" s="2">
        <v>206</v>
      </c>
      <c r="B930" s="6" t="s">
        <v>2859</v>
      </c>
      <c r="C930" s="7" t="s">
        <v>120</v>
      </c>
      <c r="D930" s="7" t="s">
        <v>2868</v>
      </c>
      <c r="E930" s="8">
        <v>10216234</v>
      </c>
      <c r="F930" s="8">
        <v>17771</v>
      </c>
      <c r="G930" s="8" t="s">
        <v>2869</v>
      </c>
      <c r="H930" s="7" t="s">
        <v>73</v>
      </c>
      <c r="I930" s="7" t="s">
        <v>74</v>
      </c>
      <c r="J930" s="8" t="s">
        <v>75</v>
      </c>
      <c r="K930" s="8" t="s">
        <v>2870</v>
      </c>
      <c r="L930" s="7">
        <v>2016</v>
      </c>
      <c r="M930" s="9">
        <v>43000</v>
      </c>
      <c r="N930" s="10" t="s">
        <v>77</v>
      </c>
      <c r="O930" s="10">
        <v>0</v>
      </c>
      <c r="P930" s="10" t="s">
        <v>78</v>
      </c>
      <c r="Q930" s="10" t="s">
        <v>78</v>
      </c>
      <c r="R930" s="10" t="s">
        <v>78</v>
      </c>
      <c r="S930" s="10" t="s">
        <v>78</v>
      </c>
      <c r="T930" s="8" t="s">
        <v>90</v>
      </c>
      <c r="U930" s="7" t="s">
        <v>2120</v>
      </c>
      <c r="V930" s="8" t="s">
        <v>2121</v>
      </c>
      <c r="W930" s="7" t="s">
        <v>83</v>
      </c>
      <c r="X930" s="11" t="s">
        <v>2109</v>
      </c>
      <c r="Y930" s="8">
        <v>610</v>
      </c>
      <c r="Z930" s="8" t="s">
        <v>294</v>
      </c>
      <c r="AA930" s="7" t="s">
        <v>79</v>
      </c>
      <c r="AB930" s="12" t="s">
        <v>86</v>
      </c>
      <c r="AC930" s="4">
        <f t="shared" si="140"/>
        <v>1</v>
      </c>
      <c r="AD930" s="2">
        <f>IF(COUNTIF(D$2:D930,D930)&gt;1,0,1)</f>
        <v>0</v>
      </c>
      <c r="AG930" s="2">
        <f t="shared" si="141"/>
        <v>0</v>
      </c>
      <c r="AH930" s="2">
        <f t="shared" si="147"/>
        <v>0</v>
      </c>
      <c r="AI930" s="2">
        <f t="shared" si="142"/>
        <v>0</v>
      </c>
      <c r="AJ930" s="44" t="str">
        <f t="shared" si="143"/>
        <v>30967987M50268514J</v>
      </c>
      <c r="AK930" s="2">
        <f>IF(COUNTIF(AJ$2:AJ930,AJ930)&gt;1,0,1)</f>
        <v>1</v>
      </c>
      <c r="AL930" s="2">
        <f t="shared" si="144"/>
        <v>0</v>
      </c>
      <c r="AM930" s="2">
        <f t="shared" si="145"/>
        <v>0</v>
      </c>
      <c r="AN930" s="2">
        <f t="shared" si="146"/>
        <v>0</v>
      </c>
      <c r="AO930" s="2">
        <f>VLOOKUP(D930,'[1]Matriculados PD 2015_2019'!$D:$F,3,0)</f>
        <v>0</v>
      </c>
      <c r="AP930" s="2">
        <f t="shared" si="148"/>
        <v>0</v>
      </c>
      <c r="AQ930" s="2">
        <f t="shared" si="149"/>
        <v>0</v>
      </c>
    </row>
    <row r="931" spans="1:43">
      <c r="A931" s="2">
        <v>206</v>
      </c>
      <c r="B931" s="5" t="s">
        <v>2859</v>
      </c>
      <c r="C931" s="13" t="s">
        <v>120</v>
      </c>
      <c r="D931" s="13" t="s">
        <v>2873</v>
      </c>
      <c r="E931" s="14">
        <v>10299526</v>
      </c>
      <c r="F931" s="14">
        <v>17771</v>
      </c>
      <c r="G931" s="14" t="s">
        <v>2874</v>
      </c>
      <c r="H931" s="13" t="s">
        <v>73</v>
      </c>
      <c r="I931" s="13" t="s">
        <v>74</v>
      </c>
      <c r="J931" s="14" t="s">
        <v>75</v>
      </c>
      <c r="K931" s="14" t="s">
        <v>2875</v>
      </c>
      <c r="L931" s="13">
        <v>2016</v>
      </c>
      <c r="M931" s="15">
        <v>43000</v>
      </c>
      <c r="N931" s="16" t="s">
        <v>77</v>
      </c>
      <c r="O931" s="16">
        <v>0</v>
      </c>
      <c r="P931" s="16" t="s">
        <v>78</v>
      </c>
      <c r="Q931" s="16" t="s">
        <v>78</v>
      </c>
      <c r="R931" s="16" t="s">
        <v>78</v>
      </c>
      <c r="S931" s="16" t="s">
        <v>78</v>
      </c>
      <c r="T931" s="14" t="s">
        <v>80</v>
      </c>
      <c r="U931" s="13" t="s">
        <v>2876</v>
      </c>
      <c r="V931" s="14" t="s">
        <v>2877</v>
      </c>
      <c r="W931" s="13" t="s">
        <v>83</v>
      </c>
      <c r="X931" s="17" t="s">
        <v>2109</v>
      </c>
      <c r="Y931" s="14">
        <v>610</v>
      </c>
      <c r="Z931" s="14" t="s">
        <v>294</v>
      </c>
      <c r="AA931" s="13" t="s">
        <v>79</v>
      </c>
      <c r="AB931" s="18" t="s">
        <v>86</v>
      </c>
      <c r="AC931" s="4">
        <f t="shared" si="140"/>
        <v>1</v>
      </c>
      <c r="AD931" s="2">
        <f>IF(COUNTIF(D$2:D931,D931)&gt;1,0,1)</f>
        <v>1</v>
      </c>
      <c r="AG931" s="2">
        <f t="shared" si="141"/>
        <v>0</v>
      </c>
      <c r="AH931" s="2">
        <f t="shared" si="147"/>
        <v>0</v>
      </c>
      <c r="AI931" s="2">
        <f t="shared" si="142"/>
        <v>1</v>
      </c>
      <c r="AJ931" s="44" t="str">
        <f t="shared" si="143"/>
        <v>30981529T30462473P</v>
      </c>
      <c r="AK931" s="2">
        <f>IF(COUNTIF(AJ$2:AJ931,AJ931)&gt;1,0,1)</f>
        <v>1</v>
      </c>
      <c r="AL931" s="2">
        <f t="shared" si="144"/>
        <v>1</v>
      </c>
      <c r="AM931" s="2">
        <f t="shared" si="145"/>
        <v>0</v>
      </c>
      <c r="AN931" s="2">
        <f t="shared" si="146"/>
        <v>0</v>
      </c>
      <c r="AO931" s="2">
        <f>VLOOKUP(D931,'[1]Matriculados PD 2015_2019'!$D:$F,3,0)</f>
        <v>0</v>
      </c>
      <c r="AP931" s="2">
        <f t="shared" si="148"/>
        <v>0</v>
      </c>
      <c r="AQ931" s="2">
        <f t="shared" si="149"/>
        <v>0</v>
      </c>
    </row>
    <row r="932" spans="1:43">
      <c r="A932" s="2">
        <v>206</v>
      </c>
      <c r="B932" s="6" t="s">
        <v>2859</v>
      </c>
      <c r="C932" s="7" t="s">
        <v>120</v>
      </c>
      <c r="D932" s="7" t="s">
        <v>2873</v>
      </c>
      <c r="E932" s="8">
        <v>10299526</v>
      </c>
      <c r="F932" s="8">
        <v>17771</v>
      </c>
      <c r="G932" s="8" t="s">
        <v>2874</v>
      </c>
      <c r="H932" s="7" t="s">
        <v>73</v>
      </c>
      <c r="I932" s="7" t="s">
        <v>74</v>
      </c>
      <c r="J932" s="8" t="s">
        <v>75</v>
      </c>
      <c r="K932" s="8" t="s">
        <v>2875</v>
      </c>
      <c r="L932" s="7">
        <v>2016</v>
      </c>
      <c r="M932" s="9">
        <v>43000</v>
      </c>
      <c r="N932" s="10" t="s">
        <v>77</v>
      </c>
      <c r="O932" s="10">
        <v>0</v>
      </c>
      <c r="P932" s="10" t="s">
        <v>78</v>
      </c>
      <c r="Q932" s="10" t="s">
        <v>78</v>
      </c>
      <c r="R932" s="10" t="s">
        <v>78</v>
      </c>
      <c r="S932" s="10" t="s">
        <v>78</v>
      </c>
      <c r="T932" s="8" t="s">
        <v>80</v>
      </c>
      <c r="U932" s="7" t="s">
        <v>2118</v>
      </c>
      <c r="V932" s="8" t="s">
        <v>2119</v>
      </c>
      <c r="W932" s="7" t="s">
        <v>83</v>
      </c>
      <c r="X932" s="11" t="s">
        <v>2109</v>
      </c>
      <c r="Y932" s="8">
        <v>610</v>
      </c>
      <c r="Z932" s="8" t="s">
        <v>294</v>
      </c>
      <c r="AA932" s="7" t="s">
        <v>79</v>
      </c>
      <c r="AB932" s="12" t="s">
        <v>86</v>
      </c>
      <c r="AC932" s="4">
        <f t="shared" si="140"/>
        <v>1</v>
      </c>
      <c r="AD932" s="2">
        <f>IF(COUNTIF(D$2:D932,D932)&gt;1,0,1)</f>
        <v>0</v>
      </c>
      <c r="AG932" s="2">
        <f t="shared" si="141"/>
        <v>0</v>
      </c>
      <c r="AH932" s="2">
        <f t="shared" si="147"/>
        <v>0</v>
      </c>
      <c r="AI932" s="2">
        <f t="shared" si="142"/>
        <v>0</v>
      </c>
      <c r="AJ932" s="44" t="str">
        <f t="shared" si="143"/>
        <v>30981529T31594361C</v>
      </c>
      <c r="AK932" s="2">
        <f>IF(COUNTIF(AJ$2:AJ932,AJ932)&gt;1,0,1)</f>
        <v>1</v>
      </c>
      <c r="AL932" s="2">
        <f t="shared" si="144"/>
        <v>0</v>
      </c>
      <c r="AM932" s="2">
        <f t="shared" si="145"/>
        <v>0</v>
      </c>
      <c r="AN932" s="2">
        <f t="shared" si="146"/>
        <v>0</v>
      </c>
      <c r="AO932" s="2">
        <f>VLOOKUP(D932,'[1]Matriculados PD 2015_2019'!$D:$F,3,0)</f>
        <v>0</v>
      </c>
      <c r="AP932" s="2">
        <f t="shared" si="148"/>
        <v>0</v>
      </c>
      <c r="AQ932" s="2">
        <f t="shared" si="149"/>
        <v>0</v>
      </c>
    </row>
    <row r="933" spans="1:43">
      <c r="A933" s="2">
        <v>206</v>
      </c>
      <c r="B933" s="5" t="s">
        <v>2859</v>
      </c>
      <c r="C933" s="13" t="s">
        <v>120</v>
      </c>
      <c r="D933" s="13" t="s">
        <v>2873</v>
      </c>
      <c r="E933" s="14">
        <v>10299526</v>
      </c>
      <c r="F933" s="14">
        <v>17771</v>
      </c>
      <c r="G933" s="14" t="s">
        <v>2874</v>
      </c>
      <c r="H933" s="13" t="s">
        <v>73</v>
      </c>
      <c r="I933" s="13" t="s">
        <v>74</v>
      </c>
      <c r="J933" s="14" t="s">
        <v>75</v>
      </c>
      <c r="K933" s="14" t="s">
        <v>2875</v>
      </c>
      <c r="L933" s="13">
        <v>2016</v>
      </c>
      <c r="M933" s="15">
        <v>43000</v>
      </c>
      <c r="N933" s="16" t="s">
        <v>77</v>
      </c>
      <c r="O933" s="16">
        <v>0</v>
      </c>
      <c r="P933" s="16" t="s">
        <v>78</v>
      </c>
      <c r="Q933" s="16" t="s">
        <v>78</v>
      </c>
      <c r="R933" s="16" t="s">
        <v>78</v>
      </c>
      <c r="S933" s="16" t="s">
        <v>78</v>
      </c>
      <c r="T933" s="14" t="s">
        <v>90</v>
      </c>
      <c r="U933" s="13" t="s">
        <v>2118</v>
      </c>
      <c r="V933" s="14" t="s">
        <v>2119</v>
      </c>
      <c r="W933" s="13" t="s">
        <v>83</v>
      </c>
      <c r="X933" s="17" t="s">
        <v>2109</v>
      </c>
      <c r="Y933" s="14">
        <v>610</v>
      </c>
      <c r="Z933" s="14" t="s">
        <v>294</v>
      </c>
      <c r="AA933" s="13" t="s">
        <v>79</v>
      </c>
      <c r="AB933" s="18" t="s">
        <v>86</v>
      </c>
      <c r="AC933" s="4">
        <f t="shared" si="140"/>
        <v>1</v>
      </c>
      <c r="AD933" s="2">
        <f>IF(COUNTIF(D$2:D933,D933)&gt;1,0,1)</f>
        <v>0</v>
      </c>
      <c r="AG933" s="2">
        <f t="shared" si="141"/>
        <v>0</v>
      </c>
      <c r="AH933" s="2">
        <f t="shared" si="147"/>
        <v>0</v>
      </c>
      <c r="AI933" s="2">
        <f t="shared" si="142"/>
        <v>0</v>
      </c>
      <c r="AJ933" s="44" t="str">
        <f t="shared" si="143"/>
        <v>30981529T31594361C</v>
      </c>
      <c r="AK933" s="2">
        <f>IF(COUNTIF(AJ$2:AJ933,AJ933)&gt;1,0,1)</f>
        <v>0</v>
      </c>
      <c r="AL933" s="2">
        <f t="shared" si="144"/>
        <v>0</v>
      </c>
      <c r="AM933" s="2">
        <f t="shared" si="145"/>
        <v>0</v>
      </c>
      <c r="AN933" s="2">
        <f t="shared" si="146"/>
        <v>0</v>
      </c>
      <c r="AO933" s="2">
        <f>VLOOKUP(D933,'[1]Matriculados PD 2015_2019'!$D:$F,3,0)</f>
        <v>0</v>
      </c>
      <c r="AP933" s="2">
        <f t="shared" si="148"/>
        <v>0</v>
      </c>
      <c r="AQ933" s="2">
        <f t="shared" si="149"/>
        <v>0</v>
      </c>
    </row>
    <row r="934" spans="1:43">
      <c r="A934" s="2">
        <v>206</v>
      </c>
      <c r="B934" s="6" t="s">
        <v>2859</v>
      </c>
      <c r="C934" s="7" t="s">
        <v>120</v>
      </c>
      <c r="D934" s="7" t="s">
        <v>2878</v>
      </c>
      <c r="E934" s="8">
        <v>10283776</v>
      </c>
      <c r="F934" s="8">
        <v>17771</v>
      </c>
      <c r="G934" s="8" t="s">
        <v>2879</v>
      </c>
      <c r="H934" s="7" t="s">
        <v>83</v>
      </c>
      <c r="I934" s="7" t="s">
        <v>74</v>
      </c>
      <c r="J934" s="8" t="s">
        <v>75</v>
      </c>
      <c r="K934" s="8" t="s">
        <v>2880</v>
      </c>
      <c r="L934" s="7">
        <v>2016</v>
      </c>
      <c r="M934" s="9">
        <v>43007</v>
      </c>
      <c r="N934" s="10" t="s">
        <v>77</v>
      </c>
      <c r="O934" s="10">
        <v>0</v>
      </c>
      <c r="P934" s="10" t="s">
        <v>78</v>
      </c>
      <c r="Q934" s="10" t="s">
        <v>78</v>
      </c>
      <c r="R934" s="10" t="s">
        <v>78</v>
      </c>
      <c r="S934" s="10" t="s">
        <v>78</v>
      </c>
      <c r="T934" s="8" t="s">
        <v>80</v>
      </c>
      <c r="U934" s="7"/>
      <c r="V934" s="8" t="s">
        <v>1240</v>
      </c>
      <c r="W934" s="7"/>
      <c r="X934" s="11"/>
      <c r="Y934" s="8"/>
      <c r="Z934" s="8"/>
      <c r="AA934" s="7"/>
      <c r="AB934" s="12"/>
      <c r="AC934" s="4">
        <f t="shared" si="140"/>
        <v>1</v>
      </c>
      <c r="AD934" s="2">
        <f>IF(COUNTIF(D$2:D934,D934)&gt;1,0,1)</f>
        <v>1</v>
      </c>
      <c r="AG934" s="2">
        <f t="shared" si="141"/>
        <v>0</v>
      </c>
      <c r="AH934" s="2">
        <f t="shared" si="147"/>
        <v>0</v>
      </c>
      <c r="AI934" s="2">
        <f t="shared" si="142"/>
        <v>1</v>
      </c>
      <c r="AJ934" s="44" t="str">
        <f t="shared" si="143"/>
        <v>44363582D</v>
      </c>
      <c r="AK934" s="2">
        <f>IF(COUNTIF(AJ$2:AJ934,AJ934)&gt;1,0,1)</f>
        <v>1</v>
      </c>
      <c r="AL934" s="2">
        <f t="shared" si="144"/>
        <v>1</v>
      </c>
      <c r="AM934" s="2">
        <f t="shared" si="145"/>
        <v>0</v>
      </c>
      <c r="AN934" s="2">
        <f t="shared" si="146"/>
        <v>0</v>
      </c>
      <c r="AO934" s="2">
        <f>VLOOKUP(D934,'[1]Matriculados PD 2015_2019'!$D:$F,3,0)</f>
        <v>0</v>
      </c>
      <c r="AP934" s="2">
        <f t="shared" si="148"/>
        <v>0</v>
      </c>
      <c r="AQ934" s="2">
        <f t="shared" si="149"/>
        <v>0</v>
      </c>
    </row>
    <row r="935" spans="1:43">
      <c r="A935" s="2">
        <v>206</v>
      </c>
      <c r="B935" s="6" t="s">
        <v>2859</v>
      </c>
      <c r="C935" s="7" t="s">
        <v>120</v>
      </c>
      <c r="D935" s="7" t="s">
        <v>2878</v>
      </c>
      <c r="E935" s="8">
        <v>10283776</v>
      </c>
      <c r="F935" s="8">
        <v>17771</v>
      </c>
      <c r="G935" s="8" t="s">
        <v>2879</v>
      </c>
      <c r="H935" s="7" t="s">
        <v>83</v>
      </c>
      <c r="I935" s="7" t="s">
        <v>74</v>
      </c>
      <c r="J935" s="8" t="s">
        <v>75</v>
      </c>
      <c r="K935" s="8" t="s">
        <v>2880</v>
      </c>
      <c r="L935" s="7">
        <v>2016</v>
      </c>
      <c r="M935" s="9">
        <v>43007</v>
      </c>
      <c r="N935" s="10" t="s">
        <v>77</v>
      </c>
      <c r="O935" s="10">
        <v>0</v>
      </c>
      <c r="P935" s="10" t="s">
        <v>78</v>
      </c>
      <c r="Q935" s="10" t="s">
        <v>78</v>
      </c>
      <c r="R935" s="10" t="s">
        <v>78</v>
      </c>
      <c r="S935" s="10" t="s">
        <v>78</v>
      </c>
      <c r="T935" s="8" t="s">
        <v>80</v>
      </c>
      <c r="U935" s="7" t="s">
        <v>1278</v>
      </c>
      <c r="V935" s="8" t="s">
        <v>1279</v>
      </c>
      <c r="W935" s="7" t="s">
        <v>83</v>
      </c>
      <c r="X935" s="11" t="s">
        <v>2109</v>
      </c>
      <c r="Y935" s="8">
        <v>610</v>
      </c>
      <c r="Z935" s="8" t="s">
        <v>294</v>
      </c>
      <c r="AA935" s="7" t="s">
        <v>79</v>
      </c>
      <c r="AB935" s="12" t="s">
        <v>86</v>
      </c>
      <c r="AC935" s="4">
        <f t="shared" si="140"/>
        <v>1</v>
      </c>
      <c r="AD935" s="2">
        <f>IF(COUNTIF(D$2:D935,D935)&gt;1,0,1)</f>
        <v>0</v>
      </c>
      <c r="AG935" s="2">
        <f t="shared" si="141"/>
        <v>0</v>
      </c>
      <c r="AH935" s="2">
        <f t="shared" si="147"/>
        <v>0</v>
      </c>
      <c r="AI935" s="2">
        <f t="shared" si="142"/>
        <v>0</v>
      </c>
      <c r="AJ935" s="44" t="str">
        <f t="shared" si="143"/>
        <v>44363582D30441701M</v>
      </c>
      <c r="AK935" s="2">
        <f>IF(COUNTIF(AJ$2:AJ935,AJ935)&gt;1,0,1)</f>
        <v>1</v>
      </c>
      <c r="AL935" s="2">
        <f t="shared" si="144"/>
        <v>0</v>
      </c>
      <c r="AM935" s="2">
        <f t="shared" si="145"/>
        <v>0</v>
      </c>
      <c r="AN935" s="2">
        <f t="shared" si="146"/>
        <v>0</v>
      </c>
      <c r="AO935" s="2">
        <f>VLOOKUP(D935,'[1]Matriculados PD 2015_2019'!$D:$F,3,0)</f>
        <v>0</v>
      </c>
      <c r="AP935" s="2">
        <f t="shared" si="148"/>
        <v>0</v>
      </c>
      <c r="AQ935" s="2">
        <f t="shared" si="149"/>
        <v>0</v>
      </c>
    </row>
    <row r="936" spans="1:43">
      <c r="A936" s="2">
        <v>206</v>
      </c>
      <c r="B936" s="5" t="s">
        <v>2859</v>
      </c>
      <c r="C936" s="13" t="s">
        <v>120</v>
      </c>
      <c r="D936" s="13" t="s">
        <v>2878</v>
      </c>
      <c r="E936" s="14">
        <v>10283776</v>
      </c>
      <c r="F936" s="14">
        <v>17771</v>
      </c>
      <c r="G936" s="14" t="s">
        <v>2879</v>
      </c>
      <c r="H936" s="13" t="s">
        <v>83</v>
      </c>
      <c r="I936" s="13" t="s">
        <v>74</v>
      </c>
      <c r="J936" s="14" t="s">
        <v>75</v>
      </c>
      <c r="K936" s="14" t="s">
        <v>2880</v>
      </c>
      <c r="L936" s="13">
        <v>2016</v>
      </c>
      <c r="M936" s="15">
        <v>43007</v>
      </c>
      <c r="N936" s="16" t="s">
        <v>77</v>
      </c>
      <c r="O936" s="16">
        <v>0</v>
      </c>
      <c r="P936" s="16" t="s">
        <v>78</v>
      </c>
      <c r="Q936" s="16" t="s">
        <v>78</v>
      </c>
      <c r="R936" s="16" t="s">
        <v>78</v>
      </c>
      <c r="S936" s="16" t="s">
        <v>78</v>
      </c>
      <c r="T936" s="14" t="s">
        <v>90</v>
      </c>
      <c r="U936" s="13" t="s">
        <v>1278</v>
      </c>
      <c r="V936" s="14" t="s">
        <v>1279</v>
      </c>
      <c r="W936" s="13" t="s">
        <v>83</v>
      </c>
      <c r="X936" s="17" t="s">
        <v>2109</v>
      </c>
      <c r="Y936" s="14">
        <v>610</v>
      </c>
      <c r="Z936" s="14" t="s">
        <v>294</v>
      </c>
      <c r="AA936" s="13" t="s">
        <v>79</v>
      </c>
      <c r="AB936" s="18" t="s">
        <v>86</v>
      </c>
      <c r="AC936" s="4">
        <f t="shared" si="140"/>
        <v>1</v>
      </c>
      <c r="AD936" s="2">
        <f>IF(COUNTIF(D$2:D936,D936)&gt;1,0,1)</f>
        <v>0</v>
      </c>
      <c r="AG936" s="2">
        <f t="shared" si="141"/>
        <v>0</v>
      </c>
      <c r="AH936" s="2">
        <f t="shared" si="147"/>
        <v>0</v>
      </c>
      <c r="AI936" s="2">
        <f t="shared" si="142"/>
        <v>0</v>
      </c>
      <c r="AJ936" s="44" t="str">
        <f t="shared" si="143"/>
        <v>44363582D30441701M</v>
      </c>
      <c r="AK936" s="2">
        <f>IF(COUNTIF(AJ$2:AJ936,AJ936)&gt;1,0,1)</f>
        <v>0</v>
      </c>
      <c r="AL936" s="2">
        <f t="shared" si="144"/>
        <v>0</v>
      </c>
      <c r="AM936" s="2">
        <f t="shared" si="145"/>
        <v>0</v>
      </c>
      <c r="AN936" s="2">
        <f t="shared" si="146"/>
        <v>0</v>
      </c>
      <c r="AO936" s="2">
        <f>VLOOKUP(D936,'[1]Matriculados PD 2015_2019'!$D:$F,3,0)</f>
        <v>0</v>
      </c>
      <c r="AP936" s="2">
        <f t="shared" si="148"/>
        <v>0</v>
      </c>
      <c r="AQ936" s="2">
        <f t="shared" si="149"/>
        <v>0</v>
      </c>
    </row>
    <row r="937" spans="1:43">
      <c r="A937" s="2">
        <v>206</v>
      </c>
      <c r="B937" s="5" t="s">
        <v>2859</v>
      </c>
      <c r="C937" s="13" t="s">
        <v>120</v>
      </c>
      <c r="D937" s="13" t="s">
        <v>2881</v>
      </c>
      <c r="E937" s="14">
        <v>10386567</v>
      </c>
      <c r="F937" s="14">
        <v>17771</v>
      </c>
      <c r="G937" s="14" t="s">
        <v>2882</v>
      </c>
      <c r="H937" s="13" t="s">
        <v>83</v>
      </c>
      <c r="I937" s="13" t="s">
        <v>74</v>
      </c>
      <c r="J937" s="14" t="s">
        <v>75</v>
      </c>
      <c r="K937" s="14" t="s">
        <v>2883</v>
      </c>
      <c r="L937" s="13">
        <v>2016</v>
      </c>
      <c r="M937" s="15">
        <v>43007</v>
      </c>
      <c r="N937" s="16" t="s">
        <v>77</v>
      </c>
      <c r="O937" s="16">
        <v>0</v>
      </c>
      <c r="P937" s="16" t="s">
        <v>78</v>
      </c>
      <c r="Q937" s="16" t="s">
        <v>78</v>
      </c>
      <c r="R937" s="16" t="s">
        <v>78</v>
      </c>
      <c r="S937" s="16" t="s">
        <v>78</v>
      </c>
      <c r="T937" s="14" t="s">
        <v>80</v>
      </c>
      <c r="U937" s="13" t="s">
        <v>2884</v>
      </c>
      <c r="V937" s="14" t="s">
        <v>2885</v>
      </c>
      <c r="W937" s="13" t="s">
        <v>83</v>
      </c>
      <c r="X937" s="17" t="s">
        <v>399</v>
      </c>
      <c r="Y937" s="14">
        <v>20</v>
      </c>
      <c r="Z937" s="14" t="s">
        <v>2886</v>
      </c>
      <c r="AA937" s="13" t="s">
        <v>79</v>
      </c>
      <c r="AB937" s="18" t="s">
        <v>86</v>
      </c>
      <c r="AC937" s="4">
        <f t="shared" si="140"/>
        <v>1</v>
      </c>
      <c r="AD937" s="2">
        <f>IF(COUNTIF(D$2:D937,D937)&gt;1,0,1)</f>
        <v>1</v>
      </c>
      <c r="AG937" s="2">
        <f t="shared" si="141"/>
        <v>0</v>
      </c>
      <c r="AH937" s="2">
        <f t="shared" si="147"/>
        <v>0</v>
      </c>
      <c r="AI937" s="2">
        <f t="shared" si="142"/>
        <v>1</v>
      </c>
      <c r="AJ937" s="44" t="str">
        <f t="shared" si="143"/>
        <v>76114649J28519237L</v>
      </c>
      <c r="AK937" s="2">
        <f>IF(COUNTIF(AJ$2:AJ937,AJ937)&gt;1,0,1)</f>
        <v>1</v>
      </c>
      <c r="AL937" s="2">
        <f t="shared" si="144"/>
        <v>1</v>
      </c>
      <c r="AM937" s="2">
        <f t="shared" si="145"/>
        <v>0</v>
      </c>
      <c r="AN937" s="2">
        <f t="shared" si="146"/>
        <v>0</v>
      </c>
      <c r="AO937" s="2">
        <f>VLOOKUP(D937,'[1]Matriculados PD 2015_2019'!$D:$F,3,0)</f>
        <v>0</v>
      </c>
      <c r="AP937" s="2">
        <f t="shared" si="148"/>
        <v>0</v>
      </c>
      <c r="AQ937" s="2">
        <f t="shared" si="149"/>
        <v>0</v>
      </c>
    </row>
    <row r="938" spans="1:43">
      <c r="A938" s="2">
        <v>206</v>
      </c>
      <c r="B938" s="6" t="s">
        <v>2859</v>
      </c>
      <c r="C938" s="7" t="s">
        <v>120</v>
      </c>
      <c r="D938" s="7" t="s">
        <v>2881</v>
      </c>
      <c r="E938" s="8">
        <v>10386567</v>
      </c>
      <c r="F938" s="8">
        <v>17771</v>
      </c>
      <c r="G938" s="8" t="s">
        <v>2882</v>
      </c>
      <c r="H938" s="7" t="s">
        <v>83</v>
      </c>
      <c r="I938" s="7" t="s">
        <v>74</v>
      </c>
      <c r="J938" s="8" t="s">
        <v>75</v>
      </c>
      <c r="K938" s="8" t="s">
        <v>2883</v>
      </c>
      <c r="L938" s="7">
        <v>2016</v>
      </c>
      <c r="M938" s="9">
        <v>43007</v>
      </c>
      <c r="N938" s="10" t="s">
        <v>77</v>
      </c>
      <c r="O938" s="10">
        <v>0</v>
      </c>
      <c r="P938" s="10" t="s">
        <v>78</v>
      </c>
      <c r="Q938" s="10" t="s">
        <v>78</v>
      </c>
      <c r="R938" s="10" t="s">
        <v>78</v>
      </c>
      <c r="S938" s="10" t="s">
        <v>78</v>
      </c>
      <c r="T938" s="8" t="s">
        <v>80</v>
      </c>
      <c r="U938" s="7" t="s">
        <v>2887</v>
      </c>
      <c r="V938" s="8" t="s">
        <v>2888</v>
      </c>
      <c r="W938" s="7" t="s">
        <v>73</v>
      </c>
      <c r="X938" s="11" t="s">
        <v>399</v>
      </c>
      <c r="Y938" s="8">
        <v>90</v>
      </c>
      <c r="Z938" s="8" t="s">
        <v>1226</v>
      </c>
      <c r="AA938" s="7" t="s">
        <v>79</v>
      </c>
      <c r="AB938" s="12" t="s">
        <v>86</v>
      </c>
      <c r="AC938" s="4">
        <f t="shared" si="140"/>
        <v>1</v>
      </c>
      <c r="AD938" s="2">
        <f>IF(COUNTIF(D$2:D938,D938)&gt;1,0,1)</f>
        <v>0</v>
      </c>
      <c r="AG938" s="2">
        <f t="shared" si="141"/>
        <v>0</v>
      </c>
      <c r="AH938" s="2">
        <f t="shared" si="147"/>
        <v>0</v>
      </c>
      <c r="AI938" s="2">
        <f t="shared" si="142"/>
        <v>0</v>
      </c>
      <c r="AJ938" s="44" t="str">
        <f t="shared" si="143"/>
        <v>76114649J28656218N</v>
      </c>
      <c r="AK938" s="2">
        <f>IF(COUNTIF(AJ$2:AJ938,AJ938)&gt;1,0,1)</f>
        <v>1</v>
      </c>
      <c r="AL938" s="2">
        <f t="shared" si="144"/>
        <v>0</v>
      </c>
      <c r="AM938" s="2">
        <f t="shared" si="145"/>
        <v>0</v>
      </c>
      <c r="AN938" s="2">
        <f t="shared" si="146"/>
        <v>0</v>
      </c>
      <c r="AO938" s="2">
        <f>VLOOKUP(D938,'[1]Matriculados PD 2015_2019'!$D:$F,3,0)</f>
        <v>0</v>
      </c>
      <c r="AP938" s="2">
        <f t="shared" si="148"/>
        <v>0</v>
      </c>
      <c r="AQ938" s="2">
        <f t="shared" si="149"/>
        <v>0</v>
      </c>
    </row>
    <row r="939" spans="1:43">
      <c r="A939" s="2">
        <v>206</v>
      </c>
      <c r="B939" s="5" t="s">
        <v>2859</v>
      </c>
      <c r="C939" s="13" t="s">
        <v>120</v>
      </c>
      <c r="D939" s="13" t="s">
        <v>2881</v>
      </c>
      <c r="E939" s="14">
        <v>10386567</v>
      </c>
      <c r="F939" s="14">
        <v>17771</v>
      </c>
      <c r="G939" s="14" t="s">
        <v>2882</v>
      </c>
      <c r="H939" s="13" t="s">
        <v>83</v>
      </c>
      <c r="I939" s="13" t="s">
        <v>74</v>
      </c>
      <c r="J939" s="14" t="s">
        <v>75</v>
      </c>
      <c r="K939" s="14" t="s">
        <v>2883</v>
      </c>
      <c r="L939" s="13">
        <v>2016</v>
      </c>
      <c r="M939" s="15">
        <v>43007</v>
      </c>
      <c r="N939" s="16" t="s">
        <v>77</v>
      </c>
      <c r="O939" s="16">
        <v>0</v>
      </c>
      <c r="P939" s="16" t="s">
        <v>78</v>
      </c>
      <c r="Q939" s="16" t="s">
        <v>78</v>
      </c>
      <c r="R939" s="16" t="s">
        <v>78</v>
      </c>
      <c r="S939" s="16" t="s">
        <v>78</v>
      </c>
      <c r="T939" s="14" t="s">
        <v>90</v>
      </c>
      <c r="U939" s="13" t="s">
        <v>2884</v>
      </c>
      <c r="V939" s="14" t="s">
        <v>2885</v>
      </c>
      <c r="W939" s="13" t="s">
        <v>83</v>
      </c>
      <c r="X939" s="17" t="s">
        <v>399</v>
      </c>
      <c r="Y939" s="14">
        <v>20</v>
      </c>
      <c r="Z939" s="14" t="s">
        <v>2886</v>
      </c>
      <c r="AA939" s="13" t="s">
        <v>79</v>
      </c>
      <c r="AB939" s="18" t="s">
        <v>86</v>
      </c>
      <c r="AC939" s="4">
        <f t="shared" si="140"/>
        <v>1</v>
      </c>
      <c r="AD939" s="2">
        <f>IF(COUNTIF(D$2:D939,D939)&gt;1,0,1)</f>
        <v>0</v>
      </c>
      <c r="AG939" s="2">
        <f t="shared" si="141"/>
        <v>0</v>
      </c>
      <c r="AH939" s="2">
        <f t="shared" si="147"/>
        <v>0</v>
      </c>
      <c r="AI939" s="2">
        <f t="shared" si="142"/>
        <v>0</v>
      </c>
      <c r="AJ939" s="44" t="str">
        <f t="shared" si="143"/>
        <v>76114649J28519237L</v>
      </c>
      <c r="AK939" s="2">
        <f>IF(COUNTIF(AJ$2:AJ939,AJ939)&gt;1,0,1)</f>
        <v>0</v>
      </c>
      <c r="AL939" s="2">
        <f t="shared" si="144"/>
        <v>0</v>
      </c>
      <c r="AM939" s="2">
        <f t="shared" si="145"/>
        <v>0</v>
      </c>
      <c r="AN939" s="2">
        <f t="shared" si="146"/>
        <v>0</v>
      </c>
      <c r="AO939" s="2">
        <f>VLOOKUP(D939,'[1]Matriculados PD 2015_2019'!$D:$F,3,0)</f>
        <v>0</v>
      </c>
      <c r="AP939" s="2">
        <f t="shared" si="148"/>
        <v>0</v>
      </c>
      <c r="AQ939" s="2">
        <f t="shared" si="149"/>
        <v>0</v>
      </c>
    </row>
    <row r="940" spans="1:43">
      <c r="A940" s="2">
        <v>208</v>
      </c>
      <c r="B940" s="6" t="s">
        <v>2889</v>
      </c>
      <c r="C940" s="7" t="s">
        <v>120</v>
      </c>
      <c r="D940" s="7" t="s">
        <v>2890</v>
      </c>
      <c r="E940" s="8">
        <v>10430816</v>
      </c>
      <c r="F940" s="8">
        <v>17773</v>
      </c>
      <c r="G940" s="8" t="s">
        <v>2891</v>
      </c>
      <c r="H940" s="7" t="s">
        <v>83</v>
      </c>
      <c r="I940" s="7" t="s">
        <v>74</v>
      </c>
      <c r="J940" s="8" t="s">
        <v>75</v>
      </c>
      <c r="K940" s="8" t="s">
        <v>2892</v>
      </c>
      <c r="L940" s="7">
        <v>2016</v>
      </c>
      <c r="M940" s="9">
        <v>43000</v>
      </c>
      <c r="N940" s="10" t="s">
        <v>77</v>
      </c>
      <c r="O940" s="10">
        <v>0</v>
      </c>
      <c r="P940" s="10" t="s">
        <v>78</v>
      </c>
      <c r="Q940" s="10" t="s">
        <v>78</v>
      </c>
      <c r="R940" s="10" t="s">
        <v>78</v>
      </c>
      <c r="S940" s="10" t="s">
        <v>78</v>
      </c>
      <c r="T940" s="8" t="s">
        <v>80</v>
      </c>
      <c r="U940" s="7" t="s">
        <v>2893</v>
      </c>
      <c r="V940" s="8" t="s">
        <v>2894</v>
      </c>
      <c r="W940" s="7" t="s">
        <v>73</v>
      </c>
      <c r="X940" s="11" t="s">
        <v>358</v>
      </c>
      <c r="Y940" s="8">
        <v>735</v>
      </c>
      <c r="Z940" s="8" t="s">
        <v>505</v>
      </c>
      <c r="AA940" s="7" t="s">
        <v>263</v>
      </c>
      <c r="AB940" s="12" t="s">
        <v>264</v>
      </c>
      <c r="AC940" s="4">
        <f t="shared" si="140"/>
        <v>1</v>
      </c>
      <c r="AD940" s="2">
        <f>IF(COUNTIF(D$2:D940,D940)&gt;1,0,1)</f>
        <v>1</v>
      </c>
      <c r="AG940" s="2">
        <f t="shared" si="141"/>
        <v>0</v>
      </c>
      <c r="AH940" s="2">
        <f t="shared" si="147"/>
        <v>0</v>
      </c>
      <c r="AI940" s="2">
        <f t="shared" si="142"/>
        <v>1</v>
      </c>
      <c r="AJ940" s="44" t="str">
        <f t="shared" si="143"/>
        <v>30806744S15451393Q</v>
      </c>
      <c r="AK940" s="2">
        <f>IF(COUNTIF(AJ$2:AJ940,AJ940)&gt;1,0,1)</f>
        <v>1</v>
      </c>
      <c r="AL940" s="2">
        <f t="shared" si="144"/>
        <v>1</v>
      </c>
      <c r="AM940" s="2">
        <f t="shared" si="145"/>
        <v>0</v>
      </c>
      <c r="AN940" s="2">
        <f t="shared" si="146"/>
        <v>0</v>
      </c>
      <c r="AO940" s="2">
        <f>VLOOKUP(D940,'[1]Matriculados PD 2015_2019'!$D:$F,3,0)</f>
        <v>0</v>
      </c>
      <c r="AP940" s="2">
        <f t="shared" si="148"/>
        <v>0</v>
      </c>
      <c r="AQ940" s="2">
        <f t="shared" si="149"/>
        <v>0</v>
      </c>
    </row>
    <row r="941" spans="1:43">
      <c r="A941" s="2">
        <v>208</v>
      </c>
      <c r="B941" s="5" t="s">
        <v>2889</v>
      </c>
      <c r="C941" s="13" t="s">
        <v>120</v>
      </c>
      <c r="D941" s="13" t="s">
        <v>2890</v>
      </c>
      <c r="E941" s="14">
        <v>10430816</v>
      </c>
      <c r="F941" s="14">
        <v>17773</v>
      </c>
      <c r="G941" s="14" t="s">
        <v>2891</v>
      </c>
      <c r="H941" s="13" t="s">
        <v>83</v>
      </c>
      <c r="I941" s="13" t="s">
        <v>74</v>
      </c>
      <c r="J941" s="14" t="s">
        <v>75</v>
      </c>
      <c r="K941" s="14" t="s">
        <v>2892</v>
      </c>
      <c r="L941" s="13">
        <v>2016</v>
      </c>
      <c r="M941" s="15">
        <v>43000</v>
      </c>
      <c r="N941" s="16" t="s">
        <v>77</v>
      </c>
      <c r="O941" s="16">
        <v>0</v>
      </c>
      <c r="P941" s="16" t="s">
        <v>78</v>
      </c>
      <c r="Q941" s="16" t="s">
        <v>78</v>
      </c>
      <c r="R941" s="16" t="s">
        <v>78</v>
      </c>
      <c r="S941" s="16" t="s">
        <v>78</v>
      </c>
      <c r="T941" s="14" t="s">
        <v>80</v>
      </c>
      <c r="U941" s="13" t="s">
        <v>2895</v>
      </c>
      <c r="V941" s="14" t="s">
        <v>2896</v>
      </c>
      <c r="W941" s="13" t="s">
        <v>73</v>
      </c>
      <c r="X941" s="17" t="s">
        <v>358</v>
      </c>
      <c r="Y941" s="14">
        <v>735</v>
      </c>
      <c r="Z941" s="14" t="s">
        <v>505</v>
      </c>
      <c r="AA941" s="13" t="s">
        <v>263</v>
      </c>
      <c r="AB941" s="18" t="s">
        <v>264</v>
      </c>
      <c r="AC941" s="4">
        <f t="shared" si="140"/>
        <v>1</v>
      </c>
      <c r="AD941" s="2">
        <f>IF(COUNTIF(D$2:D941,D941)&gt;1,0,1)</f>
        <v>0</v>
      </c>
      <c r="AG941" s="2">
        <f t="shared" si="141"/>
        <v>0</v>
      </c>
      <c r="AH941" s="2">
        <f t="shared" si="147"/>
        <v>0</v>
      </c>
      <c r="AI941" s="2">
        <f t="shared" si="142"/>
        <v>0</v>
      </c>
      <c r="AJ941" s="44" t="str">
        <f t="shared" si="143"/>
        <v>30806744S44367471B</v>
      </c>
      <c r="AK941" s="2">
        <f>IF(COUNTIF(AJ$2:AJ941,AJ941)&gt;1,0,1)</f>
        <v>1</v>
      </c>
      <c r="AL941" s="2">
        <f t="shared" si="144"/>
        <v>0</v>
      </c>
      <c r="AM941" s="2">
        <f t="shared" si="145"/>
        <v>0</v>
      </c>
      <c r="AN941" s="2">
        <f t="shared" si="146"/>
        <v>0</v>
      </c>
      <c r="AO941" s="2">
        <f>VLOOKUP(D941,'[1]Matriculados PD 2015_2019'!$D:$F,3,0)</f>
        <v>0</v>
      </c>
      <c r="AP941" s="2">
        <f t="shared" si="148"/>
        <v>0</v>
      </c>
      <c r="AQ941" s="2">
        <f t="shared" si="149"/>
        <v>0</v>
      </c>
    </row>
    <row r="942" spans="1:43">
      <c r="A942" s="2">
        <v>208</v>
      </c>
      <c r="B942" s="5" t="s">
        <v>2889</v>
      </c>
      <c r="C942" s="13" t="s">
        <v>120</v>
      </c>
      <c r="D942" s="13" t="s">
        <v>2890</v>
      </c>
      <c r="E942" s="14">
        <v>10430816</v>
      </c>
      <c r="F942" s="14">
        <v>17773</v>
      </c>
      <c r="G942" s="14" t="s">
        <v>2891</v>
      </c>
      <c r="H942" s="13" t="s">
        <v>83</v>
      </c>
      <c r="I942" s="13" t="s">
        <v>74</v>
      </c>
      <c r="J942" s="14" t="s">
        <v>75</v>
      </c>
      <c r="K942" s="14" t="s">
        <v>2892</v>
      </c>
      <c r="L942" s="13">
        <v>2016</v>
      </c>
      <c r="M942" s="15">
        <v>43000</v>
      </c>
      <c r="N942" s="16" t="s">
        <v>77</v>
      </c>
      <c r="O942" s="16">
        <v>0</v>
      </c>
      <c r="P942" s="16" t="s">
        <v>78</v>
      </c>
      <c r="Q942" s="16" t="s">
        <v>78</v>
      </c>
      <c r="R942" s="16" t="s">
        <v>78</v>
      </c>
      <c r="S942" s="16" t="s">
        <v>78</v>
      </c>
      <c r="T942" s="14" t="s">
        <v>90</v>
      </c>
      <c r="U942" s="13" t="s">
        <v>511</v>
      </c>
      <c r="V942" s="14" t="s">
        <v>512</v>
      </c>
      <c r="W942" s="13" t="s">
        <v>73</v>
      </c>
      <c r="X942" s="17" t="s">
        <v>358</v>
      </c>
      <c r="Y942" s="14">
        <v>735</v>
      </c>
      <c r="Z942" s="14" t="s">
        <v>505</v>
      </c>
      <c r="AA942" s="13" t="s">
        <v>263</v>
      </c>
      <c r="AB942" s="18" t="s">
        <v>264</v>
      </c>
      <c r="AC942" s="4">
        <f t="shared" si="140"/>
        <v>1</v>
      </c>
      <c r="AD942" s="2">
        <f>IF(COUNTIF(D$2:D942,D942)&gt;1,0,1)</f>
        <v>0</v>
      </c>
      <c r="AG942" s="2">
        <f t="shared" si="141"/>
        <v>0</v>
      </c>
      <c r="AH942" s="2">
        <f t="shared" si="147"/>
        <v>0</v>
      </c>
      <c r="AI942" s="2">
        <f t="shared" si="142"/>
        <v>0</v>
      </c>
      <c r="AJ942" s="44" t="str">
        <f t="shared" si="143"/>
        <v>30806744S25903422V</v>
      </c>
      <c r="AK942" s="2">
        <f>IF(COUNTIF(AJ$2:AJ942,AJ942)&gt;1,0,1)</f>
        <v>1</v>
      </c>
      <c r="AL942" s="2">
        <f t="shared" si="144"/>
        <v>0</v>
      </c>
      <c r="AM942" s="2">
        <f t="shared" si="145"/>
        <v>0</v>
      </c>
      <c r="AN942" s="2">
        <f t="shared" si="146"/>
        <v>0</v>
      </c>
      <c r="AO942" s="2">
        <f>VLOOKUP(D942,'[1]Matriculados PD 2015_2019'!$D:$F,3,0)</f>
        <v>0</v>
      </c>
      <c r="AP942" s="2">
        <f t="shared" si="148"/>
        <v>0</v>
      </c>
      <c r="AQ942" s="2">
        <f t="shared" si="149"/>
        <v>0</v>
      </c>
    </row>
    <row r="943" spans="1:43">
      <c r="A943" s="2">
        <v>208</v>
      </c>
      <c r="B943" s="6" t="s">
        <v>2889</v>
      </c>
      <c r="C943" s="7" t="s">
        <v>120</v>
      </c>
      <c r="D943" s="7" t="s">
        <v>2897</v>
      </c>
      <c r="E943" s="8">
        <v>10416820</v>
      </c>
      <c r="F943" s="8">
        <v>17773</v>
      </c>
      <c r="G943" s="8" t="s">
        <v>2898</v>
      </c>
      <c r="H943" s="7" t="s">
        <v>73</v>
      </c>
      <c r="I943" s="7" t="s">
        <v>74</v>
      </c>
      <c r="J943" s="8" t="s">
        <v>75</v>
      </c>
      <c r="K943" s="8" t="s">
        <v>2899</v>
      </c>
      <c r="L943" s="7">
        <v>2016</v>
      </c>
      <c r="M943" s="9">
        <v>42657</v>
      </c>
      <c r="N943" s="10" t="s">
        <v>77</v>
      </c>
      <c r="O943" s="10">
        <v>0</v>
      </c>
      <c r="P943" s="10" t="s">
        <v>78</v>
      </c>
      <c r="Q943" s="10" t="s">
        <v>78</v>
      </c>
      <c r="R943" s="10" t="s">
        <v>78</v>
      </c>
      <c r="S943" s="10" t="s">
        <v>78</v>
      </c>
      <c r="T943" s="8" t="s">
        <v>80</v>
      </c>
      <c r="U943" s="7" t="s">
        <v>2900</v>
      </c>
      <c r="V943" s="8" t="s">
        <v>2901</v>
      </c>
      <c r="W943" s="7" t="s">
        <v>83</v>
      </c>
      <c r="X943" s="11" t="s">
        <v>358</v>
      </c>
      <c r="Y943" s="8">
        <v>680</v>
      </c>
      <c r="Z943" s="8" t="s">
        <v>359</v>
      </c>
      <c r="AA943" s="7" t="s">
        <v>263</v>
      </c>
      <c r="AB943" s="12" t="s">
        <v>264</v>
      </c>
      <c r="AC943" s="4">
        <f t="shared" si="140"/>
        <v>1</v>
      </c>
      <c r="AD943" s="2">
        <f>IF(COUNTIF(D$2:D943,D943)&gt;1,0,1)</f>
        <v>1</v>
      </c>
      <c r="AG943" s="2">
        <f t="shared" si="141"/>
        <v>0</v>
      </c>
      <c r="AH943" s="2">
        <f t="shared" si="147"/>
        <v>0</v>
      </c>
      <c r="AI943" s="2">
        <f t="shared" si="142"/>
        <v>1</v>
      </c>
      <c r="AJ943" s="44" t="str">
        <f t="shared" si="143"/>
        <v>45748491L30524057K</v>
      </c>
      <c r="AK943" s="2">
        <f>IF(COUNTIF(AJ$2:AJ943,AJ943)&gt;1,0,1)</f>
        <v>1</v>
      </c>
      <c r="AL943" s="2">
        <f t="shared" si="144"/>
        <v>1</v>
      </c>
      <c r="AM943" s="2">
        <f t="shared" si="145"/>
        <v>0</v>
      </c>
      <c r="AN943" s="2">
        <f t="shared" si="146"/>
        <v>0</v>
      </c>
      <c r="AO943" s="2">
        <f>VLOOKUP(D943,'[1]Matriculados PD 2015_2019'!$D:$F,3,0)</f>
        <v>0</v>
      </c>
      <c r="AP943" s="2">
        <f t="shared" si="148"/>
        <v>0</v>
      </c>
      <c r="AQ943" s="2">
        <f t="shared" si="149"/>
        <v>0</v>
      </c>
    </row>
    <row r="944" spans="1:43">
      <c r="A944" s="2">
        <v>208</v>
      </c>
      <c r="B944" s="6" t="s">
        <v>2889</v>
      </c>
      <c r="C944" s="7" t="s">
        <v>120</v>
      </c>
      <c r="D944" s="7" t="s">
        <v>2897</v>
      </c>
      <c r="E944" s="8">
        <v>10416820</v>
      </c>
      <c r="F944" s="8">
        <v>17773</v>
      </c>
      <c r="G944" s="8" t="s">
        <v>2898</v>
      </c>
      <c r="H944" s="7" t="s">
        <v>73</v>
      </c>
      <c r="I944" s="7" t="s">
        <v>74</v>
      </c>
      <c r="J944" s="8" t="s">
        <v>75</v>
      </c>
      <c r="K944" s="8" t="s">
        <v>2899</v>
      </c>
      <c r="L944" s="7">
        <v>2016</v>
      </c>
      <c r="M944" s="9">
        <v>42657</v>
      </c>
      <c r="N944" s="10" t="s">
        <v>77</v>
      </c>
      <c r="O944" s="10">
        <v>0</v>
      </c>
      <c r="P944" s="10" t="s">
        <v>78</v>
      </c>
      <c r="Q944" s="10" t="s">
        <v>78</v>
      </c>
      <c r="R944" s="10" t="s">
        <v>78</v>
      </c>
      <c r="S944" s="10" t="s">
        <v>78</v>
      </c>
      <c r="T944" s="8" t="s">
        <v>80</v>
      </c>
      <c r="U944" s="7" t="s">
        <v>532</v>
      </c>
      <c r="V944" s="8" t="s">
        <v>533</v>
      </c>
      <c r="W944" s="7" t="s">
        <v>83</v>
      </c>
      <c r="X944" s="11" t="s">
        <v>358</v>
      </c>
      <c r="Y944" s="8">
        <v>680</v>
      </c>
      <c r="Z944" s="8" t="s">
        <v>359</v>
      </c>
      <c r="AA944" s="7" t="s">
        <v>263</v>
      </c>
      <c r="AB944" s="12" t="s">
        <v>264</v>
      </c>
      <c r="AC944" s="4">
        <f t="shared" si="140"/>
        <v>1</v>
      </c>
      <c r="AD944" s="2">
        <f>IF(COUNTIF(D$2:D944,D944)&gt;1,0,1)</f>
        <v>0</v>
      </c>
      <c r="AG944" s="2">
        <f t="shared" si="141"/>
        <v>0</v>
      </c>
      <c r="AH944" s="2">
        <f t="shared" si="147"/>
        <v>0</v>
      </c>
      <c r="AI944" s="2">
        <f t="shared" si="142"/>
        <v>0</v>
      </c>
      <c r="AJ944" s="44" t="str">
        <f t="shared" si="143"/>
        <v>45748491L30548619L</v>
      </c>
      <c r="AK944" s="2">
        <f>IF(COUNTIF(AJ$2:AJ944,AJ944)&gt;1,0,1)</f>
        <v>1</v>
      </c>
      <c r="AL944" s="2">
        <f t="shared" si="144"/>
        <v>0</v>
      </c>
      <c r="AM944" s="2">
        <f t="shared" si="145"/>
        <v>0</v>
      </c>
      <c r="AN944" s="2">
        <f t="shared" si="146"/>
        <v>0</v>
      </c>
      <c r="AO944" s="2">
        <f>VLOOKUP(D944,'[1]Matriculados PD 2015_2019'!$D:$F,3,0)</f>
        <v>0</v>
      </c>
      <c r="AP944" s="2">
        <f t="shared" si="148"/>
        <v>0</v>
      </c>
      <c r="AQ944" s="2">
        <f t="shared" si="149"/>
        <v>0</v>
      </c>
    </row>
    <row r="945" spans="1:43">
      <c r="A945" s="2">
        <v>208</v>
      </c>
      <c r="B945" s="5" t="s">
        <v>2889</v>
      </c>
      <c r="C945" s="13" t="s">
        <v>120</v>
      </c>
      <c r="D945" s="13" t="s">
        <v>2897</v>
      </c>
      <c r="E945" s="14">
        <v>10416820</v>
      </c>
      <c r="F945" s="14">
        <v>17773</v>
      </c>
      <c r="G945" s="14" t="s">
        <v>2898</v>
      </c>
      <c r="H945" s="13" t="s">
        <v>73</v>
      </c>
      <c r="I945" s="13" t="s">
        <v>74</v>
      </c>
      <c r="J945" s="14" t="s">
        <v>75</v>
      </c>
      <c r="K945" s="14" t="s">
        <v>2899</v>
      </c>
      <c r="L945" s="13">
        <v>2016</v>
      </c>
      <c r="M945" s="15">
        <v>42657</v>
      </c>
      <c r="N945" s="16" t="s">
        <v>77</v>
      </c>
      <c r="O945" s="16">
        <v>0</v>
      </c>
      <c r="P945" s="16" t="s">
        <v>78</v>
      </c>
      <c r="Q945" s="16" t="s">
        <v>78</v>
      </c>
      <c r="R945" s="16" t="s">
        <v>78</v>
      </c>
      <c r="S945" s="16" t="s">
        <v>78</v>
      </c>
      <c r="T945" s="14" t="s">
        <v>90</v>
      </c>
      <c r="U945" s="13" t="s">
        <v>2900</v>
      </c>
      <c r="V945" s="14" t="s">
        <v>2901</v>
      </c>
      <c r="W945" s="13" t="s">
        <v>83</v>
      </c>
      <c r="X945" s="17" t="s">
        <v>358</v>
      </c>
      <c r="Y945" s="14">
        <v>680</v>
      </c>
      <c r="Z945" s="14" t="s">
        <v>359</v>
      </c>
      <c r="AA945" s="13" t="s">
        <v>263</v>
      </c>
      <c r="AB945" s="18" t="s">
        <v>264</v>
      </c>
      <c r="AC945" s="4">
        <f t="shared" si="140"/>
        <v>1</v>
      </c>
      <c r="AD945" s="2">
        <f>IF(COUNTIF(D$2:D945,D945)&gt;1,0,1)</f>
        <v>0</v>
      </c>
      <c r="AG945" s="2">
        <f t="shared" si="141"/>
        <v>0</v>
      </c>
      <c r="AH945" s="2">
        <f t="shared" si="147"/>
        <v>0</v>
      </c>
      <c r="AI945" s="2">
        <f t="shared" si="142"/>
        <v>0</v>
      </c>
      <c r="AJ945" s="44" t="str">
        <f t="shared" si="143"/>
        <v>45748491L30524057K</v>
      </c>
      <c r="AK945" s="2">
        <f>IF(COUNTIF(AJ$2:AJ945,AJ945)&gt;1,0,1)</f>
        <v>0</v>
      </c>
      <c r="AL945" s="2">
        <f t="shared" si="144"/>
        <v>0</v>
      </c>
      <c r="AM945" s="2">
        <f t="shared" si="145"/>
        <v>0</v>
      </c>
      <c r="AN945" s="2">
        <f t="shared" si="146"/>
        <v>0</v>
      </c>
      <c r="AO945" s="2">
        <f>VLOOKUP(D945,'[1]Matriculados PD 2015_2019'!$D:$F,3,0)</f>
        <v>0</v>
      </c>
      <c r="AP945" s="2">
        <f t="shared" si="148"/>
        <v>0</v>
      </c>
      <c r="AQ945" s="2">
        <f t="shared" si="149"/>
        <v>0</v>
      </c>
    </row>
    <row r="946" spans="1:43">
      <c r="A946" s="2">
        <v>208</v>
      </c>
      <c r="B946" s="5" t="s">
        <v>2889</v>
      </c>
      <c r="C946" s="13" t="s">
        <v>120</v>
      </c>
      <c r="D946" s="13">
        <v>499769904</v>
      </c>
      <c r="E946" s="14">
        <v>20017817</v>
      </c>
      <c r="F946" s="14">
        <v>17773</v>
      </c>
      <c r="G946" s="14" t="s">
        <v>2902</v>
      </c>
      <c r="H946" s="13" t="s">
        <v>73</v>
      </c>
      <c r="I946" s="13" t="s">
        <v>2262</v>
      </c>
      <c r="J946" s="14" t="s">
        <v>75</v>
      </c>
      <c r="K946" s="14" t="s">
        <v>2903</v>
      </c>
      <c r="L946" s="13">
        <v>2016</v>
      </c>
      <c r="M946" s="15">
        <v>43006</v>
      </c>
      <c r="N946" s="16" t="s">
        <v>77</v>
      </c>
      <c r="O946" s="16">
        <v>0</v>
      </c>
      <c r="P946" s="16" t="s">
        <v>78</v>
      </c>
      <c r="Q946" s="16" t="s">
        <v>79</v>
      </c>
      <c r="R946" s="16" t="s">
        <v>78</v>
      </c>
      <c r="S946" s="16" t="s">
        <v>78</v>
      </c>
      <c r="T946" s="14" t="s">
        <v>80</v>
      </c>
      <c r="U946" s="13" t="s">
        <v>511</v>
      </c>
      <c r="V946" s="14" t="s">
        <v>512</v>
      </c>
      <c r="W946" s="13" t="s">
        <v>73</v>
      </c>
      <c r="X946" s="17" t="s">
        <v>358</v>
      </c>
      <c r="Y946" s="14">
        <v>735</v>
      </c>
      <c r="Z946" s="14" t="s">
        <v>505</v>
      </c>
      <c r="AA946" s="13" t="s">
        <v>263</v>
      </c>
      <c r="AB946" s="18" t="s">
        <v>264</v>
      </c>
      <c r="AC946" s="4">
        <f t="shared" si="140"/>
        <v>1</v>
      </c>
      <c r="AD946" s="2">
        <f>IF(COUNTIF(D$2:D946,D946)&gt;1,0,1)</f>
        <v>1</v>
      </c>
      <c r="AG946" s="2">
        <f t="shared" si="141"/>
        <v>1</v>
      </c>
      <c r="AH946" s="2">
        <f t="shared" si="147"/>
        <v>0</v>
      </c>
      <c r="AI946" s="2">
        <f t="shared" si="142"/>
        <v>1</v>
      </c>
      <c r="AJ946" s="44" t="str">
        <f t="shared" si="143"/>
        <v>49976990425903422V</v>
      </c>
      <c r="AK946" s="2">
        <f>IF(COUNTIF(AJ$2:AJ946,AJ946)&gt;1,0,1)</f>
        <v>1</v>
      </c>
      <c r="AL946" s="2">
        <f t="shared" si="144"/>
        <v>1</v>
      </c>
      <c r="AM946" s="2">
        <f t="shared" si="145"/>
        <v>0</v>
      </c>
      <c r="AN946" s="2">
        <f t="shared" si="146"/>
        <v>1</v>
      </c>
      <c r="AO946" s="2">
        <f>VLOOKUP(D946,'[1]Matriculados PD 2015_2019'!$D:$F,3,0)</f>
        <v>0</v>
      </c>
      <c r="AP946" s="2">
        <f t="shared" si="148"/>
        <v>0</v>
      </c>
      <c r="AQ946" s="2">
        <f t="shared" si="149"/>
        <v>0</v>
      </c>
    </row>
    <row r="947" spans="1:43">
      <c r="A947" s="2">
        <v>208</v>
      </c>
      <c r="B947" s="6" t="s">
        <v>2889</v>
      </c>
      <c r="C947" s="7" t="s">
        <v>120</v>
      </c>
      <c r="D947" s="7">
        <v>499769904</v>
      </c>
      <c r="E947" s="8">
        <v>20017817</v>
      </c>
      <c r="F947" s="8">
        <v>17773</v>
      </c>
      <c r="G947" s="8" t="s">
        <v>2902</v>
      </c>
      <c r="H947" s="7" t="s">
        <v>73</v>
      </c>
      <c r="I947" s="7" t="s">
        <v>2262</v>
      </c>
      <c r="J947" s="8" t="s">
        <v>75</v>
      </c>
      <c r="K947" s="8" t="s">
        <v>2903</v>
      </c>
      <c r="L947" s="7">
        <v>2016</v>
      </c>
      <c r="M947" s="9">
        <v>43006</v>
      </c>
      <c r="N947" s="10" t="s">
        <v>77</v>
      </c>
      <c r="O947" s="10">
        <v>0</v>
      </c>
      <c r="P947" s="10" t="s">
        <v>78</v>
      </c>
      <c r="Q947" s="10" t="s">
        <v>79</v>
      </c>
      <c r="R947" s="10" t="s">
        <v>78</v>
      </c>
      <c r="S947" s="10" t="s">
        <v>78</v>
      </c>
      <c r="T947" s="8" t="s">
        <v>80</v>
      </c>
      <c r="U947" s="7" t="s">
        <v>2895</v>
      </c>
      <c r="V947" s="8" t="s">
        <v>2896</v>
      </c>
      <c r="W947" s="7" t="s">
        <v>73</v>
      </c>
      <c r="X947" s="11" t="s">
        <v>358</v>
      </c>
      <c r="Y947" s="8">
        <v>735</v>
      </c>
      <c r="Z947" s="8" t="s">
        <v>505</v>
      </c>
      <c r="AA947" s="7" t="s">
        <v>263</v>
      </c>
      <c r="AB947" s="12" t="s">
        <v>264</v>
      </c>
      <c r="AC947" s="4">
        <f t="shared" si="140"/>
        <v>1</v>
      </c>
      <c r="AD947" s="2">
        <f>IF(COUNTIF(D$2:D947,D947)&gt;1,0,1)</f>
        <v>0</v>
      </c>
      <c r="AG947" s="2">
        <f t="shared" si="141"/>
        <v>0</v>
      </c>
      <c r="AH947" s="2">
        <f t="shared" si="147"/>
        <v>0</v>
      </c>
      <c r="AI947" s="2">
        <f t="shared" si="142"/>
        <v>0</v>
      </c>
      <c r="AJ947" s="44" t="str">
        <f t="shared" si="143"/>
        <v>49976990444367471B</v>
      </c>
      <c r="AK947" s="2">
        <f>IF(COUNTIF(AJ$2:AJ947,AJ947)&gt;1,0,1)</f>
        <v>1</v>
      </c>
      <c r="AL947" s="2">
        <f t="shared" si="144"/>
        <v>0</v>
      </c>
      <c r="AM947" s="2">
        <f t="shared" si="145"/>
        <v>0</v>
      </c>
      <c r="AN947" s="2">
        <f t="shared" si="146"/>
        <v>0</v>
      </c>
      <c r="AO947" s="2">
        <f>VLOOKUP(D947,'[1]Matriculados PD 2015_2019'!$D:$F,3,0)</f>
        <v>0</v>
      </c>
      <c r="AP947" s="2">
        <f t="shared" si="148"/>
        <v>0</v>
      </c>
      <c r="AQ947" s="2">
        <f t="shared" si="149"/>
        <v>0</v>
      </c>
    </row>
    <row r="948" spans="1:43">
      <c r="A948" s="2">
        <v>208</v>
      </c>
      <c r="B948" s="5" t="s">
        <v>2889</v>
      </c>
      <c r="C948" s="13" t="s">
        <v>120</v>
      </c>
      <c r="D948" s="13">
        <v>499769904</v>
      </c>
      <c r="E948" s="14">
        <v>20017817</v>
      </c>
      <c r="F948" s="14">
        <v>17773</v>
      </c>
      <c r="G948" s="14" t="s">
        <v>2902</v>
      </c>
      <c r="H948" s="13" t="s">
        <v>73</v>
      </c>
      <c r="I948" s="13" t="s">
        <v>2262</v>
      </c>
      <c r="J948" s="14" t="s">
        <v>75</v>
      </c>
      <c r="K948" s="14" t="s">
        <v>2903</v>
      </c>
      <c r="L948" s="13">
        <v>2016</v>
      </c>
      <c r="M948" s="15">
        <v>43006</v>
      </c>
      <c r="N948" s="16" t="s">
        <v>77</v>
      </c>
      <c r="O948" s="16">
        <v>0</v>
      </c>
      <c r="P948" s="16" t="s">
        <v>78</v>
      </c>
      <c r="Q948" s="16" t="s">
        <v>79</v>
      </c>
      <c r="R948" s="16" t="s">
        <v>78</v>
      </c>
      <c r="S948" s="16" t="s">
        <v>78</v>
      </c>
      <c r="T948" s="14" t="s">
        <v>90</v>
      </c>
      <c r="U948" s="13" t="s">
        <v>511</v>
      </c>
      <c r="V948" s="14" t="s">
        <v>512</v>
      </c>
      <c r="W948" s="13" t="s">
        <v>73</v>
      </c>
      <c r="X948" s="17" t="s">
        <v>358</v>
      </c>
      <c r="Y948" s="14">
        <v>735</v>
      </c>
      <c r="Z948" s="14" t="s">
        <v>505</v>
      </c>
      <c r="AA948" s="13" t="s">
        <v>263</v>
      </c>
      <c r="AB948" s="18" t="s">
        <v>264</v>
      </c>
      <c r="AC948" s="4">
        <f t="shared" si="140"/>
        <v>1</v>
      </c>
      <c r="AD948" s="2">
        <f>IF(COUNTIF(D$2:D948,D948)&gt;1,0,1)</f>
        <v>0</v>
      </c>
      <c r="AG948" s="2">
        <f t="shared" si="141"/>
        <v>0</v>
      </c>
      <c r="AH948" s="2">
        <f t="shared" si="147"/>
        <v>0</v>
      </c>
      <c r="AI948" s="2">
        <f t="shared" si="142"/>
        <v>0</v>
      </c>
      <c r="AJ948" s="44" t="str">
        <f t="shared" si="143"/>
        <v>49976990425903422V</v>
      </c>
      <c r="AK948" s="2">
        <f>IF(COUNTIF(AJ$2:AJ948,AJ948)&gt;1,0,1)</f>
        <v>0</v>
      </c>
      <c r="AL948" s="2">
        <f t="shared" si="144"/>
        <v>0</v>
      </c>
      <c r="AM948" s="2">
        <f t="shared" si="145"/>
        <v>0</v>
      </c>
      <c r="AN948" s="2">
        <f t="shared" si="146"/>
        <v>0</v>
      </c>
      <c r="AO948" s="2">
        <f>VLOOKUP(D948,'[1]Matriculados PD 2015_2019'!$D:$F,3,0)</f>
        <v>0</v>
      </c>
      <c r="AP948" s="2">
        <f t="shared" si="148"/>
        <v>0</v>
      </c>
      <c r="AQ948" s="2">
        <f t="shared" si="149"/>
        <v>0</v>
      </c>
    </row>
    <row r="949" spans="1:43">
      <c r="A949" s="2">
        <v>208</v>
      </c>
      <c r="B949" s="5" t="s">
        <v>2889</v>
      </c>
      <c r="C949" s="13" t="s">
        <v>120</v>
      </c>
      <c r="D949" s="13" t="s">
        <v>2904</v>
      </c>
      <c r="E949" s="14">
        <v>20041800</v>
      </c>
      <c r="F949" s="14">
        <v>17773</v>
      </c>
      <c r="G949" s="14" t="s">
        <v>2905</v>
      </c>
      <c r="H949" s="13" t="s">
        <v>73</v>
      </c>
      <c r="I949" s="13" t="s">
        <v>74</v>
      </c>
      <c r="J949" s="14" t="s">
        <v>75</v>
      </c>
      <c r="K949" s="14" t="s">
        <v>2906</v>
      </c>
      <c r="L949" s="13">
        <v>2016</v>
      </c>
      <c r="M949" s="15">
        <v>42913</v>
      </c>
      <c r="N949" s="16" t="s">
        <v>77</v>
      </c>
      <c r="O949" s="16">
        <v>0</v>
      </c>
      <c r="P949" s="16" t="s">
        <v>78</v>
      </c>
      <c r="Q949" s="16" t="s">
        <v>78</v>
      </c>
      <c r="R949" s="16" t="s">
        <v>78</v>
      </c>
      <c r="S949" s="16" t="s">
        <v>78</v>
      </c>
      <c r="T949" s="14" t="s">
        <v>80</v>
      </c>
      <c r="U949" s="13" t="s">
        <v>2907</v>
      </c>
      <c r="V949" s="14" t="s">
        <v>2908</v>
      </c>
      <c r="W949" s="13" t="s">
        <v>83</v>
      </c>
      <c r="X949" s="17" t="s">
        <v>358</v>
      </c>
      <c r="Y949" s="14">
        <v>735</v>
      </c>
      <c r="Z949" s="14" t="s">
        <v>505</v>
      </c>
      <c r="AA949" s="13" t="s">
        <v>263</v>
      </c>
      <c r="AB949" s="18" t="s">
        <v>264</v>
      </c>
      <c r="AC949" s="4">
        <f t="shared" si="140"/>
        <v>1</v>
      </c>
      <c r="AD949" s="2">
        <f>IF(COUNTIF(D$2:D949,D949)&gt;1,0,1)</f>
        <v>1</v>
      </c>
      <c r="AG949" s="2">
        <f t="shared" si="141"/>
        <v>0</v>
      </c>
      <c r="AH949" s="2">
        <f t="shared" si="147"/>
        <v>0</v>
      </c>
      <c r="AI949" s="2">
        <f t="shared" si="142"/>
        <v>1</v>
      </c>
      <c r="AJ949" s="44" t="str">
        <f t="shared" si="143"/>
        <v>74725694M30073850Q</v>
      </c>
      <c r="AK949" s="2">
        <f>IF(COUNTIF(AJ$2:AJ949,AJ949)&gt;1,0,1)</f>
        <v>1</v>
      </c>
      <c r="AL949" s="2">
        <f t="shared" si="144"/>
        <v>1</v>
      </c>
      <c r="AM949" s="2">
        <f t="shared" si="145"/>
        <v>0</v>
      </c>
      <c r="AN949" s="2">
        <f t="shared" si="146"/>
        <v>0</v>
      </c>
      <c r="AO949" s="2">
        <f>VLOOKUP(D949,'[1]Matriculados PD 2015_2019'!$D:$F,3,0)</f>
        <v>0</v>
      </c>
      <c r="AP949" s="2">
        <f t="shared" si="148"/>
        <v>0</v>
      </c>
      <c r="AQ949" s="2">
        <f t="shared" si="149"/>
        <v>0</v>
      </c>
    </row>
    <row r="950" spans="1:43">
      <c r="A950" s="2">
        <v>208</v>
      </c>
      <c r="B950" s="6" t="s">
        <v>2889</v>
      </c>
      <c r="C950" s="7" t="s">
        <v>120</v>
      </c>
      <c r="D950" s="7" t="s">
        <v>2904</v>
      </c>
      <c r="E950" s="8">
        <v>20041800</v>
      </c>
      <c r="F950" s="8">
        <v>17773</v>
      </c>
      <c r="G950" s="8" t="s">
        <v>2905</v>
      </c>
      <c r="H950" s="7" t="s">
        <v>73</v>
      </c>
      <c r="I950" s="7" t="s">
        <v>74</v>
      </c>
      <c r="J950" s="8" t="s">
        <v>75</v>
      </c>
      <c r="K950" s="8" t="s">
        <v>2906</v>
      </c>
      <c r="L950" s="7">
        <v>2016</v>
      </c>
      <c r="M950" s="9">
        <v>42913</v>
      </c>
      <c r="N950" s="10" t="s">
        <v>77</v>
      </c>
      <c r="O950" s="10">
        <v>0</v>
      </c>
      <c r="P950" s="10" t="s">
        <v>78</v>
      </c>
      <c r="Q950" s="10" t="s">
        <v>78</v>
      </c>
      <c r="R950" s="10" t="s">
        <v>78</v>
      </c>
      <c r="S950" s="10" t="s">
        <v>78</v>
      </c>
      <c r="T950" s="8" t="s">
        <v>80</v>
      </c>
      <c r="U950" s="7" t="s">
        <v>1382</v>
      </c>
      <c r="V950" s="8" t="s">
        <v>1383</v>
      </c>
      <c r="W950" s="7" t="s">
        <v>73</v>
      </c>
      <c r="X950" s="11" t="s">
        <v>358</v>
      </c>
      <c r="Y950" s="8">
        <v>735</v>
      </c>
      <c r="Z950" s="8" t="s">
        <v>505</v>
      </c>
      <c r="AA950" s="7" t="s">
        <v>263</v>
      </c>
      <c r="AB950" s="12" t="s">
        <v>264</v>
      </c>
      <c r="AC950" s="4">
        <f t="shared" si="140"/>
        <v>1</v>
      </c>
      <c r="AD950" s="2">
        <f>IF(COUNTIF(D$2:D950,D950)&gt;1,0,1)</f>
        <v>0</v>
      </c>
      <c r="AG950" s="2">
        <f t="shared" si="141"/>
        <v>0</v>
      </c>
      <c r="AH950" s="2">
        <f t="shared" si="147"/>
        <v>0</v>
      </c>
      <c r="AI950" s="2">
        <f t="shared" si="142"/>
        <v>0</v>
      </c>
      <c r="AJ950" s="44" t="str">
        <f t="shared" si="143"/>
        <v>74725694M44364244G</v>
      </c>
      <c r="AK950" s="2">
        <f>IF(COUNTIF(AJ$2:AJ950,AJ950)&gt;1,0,1)</f>
        <v>1</v>
      </c>
      <c r="AL950" s="2">
        <f t="shared" si="144"/>
        <v>0</v>
      </c>
      <c r="AM950" s="2">
        <f t="shared" si="145"/>
        <v>0</v>
      </c>
      <c r="AN950" s="2">
        <f t="shared" si="146"/>
        <v>0</v>
      </c>
      <c r="AO950" s="2">
        <f>VLOOKUP(D950,'[1]Matriculados PD 2015_2019'!$D:$F,3,0)</f>
        <v>0</v>
      </c>
      <c r="AP950" s="2">
        <f t="shared" si="148"/>
        <v>0</v>
      </c>
      <c r="AQ950" s="2">
        <f t="shared" si="149"/>
        <v>0</v>
      </c>
    </row>
    <row r="951" spans="1:43">
      <c r="A951" s="2">
        <v>208</v>
      </c>
      <c r="B951" s="5" t="s">
        <v>2889</v>
      </c>
      <c r="C951" s="13" t="s">
        <v>120</v>
      </c>
      <c r="D951" s="13" t="s">
        <v>2904</v>
      </c>
      <c r="E951" s="14">
        <v>20041800</v>
      </c>
      <c r="F951" s="14">
        <v>17773</v>
      </c>
      <c r="G951" s="14" t="s">
        <v>2905</v>
      </c>
      <c r="H951" s="13" t="s">
        <v>73</v>
      </c>
      <c r="I951" s="13" t="s">
        <v>74</v>
      </c>
      <c r="J951" s="14" t="s">
        <v>75</v>
      </c>
      <c r="K951" s="14" t="s">
        <v>2906</v>
      </c>
      <c r="L951" s="13">
        <v>2016</v>
      </c>
      <c r="M951" s="15">
        <v>42913</v>
      </c>
      <c r="N951" s="16" t="s">
        <v>77</v>
      </c>
      <c r="O951" s="16">
        <v>0</v>
      </c>
      <c r="P951" s="16" t="s">
        <v>78</v>
      </c>
      <c r="Q951" s="16" t="s">
        <v>78</v>
      </c>
      <c r="R951" s="16" t="s">
        <v>78</v>
      </c>
      <c r="S951" s="16" t="s">
        <v>78</v>
      </c>
      <c r="T951" s="14" t="s">
        <v>90</v>
      </c>
      <c r="U951" s="13" t="s">
        <v>1382</v>
      </c>
      <c r="V951" s="14" t="s">
        <v>1383</v>
      </c>
      <c r="W951" s="13" t="s">
        <v>73</v>
      </c>
      <c r="X951" s="17" t="s">
        <v>358</v>
      </c>
      <c r="Y951" s="14">
        <v>735</v>
      </c>
      <c r="Z951" s="14" t="s">
        <v>505</v>
      </c>
      <c r="AA951" s="13" t="s">
        <v>263</v>
      </c>
      <c r="AB951" s="18" t="s">
        <v>264</v>
      </c>
      <c r="AC951" s="4">
        <f t="shared" si="140"/>
        <v>1</v>
      </c>
      <c r="AD951" s="2">
        <f>IF(COUNTIF(D$2:D951,D951)&gt;1,0,1)</f>
        <v>0</v>
      </c>
      <c r="AG951" s="2">
        <f t="shared" si="141"/>
        <v>0</v>
      </c>
      <c r="AH951" s="2">
        <f t="shared" si="147"/>
        <v>0</v>
      </c>
      <c r="AI951" s="2">
        <f t="shared" si="142"/>
        <v>0</v>
      </c>
      <c r="AJ951" s="44" t="str">
        <f t="shared" si="143"/>
        <v>74725694M44364244G</v>
      </c>
      <c r="AK951" s="2">
        <f>IF(COUNTIF(AJ$2:AJ951,AJ951)&gt;1,0,1)</f>
        <v>0</v>
      </c>
      <c r="AL951" s="2">
        <f t="shared" si="144"/>
        <v>0</v>
      </c>
      <c r="AM951" s="2">
        <f t="shared" si="145"/>
        <v>0</v>
      </c>
      <c r="AN951" s="2">
        <f t="shared" si="146"/>
        <v>0</v>
      </c>
      <c r="AO951" s="2">
        <f>VLOOKUP(D951,'[1]Matriculados PD 2015_2019'!$D:$F,3,0)</f>
        <v>0</v>
      </c>
      <c r="AP951" s="2">
        <f t="shared" si="148"/>
        <v>0</v>
      </c>
      <c r="AQ951" s="2">
        <f t="shared" si="149"/>
        <v>0</v>
      </c>
    </row>
    <row r="952" spans="1:43">
      <c r="A952" s="2">
        <v>208</v>
      </c>
      <c r="B952" s="6" t="s">
        <v>2889</v>
      </c>
      <c r="C952" s="7" t="s">
        <v>120</v>
      </c>
      <c r="D952" s="7" t="s">
        <v>2909</v>
      </c>
      <c r="E952" s="8">
        <v>20013136</v>
      </c>
      <c r="F952" s="8">
        <v>17773</v>
      </c>
      <c r="G952" s="8" t="s">
        <v>2910</v>
      </c>
      <c r="H952" s="7" t="s">
        <v>73</v>
      </c>
      <c r="I952" s="7" t="s">
        <v>241</v>
      </c>
      <c r="J952" s="8" t="s">
        <v>75</v>
      </c>
      <c r="K952" s="8" t="s">
        <v>2911</v>
      </c>
      <c r="L952" s="7">
        <v>2016</v>
      </c>
      <c r="M952" s="9">
        <v>43004</v>
      </c>
      <c r="N952" s="10" t="s">
        <v>77</v>
      </c>
      <c r="O952" s="10">
        <v>0</v>
      </c>
      <c r="P952" s="10" t="s">
        <v>78</v>
      </c>
      <c r="Q952" s="10" t="s">
        <v>78</v>
      </c>
      <c r="R952" s="10" t="s">
        <v>78</v>
      </c>
      <c r="S952" s="10" t="s">
        <v>78</v>
      </c>
      <c r="T952" s="8" t="s">
        <v>80</v>
      </c>
      <c r="U952" s="7" t="s">
        <v>356</v>
      </c>
      <c r="V952" s="8" t="s">
        <v>357</v>
      </c>
      <c r="W952" s="7" t="s">
        <v>83</v>
      </c>
      <c r="X952" s="11" t="s">
        <v>358</v>
      </c>
      <c r="Y952" s="8">
        <v>680</v>
      </c>
      <c r="Z952" s="8" t="s">
        <v>359</v>
      </c>
      <c r="AA952" s="7" t="s">
        <v>263</v>
      </c>
      <c r="AB952" s="12" t="s">
        <v>264</v>
      </c>
      <c r="AC952" s="4">
        <f t="shared" si="140"/>
        <v>1</v>
      </c>
      <c r="AD952" s="2">
        <f>IF(COUNTIF(D$2:D952,D952)&gt;1,0,1)</f>
        <v>1</v>
      </c>
      <c r="AG952" s="2">
        <f t="shared" si="141"/>
        <v>0</v>
      </c>
      <c r="AH952" s="2">
        <f t="shared" si="147"/>
        <v>0</v>
      </c>
      <c r="AI952" s="2">
        <f t="shared" si="142"/>
        <v>1</v>
      </c>
      <c r="AJ952" s="44" t="str">
        <f t="shared" si="143"/>
        <v>FK69212030491041X</v>
      </c>
      <c r="AK952" s="2">
        <f>IF(COUNTIF(AJ$2:AJ952,AJ952)&gt;1,0,1)</f>
        <v>1</v>
      </c>
      <c r="AL952" s="2">
        <f t="shared" si="144"/>
        <v>1</v>
      </c>
      <c r="AM952" s="2">
        <f t="shared" si="145"/>
        <v>0</v>
      </c>
      <c r="AN952" s="2">
        <f t="shared" si="146"/>
        <v>1</v>
      </c>
      <c r="AO952" s="2">
        <f>VLOOKUP(D952,'[1]Matriculados PD 2015_2019'!$D:$F,3,0)</f>
        <v>0</v>
      </c>
      <c r="AP952" s="2">
        <f t="shared" si="148"/>
        <v>0</v>
      </c>
      <c r="AQ952" s="2">
        <f t="shared" si="149"/>
        <v>0</v>
      </c>
    </row>
    <row r="953" spans="1:43">
      <c r="A953" s="2">
        <v>208</v>
      </c>
      <c r="B953" s="5" t="s">
        <v>2889</v>
      </c>
      <c r="C953" s="13" t="s">
        <v>120</v>
      </c>
      <c r="D953" s="13" t="s">
        <v>2909</v>
      </c>
      <c r="E953" s="14">
        <v>20013136</v>
      </c>
      <c r="F953" s="14">
        <v>17773</v>
      </c>
      <c r="G953" s="14" t="s">
        <v>2910</v>
      </c>
      <c r="H953" s="13" t="s">
        <v>73</v>
      </c>
      <c r="I953" s="13" t="s">
        <v>241</v>
      </c>
      <c r="J953" s="14" t="s">
        <v>75</v>
      </c>
      <c r="K953" s="14" t="s">
        <v>2911</v>
      </c>
      <c r="L953" s="13">
        <v>2016</v>
      </c>
      <c r="M953" s="15">
        <v>43004</v>
      </c>
      <c r="N953" s="16" t="s">
        <v>77</v>
      </c>
      <c r="O953" s="16">
        <v>0</v>
      </c>
      <c r="P953" s="16" t="s">
        <v>78</v>
      </c>
      <c r="Q953" s="16" t="s">
        <v>78</v>
      </c>
      <c r="R953" s="16" t="s">
        <v>78</v>
      </c>
      <c r="S953" s="16" t="s">
        <v>78</v>
      </c>
      <c r="T953" s="14" t="s">
        <v>80</v>
      </c>
      <c r="U953" s="13" t="s">
        <v>2912</v>
      </c>
      <c r="V953" s="14" t="s">
        <v>2913</v>
      </c>
      <c r="W953" s="13" t="s">
        <v>73</v>
      </c>
      <c r="X953" s="17" t="s">
        <v>358</v>
      </c>
      <c r="Y953" s="14">
        <v>680</v>
      </c>
      <c r="Z953" s="14" t="s">
        <v>359</v>
      </c>
      <c r="AA953" s="13" t="s">
        <v>263</v>
      </c>
      <c r="AB953" s="18" t="s">
        <v>264</v>
      </c>
      <c r="AC953" s="4">
        <f t="shared" si="140"/>
        <v>1</v>
      </c>
      <c r="AD953" s="2">
        <f>IF(COUNTIF(D$2:D953,D953)&gt;1,0,1)</f>
        <v>0</v>
      </c>
      <c r="AG953" s="2">
        <f t="shared" si="141"/>
        <v>0</v>
      </c>
      <c r="AH953" s="2">
        <f t="shared" si="147"/>
        <v>0</v>
      </c>
      <c r="AI953" s="2">
        <f t="shared" si="142"/>
        <v>0</v>
      </c>
      <c r="AJ953" s="44" t="str">
        <f t="shared" si="143"/>
        <v>FK69212044355052N</v>
      </c>
      <c r="AK953" s="2">
        <f>IF(COUNTIF(AJ$2:AJ953,AJ953)&gt;1,0,1)</f>
        <v>1</v>
      </c>
      <c r="AL953" s="2">
        <f t="shared" si="144"/>
        <v>0</v>
      </c>
      <c r="AM953" s="2">
        <f t="shared" si="145"/>
        <v>0</v>
      </c>
      <c r="AN953" s="2">
        <f t="shared" si="146"/>
        <v>0</v>
      </c>
      <c r="AO953" s="2">
        <f>VLOOKUP(D953,'[1]Matriculados PD 2015_2019'!$D:$F,3,0)</f>
        <v>0</v>
      </c>
      <c r="AP953" s="2">
        <f t="shared" si="148"/>
        <v>0</v>
      </c>
      <c r="AQ953" s="2">
        <f t="shared" si="149"/>
        <v>0</v>
      </c>
    </row>
    <row r="954" spans="1:43">
      <c r="A954" s="2">
        <v>208</v>
      </c>
      <c r="B954" s="6" t="s">
        <v>2889</v>
      </c>
      <c r="C954" s="7" t="s">
        <v>120</v>
      </c>
      <c r="D954" s="7" t="s">
        <v>2909</v>
      </c>
      <c r="E954" s="8">
        <v>20013136</v>
      </c>
      <c r="F954" s="8">
        <v>17773</v>
      </c>
      <c r="G954" s="8" t="s">
        <v>2910</v>
      </c>
      <c r="H954" s="7" t="s">
        <v>73</v>
      </c>
      <c r="I954" s="7" t="s">
        <v>241</v>
      </c>
      <c r="J954" s="8" t="s">
        <v>75</v>
      </c>
      <c r="K954" s="8" t="s">
        <v>2911</v>
      </c>
      <c r="L954" s="7">
        <v>2016</v>
      </c>
      <c r="M954" s="9">
        <v>43004</v>
      </c>
      <c r="N954" s="10" t="s">
        <v>77</v>
      </c>
      <c r="O954" s="10">
        <v>0</v>
      </c>
      <c r="P954" s="10" t="s">
        <v>78</v>
      </c>
      <c r="Q954" s="10" t="s">
        <v>78</v>
      </c>
      <c r="R954" s="10" t="s">
        <v>78</v>
      </c>
      <c r="S954" s="10" t="s">
        <v>78</v>
      </c>
      <c r="T954" s="8" t="s">
        <v>80</v>
      </c>
      <c r="U954" s="7" t="s">
        <v>2914</v>
      </c>
      <c r="V954" s="8" t="s">
        <v>2915</v>
      </c>
      <c r="W954" s="7" t="s">
        <v>73</v>
      </c>
      <c r="X954" s="11" t="s">
        <v>358</v>
      </c>
      <c r="Y954" s="8">
        <v>680</v>
      </c>
      <c r="Z954" s="8" t="s">
        <v>359</v>
      </c>
      <c r="AA954" s="7" t="s">
        <v>263</v>
      </c>
      <c r="AB954" s="12" t="s">
        <v>264</v>
      </c>
      <c r="AC954" s="4">
        <f t="shared" si="140"/>
        <v>1</v>
      </c>
      <c r="AD954" s="2">
        <f>IF(COUNTIF(D$2:D954,D954)&gt;1,0,1)</f>
        <v>0</v>
      </c>
      <c r="AG954" s="2">
        <f t="shared" si="141"/>
        <v>0</v>
      </c>
      <c r="AH954" s="2">
        <f t="shared" si="147"/>
        <v>0</v>
      </c>
      <c r="AI954" s="2">
        <f t="shared" si="142"/>
        <v>0</v>
      </c>
      <c r="AJ954" s="44" t="str">
        <f t="shared" si="143"/>
        <v>FK69212044361343R</v>
      </c>
      <c r="AK954" s="2">
        <f>IF(COUNTIF(AJ$2:AJ954,AJ954)&gt;1,0,1)</f>
        <v>1</v>
      </c>
      <c r="AL954" s="2">
        <f t="shared" si="144"/>
        <v>0</v>
      </c>
      <c r="AM954" s="2">
        <f t="shared" si="145"/>
        <v>0</v>
      </c>
      <c r="AN954" s="2">
        <f t="shared" si="146"/>
        <v>0</v>
      </c>
      <c r="AO954" s="2">
        <f>VLOOKUP(D954,'[1]Matriculados PD 2015_2019'!$D:$F,3,0)</f>
        <v>0</v>
      </c>
      <c r="AP954" s="2">
        <f t="shared" si="148"/>
        <v>0</v>
      </c>
      <c r="AQ954" s="2">
        <f t="shared" si="149"/>
        <v>0</v>
      </c>
    </row>
    <row r="955" spans="1:43">
      <c r="A955" s="2">
        <v>208</v>
      </c>
      <c r="B955" s="5" t="s">
        <v>2889</v>
      </c>
      <c r="C955" s="13" t="s">
        <v>120</v>
      </c>
      <c r="D955" s="13" t="s">
        <v>2909</v>
      </c>
      <c r="E955" s="14">
        <v>20013136</v>
      </c>
      <c r="F955" s="14">
        <v>17773</v>
      </c>
      <c r="G955" s="14" t="s">
        <v>2910</v>
      </c>
      <c r="H955" s="13" t="s">
        <v>73</v>
      </c>
      <c r="I955" s="13" t="s">
        <v>241</v>
      </c>
      <c r="J955" s="14" t="s">
        <v>75</v>
      </c>
      <c r="K955" s="14" t="s">
        <v>2911</v>
      </c>
      <c r="L955" s="13">
        <v>2016</v>
      </c>
      <c r="M955" s="15">
        <v>43004</v>
      </c>
      <c r="N955" s="16" t="s">
        <v>77</v>
      </c>
      <c r="O955" s="16">
        <v>0</v>
      </c>
      <c r="P955" s="16" t="s">
        <v>78</v>
      </c>
      <c r="Q955" s="16" t="s">
        <v>78</v>
      </c>
      <c r="R955" s="16" t="s">
        <v>78</v>
      </c>
      <c r="S955" s="16" t="s">
        <v>78</v>
      </c>
      <c r="T955" s="14" t="s">
        <v>90</v>
      </c>
      <c r="U955" s="13" t="s">
        <v>2914</v>
      </c>
      <c r="V955" s="14" t="s">
        <v>2915</v>
      </c>
      <c r="W955" s="13" t="s">
        <v>73</v>
      </c>
      <c r="X955" s="17" t="s">
        <v>358</v>
      </c>
      <c r="Y955" s="14">
        <v>680</v>
      </c>
      <c r="Z955" s="14" t="s">
        <v>359</v>
      </c>
      <c r="AA955" s="13" t="s">
        <v>263</v>
      </c>
      <c r="AB955" s="18" t="s">
        <v>264</v>
      </c>
      <c r="AC955" s="4">
        <f t="shared" si="140"/>
        <v>1</v>
      </c>
      <c r="AD955" s="2">
        <f>IF(COUNTIF(D$2:D955,D955)&gt;1,0,1)</f>
        <v>0</v>
      </c>
      <c r="AG955" s="2">
        <f t="shared" si="141"/>
        <v>0</v>
      </c>
      <c r="AH955" s="2">
        <f t="shared" si="147"/>
        <v>0</v>
      </c>
      <c r="AI955" s="2">
        <f t="shared" si="142"/>
        <v>0</v>
      </c>
      <c r="AJ955" s="44" t="str">
        <f t="shared" si="143"/>
        <v>FK69212044361343R</v>
      </c>
      <c r="AK955" s="2">
        <f>IF(COUNTIF(AJ$2:AJ955,AJ955)&gt;1,0,1)</f>
        <v>0</v>
      </c>
      <c r="AL955" s="2">
        <f t="shared" si="144"/>
        <v>0</v>
      </c>
      <c r="AM955" s="2">
        <f t="shared" si="145"/>
        <v>0</v>
      </c>
      <c r="AN955" s="2">
        <f t="shared" si="146"/>
        <v>0</v>
      </c>
      <c r="AO955" s="2">
        <f>VLOOKUP(D955,'[1]Matriculados PD 2015_2019'!$D:$F,3,0)</f>
        <v>0</v>
      </c>
      <c r="AP955" s="2">
        <f t="shared" si="148"/>
        <v>0</v>
      </c>
      <c r="AQ955" s="2">
        <f t="shared" si="149"/>
        <v>0</v>
      </c>
    </row>
    <row r="956" spans="1:43">
      <c r="A956" s="2">
        <v>209</v>
      </c>
      <c r="B956" s="5" t="s">
        <v>2916</v>
      </c>
      <c r="C956" s="13" t="s">
        <v>91</v>
      </c>
      <c r="D956" s="13" t="s">
        <v>2917</v>
      </c>
      <c r="E956" s="14">
        <v>20012870</v>
      </c>
      <c r="F956" s="14">
        <v>17774</v>
      </c>
      <c r="G956" s="14" t="s">
        <v>2918</v>
      </c>
      <c r="H956" s="13" t="s">
        <v>83</v>
      </c>
      <c r="I956" s="13" t="s">
        <v>74</v>
      </c>
      <c r="J956" s="14" t="s">
        <v>75</v>
      </c>
      <c r="K956" s="14" t="s">
        <v>2919</v>
      </c>
      <c r="L956" s="13">
        <v>2016</v>
      </c>
      <c r="M956" s="15">
        <v>42678</v>
      </c>
      <c r="N956" s="16" t="s">
        <v>77</v>
      </c>
      <c r="O956" s="16">
        <v>0</v>
      </c>
      <c r="P956" s="16" t="s">
        <v>78</v>
      </c>
      <c r="Q956" s="16" t="s">
        <v>78</v>
      </c>
      <c r="R956" s="16" t="s">
        <v>78</v>
      </c>
      <c r="S956" s="16" t="s">
        <v>79</v>
      </c>
      <c r="T956" s="14" t="s">
        <v>80</v>
      </c>
      <c r="U956" s="13" t="s">
        <v>2920</v>
      </c>
      <c r="V956" s="14" t="s">
        <v>2921</v>
      </c>
      <c r="W956" s="13" t="s">
        <v>83</v>
      </c>
      <c r="X956" s="17" t="s">
        <v>185</v>
      </c>
      <c r="Y956" s="14">
        <v>760</v>
      </c>
      <c r="Z956" s="14" t="s">
        <v>942</v>
      </c>
      <c r="AA956" s="13" t="s">
        <v>99</v>
      </c>
      <c r="AB956" s="18" t="s">
        <v>100</v>
      </c>
      <c r="AC956" s="4">
        <f t="shared" si="140"/>
        <v>1</v>
      </c>
      <c r="AD956" s="2">
        <f>IF(COUNTIF(D$2:D956,D956)&gt;1,0,1)</f>
        <v>1</v>
      </c>
      <c r="AG956" s="2">
        <f t="shared" si="141"/>
        <v>0</v>
      </c>
      <c r="AH956" s="2">
        <f t="shared" si="147"/>
        <v>0</v>
      </c>
      <c r="AI956" s="2">
        <f t="shared" si="142"/>
        <v>1</v>
      </c>
      <c r="AJ956" s="44" t="str">
        <f t="shared" si="143"/>
        <v>07212879X30511942G</v>
      </c>
      <c r="AK956" s="2">
        <f>IF(COUNTIF(AJ$2:AJ956,AJ956)&gt;1,0,1)</f>
        <v>1</v>
      </c>
      <c r="AL956" s="2">
        <f t="shared" si="144"/>
        <v>1</v>
      </c>
      <c r="AM956" s="2">
        <f t="shared" si="145"/>
        <v>1</v>
      </c>
      <c r="AN956" s="2">
        <f t="shared" si="146"/>
        <v>0</v>
      </c>
      <c r="AO956" s="2">
        <f>VLOOKUP(D956,'[1]Matriculados PD 2015_2019'!$D:$F,3,0)</f>
        <v>0</v>
      </c>
      <c r="AP956" s="2">
        <f t="shared" si="148"/>
        <v>0</v>
      </c>
      <c r="AQ956" s="2">
        <f t="shared" si="149"/>
        <v>0</v>
      </c>
    </row>
    <row r="957" spans="1:43">
      <c r="A957" s="2">
        <v>209</v>
      </c>
      <c r="B957" s="6" t="s">
        <v>2916</v>
      </c>
      <c r="C957" s="7" t="s">
        <v>91</v>
      </c>
      <c r="D957" s="7" t="s">
        <v>2917</v>
      </c>
      <c r="E957" s="8">
        <v>20012870</v>
      </c>
      <c r="F957" s="8">
        <v>17774</v>
      </c>
      <c r="G957" s="8" t="s">
        <v>2918</v>
      </c>
      <c r="H957" s="7" t="s">
        <v>83</v>
      </c>
      <c r="I957" s="7" t="s">
        <v>74</v>
      </c>
      <c r="J957" s="8" t="s">
        <v>75</v>
      </c>
      <c r="K957" s="8" t="s">
        <v>2919</v>
      </c>
      <c r="L957" s="7">
        <v>2016</v>
      </c>
      <c r="M957" s="9">
        <v>42678</v>
      </c>
      <c r="N957" s="10" t="s">
        <v>77</v>
      </c>
      <c r="O957" s="10">
        <v>0</v>
      </c>
      <c r="P957" s="10" t="s">
        <v>78</v>
      </c>
      <c r="Q957" s="10" t="s">
        <v>78</v>
      </c>
      <c r="R957" s="10" t="s">
        <v>78</v>
      </c>
      <c r="S957" s="10" t="s">
        <v>79</v>
      </c>
      <c r="T957" s="8" t="s">
        <v>80</v>
      </c>
      <c r="U957" s="7" t="s">
        <v>1837</v>
      </c>
      <c r="V957" s="8" t="s">
        <v>1838</v>
      </c>
      <c r="W957" s="7"/>
      <c r="X957" s="11"/>
      <c r="Y957" s="8"/>
      <c r="Z957" s="8"/>
      <c r="AA957" s="7"/>
      <c r="AB957" s="12"/>
      <c r="AC957" s="4">
        <f t="shared" si="140"/>
        <v>1</v>
      </c>
      <c r="AD957" s="2">
        <f>IF(COUNTIF(D$2:D957,D957)&gt;1,0,1)</f>
        <v>0</v>
      </c>
      <c r="AG957" s="2">
        <f t="shared" si="141"/>
        <v>0</v>
      </c>
      <c r="AH957" s="2">
        <f t="shared" si="147"/>
        <v>0</v>
      </c>
      <c r="AI957" s="2">
        <f t="shared" si="142"/>
        <v>0</v>
      </c>
      <c r="AJ957" s="44" t="str">
        <f t="shared" si="143"/>
        <v>07212879X52616870T</v>
      </c>
      <c r="AK957" s="2">
        <f>IF(COUNTIF(AJ$2:AJ957,AJ957)&gt;1,0,1)</f>
        <v>1</v>
      </c>
      <c r="AL957" s="2">
        <f t="shared" si="144"/>
        <v>0</v>
      </c>
      <c r="AM957" s="2">
        <f t="shared" si="145"/>
        <v>0</v>
      </c>
      <c r="AN957" s="2">
        <f t="shared" si="146"/>
        <v>0</v>
      </c>
      <c r="AO957" s="2">
        <f>VLOOKUP(D957,'[1]Matriculados PD 2015_2019'!$D:$F,3,0)</f>
        <v>0</v>
      </c>
      <c r="AP957" s="2">
        <f t="shared" si="148"/>
        <v>0</v>
      </c>
      <c r="AQ957" s="2">
        <f t="shared" si="149"/>
        <v>0</v>
      </c>
    </row>
    <row r="958" spans="1:43">
      <c r="A958" s="2">
        <v>209</v>
      </c>
      <c r="B958" s="5" t="s">
        <v>2916</v>
      </c>
      <c r="C958" s="13" t="s">
        <v>91</v>
      </c>
      <c r="D958" s="13" t="s">
        <v>2917</v>
      </c>
      <c r="E958" s="14">
        <v>20012870</v>
      </c>
      <c r="F958" s="14">
        <v>17774</v>
      </c>
      <c r="G958" s="14" t="s">
        <v>2918</v>
      </c>
      <c r="H958" s="13" t="s">
        <v>83</v>
      </c>
      <c r="I958" s="13" t="s">
        <v>74</v>
      </c>
      <c r="J958" s="14" t="s">
        <v>75</v>
      </c>
      <c r="K958" s="14" t="s">
        <v>2919</v>
      </c>
      <c r="L958" s="13">
        <v>2016</v>
      </c>
      <c r="M958" s="15">
        <v>42678</v>
      </c>
      <c r="N958" s="16" t="s">
        <v>77</v>
      </c>
      <c r="O958" s="16">
        <v>0</v>
      </c>
      <c r="P958" s="16" t="s">
        <v>78</v>
      </c>
      <c r="Q958" s="16" t="s">
        <v>78</v>
      </c>
      <c r="R958" s="16" t="s">
        <v>78</v>
      </c>
      <c r="S958" s="16" t="s">
        <v>79</v>
      </c>
      <c r="T958" s="14" t="s">
        <v>90</v>
      </c>
      <c r="U958" s="13" t="s">
        <v>2920</v>
      </c>
      <c r="V958" s="14" t="s">
        <v>2921</v>
      </c>
      <c r="W958" s="13" t="s">
        <v>83</v>
      </c>
      <c r="X958" s="17" t="s">
        <v>185</v>
      </c>
      <c r="Y958" s="14">
        <v>760</v>
      </c>
      <c r="Z958" s="14" t="s">
        <v>942</v>
      </c>
      <c r="AA958" s="13" t="s">
        <v>99</v>
      </c>
      <c r="AB958" s="18" t="s">
        <v>100</v>
      </c>
      <c r="AC958" s="4">
        <f t="shared" si="140"/>
        <v>1</v>
      </c>
      <c r="AD958" s="2">
        <f>IF(COUNTIF(D$2:D958,D958)&gt;1,0,1)</f>
        <v>0</v>
      </c>
      <c r="AG958" s="2">
        <f t="shared" si="141"/>
        <v>0</v>
      </c>
      <c r="AH958" s="2">
        <f t="shared" si="147"/>
        <v>0</v>
      </c>
      <c r="AI958" s="2">
        <f t="shared" si="142"/>
        <v>0</v>
      </c>
      <c r="AJ958" s="44" t="str">
        <f t="shared" si="143"/>
        <v>07212879X30511942G</v>
      </c>
      <c r="AK958" s="2">
        <f>IF(COUNTIF(AJ$2:AJ958,AJ958)&gt;1,0,1)</f>
        <v>0</v>
      </c>
      <c r="AL958" s="2">
        <f t="shared" si="144"/>
        <v>0</v>
      </c>
      <c r="AM958" s="2">
        <f t="shared" si="145"/>
        <v>0</v>
      </c>
      <c r="AN958" s="2">
        <f t="shared" si="146"/>
        <v>0</v>
      </c>
      <c r="AO958" s="2">
        <f>VLOOKUP(D958,'[1]Matriculados PD 2015_2019'!$D:$F,3,0)</f>
        <v>0</v>
      </c>
      <c r="AP958" s="2">
        <f t="shared" si="148"/>
        <v>0</v>
      </c>
      <c r="AQ958" s="2">
        <f t="shared" si="149"/>
        <v>0</v>
      </c>
    </row>
    <row r="959" spans="1:43">
      <c r="A959" s="2">
        <v>209</v>
      </c>
      <c r="B959" s="6" t="s">
        <v>2916</v>
      </c>
      <c r="C959" s="7" t="s">
        <v>120</v>
      </c>
      <c r="D959" s="7" t="s">
        <v>2922</v>
      </c>
      <c r="E959" s="8">
        <v>20028220</v>
      </c>
      <c r="F959" s="8">
        <v>17774</v>
      </c>
      <c r="G959" s="8" t="s">
        <v>2923</v>
      </c>
      <c r="H959" s="7" t="s">
        <v>83</v>
      </c>
      <c r="I959" s="7" t="s">
        <v>74</v>
      </c>
      <c r="J959" s="8" t="s">
        <v>75</v>
      </c>
      <c r="K959" s="8" t="s">
        <v>2924</v>
      </c>
      <c r="L959" s="7">
        <v>2016</v>
      </c>
      <c r="M959" s="9">
        <v>42936</v>
      </c>
      <c r="N959" s="10" t="s">
        <v>77</v>
      </c>
      <c r="O959" s="10">
        <v>0</v>
      </c>
      <c r="P959" s="10" t="s">
        <v>78</v>
      </c>
      <c r="Q959" s="10" t="s">
        <v>79</v>
      </c>
      <c r="R959" s="10" t="s">
        <v>78</v>
      </c>
      <c r="S959" s="10" t="s">
        <v>78</v>
      </c>
      <c r="T959" s="8" t="s">
        <v>80</v>
      </c>
      <c r="U959" s="7" t="s">
        <v>2925</v>
      </c>
      <c r="V959" s="8" t="s">
        <v>2926</v>
      </c>
      <c r="W959" s="7" t="s">
        <v>83</v>
      </c>
      <c r="X959" s="11" t="s">
        <v>185</v>
      </c>
      <c r="Y959" s="8">
        <v>760</v>
      </c>
      <c r="Z959" s="8" t="s">
        <v>942</v>
      </c>
      <c r="AA959" s="7" t="s">
        <v>99</v>
      </c>
      <c r="AB959" s="12" t="s">
        <v>100</v>
      </c>
      <c r="AC959" s="4">
        <f t="shared" si="140"/>
        <v>1</v>
      </c>
      <c r="AD959" s="2">
        <f>IF(COUNTIF(D$2:D959,D959)&gt;1,0,1)</f>
        <v>1</v>
      </c>
      <c r="AG959" s="2">
        <f t="shared" si="141"/>
        <v>1</v>
      </c>
      <c r="AH959" s="2">
        <f t="shared" si="147"/>
        <v>0</v>
      </c>
      <c r="AI959" s="2">
        <f t="shared" si="142"/>
        <v>1</v>
      </c>
      <c r="AJ959" s="44" t="str">
        <f t="shared" si="143"/>
        <v>26244491L30524375V</v>
      </c>
      <c r="AK959" s="2">
        <f>IF(COUNTIF(AJ$2:AJ959,AJ959)&gt;1,0,1)</f>
        <v>1</v>
      </c>
      <c r="AL959" s="2">
        <f t="shared" si="144"/>
        <v>1</v>
      </c>
      <c r="AM959" s="2">
        <f t="shared" si="145"/>
        <v>0</v>
      </c>
      <c r="AN959" s="2">
        <f t="shared" si="146"/>
        <v>0</v>
      </c>
      <c r="AO959" s="2">
        <f>VLOOKUP(D959,'[1]Matriculados PD 2015_2019'!$D:$F,3,0)</f>
        <v>0</v>
      </c>
      <c r="AP959" s="2">
        <f t="shared" si="148"/>
        <v>0</v>
      </c>
      <c r="AQ959" s="2">
        <f t="shared" si="149"/>
        <v>0</v>
      </c>
    </row>
    <row r="960" spans="1:43">
      <c r="A960" s="2">
        <v>209</v>
      </c>
      <c r="B960" s="5" t="s">
        <v>2916</v>
      </c>
      <c r="C960" s="13" t="s">
        <v>120</v>
      </c>
      <c r="D960" s="13" t="s">
        <v>2922</v>
      </c>
      <c r="E960" s="14">
        <v>20028220</v>
      </c>
      <c r="F960" s="14">
        <v>17774</v>
      </c>
      <c r="G960" s="14" t="s">
        <v>2923</v>
      </c>
      <c r="H960" s="13" t="s">
        <v>83</v>
      </c>
      <c r="I960" s="13" t="s">
        <v>74</v>
      </c>
      <c r="J960" s="14" t="s">
        <v>75</v>
      </c>
      <c r="K960" s="14" t="s">
        <v>2924</v>
      </c>
      <c r="L960" s="13">
        <v>2016</v>
      </c>
      <c r="M960" s="15">
        <v>42936</v>
      </c>
      <c r="N960" s="16" t="s">
        <v>77</v>
      </c>
      <c r="O960" s="16">
        <v>0</v>
      </c>
      <c r="P960" s="16" t="s">
        <v>78</v>
      </c>
      <c r="Q960" s="16" t="s">
        <v>79</v>
      </c>
      <c r="R960" s="16" t="s">
        <v>78</v>
      </c>
      <c r="S960" s="16" t="s">
        <v>78</v>
      </c>
      <c r="T960" s="14" t="s">
        <v>80</v>
      </c>
      <c r="U960" s="13" t="s">
        <v>2927</v>
      </c>
      <c r="V960" s="14" t="s">
        <v>2928</v>
      </c>
      <c r="W960" s="13" t="s">
        <v>83</v>
      </c>
      <c r="X960" s="17" t="s">
        <v>185</v>
      </c>
      <c r="Y960" s="14">
        <v>760</v>
      </c>
      <c r="Z960" s="14" t="s">
        <v>942</v>
      </c>
      <c r="AA960" s="13" t="s">
        <v>99</v>
      </c>
      <c r="AB960" s="18" t="s">
        <v>100</v>
      </c>
      <c r="AC960" s="4">
        <f t="shared" si="140"/>
        <v>1</v>
      </c>
      <c r="AD960" s="2">
        <f>IF(COUNTIF(D$2:D960,D960)&gt;1,0,1)</f>
        <v>0</v>
      </c>
      <c r="AG960" s="2">
        <f t="shared" si="141"/>
        <v>0</v>
      </c>
      <c r="AH960" s="2">
        <f t="shared" si="147"/>
        <v>0</v>
      </c>
      <c r="AI960" s="2">
        <f t="shared" si="142"/>
        <v>0</v>
      </c>
      <c r="AJ960" s="44" t="str">
        <f t="shared" si="143"/>
        <v>26244491L30802463N</v>
      </c>
      <c r="AK960" s="2">
        <f>IF(COUNTIF(AJ$2:AJ960,AJ960)&gt;1,0,1)</f>
        <v>1</v>
      </c>
      <c r="AL960" s="2">
        <f t="shared" si="144"/>
        <v>0</v>
      </c>
      <c r="AM960" s="2">
        <f t="shared" si="145"/>
        <v>0</v>
      </c>
      <c r="AN960" s="2">
        <f t="shared" si="146"/>
        <v>0</v>
      </c>
      <c r="AO960" s="2">
        <f>VLOOKUP(D960,'[1]Matriculados PD 2015_2019'!$D:$F,3,0)</f>
        <v>0</v>
      </c>
      <c r="AP960" s="2">
        <f t="shared" si="148"/>
        <v>0</v>
      </c>
      <c r="AQ960" s="2">
        <f t="shared" si="149"/>
        <v>0</v>
      </c>
    </row>
    <row r="961" spans="1:43">
      <c r="A961" s="2">
        <v>209</v>
      </c>
      <c r="B961" s="6" t="s">
        <v>2916</v>
      </c>
      <c r="C961" s="7" t="s">
        <v>120</v>
      </c>
      <c r="D961" s="7" t="s">
        <v>2922</v>
      </c>
      <c r="E961" s="8">
        <v>20028220</v>
      </c>
      <c r="F961" s="8">
        <v>17774</v>
      </c>
      <c r="G961" s="8" t="s">
        <v>2923</v>
      </c>
      <c r="H961" s="7" t="s">
        <v>83</v>
      </c>
      <c r="I961" s="7" t="s">
        <v>74</v>
      </c>
      <c r="J961" s="8" t="s">
        <v>75</v>
      </c>
      <c r="K961" s="8" t="s">
        <v>2924</v>
      </c>
      <c r="L961" s="7">
        <v>2016</v>
      </c>
      <c r="M961" s="9">
        <v>42936</v>
      </c>
      <c r="N961" s="10" t="s">
        <v>77</v>
      </c>
      <c r="O961" s="10">
        <v>0</v>
      </c>
      <c r="P961" s="10" t="s">
        <v>78</v>
      </c>
      <c r="Q961" s="10" t="s">
        <v>79</v>
      </c>
      <c r="R961" s="10" t="s">
        <v>78</v>
      </c>
      <c r="S961" s="10" t="s">
        <v>78</v>
      </c>
      <c r="T961" s="8" t="s">
        <v>90</v>
      </c>
      <c r="U961" s="7" t="s">
        <v>2925</v>
      </c>
      <c r="V961" s="8" t="s">
        <v>2926</v>
      </c>
      <c r="W961" s="7" t="s">
        <v>83</v>
      </c>
      <c r="X961" s="11" t="s">
        <v>185</v>
      </c>
      <c r="Y961" s="8">
        <v>760</v>
      </c>
      <c r="Z961" s="8" t="s">
        <v>942</v>
      </c>
      <c r="AA961" s="7" t="s">
        <v>99</v>
      </c>
      <c r="AB961" s="12" t="s">
        <v>100</v>
      </c>
      <c r="AC961" s="4">
        <f t="shared" si="140"/>
        <v>1</v>
      </c>
      <c r="AD961" s="2">
        <f>IF(COUNTIF(D$2:D961,D961)&gt;1,0,1)</f>
        <v>0</v>
      </c>
      <c r="AG961" s="2">
        <f t="shared" si="141"/>
        <v>0</v>
      </c>
      <c r="AH961" s="2">
        <f t="shared" si="147"/>
        <v>0</v>
      </c>
      <c r="AI961" s="2">
        <f t="shared" si="142"/>
        <v>0</v>
      </c>
      <c r="AJ961" s="44" t="str">
        <f t="shared" si="143"/>
        <v>26244491L30524375V</v>
      </c>
      <c r="AK961" s="2">
        <f>IF(COUNTIF(AJ$2:AJ961,AJ961)&gt;1,0,1)</f>
        <v>0</v>
      </c>
      <c r="AL961" s="2">
        <f t="shared" si="144"/>
        <v>0</v>
      </c>
      <c r="AM961" s="2">
        <f t="shared" si="145"/>
        <v>0</v>
      </c>
      <c r="AN961" s="2">
        <f t="shared" si="146"/>
        <v>0</v>
      </c>
      <c r="AO961" s="2">
        <f>VLOOKUP(D961,'[1]Matriculados PD 2015_2019'!$D:$F,3,0)</f>
        <v>0</v>
      </c>
      <c r="AP961" s="2">
        <f t="shared" si="148"/>
        <v>0</v>
      </c>
      <c r="AQ961" s="2">
        <f t="shared" si="149"/>
        <v>0</v>
      </c>
    </row>
    <row r="962" spans="1:43">
      <c r="A962" s="2">
        <v>209</v>
      </c>
      <c r="B962" s="5" t="s">
        <v>2916</v>
      </c>
      <c r="C962" s="13" t="s">
        <v>120</v>
      </c>
      <c r="D962" s="13" t="s">
        <v>2929</v>
      </c>
      <c r="E962" s="14">
        <v>10444854</v>
      </c>
      <c r="F962" s="14">
        <v>17774</v>
      </c>
      <c r="G962" s="14" t="s">
        <v>2930</v>
      </c>
      <c r="H962" s="13" t="s">
        <v>73</v>
      </c>
      <c r="I962" s="13" t="s">
        <v>74</v>
      </c>
      <c r="J962" s="14" t="s">
        <v>75</v>
      </c>
      <c r="K962" s="14" t="s">
        <v>2931</v>
      </c>
      <c r="L962" s="13">
        <v>2016</v>
      </c>
      <c r="M962" s="15">
        <v>42831</v>
      </c>
      <c r="N962" s="16" t="s">
        <v>77</v>
      </c>
      <c r="O962" s="16">
        <v>0</v>
      </c>
      <c r="P962" s="16" t="s">
        <v>78</v>
      </c>
      <c r="Q962" s="16" t="s">
        <v>79</v>
      </c>
      <c r="R962" s="16" t="s">
        <v>78</v>
      </c>
      <c r="S962" s="16" t="s">
        <v>78</v>
      </c>
      <c r="T962" s="14" t="s">
        <v>80</v>
      </c>
      <c r="U962" s="13" t="s">
        <v>930</v>
      </c>
      <c r="V962" s="14" t="s">
        <v>931</v>
      </c>
      <c r="W962" s="13" t="s">
        <v>73</v>
      </c>
      <c r="X962" s="17" t="s">
        <v>909</v>
      </c>
      <c r="Y962" s="14">
        <v>750</v>
      </c>
      <c r="Z962" s="14" t="s">
        <v>909</v>
      </c>
      <c r="AA962" s="13" t="s">
        <v>99</v>
      </c>
      <c r="AB962" s="18" t="s">
        <v>100</v>
      </c>
      <c r="AC962" s="4">
        <f t="shared" ref="AC962:AC1025" si="150">IF(N962="","SIN NOTA",IF(N962="NP","NP",1))</f>
        <v>1</v>
      </c>
      <c r="AD962" s="2">
        <f>IF(COUNTIF(D$2:D962,D962)&gt;1,0,1)</f>
        <v>1</v>
      </c>
      <c r="AG962" s="2">
        <f t="shared" ref="AG962:AG1025" si="151">IF(AD962=1,IF(Q962="S",1,0),0)</f>
        <v>1</v>
      </c>
      <c r="AH962" s="2">
        <f t="shared" si="147"/>
        <v>0</v>
      </c>
      <c r="AI962" s="2">
        <f t="shared" ref="AI962:AI1025" si="152">IF(AD962=1,IF(N962="Y",1,0),0)</f>
        <v>1</v>
      </c>
      <c r="AJ962" s="44" t="str">
        <f t="shared" ref="AJ962:AJ1025" si="153">D962&amp;U962</f>
        <v>30972628T30534809D</v>
      </c>
      <c r="AK962" s="2">
        <f>IF(COUNTIF(AJ$2:AJ962,AJ962)&gt;1,0,1)</f>
        <v>1</v>
      </c>
      <c r="AL962" s="2">
        <f t="shared" ref="AL962:AL1025" si="154">IF(AD962=1,IF(SUMIF(D:D,D962,AK:AK)&gt;1,1,0),0)</f>
        <v>1</v>
      </c>
      <c r="AM962" s="2">
        <f t="shared" ref="AM962:AM1025" si="155">IF(AD962=1,IF(S962="S",1,0),0)</f>
        <v>0</v>
      </c>
      <c r="AN962" s="2">
        <f t="shared" ref="AN962:AN1025" si="156">IF(AD962=1,IF(I962="E",0,1),0)</f>
        <v>0</v>
      </c>
      <c r="AO962" s="2">
        <f>VLOOKUP(D962,'[1]Matriculados PD 2015_2019'!$D:$F,3,0)</f>
        <v>0</v>
      </c>
      <c r="AP962" s="2">
        <f t="shared" si="148"/>
        <v>0</v>
      </c>
      <c r="AQ962" s="2">
        <f t="shared" si="149"/>
        <v>0</v>
      </c>
    </row>
    <row r="963" spans="1:43">
      <c r="A963" s="2">
        <v>209</v>
      </c>
      <c r="B963" s="6" t="s">
        <v>2916</v>
      </c>
      <c r="C963" s="7" t="s">
        <v>120</v>
      </c>
      <c r="D963" s="7" t="s">
        <v>2929</v>
      </c>
      <c r="E963" s="8">
        <v>10444854</v>
      </c>
      <c r="F963" s="8">
        <v>17774</v>
      </c>
      <c r="G963" s="8" t="s">
        <v>2930</v>
      </c>
      <c r="H963" s="7" t="s">
        <v>73</v>
      </c>
      <c r="I963" s="7" t="s">
        <v>74</v>
      </c>
      <c r="J963" s="8" t="s">
        <v>75</v>
      </c>
      <c r="K963" s="8" t="s">
        <v>2931</v>
      </c>
      <c r="L963" s="7">
        <v>2016</v>
      </c>
      <c r="M963" s="9">
        <v>42831</v>
      </c>
      <c r="N963" s="10" t="s">
        <v>77</v>
      </c>
      <c r="O963" s="10">
        <v>0</v>
      </c>
      <c r="P963" s="10" t="s">
        <v>78</v>
      </c>
      <c r="Q963" s="10" t="s">
        <v>79</v>
      </c>
      <c r="R963" s="10" t="s">
        <v>78</v>
      </c>
      <c r="S963" s="10" t="s">
        <v>78</v>
      </c>
      <c r="T963" s="8" t="s">
        <v>80</v>
      </c>
      <c r="U963" s="7" t="s">
        <v>932</v>
      </c>
      <c r="V963" s="8" t="s">
        <v>933</v>
      </c>
      <c r="W963" s="7" t="s">
        <v>83</v>
      </c>
      <c r="X963" s="11" t="s">
        <v>909</v>
      </c>
      <c r="Y963" s="8">
        <v>750</v>
      </c>
      <c r="Z963" s="8" t="s">
        <v>909</v>
      </c>
      <c r="AA963" s="7" t="s">
        <v>99</v>
      </c>
      <c r="AB963" s="12" t="s">
        <v>100</v>
      </c>
      <c r="AC963" s="4">
        <f t="shared" si="150"/>
        <v>1</v>
      </c>
      <c r="AD963" s="2">
        <f>IF(COUNTIF(D$2:D963,D963)&gt;1,0,1)</f>
        <v>0</v>
      </c>
      <c r="AG963" s="2">
        <f t="shared" si="151"/>
        <v>0</v>
      </c>
      <c r="AH963" s="2">
        <f t="shared" ref="AH963:AH1026" si="157">IF(AD963=1,IF(R963="S",1,0),0)</f>
        <v>0</v>
      </c>
      <c r="AI963" s="2">
        <f t="shared" si="152"/>
        <v>0</v>
      </c>
      <c r="AJ963" s="44" t="str">
        <f t="shared" si="153"/>
        <v>30972628T30836901L</v>
      </c>
      <c r="AK963" s="2">
        <f>IF(COUNTIF(AJ$2:AJ963,AJ963)&gt;1,0,1)</f>
        <v>1</v>
      </c>
      <c r="AL963" s="2">
        <f t="shared" si="154"/>
        <v>0</v>
      </c>
      <c r="AM963" s="2">
        <f t="shared" si="155"/>
        <v>0</v>
      </c>
      <c r="AN963" s="2">
        <f t="shared" si="156"/>
        <v>0</v>
      </c>
      <c r="AO963" s="2">
        <f>VLOOKUP(D963,'[1]Matriculados PD 2015_2019'!$D:$F,3,0)</f>
        <v>0</v>
      </c>
      <c r="AP963" s="2">
        <f t="shared" ref="AP963:AP1026" si="158">IF(AD963=1,IF(AO963="completo",1,0),0)</f>
        <v>0</v>
      </c>
      <c r="AQ963" s="2">
        <f t="shared" ref="AQ963:AQ1026" si="159">IF(AD963=1,IF(AO963="parcial",1,0),0)</f>
        <v>0</v>
      </c>
    </row>
    <row r="964" spans="1:43">
      <c r="A964" s="2">
        <v>209</v>
      </c>
      <c r="B964" s="6" t="s">
        <v>2916</v>
      </c>
      <c r="C964" s="7" t="s">
        <v>120</v>
      </c>
      <c r="D964" s="7" t="s">
        <v>2929</v>
      </c>
      <c r="E964" s="8">
        <v>10444854</v>
      </c>
      <c r="F964" s="8">
        <v>17774</v>
      </c>
      <c r="G964" s="8" t="s">
        <v>2930</v>
      </c>
      <c r="H964" s="7" t="s">
        <v>73</v>
      </c>
      <c r="I964" s="7" t="s">
        <v>74</v>
      </c>
      <c r="J964" s="8" t="s">
        <v>75</v>
      </c>
      <c r="K964" s="8" t="s">
        <v>2931</v>
      </c>
      <c r="L964" s="7">
        <v>2016</v>
      </c>
      <c r="M964" s="9">
        <v>42831</v>
      </c>
      <c r="N964" s="10" t="s">
        <v>77</v>
      </c>
      <c r="O964" s="10">
        <v>0</v>
      </c>
      <c r="P964" s="10" t="s">
        <v>78</v>
      </c>
      <c r="Q964" s="10" t="s">
        <v>79</v>
      </c>
      <c r="R964" s="10" t="s">
        <v>78</v>
      </c>
      <c r="S964" s="10" t="s">
        <v>78</v>
      </c>
      <c r="T964" s="8" t="s">
        <v>90</v>
      </c>
      <c r="U964" s="7" t="s">
        <v>932</v>
      </c>
      <c r="V964" s="8" t="s">
        <v>933</v>
      </c>
      <c r="W964" s="7" t="s">
        <v>83</v>
      </c>
      <c r="X964" s="11" t="s">
        <v>909</v>
      </c>
      <c r="Y964" s="8">
        <v>750</v>
      </c>
      <c r="Z964" s="8" t="s">
        <v>909</v>
      </c>
      <c r="AA964" s="7" t="s">
        <v>99</v>
      </c>
      <c r="AB964" s="12" t="s">
        <v>100</v>
      </c>
      <c r="AC964" s="4">
        <f t="shared" si="150"/>
        <v>1</v>
      </c>
      <c r="AD964" s="2">
        <f>IF(COUNTIF(D$2:D964,D964)&gt;1,0,1)</f>
        <v>0</v>
      </c>
      <c r="AG964" s="2">
        <f t="shared" si="151"/>
        <v>0</v>
      </c>
      <c r="AH964" s="2">
        <f t="shared" si="157"/>
        <v>0</v>
      </c>
      <c r="AI964" s="2">
        <f t="shared" si="152"/>
        <v>0</v>
      </c>
      <c r="AJ964" s="44" t="str">
        <f t="shared" si="153"/>
        <v>30972628T30836901L</v>
      </c>
      <c r="AK964" s="2">
        <f>IF(COUNTIF(AJ$2:AJ964,AJ964)&gt;1,0,1)</f>
        <v>0</v>
      </c>
      <c r="AL964" s="2">
        <f t="shared" si="154"/>
        <v>0</v>
      </c>
      <c r="AM964" s="2">
        <f t="shared" si="155"/>
        <v>0</v>
      </c>
      <c r="AN964" s="2">
        <f t="shared" si="156"/>
        <v>0</v>
      </c>
      <c r="AO964" s="2">
        <f>VLOOKUP(D964,'[1]Matriculados PD 2015_2019'!$D:$F,3,0)</f>
        <v>0</v>
      </c>
      <c r="AP964" s="2">
        <f t="shared" si="158"/>
        <v>0</v>
      </c>
      <c r="AQ964" s="2">
        <f t="shared" si="159"/>
        <v>0</v>
      </c>
    </row>
    <row r="965" spans="1:43">
      <c r="A965" s="2">
        <v>209</v>
      </c>
      <c r="B965" s="5" t="s">
        <v>2916</v>
      </c>
      <c r="C965" s="13" t="s">
        <v>120</v>
      </c>
      <c r="D965" s="13" t="s">
        <v>2932</v>
      </c>
      <c r="E965" s="14">
        <v>10330949</v>
      </c>
      <c r="F965" s="14">
        <v>17774</v>
      </c>
      <c r="G965" s="14" t="s">
        <v>2933</v>
      </c>
      <c r="H965" s="13" t="s">
        <v>73</v>
      </c>
      <c r="I965" s="13" t="s">
        <v>74</v>
      </c>
      <c r="J965" s="14" t="s">
        <v>75</v>
      </c>
      <c r="K965" s="14" t="s">
        <v>2934</v>
      </c>
      <c r="L965" s="13">
        <v>2016</v>
      </c>
      <c r="M965" s="15">
        <v>42930</v>
      </c>
      <c r="N965" s="16" t="s">
        <v>77</v>
      </c>
      <c r="O965" s="16">
        <v>0</v>
      </c>
      <c r="P965" s="16" t="s">
        <v>78</v>
      </c>
      <c r="Q965" s="16" t="s">
        <v>79</v>
      </c>
      <c r="R965" s="16" t="s">
        <v>78</v>
      </c>
      <c r="S965" s="16" t="s">
        <v>79</v>
      </c>
      <c r="T965" s="14" t="s">
        <v>80</v>
      </c>
      <c r="U965" s="13" t="s">
        <v>923</v>
      </c>
      <c r="V965" s="14" t="s">
        <v>924</v>
      </c>
      <c r="W965" s="13" t="s">
        <v>83</v>
      </c>
      <c r="X965" s="17" t="s">
        <v>909</v>
      </c>
      <c r="Y965" s="14">
        <v>750</v>
      </c>
      <c r="Z965" s="14" t="s">
        <v>909</v>
      </c>
      <c r="AA965" s="13" t="s">
        <v>99</v>
      </c>
      <c r="AB965" s="18" t="s">
        <v>100</v>
      </c>
      <c r="AC965" s="4">
        <f t="shared" si="150"/>
        <v>1</v>
      </c>
      <c r="AD965" s="2">
        <f>IF(COUNTIF(D$2:D965,D965)&gt;1,0,1)</f>
        <v>1</v>
      </c>
      <c r="AG965" s="2">
        <f t="shared" si="151"/>
        <v>1</v>
      </c>
      <c r="AH965" s="2">
        <f t="shared" si="157"/>
        <v>0</v>
      </c>
      <c r="AI965" s="2">
        <f t="shared" si="152"/>
        <v>1</v>
      </c>
      <c r="AJ965" s="44" t="str">
        <f t="shared" si="153"/>
        <v>30975913L44366354K</v>
      </c>
      <c r="AK965" s="2">
        <f>IF(COUNTIF(AJ$2:AJ965,AJ965)&gt;1,0,1)</f>
        <v>1</v>
      </c>
      <c r="AL965" s="2">
        <f t="shared" si="154"/>
        <v>1</v>
      </c>
      <c r="AM965" s="2">
        <f t="shared" si="155"/>
        <v>1</v>
      </c>
      <c r="AN965" s="2">
        <f t="shared" si="156"/>
        <v>0</v>
      </c>
      <c r="AO965" s="2">
        <f>VLOOKUP(D965,'[1]Matriculados PD 2015_2019'!$D:$F,3,0)</f>
        <v>0</v>
      </c>
      <c r="AP965" s="2">
        <f t="shared" si="158"/>
        <v>0</v>
      </c>
      <c r="AQ965" s="2">
        <f t="shared" si="159"/>
        <v>0</v>
      </c>
    </row>
    <row r="966" spans="1:43">
      <c r="A966" s="2">
        <v>209</v>
      </c>
      <c r="B966" s="6" t="s">
        <v>2916</v>
      </c>
      <c r="C966" s="7" t="s">
        <v>120</v>
      </c>
      <c r="D966" s="7" t="s">
        <v>2932</v>
      </c>
      <c r="E966" s="8">
        <v>10330949</v>
      </c>
      <c r="F966" s="8">
        <v>17774</v>
      </c>
      <c r="G966" s="8" t="s">
        <v>2933</v>
      </c>
      <c r="H966" s="7" t="s">
        <v>73</v>
      </c>
      <c r="I966" s="7" t="s">
        <v>74</v>
      </c>
      <c r="J966" s="8" t="s">
        <v>75</v>
      </c>
      <c r="K966" s="8" t="s">
        <v>2934</v>
      </c>
      <c r="L966" s="7">
        <v>2016</v>
      </c>
      <c r="M966" s="9">
        <v>42930</v>
      </c>
      <c r="N966" s="10" t="s">
        <v>77</v>
      </c>
      <c r="O966" s="10">
        <v>0</v>
      </c>
      <c r="P966" s="10" t="s">
        <v>78</v>
      </c>
      <c r="Q966" s="10" t="s">
        <v>79</v>
      </c>
      <c r="R966" s="10" t="s">
        <v>78</v>
      </c>
      <c r="S966" s="10" t="s">
        <v>79</v>
      </c>
      <c r="T966" s="8" t="s">
        <v>80</v>
      </c>
      <c r="U966" s="7" t="s">
        <v>925</v>
      </c>
      <c r="V966" s="8" t="s">
        <v>926</v>
      </c>
      <c r="W966" s="7" t="s">
        <v>73</v>
      </c>
      <c r="X966" s="11" t="s">
        <v>909</v>
      </c>
      <c r="Y966" s="8">
        <v>750</v>
      </c>
      <c r="Z966" s="8" t="s">
        <v>909</v>
      </c>
      <c r="AA966" s="7" t="s">
        <v>99</v>
      </c>
      <c r="AB966" s="12" t="s">
        <v>100</v>
      </c>
      <c r="AC966" s="4">
        <f t="shared" si="150"/>
        <v>1</v>
      </c>
      <c r="AD966" s="2">
        <f>IF(COUNTIF(D$2:D966,D966)&gt;1,0,1)</f>
        <v>0</v>
      </c>
      <c r="AG966" s="2">
        <f t="shared" si="151"/>
        <v>0</v>
      </c>
      <c r="AH966" s="2">
        <f t="shared" si="157"/>
        <v>0</v>
      </c>
      <c r="AI966" s="2">
        <f t="shared" si="152"/>
        <v>0</v>
      </c>
      <c r="AJ966" s="44" t="str">
        <f t="shared" si="153"/>
        <v>30975913L75610029J</v>
      </c>
      <c r="AK966" s="2">
        <f>IF(COUNTIF(AJ$2:AJ966,AJ966)&gt;1,0,1)</f>
        <v>1</v>
      </c>
      <c r="AL966" s="2">
        <f t="shared" si="154"/>
        <v>0</v>
      </c>
      <c r="AM966" s="2">
        <f t="shared" si="155"/>
        <v>0</v>
      </c>
      <c r="AN966" s="2">
        <f t="shared" si="156"/>
        <v>0</v>
      </c>
      <c r="AO966" s="2">
        <f>VLOOKUP(D966,'[1]Matriculados PD 2015_2019'!$D:$F,3,0)</f>
        <v>0</v>
      </c>
      <c r="AP966" s="2">
        <f t="shared" si="158"/>
        <v>0</v>
      </c>
      <c r="AQ966" s="2">
        <f t="shared" si="159"/>
        <v>0</v>
      </c>
    </row>
    <row r="967" spans="1:43">
      <c r="A967" s="2">
        <v>209</v>
      </c>
      <c r="B967" s="6" t="s">
        <v>2916</v>
      </c>
      <c r="C967" s="7" t="s">
        <v>120</v>
      </c>
      <c r="D967" s="7" t="s">
        <v>2932</v>
      </c>
      <c r="E967" s="8">
        <v>10330949</v>
      </c>
      <c r="F967" s="8">
        <v>17774</v>
      </c>
      <c r="G967" s="8" t="s">
        <v>2933</v>
      </c>
      <c r="H967" s="7" t="s">
        <v>73</v>
      </c>
      <c r="I967" s="7" t="s">
        <v>74</v>
      </c>
      <c r="J967" s="8" t="s">
        <v>75</v>
      </c>
      <c r="K967" s="8" t="s">
        <v>2934</v>
      </c>
      <c r="L967" s="7">
        <v>2016</v>
      </c>
      <c r="M967" s="9">
        <v>42930</v>
      </c>
      <c r="N967" s="10" t="s">
        <v>77</v>
      </c>
      <c r="O967" s="10">
        <v>0</v>
      </c>
      <c r="P967" s="10" t="s">
        <v>78</v>
      </c>
      <c r="Q967" s="10" t="s">
        <v>79</v>
      </c>
      <c r="R967" s="10" t="s">
        <v>78</v>
      </c>
      <c r="S967" s="10" t="s">
        <v>79</v>
      </c>
      <c r="T967" s="8" t="s">
        <v>90</v>
      </c>
      <c r="U967" s="7" t="s">
        <v>925</v>
      </c>
      <c r="V967" s="8" t="s">
        <v>926</v>
      </c>
      <c r="W967" s="7" t="s">
        <v>73</v>
      </c>
      <c r="X967" s="11" t="s">
        <v>909</v>
      </c>
      <c r="Y967" s="8">
        <v>750</v>
      </c>
      <c r="Z967" s="8" t="s">
        <v>909</v>
      </c>
      <c r="AA967" s="7" t="s">
        <v>99</v>
      </c>
      <c r="AB967" s="12" t="s">
        <v>100</v>
      </c>
      <c r="AC967" s="4">
        <f t="shared" si="150"/>
        <v>1</v>
      </c>
      <c r="AD967" s="2">
        <f>IF(COUNTIF(D$2:D967,D967)&gt;1,0,1)</f>
        <v>0</v>
      </c>
      <c r="AG967" s="2">
        <f t="shared" si="151"/>
        <v>0</v>
      </c>
      <c r="AH967" s="2">
        <f t="shared" si="157"/>
        <v>0</v>
      </c>
      <c r="AI967" s="2">
        <f t="shared" si="152"/>
        <v>0</v>
      </c>
      <c r="AJ967" s="44" t="str">
        <f t="shared" si="153"/>
        <v>30975913L75610029J</v>
      </c>
      <c r="AK967" s="2">
        <f>IF(COUNTIF(AJ$2:AJ967,AJ967)&gt;1,0,1)</f>
        <v>0</v>
      </c>
      <c r="AL967" s="2">
        <f t="shared" si="154"/>
        <v>0</v>
      </c>
      <c r="AM967" s="2">
        <f t="shared" si="155"/>
        <v>0</v>
      </c>
      <c r="AN967" s="2">
        <f t="shared" si="156"/>
        <v>0</v>
      </c>
      <c r="AO967" s="2">
        <f>VLOOKUP(D967,'[1]Matriculados PD 2015_2019'!$D:$F,3,0)</f>
        <v>0</v>
      </c>
      <c r="AP967" s="2">
        <f t="shared" si="158"/>
        <v>0</v>
      </c>
      <c r="AQ967" s="2">
        <f t="shared" si="159"/>
        <v>0</v>
      </c>
    </row>
    <row r="968" spans="1:43">
      <c r="A968" s="2">
        <v>209</v>
      </c>
      <c r="B968" s="5" t="s">
        <v>2916</v>
      </c>
      <c r="C968" s="13" t="s">
        <v>120</v>
      </c>
      <c r="D968" s="13" t="s">
        <v>2935</v>
      </c>
      <c r="E968" s="14">
        <v>20013129</v>
      </c>
      <c r="F968" s="14">
        <v>17774</v>
      </c>
      <c r="G968" s="14" t="s">
        <v>2936</v>
      </c>
      <c r="H968" s="13" t="s">
        <v>83</v>
      </c>
      <c r="I968" s="13" t="s">
        <v>74</v>
      </c>
      <c r="J968" s="14" t="s">
        <v>75</v>
      </c>
      <c r="K968" s="14" t="s">
        <v>2937</v>
      </c>
      <c r="L968" s="13">
        <v>2016</v>
      </c>
      <c r="M968" s="15">
        <v>42944</v>
      </c>
      <c r="N968" s="16" t="s">
        <v>77</v>
      </c>
      <c r="O968" s="16">
        <v>0</v>
      </c>
      <c r="P968" s="16" t="s">
        <v>78</v>
      </c>
      <c r="Q968" s="16" t="s">
        <v>79</v>
      </c>
      <c r="R968" s="16" t="s">
        <v>78</v>
      </c>
      <c r="S968" s="16" t="s">
        <v>78</v>
      </c>
      <c r="T968" s="14" t="s">
        <v>80</v>
      </c>
      <c r="U968" s="13" t="s">
        <v>2938</v>
      </c>
      <c r="V968" s="14" t="s">
        <v>2939</v>
      </c>
      <c r="W968" s="13" t="s">
        <v>83</v>
      </c>
      <c r="X968" s="17" t="s">
        <v>600</v>
      </c>
      <c r="Y968" s="14">
        <v>755</v>
      </c>
      <c r="Z968" s="14" t="s">
        <v>917</v>
      </c>
      <c r="AA968" s="13" t="s">
        <v>99</v>
      </c>
      <c r="AB968" s="18" t="s">
        <v>100</v>
      </c>
      <c r="AC968" s="4">
        <f t="shared" si="150"/>
        <v>1</v>
      </c>
      <c r="AD968" s="2">
        <f>IF(COUNTIF(D$2:D968,D968)&gt;1,0,1)</f>
        <v>1</v>
      </c>
      <c r="AG968" s="2">
        <f t="shared" si="151"/>
        <v>1</v>
      </c>
      <c r="AH968" s="2">
        <f t="shared" si="157"/>
        <v>0</v>
      </c>
      <c r="AI968" s="2">
        <f t="shared" si="152"/>
        <v>1</v>
      </c>
      <c r="AJ968" s="44" t="str">
        <f t="shared" si="153"/>
        <v>31892056A11966306G</v>
      </c>
      <c r="AK968" s="2">
        <f>IF(COUNTIF(AJ$2:AJ968,AJ968)&gt;1,0,1)</f>
        <v>1</v>
      </c>
      <c r="AL968" s="2">
        <f t="shared" si="154"/>
        <v>1</v>
      </c>
      <c r="AM968" s="2">
        <f t="shared" si="155"/>
        <v>0</v>
      </c>
      <c r="AN968" s="2">
        <f t="shared" si="156"/>
        <v>0</v>
      </c>
      <c r="AO968" s="2">
        <f>VLOOKUP(D968,'[1]Matriculados PD 2015_2019'!$D:$F,3,0)</f>
        <v>0</v>
      </c>
      <c r="AP968" s="2">
        <f t="shared" si="158"/>
        <v>0</v>
      </c>
      <c r="AQ968" s="2">
        <f t="shared" si="159"/>
        <v>0</v>
      </c>
    </row>
    <row r="969" spans="1:43">
      <c r="A969" s="2">
        <v>209</v>
      </c>
      <c r="B969" s="6" t="s">
        <v>2916</v>
      </c>
      <c r="C969" s="7" t="s">
        <v>120</v>
      </c>
      <c r="D969" s="7" t="s">
        <v>2935</v>
      </c>
      <c r="E969" s="8">
        <v>20013129</v>
      </c>
      <c r="F969" s="8">
        <v>17774</v>
      </c>
      <c r="G969" s="8" t="s">
        <v>2936</v>
      </c>
      <c r="H969" s="7" t="s">
        <v>83</v>
      </c>
      <c r="I969" s="7" t="s">
        <v>74</v>
      </c>
      <c r="J969" s="8" t="s">
        <v>75</v>
      </c>
      <c r="K969" s="8" t="s">
        <v>2937</v>
      </c>
      <c r="L969" s="7">
        <v>2016</v>
      </c>
      <c r="M969" s="9">
        <v>42944</v>
      </c>
      <c r="N969" s="10" t="s">
        <v>77</v>
      </c>
      <c r="O969" s="10">
        <v>0</v>
      </c>
      <c r="P969" s="10" t="s">
        <v>78</v>
      </c>
      <c r="Q969" s="10" t="s">
        <v>79</v>
      </c>
      <c r="R969" s="10" t="s">
        <v>78</v>
      </c>
      <c r="S969" s="10" t="s">
        <v>78</v>
      </c>
      <c r="T969" s="8" t="s">
        <v>80</v>
      </c>
      <c r="U969" s="7" t="s">
        <v>915</v>
      </c>
      <c r="V969" s="8" t="s">
        <v>916</v>
      </c>
      <c r="W969" s="7" t="s">
        <v>73</v>
      </c>
      <c r="X969" s="11" t="s">
        <v>600</v>
      </c>
      <c r="Y969" s="8">
        <v>755</v>
      </c>
      <c r="Z969" s="8" t="s">
        <v>917</v>
      </c>
      <c r="AA969" s="7" t="s">
        <v>99</v>
      </c>
      <c r="AB969" s="12" t="s">
        <v>100</v>
      </c>
      <c r="AC969" s="4">
        <f t="shared" si="150"/>
        <v>1</v>
      </c>
      <c r="AD969" s="2">
        <f>IF(COUNTIF(D$2:D969,D969)&gt;1,0,1)</f>
        <v>0</v>
      </c>
      <c r="AG969" s="2">
        <f t="shared" si="151"/>
        <v>0</v>
      </c>
      <c r="AH969" s="2">
        <f t="shared" si="157"/>
        <v>0</v>
      </c>
      <c r="AI969" s="2">
        <f t="shared" si="152"/>
        <v>0</v>
      </c>
      <c r="AJ969" s="44" t="str">
        <f t="shared" si="153"/>
        <v>31892056A28677306D</v>
      </c>
      <c r="AK969" s="2">
        <f>IF(COUNTIF(AJ$2:AJ969,AJ969)&gt;1,0,1)</f>
        <v>1</v>
      </c>
      <c r="AL969" s="2">
        <f t="shared" si="154"/>
        <v>0</v>
      </c>
      <c r="AM969" s="2">
        <f t="shared" si="155"/>
        <v>0</v>
      </c>
      <c r="AN969" s="2">
        <f t="shared" si="156"/>
        <v>0</v>
      </c>
      <c r="AO969" s="2">
        <f>VLOOKUP(D969,'[1]Matriculados PD 2015_2019'!$D:$F,3,0)</f>
        <v>0</v>
      </c>
      <c r="AP969" s="2">
        <f t="shared" si="158"/>
        <v>0</v>
      </c>
      <c r="AQ969" s="2">
        <f t="shared" si="159"/>
        <v>0</v>
      </c>
    </row>
    <row r="970" spans="1:43">
      <c r="A970" s="2">
        <v>209</v>
      </c>
      <c r="B970" s="5" t="s">
        <v>2916</v>
      </c>
      <c r="C970" s="13" t="s">
        <v>120</v>
      </c>
      <c r="D970" s="13" t="s">
        <v>2935</v>
      </c>
      <c r="E970" s="14">
        <v>20013129</v>
      </c>
      <c r="F970" s="14">
        <v>17774</v>
      </c>
      <c r="G970" s="14" t="s">
        <v>2936</v>
      </c>
      <c r="H970" s="13" t="s">
        <v>83</v>
      </c>
      <c r="I970" s="13" t="s">
        <v>74</v>
      </c>
      <c r="J970" s="14" t="s">
        <v>75</v>
      </c>
      <c r="K970" s="14" t="s">
        <v>2937</v>
      </c>
      <c r="L970" s="13">
        <v>2016</v>
      </c>
      <c r="M970" s="15">
        <v>42944</v>
      </c>
      <c r="N970" s="16" t="s">
        <v>77</v>
      </c>
      <c r="O970" s="16">
        <v>0</v>
      </c>
      <c r="P970" s="16" t="s">
        <v>78</v>
      </c>
      <c r="Q970" s="16" t="s">
        <v>79</v>
      </c>
      <c r="R970" s="16" t="s">
        <v>78</v>
      </c>
      <c r="S970" s="16" t="s">
        <v>78</v>
      </c>
      <c r="T970" s="14" t="s">
        <v>90</v>
      </c>
      <c r="U970" s="13" t="s">
        <v>2938</v>
      </c>
      <c r="V970" s="14" t="s">
        <v>2939</v>
      </c>
      <c r="W970" s="13" t="s">
        <v>83</v>
      </c>
      <c r="X970" s="17" t="s">
        <v>600</v>
      </c>
      <c r="Y970" s="14">
        <v>755</v>
      </c>
      <c r="Z970" s="14" t="s">
        <v>917</v>
      </c>
      <c r="AA970" s="13" t="s">
        <v>99</v>
      </c>
      <c r="AB970" s="18" t="s">
        <v>100</v>
      </c>
      <c r="AC970" s="4">
        <f t="shared" si="150"/>
        <v>1</v>
      </c>
      <c r="AD970" s="2">
        <f>IF(COUNTIF(D$2:D970,D970)&gt;1,0,1)</f>
        <v>0</v>
      </c>
      <c r="AG970" s="2">
        <f t="shared" si="151"/>
        <v>0</v>
      </c>
      <c r="AH970" s="2">
        <f t="shared" si="157"/>
        <v>0</v>
      </c>
      <c r="AI970" s="2">
        <f t="shared" si="152"/>
        <v>0</v>
      </c>
      <c r="AJ970" s="44" t="str">
        <f t="shared" si="153"/>
        <v>31892056A11966306G</v>
      </c>
      <c r="AK970" s="2">
        <f>IF(COUNTIF(AJ$2:AJ970,AJ970)&gt;1,0,1)</f>
        <v>0</v>
      </c>
      <c r="AL970" s="2">
        <f t="shared" si="154"/>
        <v>0</v>
      </c>
      <c r="AM970" s="2">
        <f t="shared" si="155"/>
        <v>0</v>
      </c>
      <c r="AN970" s="2">
        <f t="shared" si="156"/>
        <v>0</v>
      </c>
      <c r="AO970" s="2">
        <f>VLOOKUP(D970,'[1]Matriculados PD 2015_2019'!$D:$F,3,0)</f>
        <v>0</v>
      </c>
      <c r="AP970" s="2">
        <f t="shared" si="158"/>
        <v>0</v>
      </c>
      <c r="AQ970" s="2">
        <f t="shared" si="159"/>
        <v>0</v>
      </c>
    </row>
    <row r="971" spans="1:43">
      <c r="A971" s="2">
        <v>209</v>
      </c>
      <c r="B971" s="6" t="s">
        <v>2916</v>
      </c>
      <c r="C971" s="7" t="s">
        <v>120</v>
      </c>
      <c r="D971" s="7" t="s">
        <v>2940</v>
      </c>
      <c r="E971" s="8">
        <v>10354674</v>
      </c>
      <c r="F971" s="8">
        <v>17774</v>
      </c>
      <c r="G971" s="8" t="s">
        <v>2941</v>
      </c>
      <c r="H971" s="7" t="s">
        <v>73</v>
      </c>
      <c r="I971" s="7" t="s">
        <v>74</v>
      </c>
      <c r="J971" s="8" t="s">
        <v>75</v>
      </c>
      <c r="K971" s="8" t="s">
        <v>2942</v>
      </c>
      <c r="L971" s="7">
        <v>2016</v>
      </c>
      <c r="M971" s="9">
        <v>42723</v>
      </c>
      <c r="N971" s="10" t="s">
        <v>77</v>
      </c>
      <c r="O971" s="10">
        <v>0</v>
      </c>
      <c r="P971" s="10" t="s">
        <v>78</v>
      </c>
      <c r="Q971" s="10" t="s">
        <v>78</v>
      </c>
      <c r="R971" s="10" t="s">
        <v>78</v>
      </c>
      <c r="S971" s="10" t="s">
        <v>79</v>
      </c>
      <c r="T971" s="8" t="s">
        <v>80</v>
      </c>
      <c r="U971" s="7" t="s">
        <v>2943</v>
      </c>
      <c r="V971" s="8" t="s">
        <v>2944</v>
      </c>
      <c r="W971" s="7" t="s">
        <v>73</v>
      </c>
      <c r="X971" s="11" t="s">
        <v>909</v>
      </c>
      <c r="Y971" s="8">
        <v>750</v>
      </c>
      <c r="Z971" s="8" t="s">
        <v>909</v>
      </c>
      <c r="AA971" s="7" t="s">
        <v>99</v>
      </c>
      <c r="AB971" s="12" t="s">
        <v>100</v>
      </c>
      <c r="AC971" s="4">
        <f t="shared" si="150"/>
        <v>1</v>
      </c>
      <c r="AD971" s="2">
        <f>IF(COUNTIF(D$2:D971,D971)&gt;1,0,1)</f>
        <v>1</v>
      </c>
      <c r="AG971" s="2">
        <f t="shared" si="151"/>
        <v>0</v>
      </c>
      <c r="AH971" s="2">
        <f t="shared" si="157"/>
        <v>0</v>
      </c>
      <c r="AI971" s="2">
        <f t="shared" si="152"/>
        <v>1</v>
      </c>
      <c r="AJ971" s="44" t="str">
        <f t="shared" si="153"/>
        <v>50611764B30059688E</v>
      </c>
      <c r="AK971" s="2">
        <f>IF(COUNTIF(AJ$2:AJ971,AJ971)&gt;1,0,1)</f>
        <v>1</v>
      </c>
      <c r="AL971" s="2">
        <f t="shared" si="154"/>
        <v>1</v>
      </c>
      <c r="AM971" s="2">
        <f t="shared" si="155"/>
        <v>1</v>
      </c>
      <c r="AN971" s="2">
        <f t="shared" si="156"/>
        <v>0</v>
      </c>
      <c r="AO971" s="2">
        <f>VLOOKUP(D971,'[1]Matriculados PD 2015_2019'!$D:$F,3,0)</f>
        <v>0</v>
      </c>
      <c r="AP971" s="2">
        <f t="shared" si="158"/>
        <v>0</v>
      </c>
      <c r="AQ971" s="2">
        <f t="shared" si="159"/>
        <v>0</v>
      </c>
    </row>
    <row r="972" spans="1:43">
      <c r="A972" s="2">
        <v>209</v>
      </c>
      <c r="B972" s="5" t="s">
        <v>2916</v>
      </c>
      <c r="C972" s="13" t="s">
        <v>120</v>
      </c>
      <c r="D972" s="13" t="s">
        <v>2940</v>
      </c>
      <c r="E972" s="14">
        <v>10354674</v>
      </c>
      <c r="F972" s="14">
        <v>17774</v>
      </c>
      <c r="G972" s="14" t="s">
        <v>2941</v>
      </c>
      <c r="H972" s="13" t="s">
        <v>73</v>
      </c>
      <c r="I972" s="13" t="s">
        <v>74</v>
      </c>
      <c r="J972" s="14" t="s">
        <v>75</v>
      </c>
      <c r="K972" s="14" t="s">
        <v>2942</v>
      </c>
      <c r="L972" s="13">
        <v>2016</v>
      </c>
      <c r="M972" s="15">
        <v>42723</v>
      </c>
      <c r="N972" s="16" t="s">
        <v>77</v>
      </c>
      <c r="O972" s="16">
        <v>0</v>
      </c>
      <c r="P972" s="16" t="s">
        <v>78</v>
      </c>
      <c r="Q972" s="16" t="s">
        <v>78</v>
      </c>
      <c r="R972" s="16" t="s">
        <v>78</v>
      </c>
      <c r="S972" s="16" t="s">
        <v>79</v>
      </c>
      <c r="T972" s="14" t="s">
        <v>80</v>
      </c>
      <c r="U972" s="13" t="s">
        <v>2945</v>
      </c>
      <c r="V972" s="14" t="s">
        <v>2946</v>
      </c>
      <c r="W972" s="13" t="s">
        <v>73</v>
      </c>
      <c r="X972" s="17" t="s">
        <v>909</v>
      </c>
      <c r="Y972" s="14">
        <v>750</v>
      </c>
      <c r="Z972" s="14" t="s">
        <v>909</v>
      </c>
      <c r="AA972" s="13" t="s">
        <v>99</v>
      </c>
      <c r="AB972" s="18" t="s">
        <v>100</v>
      </c>
      <c r="AC972" s="4">
        <f t="shared" si="150"/>
        <v>1</v>
      </c>
      <c r="AD972" s="2">
        <f>IF(COUNTIF(D$2:D972,D972)&gt;1,0,1)</f>
        <v>0</v>
      </c>
      <c r="AG972" s="2">
        <f t="shared" si="151"/>
        <v>0</v>
      </c>
      <c r="AH972" s="2">
        <f t="shared" si="157"/>
        <v>0</v>
      </c>
      <c r="AI972" s="2">
        <f t="shared" si="152"/>
        <v>0</v>
      </c>
      <c r="AJ972" s="44" t="str">
        <f t="shared" si="153"/>
        <v>50611764B30796901Q</v>
      </c>
      <c r="AK972" s="2">
        <f>IF(COUNTIF(AJ$2:AJ972,AJ972)&gt;1,0,1)</f>
        <v>1</v>
      </c>
      <c r="AL972" s="2">
        <f t="shared" si="154"/>
        <v>0</v>
      </c>
      <c r="AM972" s="2">
        <f t="shared" si="155"/>
        <v>0</v>
      </c>
      <c r="AN972" s="2">
        <f t="shared" si="156"/>
        <v>0</v>
      </c>
      <c r="AO972" s="2">
        <f>VLOOKUP(D972,'[1]Matriculados PD 2015_2019'!$D:$F,3,0)</f>
        <v>0</v>
      </c>
      <c r="AP972" s="2">
        <f t="shared" si="158"/>
        <v>0</v>
      </c>
      <c r="AQ972" s="2">
        <f t="shared" si="159"/>
        <v>0</v>
      </c>
    </row>
    <row r="973" spans="1:43">
      <c r="A973" s="2">
        <v>209</v>
      </c>
      <c r="B973" s="5" t="s">
        <v>2916</v>
      </c>
      <c r="C973" s="13" t="s">
        <v>120</v>
      </c>
      <c r="D973" s="13" t="s">
        <v>2940</v>
      </c>
      <c r="E973" s="14">
        <v>10354674</v>
      </c>
      <c r="F973" s="14">
        <v>17774</v>
      </c>
      <c r="G973" s="14" t="s">
        <v>2941</v>
      </c>
      <c r="H973" s="13" t="s">
        <v>73</v>
      </c>
      <c r="I973" s="13" t="s">
        <v>74</v>
      </c>
      <c r="J973" s="14" t="s">
        <v>75</v>
      </c>
      <c r="K973" s="14" t="s">
        <v>2942</v>
      </c>
      <c r="L973" s="13">
        <v>2016</v>
      </c>
      <c r="M973" s="15">
        <v>42723</v>
      </c>
      <c r="N973" s="16" t="s">
        <v>77</v>
      </c>
      <c r="O973" s="16">
        <v>0</v>
      </c>
      <c r="P973" s="16" t="s">
        <v>78</v>
      </c>
      <c r="Q973" s="16" t="s">
        <v>78</v>
      </c>
      <c r="R973" s="16" t="s">
        <v>78</v>
      </c>
      <c r="S973" s="16" t="s">
        <v>79</v>
      </c>
      <c r="T973" s="14" t="s">
        <v>90</v>
      </c>
      <c r="U973" s="13" t="s">
        <v>2943</v>
      </c>
      <c r="V973" s="14" t="s">
        <v>2944</v>
      </c>
      <c r="W973" s="13" t="s">
        <v>73</v>
      </c>
      <c r="X973" s="17" t="s">
        <v>909</v>
      </c>
      <c r="Y973" s="14">
        <v>750</v>
      </c>
      <c r="Z973" s="14" t="s">
        <v>909</v>
      </c>
      <c r="AA973" s="13" t="s">
        <v>99</v>
      </c>
      <c r="AB973" s="18" t="s">
        <v>100</v>
      </c>
      <c r="AC973" s="4">
        <f t="shared" si="150"/>
        <v>1</v>
      </c>
      <c r="AD973" s="2">
        <f>IF(COUNTIF(D$2:D973,D973)&gt;1,0,1)</f>
        <v>0</v>
      </c>
      <c r="AG973" s="2">
        <f t="shared" si="151"/>
        <v>0</v>
      </c>
      <c r="AH973" s="2">
        <f t="shared" si="157"/>
        <v>0</v>
      </c>
      <c r="AI973" s="2">
        <f t="shared" si="152"/>
        <v>0</v>
      </c>
      <c r="AJ973" s="44" t="str">
        <f t="shared" si="153"/>
        <v>50611764B30059688E</v>
      </c>
      <c r="AK973" s="2">
        <f>IF(COUNTIF(AJ$2:AJ973,AJ973)&gt;1,0,1)</f>
        <v>0</v>
      </c>
      <c r="AL973" s="2">
        <f t="shared" si="154"/>
        <v>0</v>
      </c>
      <c r="AM973" s="2">
        <f t="shared" si="155"/>
        <v>0</v>
      </c>
      <c r="AN973" s="2">
        <f t="shared" si="156"/>
        <v>0</v>
      </c>
      <c r="AO973" s="2">
        <f>VLOOKUP(D973,'[1]Matriculados PD 2015_2019'!$D:$F,3,0)</f>
        <v>0</v>
      </c>
      <c r="AP973" s="2">
        <f t="shared" si="158"/>
        <v>0</v>
      </c>
      <c r="AQ973" s="2">
        <f t="shared" si="159"/>
        <v>0</v>
      </c>
    </row>
    <row r="974" spans="1:43">
      <c r="A974" s="2">
        <v>209</v>
      </c>
      <c r="B974" s="6" t="s">
        <v>2916</v>
      </c>
      <c r="C974" s="7" t="s">
        <v>120</v>
      </c>
      <c r="D974" s="7" t="s">
        <v>2947</v>
      </c>
      <c r="E974" s="8">
        <v>10408608</v>
      </c>
      <c r="F974" s="8">
        <v>17774</v>
      </c>
      <c r="G974" s="8" t="s">
        <v>2948</v>
      </c>
      <c r="H974" s="7" t="s">
        <v>73</v>
      </c>
      <c r="I974" s="7" t="s">
        <v>74</v>
      </c>
      <c r="J974" s="8" t="s">
        <v>75</v>
      </c>
      <c r="K974" s="8" t="s">
        <v>2949</v>
      </c>
      <c r="L974" s="7">
        <v>2016</v>
      </c>
      <c r="M974" s="9">
        <v>43006</v>
      </c>
      <c r="N974" s="10" t="s">
        <v>77</v>
      </c>
      <c r="O974" s="10">
        <v>0</v>
      </c>
      <c r="P974" s="10" t="s">
        <v>78</v>
      </c>
      <c r="Q974" s="10" t="s">
        <v>79</v>
      </c>
      <c r="R974" s="10" t="s">
        <v>78</v>
      </c>
      <c r="S974" s="10" t="s">
        <v>78</v>
      </c>
      <c r="T974" s="8" t="s">
        <v>80</v>
      </c>
      <c r="U974" s="7" t="s">
        <v>2950</v>
      </c>
      <c r="V974" s="8" t="s">
        <v>2951</v>
      </c>
      <c r="W974" s="7" t="s">
        <v>83</v>
      </c>
      <c r="X974" s="11" t="s">
        <v>950</v>
      </c>
      <c r="Y974" s="8">
        <v>765</v>
      </c>
      <c r="Z974" s="8" t="s">
        <v>950</v>
      </c>
      <c r="AA974" s="7" t="s">
        <v>99</v>
      </c>
      <c r="AB974" s="12" t="s">
        <v>100</v>
      </c>
      <c r="AC974" s="4">
        <f t="shared" si="150"/>
        <v>1</v>
      </c>
      <c r="AD974" s="2">
        <f>IF(COUNTIF(D$2:D974,D974)&gt;1,0,1)</f>
        <v>1</v>
      </c>
      <c r="AG974" s="2">
        <f t="shared" si="151"/>
        <v>1</v>
      </c>
      <c r="AH974" s="2">
        <f t="shared" si="157"/>
        <v>0</v>
      </c>
      <c r="AI974" s="2">
        <f t="shared" si="152"/>
        <v>1</v>
      </c>
      <c r="AJ974" s="44" t="str">
        <f t="shared" si="153"/>
        <v>80159550L28420724S</v>
      </c>
      <c r="AK974" s="2">
        <f>IF(COUNTIF(AJ$2:AJ974,AJ974)&gt;1,0,1)</f>
        <v>1</v>
      </c>
      <c r="AL974" s="2">
        <f t="shared" si="154"/>
        <v>1</v>
      </c>
      <c r="AM974" s="2">
        <f t="shared" si="155"/>
        <v>0</v>
      </c>
      <c r="AN974" s="2">
        <f t="shared" si="156"/>
        <v>0</v>
      </c>
      <c r="AO974" s="2">
        <f>VLOOKUP(D974,'[1]Matriculados PD 2015_2019'!$D:$F,3,0)</f>
        <v>0</v>
      </c>
      <c r="AP974" s="2">
        <f t="shared" si="158"/>
        <v>0</v>
      </c>
      <c r="AQ974" s="2">
        <f t="shared" si="159"/>
        <v>0</v>
      </c>
    </row>
    <row r="975" spans="1:43">
      <c r="A975" s="2">
        <v>209</v>
      </c>
      <c r="B975" s="5" t="s">
        <v>2916</v>
      </c>
      <c r="C975" s="13" t="s">
        <v>120</v>
      </c>
      <c r="D975" s="13" t="s">
        <v>2947</v>
      </c>
      <c r="E975" s="14">
        <v>10408608</v>
      </c>
      <c r="F975" s="14">
        <v>17774</v>
      </c>
      <c r="G975" s="14" t="s">
        <v>2948</v>
      </c>
      <c r="H975" s="13" t="s">
        <v>73</v>
      </c>
      <c r="I975" s="13" t="s">
        <v>74</v>
      </c>
      <c r="J975" s="14" t="s">
        <v>75</v>
      </c>
      <c r="K975" s="14" t="s">
        <v>2949</v>
      </c>
      <c r="L975" s="13">
        <v>2016</v>
      </c>
      <c r="M975" s="15">
        <v>43006</v>
      </c>
      <c r="N975" s="16" t="s">
        <v>77</v>
      </c>
      <c r="O975" s="16">
        <v>0</v>
      </c>
      <c r="P975" s="16" t="s">
        <v>78</v>
      </c>
      <c r="Q975" s="16" t="s">
        <v>79</v>
      </c>
      <c r="R975" s="16" t="s">
        <v>78</v>
      </c>
      <c r="S975" s="16" t="s">
        <v>78</v>
      </c>
      <c r="T975" s="14" t="s">
        <v>80</v>
      </c>
      <c r="U975" s="13" t="s">
        <v>2952</v>
      </c>
      <c r="V975" s="14" t="s">
        <v>2953</v>
      </c>
      <c r="W975" s="13" t="s">
        <v>73</v>
      </c>
      <c r="X975" s="17" t="s">
        <v>950</v>
      </c>
      <c r="Y975" s="14">
        <v>765</v>
      </c>
      <c r="Z975" s="14" t="s">
        <v>950</v>
      </c>
      <c r="AA975" s="13" t="s">
        <v>99</v>
      </c>
      <c r="AB975" s="18" t="s">
        <v>100</v>
      </c>
      <c r="AC975" s="4">
        <f t="shared" si="150"/>
        <v>1</v>
      </c>
      <c r="AD975" s="2">
        <f>IF(COUNTIF(D$2:D975,D975)&gt;1,0,1)</f>
        <v>0</v>
      </c>
      <c r="AG975" s="2">
        <f t="shared" si="151"/>
        <v>0</v>
      </c>
      <c r="AH975" s="2">
        <f t="shared" si="157"/>
        <v>0</v>
      </c>
      <c r="AI975" s="2">
        <f t="shared" si="152"/>
        <v>0</v>
      </c>
      <c r="AJ975" s="44" t="str">
        <f t="shared" si="153"/>
        <v>80159550L75699124Y</v>
      </c>
      <c r="AK975" s="2">
        <f>IF(COUNTIF(AJ$2:AJ975,AJ975)&gt;1,0,1)</f>
        <v>1</v>
      </c>
      <c r="AL975" s="2">
        <f t="shared" si="154"/>
        <v>0</v>
      </c>
      <c r="AM975" s="2">
        <f t="shared" si="155"/>
        <v>0</v>
      </c>
      <c r="AN975" s="2">
        <f t="shared" si="156"/>
        <v>0</v>
      </c>
      <c r="AO975" s="2">
        <f>VLOOKUP(D975,'[1]Matriculados PD 2015_2019'!$D:$F,3,0)</f>
        <v>0</v>
      </c>
      <c r="AP975" s="2">
        <f t="shared" si="158"/>
        <v>0</v>
      </c>
      <c r="AQ975" s="2">
        <f t="shared" si="159"/>
        <v>0</v>
      </c>
    </row>
    <row r="976" spans="1:43">
      <c r="A976" s="2">
        <v>209</v>
      </c>
      <c r="B976" s="5" t="s">
        <v>2916</v>
      </c>
      <c r="C976" s="13" t="s">
        <v>120</v>
      </c>
      <c r="D976" s="13" t="s">
        <v>2947</v>
      </c>
      <c r="E976" s="14">
        <v>10408608</v>
      </c>
      <c r="F976" s="14">
        <v>17774</v>
      </c>
      <c r="G976" s="14" t="s">
        <v>2948</v>
      </c>
      <c r="H976" s="13" t="s">
        <v>73</v>
      </c>
      <c r="I976" s="13" t="s">
        <v>74</v>
      </c>
      <c r="J976" s="14" t="s">
        <v>75</v>
      </c>
      <c r="K976" s="14" t="s">
        <v>2949</v>
      </c>
      <c r="L976" s="13">
        <v>2016</v>
      </c>
      <c r="M976" s="15">
        <v>43006</v>
      </c>
      <c r="N976" s="16" t="s">
        <v>77</v>
      </c>
      <c r="O976" s="16">
        <v>0</v>
      </c>
      <c r="P976" s="16" t="s">
        <v>78</v>
      </c>
      <c r="Q976" s="16" t="s">
        <v>79</v>
      </c>
      <c r="R976" s="16" t="s">
        <v>78</v>
      </c>
      <c r="S976" s="16" t="s">
        <v>78</v>
      </c>
      <c r="T976" s="14" t="s">
        <v>90</v>
      </c>
      <c r="U976" s="13" t="s">
        <v>2952</v>
      </c>
      <c r="V976" s="14" t="s">
        <v>2953</v>
      </c>
      <c r="W976" s="13" t="s">
        <v>73</v>
      </c>
      <c r="X976" s="17" t="s">
        <v>950</v>
      </c>
      <c r="Y976" s="14">
        <v>765</v>
      </c>
      <c r="Z976" s="14" t="s">
        <v>950</v>
      </c>
      <c r="AA976" s="13" t="s">
        <v>99</v>
      </c>
      <c r="AB976" s="18" t="s">
        <v>100</v>
      </c>
      <c r="AC976" s="4">
        <f t="shared" si="150"/>
        <v>1</v>
      </c>
      <c r="AD976" s="2">
        <f>IF(COUNTIF(D$2:D976,D976)&gt;1,0,1)</f>
        <v>0</v>
      </c>
      <c r="AG976" s="2">
        <f t="shared" si="151"/>
        <v>0</v>
      </c>
      <c r="AH976" s="2">
        <f t="shared" si="157"/>
        <v>0</v>
      </c>
      <c r="AI976" s="2">
        <f t="shared" si="152"/>
        <v>0</v>
      </c>
      <c r="AJ976" s="44" t="str">
        <f t="shared" si="153"/>
        <v>80159550L75699124Y</v>
      </c>
      <c r="AK976" s="2">
        <f>IF(COUNTIF(AJ$2:AJ976,AJ976)&gt;1,0,1)</f>
        <v>0</v>
      </c>
      <c r="AL976" s="2">
        <f t="shared" si="154"/>
        <v>0</v>
      </c>
      <c r="AM976" s="2">
        <f t="shared" si="155"/>
        <v>0</v>
      </c>
      <c r="AN976" s="2">
        <f t="shared" si="156"/>
        <v>0</v>
      </c>
      <c r="AO976" s="2">
        <f>VLOOKUP(D976,'[1]Matriculados PD 2015_2019'!$D:$F,3,0)</f>
        <v>0</v>
      </c>
      <c r="AP976" s="2">
        <f t="shared" si="158"/>
        <v>0</v>
      </c>
      <c r="AQ976" s="2">
        <f t="shared" si="159"/>
        <v>0</v>
      </c>
    </row>
    <row r="977" spans="1:43">
      <c r="A977" s="2">
        <v>298</v>
      </c>
      <c r="B977" s="6" t="s">
        <v>277</v>
      </c>
      <c r="C977" s="7" t="s">
        <v>120</v>
      </c>
      <c r="D977" s="7" t="s">
        <v>3058</v>
      </c>
      <c r="E977" s="8">
        <v>20042724</v>
      </c>
      <c r="F977" s="8">
        <v>102121</v>
      </c>
      <c r="G977" s="8" t="s">
        <v>3059</v>
      </c>
      <c r="H977" s="7" t="s">
        <v>83</v>
      </c>
      <c r="I977" s="7" t="s">
        <v>74</v>
      </c>
      <c r="J977" s="8" t="s">
        <v>75</v>
      </c>
      <c r="K977" s="8" t="s">
        <v>3060</v>
      </c>
      <c r="L977" s="7">
        <v>2016</v>
      </c>
      <c r="M977" s="9">
        <v>42993</v>
      </c>
      <c r="N977" s="10" t="s">
        <v>77</v>
      </c>
      <c r="O977" s="10">
        <v>0</v>
      </c>
      <c r="P977" s="10" t="s">
        <v>78</v>
      </c>
      <c r="Q977" s="10" t="s">
        <v>78</v>
      </c>
      <c r="R977" s="10" t="s">
        <v>78</v>
      </c>
      <c r="S977" s="10" t="s">
        <v>78</v>
      </c>
      <c r="T977" s="8" t="s">
        <v>80</v>
      </c>
      <c r="U977" s="7" t="s">
        <v>1232</v>
      </c>
      <c r="V977" s="8" t="s">
        <v>1233</v>
      </c>
      <c r="W977" s="7" t="s">
        <v>83</v>
      </c>
      <c r="X977" s="11" t="s">
        <v>283</v>
      </c>
      <c r="Y977" s="8">
        <v>566</v>
      </c>
      <c r="Z977" s="8" t="s">
        <v>365</v>
      </c>
      <c r="AA977" s="7" t="s">
        <v>79</v>
      </c>
      <c r="AB977" s="12" t="s">
        <v>86</v>
      </c>
      <c r="AC977" s="4">
        <f t="shared" si="150"/>
        <v>1</v>
      </c>
      <c r="AD977" s="2">
        <f>IF(COUNTIF(D$2:D977,D977)&gt;1,0,1)</f>
        <v>1</v>
      </c>
      <c r="AG977" s="2">
        <f t="shared" si="151"/>
        <v>0</v>
      </c>
      <c r="AH977" s="2">
        <f t="shared" si="157"/>
        <v>0</v>
      </c>
      <c r="AI977" s="2">
        <f t="shared" si="152"/>
        <v>1</v>
      </c>
      <c r="AJ977" s="44" t="str">
        <f t="shared" si="153"/>
        <v>01928512P30448749S</v>
      </c>
      <c r="AK977" s="2">
        <f>IF(COUNTIF(AJ$2:AJ977,AJ977)&gt;1,0,1)</f>
        <v>1</v>
      </c>
      <c r="AL977" s="2">
        <f t="shared" si="154"/>
        <v>1</v>
      </c>
      <c r="AM977" s="2">
        <f t="shared" si="155"/>
        <v>0</v>
      </c>
      <c r="AN977" s="2">
        <f t="shared" si="156"/>
        <v>0</v>
      </c>
      <c r="AO977" s="2">
        <f>VLOOKUP(D977,'[1]Matriculados PD 2015_2019'!$D:$F,3,0)</f>
        <v>0</v>
      </c>
      <c r="AP977" s="2">
        <f t="shared" si="158"/>
        <v>0</v>
      </c>
      <c r="AQ977" s="2">
        <f t="shared" si="159"/>
        <v>0</v>
      </c>
    </row>
    <row r="978" spans="1:43">
      <c r="A978" s="2">
        <v>298</v>
      </c>
      <c r="B978" s="5" t="s">
        <v>277</v>
      </c>
      <c r="C978" s="13" t="s">
        <v>120</v>
      </c>
      <c r="D978" s="13" t="s">
        <v>3058</v>
      </c>
      <c r="E978" s="14">
        <v>20042724</v>
      </c>
      <c r="F978" s="14">
        <v>102121</v>
      </c>
      <c r="G978" s="14" t="s">
        <v>3059</v>
      </c>
      <c r="H978" s="13" t="s">
        <v>83</v>
      </c>
      <c r="I978" s="13" t="s">
        <v>74</v>
      </c>
      <c r="J978" s="14" t="s">
        <v>75</v>
      </c>
      <c r="K978" s="14" t="s">
        <v>3060</v>
      </c>
      <c r="L978" s="13">
        <v>2016</v>
      </c>
      <c r="M978" s="15">
        <v>42993</v>
      </c>
      <c r="N978" s="16" t="s">
        <v>77</v>
      </c>
      <c r="O978" s="16">
        <v>0</v>
      </c>
      <c r="P978" s="16" t="s">
        <v>78</v>
      </c>
      <c r="Q978" s="16" t="s">
        <v>78</v>
      </c>
      <c r="R978" s="16" t="s">
        <v>78</v>
      </c>
      <c r="S978" s="16" t="s">
        <v>78</v>
      </c>
      <c r="T978" s="14" t="s">
        <v>80</v>
      </c>
      <c r="U978" s="13" t="s">
        <v>1234</v>
      </c>
      <c r="V978" s="14" t="s">
        <v>1235</v>
      </c>
      <c r="W978" s="13" t="s">
        <v>83</v>
      </c>
      <c r="X978" s="17" t="s">
        <v>283</v>
      </c>
      <c r="Y978" s="14">
        <v>566</v>
      </c>
      <c r="Z978" s="14" t="s">
        <v>365</v>
      </c>
      <c r="AA978" s="13" t="s">
        <v>79</v>
      </c>
      <c r="AB978" s="18" t="s">
        <v>86</v>
      </c>
      <c r="AC978" s="4">
        <f t="shared" si="150"/>
        <v>1</v>
      </c>
      <c r="AD978" s="2">
        <f>IF(COUNTIF(D$2:D978,D978)&gt;1,0,1)</f>
        <v>0</v>
      </c>
      <c r="AG978" s="2">
        <f t="shared" si="151"/>
        <v>0</v>
      </c>
      <c r="AH978" s="2">
        <f t="shared" si="157"/>
        <v>0</v>
      </c>
      <c r="AI978" s="2">
        <f t="shared" si="152"/>
        <v>0</v>
      </c>
      <c r="AJ978" s="44" t="str">
        <f t="shared" si="153"/>
        <v>01928512P30808211X</v>
      </c>
      <c r="AK978" s="2">
        <f>IF(COUNTIF(AJ$2:AJ978,AJ978)&gt;1,0,1)</f>
        <v>1</v>
      </c>
      <c r="AL978" s="2">
        <f t="shared" si="154"/>
        <v>0</v>
      </c>
      <c r="AM978" s="2">
        <f t="shared" si="155"/>
        <v>0</v>
      </c>
      <c r="AN978" s="2">
        <f t="shared" si="156"/>
        <v>0</v>
      </c>
      <c r="AO978" s="2">
        <f>VLOOKUP(D978,'[1]Matriculados PD 2015_2019'!$D:$F,3,0)</f>
        <v>0</v>
      </c>
      <c r="AP978" s="2">
        <f t="shared" si="158"/>
        <v>0</v>
      </c>
      <c r="AQ978" s="2">
        <f t="shared" si="159"/>
        <v>0</v>
      </c>
    </row>
    <row r="979" spans="1:43">
      <c r="A979" s="2">
        <v>298</v>
      </c>
      <c r="B979" s="5" t="s">
        <v>277</v>
      </c>
      <c r="C979" s="13" t="s">
        <v>120</v>
      </c>
      <c r="D979" s="13" t="s">
        <v>3058</v>
      </c>
      <c r="E979" s="14">
        <v>20042724</v>
      </c>
      <c r="F979" s="14">
        <v>102121</v>
      </c>
      <c r="G979" s="14" t="s">
        <v>3059</v>
      </c>
      <c r="H979" s="13" t="s">
        <v>83</v>
      </c>
      <c r="I979" s="13" t="s">
        <v>74</v>
      </c>
      <c r="J979" s="14" t="s">
        <v>75</v>
      </c>
      <c r="K979" s="14" t="s">
        <v>3060</v>
      </c>
      <c r="L979" s="13">
        <v>2016</v>
      </c>
      <c r="M979" s="15">
        <v>42993</v>
      </c>
      <c r="N979" s="16" t="s">
        <v>77</v>
      </c>
      <c r="O979" s="16">
        <v>0</v>
      </c>
      <c r="P979" s="16" t="s">
        <v>78</v>
      </c>
      <c r="Q979" s="16" t="s">
        <v>78</v>
      </c>
      <c r="R979" s="16" t="s">
        <v>78</v>
      </c>
      <c r="S979" s="16" t="s">
        <v>78</v>
      </c>
      <c r="T979" s="14" t="s">
        <v>90</v>
      </c>
      <c r="U979" s="13" t="s">
        <v>1232</v>
      </c>
      <c r="V979" s="14" t="s">
        <v>1233</v>
      </c>
      <c r="W979" s="13" t="s">
        <v>83</v>
      </c>
      <c r="X979" s="17" t="s">
        <v>283</v>
      </c>
      <c r="Y979" s="14">
        <v>566</v>
      </c>
      <c r="Z979" s="14" t="s">
        <v>365</v>
      </c>
      <c r="AA979" s="13" t="s">
        <v>79</v>
      </c>
      <c r="AB979" s="18" t="s">
        <v>86</v>
      </c>
      <c r="AC979" s="4">
        <f t="shared" si="150"/>
        <v>1</v>
      </c>
      <c r="AD979" s="2">
        <f>IF(COUNTIF(D$2:D979,D979)&gt;1,0,1)</f>
        <v>0</v>
      </c>
      <c r="AG979" s="2">
        <f t="shared" si="151"/>
        <v>0</v>
      </c>
      <c r="AH979" s="2">
        <f t="shared" si="157"/>
        <v>0</v>
      </c>
      <c r="AI979" s="2">
        <f t="shared" si="152"/>
        <v>0</v>
      </c>
      <c r="AJ979" s="44" t="str">
        <f t="shared" si="153"/>
        <v>01928512P30448749S</v>
      </c>
      <c r="AK979" s="2">
        <f>IF(COUNTIF(AJ$2:AJ979,AJ979)&gt;1,0,1)</f>
        <v>0</v>
      </c>
      <c r="AL979" s="2">
        <f t="shared" si="154"/>
        <v>0</v>
      </c>
      <c r="AM979" s="2">
        <f t="shared" si="155"/>
        <v>0</v>
      </c>
      <c r="AN979" s="2">
        <f t="shared" si="156"/>
        <v>0</v>
      </c>
      <c r="AO979" s="2">
        <f>VLOOKUP(D979,'[1]Matriculados PD 2015_2019'!$D:$F,3,0)</f>
        <v>0</v>
      </c>
      <c r="AP979" s="2">
        <f t="shared" si="158"/>
        <v>0</v>
      </c>
      <c r="AQ979" s="2">
        <f t="shared" si="159"/>
        <v>0</v>
      </c>
    </row>
    <row r="980" spans="1:43">
      <c r="A980" s="2">
        <v>298</v>
      </c>
      <c r="B980" s="6" t="s">
        <v>277</v>
      </c>
      <c r="C980" s="7" t="s">
        <v>120</v>
      </c>
      <c r="D980" s="7">
        <v>1715511778</v>
      </c>
      <c r="E980" s="8">
        <v>20013070</v>
      </c>
      <c r="F980" s="8">
        <v>102121</v>
      </c>
      <c r="G980" s="8" t="s">
        <v>3067</v>
      </c>
      <c r="H980" s="7" t="s">
        <v>83</v>
      </c>
      <c r="I980" s="7" t="s">
        <v>991</v>
      </c>
      <c r="J980" s="8" t="s">
        <v>75</v>
      </c>
      <c r="K980" s="8" t="s">
        <v>3068</v>
      </c>
      <c r="L980" s="7">
        <v>2016</v>
      </c>
      <c r="M980" s="9">
        <v>42761</v>
      </c>
      <c r="N980" s="10" t="s">
        <v>77</v>
      </c>
      <c r="O980" s="10">
        <v>0</v>
      </c>
      <c r="P980" s="10" t="s">
        <v>78</v>
      </c>
      <c r="Q980" s="10" t="s">
        <v>78</v>
      </c>
      <c r="R980" s="10" t="s">
        <v>78</v>
      </c>
      <c r="S980" s="10" t="s">
        <v>78</v>
      </c>
      <c r="T980" s="8" t="s">
        <v>80</v>
      </c>
      <c r="U980" s="7" t="s">
        <v>3069</v>
      </c>
      <c r="V980" s="8" t="s">
        <v>3070</v>
      </c>
      <c r="W980" s="7" t="s">
        <v>73</v>
      </c>
      <c r="X980" s="11" t="s">
        <v>283</v>
      </c>
      <c r="Y980" s="8">
        <v>50</v>
      </c>
      <c r="Z980" s="8" t="s">
        <v>314</v>
      </c>
      <c r="AA980" s="7" t="s">
        <v>99</v>
      </c>
      <c r="AB980" s="12" t="s">
        <v>100</v>
      </c>
      <c r="AC980" s="4">
        <f t="shared" si="150"/>
        <v>1</v>
      </c>
      <c r="AD980" s="2">
        <f>IF(COUNTIF(D$2:D980,D980)&gt;1,0,1)</f>
        <v>1</v>
      </c>
      <c r="AG980" s="2">
        <f t="shared" si="151"/>
        <v>0</v>
      </c>
      <c r="AH980" s="2">
        <f t="shared" si="157"/>
        <v>0</v>
      </c>
      <c r="AI980" s="2">
        <f t="shared" si="152"/>
        <v>1</v>
      </c>
      <c r="AJ980" s="44" t="str">
        <f t="shared" si="153"/>
        <v>171551177830499824F</v>
      </c>
      <c r="AK980" s="2">
        <f>IF(COUNTIF(AJ$2:AJ980,AJ980)&gt;1,0,1)</f>
        <v>1</v>
      </c>
      <c r="AL980" s="2">
        <f t="shared" si="154"/>
        <v>1</v>
      </c>
      <c r="AM980" s="2">
        <f t="shared" si="155"/>
        <v>0</v>
      </c>
      <c r="AN980" s="2">
        <f t="shared" si="156"/>
        <v>1</v>
      </c>
      <c r="AO980" s="2">
        <f>VLOOKUP(D980,'[1]Matriculados PD 2015_2019'!$D:$F,3,0)</f>
        <v>0</v>
      </c>
      <c r="AP980" s="2">
        <f t="shared" si="158"/>
        <v>0</v>
      </c>
      <c r="AQ980" s="2">
        <f t="shared" si="159"/>
        <v>0</v>
      </c>
    </row>
    <row r="981" spans="1:43">
      <c r="A981" s="2">
        <v>298</v>
      </c>
      <c r="B981" s="5" t="s">
        <v>277</v>
      </c>
      <c r="C981" s="13" t="s">
        <v>120</v>
      </c>
      <c r="D981" s="13">
        <v>1715511778</v>
      </c>
      <c r="E981" s="14">
        <v>20013070</v>
      </c>
      <c r="F981" s="14">
        <v>102121</v>
      </c>
      <c r="G981" s="14" t="s">
        <v>3067</v>
      </c>
      <c r="H981" s="13" t="s">
        <v>83</v>
      </c>
      <c r="I981" s="13" t="s">
        <v>991</v>
      </c>
      <c r="J981" s="14" t="s">
        <v>75</v>
      </c>
      <c r="K981" s="14" t="s">
        <v>3068</v>
      </c>
      <c r="L981" s="13">
        <v>2016</v>
      </c>
      <c r="M981" s="15">
        <v>42761</v>
      </c>
      <c r="N981" s="16" t="s">
        <v>77</v>
      </c>
      <c r="O981" s="16">
        <v>0</v>
      </c>
      <c r="P981" s="16" t="s">
        <v>78</v>
      </c>
      <c r="Q981" s="16" t="s">
        <v>78</v>
      </c>
      <c r="R981" s="16" t="s">
        <v>78</v>
      </c>
      <c r="S981" s="16" t="s">
        <v>78</v>
      </c>
      <c r="T981" s="14" t="s">
        <v>80</v>
      </c>
      <c r="U981" s="13" t="s">
        <v>3071</v>
      </c>
      <c r="V981" s="14" t="s">
        <v>3072</v>
      </c>
      <c r="W981" s="13" t="s">
        <v>83</v>
      </c>
      <c r="X981" s="17" t="s">
        <v>283</v>
      </c>
      <c r="Y981" s="14">
        <v>50</v>
      </c>
      <c r="Z981" s="14" t="s">
        <v>314</v>
      </c>
      <c r="AA981" s="13" t="s">
        <v>99</v>
      </c>
      <c r="AB981" s="18" t="s">
        <v>100</v>
      </c>
      <c r="AC981" s="4">
        <f t="shared" si="150"/>
        <v>1</v>
      </c>
      <c r="AD981" s="2">
        <f>IF(COUNTIF(D$2:D981,D981)&gt;1,0,1)</f>
        <v>0</v>
      </c>
      <c r="AG981" s="2">
        <f t="shared" si="151"/>
        <v>0</v>
      </c>
      <c r="AH981" s="2">
        <f t="shared" si="157"/>
        <v>0</v>
      </c>
      <c r="AI981" s="2">
        <f t="shared" si="152"/>
        <v>0</v>
      </c>
      <c r="AJ981" s="44" t="str">
        <f t="shared" si="153"/>
        <v>171551177830788071H</v>
      </c>
      <c r="AK981" s="2">
        <f>IF(COUNTIF(AJ$2:AJ981,AJ981)&gt;1,0,1)</f>
        <v>1</v>
      </c>
      <c r="AL981" s="2">
        <f t="shared" si="154"/>
        <v>0</v>
      </c>
      <c r="AM981" s="2">
        <f t="shared" si="155"/>
        <v>0</v>
      </c>
      <c r="AN981" s="2">
        <f t="shared" si="156"/>
        <v>0</v>
      </c>
      <c r="AO981" s="2">
        <f>VLOOKUP(D981,'[1]Matriculados PD 2015_2019'!$D:$F,3,0)</f>
        <v>0</v>
      </c>
      <c r="AP981" s="2">
        <f t="shared" si="158"/>
        <v>0</v>
      </c>
      <c r="AQ981" s="2">
        <f t="shared" si="159"/>
        <v>0</v>
      </c>
    </row>
    <row r="982" spans="1:43">
      <c r="A982" s="2">
        <v>298</v>
      </c>
      <c r="B982" s="6" t="s">
        <v>277</v>
      </c>
      <c r="C982" s="7" t="s">
        <v>120</v>
      </c>
      <c r="D982" s="7">
        <v>1715511778</v>
      </c>
      <c r="E982" s="8">
        <v>20013070</v>
      </c>
      <c r="F982" s="8">
        <v>102121</v>
      </c>
      <c r="G982" s="8" t="s">
        <v>3067</v>
      </c>
      <c r="H982" s="7" t="s">
        <v>83</v>
      </c>
      <c r="I982" s="7" t="s">
        <v>991</v>
      </c>
      <c r="J982" s="8" t="s">
        <v>75</v>
      </c>
      <c r="K982" s="8" t="s">
        <v>3068</v>
      </c>
      <c r="L982" s="7">
        <v>2016</v>
      </c>
      <c r="M982" s="9">
        <v>42761</v>
      </c>
      <c r="N982" s="10" t="s">
        <v>77</v>
      </c>
      <c r="O982" s="10">
        <v>0</v>
      </c>
      <c r="P982" s="10" t="s">
        <v>78</v>
      </c>
      <c r="Q982" s="10" t="s">
        <v>78</v>
      </c>
      <c r="R982" s="10" t="s">
        <v>78</v>
      </c>
      <c r="S982" s="10" t="s">
        <v>78</v>
      </c>
      <c r="T982" s="8" t="s">
        <v>90</v>
      </c>
      <c r="U982" s="7" t="s">
        <v>3069</v>
      </c>
      <c r="V982" s="8" t="s">
        <v>3070</v>
      </c>
      <c r="W982" s="7" t="s">
        <v>73</v>
      </c>
      <c r="X982" s="11" t="s">
        <v>283</v>
      </c>
      <c r="Y982" s="8">
        <v>50</v>
      </c>
      <c r="Z982" s="8" t="s">
        <v>314</v>
      </c>
      <c r="AA982" s="7" t="s">
        <v>99</v>
      </c>
      <c r="AB982" s="12" t="s">
        <v>100</v>
      </c>
      <c r="AC982" s="4">
        <f t="shared" si="150"/>
        <v>1</v>
      </c>
      <c r="AD982" s="2">
        <f>IF(COUNTIF(D$2:D982,D982)&gt;1,0,1)</f>
        <v>0</v>
      </c>
      <c r="AG982" s="2">
        <f t="shared" si="151"/>
        <v>0</v>
      </c>
      <c r="AH982" s="2">
        <f t="shared" si="157"/>
        <v>0</v>
      </c>
      <c r="AI982" s="2">
        <f t="shared" si="152"/>
        <v>0</v>
      </c>
      <c r="AJ982" s="44" t="str">
        <f t="shared" si="153"/>
        <v>171551177830499824F</v>
      </c>
      <c r="AK982" s="2">
        <f>IF(COUNTIF(AJ$2:AJ982,AJ982)&gt;1,0,1)</f>
        <v>0</v>
      </c>
      <c r="AL982" s="2">
        <f t="shared" si="154"/>
        <v>0</v>
      </c>
      <c r="AM982" s="2">
        <f t="shared" si="155"/>
        <v>0</v>
      </c>
      <c r="AN982" s="2">
        <f t="shared" si="156"/>
        <v>0</v>
      </c>
      <c r="AO982" s="2">
        <f>VLOOKUP(D982,'[1]Matriculados PD 2015_2019'!$D:$F,3,0)</f>
        <v>0</v>
      </c>
      <c r="AP982" s="2">
        <f t="shared" si="158"/>
        <v>0</v>
      </c>
      <c r="AQ982" s="2">
        <f t="shared" si="159"/>
        <v>0</v>
      </c>
    </row>
    <row r="983" spans="1:43">
      <c r="A983" s="2">
        <v>298</v>
      </c>
      <c r="B983" s="5" t="s">
        <v>277</v>
      </c>
      <c r="C983" s="13" t="s">
        <v>120</v>
      </c>
      <c r="D983" s="13" t="s">
        <v>3081</v>
      </c>
      <c r="E983" s="14">
        <v>1029072</v>
      </c>
      <c r="F983" s="14">
        <v>102121</v>
      </c>
      <c r="G983" s="14" t="s">
        <v>3082</v>
      </c>
      <c r="H983" s="13" t="s">
        <v>73</v>
      </c>
      <c r="I983" s="13" t="s">
        <v>74</v>
      </c>
      <c r="J983" s="14" t="s">
        <v>75</v>
      </c>
      <c r="K983" s="14" t="s">
        <v>3083</v>
      </c>
      <c r="L983" s="13">
        <v>2016</v>
      </c>
      <c r="M983" s="15">
        <v>42934</v>
      </c>
      <c r="N983" s="16" t="s">
        <v>113</v>
      </c>
      <c r="O983" s="16">
        <v>0</v>
      </c>
      <c r="P983" s="16" t="s">
        <v>78</v>
      </c>
      <c r="Q983" s="16" t="s">
        <v>78</v>
      </c>
      <c r="R983" s="16" t="s">
        <v>78</v>
      </c>
      <c r="S983" s="16" t="s">
        <v>78</v>
      </c>
      <c r="T983" s="14" t="s">
        <v>80</v>
      </c>
      <c r="U983" s="13" t="s">
        <v>327</v>
      </c>
      <c r="V983" s="14" t="s">
        <v>328</v>
      </c>
      <c r="W983" s="13" t="s">
        <v>83</v>
      </c>
      <c r="X983" s="17" t="s">
        <v>2109</v>
      </c>
      <c r="Y983" s="14">
        <v>610</v>
      </c>
      <c r="Z983" s="14" t="s">
        <v>294</v>
      </c>
      <c r="AA983" s="13" t="s">
        <v>79</v>
      </c>
      <c r="AB983" s="18" t="s">
        <v>86</v>
      </c>
      <c r="AC983" s="4">
        <f t="shared" si="150"/>
        <v>1</v>
      </c>
      <c r="AD983" s="2">
        <f>IF(COUNTIF(D$2:D983,D983)&gt;1,0,1)</f>
        <v>1</v>
      </c>
      <c r="AG983" s="2">
        <f t="shared" si="151"/>
        <v>0</v>
      </c>
      <c r="AH983" s="2">
        <f t="shared" si="157"/>
        <v>0</v>
      </c>
      <c r="AI983" s="2">
        <f t="shared" si="152"/>
        <v>0</v>
      </c>
      <c r="AJ983" s="44" t="str">
        <f t="shared" si="153"/>
        <v>30537882T30474369J</v>
      </c>
      <c r="AK983" s="2">
        <f>IF(COUNTIF(AJ$2:AJ983,AJ983)&gt;1,0,1)</f>
        <v>1</v>
      </c>
      <c r="AL983" s="2">
        <f t="shared" si="154"/>
        <v>0</v>
      </c>
      <c r="AM983" s="2">
        <f t="shared" si="155"/>
        <v>0</v>
      </c>
      <c r="AN983" s="2">
        <f t="shared" si="156"/>
        <v>0</v>
      </c>
      <c r="AO983" s="2">
        <f>VLOOKUP(D983,'[1]Matriculados PD 2015_2019'!$D:$F,3,0)</f>
        <v>0</v>
      </c>
      <c r="AP983" s="2">
        <f t="shared" si="158"/>
        <v>0</v>
      </c>
      <c r="AQ983" s="2">
        <f t="shared" si="159"/>
        <v>0</v>
      </c>
    </row>
    <row r="984" spans="1:43">
      <c r="A984" s="2">
        <v>298</v>
      </c>
      <c r="B984" s="6" t="s">
        <v>277</v>
      </c>
      <c r="C984" s="7" t="s">
        <v>120</v>
      </c>
      <c r="D984" s="7" t="s">
        <v>3081</v>
      </c>
      <c r="E984" s="8">
        <v>1029072</v>
      </c>
      <c r="F984" s="8">
        <v>102121</v>
      </c>
      <c r="G984" s="8" t="s">
        <v>3082</v>
      </c>
      <c r="H984" s="7" t="s">
        <v>73</v>
      </c>
      <c r="I984" s="7" t="s">
        <v>74</v>
      </c>
      <c r="J984" s="8" t="s">
        <v>75</v>
      </c>
      <c r="K984" s="8" t="s">
        <v>3083</v>
      </c>
      <c r="L984" s="7">
        <v>2016</v>
      </c>
      <c r="M984" s="9">
        <v>42934</v>
      </c>
      <c r="N984" s="10" t="s">
        <v>113</v>
      </c>
      <c r="O984" s="10">
        <v>0</v>
      </c>
      <c r="P984" s="10" t="s">
        <v>78</v>
      </c>
      <c r="Q984" s="10" t="s">
        <v>78</v>
      </c>
      <c r="R984" s="10" t="s">
        <v>78</v>
      </c>
      <c r="S984" s="10" t="s">
        <v>78</v>
      </c>
      <c r="T984" s="8" t="s">
        <v>90</v>
      </c>
      <c r="U984" s="7" t="s">
        <v>327</v>
      </c>
      <c r="V984" s="8" t="s">
        <v>328</v>
      </c>
      <c r="W984" s="7" t="s">
        <v>83</v>
      </c>
      <c r="X984" s="11" t="s">
        <v>2109</v>
      </c>
      <c r="Y984" s="8">
        <v>610</v>
      </c>
      <c r="Z984" s="8" t="s">
        <v>294</v>
      </c>
      <c r="AA984" s="7" t="s">
        <v>79</v>
      </c>
      <c r="AB984" s="12" t="s">
        <v>86</v>
      </c>
      <c r="AC984" s="4">
        <f t="shared" si="150"/>
        <v>1</v>
      </c>
      <c r="AD984" s="2">
        <f>IF(COUNTIF(D$2:D984,D984)&gt;1,0,1)</f>
        <v>0</v>
      </c>
      <c r="AG984" s="2">
        <f t="shared" si="151"/>
        <v>0</v>
      </c>
      <c r="AH984" s="2">
        <f t="shared" si="157"/>
        <v>0</v>
      </c>
      <c r="AI984" s="2">
        <f t="shared" si="152"/>
        <v>0</v>
      </c>
      <c r="AJ984" s="44" t="str">
        <f t="shared" si="153"/>
        <v>30537882T30474369J</v>
      </c>
      <c r="AK984" s="2">
        <f>IF(COUNTIF(AJ$2:AJ984,AJ984)&gt;1,0,1)</f>
        <v>0</v>
      </c>
      <c r="AL984" s="2">
        <f t="shared" si="154"/>
        <v>0</v>
      </c>
      <c r="AM984" s="2">
        <f t="shared" si="155"/>
        <v>0</v>
      </c>
      <c r="AN984" s="2">
        <f t="shared" si="156"/>
        <v>0</v>
      </c>
      <c r="AO984" s="2">
        <f>VLOOKUP(D984,'[1]Matriculados PD 2015_2019'!$D:$F,3,0)</f>
        <v>0</v>
      </c>
      <c r="AP984" s="2">
        <f t="shared" si="158"/>
        <v>0</v>
      </c>
      <c r="AQ984" s="2">
        <f t="shared" si="159"/>
        <v>0</v>
      </c>
    </row>
    <row r="985" spans="1:43">
      <c r="A985" s="2">
        <v>298</v>
      </c>
      <c r="B985" s="6" t="s">
        <v>277</v>
      </c>
      <c r="C985" s="7" t="s">
        <v>120</v>
      </c>
      <c r="D985" s="7" t="s">
        <v>3087</v>
      </c>
      <c r="E985" s="8">
        <v>4144</v>
      </c>
      <c r="F985" s="8">
        <v>102121</v>
      </c>
      <c r="G985" s="8" t="s">
        <v>3088</v>
      </c>
      <c r="H985" s="7" t="s">
        <v>83</v>
      </c>
      <c r="I985" s="7" t="s">
        <v>74</v>
      </c>
      <c r="J985" s="8" t="s">
        <v>75</v>
      </c>
      <c r="K985" s="8" t="s">
        <v>3089</v>
      </c>
      <c r="L985" s="7">
        <v>2016</v>
      </c>
      <c r="M985" s="9">
        <v>42997</v>
      </c>
      <c r="N985" s="10" t="s">
        <v>77</v>
      </c>
      <c r="O985" s="10">
        <v>0</v>
      </c>
      <c r="P985" s="10" t="s">
        <v>78</v>
      </c>
      <c r="Q985" s="10" t="s">
        <v>78</v>
      </c>
      <c r="R985" s="10" t="s">
        <v>78</v>
      </c>
      <c r="S985" s="10" t="s">
        <v>78</v>
      </c>
      <c r="T985" s="8" t="s">
        <v>80</v>
      </c>
      <c r="U985" s="7" t="s">
        <v>1216</v>
      </c>
      <c r="V985" s="8" t="s">
        <v>1217</v>
      </c>
      <c r="W985" s="7" t="s">
        <v>83</v>
      </c>
      <c r="X985" s="11" t="s">
        <v>3092</v>
      </c>
      <c r="Y985" s="8">
        <v>443</v>
      </c>
      <c r="Z985" s="8" t="s">
        <v>1218</v>
      </c>
      <c r="AA985" s="7" t="s">
        <v>79</v>
      </c>
      <c r="AB985" s="12" t="s">
        <v>86</v>
      </c>
      <c r="AC985" s="4">
        <f t="shared" si="150"/>
        <v>1</v>
      </c>
      <c r="AD985" s="2">
        <f>IF(COUNTIF(D$2:D985,D985)&gt;1,0,1)</f>
        <v>1</v>
      </c>
      <c r="AG985" s="2">
        <f t="shared" si="151"/>
        <v>0</v>
      </c>
      <c r="AH985" s="2">
        <f t="shared" si="157"/>
        <v>0</v>
      </c>
      <c r="AI985" s="2">
        <f t="shared" si="152"/>
        <v>1</v>
      </c>
      <c r="AJ985" s="44" t="str">
        <f t="shared" si="153"/>
        <v>30816463M30449686D</v>
      </c>
      <c r="AK985" s="2">
        <f>IF(COUNTIF(AJ$2:AJ985,AJ985)&gt;1,0,1)</f>
        <v>1</v>
      </c>
      <c r="AL985" s="2">
        <f t="shared" si="154"/>
        <v>1</v>
      </c>
      <c r="AM985" s="2">
        <f t="shared" si="155"/>
        <v>0</v>
      </c>
      <c r="AN985" s="2">
        <f t="shared" si="156"/>
        <v>0</v>
      </c>
      <c r="AO985" s="2">
        <f>VLOOKUP(D985,'[1]Matriculados PD 2015_2019'!$D:$F,3,0)</f>
        <v>0</v>
      </c>
      <c r="AP985" s="2">
        <f t="shared" si="158"/>
        <v>0</v>
      </c>
      <c r="AQ985" s="2">
        <f t="shared" si="159"/>
        <v>0</v>
      </c>
    </row>
    <row r="986" spans="1:43">
      <c r="A986" s="2">
        <v>298</v>
      </c>
      <c r="B986" s="5" t="s">
        <v>277</v>
      </c>
      <c r="C986" s="13" t="s">
        <v>120</v>
      </c>
      <c r="D986" s="13" t="s">
        <v>3087</v>
      </c>
      <c r="E986" s="14">
        <v>4144</v>
      </c>
      <c r="F986" s="14">
        <v>102121</v>
      </c>
      <c r="G986" s="14" t="s">
        <v>3088</v>
      </c>
      <c r="H986" s="13" t="s">
        <v>83</v>
      </c>
      <c r="I986" s="13" t="s">
        <v>74</v>
      </c>
      <c r="J986" s="14" t="s">
        <v>75</v>
      </c>
      <c r="K986" s="14" t="s">
        <v>3089</v>
      </c>
      <c r="L986" s="13">
        <v>2016</v>
      </c>
      <c r="M986" s="15">
        <v>42997</v>
      </c>
      <c r="N986" s="16" t="s">
        <v>77</v>
      </c>
      <c r="O986" s="16">
        <v>0</v>
      </c>
      <c r="P986" s="16" t="s">
        <v>78</v>
      </c>
      <c r="Q986" s="16" t="s">
        <v>78</v>
      </c>
      <c r="R986" s="16" t="s">
        <v>78</v>
      </c>
      <c r="S986" s="16" t="s">
        <v>78</v>
      </c>
      <c r="T986" s="14" t="s">
        <v>80</v>
      </c>
      <c r="U986" s="13" t="s">
        <v>3090</v>
      </c>
      <c r="V986" s="14" t="s">
        <v>3091</v>
      </c>
      <c r="W986" s="13" t="s">
        <v>83</v>
      </c>
      <c r="X986" s="17" t="s">
        <v>3092</v>
      </c>
      <c r="Y986" s="14">
        <v>443</v>
      </c>
      <c r="Z986" s="14" t="s">
        <v>1218</v>
      </c>
      <c r="AA986" s="13" t="s">
        <v>79</v>
      </c>
      <c r="AB986" s="18" t="s">
        <v>86</v>
      </c>
      <c r="AC986" s="4">
        <f t="shared" si="150"/>
        <v>1</v>
      </c>
      <c r="AD986" s="2">
        <f>IF(COUNTIF(D$2:D986,D986)&gt;1,0,1)</f>
        <v>0</v>
      </c>
      <c r="AG986" s="2">
        <f t="shared" si="151"/>
        <v>0</v>
      </c>
      <c r="AH986" s="2">
        <f t="shared" si="157"/>
        <v>0</v>
      </c>
      <c r="AI986" s="2">
        <f t="shared" si="152"/>
        <v>0</v>
      </c>
      <c r="AJ986" s="44" t="str">
        <f t="shared" si="153"/>
        <v>30816463M30454943E</v>
      </c>
      <c r="AK986" s="2">
        <f>IF(COUNTIF(AJ$2:AJ986,AJ986)&gt;1,0,1)</f>
        <v>1</v>
      </c>
      <c r="AL986" s="2">
        <f t="shared" si="154"/>
        <v>0</v>
      </c>
      <c r="AM986" s="2">
        <f t="shared" si="155"/>
        <v>0</v>
      </c>
      <c r="AN986" s="2">
        <f t="shared" si="156"/>
        <v>0</v>
      </c>
      <c r="AO986" s="2">
        <f>VLOOKUP(D986,'[1]Matriculados PD 2015_2019'!$D:$F,3,0)</f>
        <v>0</v>
      </c>
      <c r="AP986" s="2">
        <f t="shared" si="158"/>
        <v>0</v>
      </c>
      <c r="AQ986" s="2">
        <f t="shared" si="159"/>
        <v>0</v>
      </c>
    </row>
    <row r="987" spans="1:43">
      <c r="A987" s="2">
        <v>298</v>
      </c>
      <c r="B987" s="6" t="s">
        <v>277</v>
      </c>
      <c r="C987" s="7" t="s">
        <v>120</v>
      </c>
      <c r="D987" s="7" t="s">
        <v>3087</v>
      </c>
      <c r="E987" s="8">
        <v>4144</v>
      </c>
      <c r="F987" s="8">
        <v>102121</v>
      </c>
      <c r="G987" s="8" t="s">
        <v>3088</v>
      </c>
      <c r="H987" s="7" t="s">
        <v>83</v>
      </c>
      <c r="I987" s="7" t="s">
        <v>74</v>
      </c>
      <c r="J987" s="8" t="s">
        <v>75</v>
      </c>
      <c r="K987" s="8" t="s">
        <v>3089</v>
      </c>
      <c r="L987" s="7">
        <v>2016</v>
      </c>
      <c r="M987" s="9">
        <v>42997</v>
      </c>
      <c r="N987" s="10" t="s">
        <v>77</v>
      </c>
      <c r="O987" s="10">
        <v>0</v>
      </c>
      <c r="P987" s="10" t="s">
        <v>78</v>
      </c>
      <c r="Q987" s="10" t="s">
        <v>78</v>
      </c>
      <c r="R987" s="10" t="s">
        <v>78</v>
      </c>
      <c r="S987" s="10" t="s">
        <v>78</v>
      </c>
      <c r="T987" s="8" t="s">
        <v>90</v>
      </c>
      <c r="U987" s="7" t="s">
        <v>1216</v>
      </c>
      <c r="V987" s="8" t="s">
        <v>1217</v>
      </c>
      <c r="W987" s="7" t="s">
        <v>83</v>
      </c>
      <c r="X987" s="11" t="s">
        <v>3092</v>
      </c>
      <c r="Y987" s="8">
        <v>443</v>
      </c>
      <c r="Z987" s="8" t="s">
        <v>1218</v>
      </c>
      <c r="AA987" s="7" t="s">
        <v>79</v>
      </c>
      <c r="AB987" s="12" t="s">
        <v>86</v>
      </c>
      <c r="AC987" s="4">
        <f t="shared" si="150"/>
        <v>1</v>
      </c>
      <c r="AD987" s="2">
        <f>IF(COUNTIF(D$2:D987,D987)&gt;1,0,1)</f>
        <v>0</v>
      </c>
      <c r="AG987" s="2">
        <f t="shared" si="151"/>
        <v>0</v>
      </c>
      <c r="AH987" s="2">
        <f t="shared" si="157"/>
        <v>0</v>
      </c>
      <c r="AI987" s="2">
        <f t="shared" si="152"/>
        <v>0</v>
      </c>
      <c r="AJ987" s="44" t="str">
        <f t="shared" si="153"/>
        <v>30816463M30449686D</v>
      </c>
      <c r="AK987" s="2">
        <f>IF(COUNTIF(AJ$2:AJ987,AJ987)&gt;1,0,1)</f>
        <v>0</v>
      </c>
      <c r="AL987" s="2">
        <f t="shared" si="154"/>
        <v>0</v>
      </c>
      <c r="AM987" s="2">
        <f t="shared" si="155"/>
        <v>0</v>
      </c>
      <c r="AN987" s="2">
        <f t="shared" si="156"/>
        <v>0</v>
      </c>
      <c r="AO987" s="2">
        <f>VLOOKUP(D987,'[1]Matriculados PD 2015_2019'!$D:$F,3,0)</f>
        <v>0</v>
      </c>
      <c r="AP987" s="2">
        <f t="shared" si="158"/>
        <v>0</v>
      </c>
      <c r="AQ987" s="2">
        <f t="shared" si="159"/>
        <v>0</v>
      </c>
    </row>
    <row r="988" spans="1:43">
      <c r="A988" s="2">
        <v>298</v>
      </c>
      <c r="B988" s="5" t="s">
        <v>277</v>
      </c>
      <c r="C988" s="13" t="s">
        <v>120</v>
      </c>
      <c r="D988" s="13" t="s">
        <v>3093</v>
      </c>
      <c r="E988" s="14">
        <v>10230195</v>
      </c>
      <c r="F988" s="14">
        <v>102121</v>
      </c>
      <c r="G988" s="14" t="s">
        <v>3094</v>
      </c>
      <c r="H988" s="13" t="s">
        <v>73</v>
      </c>
      <c r="I988" s="13" t="s">
        <v>74</v>
      </c>
      <c r="J988" s="14" t="s">
        <v>75</v>
      </c>
      <c r="K988" s="14" t="s">
        <v>3095</v>
      </c>
      <c r="L988" s="13">
        <v>2016</v>
      </c>
      <c r="M988" s="15">
        <v>43004</v>
      </c>
      <c r="N988" s="16" t="s">
        <v>77</v>
      </c>
      <c r="O988" s="16">
        <v>0</v>
      </c>
      <c r="P988" s="16" t="s">
        <v>78</v>
      </c>
      <c r="Q988" s="16" t="s">
        <v>78</v>
      </c>
      <c r="R988" s="16" t="s">
        <v>78</v>
      </c>
      <c r="S988" s="16" t="s">
        <v>78</v>
      </c>
      <c r="T988" s="14" t="s">
        <v>80</v>
      </c>
      <c r="U988" s="13" t="s">
        <v>3096</v>
      </c>
      <c r="V988" s="14" t="s">
        <v>3097</v>
      </c>
      <c r="W988" s="13"/>
      <c r="X988" s="17"/>
      <c r="Y988" s="14"/>
      <c r="Z988" s="14"/>
      <c r="AA988" s="13"/>
      <c r="AB988" s="18"/>
      <c r="AC988" s="4">
        <f t="shared" si="150"/>
        <v>1</v>
      </c>
      <c r="AD988" s="2">
        <f>IF(COUNTIF(D$2:D988,D988)&gt;1,0,1)</f>
        <v>1</v>
      </c>
      <c r="AG988" s="2">
        <f t="shared" si="151"/>
        <v>0</v>
      </c>
      <c r="AH988" s="2">
        <f t="shared" si="157"/>
        <v>0</v>
      </c>
      <c r="AI988" s="2">
        <f t="shared" si="152"/>
        <v>1</v>
      </c>
      <c r="AJ988" s="44" t="str">
        <f t="shared" si="153"/>
        <v>30952698B30439400G</v>
      </c>
      <c r="AK988" s="2">
        <f>IF(COUNTIF(AJ$2:AJ988,AJ988)&gt;1,0,1)</f>
        <v>1</v>
      </c>
      <c r="AL988" s="2">
        <f t="shared" si="154"/>
        <v>1</v>
      </c>
      <c r="AM988" s="2">
        <f t="shared" si="155"/>
        <v>0</v>
      </c>
      <c r="AN988" s="2">
        <f t="shared" si="156"/>
        <v>0</v>
      </c>
      <c r="AO988" s="2">
        <f>VLOOKUP(D988,'[1]Matriculados PD 2015_2019'!$D:$F,3,0)</f>
        <v>0</v>
      </c>
      <c r="AP988" s="2">
        <f t="shared" si="158"/>
        <v>0</v>
      </c>
      <c r="AQ988" s="2">
        <f t="shared" si="159"/>
        <v>0</v>
      </c>
    </row>
    <row r="989" spans="1:43">
      <c r="A989" s="2">
        <v>298</v>
      </c>
      <c r="B989" s="6" t="s">
        <v>277</v>
      </c>
      <c r="C989" s="7" t="s">
        <v>120</v>
      </c>
      <c r="D989" s="7" t="s">
        <v>3093</v>
      </c>
      <c r="E989" s="8">
        <v>10230195</v>
      </c>
      <c r="F989" s="8">
        <v>102121</v>
      </c>
      <c r="G989" s="8" t="s">
        <v>3094</v>
      </c>
      <c r="H989" s="7" t="s">
        <v>73</v>
      </c>
      <c r="I989" s="7" t="s">
        <v>74</v>
      </c>
      <c r="J989" s="8" t="s">
        <v>75</v>
      </c>
      <c r="K989" s="8" t="s">
        <v>3095</v>
      </c>
      <c r="L989" s="7">
        <v>2016</v>
      </c>
      <c r="M989" s="9">
        <v>43004</v>
      </c>
      <c r="N989" s="10" t="s">
        <v>77</v>
      </c>
      <c r="O989" s="10">
        <v>0</v>
      </c>
      <c r="P989" s="10" t="s">
        <v>78</v>
      </c>
      <c r="Q989" s="10" t="s">
        <v>78</v>
      </c>
      <c r="R989" s="10" t="s">
        <v>78</v>
      </c>
      <c r="S989" s="10" t="s">
        <v>78</v>
      </c>
      <c r="T989" s="8" t="s">
        <v>80</v>
      </c>
      <c r="U989" s="7" t="s">
        <v>3098</v>
      </c>
      <c r="V989" s="8" t="s">
        <v>3099</v>
      </c>
      <c r="W989" s="7"/>
      <c r="X989" s="11"/>
      <c r="Y989" s="8"/>
      <c r="Z989" s="8"/>
      <c r="AA989" s="7"/>
      <c r="AB989" s="12"/>
      <c r="AC989" s="4">
        <f t="shared" si="150"/>
        <v>1</v>
      </c>
      <c r="AD989" s="2">
        <f>IF(COUNTIF(D$2:D989,D989)&gt;1,0,1)</f>
        <v>0</v>
      </c>
      <c r="AG989" s="2">
        <f t="shared" si="151"/>
        <v>0</v>
      </c>
      <c r="AH989" s="2">
        <f t="shared" si="157"/>
        <v>0</v>
      </c>
      <c r="AI989" s="2">
        <f t="shared" si="152"/>
        <v>0</v>
      </c>
      <c r="AJ989" s="44" t="str">
        <f t="shared" si="153"/>
        <v>30952698B39331869Y</v>
      </c>
      <c r="AK989" s="2">
        <f>IF(COUNTIF(AJ$2:AJ989,AJ989)&gt;1,0,1)</f>
        <v>1</v>
      </c>
      <c r="AL989" s="2">
        <f t="shared" si="154"/>
        <v>0</v>
      </c>
      <c r="AM989" s="2">
        <f t="shared" si="155"/>
        <v>0</v>
      </c>
      <c r="AN989" s="2">
        <f t="shared" si="156"/>
        <v>0</v>
      </c>
      <c r="AO989" s="2">
        <f>VLOOKUP(D989,'[1]Matriculados PD 2015_2019'!$D:$F,3,0)</f>
        <v>0</v>
      </c>
      <c r="AP989" s="2">
        <f t="shared" si="158"/>
        <v>0</v>
      </c>
      <c r="AQ989" s="2">
        <f t="shared" si="159"/>
        <v>0</v>
      </c>
    </row>
    <row r="990" spans="1:43">
      <c r="A990" s="2">
        <v>298</v>
      </c>
      <c r="B990" s="5" t="s">
        <v>277</v>
      </c>
      <c r="C990" s="13" t="s">
        <v>120</v>
      </c>
      <c r="D990" s="13" t="s">
        <v>3093</v>
      </c>
      <c r="E990" s="14">
        <v>10230195</v>
      </c>
      <c r="F990" s="14">
        <v>102121</v>
      </c>
      <c r="G990" s="14" t="s">
        <v>3094</v>
      </c>
      <c r="H990" s="13" t="s">
        <v>73</v>
      </c>
      <c r="I990" s="13" t="s">
        <v>74</v>
      </c>
      <c r="J990" s="14" t="s">
        <v>75</v>
      </c>
      <c r="K990" s="14" t="s">
        <v>3095</v>
      </c>
      <c r="L990" s="13">
        <v>2016</v>
      </c>
      <c r="M990" s="15">
        <v>43004</v>
      </c>
      <c r="N990" s="16" t="s">
        <v>77</v>
      </c>
      <c r="O990" s="16">
        <v>0</v>
      </c>
      <c r="P990" s="16" t="s">
        <v>78</v>
      </c>
      <c r="Q990" s="16" t="s">
        <v>78</v>
      </c>
      <c r="R990" s="16" t="s">
        <v>78</v>
      </c>
      <c r="S990" s="16" t="s">
        <v>78</v>
      </c>
      <c r="T990" s="14" t="s">
        <v>80</v>
      </c>
      <c r="U990" s="13" t="s">
        <v>3100</v>
      </c>
      <c r="V990" s="14" t="s">
        <v>3101</v>
      </c>
      <c r="W990" s="13"/>
      <c r="X990" s="17"/>
      <c r="Y990" s="14"/>
      <c r="Z990" s="14"/>
      <c r="AA990" s="13"/>
      <c r="AB990" s="18"/>
      <c r="AC990" s="4">
        <f t="shared" si="150"/>
        <v>1</v>
      </c>
      <c r="AD990" s="2">
        <f>IF(COUNTIF(D$2:D990,D990)&gt;1,0,1)</f>
        <v>0</v>
      </c>
      <c r="AG990" s="2">
        <f t="shared" si="151"/>
        <v>0</v>
      </c>
      <c r="AH990" s="2">
        <f t="shared" si="157"/>
        <v>0</v>
      </c>
      <c r="AI990" s="2">
        <f t="shared" si="152"/>
        <v>0</v>
      </c>
      <c r="AJ990" s="44" t="str">
        <f t="shared" si="153"/>
        <v>30952698B44353484P</v>
      </c>
      <c r="AK990" s="2">
        <f>IF(COUNTIF(AJ$2:AJ990,AJ990)&gt;1,0,1)</f>
        <v>1</v>
      </c>
      <c r="AL990" s="2">
        <f t="shared" si="154"/>
        <v>0</v>
      </c>
      <c r="AM990" s="2">
        <f t="shared" si="155"/>
        <v>0</v>
      </c>
      <c r="AN990" s="2">
        <f t="shared" si="156"/>
        <v>0</v>
      </c>
      <c r="AO990" s="2">
        <f>VLOOKUP(D990,'[1]Matriculados PD 2015_2019'!$D:$F,3,0)</f>
        <v>0</v>
      </c>
      <c r="AP990" s="2">
        <f t="shared" si="158"/>
        <v>0</v>
      </c>
      <c r="AQ990" s="2">
        <f t="shared" si="159"/>
        <v>0</v>
      </c>
    </row>
    <row r="991" spans="1:43">
      <c r="A991" s="2">
        <v>298</v>
      </c>
      <c r="B991" s="6" t="s">
        <v>277</v>
      </c>
      <c r="C991" s="7" t="s">
        <v>120</v>
      </c>
      <c r="D991" s="7" t="s">
        <v>3093</v>
      </c>
      <c r="E991" s="8">
        <v>10230195</v>
      </c>
      <c r="F991" s="8">
        <v>102121</v>
      </c>
      <c r="G991" s="8" t="s">
        <v>3094</v>
      </c>
      <c r="H991" s="7" t="s">
        <v>73</v>
      </c>
      <c r="I991" s="7" t="s">
        <v>74</v>
      </c>
      <c r="J991" s="8" t="s">
        <v>75</v>
      </c>
      <c r="K991" s="8" t="s">
        <v>3095</v>
      </c>
      <c r="L991" s="7">
        <v>2016</v>
      </c>
      <c r="M991" s="9">
        <v>43004</v>
      </c>
      <c r="N991" s="10" t="s">
        <v>77</v>
      </c>
      <c r="O991" s="10">
        <v>0</v>
      </c>
      <c r="P991" s="10" t="s">
        <v>78</v>
      </c>
      <c r="Q991" s="10" t="s">
        <v>78</v>
      </c>
      <c r="R991" s="10" t="s">
        <v>78</v>
      </c>
      <c r="S991" s="10" t="s">
        <v>78</v>
      </c>
      <c r="T991" s="8" t="s">
        <v>90</v>
      </c>
      <c r="U991" s="7" t="s">
        <v>3096</v>
      </c>
      <c r="V991" s="8" t="s">
        <v>3102</v>
      </c>
      <c r="W991" s="7" t="s">
        <v>83</v>
      </c>
      <c r="X991" s="11" t="s">
        <v>2109</v>
      </c>
      <c r="Y991" s="8">
        <v>610</v>
      </c>
      <c r="Z991" s="8" t="s">
        <v>294</v>
      </c>
      <c r="AA991" s="7" t="s">
        <v>79</v>
      </c>
      <c r="AB991" s="12" t="s">
        <v>86</v>
      </c>
      <c r="AC991" s="4">
        <f t="shared" si="150"/>
        <v>1</v>
      </c>
      <c r="AD991" s="2">
        <f>IF(COUNTIF(D$2:D991,D991)&gt;1,0,1)</f>
        <v>0</v>
      </c>
      <c r="AG991" s="2">
        <f t="shared" si="151"/>
        <v>0</v>
      </c>
      <c r="AH991" s="2">
        <f t="shared" si="157"/>
        <v>0</v>
      </c>
      <c r="AI991" s="2">
        <f t="shared" si="152"/>
        <v>0</v>
      </c>
      <c r="AJ991" s="44" t="str">
        <f t="shared" si="153"/>
        <v>30952698B30439400G</v>
      </c>
      <c r="AK991" s="2">
        <f>IF(COUNTIF(AJ$2:AJ991,AJ991)&gt;1,0,1)</f>
        <v>0</v>
      </c>
      <c r="AL991" s="2">
        <f t="shared" si="154"/>
        <v>0</v>
      </c>
      <c r="AM991" s="2">
        <f t="shared" si="155"/>
        <v>0</v>
      </c>
      <c r="AN991" s="2">
        <f t="shared" si="156"/>
        <v>0</v>
      </c>
      <c r="AO991" s="2">
        <f>VLOOKUP(D991,'[1]Matriculados PD 2015_2019'!$D:$F,3,0)</f>
        <v>0</v>
      </c>
      <c r="AP991" s="2">
        <f t="shared" si="158"/>
        <v>0</v>
      </c>
      <c r="AQ991" s="2">
        <f t="shared" si="159"/>
        <v>0</v>
      </c>
    </row>
    <row r="992" spans="1:43">
      <c r="A992" s="2">
        <v>298</v>
      </c>
      <c r="B992" s="5" t="s">
        <v>277</v>
      </c>
      <c r="C992" s="13" t="s">
        <v>120</v>
      </c>
      <c r="D992" s="13" t="s">
        <v>3103</v>
      </c>
      <c r="E992" s="14">
        <v>10209811</v>
      </c>
      <c r="F992" s="14">
        <v>102121</v>
      </c>
      <c r="G992" s="14" t="s">
        <v>3104</v>
      </c>
      <c r="H992" s="13" t="s">
        <v>73</v>
      </c>
      <c r="I992" s="13" t="s">
        <v>74</v>
      </c>
      <c r="J992" s="14" t="s">
        <v>75</v>
      </c>
      <c r="K992" s="14" t="s">
        <v>3105</v>
      </c>
      <c r="L992" s="13">
        <v>2016</v>
      </c>
      <c r="M992" s="15">
        <v>43006</v>
      </c>
      <c r="N992" s="16" t="s">
        <v>77</v>
      </c>
      <c r="O992" s="16">
        <v>0</v>
      </c>
      <c r="P992" s="16" t="s">
        <v>78</v>
      </c>
      <c r="Q992" s="16" t="s">
        <v>78</v>
      </c>
      <c r="R992" s="16" t="s">
        <v>78</v>
      </c>
      <c r="S992" s="16" t="s">
        <v>78</v>
      </c>
      <c r="T992" s="14" t="s">
        <v>80</v>
      </c>
      <c r="U992" s="13" t="s">
        <v>3106</v>
      </c>
      <c r="V992" s="14" t="s">
        <v>3107</v>
      </c>
      <c r="W992" s="13" t="s">
        <v>83</v>
      </c>
      <c r="X992" s="17" t="s">
        <v>399</v>
      </c>
      <c r="Y992" s="14">
        <v>90</v>
      </c>
      <c r="Z992" s="14" t="s">
        <v>1226</v>
      </c>
      <c r="AA992" s="13" t="s">
        <v>79</v>
      </c>
      <c r="AB992" s="18" t="s">
        <v>86</v>
      </c>
      <c r="AC992" s="4">
        <f t="shared" si="150"/>
        <v>1</v>
      </c>
      <c r="AD992" s="2">
        <f>IF(COUNTIF(D$2:D992,D992)&gt;1,0,1)</f>
        <v>1</v>
      </c>
      <c r="AG992" s="2">
        <f t="shared" si="151"/>
        <v>0</v>
      </c>
      <c r="AH992" s="2">
        <f t="shared" si="157"/>
        <v>0</v>
      </c>
      <c r="AI992" s="2">
        <f t="shared" si="152"/>
        <v>1</v>
      </c>
      <c r="AJ992" s="44" t="str">
        <f t="shared" si="153"/>
        <v>30954838N24217263B</v>
      </c>
      <c r="AK992" s="2">
        <f>IF(COUNTIF(AJ$2:AJ992,AJ992)&gt;1,0,1)</f>
        <v>1</v>
      </c>
      <c r="AL992" s="2">
        <f t="shared" si="154"/>
        <v>1</v>
      </c>
      <c r="AM992" s="2">
        <f t="shared" si="155"/>
        <v>0</v>
      </c>
      <c r="AN992" s="2">
        <f t="shared" si="156"/>
        <v>0</v>
      </c>
      <c r="AO992" s="2">
        <f>VLOOKUP(D992,'[1]Matriculados PD 2015_2019'!$D:$F,3,0)</f>
        <v>0</v>
      </c>
      <c r="AP992" s="2">
        <f t="shared" si="158"/>
        <v>0</v>
      </c>
      <c r="AQ992" s="2">
        <f t="shared" si="159"/>
        <v>0</v>
      </c>
    </row>
    <row r="993" spans="1:43">
      <c r="A993" s="2">
        <v>298</v>
      </c>
      <c r="B993" s="6" t="s">
        <v>277</v>
      </c>
      <c r="C993" s="7" t="s">
        <v>120</v>
      </c>
      <c r="D993" s="7" t="s">
        <v>3103</v>
      </c>
      <c r="E993" s="8">
        <v>10209811</v>
      </c>
      <c r="F993" s="8">
        <v>102121</v>
      </c>
      <c r="G993" s="8" t="s">
        <v>3104</v>
      </c>
      <c r="H993" s="7" t="s">
        <v>73</v>
      </c>
      <c r="I993" s="7" t="s">
        <v>74</v>
      </c>
      <c r="J993" s="8" t="s">
        <v>75</v>
      </c>
      <c r="K993" s="8" t="s">
        <v>3105</v>
      </c>
      <c r="L993" s="7">
        <v>2016</v>
      </c>
      <c r="M993" s="9">
        <v>43006</v>
      </c>
      <c r="N993" s="10" t="s">
        <v>77</v>
      </c>
      <c r="O993" s="10">
        <v>0</v>
      </c>
      <c r="P993" s="10" t="s">
        <v>78</v>
      </c>
      <c r="Q993" s="10" t="s">
        <v>78</v>
      </c>
      <c r="R993" s="10" t="s">
        <v>78</v>
      </c>
      <c r="S993" s="10" t="s">
        <v>78</v>
      </c>
      <c r="T993" s="8" t="s">
        <v>80</v>
      </c>
      <c r="U993" s="7" t="s">
        <v>3108</v>
      </c>
      <c r="V993" s="8" t="s">
        <v>3109</v>
      </c>
      <c r="W993" s="7" t="s">
        <v>83</v>
      </c>
      <c r="X993" s="11" t="s">
        <v>399</v>
      </c>
      <c r="Y993" s="8">
        <v>90</v>
      </c>
      <c r="Z993" s="8" t="s">
        <v>1226</v>
      </c>
      <c r="AA993" s="7" t="s">
        <v>79</v>
      </c>
      <c r="AB993" s="12" t="s">
        <v>86</v>
      </c>
      <c r="AC993" s="4">
        <f t="shared" si="150"/>
        <v>1</v>
      </c>
      <c r="AD993" s="2">
        <f>IF(COUNTIF(D$2:D993,D993)&gt;1,0,1)</f>
        <v>0</v>
      </c>
      <c r="AG993" s="2">
        <f t="shared" si="151"/>
        <v>0</v>
      </c>
      <c r="AH993" s="2">
        <f t="shared" si="157"/>
        <v>0</v>
      </c>
      <c r="AI993" s="2">
        <f t="shared" si="152"/>
        <v>0</v>
      </c>
      <c r="AJ993" s="44" t="str">
        <f t="shared" si="153"/>
        <v>30954838N30414703D</v>
      </c>
      <c r="AK993" s="2">
        <f>IF(COUNTIF(AJ$2:AJ993,AJ993)&gt;1,0,1)</f>
        <v>1</v>
      </c>
      <c r="AL993" s="2">
        <f t="shared" si="154"/>
        <v>0</v>
      </c>
      <c r="AM993" s="2">
        <f t="shared" si="155"/>
        <v>0</v>
      </c>
      <c r="AN993" s="2">
        <f t="shared" si="156"/>
        <v>0</v>
      </c>
      <c r="AO993" s="2">
        <f>VLOOKUP(D993,'[1]Matriculados PD 2015_2019'!$D:$F,3,0)</f>
        <v>0</v>
      </c>
      <c r="AP993" s="2">
        <f t="shared" si="158"/>
        <v>0</v>
      </c>
      <c r="AQ993" s="2">
        <f t="shared" si="159"/>
        <v>0</v>
      </c>
    </row>
    <row r="994" spans="1:43">
      <c r="A994" s="2">
        <v>298</v>
      </c>
      <c r="B994" s="5" t="s">
        <v>277</v>
      </c>
      <c r="C994" s="13" t="s">
        <v>120</v>
      </c>
      <c r="D994" s="13" t="s">
        <v>3103</v>
      </c>
      <c r="E994" s="14">
        <v>10209811</v>
      </c>
      <c r="F994" s="14">
        <v>102121</v>
      </c>
      <c r="G994" s="14" t="s">
        <v>3104</v>
      </c>
      <c r="H994" s="13" t="s">
        <v>73</v>
      </c>
      <c r="I994" s="13" t="s">
        <v>74</v>
      </c>
      <c r="J994" s="14" t="s">
        <v>75</v>
      </c>
      <c r="K994" s="14" t="s">
        <v>3105</v>
      </c>
      <c r="L994" s="13">
        <v>2016</v>
      </c>
      <c r="M994" s="15">
        <v>43006</v>
      </c>
      <c r="N994" s="16" t="s">
        <v>77</v>
      </c>
      <c r="O994" s="16">
        <v>0</v>
      </c>
      <c r="P994" s="16" t="s">
        <v>78</v>
      </c>
      <c r="Q994" s="16" t="s">
        <v>78</v>
      </c>
      <c r="R994" s="16" t="s">
        <v>78</v>
      </c>
      <c r="S994" s="16" t="s">
        <v>78</v>
      </c>
      <c r="T994" s="14" t="s">
        <v>80</v>
      </c>
      <c r="U994" s="13" t="s">
        <v>3110</v>
      </c>
      <c r="V994" s="14" t="s">
        <v>3111</v>
      </c>
      <c r="W994" s="13"/>
      <c r="X994" s="17"/>
      <c r="Y994" s="14"/>
      <c r="Z994" s="14"/>
      <c r="AA994" s="13"/>
      <c r="AB994" s="18"/>
      <c r="AC994" s="4">
        <f t="shared" si="150"/>
        <v>1</v>
      </c>
      <c r="AD994" s="2">
        <f>IF(COUNTIF(D$2:D994,D994)&gt;1,0,1)</f>
        <v>0</v>
      </c>
      <c r="AG994" s="2">
        <f t="shared" si="151"/>
        <v>0</v>
      </c>
      <c r="AH994" s="2">
        <f t="shared" si="157"/>
        <v>0</v>
      </c>
      <c r="AI994" s="2">
        <f t="shared" si="152"/>
        <v>0</v>
      </c>
      <c r="AJ994" s="44" t="str">
        <f t="shared" si="153"/>
        <v>30954838N30953385P</v>
      </c>
      <c r="AK994" s="2">
        <f>IF(COUNTIF(AJ$2:AJ994,AJ994)&gt;1,0,1)</f>
        <v>1</v>
      </c>
      <c r="AL994" s="2">
        <f t="shared" si="154"/>
        <v>0</v>
      </c>
      <c r="AM994" s="2">
        <f t="shared" si="155"/>
        <v>0</v>
      </c>
      <c r="AN994" s="2">
        <f t="shared" si="156"/>
        <v>0</v>
      </c>
      <c r="AO994" s="2">
        <f>VLOOKUP(D994,'[1]Matriculados PD 2015_2019'!$D:$F,3,0)</f>
        <v>0</v>
      </c>
      <c r="AP994" s="2">
        <f t="shared" si="158"/>
        <v>0</v>
      </c>
      <c r="AQ994" s="2">
        <f t="shared" si="159"/>
        <v>0</v>
      </c>
    </row>
    <row r="995" spans="1:43">
      <c r="A995" s="2">
        <v>298</v>
      </c>
      <c r="B995" s="6" t="s">
        <v>277</v>
      </c>
      <c r="C995" s="7" t="s">
        <v>120</v>
      </c>
      <c r="D995" s="7" t="s">
        <v>3103</v>
      </c>
      <c r="E995" s="8">
        <v>10209811</v>
      </c>
      <c r="F995" s="8">
        <v>102121</v>
      </c>
      <c r="G995" s="8" t="s">
        <v>3104</v>
      </c>
      <c r="H995" s="7" t="s">
        <v>73</v>
      </c>
      <c r="I995" s="7" t="s">
        <v>74</v>
      </c>
      <c r="J995" s="8" t="s">
        <v>75</v>
      </c>
      <c r="K995" s="8" t="s">
        <v>3105</v>
      </c>
      <c r="L995" s="7">
        <v>2016</v>
      </c>
      <c r="M995" s="9">
        <v>43006</v>
      </c>
      <c r="N995" s="10" t="s">
        <v>77</v>
      </c>
      <c r="O995" s="10">
        <v>0</v>
      </c>
      <c r="P995" s="10" t="s">
        <v>78</v>
      </c>
      <c r="Q995" s="10" t="s">
        <v>78</v>
      </c>
      <c r="R995" s="10" t="s">
        <v>78</v>
      </c>
      <c r="S995" s="10" t="s">
        <v>78</v>
      </c>
      <c r="T995" s="8" t="s">
        <v>90</v>
      </c>
      <c r="U995" s="7" t="s">
        <v>3108</v>
      </c>
      <c r="V995" s="8" t="s">
        <v>3109</v>
      </c>
      <c r="W995" s="7" t="s">
        <v>83</v>
      </c>
      <c r="X995" s="11" t="s">
        <v>399</v>
      </c>
      <c r="Y995" s="8">
        <v>90</v>
      </c>
      <c r="Z995" s="8" t="s">
        <v>1226</v>
      </c>
      <c r="AA995" s="7" t="s">
        <v>79</v>
      </c>
      <c r="AB995" s="12" t="s">
        <v>86</v>
      </c>
      <c r="AC995" s="4">
        <f t="shared" si="150"/>
        <v>1</v>
      </c>
      <c r="AD995" s="2">
        <f>IF(COUNTIF(D$2:D995,D995)&gt;1,0,1)</f>
        <v>0</v>
      </c>
      <c r="AG995" s="2">
        <f t="shared" si="151"/>
        <v>0</v>
      </c>
      <c r="AH995" s="2">
        <f t="shared" si="157"/>
        <v>0</v>
      </c>
      <c r="AI995" s="2">
        <f t="shared" si="152"/>
        <v>0</v>
      </c>
      <c r="AJ995" s="44" t="str">
        <f t="shared" si="153"/>
        <v>30954838N30414703D</v>
      </c>
      <c r="AK995" s="2">
        <f>IF(COUNTIF(AJ$2:AJ995,AJ995)&gt;1,0,1)</f>
        <v>0</v>
      </c>
      <c r="AL995" s="2">
        <f t="shared" si="154"/>
        <v>0</v>
      </c>
      <c r="AM995" s="2">
        <f t="shared" si="155"/>
        <v>0</v>
      </c>
      <c r="AN995" s="2">
        <f t="shared" si="156"/>
        <v>0</v>
      </c>
      <c r="AO995" s="2">
        <f>VLOOKUP(D995,'[1]Matriculados PD 2015_2019'!$D:$F,3,0)</f>
        <v>0</v>
      </c>
      <c r="AP995" s="2">
        <f t="shared" si="158"/>
        <v>0</v>
      </c>
      <c r="AQ995" s="2">
        <f t="shared" si="159"/>
        <v>0</v>
      </c>
    </row>
    <row r="996" spans="1:43">
      <c r="A996" s="2">
        <v>298</v>
      </c>
      <c r="B996" s="6" t="s">
        <v>277</v>
      </c>
      <c r="C996" s="7" t="s">
        <v>120</v>
      </c>
      <c r="D996" s="7" t="s">
        <v>3112</v>
      </c>
      <c r="E996" s="8">
        <v>10251894</v>
      </c>
      <c r="F996" s="8">
        <v>102121</v>
      </c>
      <c r="G996" s="8" t="s">
        <v>3113</v>
      </c>
      <c r="H996" s="7" t="s">
        <v>73</v>
      </c>
      <c r="I996" s="7" t="s">
        <v>74</v>
      </c>
      <c r="J996" s="8" t="s">
        <v>75</v>
      </c>
      <c r="K996" s="8" t="s">
        <v>3114</v>
      </c>
      <c r="L996" s="7">
        <v>2016</v>
      </c>
      <c r="M996" s="9">
        <v>43006</v>
      </c>
      <c r="N996" s="10" t="s">
        <v>77</v>
      </c>
      <c r="O996" s="10">
        <v>0</v>
      </c>
      <c r="P996" s="10" t="s">
        <v>78</v>
      </c>
      <c r="Q996" s="10" t="s">
        <v>78</v>
      </c>
      <c r="R996" s="10" t="s">
        <v>78</v>
      </c>
      <c r="S996" s="10" t="s">
        <v>78</v>
      </c>
      <c r="T996" s="8" t="s">
        <v>80</v>
      </c>
      <c r="U996" s="7" t="s">
        <v>607</v>
      </c>
      <c r="V996" s="8" t="s">
        <v>608</v>
      </c>
      <c r="W996" s="7" t="s">
        <v>83</v>
      </c>
      <c r="X996" s="11" t="s">
        <v>609</v>
      </c>
      <c r="Y996" s="8">
        <v>75</v>
      </c>
      <c r="Z996" s="8" t="s">
        <v>610</v>
      </c>
      <c r="AA996" s="7" t="s">
        <v>107</v>
      </c>
      <c r="AB996" s="12" t="s">
        <v>108</v>
      </c>
      <c r="AC996" s="4">
        <f t="shared" si="150"/>
        <v>1</v>
      </c>
      <c r="AD996" s="2">
        <f>IF(COUNTIF(D$2:D996,D996)&gt;1,0,1)</f>
        <v>1</v>
      </c>
      <c r="AG996" s="2">
        <f t="shared" si="151"/>
        <v>0</v>
      </c>
      <c r="AH996" s="2">
        <f t="shared" si="157"/>
        <v>0</v>
      </c>
      <c r="AI996" s="2">
        <f t="shared" si="152"/>
        <v>1</v>
      </c>
      <c r="AJ996" s="44" t="str">
        <f t="shared" si="153"/>
        <v>30965212J04528484Z</v>
      </c>
      <c r="AK996" s="2">
        <f>IF(COUNTIF(AJ$2:AJ996,AJ996)&gt;1,0,1)</f>
        <v>1</v>
      </c>
      <c r="AL996" s="2">
        <f t="shared" si="154"/>
        <v>1</v>
      </c>
      <c r="AM996" s="2">
        <f t="shared" si="155"/>
        <v>0</v>
      </c>
      <c r="AN996" s="2">
        <f t="shared" si="156"/>
        <v>0</v>
      </c>
      <c r="AO996" s="2">
        <f>VLOOKUP(D996,'[1]Matriculados PD 2015_2019'!$D:$F,3,0)</f>
        <v>0</v>
      </c>
      <c r="AP996" s="2">
        <f t="shared" si="158"/>
        <v>0</v>
      </c>
      <c r="AQ996" s="2">
        <f t="shared" si="159"/>
        <v>0</v>
      </c>
    </row>
    <row r="997" spans="1:43">
      <c r="A997" s="2">
        <v>298</v>
      </c>
      <c r="B997" s="5" t="s">
        <v>277</v>
      </c>
      <c r="C997" s="13" t="s">
        <v>120</v>
      </c>
      <c r="D997" s="13" t="s">
        <v>3112</v>
      </c>
      <c r="E997" s="14">
        <v>10251894</v>
      </c>
      <c r="F997" s="14">
        <v>102121</v>
      </c>
      <c r="G997" s="14" t="s">
        <v>3113</v>
      </c>
      <c r="H997" s="13" t="s">
        <v>73</v>
      </c>
      <c r="I997" s="13" t="s">
        <v>74</v>
      </c>
      <c r="J997" s="14" t="s">
        <v>75</v>
      </c>
      <c r="K997" s="14" t="s">
        <v>3114</v>
      </c>
      <c r="L997" s="13">
        <v>2016</v>
      </c>
      <c r="M997" s="15">
        <v>43006</v>
      </c>
      <c r="N997" s="16" t="s">
        <v>77</v>
      </c>
      <c r="O997" s="16">
        <v>0</v>
      </c>
      <c r="P997" s="16" t="s">
        <v>78</v>
      </c>
      <c r="Q997" s="16" t="s">
        <v>78</v>
      </c>
      <c r="R997" s="16" t="s">
        <v>78</v>
      </c>
      <c r="S997" s="16" t="s">
        <v>78</v>
      </c>
      <c r="T997" s="14" t="s">
        <v>80</v>
      </c>
      <c r="U997" s="13" t="s">
        <v>1224</v>
      </c>
      <c r="V997" s="14" t="s">
        <v>1225</v>
      </c>
      <c r="W997" s="13" t="s">
        <v>83</v>
      </c>
      <c r="X997" s="17" t="s">
        <v>399</v>
      </c>
      <c r="Y997" s="14">
        <v>90</v>
      </c>
      <c r="Z997" s="14" t="s">
        <v>1226</v>
      </c>
      <c r="AA997" s="13" t="s">
        <v>79</v>
      </c>
      <c r="AB997" s="18" t="s">
        <v>86</v>
      </c>
      <c r="AC997" s="4">
        <f t="shared" si="150"/>
        <v>1</v>
      </c>
      <c r="AD997" s="2">
        <f>IF(COUNTIF(D$2:D997,D997)&gt;1,0,1)</f>
        <v>0</v>
      </c>
      <c r="AG997" s="2">
        <f t="shared" si="151"/>
        <v>0</v>
      </c>
      <c r="AH997" s="2">
        <f t="shared" si="157"/>
        <v>0</v>
      </c>
      <c r="AI997" s="2">
        <f t="shared" si="152"/>
        <v>0</v>
      </c>
      <c r="AJ997" s="44" t="str">
        <f t="shared" si="153"/>
        <v>30965212J30536416Y</v>
      </c>
      <c r="AK997" s="2">
        <f>IF(COUNTIF(AJ$2:AJ997,AJ997)&gt;1,0,1)</f>
        <v>1</v>
      </c>
      <c r="AL997" s="2">
        <f t="shared" si="154"/>
        <v>0</v>
      </c>
      <c r="AM997" s="2">
        <f t="shared" si="155"/>
        <v>0</v>
      </c>
      <c r="AN997" s="2">
        <f t="shared" si="156"/>
        <v>0</v>
      </c>
      <c r="AO997" s="2">
        <f>VLOOKUP(D997,'[1]Matriculados PD 2015_2019'!$D:$F,3,0)</f>
        <v>0</v>
      </c>
      <c r="AP997" s="2">
        <f t="shared" si="158"/>
        <v>0</v>
      </c>
      <c r="AQ997" s="2">
        <f t="shared" si="159"/>
        <v>0</v>
      </c>
    </row>
    <row r="998" spans="1:43">
      <c r="A998" s="2">
        <v>298</v>
      </c>
      <c r="B998" s="6" t="s">
        <v>277</v>
      </c>
      <c r="C998" s="7" t="s">
        <v>120</v>
      </c>
      <c r="D998" s="7" t="s">
        <v>3112</v>
      </c>
      <c r="E998" s="8">
        <v>10251894</v>
      </c>
      <c r="F998" s="8">
        <v>102121</v>
      </c>
      <c r="G998" s="8" t="s">
        <v>3113</v>
      </c>
      <c r="H998" s="7" t="s">
        <v>73</v>
      </c>
      <c r="I998" s="7" t="s">
        <v>74</v>
      </c>
      <c r="J998" s="8" t="s">
        <v>75</v>
      </c>
      <c r="K998" s="8" t="s">
        <v>3114</v>
      </c>
      <c r="L998" s="7">
        <v>2016</v>
      </c>
      <c r="M998" s="9">
        <v>43006</v>
      </c>
      <c r="N998" s="10" t="s">
        <v>77</v>
      </c>
      <c r="O998" s="10">
        <v>0</v>
      </c>
      <c r="P998" s="10" t="s">
        <v>78</v>
      </c>
      <c r="Q998" s="10" t="s">
        <v>78</v>
      </c>
      <c r="R998" s="10" t="s">
        <v>78</v>
      </c>
      <c r="S998" s="10" t="s">
        <v>78</v>
      </c>
      <c r="T998" s="8" t="s">
        <v>90</v>
      </c>
      <c r="U998" s="7" t="s">
        <v>1224</v>
      </c>
      <c r="V998" s="8" t="s">
        <v>1225</v>
      </c>
      <c r="W998" s="7" t="s">
        <v>83</v>
      </c>
      <c r="X998" s="11" t="s">
        <v>399</v>
      </c>
      <c r="Y998" s="8">
        <v>90</v>
      </c>
      <c r="Z998" s="8" t="s">
        <v>1226</v>
      </c>
      <c r="AA998" s="7" t="s">
        <v>79</v>
      </c>
      <c r="AB998" s="12" t="s">
        <v>86</v>
      </c>
      <c r="AC998" s="4">
        <f t="shared" si="150"/>
        <v>1</v>
      </c>
      <c r="AD998" s="2">
        <f>IF(COUNTIF(D$2:D998,D998)&gt;1,0,1)</f>
        <v>0</v>
      </c>
      <c r="AG998" s="2">
        <f t="shared" si="151"/>
        <v>0</v>
      </c>
      <c r="AH998" s="2">
        <f t="shared" si="157"/>
        <v>0</v>
      </c>
      <c r="AI998" s="2">
        <f t="shared" si="152"/>
        <v>0</v>
      </c>
      <c r="AJ998" s="44" t="str">
        <f t="shared" si="153"/>
        <v>30965212J30536416Y</v>
      </c>
      <c r="AK998" s="2">
        <f>IF(COUNTIF(AJ$2:AJ998,AJ998)&gt;1,0,1)</f>
        <v>0</v>
      </c>
      <c r="AL998" s="2">
        <f t="shared" si="154"/>
        <v>0</v>
      </c>
      <c r="AM998" s="2">
        <f t="shared" si="155"/>
        <v>0</v>
      </c>
      <c r="AN998" s="2">
        <f t="shared" si="156"/>
        <v>0</v>
      </c>
      <c r="AO998" s="2">
        <f>VLOOKUP(D998,'[1]Matriculados PD 2015_2019'!$D:$F,3,0)</f>
        <v>0</v>
      </c>
      <c r="AP998" s="2">
        <f t="shared" si="158"/>
        <v>0</v>
      </c>
      <c r="AQ998" s="2">
        <f t="shared" si="159"/>
        <v>0</v>
      </c>
    </row>
    <row r="999" spans="1:43">
      <c r="A999" s="2">
        <v>298</v>
      </c>
      <c r="B999" s="5" t="s">
        <v>277</v>
      </c>
      <c r="C999" s="13" t="s">
        <v>120</v>
      </c>
      <c r="D999" s="13" t="s">
        <v>3115</v>
      </c>
      <c r="E999" s="14">
        <v>10255797</v>
      </c>
      <c r="F999" s="14">
        <v>102121</v>
      </c>
      <c r="G999" s="14" t="s">
        <v>3116</v>
      </c>
      <c r="H999" s="13" t="s">
        <v>73</v>
      </c>
      <c r="I999" s="13" t="s">
        <v>74</v>
      </c>
      <c r="J999" s="14" t="s">
        <v>75</v>
      </c>
      <c r="K999" s="14" t="s">
        <v>3117</v>
      </c>
      <c r="L999" s="13">
        <v>2016</v>
      </c>
      <c r="M999" s="15">
        <v>42916</v>
      </c>
      <c r="N999" s="16" t="s">
        <v>77</v>
      </c>
      <c r="O999" s="16">
        <v>0</v>
      </c>
      <c r="P999" s="16" t="s">
        <v>78</v>
      </c>
      <c r="Q999" s="16" t="s">
        <v>78</v>
      </c>
      <c r="R999" s="16" t="s">
        <v>78</v>
      </c>
      <c r="S999" s="16" t="s">
        <v>78</v>
      </c>
      <c r="T999" s="14" t="s">
        <v>80</v>
      </c>
      <c r="U999" s="13" t="s">
        <v>3118</v>
      </c>
      <c r="V999" s="14" t="s">
        <v>3119</v>
      </c>
      <c r="W999" s="13"/>
      <c r="X999" s="17"/>
      <c r="Y999" s="14"/>
      <c r="Z999" s="14"/>
      <c r="AA999" s="13"/>
      <c r="AB999" s="18"/>
      <c r="AC999" s="4">
        <f t="shared" si="150"/>
        <v>1</v>
      </c>
      <c r="AD999" s="2">
        <f>IF(COUNTIF(D$2:D999,D999)&gt;1,0,1)</f>
        <v>1</v>
      </c>
      <c r="AG999" s="2">
        <f t="shared" si="151"/>
        <v>0</v>
      </c>
      <c r="AH999" s="2">
        <f t="shared" si="157"/>
        <v>0</v>
      </c>
      <c r="AI999" s="2">
        <f t="shared" si="152"/>
        <v>1</v>
      </c>
      <c r="AJ999" s="44" t="str">
        <f t="shared" si="153"/>
        <v>30972974R30524254B</v>
      </c>
      <c r="AK999" s="2">
        <f>IF(COUNTIF(AJ$2:AJ999,AJ999)&gt;1,0,1)</f>
        <v>1</v>
      </c>
      <c r="AL999" s="2">
        <f t="shared" si="154"/>
        <v>1</v>
      </c>
      <c r="AM999" s="2">
        <f t="shared" si="155"/>
        <v>0</v>
      </c>
      <c r="AN999" s="2">
        <f t="shared" si="156"/>
        <v>0</v>
      </c>
      <c r="AO999" s="2">
        <f>VLOOKUP(D999,'[1]Matriculados PD 2015_2019'!$D:$F,3,0)</f>
        <v>0</v>
      </c>
      <c r="AP999" s="2">
        <f t="shared" si="158"/>
        <v>0</v>
      </c>
      <c r="AQ999" s="2">
        <f t="shared" si="159"/>
        <v>0</v>
      </c>
    </row>
    <row r="1000" spans="1:43">
      <c r="A1000" s="2">
        <v>298</v>
      </c>
      <c r="B1000" s="6" t="s">
        <v>277</v>
      </c>
      <c r="C1000" s="7" t="s">
        <v>120</v>
      </c>
      <c r="D1000" s="7" t="s">
        <v>3115</v>
      </c>
      <c r="E1000" s="8">
        <v>10255797</v>
      </c>
      <c r="F1000" s="8">
        <v>102121</v>
      </c>
      <c r="G1000" s="8" t="s">
        <v>3116</v>
      </c>
      <c r="H1000" s="7" t="s">
        <v>73</v>
      </c>
      <c r="I1000" s="7" t="s">
        <v>74</v>
      </c>
      <c r="J1000" s="8" t="s">
        <v>75</v>
      </c>
      <c r="K1000" s="8" t="s">
        <v>3117</v>
      </c>
      <c r="L1000" s="7">
        <v>2016</v>
      </c>
      <c r="M1000" s="9">
        <v>42916</v>
      </c>
      <c r="N1000" s="10" t="s">
        <v>77</v>
      </c>
      <c r="O1000" s="10">
        <v>0</v>
      </c>
      <c r="P1000" s="10" t="s">
        <v>78</v>
      </c>
      <c r="Q1000" s="10" t="s">
        <v>78</v>
      </c>
      <c r="R1000" s="10" t="s">
        <v>78</v>
      </c>
      <c r="S1000" s="10" t="s">
        <v>78</v>
      </c>
      <c r="T1000" s="8" t="s">
        <v>80</v>
      </c>
      <c r="U1000" s="7" t="s">
        <v>3120</v>
      </c>
      <c r="V1000" s="8" t="s">
        <v>3121</v>
      </c>
      <c r="W1000" s="7" t="s">
        <v>83</v>
      </c>
      <c r="X1000" s="11" t="s">
        <v>4695</v>
      </c>
      <c r="Y1000" s="8">
        <v>520</v>
      </c>
      <c r="Z1000" s="8" t="s">
        <v>3122</v>
      </c>
      <c r="AA1000" s="7" t="s">
        <v>107</v>
      </c>
      <c r="AB1000" s="12" t="s">
        <v>108</v>
      </c>
      <c r="AC1000" s="4">
        <f t="shared" si="150"/>
        <v>1</v>
      </c>
      <c r="AD1000" s="2">
        <f>IF(COUNTIF(D$2:D1000,D1000)&gt;1,0,1)</f>
        <v>0</v>
      </c>
      <c r="AG1000" s="2">
        <f t="shared" si="151"/>
        <v>0</v>
      </c>
      <c r="AH1000" s="2">
        <f t="shared" si="157"/>
        <v>0</v>
      </c>
      <c r="AI1000" s="2">
        <f t="shared" si="152"/>
        <v>0</v>
      </c>
      <c r="AJ1000" s="44" t="str">
        <f t="shared" si="153"/>
        <v>30972974R30533310M</v>
      </c>
      <c r="AK1000" s="2">
        <f>IF(COUNTIF(AJ$2:AJ1000,AJ1000)&gt;1,0,1)</f>
        <v>1</v>
      </c>
      <c r="AL1000" s="2">
        <f t="shared" si="154"/>
        <v>0</v>
      </c>
      <c r="AM1000" s="2">
        <f t="shared" si="155"/>
        <v>0</v>
      </c>
      <c r="AN1000" s="2">
        <f t="shared" si="156"/>
        <v>0</v>
      </c>
      <c r="AO1000" s="2">
        <f>VLOOKUP(D1000,'[1]Matriculados PD 2015_2019'!$D:$F,3,0)</f>
        <v>0</v>
      </c>
      <c r="AP1000" s="2">
        <f t="shared" si="158"/>
        <v>0</v>
      </c>
      <c r="AQ1000" s="2">
        <f t="shared" si="159"/>
        <v>0</v>
      </c>
    </row>
    <row r="1001" spans="1:43">
      <c r="A1001" s="2">
        <v>298</v>
      </c>
      <c r="B1001" s="5" t="s">
        <v>277</v>
      </c>
      <c r="C1001" s="13" t="s">
        <v>120</v>
      </c>
      <c r="D1001" s="13" t="s">
        <v>3115</v>
      </c>
      <c r="E1001" s="14">
        <v>10255797</v>
      </c>
      <c r="F1001" s="14">
        <v>102121</v>
      </c>
      <c r="G1001" s="14" t="s">
        <v>3116</v>
      </c>
      <c r="H1001" s="13" t="s">
        <v>73</v>
      </c>
      <c r="I1001" s="13" t="s">
        <v>74</v>
      </c>
      <c r="J1001" s="14" t="s">
        <v>75</v>
      </c>
      <c r="K1001" s="14" t="s">
        <v>3117</v>
      </c>
      <c r="L1001" s="13">
        <v>2016</v>
      </c>
      <c r="M1001" s="15">
        <v>42916</v>
      </c>
      <c r="N1001" s="16" t="s">
        <v>77</v>
      </c>
      <c r="O1001" s="16">
        <v>0</v>
      </c>
      <c r="P1001" s="16" t="s">
        <v>78</v>
      </c>
      <c r="Q1001" s="16" t="s">
        <v>78</v>
      </c>
      <c r="R1001" s="16" t="s">
        <v>78</v>
      </c>
      <c r="S1001" s="16" t="s">
        <v>78</v>
      </c>
      <c r="T1001" s="14" t="s">
        <v>90</v>
      </c>
      <c r="U1001" s="13" t="s">
        <v>2182</v>
      </c>
      <c r="V1001" s="14" t="s">
        <v>2183</v>
      </c>
      <c r="W1001" s="13" t="s">
        <v>83</v>
      </c>
      <c r="X1001" s="17" t="s">
        <v>2109</v>
      </c>
      <c r="Y1001" s="14">
        <v>610</v>
      </c>
      <c r="Z1001" s="14" t="s">
        <v>294</v>
      </c>
      <c r="AA1001" s="13" t="s">
        <v>79</v>
      </c>
      <c r="AB1001" s="18" t="s">
        <v>86</v>
      </c>
      <c r="AC1001" s="4">
        <f t="shared" si="150"/>
        <v>1</v>
      </c>
      <c r="AD1001" s="2">
        <f>IF(COUNTIF(D$2:D1001,D1001)&gt;1,0,1)</f>
        <v>0</v>
      </c>
      <c r="AG1001" s="2">
        <f t="shared" si="151"/>
        <v>0</v>
      </c>
      <c r="AH1001" s="2">
        <f t="shared" si="157"/>
        <v>0</v>
      </c>
      <c r="AI1001" s="2">
        <f t="shared" si="152"/>
        <v>0</v>
      </c>
      <c r="AJ1001" s="44" t="str">
        <f t="shared" si="153"/>
        <v>30972974R30072153K</v>
      </c>
      <c r="AK1001" s="2">
        <f>IF(COUNTIF(AJ$2:AJ1001,AJ1001)&gt;1,0,1)</f>
        <v>1</v>
      </c>
      <c r="AL1001" s="2">
        <f t="shared" si="154"/>
        <v>0</v>
      </c>
      <c r="AM1001" s="2">
        <f t="shared" si="155"/>
        <v>0</v>
      </c>
      <c r="AN1001" s="2">
        <f t="shared" si="156"/>
        <v>0</v>
      </c>
      <c r="AO1001" s="2">
        <f>VLOOKUP(D1001,'[1]Matriculados PD 2015_2019'!$D:$F,3,0)</f>
        <v>0</v>
      </c>
      <c r="AP1001" s="2">
        <f t="shared" si="158"/>
        <v>0</v>
      </c>
      <c r="AQ1001" s="2">
        <f t="shared" si="159"/>
        <v>0</v>
      </c>
    </row>
    <row r="1002" spans="1:43">
      <c r="A1002" s="2">
        <v>298</v>
      </c>
      <c r="B1002" s="5" t="s">
        <v>277</v>
      </c>
      <c r="C1002" s="13" t="s">
        <v>120</v>
      </c>
      <c r="D1002" s="13" t="s">
        <v>3123</v>
      </c>
      <c r="E1002" s="14">
        <v>10303861</v>
      </c>
      <c r="F1002" s="14">
        <v>102121</v>
      </c>
      <c r="G1002" s="14" t="s">
        <v>3124</v>
      </c>
      <c r="H1002" s="13" t="s">
        <v>73</v>
      </c>
      <c r="I1002" s="13" t="s">
        <v>74</v>
      </c>
      <c r="J1002" s="14" t="s">
        <v>75</v>
      </c>
      <c r="K1002" s="14" t="s">
        <v>3125</v>
      </c>
      <c r="L1002" s="13">
        <v>2016</v>
      </c>
      <c r="M1002" s="15">
        <v>42916</v>
      </c>
      <c r="N1002" s="16" t="s">
        <v>77</v>
      </c>
      <c r="O1002" s="16">
        <v>0</v>
      </c>
      <c r="P1002" s="16" t="s">
        <v>78</v>
      </c>
      <c r="Q1002" s="16" t="s">
        <v>78</v>
      </c>
      <c r="R1002" s="16" t="s">
        <v>78</v>
      </c>
      <c r="S1002" s="16" t="s">
        <v>78</v>
      </c>
      <c r="T1002" s="14" t="s">
        <v>80</v>
      </c>
      <c r="U1002" s="13" t="s">
        <v>3126</v>
      </c>
      <c r="V1002" s="14" t="s">
        <v>3127</v>
      </c>
      <c r="W1002" s="13"/>
      <c r="X1002" s="17"/>
      <c r="Y1002" s="14"/>
      <c r="Z1002" s="14"/>
      <c r="AA1002" s="13"/>
      <c r="AB1002" s="18"/>
      <c r="AC1002" s="4">
        <f t="shared" si="150"/>
        <v>1</v>
      </c>
      <c r="AD1002" s="2">
        <f>IF(COUNTIF(D$2:D1002,D1002)&gt;1,0,1)</f>
        <v>1</v>
      </c>
      <c r="AG1002" s="2">
        <f t="shared" si="151"/>
        <v>0</v>
      </c>
      <c r="AH1002" s="2">
        <f t="shared" si="157"/>
        <v>0</v>
      </c>
      <c r="AI1002" s="2">
        <f t="shared" si="152"/>
        <v>1</v>
      </c>
      <c r="AJ1002" s="44" t="str">
        <f t="shared" si="153"/>
        <v>30980203P05922226W</v>
      </c>
      <c r="AK1002" s="2">
        <f>IF(COUNTIF(AJ$2:AJ1002,AJ1002)&gt;1,0,1)</f>
        <v>1</v>
      </c>
      <c r="AL1002" s="2">
        <f t="shared" si="154"/>
        <v>1</v>
      </c>
      <c r="AM1002" s="2">
        <f t="shared" si="155"/>
        <v>0</v>
      </c>
      <c r="AN1002" s="2">
        <f t="shared" si="156"/>
        <v>0</v>
      </c>
      <c r="AO1002" s="2">
        <f>VLOOKUP(D1002,'[1]Matriculados PD 2015_2019'!$D:$F,3,0)</f>
        <v>0</v>
      </c>
      <c r="AP1002" s="2">
        <f t="shared" si="158"/>
        <v>0</v>
      </c>
      <c r="AQ1002" s="2">
        <f t="shared" si="159"/>
        <v>0</v>
      </c>
    </row>
    <row r="1003" spans="1:43">
      <c r="A1003" s="2">
        <v>298</v>
      </c>
      <c r="B1003" s="6" t="s">
        <v>277</v>
      </c>
      <c r="C1003" s="7" t="s">
        <v>120</v>
      </c>
      <c r="D1003" s="7" t="s">
        <v>3123</v>
      </c>
      <c r="E1003" s="8">
        <v>10303861</v>
      </c>
      <c r="F1003" s="8">
        <v>102121</v>
      </c>
      <c r="G1003" s="8" t="s">
        <v>3124</v>
      </c>
      <c r="H1003" s="7" t="s">
        <v>73</v>
      </c>
      <c r="I1003" s="7" t="s">
        <v>74</v>
      </c>
      <c r="J1003" s="8" t="s">
        <v>75</v>
      </c>
      <c r="K1003" s="8" t="s">
        <v>3125</v>
      </c>
      <c r="L1003" s="7">
        <v>2016</v>
      </c>
      <c r="M1003" s="9">
        <v>42916</v>
      </c>
      <c r="N1003" s="10" t="s">
        <v>77</v>
      </c>
      <c r="O1003" s="10">
        <v>0</v>
      </c>
      <c r="P1003" s="10" t="s">
        <v>78</v>
      </c>
      <c r="Q1003" s="10" t="s">
        <v>78</v>
      </c>
      <c r="R1003" s="10" t="s">
        <v>78</v>
      </c>
      <c r="S1003" s="10" t="s">
        <v>78</v>
      </c>
      <c r="T1003" s="8" t="s">
        <v>80</v>
      </c>
      <c r="U1003" s="7" t="s">
        <v>2184</v>
      </c>
      <c r="V1003" s="8" t="s">
        <v>2185</v>
      </c>
      <c r="W1003" s="7" t="s">
        <v>73</v>
      </c>
      <c r="X1003" s="11" t="s">
        <v>2109</v>
      </c>
      <c r="Y1003" s="8">
        <v>610</v>
      </c>
      <c r="Z1003" s="8" t="s">
        <v>294</v>
      </c>
      <c r="AA1003" s="7" t="s">
        <v>79</v>
      </c>
      <c r="AB1003" s="12" t="s">
        <v>86</v>
      </c>
      <c r="AC1003" s="4">
        <f t="shared" si="150"/>
        <v>1</v>
      </c>
      <c r="AD1003" s="2">
        <f>IF(COUNTIF(D$2:D1003,D1003)&gt;1,0,1)</f>
        <v>0</v>
      </c>
      <c r="AG1003" s="2">
        <f t="shared" si="151"/>
        <v>0</v>
      </c>
      <c r="AH1003" s="2">
        <f t="shared" si="157"/>
        <v>0</v>
      </c>
      <c r="AI1003" s="2">
        <f t="shared" si="152"/>
        <v>0</v>
      </c>
      <c r="AJ1003" s="44" t="str">
        <f t="shared" si="153"/>
        <v>30980203P30475322T</v>
      </c>
      <c r="AK1003" s="2">
        <f>IF(COUNTIF(AJ$2:AJ1003,AJ1003)&gt;1,0,1)</f>
        <v>1</v>
      </c>
      <c r="AL1003" s="2">
        <f t="shared" si="154"/>
        <v>0</v>
      </c>
      <c r="AM1003" s="2">
        <f t="shared" si="155"/>
        <v>0</v>
      </c>
      <c r="AN1003" s="2">
        <f t="shared" si="156"/>
        <v>0</v>
      </c>
      <c r="AO1003" s="2">
        <f>VLOOKUP(D1003,'[1]Matriculados PD 2015_2019'!$D:$F,3,0)</f>
        <v>0</v>
      </c>
      <c r="AP1003" s="2">
        <f t="shared" si="158"/>
        <v>0</v>
      </c>
      <c r="AQ1003" s="2">
        <f t="shared" si="159"/>
        <v>0</v>
      </c>
    </row>
    <row r="1004" spans="1:43">
      <c r="A1004" s="2">
        <v>298</v>
      </c>
      <c r="B1004" s="6" t="s">
        <v>277</v>
      </c>
      <c r="C1004" s="7" t="s">
        <v>120</v>
      </c>
      <c r="D1004" s="7" t="s">
        <v>3123</v>
      </c>
      <c r="E1004" s="8">
        <v>10303861</v>
      </c>
      <c r="F1004" s="8">
        <v>102121</v>
      </c>
      <c r="G1004" s="8" t="s">
        <v>3124</v>
      </c>
      <c r="H1004" s="7" t="s">
        <v>73</v>
      </c>
      <c r="I1004" s="7" t="s">
        <v>74</v>
      </c>
      <c r="J1004" s="8" t="s">
        <v>75</v>
      </c>
      <c r="K1004" s="8" t="s">
        <v>3125</v>
      </c>
      <c r="L1004" s="7">
        <v>2016</v>
      </c>
      <c r="M1004" s="9">
        <v>42916</v>
      </c>
      <c r="N1004" s="10" t="s">
        <v>77</v>
      </c>
      <c r="O1004" s="10">
        <v>0</v>
      </c>
      <c r="P1004" s="10" t="s">
        <v>78</v>
      </c>
      <c r="Q1004" s="10" t="s">
        <v>78</v>
      </c>
      <c r="R1004" s="10" t="s">
        <v>78</v>
      </c>
      <c r="S1004" s="10" t="s">
        <v>78</v>
      </c>
      <c r="T1004" s="8" t="s">
        <v>80</v>
      </c>
      <c r="U1004" s="7" t="s">
        <v>3118</v>
      </c>
      <c r="V1004" s="8" t="s">
        <v>3119</v>
      </c>
      <c r="W1004" s="7"/>
      <c r="X1004" s="11"/>
      <c r="Y1004" s="8"/>
      <c r="Z1004" s="8"/>
      <c r="AA1004" s="7"/>
      <c r="AB1004" s="12"/>
      <c r="AC1004" s="4">
        <f t="shared" si="150"/>
        <v>1</v>
      </c>
      <c r="AD1004" s="2">
        <f>IF(COUNTIF(D$2:D1004,D1004)&gt;1,0,1)</f>
        <v>0</v>
      </c>
      <c r="AG1004" s="2">
        <f t="shared" si="151"/>
        <v>0</v>
      </c>
      <c r="AH1004" s="2">
        <f t="shared" si="157"/>
        <v>0</v>
      </c>
      <c r="AI1004" s="2">
        <f t="shared" si="152"/>
        <v>0</v>
      </c>
      <c r="AJ1004" s="44" t="str">
        <f t="shared" si="153"/>
        <v>30980203P30524254B</v>
      </c>
      <c r="AK1004" s="2">
        <f>IF(COUNTIF(AJ$2:AJ1004,AJ1004)&gt;1,0,1)</f>
        <v>1</v>
      </c>
      <c r="AL1004" s="2">
        <f t="shared" si="154"/>
        <v>0</v>
      </c>
      <c r="AM1004" s="2">
        <f t="shared" si="155"/>
        <v>0</v>
      </c>
      <c r="AN1004" s="2">
        <f t="shared" si="156"/>
        <v>0</v>
      </c>
      <c r="AO1004" s="2">
        <f>VLOOKUP(D1004,'[1]Matriculados PD 2015_2019'!$D:$F,3,0)</f>
        <v>0</v>
      </c>
      <c r="AP1004" s="2">
        <f t="shared" si="158"/>
        <v>0</v>
      </c>
      <c r="AQ1004" s="2">
        <f t="shared" si="159"/>
        <v>0</v>
      </c>
    </row>
    <row r="1005" spans="1:43">
      <c r="A1005" s="2">
        <v>298</v>
      </c>
      <c r="B1005" s="5" t="s">
        <v>277</v>
      </c>
      <c r="C1005" s="13" t="s">
        <v>120</v>
      </c>
      <c r="D1005" s="13" t="s">
        <v>3123</v>
      </c>
      <c r="E1005" s="14">
        <v>10303861</v>
      </c>
      <c r="F1005" s="14">
        <v>102121</v>
      </c>
      <c r="G1005" s="14" t="s">
        <v>3124</v>
      </c>
      <c r="H1005" s="13" t="s">
        <v>73</v>
      </c>
      <c r="I1005" s="13" t="s">
        <v>74</v>
      </c>
      <c r="J1005" s="14" t="s">
        <v>75</v>
      </c>
      <c r="K1005" s="14" t="s">
        <v>3125</v>
      </c>
      <c r="L1005" s="13">
        <v>2016</v>
      </c>
      <c r="M1005" s="15">
        <v>42916</v>
      </c>
      <c r="N1005" s="16" t="s">
        <v>77</v>
      </c>
      <c r="O1005" s="16">
        <v>0</v>
      </c>
      <c r="P1005" s="16" t="s">
        <v>78</v>
      </c>
      <c r="Q1005" s="16" t="s">
        <v>78</v>
      </c>
      <c r="R1005" s="16" t="s">
        <v>78</v>
      </c>
      <c r="S1005" s="16" t="s">
        <v>78</v>
      </c>
      <c r="T1005" s="14" t="s">
        <v>90</v>
      </c>
      <c r="U1005" s="13" t="s">
        <v>2182</v>
      </c>
      <c r="V1005" s="14" t="s">
        <v>2183</v>
      </c>
      <c r="W1005" s="13" t="s">
        <v>83</v>
      </c>
      <c r="X1005" s="17" t="s">
        <v>2109</v>
      </c>
      <c r="Y1005" s="14">
        <v>610</v>
      </c>
      <c r="Z1005" s="14" t="s">
        <v>294</v>
      </c>
      <c r="AA1005" s="13" t="s">
        <v>79</v>
      </c>
      <c r="AB1005" s="18" t="s">
        <v>86</v>
      </c>
      <c r="AC1005" s="4">
        <f t="shared" si="150"/>
        <v>1</v>
      </c>
      <c r="AD1005" s="2">
        <f>IF(COUNTIF(D$2:D1005,D1005)&gt;1,0,1)</f>
        <v>0</v>
      </c>
      <c r="AG1005" s="2">
        <f t="shared" si="151"/>
        <v>0</v>
      </c>
      <c r="AH1005" s="2">
        <f t="shared" si="157"/>
        <v>0</v>
      </c>
      <c r="AI1005" s="2">
        <f t="shared" si="152"/>
        <v>0</v>
      </c>
      <c r="AJ1005" s="44" t="str">
        <f t="shared" si="153"/>
        <v>30980203P30072153K</v>
      </c>
      <c r="AK1005" s="2">
        <f>IF(COUNTIF(AJ$2:AJ1005,AJ1005)&gt;1,0,1)</f>
        <v>1</v>
      </c>
      <c r="AL1005" s="2">
        <f t="shared" si="154"/>
        <v>0</v>
      </c>
      <c r="AM1005" s="2">
        <f t="shared" si="155"/>
        <v>0</v>
      </c>
      <c r="AN1005" s="2">
        <f t="shared" si="156"/>
        <v>0</v>
      </c>
      <c r="AO1005" s="2">
        <f>VLOOKUP(D1005,'[1]Matriculados PD 2015_2019'!$D:$F,3,0)</f>
        <v>0</v>
      </c>
      <c r="AP1005" s="2">
        <f t="shared" si="158"/>
        <v>0</v>
      </c>
      <c r="AQ1005" s="2">
        <f t="shared" si="159"/>
        <v>0</v>
      </c>
    </row>
    <row r="1006" spans="1:43">
      <c r="A1006" s="2">
        <v>298</v>
      </c>
      <c r="B1006" s="6" t="s">
        <v>277</v>
      </c>
      <c r="C1006" s="7" t="s">
        <v>120</v>
      </c>
      <c r="D1006" s="7" t="s">
        <v>3128</v>
      </c>
      <c r="E1006" s="8">
        <v>10450480</v>
      </c>
      <c r="F1006" s="8">
        <v>102121</v>
      </c>
      <c r="G1006" s="8" t="s">
        <v>3129</v>
      </c>
      <c r="H1006" s="7" t="s">
        <v>73</v>
      </c>
      <c r="I1006" s="7" t="s">
        <v>74</v>
      </c>
      <c r="J1006" s="8" t="s">
        <v>75</v>
      </c>
      <c r="K1006" s="8" t="s">
        <v>3130</v>
      </c>
      <c r="L1006" s="7">
        <v>2016</v>
      </c>
      <c r="M1006" s="9">
        <v>42940</v>
      </c>
      <c r="N1006" s="10" t="s">
        <v>77</v>
      </c>
      <c r="O1006" s="10">
        <v>0</v>
      </c>
      <c r="P1006" s="10" t="s">
        <v>78</v>
      </c>
      <c r="Q1006" s="10" t="s">
        <v>79</v>
      </c>
      <c r="R1006" s="10" t="s">
        <v>78</v>
      </c>
      <c r="S1006" s="10" t="s">
        <v>78</v>
      </c>
      <c r="T1006" s="8" t="s">
        <v>80</v>
      </c>
      <c r="U1006" s="7" t="s">
        <v>3131</v>
      </c>
      <c r="V1006" s="8" t="s">
        <v>3132</v>
      </c>
      <c r="W1006" s="7" t="s">
        <v>73</v>
      </c>
      <c r="X1006" s="11" t="s">
        <v>283</v>
      </c>
      <c r="Y1006" s="8">
        <v>50</v>
      </c>
      <c r="Z1006" s="8" t="s">
        <v>314</v>
      </c>
      <c r="AA1006" s="7" t="s">
        <v>99</v>
      </c>
      <c r="AB1006" s="12" t="s">
        <v>100</v>
      </c>
      <c r="AC1006" s="4">
        <f t="shared" si="150"/>
        <v>1</v>
      </c>
      <c r="AD1006" s="2">
        <f>IF(COUNTIF(D$2:D1006,D1006)&gt;1,0,1)</f>
        <v>1</v>
      </c>
      <c r="AG1006" s="2">
        <f t="shared" si="151"/>
        <v>1</v>
      </c>
      <c r="AH1006" s="2">
        <f t="shared" si="157"/>
        <v>0</v>
      </c>
      <c r="AI1006" s="2">
        <f t="shared" si="152"/>
        <v>1</v>
      </c>
      <c r="AJ1006" s="44" t="str">
        <f t="shared" si="153"/>
        <v>30993212E30452767P</v>
      </c>
      <c r="AK1006" s="2">
        <f>IF(COUNTIF(AJ$2:AJ1006,AJ1006)&gt;1,0,1)</f>
        <v>1</v>
      </c>
      <c r="AL1006" s="2">
        <f t="shared" si="154"/>
        <v>1</v>
      </c>
      <c r="AM1006" s="2">
        <f t="shared" si="155"/>
        <v>0</v>
      </c>
      <c r="AN1006" s="2">
        <f t="shared" si="156"/>
        <v>0</v>
      </c>
      <c r="AO1006" s="2">
        <f>VLOOKUP(D1006,'[1]Matriculados PD 2015_2019'!$D:$F,3,0)</f>
        <v>0</v>
      </c>
      <c r="AP1006" s="2">
        <f t="shared" si="158"/>
        <v>0</v>
      </c>
      <c r="AQ1006" s="2">
        <f t="shared" si="159"/>
        <v>0</v>
      </c>
    </row>
    <row r="1007" spans="1:43">
      <c r="A1007" s="2">
        <v>298</v>
      </c>
      <c r="B1007" s="6" t="s">
        <v>277</v>
      </c>
      <c r="C1007" s="7" t="s">
        <v>120</v>
      </c>
      <c r="D1007" s="7" t="s">
        <v>3128</v>
      </c>
      <c r="E1007" s="8">
        <v>10450480</v>
      </c>
      <c r="F1007" s="8">
        <v>102121</v>
      </c>
      <c r="G1007" s="8" t="s">
        <v>3129</v>
      </c>
      <c r="H1007" s="7" t="s">
        <v>73</v>
      </c>
      <c r="I1007" s="7" t="s">
        <v>74</v>
      </c>
      <c r="J1007" s="8" t="s">
        <v>75</v>
      </c>
      <c r="K1007" s="8" t="s">
        <v>3130</v>
      </c>
      <c r="L1007" s="7">
        <v>2016</v>
      </c>
      <c r="M1007" s="9">
        <v>42940</v>
      </c>
      <c r="N1007" s="10" t="s">
        <v>77</v>
      </c>
      <c r="O1007" s="10">
        <v>0</v>
      </c>
      <c r="P1007" s="10" t="s">
        <v>78</v>
      </c>
      <c r="Q1007" s="10" t="s">
        <v>79</v>
      </c>
      <c r="R1007" s="10" t="s">
        <v>78</v>
      </c>
      <c r="S1007" s="10" t="s">
        <v>78</v>
      </c>
      <c r="T1007" s="8" t="s">
        <v>80</v>
      </c>
      <c r="U1007" s="7" t="s">
        <v>1259</v>
      </c>
      <c r="V1007" s="8" t="s">
        <v>1260</v>
      </c>
      <c r="W1007" s="7" t="s">
        <v>83</v>
      </c>
      <c r="X1007" s="11" t="s">
        <v>283</v>
      </c>
      <c r="Y1007" s="8">
        <v>50</v>
      </c>
      <c r="Z1007" s="8" t="s">
        <v>314</v>
      </c>
      <c r="AA1007" s="7" t="s">
        <v>99</v>
      </c>
      <c r="AB1007" s="12" t="s">
        <v>100</v>
      </c>
      <c r="AC1007" s="4">
        <f t="shared" si="150"/>
        <v>1</v>
      </c>
      <c r="AD1007" s="2">
        <f>IF(COUNTIF(D$2:D1007,D1007)&gt;1,0,1)</f>
        <v>0</v>
      </c>
      <c r="AG1007" s="2">
        <f t="shared" si="151"/>
        <v>0</v>
      </c>
      <c r="AH1007" s="2">
        <f t="shared" si="157"/>
        <v>0</v>
      </c>
      <c r="AI1007" s="2">
        <f t="shared" si="152"/>
        <v>0</v>
      </c>
      <c r="AJ1007" s="44" t="str">
        <f t="shared" si="153"/>
        <v>30993212E30499885E</v>
      </c>
      <c r="AK1007" s="2">
        <f>IF(COUNTIF(AJ$2:AJ1007,AJ1007)&gt;1,0,1)</f>
        <v>1</v>
      </c>
      <c r="AL1007" s="2">
        <f t="shared" si="154"/>
        <v>0</v>
      </c>
      <c r="AM1007" s="2">
        <f t="shared" si="155"/>
        <v>0</v>
      </c>
      <c r="AN1007" s="2">
        <f t="shared" si="156"/>
        <v>0</v>
      </c>
      <c r="AO1007" s="2">
        <f>VLOOKUP(D1007,'[1]Matriculados PD 2015_2019'!$D:$F,3,0)</f>
        <v>0</v>
      </c>
      <c r="AP1007" s="2">
        <f t="shared" si="158"/>
        <v>0</v>
      </c>
      <c r="AQ1007" s="2">
        <f t="shared" si="159"/>
        <v>0</v>
      </c>
    </row>
    <row r="1008" spans="1:43">
      <c r="A1008" s="2">
        <v>298</v>
      </c>
      <c r="B1008" s="5" t="s">
        <v>277</v>
      </c>
      <c r="C1008" s="13" t="s">
        <v>120</v>
      </c>
      <c r="D1008" s="13" t="s">
        <v>3128</v>
      </c>
      <c r="E1008" s="14">
        <v>10450480</v>
      </c>
      <c r="F1008" s="14">
        <v>102121</v>
      </c>
      <c r="G1008" s="14" t="s">
        <v>3129</v>
      </c>
      <c r="H1008" s="13" t="s">
        <v>73</v>
      </c>
      <c r="I1008" s="13" t="s">
        <v>74</v>
      </c>
      <c r="J1008" s="14" t="s">
        <v>75</v>
      </c>
      <c r="K1008" s="14" t="s">
        <v>3130</v>
      </c>
      <c r="L1008" s="13">
        <v>2016</v>
      </c>
      <c r="M1008" s="15">
        <v>42940</v>
      </c>
      <c r="N1008" s="16" t="s">
        <v>77</v>
      </c>
      <c r="O1008" s="16">
        <v>0</v>
      </c>
      <c r="P1008" s="16" t="s">
        <v>78</v>
      </c>
      <c r="Q1008" s="16" t="s">
        <v>79</v>
      </c>
      <c r="R1008" s="16" t="s">
        <v>78</v>
      </c>
      <c r="S1008" s="16" t="s">
        <v>78</v>
      </c>
      <c r="T1008" s="14" t="s">
        <v>90</v>
      </c>
      <c r="U1008" s="13" t="s">
        <v>1259</v>
      </c>
      <c r="V1008" s="14" t="s">
        <v>1260</v>
      </c>
      <c r="W1008" s="13" t="s">
        <v>83</v>
      </c>
      <c r="X1008" s="17" t="s">
        <v>283</v>
      </c>
      <c r="Y1008" s="14">
        <v>50</v>
      </c>
      <c r="Z1008" s="14" t="s">
        <v>314</v>
      </c>
      <c r="AA1008" s="13" t="s">
        <v>99</v>
      </c>
      <c r="AB1008" s="18" t="s">
        <v>100</v>
      </c>
      <c r="AC1008" s="4">
        <f t="shared" si="150"/>
        <v>1</v>
      </c>
      <c r="AD1008" s="2">
        <f>IF(COUNTIF(D$2:D1008,D1008)&gt;1,0,1)</f>
        <v>0</v>
      </c>
      <c r="AG1008" s="2">
        <f t="shared" si="151"/>
        <v>0</v>
      </c>
      <c r="AH1008" s="2">
        <f t="shared" si="157"/>
        <v>0</v>
      </c>
      <c r="AI1008" s="2">
        <f t="shared" si="152"/>
        <v>0</v>
      </c>
      <c r="AJ1008" s="44" t="str">
        <f t="shared" si="153"/>
        <v>30993212E30499885E</v>
      </c>
      <c r="AK1008" s="2">
        <f>IF(COUNTIF(AJ$2:AJ1008,AJ1008)&gt;1,0,1)</f>
        <v>0</v>
      </c>
      <c r="AL1008" s="2">
        <f t="shared" si="154"/>
        <v>0</v>
      </c>
      <c r="AM1008" s="2">
        <f t="shared" si="155"/>
        <v>0</v>
      </c>
      <c r="AN1008" s="2">
        <f t="shared" si="156"/>
        <v>0</v>
      </c>
      <c r="AO1008" s="2">
        <f>VLOOKUP(D1008,'[1]Matriculados PD 2015_2019'!$D:$F,3,0)</f>
        <v>0</v>
      </c>
      <c r="AP1008" s="2">
        <f t="shared" si="158"/>
        <v>0</v>
      </c>
      <c r="AQ1008" s="2">
        <f t="shared" si="159"/>
        <v>0</v>
      </c>
    </row>
    <row r="1009" spans="1:43">
      <c r="A1009" s="2">
        <v>298</v>
      </c>
      <c r="B1009" s="6" t="s">
        <v>277</v>
      </c>
      <c r="C1009" s="7" t="s">
        <v>120</v>
      </c>
      <c r="D1009" s="7" t="s">
        <v>3155</v>
      </c>
      <c r="E1009" s="8">
        <v>10057191</v>
      </c>
      <c r="F1009" s="8">
        <v>102121</v>
      </c>
      <c r="G1009" s="8" t="s">
        <v>3156</v>
      </c>
      <c r="H1009" s="7" t="s">
        <v>73</v>
      </c>
      <c r="I1009" s="7" t="s">
        <v>74</v>
      </c>
      <c r="J1009" s="8" t="s">
        <v>75</v>
      </c>
      <c r="K1009" s="8" t="s">
        <v>3157</v>
      </c>
      <c r="L1009" s="7">
        <v>2016</v>
      </c>
      <c r="M1009" s="9">
        <v>43005</v>
      </c>
      <c r="N1009" s="10" t="s">
        <v>77</v>
      </c>
      <c r="O1009" s="10">
        <v>0</v>
      </c>
      <c r="P1009" s="10" t="s">
        <v>78</v>
      </c>
      <c r="Q1009" s="10" t="s">
        <v>78</v>
      </c>
      <c r="R1009" s="10" t="s">
        <v>78</v>
      </c>
      <c r="S1009" s="10" t="s">
        <v>78</v>
      </c>
      <c r="T1009" s="8" t="s">
        <v>80</v>
      </c>
      <c r="U1009" s="7" t="s">
        <v>3096</v>
      </c>
      <c r="V1009" s="8" t="s">
        <v>3097</v>
      </c>
      <c r="W1009" s="7"/>
      <c r="X1009" s="11"/>
      <c r="Y1009" s="8"/>
      <c r="Z1009" s="8"/>
      <c r="AA1009" s="7"/>
      <c r="AB1009" s="12"/>
      <c r="AC1009" s="4">
        <f t="shared" si="150"/>
        <v>1</v>
      </c>
      <c r="AD1009" s="2">
        <f>IF(COUNTIF(D$2:D1009,D1009)&gt;1,0,1)</f>
        <v>1</v>
      </c>
      <c r="AG1009" s="2">
        <f t="shared" si="151"/>
        <v>0</v>
      </c>
      <c r="AH1009" s="2">
        <f t="shared" si="157"/>
        <v>0</v>
      </c>
      <c r="AI1009" s="2">
        <f t="shared" si="152"/>
        <v>1</v>
      </c>
      <c r="AJ1009" s="44" t="str">
        <f t="shared" si="153"/>
        <v>46816775E30439400G</v>
      </c>
      <c r="AK1009" s="2">
        <f>IF(COUNTIF(AJ$2:AJ1009,AJ1009)&gt;1,0,1)</f>
        <v>1</v>
      </c>
      <c r="AL1009" s="2">
        <f t="shared" si="154"/>
        <v>1</v>
      </c>
      <c r="AM1009" s="2">
        <f t="shared" si="155"/>
        <v>0</v>
      </c>
      <c r="AN1009" s="2">
        <f t="shared" si="156"/>
        <v>0</v>
      </c>
      <c r="AO1009" s="2">
        <f>VLOOKUP(D1009,'[1]Matriculados PD 2015_2019'!$D:$F,3,0)</f>
        <v>0</v>
      </c>
      <c r="AP1009" s="2">
        <f t="shared" si="158"/>
        <v>0</v>
      </c>
      <c r="AQ1009" s="2">
        <f t="shared" si="159"/>
        <v>0</v>
      </c>
    </row>
    <row r="1010" spans="1:43">
      <c r="A1010" s="2">
        <v>298</v>
      </c>
      <c r="B1010" s="5" t="s">
        <v>277</v>
      </c>
      <c r="C1010" s="13" t="s">
        <v>120</v>
      </c>
      <c r="D1010" s="13" t="s">
        <v>3155</v>
      </c>
      <c r="E1010" s="14">
        <v>10057191</v>
      </c>
      <c r="F1010" s="14">
        <v>102121</v>
      </c>
      <c r="G1010" s="14" t="s">
        <v>3156</v>
      </c>
      <c r="H1010" s="13" t="s">
        <v>73</v>
      </c>
      <c r="I1010" s="13" t="s">
        <v>74</v>
      </c>
      <c r="J1010" s="14" t="s">
        <v>75</v>
      </c>
      <c r="K1010" s="14" t="s">
        <v>3157</v>
      </c>
      <c r="L1010" s="13">
        <v>2016</v>
      </c>
      <c r="M1010" s="15">
        <v>43005</v>
      </c>
      <c r="N1010" s="16" t="s">
        <v>77</v>
      </c>
      <c r="O1010" s="16">
        <v>0</v>
      </c>
      <c r="P1010" s="16" t="s">
        <v>78</v>
      </c>
      <c r="Q1010" s="16" t="s">
        <v>78</v>
      </c>
      <c r="R1010" s="16" t="s">
        <v>78</v>
      </c>
      <c r="S1010" s="16" t="s">
        <v>78</v>
      </c>
      <c r="T1010" s="14" t="s">
        <v>80</v>
      </c>
      <c r="U1010" s="13" t="s">
        <v>3098</v>
      </c>
      <c r="V1010" s="14" t="s">
        <v>3099</v>
      </c>
      <c r="W1010" s="13"/>
      <c r="X1010" s="17"/>
      <c r="Y1010" s="14"/>
      <c r="Z1010" s="14"/>
      <c r="AA1010" s="13"/>
      <c r="AB1010" s="18"/>
      <c r="AC1010" s="4">
        <f t="shared" si="150"/>
        <v>1</v>
      </c>
      <c r="AD1010" s="2">
        <f>IF(COUNTIF(D$2:D1010,D1010)&gt;1,0,1)</f>
        <v>0</v>
      </c>
      <c r="AG1010" s="2">
        <f t="shared" si="151"/>
        <v>0</v>
      </c>
      <c r="AH1010" s="2">
        <f t="shared" si="157"/>
        <v>0</v>
      </c>
      <c r="AI1010" s="2">
        <f t="shared" si="152"/>
        <v>0</v>
      </c>
      <c r="AJ1010" s="44" t="str">
        <f t="shared" si="153"/>
        <v>46816775E39331869Y</v>
      </c>
      <c r="AK1010" s="2">
        <f>IF(COUNTIF(AJ$2:AJ1010,AJ1010)&gt;1,0,1)</f>
        <v>1</v>
      </c>
      <c r="AL1010" s="2">
        <f t="shared" si="154"/>
        <v>0</v>
      </c>
      <c r="AM1010" s="2">
        <f t="shared" si="155"/>
        <v>0</v>
      </c>
      <c r="AN1010" s="2">
        <f t="shared" si="156"/>
        <v>0</v>
      </c>
      <c r="AO1010" s="2">
        <f>VLOOKUP(D1010,'[1]Matriculados PD 2015_2019'!$D:$F,3,0)</f>
        <v>0</v>
      </c>
      <c r="AP1010" s="2">
        <f t="shared" si="158"/>
        <v>0</v>
      </c>
      <c r="AQ1010" s="2">
        <f t="shared" si="159"/>
        <v>0</v>
      </c>
    </row>
    <row r="1011" spans="1:43">
      <c r="A1011" s="2">
        <v>298</v>
      </c>
      <c r="B1011" s="6" t="s">
        <v>277</v>
      </c>
      <c r="C1011" s="7" t="s">
        <v>120</v>
      </c>
      <c r="D1011" s="7" t="s">
        <v>3155</v>
      </c>
      <c r="E1011" s="8">
        <v>10057191</v>
      </c>
      <c r="F1011" s="8">
        <v>102121</v>
      </c>
      <c r="G1011" s="8" t="s">
        <v>3156</v>
      </c>
      <c r="H1011" s="7" t="s">
        <v>73</v>
      </c>
      <c r="I1011" s="7" t="s">
        <v>74</v>
      </c>
      <c r="J1011" s="8" t="s">
        <v>75</v>
      </c>
      <c r="K1011" s="8" t="s">
        <v>3157</v>
      </c>
      <c r="L1011" s="7">
        <v>2016</v>
      </c>
      <c r="M1011" s="9">
        <v>43005</v>
      </c>
      <c r="N1011" s="10" t="s">
        <v>77</v>
      </c>
      <c r="O1011" s="10">
        <v>0</v>
      </c>
      <c r="P1011" s="10" t="s">
        <v>78</v>
      </c>
      <c r="Q1011" s="10" t="s">
        <v>78</v>
      </c>
      <c r="R1011" s="10" t="s">
        <v>78</v>
      </c>
      <c r="S1011" s="10" t="s">
        <v>78</v>
      </c>
      <c r="T1011" s="8" t="s">
        <v>80</v>
      </c>
      <c r="U1011" s="7" t="s">
        <v>3100</v>
      </c>
      <c r="V1011" s="8" t="s">
        <v>3101</v>
      </c>
      <c r="W1011" s="7"/>
      <c r="X1011" s="11"/>
      <c r="Y1011" s="8"/>
      <c r="Z1011" s="8"/>
      <c r="AA1011" s="7"/>
      <c r="AB1011" s="12"/>
      <c r="AC1011" s="4">
        <f t="shared" si="150"/>
        <v>1</v>
      </c>
      <c r="AD1011" s="2">
        <f>IF(COUNTIF(D$2:D1011,D1011)&gt;1,0,1)</f>
        <v>0</v>
      </c>
      <c r="AG1011" s="2">
        <f t="shared" si="151"/>
        <v>0</v>
      </c>
      <c r="AH1011" s="2">
        <f t="shared" si="157"/>
        <v>0</v>
      </c>
      <c r="AI1011" s="2">
        <f t="shared" si="152"/>
        <v>0</v>
      </c>
      <c r="AJ1011" s="44" t="str">
        <f t="shared" si="153"/>
        <v>46816775E44353484P</v>
      </c>
      <c r="AK1011" s="2">
        <f>IF(COUNTIF(AJ$2:AJ1011,AJ1011)&gt;1,0,1)</f>
        <v>1</v>
      </c>
      <c r="AL1011" s="2">
        <f t="shared" si="154"/>
        <v>0</v>
      </c>
      <c r="AM1011" s="2">
        <f t="shared" si="155"/>
        <v>0</v>
      </c>
      <c r="AN1011" s="2">
        <f t="shared" si="156"/>
        <v>0</v>
      </c>
      <c r="AO1011" s="2">
        <f>VLOOKUP(D1011,'[1]Matriculados PD 2015_2019'!$D:$F,3,0)</f>
        <v>0</v>
      </c>
      <c r="AP1011" s="2">
        <f t="shared" si="158"/>
        <v>0</v>
      </c>
      <c r="AQ1011" s="2">
        <f t="shared" si="159"/>
        <v>0</v>
      </c>
    </row>
    <row r="1012" spans="1:43">
      <c r="A1012" s="2">
        <v>298</v>
      </c>
      <c r="B1012" s="5" t="s">
        <v>277</v>
      </c>
      <c r="C1012" s="13" t="s">
        <v>120</v>
      </c>
      <c r="D1012" s="13" t="s">
        <v>3155</v>
      </c>
      <c r="E1012" s="14">
        <v>10057191</v>
      </c>
      <c r="F1012" s="14">
        <v>102121</v>
      </c>
      <c r="G1012" s="14" t="s">
        <v>3156</v>
      </c>
      <c r="H1012" s="13" t="s">
        <v>73</v>
      </c>
      <c r="I1012" s="13" t="s">
        <v>74</v>
      </c>
      <c r="J1012" s="14" t="s">
        <v>75</v>
      </c>
      <c r="K1012" s="14" t="s">
        <v>3157</v>
      </c>
      <c r="L1012" s="13">
        <v>2016</v>
      </c>
      <c r="M1012" s="15">
        <v>43005</v>
      </c>
      <c r="N1012" s="16" t="s">
        <v>77</v>
      </c>
      <c r="O1012" s="16">
        <v>0</v>
      </c>
      <c r="P1012" s="16" t="s">
        <v>78</v>
      </c>
      <c r="Q1012" s="16" t="s">
        <v>78</v>
      </c>
      <c r="R1012" s="16" t="s">
        <v>78</v>
      </c>
      <c r="S1012" s="16" t="s">
        <v>78</v>
      </c>
      <c r="T1012" s="14" t="s">
        <v>90</v>
      </c>
      <c r="U1012" s="13" t="s">
        <v>3096</v>
      </c>
      <c r="V1012" s="14" t="s">
        <v>3102</v>
      </c>
      <c r="W1012" s="13" t="s">
        <v>83</v>
      </c>
      <c r="X1012" s="17" t="s">
        <v>2109</v>
      </c>
      <c r="Y1012" s="14">
        <v>610</v>
      </c>
      <c r="Z1012" s="14" t="s">
        <v>294</v>
      </c>
      <c r="AA1012" s="13" t="s">
        <v>79</v>
      </c>
      <c r="AB1012" s="18" t="s">
        <v>86</v>
      </c>
      <c r="AC1012" s="4">
        <f t="shared" si="150"/>
        <v>1</v>
      </c>
      <c r="AD1012" s="2">
        <f>IF(COUNTIF(D$2:D1012,D1012)&gt;1,0,1)</f>
        <v>0</v>
      </c>
      <c r="AG1012" s="2">
        <f t="shared" si="151"/>
        <v>0</v>
      </c>
      <c r="AH1012" s="2">
        <f t="shared" si="157"/>
        <v>0</v>
      </c>
      <c r="AI1012" s="2">
        <f t="shared" si="152"/>
        <v>0</v>
      </c>
      <c r="AJ1012" s="44" t="str">
        <f t="shared" si="153"/>
        <v>46816775E30439400G</v>
      </c>
      <c r="AK1012" s="2">
        <f>IF(COUNTIF(AJ$2:AJ1012,AJ1012)&gt;1,0,1)</f>
        <v>0</v>
      </c>
      <c r="AL1012" s="2">
        <f t="shared" si="154"/>
        <v>0</v>
      </c>
      <c r="AM1012" s="2">
        <f t="shared" si="155"/>
        <v>0</v>
      </c>
      <c r="AN1012" s="2">
        <f t="shared" si="156"/>
        <v>0</v>
      </c>
      <c r="AO1012" s="2">
        <f>VLOOKUP(D1012,'[1]Matriculados PD 2015_2019'!$D:$F,3,0)</f>
        <v>0</v>
      </c>
      <c r="AP1012" s="2">
        <f t="shared" si="158"/>
        <v>0</v>
      </c>
      <c r="AQ1012" s="2">
        <f t="shared" si="159"/>
        <v>0</v>
      </c>
    </row>
    <row r="1013" spans="1:43">
      <c r="A1013" s="2">
        <v>298</v>
      </c>
      <c r="B1013" s="5" t="s">
        <v>277</v>
      </c>
      <c r="C1013" s="13" t="s">
        <v>120</v>
      </c>
      <c r="D1013" s="13" t="s">
        <v>3170</v>
      </c>
      <c r="E1013" s="14">
        <v>20042725</v>
      </c>
      <c r="F1013" s="14">
        <v>102121</v>
      </c>
      <c r="G1013" s="14" t="s">
        <v>3171</v>
      </c>
      <c r="H1013" s="13" t="s">
        <v>73</v>
      </c>
      <c r="I1013" s="13" t="s">
        <v>74</v>
      </c>
      <c r="J1013" s="14" t="s">
        <v>75</v>
      </c>
      <c r="K1013" s="14" t="s">
        <v>3172</v>
      </c>
      <c r="L1013" s="13">
        <v>2016</v>
      </c>
      <c r="M1013" s="15">
        <v>42993</v>
      </c>
      <c r="N1013" s="16" t="s">
        <v>77</v>
      </c>
      <c r="O1013" s="16">
        <v>0</v>
      </c>
      <c r="P1013" s="16" t="s">
        <v>78</v>
      </c>
      <c r="Q1013" s="16" t="s">
        <v>79</v>
      </c>
      <c r="R1013" s="16" t="s">
        <v>78</v>
      </c>
      <c r="S1013" s="16" t="s">
        <v>78</v>
      </c>
      <c r="T1013" s="14" t="s">
        <v>80</v>
      </c>
      <c r="U1013" s="13" t="s">
        <v>1232</v>
      </c>
      <c r="V1013" s="14" t="s">
        <v>1233</v>
      </c>
      <c r="W1013" s="13" t="s">
        <v>83</v>
      </c>
      <c r="X1013" s="17" t="s">
        <v>283</v>
      </c>
      <c r="Y1013" s="14">
        <v>566</v>
      </c>
      <c r="Z1013" s="14" t="s">
        <v>365</v>
      </c>
      <c r="AA1013" s="13" t="s">
        <v>79</v>
      </c>
      <c r="AB1013" s="18" t="s">
        <v>86</v>
      </c>
      <c r="AC1013" s="4">
        <f t="shared" si="150"/>
        <v>1</v>
      </c>
      <c r="AD1013" s="2">
        <f>IF(COUNTIF(D$2:D1013,D1013)&gt;1,0,1)</f>
        <v>1</v>
      </c>
      <c r="AG1013" s="2">
        <f t="shared" si="151"/>
        <v>1</v>
      </c>
      <c r="AH1013" s="2">
        <f t="shared" si="157"/>
        <v>0</v>
      </c>
      <c r="AI1013" s="2">
        <f t="shared" si="152"/>
        <v>1</v>
      </c>
      <c r="AJ1013" s="44" t="str">
        <f t="shared" si="153"/>
        <v>77363949E30448749S</v>
      </c>
      <c r="AK1013" s="2">
        <f>IF(COUNTIF(AJ$2:AJ1013,AJ1013)&gt;1,0,1)</f>
        <v>1</v>
      </c>
      <c r="AL1013" s="2">
        <f t="shared" si="154"/>
        <v>1</v>
      </c>
      <c r="AM1013" s="2">
        <f t="shared" si="155"/>
        <v>0</v>
      </c>
      <c r="AN1013" s="2">
        <f t="shared" si="156"/>
        <v>0</v>
      </c>
      <c r="AO1013" s="2">
        <f>VLOOKUP(D1013,'[1]Matriculados PD 2015_2019'!$D:$F,3,0)</f>
        <v>0</v>
      </c>
      <c r="AP1013" s="2">
        <f t="shared" si="158"/>
        <v>0</v>
      </c>
      <c r="AQ1013" s="2">
        <f t="shared" si="159"/>
        <v>0</v>
      </c>
    </row>
    <row r="1014" spans="1:43">
      <c r="A1014" s="2">
        <v>298</v>
      </c>
      <c r="B1014" s="6" t="s">
        <v>277</v>
      </c>
      <c r="C1014" s="7" t="s">
        <v>120</v>
      </c>
      <c r="D1014" s="7" t="s">
        <v>3170</v>
      </c>
      <c r="E1014" s="8">
        <v>20042725</v>
      </c>
      <c r="F1014" s="8">
        <v>102121</v>
      </c>
      <c r="G1014" s="8" t="s">
        <v>3171</v>
      </c>
      <c r="H1014" s="7" t="s">
        <v>73</v>
      </c>
      <c r="I1014" s="7" t="s">
        <v>74</v>
      </c>
      <c r="J1014" s="8" t="s">
        <v>75</v>
      </c>
      <c r="K1014" s="8" t="s">
        <v>3172</v>
      </c>
      <c r="L1014" s="7">
        <v>2016</v>
      </c>
      <c r="M1014" s="9">
        <v>42993</v>
      </c>
      <c r="N1014" s="10" t="s">
        <v>77</v>
      </c>
      <c r="O1014" s="10">
        <v>0</v>
      </c>
      <c r="P1014" s="10" t="s">
        <v>78</v>
      </c>
      <c r="Q1014" s="10" t="s">
        <v>79</v>
      </c>
      <c r="R1014" s="10" t="s">
        <v>78</v>
      </c>
      <c r="S1014" s="10" t="s">
        <v>78</v>
      </c>
      <c r="T1014" s="8" t="s">
        <v>80</v>
      </c>
      <c r="U1014" s="7" t="s">
        <v>1234</v>
      </c>
      <c r="V1014" s="8" t="s">
        <v>1235</v>
      </c>
      <c r="W1014" s="7" t="s">
        <v>83</v>
      </c>
      <c r="X1014" s="11" t="s">
        <v>283</v>
      </c>
      <c r="Y1014" s="8">
        <v>566</v>
      </c>
      <c r="Z1014" s="8" t="s">
        <v>365</v>
      </c>
      <c r="AA1014" s="7" t="s">
        <v>79</v>
      </c>
      <c r="AB1014" s="12" t="s">
        <v>86</v>
      </c>
      <c r="AC1014" s="4">
        <f t="shared" si="150"/>
        <v>1</v>
      </c>
      <c r="AD1014" s="2">
        <f>IF(COUNTIF(D$2:D1014,D1014)&gt;1,0,1)</f>
        <v>0</v>
      </c>
      <c r="AG1014" s="2">
        <f t="shared" si="151"/>
        <v>0</v>
      </c>
      <c r="AH1014" s="2">
        <f t="shared" si="157"/>
        <v>0</v>
      </c>
      <c r="AI1014" s="2">
        <f t="shared" si="152"/>
        <v>0</v>
      </c>
      <c r="AJ1014" s="44" t="str">
        <f t="shared" si="153"/>
        <v>77363949E30808211X</v>
      </c>
      <c r="AK1014" s="2">
        <f>IF(COUNTIF(AJ$2:AJ1014,AJ1014)&gt;1,0,1)</f>
        <v>1</v>
      </c>
      <c r="AL1014" s="2">
        <f t="shared" si="154"/>
        <v>0</v>
      </c>
      <c r="AM1014" s="2">
        <f t="shared" si="155"/>
        <v>0</v>
      </c>
      <c r="AN1014" s="2">
        <f t="shared" si="156"/>
        <v>0</v>
      </c>
      <c r="AO1014" s="2">
        <f>VLOOKUP(D1014,'[1]Matriculados PD 2015_2019'!$D:$F,3,0)</f>
        <v>0</v>
      </c>
      <c r="AP1014" s="2">
        <f t="shared" si="158"/>
        <v>0</v>
      </c>
      <c r="AQ1014" s="2">
        <f t="shared" si="159"/>
        <v>0</v>
      </c>
    </row>
    <row r="1015" spans="1:43">
      <c r="A1015" s="2">
        <v>298</v>
      </c>
      <c r="B1015" s="5" t="s">
        <v>277</v>
      </c>
      <c r="C1015" s="13" t="s">
        <v>120</v>
      </c>
      <c r="D1015" s="13" t="s">
        <v>3170</v>
      </c>
      <c r="E1015" s="14">
        <v>20042725</v>
      </c>
      <c r="F1015" s="14">
        <v>102121</v>
      </c>
      <c r="G1015" s="14" t="s">
        <v>3171</v>
      </c>
      <c r="H1015" s="13" t="s">
        <v>73</v>
      </c>
      <c r="I1015" s="13" t="s">
        <v>74</v>
      </c>
      <c r="J1015" s="14" t="s">
        <v>75</v>
      </c>
      <c r="K1015" s="14" t="s">
        <v>3172</v>
      </c>
      <c r="L1015" s="13">
        <v>2016</v>
      </c>
      <c r="M1015" s="15">
        <v>42993</v>
      </c>
      <c r="N1015" s="16" t="s">
        <v>77</v>
      </c>
      <c r="O1015" s="16">
        <v>0</v>
      </c>
      <c r="P1015" s="16" t="s">
        <v>78</v>
      </c>
      <c r="Q1015" s="16" t="s">
        <v>79</v>
      </c>
      <c r="R1015" s="16" t="s">
        <v>78</v>
      </c>
      <c r="S1015" s="16" t="s">
        <v>78</v>
      </c>
      <c r="T1015" s="14" t="s">
        <v>90</v>
      </c>
      <c r="U1015" s="13" t="s">
        <v>1234</v>
      </c>
      <c r="V1015" s="14" t="s">
        <v>1235</v>
      </c>
      <c r="W1015" s="13" t="s">
        <v>83</v>
      </c>
      <c r="X1015" s="17" t="s">
        <v>283</v>
      </c>
      <c r="Y1015" s="14">
        <v>566</v>
      </c>
      <c r="Z1015" s="14" t="s">
        <v>365</v>
      </c>
      <c r="AA1015" s="13" t="s">
        <v>79</v>
      </c>
      <c r="AB1015" s="18" t="s">
        <v>86</v>
      </c>
      <c r="AC1015" s="4">
        <f t="shared" si="150"/>
        <v>1</v>
      </c>
      <c r="AD1015" s="2">
        <f>IF(COUNTIF(D$2:D1015,D1015)&gt;1,0,1)</f>
        <v>0</v>
      </c>
      <c r="AG1015" s="2">
        <f t="shared" si="151"/>
        <v>0</v>
      </c>
      <c r="AH1015" s="2">
        <f t="shared" si="157"/>
        <v>0</v>
      </c>
      <c r="AI1015" s="2">
        <f t="shared" si="152"/>
        <v>0</v>
      </c>
      <c r="AJ1015" s="44" t="str">
        <f t="shared" si="153"/>
        <v>77363949E30808211X</v>
      </c>
      <c r="AK1015" s="2">
        <f>IF(COUNTIF(AJ$2:AJ1015,AJ1015)&gt;1,0,1)</f>
        <v>0</v>
      </c>
      <c r="AL1015" s="2">
        <f t="shared" si="154"/>
        <v>0</v>
      </c>
      <c r="AM1015" s="2">
        <f t="shared" si="155"/>
        <v>0</v>
      </c>
      <c r="AN1015" s="2">
        <f t="shared" si="156"/>
        <v>0</v>
      </c>
      <c r="AO1015" s="2">
        <f>VLOOKUP(D1015,'[1]Matriculados PD 2015_2019'!$D:$F,3,0)</f>
        <v>0</v>
      </c>
      <c r="AP1015" s="2">
        <f t="shared" si="158"/>
        <v>0</v>
      </c>
      <c r="AQ1015" s="2">
        <f t="shared" si="159"/>
        <v>0</v>
      </c>
    </row>
    <row r="1016" spans="1:43">
      <c r="A1016" s="2">
        <v>298</v>
      </c>
      <c r="B1016" s="6" t="s">
        <v>277</v>
      </c>
      <c r="C1016" s="7" t="s">
        <v>120</v>
      </c>
      <c r="D1016" s="7" t="s">
        <v>3173</v>
      </c>
      <c r="E1016" s="8">
        <v>10296242</v>
      </c>
      <c r="F1016" s="8">
        <v>102121</v>
      </c>
      <c r="G1016" s="8" t="s">
        <v>3174</v>
      </c>
      <c r="H1016" s="7" t="s">
        <v>83</v>
      </c>
      <c r="I1016" s="7" t="s">
        <v>74</v>
      </c>
      <c r="J1016" s="8" t="s">
        <v>75</v>
      </c>
      <c r="K1016" s="8" t="s">
        <v>3175</v>
      </c>
      <c r="L1016" s="7">
        <v>2016</v>
      </c>
      <c r="M1016" s="9">
        <v>42926</v>
      </c>
      <c r="N1016" s="10" t="s">
        <v>77</v>
      </c>
      <c r="O1016" s="10">
        <v>0</v>
      </c>
      <c r="P1016" s="10" t="s">
        <v>78</v>
      </c>
      <c r="Q1016" s="10" t="s">
        <v>78</v>
      </c>
      <c r="R1016" s="10" t="s">
        <v>78</v>
      </c>
      <c r="S1016" s="10" t="s">
        <v>78</v>
      </c>
      <c r="T1016" s="8" t="s">
        <v>80</v>
      </c>
      <c r="U1016" s="7">
        <v>7390012398</v>
      </c>
      <c r="V1016" s="8" t="s">
        <v>3176</v>
      </c>
      <c r="W1016" s="7"/>
      <c r="X1016" s="11"/>
      <c r="Y1016" s="8"/>
      <c r="Z1016" s="8"/>
      <c r="AA1016" s="7"/>
      <c r="AB1016" s="12"/>
      <c r="AC1016" s="4">
        <f t="shared" si="150"/>
        <v>1</v>
      </c>
      <c r="AD1016" s="2">
        <f>IF(COUNTIF(D$2:D1016,D1016)&gt;1,0,1)</f>
        <v>1</v>
      </c>
      <c r="AG1016" s="2">
        <f t="shared" si="151"/>
        <v>0</v>
      </c>
      <c r="AH1016" s="2">
        <f t="shared" si="157"/>
        <v>0</v>
      </c>
      <c r="AI1016" s="2">
        <f t="shared" si="152"/>
        <v>1</v>
      </c>
      <c r="AJ1016" s="44" t="str">
        <f t="shared" si="153"/>
        <v>80151844H7390012398</v>
      </c>
      <c r="AK1016" s="2">
        <f>IF(COUNTIF(AJ$2:AJ1016,AJ1016)&gt;1,0,1)</f>
        <v>1</v>
      </c>
      <c r="AL1016" s="2">
        <f t="shared" si="154"/>
        <v>1</v>
      </c>
      <c r="AM1016" s="2">
        <f t="shared" si="155"/>
        <v>0</v>
      </c>
      <c r="AN1016" s="2">
        <f t="shared" si="156"/>
        <v>0</v>
      </c>
      <c r="AO1016" s="2">
        <f>VLOOKUP(D1016,'[1]Matriculados PD 2015_2019'!$D:$F,3,0)</f>
        <v>0</v>
      </c>
      <c r="AP1016" s="2">
        <f t="shared" si="158"/>
        <v>0</v>
      </c>
      <c r="AQ1016" s="2">
        <f t="shared" si="159"/>
        <v>0</v>
      </c>
    </row>
    <row r="1017" spans="1:43">
      <c r="A1017" s="2">
        <v>298</v>
      </c>
      <c r="B1017" s="5" t="s">
        <v>277</v>
      </c>
      <c r="C1017" s="13" t="s">
        <v>120</v>
      </c>
      <c r="D1017" s="13" t="s">
        <v>3173</v>
      </c>
      <c r="E1017" s="14">
        <v>10296242</v>
      </c>
      <c r="F1017" s="14">
        <v>102121</v>
      </c>
      <c r="G1017" s="14" t="s">
        <v>3174</v>
      </c>
      <c r="H1017" s="13" t="s">
        <v>83</v>
      </c>
      <c r="I1017" s="13" t="s">
        <v>74</v>
      </c>
      <c r="J1017" s="14" t="s">
        <v>75</v>
      </c>
      <c r="K1017" s="14" t="s">
        <v>3175</v>
      </c>
      <c r="L1017" s="13">
        <v>2016</v>
      </c>
      <c r="M1017" s="15">
        <v>42926</v>
      </c>
      <c r="N1017" s="16" t="s">
        <v>77</v>
      </c>
      <c r="O1017" s="16">
        <v>0</v>
      </c>
      <c r="P1017" s="16" t="s">
        <v>78</v>
      </c>
      <c r="Q1017" s="16" t="s">
        <v>78</v>
      </c>
      <c r="R1017" s="16" t="s">
        <v>78</v>
      </c>
      <c r="S1017" s="16" t="s">
        <v>78</v>
      </c>
      <c r="T1017" s="14" t="s">
        <v>80</v>
      </c>
      <c r="U1017" s="13" t="s">
        <v>3177</v>
      </c>
      <c r="V1017" s="14" t="s">
        <v>3178</v>
      </c>
      <c r="W1017" s="13" t="s">
        <v>83</v>
      </c>
      <c r="X1017" s="17" t="s">
        <v>129</v>
      </c>
      <c r="Y1017" s="14">
        <v>60</v>
      </c>
      <c r="Z1017" s="14" t="s">
        <v>129</v>
      </c>
      <c r="AA1017" s="13" t="s">
        <v>99</v>
      </c>
      <c r="AB1017" s="18" t="s">
        <v>100</v>
      </c>
      <c r="AC1017" s="4">
        <f t="shared" si="150"/>
        <v>1</v>
      </c>
      <c r="AD1017" s="2">
        <f>IF(COUNTIF(D$2:D1017,D1017)&gt;1,0,1)</f>
        <v>0</v>
      </c>
      <c r="AG1017" s="2">
        <f t="shared" si="151"/>
        <v>0</v>
      </c>
      <c r="AH1017" s="2">
        <f t="shared" si="157"/>
        <v>0</v>
      </c>
      <c r="AI1017" s="2">
        <f t="shared" si="152"/>
        <v>0</v>
      </c>
      <c r="AJ1017" s="44" t="str">
        <f t="shared" si="153"/>
        <v>80151844H30801139E</v>
      </c>
      <c r="AK1017" s="2">
        <f>IF(COUNTIF(AJ$2:AJ1017,AJ1017)&gt;1,0,1)</f>
        <v>1</v>
      </c>
      <c r="AL1017" s="2">
        <f t="shared" si="154"/>
        <v>0</v>
      </c>
      <c r="AM1017" s="2">
        <f t="shared" si="155"/>
        <v>0</v>
      </c>
      <c r="AN1017" s="2">
        <f t="shared" si="156"/>
        <v>0</v>
      </c>
      <c r="AO1017" s="2">
        <f>VLOOKUP(D1017,'[1]Matriculados PD 2015_2019'!$D:$F,3,0)</f>
        <v>0</v>
      </c>
      <c r="AP1017" s="2">
        <f t="shared" si="158"/>
        <v>0</v>
      </c>
      <c r="AQ1017" s="2">
        <f t="shared" si="159"/>
        <v>0</v>
      </c>
    </row>
    <row r="1018" spans="1:43">
      <c r="A1018" s="2">
        <v>298</v>
      </c>
      <c r="B1018" s="5" t="s">
        <v>277</v>
      </c>
      <c r="C1018" s="13" t="s">
        <v>120</v>
      </c>
      <c r="D1018" s="13" t="s">
        <v>3173</v>
      </c>
      <c r="E1018" s="14">
        <v>10296242</v>
      </c>
      <c r="F1018" s="14">
        <v>102121</v>
      </c>
      <c r="G1018" s="14" t="s">
        <v>3174</v>
      </c>
      <c r="H1018" s="13" t="s">
        <v>83</v>
      </c>
      <c r="I1018" s="13" t="s">
        <v>74</v>
      </c>
      <c r="J1018" s="14" t="s">
        <v>75</v>
      </c>
      <c r="K1018" s="14" t="s">
        <v>3175</v>
      </c>
      <c r="L1018" s="13">
        <v>2016</v>
      </c>
      <c r="M1018" s="15">
        <v>42926</v>
      </c>
      <c r="N1018" s="16" t="s">
        <v>77</v>
      </c>
      <c r="O1018" s="16">
        <v>0</v>
      </c>
      <c r="P1018" s="16" t="s">
        <v>78</v>
      </c>
      <c r="Q1018" s="16" t="s">
        <v>78</v>
      </c>
      <c r="R1018" s="16" t="s">
        <v>78</v>
      </c>
      <c r="S1018" s="16" t="s">
        <v>78</v>
      </c>
      <c r="T1018" s="14" t="s">
        <v>90</v>
      </c>
      <c r="U1018" s="13" t="s">
        <v>3177</v>
      </c>
      <c r="V1018" s="14" t="s">
        <v>3178</v>
      </c>
      <c r="W1018" s="13" t="s">
        <v>83</v>
      </c>
      <c r="X1018" s="17" t="s">
        <v>129</v>
      </c>
      <c r="Y1018" s="14">
        <v>60</v>
      </c>
      <c r="Z1018" s="14" t="s">
        <v>129</v>
      </c>
      <c r="AA1018" s="13" t="s">
        <v>99</v>
      </c>
      <c r="AB1018" s="18" t="s">
        <v>100</v>
      </c>
      <c r="AC1018" s="4">
        <f t="shared" si="150"/>
        <v>1</v>
      </c>
      <c r="AD1018" s="2">
        <f>IF(COUNTIF(D$2:D1018,D1018)&gt;1,0,1)</f>
        <v>0</v>
      </c>
      <c r="AG1018" s="2">
        <f t="shared" si="151"/>
        <v>0</v>
      </c>
      <c r="AH1018" s="2">
        <f t="shared" si="157"/>
        <v>0</v>
      </c>
      <c r="AI1018" s="2">
        <f t="shared" si="152"/>
        <v>0</v>
      </c>
      <c r="AJ1018" s="44" t="str">
        <f t="shared" si="153"/>
        <v>80151844H30801139E</v>
      </c>
      <c r="AK1018" s="2">
        <f>IF(COUNTIF(AJ$2:AJ1018,AJ1018)&gt;1,0,1)</f>
        <v>0</v>
      </c>
      <c r="AL1018" s="2">
        <f t="shared" si="154"/>
        <v>0</v>
      </c>
      <c r="AM1018" s="2">
        <f t="shared" si="155"/>
        <v>0</v>
      </c>
      <c r="AN1018" s="2">
        <f t="shared" si="156"/>
        <v>0</v>
      </c>
      <c r="AO1018" s="2">
        <f>VLOOKUP(D1018,'[1]Matriculados PD 2015_2019'!$D:$F,3,0)</f>
        <v>0</v>
      </c>
      <c r="AP1018" s="2">
        <f t="shared" si="158"/>
        <v>0</v>
      </c>
      <c r="AQ1018" s="2">
        <f t="shared" si="159"/>
        <v>0</v>
      </c>
    </row>
    <row r="1019" spans="1:43">
      <c r="A1019" s="2">
        <v>299</v>
      </c>
      <c r="B1019" s="6" t="s">
        <v>3248</v>
      </c>
      <c r="C1019" s="7" t="s">
        <v>120</v>
      </c>
      <c r="D1019" s="7" t="s">
        <v>3249</v>
      </c>
      <c r="E1019" s="8">
        <v>10455206</v>
      </c>
      <c r="F1019" s="8">
        <v>102122</v>
      </c>
      <c r="G1019" s="8" t="s">
        <v>3250</v>
      </c>
      <c r="H1019" s="7" t="s">
        <v>83</v>
      </c>
      <c r="I1019" s="7" t="s">
        <v>74</v>
      </c>
      <c r="J1019" s="8" t="s">
        <v>75</v>
      </c>
      <c r="K1019" s="8" t="s">
        <v>3251</v>
      </c>
      <c r="L1019" s="7">
        <v>2016</v>
      </c>
      <c r="M1019" s="9">
        <v>42943</v>
      </c>
      <c r="N1019" s="10" t="s">
        <v>77</v>
      </c>
      <c r="O1019" s="10">
        <v>0</v>
      </c>
      <c r="P1019" s="10" t="s">
        <v>78</v>
      </c>
      <c r="Q1019" s="10" t="s">
        <v>78</v>
      </c>
      <c r="R1019" s="10" t="s">
        <v>78</v>
      </c>
      <c r="S1019" s="10" t="s">
        <v>78</v>
      </c>
      <c r="T1019" s="8" t="s">
        <v>80</v>
      </c>
      <c r="U1019" s="7" t="s">
        <v>424</v>
      </c>
      <c r="V1019" s="8" t="s">
        <v>425</v>
      </c>
      <c r="W1019" s="7" t="s">
        <v>83</v>
      </c>
      <c r="X1019" s="11" t="s">
        <v>426</v>
      </c>
      <c r="Y1019" s="8">
        <v>625</v>
      </c>
      <c r="Z1019" s="8" t="s">
        <v>427</v>
      </c>
      <c r="AA1019" s="7" t="s">
        <v>263</v>
      </c>
      <c r="AB1019" s="12" t="s">
        <v>264</v>
      </c>
      <c r="AC1019" s="4">
        <f t="shared" si="150"/>
        <v>1</v>
      </c>
      <c r="AD1019" s="2">
        <f>IF(COUNTIF(D$2:D1019,D1019)&gt;1,0,1)</f>
        <v>1</v>
      </c>
      <c r="AG1019" s="2">
        <f t="shared" si="151"/>
        <v>0</v>
      </c>
      <c r="AH1019" s="2">
        <f t="shared" si="157"/>
        <v>0</v>
      </c>
      <c r="AI1019" s="2">
        <f t="shared" si="152"/>
        <v>1</v>
      </c>
      <c r="AJ1019" s="44" t="str">
        <f t="shared" si="153"/>
        <v>15452742P07972765E</v>
      </c>
      <c r="AK1019" s="2">
        <f>IF(COUNTIF(AJ$2:AJ1019,AJ1019)&gt;1,0,1)</f>
        <v>1</v>
      </c>
      <c r="AL1019" s="2">
        <f t="shared" si="154"/>
        <v>1</v>
      </c>
      <c r="AM1019" s="2">
        <f t="shared" si="155"/>
        <v>0</v>
      </c>
      <c r="AN1019" s="2">
        <f t="shared" si="156"/>
        <v>0</v>
      </c>
      <c r="AO1019" s="2">
        <f>VLOOKUP(D1019,'[1]Matriculados PD 2015_2019'!$D:$F,3,0)</f>
        <v>0</v>
      </c>
      <c r="AP1019" s="2">
        <f t="shared" si="158"/>
        <v>0</v>
      </c>
      <c r="AQ1019" s="2">
        <f t="shared" si="159"/>
        <v>0</v>
      </c>
    </row>
    <row r="1020" spans="1:43">
      <c r="A1020" s="2">
        <v>299</v>
      </c>
      <c r="B1020" s="5" t="s">
        <v>3248</v>
      </c>
      <c r="C1020" s="13" t="s">
        <v>120</v>
      </c>
      <c r="D1020" s="13" t="s">
        <v>3249</v>
      </c>
      <c r="E1020" s="14">
        <v>10455206</v>
      </c>
      <c r="F1020" s="14">
        <v>102122</v>
      </c>
      <c r="G1020" s="14" t="s">
        <v>3250</v>
      </c>
      <c r="H1020" s="13" t="s">
        <v>83</v>
      </c>
      <c r="I1020" s="13" t="s">
        <v>74</v>
      </c>
      <c r="J1020" s="14" t="s">
        <v>75</v>
      </c>
      <c r="K1020" s="14" t="s">
        <v>3251</v>
      </c>
      <c r="L1020" s="13">
        <v>2016</v>
      </c>
      <c r="M1020" s="15">
        <v>42943</v>
      </c>
      <c r="N1020" s="16" t="s">
        <v>77</v>
      </c>
      <c r="O1020" s="16">
        <v>0</v>
      </c>
      <c r="P1020" s="16" t="s">
        <v>78</v>
      </c>
      <c r="Q1020" s="16" t="s">
        <v>78</v>
      </c>
      <c r="R1020" s="16" t="s">
        <v>78</v>
      </c>
      <c r="S1020" s="16" t="s">
        <v>78</v>
      </c>
      <c r="T1020" s="14" t="s">
        <v>80</v>
      </c>
      <c r="U1020" s="13" t="s">
        <v>3252</v>
      </c>
      <c r="V1020" s="14" t="s">
        <v>3253</v>
      </c>
      <c r="W1020" s="13" t="s">
        <v>73</v>
      </c>
      <c r="X1020" s="17" t="s">
        <v>4690</v>
      </c>
      <c r="Y1020" s="14">
        <v>187</v>
      </c>
      <c r="Z1020" s="14" t="s">
        <v>551</v>
      </c>
      <c r="AA1020" s="13" t="s">
        <v>263</v>
      </c>
      <c r="AB1020" s="18" t="s">
        <v>264</v>
      </c>
      <c r="AC1020" s="4">
        <f t="shared" si="150"/>
        <v>1</v>
      </c>
      <c r="AD1020" s="2">
        <f>IF(COUNTIF(D$2:D1020,D1020)&gt;1,0,1)</f>
        <v>0</v>
      </c>
      <c r="AG1020" s="2">
        <f t="shared" si="151"/>
        <v>0</v>
      </c>
      <c r="AH1020" s="2">
        <f t="shared" si="157"/>
        <v>0</v>
      </c>
      <c r="AI1020" s="2">
        <f t="shared" si="152"/>
        <v>0</v>
      </c>
      <c r="AJ1020" s="44" t="str">
        <f t="shared" si="153"/>
        <v>15452742P30486120B</v>
      </c>
      <c r="AK1020" s="2">
        <f>IF(COUNTIF(AJ$2:AJ1020,AJ1020)&gt;1,0,1)</f>
        <v>1</v>
      </c>
      <c r="AL1020" s="2">
        <f t="shared" si="154"/>
        <v>0</v>
      </c>
      <c r="AM1020" s="2">
        <f t="shared" si="155"/>
        <v>0</v>
      </c>
      <c r="AN1020" s="2">
        <f t="shared" si="156"/>
        <v>0</v>
      </c>
      <c r="AO1020" s="2">
        <f>VLOOKUP(D1020,'[1]Matriculados PD 2015_2019'!$D:$F,3,0)</f>
        <v>0</v>
      </c>
      <c r="AP1020" s="2">
        <f t="shared" si="158"/>
        <v>0</v>
      </c>
      <c r="AQ1020" s="2">
        <f t="shared" si="159"/>
        <v>0</v>
      </c>
    </row>
    <row r="1021" spans="1:43">
      <c r="A1021" s="2">
        <v>299</v>
      </c>
      <c r="B1021" s="5" t="s">
        <v>3248</v>
      </c>
      <c r="C1021" s="13" t="s">
        <v>120</v>
      </c>
      <c r="D1021" s="13" t="s">
        <v>3249</v>
      </c>
      <c r="E1021" s="14">
        <v>10455206</v>
      </c>
      <c r="F1021" s="14">
        <v>102122</v>
      </c>
      <c r="G1021" s="14" t="s">
        <v>3250</v>
      </c>
      <c r="H1021" s="13" t="s">
        <v>83</v>
      </c>
      <c r="I1021" s="13" t="s">
        <v>74</v>
      </c>
      <c r="J1021" s="14" t="s">
        <v>75</v>
      </c>
      <c r="K1021" s="14" t="s">
        <v>3251</v>
      </c>
      <c r="L1021" s="13">
        <v>2016</v>
      </c>
      <c r="M1021" s="15">
        <v>42943</v>
      </c>
      <c r="N1021" s="16" t="s">
        <v>77</v>
      </c>
      <c r="O1021" s="16">
        <v>0</v>
      </c>
      <c r="P1021" s="16" t="s">
        <v>78</v>
      </c>
      <c r="Q1021" s="16" t="s">
        <v>78</v>
      </c>
      <c r="R1021" s="16" t="s">
        <v>78</v>
      </c>
      <c r="S1021" s="16" t="s">
        <v>78</v>
      </c>
      <c r="T1021" s="14" t="s">
        <v>90</v>
      </c>
      <c r="U1021" s="13" t="s">
        <v>424</v>
      </c>
      <c r="V1021" s="14" t="s">
        <v>425</v>
      </c>
      <c r="W1021" s="13" t="s">
        <v>83</v>
      </c>
      <c r="X1021" s="17" t="s">
        <v>426</v>
      </c>
      <c r="Y1021" s="14">
        <v>625</v>
      </c>
      <c r="Z1021" s="14" t="s">
        <v>427</v>
      </c>
      <c r="AA1021" s="13" t="s">
        <v>263</v>
      </c>
      <c r="AB1021" s="18" t="s">
        <v>264</v>
      </c>
      <c r="AC1021" s="4">
        <f t="shared" si="150"/>
        <v>1</v>
      </c>
      <c r="AD1021" s="2">
        <f>IF(COUNTIF(D$2:D1021,D1021)&gt;1,0,1)</f>
        <v>0</v>
      </c>
      <c r="AG1021" s="2">
        <f t="shared" si="151"/>
        <v>0</v>
      </c>
      <c r="AH1021" s="2">
        <f t="shared" si="157"/>
        <v>0</v>
      </c>
      <c r="AI1021" s="2">
        <f t="shared" si="152"/>
        <v>0</v>
      </c>
      <c r="AJ1021" s="44" t="str">
        <f t="shared" si="153"/>
        <v>15452742P07972765E</v>
      </c>
      <c r="AK1021" s="2">
        <f>IF(COUNTIF(AJ$2:AJ1021,AJ1021)&gt;1,0,1)</f>
        <v>0</v>
      </c>
      <c r="AL1021" s="2">
        <f t="shared" si="154"/>
        <v>0</v>
      </c>
      <c r="AM1021" s="2">
        <f t="shared" si="155"/>
        <v>0</v>
      </c>
      <c r="AN1021" s="2">
        <f t="shared" si="156"/>
        <v>0</v>
      </c>
      <c r="AO1021" s="2">
        <f>VLOOKUP(D1021,'[1]Matriculados PD 2015_2019'!$D:$F,3,0)</f>
        <v>0</v>
      </c>
      <c r="AP1021" s="2">
        <f t="shared" si="158"/>
        <v>0</v>
      </c>
      <c r="AQ1021" s="2">
        <f t="shared" si="159"/>
        <v>0</v>
      </c>
    </row>
    <row r="1022" spans="1:43">
      <c r="A1022" s="2">
        <v>299</v>
      </c>
      <c r="B1022" s="6" t="s">
        <v>3248</v>
      </c>
      <c r="C1022" s="7" t="s">
        <v>120</v>
      </c>
      <c r="D1022" s="7" t="s">
        <v>3254</v>
      </c>
      <c r="E1022" s="8">
        <v>1014601</v>
      </c>
      <c r="F1022" s="8">
        <v>102122</v>
      </c>
      <c r="G1022" s="8" t="s">
        <v>3255</v>
      </c>
      <c r="H1022" s="7" t="s">
        <v>83</v>
      </c>
      <c r="I1022" s="7" t="s">
        <v>74</v>
      </c>
      <c r="J1022" s="8" t="s">
        <v>75</v>
      </c>
      <c r="K1022" s="8" t="s">
        <v>3256</v>
      </c>
      <c r="L1022" s="7">
        <v>2016</v>
      </c>
      <c r="M1022" s="9">
        <v>43003</v>
      </c>
      <c r="N1022" s="10" t="s">
        <v>77</v>
      </c>
      <c r="O1022" s="10">
        <v>0</v>
      </c>
      <c r="P1022" s="10" t="s">
        <v>78</v>
      </c>
      <c r="Q1022" s="10" t="s">
        <v>78</v>
      </c>
      <c r="R1022" s="10" t="s">
        <v>78</v>
      </c>
      <c r="S1022" s="10" t="s">
        <v>78</v>
      </c>
      <c r="T1022" s="8" t="s">
        <v>80</v>
      </c>
      <c r="U1022" s="7" t="s">
        <v>557</v>
      </c>
      <c r="V1022" s="8" t="s">
        <v>558</v>
      </c>
      <c r="W1022" s="7" t="s">
        <v>83</v>
      </c>
      <c r="X1022" s="11" t="s">
        <v>426</v>
      </c>
      <c r="Y1022" s="8">
        <v>805</v>
      </c>
      <c r="Z1022" s="8" t="s">
        <v>559</v>
      </c>
      <c r="AA1022" s="7" t="s">
        <v>263</v>
      </c>
      <c r="AB1022" s="12" t="s">
        <v>264</v>
      </c>
      <c r="AC1022" s="4">
        <f t="shared" si="150"/>
        <v>1</v>
      </c>
      <c r="AD1022" s="2">
        <f>IF(COUNTIF(D$2:D1022,D1022)&gt;1,0,1)</f>
        <v>1</v>
      </c>
      <c r="AG1022" s="2">
        <f t="shared" si="151"/>
        <v>0</v>
      </c>
      <c r="AH1022" s="2">
        <f t="shared" si="157"/>
        <v>0</v>
      </c>
      <c r="AI1022" s="2">
        <f t="shared" si="152"/>
        <v>1</v>
      </c>
      <c r="AJ1022" s="44" t="str">
        <f t="shared" si="153"/>
        <v>30538804W13755215L</v>
      </c>
      <c r="AK1022" s="2">
        <f>IF(COUNTIF(AJ$2:AJ1022,AJ1022)&gt;1,0,1)</f>
        <v>1</v>
      </c>
      <c r="AL1022" s="2">
        <f t="shared" si="154"/>
        <v>1</v>
      </c>
      <c r="AM1022" s="2">
        <f t="shared" si="155"/>
        <v>0</v>
      </c>
      <c r="AN1022" s="2">
        <f t="shared" si="156"/>
        <v>0</v>
      </c>
      <c r="AO1022" s="2">
        <f>VLOOKUP(D1022,'[1]Matriculados PD 2015_2019'!$D:$F,3,0)</f>
        <v>0</v>
      </c>
      <c r="AP1022" s="2">
        <f t="shared" si="158"/>
        <v>0</v>
      </c>
      <c r="AQ1022" s="2">
        <f t="shared" si="159"/>
        <v>0</v>
      </c>
    </row>
    <row r="1023" spans="1:43">
      <c r="A1023" s="2">
        <v>299</v>
      </c>
      <c r="B1023" s="5" t="s">
        <v>3248</v>
      </c>
      <c r="C1023" s="13" t="s">
        <v>120</v>
      </c>
      <c r="D1023" s="13" t="s">
        <v>3254</v>
      </c>
      <c r="E1023" s="14">
        <v>1014601</v>
      </c>
      <c r="F1023" s="14">
        <v>102122</v>
      </c>
      <c r="G1023" s="14" t="s">
        <v>3255</v>
      </c>
      <c r="H1023" s="13" t="s">
        <v>83</v>
      </c>
      <c r="I1023" s="13" t="s">
        <v>74</v>
      </c>
      <c r="J1023" s="14" t="s">
        <v>75</v>
      </c>
      <c r="K1023" s="14" t="s">
        <v>3256</v>
      </c>
      <c r="L1023" s="13">
        <v>2016</v>
      </c>
      <c r="M1023" s="15">
        <v>43003</v>
      </c>
      <c r="N1023" s="16" t="s">
        <v>77</v>
      </c>
      <c r="O1023" s="16">
        <v>0</v>
      </c>
      <c r="P1023" s="16" t="s">
        <v>78</v>
      </c>
      <c r="Q1023" s="16" t="s">
        <v>78</v>
      </c>
      <c r="R1023" s="16" t="s">
        <v>78</v>
      </c>
      <c r="S1023" s="16" t="s">
        <v>78</v>
      </c>
      <c r="T1023" s="14" t="s">
        <v>80</v>
      </c>
      <c r="U1023" s="13" t="s">
        <v>3257</v>
      </c>
      <c r="V1023" s="14" t="s">
        <v>3258</v>
      </c>
      <c r="W1023" s="13" t="s">
        <v>73</v>
      </c>
      <c r="X1023" s="17" t="s">
        <v>426</v>
      </c>
      <c r="Y1023" s="14">
        <v>625</v>
      </c>
      <c r="Z1023" s="14" t="s">
        <v>427</v>
      </c>
      <c r="AA1023" s="13" t="s">
        <v>263</v>
      </c>
      <c r="AB1023" s="18" t="s">
        <v>264</v>
      </c>
      <c r="AC1023" s="4">
        <f t="shared" si="150"/>
        <v>1</v>
      </c>
      <c r="AD1023" s="2">
        <f>IF(COUNTIF(D$2:D1023,D1023)&gt;1,0,1)</f>
        <v>0</v>
      </c>
      <c r="AG1023" s="2">
        <f t="shared" si="151"/>
        <v>0</v>
      </c>
      <c r="AH1023" s="2">
        <f t="shared" si="157"/>
        <v>0</v>
      </c>
      <c r="AI1023" s="2">
        <f t="shared" si="152"/>
        <v>0</v>
      </c>
      <c r="AJ1023" s="44" t="str">
        <f t="shared" si="153"/>
        <v>30538804W30808538S</v>
      </c>
      <c r="AK1023" s="2">
        <f>IF(COUNTIF(AJ$2:AJ1023,AJ1023)&gt;1,0,1)</f>
        <v>1</v>
      </c>
      <c r="AL1023" s="2">
        <f t="shared" si="154"/>
        <v>0</v>
      </c>
      <c r="AM1023" s="2">
        <f t="shared" si="155"/>
        <v>0</v>
      </c>
      <c r="AN1023" s="2">
        <f t="shared" si="156"/>
        <v>0</v>
      </c>
      <c r="AO1023" s="2">
        <f>VLOOKUP(D1023,'[1]Matriculados PD 2015_2019'!$D:$F,3,0)</f>
        <v>0</v>
      </c>
      <c r="AP1023" s="2">
        <f t="shared" si="158"/>
        <v>0</v>
      </c>
      <c r="AQ1023" s="2">
        <f t="shared" si="159"/>
        <v>0</v>
      </c>
    </row>
    <row r="1024" spans="1:43">
      <c r="A1024" s="2">
        <v>299</v>
      </c>
      <c r="B1024" s="6" t="s">
        <v>3248</v>
      </c>
      <c r="C1024" s="7" t="s">
        <v>120</v>
      </c>
      <c r="D1024" s="7" t="s">
        <v>3254</v>
      </c>
      <c r="E1024" s="8">
        <v>1014601</v>
      </c>
      <c r="F1024" s="8">
        <v>102122</v>
      </c>
      <c r="G1024" s="8" t="s">
        <v>3255</v>
      </c>
      <c r="H1024" s="7" t="s">
        <v>83</v>
      </c>
      <c r="I1024" s="7" t="s">
        <v>74</v>
      </c>
      <c r="J1024" s="8" t="s">
        <v>75</v>
      </c>
      <c r="K1024" s="8" t="s">
        <v>3256</v>
      </c>
      <c r="L1024" s="7">
        <v>2016</v>
      </c>
      <c r="M1024" s="9">
        <v>43003</v>
      </c>
      <c r="N1024" s="10" t="s">
        <v>77</v>
      </c>
      <c r="O1024" s="10">
        <v>0</v>
      </c>
      <c r="P1024" s="10" t="s">
        <v>78</v>
      </c>
      <c r="Q1024" s="10" t="s">
        <v>78</v>
      </c>
      <c r="R1024" s="10" t="s">
        <v>78</v>
      </c>
      <c r="S1024" s="10" t="s">
        <v>78</v>
      </c>
      <c r="T1024" s="8" t="s">
        <v>90</v>
      </c>
      <c r="U1024" s="7" t="s">
        <v>557</v>
      </c>
      <c r="V1024" s="8" t="s">
        <v>558</v>
      </c>
      <c r="W1024" s="7" t="s">
        <v>83</v>
      </c>
      <c r="X1024" s="11" t="s">
        <v>426</v>
      </c>
      <c r="Y1024" s="8">
        <v>805</v>
      </c>
      <c r="Z1024" s="8" t="s">
        <v>559</v>
      </c>
      <c r="AA1024" s="7" t="s">
        <v>263</v>
      </c>
      <c r="AB1024" s="12" t="s">
        <v>264</v>
      </c>
      <c r="AC1024" s="4">
        <f t="shared" si="150"/>
        <v>1</v>
      </c>
      <c r="AD1024" s="2">
        <f>IF(COUNTIF(D$2:D1024,D1024)&gt;1,0,1)</f>
        <v>0</v>
      </c>
      <c r="AG1024" s="2">
        <f t="shared" si="151"/>
        <v>0</v>
      </c>
      <c r="AH1024" s="2">
        <f t="shared" si="157"/>
        <v>0</v>
      </c>
      <c r="AI1024" s="2">
        <f t="shared" si="152"/>
        <v>0</v>
      </c>
      <c r="AJ1024" s="44" t="str">
        <f t="shared" si="153"/>
        <v>30538804W13755215L</v>
      </c>
      <c r="AK1024" s="2">
        <f>IF(COUNTIF(AJ$2:AJ1024,AJ1024)&gt;1,0,1)</f>
        <v>0</v>
      </c>
      <c r="AL1024" s="2">
        <f t="shared" si="154"/>
        <v>0</v>
      </c>
      <c r="AM1024" s="2">
        <f t="shared" si="155"/>
        <v>0</v>
      </c>
      <c r="AN1024" s="2">
        <f t="shared" si="156"/>
        <v>0</v>
      </c>
      <c r="AO1024" s="2">
        <f>VLOOKUP(D1024,'[1]Matriculados PD 2015_2019'!$D:$F,3,0)</f>
        <v>0</v>
      </c>
      <c r="AP1024" s="2">
        <f t="shared" si="158"/>
        <v>0</v>
      </c>
      <c r="AQ1024" s="2">
        <f t="shared" si="159"/>
        <v>0</v>
      </c>
    </row>
    <row r="1025" spans="1:43">
      <c r="A1025" s="2">
        <v>299</v>
      </c>
      <c r="B1025" s="5" t="s">
        <v>3248</v>
      </c>
      <c r="C1025" s="13" t="s">
        <v>120</v>
      </c>
      <c r="D1025" s="13" t="s">
        <v>3259</v>
      </c>
      <c r="E1025" s="14">
        <v>10230645</v>
      </c>
      <c r="F1025" s="14">
        <v>102122</v>
      </c>
      <c r="G1025" s="14" t="s">
        <v>3260</v>
      </c>
      <c r="H1025" s="13" t="s">
        <v>73</v>
      </c>
      <c r="I1025" s="13" t="s">
        <v>74</v>
      </c>
      <c r="J1025" s="14" t="s">
        <v>75</v>
      </c>
      <c r="K1025" s="14" t="s">
        <v>3261</v>
      </c>
      <c r="L1025" s="13">
        <v>2016</v>
      </c>
      <c r="M1025" s="15">
        <v>43004</v>
      </c>
      <c r="N1025" s="16" t="s">
        <v>77</v>
      </c>
      <c r="O1025" s="16">
        <v>0</v>
      </c>
      <c r="P1025" s="16" t="s">
        <v>78</v>
      </c>
      <c r="Q1025" s="16" t="s">
        <v>78</v>
      </c>
      <c r="R1025" s="16" t="s">
        <v>78</v>
      </c>
      <c r="S1025" s="16" t="s">
        <v>78</v>
      </c>
      <c r="T1025" s="14" t="s">
        <v>80</v>
      </c>
      <c r="U1025" s="13" t="s">
        <v>3262</v>
      </c>
      <c r="V1025" s="14" t="s">
        <v>3263</v>
      </c>
      <c r="W1025" s="13" t="s">
        <v>73</v>
      </c>
      <c r="X1025" s="17" t="s">
        <v>426</v>
      </c>
      <c r="Y1025" s="14">
        <v>215</v>
      </c>
      <c r="Z1025" s="14" t="s">
        <v>430</v>
      </c>
      <c r="AA1025" s="13" t="s">
        <v>263</v>
      </c>
      <c r="AB1025" s="18" t="s">
        <v>264</v>
      </c>
      <c r="AC1025" s="4">
        <f t="shared" si="150"/>
        <v>1</v>
      </c>
      <c r="AD1025" s="2">
        <f>IF(COUNTIF(D$2:D1025,D1025)&gt;1,0,1)</f>
        <v>1</v>
      </c>
      <c r="AG1025" s="2">
        <f t="shared" si="151"/>
        <v>0</v>
      </c>
      <c r="AH1025" s="2">
        <f t="shared" si="157"/>
        <v>0</v>
      </c>
      <c r="AI1025" s="2">
        <f t="shared" si="152"/>
        <v>1</v>
      </c>
      <c r="AJ1025" s="44" t="str">
        <f t="shared" si="153"/>
        <v>30952308N26043114F</v>
      </c>
      <c r="AK1025" s="2">
        <f>IF(COUNTIF(AJ$2:AJ1025,AJ1025)&gt;1,0,1)</f>
        <v>1</v>
      </c>
      <c r="AL1025" s="2">
        <f t="shared" si="154"/>
        <v>1</v>
      </c>
      <c r="AM1025" s="2">
        <f t="shared" si="155"/>
        <v>0</v>
      </c>
      <c r="AN1025" s="2">
        <f t="shared" si="156"/>
        <v>0</v>
      </c>
      <c r="AO1025" s="2">
        <f>VLOOKUP(D1025,'[1]Matriculados PD 2015_2019'!$D:$F,3,0)</f>
        <v>0</v>
      </c>
      <c r="AP1025" s="2">
        <f t="shared" si="158"/>
        <v>0</v>
      </c>
      <c r="AQ1025" s="2">
        <f t="shared" si="159"/>
        <v>0</v>
      </c>
    </row>
    <row r="1026" spans="1:43">
      <c r="A1026" s="2">
        <v>299</v>
      </c>
      <c r="B1026" s="6" t="s">
        <v>3248</v>
      </c>
      <c r="C1026" s="7" t="s">
        <v>120</v>
      </c>
      <c r="D1026" s="7" t="s">
        <v>3259</v>
      </c>
      <c r="E1026" s="8">
        <v>10230645</v>
      </c>
      <c r="F1026" s="8">
        <v>102122</v>
      </c>
      <c r="G1026" s="8" t="s">
        <v>3260</v>
      </c>
      <c r="H1026" s="7" t="s">
        <v>73</v>
      </c>
      <c r="I1026" s="7" t="s">
        <v>74</v>
      </c>
      <c r="J1026" s="8" t="s">
        <v>75</v>
      </c>
      <c r="K1026" s="8" t="s">
        <v>3261</v>
      </c>
      <c r="L1026" s="7">
        <v>2016</v>
      </c>
      <c r="M1026" s="9">
        <v>43004</v>
      </c>
      <c r="N1026" s="10" t="s">
        <v>77</v>
      </c>
      <c r="O1026" s="10">
        <v>0</v>
      </c>
      <c r="P1026" s="10" t="s">
        <v>78</v>
      </c>
      <c r="Q1026" s="10" t="s">
        <v>78</v>
      </c>
      <c r="R1026" s="10" t="s">
        <v>78</v>
      </c>
      <c r="S1026" s="10" t="s">
        <v>78</v>
      </c>
      <c r="T1026" s="8" t="s">
        <v>80</v>
      </c>
      <c r="U1026" s="7" t="s">
        <v>3264</v>
      </c>
      <c r="V1026" s="8" t="s">
        <v>3265</v>
      </c>
      <c r="W1026" s="7" t="s">
        <v>73</v>
      </c>
      <c r="X1026" s="11" t="s">
        <v>426</v>
      </c>
      <c r="Y1026" s="8">
        <v>215</v>
      </c>
      <c r="Z1026" s="8" t="s">
        <v>430</v>
      </c>
      <c r="AA1026" s="7" t="s">
        <v>263</v>
      </c>
      <c r="AB1026" s="12" t="s">
        <v>264</v>
      </c>
      <c r="AC1026" s="4">
        <f t="shared" ref="AC1026:AC1089" si="160">IF(N1026="","SIN NOTA",IF(N1026="NP","NP",1))</f>
        <v>1</v>
      </c>
      <c r="AD1026" s="2">
        <f>IF(COUNTIF(D$2:D1026,D1026)&gt;1,0,1)</f>
        <v>0</v>
      </c>
      <c r="AG1026" s="2">
        <f t="shared" ref="AG1026:AG1089" si="161">IF(AD1026=1,IF(Q1026="S",1,0),0)</f>
        <v>0</v>
      </c>
      <c r="AH1026" s="2">
        <f t="shared" si="157"/>
        <v>0</v>
      </c>
      <c r="AI1026" s="2">
        <f t="shared" ref="AI1026:AI1089" si="162">IF(AD1026=1,IF(N1026="Y",1,0),0)</f>
        <v>0</v>
      </c>
      <c r="AJ1026" s="44" t="str">
        <f t="shared" ref="AJ1026:AJ1089" si="163">D1026&amp;U1026</f>
        <v>30952308N30536094Y</v>
      </c>
      <c r="AK1026" s="2">
        <f>IF(COUNTIF(AJ$2:AJ1026,AJ1026)&gt;1,0,1)</f>
        <v>1</v>
      </c>
      <c r="AL1026" s="2">
        <f t="shared" ref="AL1026:AL1089" si="164">IF(AD1026=1,IF(SUMIF(D:D,D1026,AK:AK)&gt;1,1,0),0)</f>
        <v>0</v>
      </c>
      <c r="AM1026" s="2">
        <f t="shared" ref="AM1026:AM1089" si="165">IF(AD1026=1,IF(S1026="S",1,0),0)</f>
        <v>0</v>
      </c>
      <c r="AN1026" s="2">
        <f t="shared" ref="AN1026:AN1089" si="166">IF(AD1026=1,IF(I1026="E",0,1),0)</f>
        <v>0</v>
      </c>
      <c r="AO1026" s="2">
        <f>VLOOKUP(D1026,'[1]Matriculados PD 2015_2019'!$D:$F,3,0)</f>
        <v>0</v>
      </c>
      <c r="AP1026" s="2">
        <f t="shared" si="158"/>
        <v>0</v>
      </c>
      <c r="AQ1026" s="2">
        <f t="shared" si="159"/>
        <v>0</v>
      </c>
    </row>
    <row r="1027" spans="1:43">
      <c r="A1027" s="2">
        <v>299</v>
      </c>
      <c r="B1027" s="5" t="s">
        <v>3248</v>
      </c>
      <c r="C1027" s="13" t="s">
        <v>120</v>
      </c>
      <c r="D1027" s="13" t="s">
        <v>3259</v>
      </c>
      <c r="E1027" s="14">
        <v>10230645</v>
      </c>
      <c r="F1027" s="14">
        <v>102122</v>
      </c>
      <c r="G1027" s="14" t="s">
        <v>3260</v>
      </c>
      <c r="H1027" s="13" t="s">
        <v>73</v>
      </c>
      <c r="I1027" s="13" t="s">
        <v>74</v>
      </c>
      <c r="J1027" s="14" t="s">
        <v>75</v>
      </c>
      <c r="K1027" s="14" t="s">
        <v>3261</v>
      </c>
      <c r="L1027" s="13">
        <v>2016</v>
      </c>
      <c r="M1027" s="15">
        <v>43004</v>
      </c>
      <c r="N1027" s="16" t="s">
        <v>77</v>
      </c>
      <c r="O1027" s="16">
        <v>0</v>
      </c>
      <c r="P1027" s="16" t="s">
        <v>78</v>
      </c>
      <c r="Q1027" s="16" t="s">
        <v>78</v>
      </c>
      <c r="R1027" s="16" t="s">
        <v>78</v>
      </c>
      <c r="S1027" s="16" t="s">
        <v>78</v>
      </c>
      <c r="T1027" s="14" t="s">
        <v>80</v>
      </c>
      <c r="U1027" s="13" t="s">
        <v>3266</v>
      </c>
      <c r="V1027" s="14" t="s">
        <v>3267</v>
      </c>
      <c r="W1027" s="13" t="s">
        <v>83</v>
      </c>
      <c r="X1027" s="17" t="s">
        <v>426</v>
      </c>
      <c r="Y1027" s="14">
        <v>215</v>
      </c>
      <c r="Z1027" s="14" t="s">
        <v>430</v>
      </c>
      <c r="AA1027" s="13" t="s">
        <v>263</v>
      </c>
      <c r="AB1027" s="18" t="s">
        <v>264</v>
      </c>
      <c r="AC1027" s="4">
        <f t="shared" si="160"/>
        <v>1</v>
      </c>
      <c r="AD1027" s="2">
        <f>IF(COUNTIF(D$2:D1027,D1027)&gt;1,0,1)</f>
        <v>0</v>
      </c>
      <c r="AG1027" s="2">
        <f t="shared" si="161"/>
        <v>0</v>
      </c>
      <c r="AH1027" s="2">
        <f t="shared" ref="AH1027:AH1090" si="167">IF(AD1027=1,IF(R1027="S",1,0),0)</f>
        <v>0</v>
      </c>
      <c r="AI1027" s="2">
        <f t="shared" si="162"/>
        <v>0</v>
      </c>
      <c r="AJ1027" s="44" t="str">
        <f t="shared" si="163"/>
        <v>30952308N30968058F</v>
      </c>
      <c r="AK1027" s="2">
        <f>IF(COUNTIF(AJ$2:AJ1027,AJ1027)&gt;1,0,1)</f>
        <v>1</v>
      </c>
      <c r="AL1027" s="2">
        <f t="shared" si="164"/>
        <v>0</v>
      </c>
      <c r="AM1027" s="2">
        <f t="shared" si="165"/>
        <v>0</v>
      </c>
      <c r="AN1027" s="2">
        <f t="shared" si="166"/>
        <v>0</v>
      </c>
      <c r="AO1027" s="2">
        <f>VLOOKUP(D1027,'[1]Matriculados PD 2015_2019'!$D:$F,3,0)</f>
        <v>0</v>
      </c>
      <c r="AP1027" s="2">
        <f t="shared" ref="AP1027:AP1090" si="168">IF(AD1027=1,IF(AO1027="completo",1,0),0)</f>
        <v>0</v>
      </c>
      <c r="AQ1027" s="2">
        <f t="shared" ref="AQ1027:AQ1090" si="169">IF(AD1027=1,IF(AO1027="parcial",1,0),0)</f>
        <v>0</v>
      </c>
    </row>
    <row r="1028" spans="1:43">
      <c r="A1028" s="2">
        <v>299</v>
      </c>
      <c r="B1028" s="6" t="s">
        <v>3248</v>
      </c>
      <c r="C1028" s="7" t="s">
        <v>120</v>
      </c>
      <c r="D1028" s="7" t="s">
        <v>3259</v>
      </c>
      <c r="E1028" s="8">
        <v>10230645</v>
      </c>
      <c r="F1028" s="8">
        <v>102122</v>
      </c>
      <c r="G1028" s="8" t="s">
        <v>3260</v>
      </c>
      <c r="H1028" s="7" t="s">
        <v>73</v>
      </c>
      <c r="I1028" s="7" t="s">
        <v>74</v>
      </c>
      <c r="J1028" s="8" t="s">
        <v>75</v>
      </c>
      <c r="K1028" s="8" t="s">
        <v>3261</v>
      </c>
      <c r="L1028" s="7">
        <v>2016</v>
      </c>
      <c r="M1028" s="9">
        <v>43004</v>
      </c>
      <c r="N1028" s="10" t="s">
        <v>77</v>
      </c>
      <c r="O1028" s="10">
        <v>0</v>
      </c>
      <c r="P1028" s="10" t="s">
        <v>78</v>
      </c>
      <c r="Q1028" s="10" t="s">
        <v>78</v>
      </c>
      <c r="R1028" s="10" t="s">
        <v>78</v>
      </c>
      <c r="S1028" s="10" t="s">
        <v>78</v>
      </c>
      <c r="T1028" s="8" t="s">
        <v>80</v>
      </c>
      <c r="U1028" s="7" t="s">
        <v>541</v>
      </c>
      <c r="V1028" s="8" t="s">
        <v>542</v>
      </c>
      <c r="W1028" s="7" t="s">
        <v>83</v>
      </c>
      <c r="X1028" s="11" t="s">
        <v>539</v>
      </c>
      <c r="Y1028" s="8">
        <v>200</v>
      </c>
      <c r="Z1028" s="8" t="s">
        <v>540</v>
      </c>
      <c r="AA1028" s="7" t="s">
        <v>263</v>
      </c>
      <c r="AB1028" s="12" t="s">
        <v>264</v>
      </c>
      <c r="AC1028" s="4">
        <f t="shared" si="160"/>
        <v>1</v>
      </c>
      <c r="AD1028" s="2">
        <f>IF(COUNTIF(D$2:D1028,D1028)&gt;1,0,1)</f>
        <v>0</v>
      </c>
      <c r="AG1028" s="2">
        <f t="shared" si="161"/>
        <v>0</v>
      </c>
      <c r="AH1028" s="2">
        <f t="shared" si="167"/>
        <v>0</v>
      </c>
      <c r="AI1028" s="2">
        <f t="shared" si="162"/>
        <v>0</v>
      </c>
      <c r="AJ1028" s="44" t="str">
        <f t="shared" si="163"/>
        <v>30952308N55092071X</v>
      </c>
      <c r="AK1028" s="2">
        <f>IF(COUNTIF(AJ$2:AJ1028,AJ1028)&gt;1,0,1)</f>
        <v>1</v>
      </c>
      <c r="AL1028" s="2">
        <f t="shared" si="164"/>
        <v>0</v>
      </c>
      <c r="AM1028" s="2">
        <f t="shared" si="165"/>
        <v>0</v>
      </c>
      <c r="AN1028" s="2">
        <f t="shared" si="166"/>
        <v>0</v>
      </c>
      <c r="AO1028" s="2">
        <f>VLOOKUP(D1028,'[1]Matriculados PD 2015_2019'!$D:$F,3,0)</f>
        <v>0</v>
      </c>
      <c r="AP1028" s="2">
        <f t="shared" si="168"/>
        <v>0</v>
      </c>
      <c r="AQ1028" s="2">
        <f t="shared" si="169"/>
        <v>0</v>
      </c>
    </row>
    <row r="1029" spans="1:43">
      <c r="A1029" s="2">
        <v>299</v>
      </c>
      <c r="B1029" s="5" t="s">
        <v>3248</v>
      </c>
      <c r="C1029" s="13" t="s">
        <v>120</v>
      </c>
      <c r="D1029" s="13" t="s">
        <v>3259</v>
      </c>
      <c r="E1029" s="14">
        <v>10230645</v>
      </c>
      <c r="F1029" s="14">
        <v>102122</v>
      </c>
      <c r="G1029" s="14" t="s">
        <v>3260</v>
      </c>
      <c r="H1029" s="13" t="s">
        <v>73</v>
      </c>
      <c r="I1029" s="13" t="s">
        <v>74</v>
      </c>
      <c r="J1029" s="14" t="s">
        <v>75</v>
      </c>
      <c r="K1029" s="14" t="s">
        <v>3261</v>
      </c>
      <c r="L1029" s="13">
        <v>2016</v>
      </c>
      <c r="M1029" s="15">
        <v>43004</v>
      </c>
      <c r="N1029" s="16" t="s">
        <v>77</v>
      </c>
      <c r="O1029" s="16">
        <v>0</v>
      </c>
      <c r="P1029" s="16" t="s">
        <v>78</v>
      </c>
      <c r="Q1029" s="16" t="s">
        <v>78</v>
      </c>
      <c r="R1029" s="16" t="s">
        <v>78</v>
      </c>
      <c r="S1029" s="16" t="s">
        <v>78</v>
      </c>
      <c r="T1029" s="14" t="s">
        <v>90</v>
      </c>
      <c r="U1029" s="13" t="s">
        <v>541</v>
      </c>
      <c r="V1029" s="14" t="s">
        <v>542</v>
      </c>
      <c r="W1029" s="13" t="s">
        <v>83</v>
      </c>
      <c r="X1029" s="17" t="s">
        <v>539</v>
      </c>
      <c r="Y1029" s="14">
        <v>200</v>
      </c>
      <c r="Z1029" s="14" t="s">
        <v>540</v>
      </c>
      <c r="AA1029" s="13" t="s">
        <v>263</v>
      </c>
      <c r="AB1029" s="18" t="s">
        <v>264</v>
      </c>
      <c r="AC1029" s="4">
        <f t="shared" si="160"/>
        <v>1</v>
      </c>
      <c r="AD1029" s="2">
        <f>IF(COUNTIF(D$2:D1029,D1029)&gt;1,0,1)</f>
        <v>0</v>
      </c>
      <c r="AG1029" s="2">
        <f t="shared" si="161"/>
        <v>0</v>
      </c>
      <c r="AH1029" s="2">
        <f t="shared" si="167"/>
        <v>0</v>
      </c>
      <c r="AI1029" s="2">
        <f t="shared" si="162"/>
        <v>0</v>
      </c>
      <c r="AJ1029" s="44" t="str">
        <f t="shared" si="163"/>
        <v>30952308N55092071X</v>
      </c>
      <c r="AK1029" s="2">
        <f>IF(COUNTIF(AJ$2:AJ1029,AJ1029)&gt;1,0,1)</f>
        <v>0</v>
      </c>
      <c r="AL1029" s="2">
        <f t="shared" si="164"/>
        <v>0</v>
      </c>
      <c r="AM1029" s="2">
        <f t="shared" si="165"/>
        <v>0</v>
      </c>
      <c r="AN1029" s="2">
        <f t="shared" si="166"/>
        <v>0</v>
      </c>
      <c r="AO1029" s="2">
        <f>VLOOKUP(D1029,'[1]Matriculados PD 2015_2019'!$D:$F,3,0)</f>
        <v>0</v>
      </c>
      <c r="AP1029" s="2">
        <f t="shared" si="168"/>
        <v>0</v>
      </c>
      <c r="AQ1029" s="2">
        <f t="shared" si="169"/>
        <v>0</v>
      </c>
    </row>
    <row r="1030" spans="1:43">
      <c r="A1030" s="2">
        <v>299</v>
      </c>
      <c r="B1030" s="5" t="s">
        <v>3248</v>
      </c>
      <c r="C1030" s="13" t="s">
        <v>120</v>
      </c>
      <c r="D1030" s="13" t="s">
        <v>3268</v>
      </c>
      <c r="E1030" s="14">
        <v>10253931</v>
      </c>
      <c r="F1030" s="14">
        <v>102122</v>
      </c>
      <c r="G1030" s="14" t="s">
        <v>3269</v>
      </c>
      <c r="H1030" s="13" t="s">
        <v>83</v>
      </c>
      <c r="I1030" s="13" t="s">
        <v>74</v>
      </c>
      <c r="J1030" s="14" t="s">
        <v>75</v>
      </c>
      <c r="K1030" s="14" t="s">
        <v>3270</v>
      </c>
      <c r="L1030" s="13">
        <v>2016</v>
      </c>
      <c r="M1030" s="15">
        <v>42993</v>
      </c>
      <c r="N1030" s="16" t="s">
        <v>77</v>
      </c>
      <c r="O1030" s="16">
        <v>0</v>
      </c>
      <c r="P1030" s="16" t="s">
        <v>78</v>
      </c>
      <c r="Q1030" s="16" t="s">
        <v>78</v>
      </c>
      <c r="R1030" s="16" t="s">
        <v>78</v>
      </c>
      <c r="S1030" s="16" t="s">
        <v>78</v>
      </c>
      <c r="T1030" s="14" t="s">
        <v>80</v>
      </c>
      <c r="U1030" s="13" t="s">
        <v>3271</v>
      </c>
      <c r="V1030" s="14" t="s">
        <v>3272</v>
      </c>
      <c r="W1030" s="13" t="s">
        <v>83</v>
      </c>
      <c r="X1030" s="17" t="s">
        <v>646</v>
      </c>
      <c r="Y1030" s="14">
        <v>63</v>
      </c>
      <c r="Z1030" s="14" t="s">
        <v>1005</v>
      </c>
      <c r="AA1030" s="13" t="s">
        <v>99</v>
      </c>
      <c r="AB1030" s="18" t="s">
        <v>100</v>
      </c>
      <c r="AC1030" s="4">
        <f t="shared" si="160"/>
        <v>1</v>
      </c>
      <c r="AD1030" s="2">
        <f>IF(COUNTIF(D$2:D1030,D1030)&gt;1,0,1)</f>
        <v>1</v>
      </c>
      <c r="AG1030" s="2">
        <f t="shared" si="161"/>
        <v>0</v>
      </c>
      <c r="AH1030" s="2">
        <f t="shared" si="167"/>
        <v>0</v>
      </c>
      <c r="AI1030" s="2">
        <f t="shared" si="162"/>
        <v>1</v>
      </c>
      <c r="AJ1030" s="44" t="str">
        <f t="shared" si="163"/>
        <v>45740059M30407778F</v>
      </c>
      <c r="AK1030" s="2">
        <f>IF(COUNTIF(AJ$2:AJ1030,AJ1030)&gt;1,0,1)</f>
        <v>1</v>
      </c>
      <c r="AL1030" s="2">
        <f t="shared" si="164"/>
        <v>1</v>
      </c>
      <c r="AM1030" s="2">
        <f t="shared" si="165"/>
        <v>0</v>
      </c>
      <c r="AN1030" s="2">
        <f t="shared" si="166"/>
        <v>0</v>
      </c>
      <c r="AO1030" s="2">
        <f>VLOOKUP(D1030,'[1]Matriculados PD 2015_2019'!$D:$F,3,0)</f>
        <v>0</v>
      </c>
      <c r="AP1030" s="2">
        <f t="shared" si="168"/>
        <v>0</v>
      </c>
      <c r="AQ1030" s="2">
        <f t="shared" si="169"/>
        <v>0</v>
      </c>
    </row>
    <row r="1031" spans="1:43">
      <c r="A1031" s="2">
        <v>299</v>
      </c>
      <c r="B1031" s="6" t="s">
        <v>3248</v>
      </c>
      <c r="C1031" s="7" t="s">
        <v>120</v>
      </c>
      <c r="D1031" s="7" t="s">
        <v>3268</v>
      </c>
      <c r="E1031" s="8">
        <v>10253931</v>
      </c>
      <c r="F1031" s="8">
        <v>102122</v>
      </c>
      <c r="G1031" s="8" t="s">
        <v>3269</v>
      </c>
      <c r="H1031" s="7" t="s">
        <v>83</v>
      </c>
      <c r="I1031" s="7" t="s">
        <v>74</v>
      </c>
      <c r="J1031" s="8" t="s">
        <v>75</v>
      </c>
      <c r="K1031" s="8" t="s">
        <v>3270</v>
      </c>
      <c r="L1031" s="7">
        <v>2016</v>
      </c>
      <c r="M1031" s="9">
        <v>42993</v>
      </c>
      <c r="N1031" s="10" t="s">
        <v>77</v>
      </c>
      <c r="O1031" s="10">
        <v>0</v>
      </c>
      <c r="P1031" s="10" t="s">
        <v>78</v>
      </c>
      <c r="Q1031" s="10" t="s">
        <v>78</v>
      </c>
      <c r="R1031" s="10" t="s">
        <v>78</v>
      </c>
      <c r="S1031" s="10" t="s">
        <v>78</v>
      </c>
      <c r="T1031" s="8" t="s">
        <v>80</v>
      </c>
      <c r="U1031" s="7" t="s">
        <v>3273</v>
      </c>
      <c r="V1031" s="8" t="s">
        <v>3274</v>
      </c>
      <c r="W1031" s="7" t="s">
        <v>83</v>
      </c>
      <c r="X1031" s="11" t="s">
        <v>646</v>
      </c>
      <c r="Y1031" s="8">
        <v>63</v>
      </c>
      <c r="Z1031" s="8" t="s">
        <v>1005</v>
      </c>
      <c r="AA1031" s="7" t="s">
        <v>99</v>
      </c>
      <c r="AB1031" s="12" t="s">
        <v>100</v>
      </c>
      <c r="AC1031" s="4">
        <f t="shared" si="160"/>
        <v>1</v>
      </c>
      <c r="AD1031" s="2">
        <f>IF(COUNTIF(D$2:D1031,D1031)&gt;1,0,1)</f>
        <v>0</v>
      </c>
      <c r="AG1031" s="2">
        <f t="shared" si="161"/>
        <v>0</v>
      </c>
      <c r="AH1031" s="2">
        <f t="shared" si="167"/>
        <v>0</v>
      </c>
      <c r="AI1031" s="2">
        <f t="shared" si="162"/>
        <v>0</v>
      </c>
      <c r="AJ1031" s="44" t="str">
        <f t="shared" si="163"/>
        <v>45740059M44234322D</v>
      </c>
      <c r="AK1031" s="2">
        <f>IF(COUNTIF(AJ$2:AJ1031,AJ1031)&gt;1,0,1)</f>
        <v>1</v>
      </c>
      <c r="AL1031" s="2">
        <f t="shared" si="164"/>
        <v>0</v>
      </c>
      <c r="AM1031" s="2">
        <f t="shared" si="165"/>
        <v>0</v>
      </c>
      <c r="AN1031" s="2">
        <f t="shared" si="166"/>
        <v>0</v>
      </c>
      <c r="AO1031" s="2">
        <f>VLOOKUP(D1031,'[1]Matriculados PD 2015_2019'!$D:$F,3,0)</f>
        <v>0</v>
      </c>
      <c r="AP1031" s="2">
        <f t="shared" si="168"/>
        <v>0</v>
      </c>
      <c r="AQ1031" s="2">
        <f t="shared" si="169"/>
        <v>0</v>
      </c>
    </row>
    <row r="1032" spans="1:43">
      <c r="A1032" s="2">
        <v>299</v>
      </c>
      <c r="B1032" s="6" t="s">
        <v>3248</v>
      </c>
      <c r="C1032" s="7" t="s">
        <v>120</v>
      </c>
      <c r="D1032" s="7" t="s">
        <v>3268</v>
      </c>
      <c r="E1032" s="8">
        <v>10253931</v>
      </c>
      <c r="F1032" s="8">
        <v>102122</v>
      </c>
      <c r="G1032" s="8" t="s">
        <v>3269</v>
      </c>
      <c r="H1032" s="7" t="s">
        <v>83</v>
      </c>
      <c r="I1032" s="7" t="s">
        <v>74</v>
      </c>
      <c r="J1032" s="8" t="s">
        <v>75</v>
      </c>
      <c r="K1032" s="8" t="s">
        <v>3270</v>
      </c>
      <c r="L1032" s="7">
        <v>2016</v>
      </c>
      <c r="M1032" s="9">
        <v>42993</v>
      </c>
      <c r="N1032" s="10" t="s">
        <v>77</v>
      </c>
      <c r="O1032" s="10">
        <v>0</v>
      </c>
      <c r="P1032" s="10" t="s">
        <v>78</v>
      </c>
      <c r="Q1032" s="10" t="s">
        <v>78</v>
      </c>
      <c r="R1032" s="10" t="s">
        <v>78</v>
      </c>
      <c r="S1032" s="10" t="s">
        <v>78</v>
      </c>
      <c r="T1032" s="8" t="s">
        <v>90</v>
      </c>
      <c r="U1032" s="7" t="s">
        <v>3271</v>
      </c>
      <c r="V1032" s="8" t="s">
        <v>3272</v>
      </c>
      <c r="W1032" s="7" t="s">
        <v>83</v>
      </c>
      <c r="X1032" s="11" t="s">
        <v>646</v>
      </c>
      <c r="Y1032" s="8">
        <v>63</v>
      </c>
      <c r="Z1032" s="8" t="s">
        <v>1005</v>
      </c>
      <c r="AA1032" s="7" t="s">
        <v>99</v>
      </c>
      <c r="AB1032" s="12" t="s">
        <v>100</v>
      </c>
      <c r="AC1032" s="4">
        <f t="shared" si="160"/>
        <v>1</v>
      </c>
      <c r="AD1032" s="2">
        <f>IF(COUNTIF(D$2:D1032,D1032)&gt;1,0,1)</f>
        <v>0</v>
      </c>
      <c r="AG1032" s="2">
        <f t="shared" si="161"/>
        <v>0</v>
      </c>
      <c r="AH1032" s="2">
        <f t="shared" si="167"/>
        <v>0</v>
      </c>
      <c r="AI1032" s="2">
        <f t="shared" si="162"/>
        <v>0</v>
      </c>
      <c r="AJ1032" s="44" t="str">
        <f t="shared" si="163"/>
        <v>45740059M30407778F</v>
      </c>
      <c r="AK1032" s="2">
        <f>IF(COUNTIF(AJ$2:AJ1032,AJ1032)&gt;1,0,1)</f>
        <v>0</v>
      </c>
      <c r="AL1032" s="2">
        <f t="shared" si="164"/>
        <v>0</v>
      </c>
      <c r="AM1032" s="2">
        <f t="shared" si="165"/>
        <v>0</v>
      </c>
      <c r="AN1032" s="2">
        <f t="shared" si="166"/>
        <v>0</v>
      </c>
      <c r="AO1032" s="2">
        <f>VLOOKUP(D1032,'[1]Matriculados PD 2015_2019'!$D:$F,3,0)</f>
        <v>0</v>
      </c>
      <c r="AP1032" s="2">
        <f t="shared" si="168"/>
        <v>0</v>
      </c>
      <c r="AQ1032" s="2">
        <f t="shared" si="169"/>
        <v>0</v>
      </c>
    </row>
    <row r="1033" spans="1:43">
      <c r="A1033" s="2">
        <v>300</v>
      </c>
      <c r="B1033" s="5" t="s">
        <v>3350</v>
      </c>
      <c r="C1033" s="13" t="s">
        <v>120</v>
      </c>
      <c r="D1033" s="13" t="s">
        <v>3351</v>
      </c>
      <c r="E1033" s="14">
        <v>10033613</v>
      </c>
      <c r="F1033" s="14">
        <v>102123</v>
      </c>
      <c r="G1033" s="14" t="s">
        <v>3352</v>
      </c>
      <c r="H1033" s="13" t="s">
        <v>83</v>
      </c>
      <c r="I1033" s="13" t="s">
        <v>74</v>
      </c>
      <c r="J1033" s="14" t="s">
        <v>75</v>
      </c>
      <c r="K1033" s="14" t="s">
        <v>3353</v>
      </c>
      <c r="L1033" s="13">
        <v>2016</v>
      </c>
      <c r="M1033" s="15">
        <v>42901</v>
      </c>
      <c r="N1033" s="16" t="s">
        <v>77</v>
      </c>
      <c r="O1033" s="16">
        <v>0</v>
      </c>
      <c r="P1033" s="16" t="s">
        <v>78</v>
      </c>
      <c r="Q1033" s="16" t="s">
        <v>78</v>
      </c>
      <c r="R1033" s="16" t="s">
        <v>78</v>
      </c>
      <c r="S1033" s="16" t="s">
        <v>78</v>
      </c>
      <c r="T1033" s="14" t="s">
        <v>80</v>
      </c>
      <c r="U1033" s="13" t="s">
        <v>3354</v>
      </c>
      <c r="V1033" s="14" t="s">
        <v>3355</v>
      </c>
      <c r="W1033" s="13" t="s">
        <v>83</v>
      </c>
      <c r="X1033" s="17" t="s">
        <v>4695</v>
      </c>
      <c r="Y1033" s="14">
        <v>535</v>
      </c>
      <c r="Z1033" s="14" t="s">
        <v>1458</v>
      </c>
      <c r="AA1033" s="13" t="s">
        <v>107</v>
      </c>
      <c r="AB1033" s="18" t="s">
        <v>108</v>
      </c>
      <c r="AC1033" s="4">
        <f t="shared" si="160"/>
        <v>1</v>
      </c>
      <c r="AD1033" s="2">
        <f>IF(COUNTIF(D$2:D1033,D1033)&gt;1,0,1)</f>
        <v>1</v>
      </c>
      <c r="AG1033" s="2">
        <f t="shared" si="161"/>
        <v>0</v>
      </c>
      <c r="AH1033" s="2">
        <f t="shared" si="167"/>
        <v>0</v>
      </c>
      <c r="AI1033" s="2">
        <f t="shared" si="162"/>
        <v>1</v>
      </c>
      <c r="AJ1033" s="44" t="str">
        <f t="shared" si="163"/>
        <v>30949477X30544390E</v>
      </c>
      <c r="AK1033" s="2">
        <f>IF(COUNTIF(AJ$2:AJ1033,AJ1033)&gt;1,0,1)</f>
        <v>1</v>
      </c>
      <c r="AL1033" s="2">
        <f t="shared" si="164"/>
        <v>1</v>
      </c>
      <c r="AM1033" s="2">
        <f t="shared" si="165"/>
        <v>0</v>
      </c>
      <c r="AN1033" s="2">
        <f t="shared" si="166"/>
        <v>0</v>
      </c>
      <c r="AO1033" s="2">
        <f>VLOOKUP(D1033,'[1]Matriculados PD 2015_2019'!$D:$F,3,0)</f>
        <v>0</v>
      </c>
      <c r="AP1033" s="2">
        <f t="shared" si="168"/>
        <v>0</v>
      </c>
      <c r="AQ1033" s="2">
        <f t="shared" si="169"/>
        <v>0</v>
      </c>
    </row>
    <row r="1034" spans="1:43">
      <c r="A1034" s="2">
        <v>300</v>
      </c>
      <c r="B1034" s="6" t="s">
        <v>3350</v>
      </c>
      <c r="C1034" s="7" t="s">
        <v>120</v>
      </c>
      <c r="D1034" s="7" t="s">
        <v>3351</v>
      </c>
      <c r="E1034" s="8">
        <v>10033613</v>
      </c>
      <c r="F1034" s="8">
        <v>102123</v>
      </c>
      <c r="G1034" s="8" t="s">
        <v>3352</v>
      </c>
      <c r="H1034" s="7" t="s">
        <v>83</v>
      </c>
      <c r="I1034" s="7" t="s">
        <v>74</v>
      </c>
      <c r="J1034" s="8" t="s">
        <v>75</v>
      </c>
      <c r="K1034" s="8" t="s">
        <v>3353</v>
      </c>
      <c r="L1034" s="7">
        <v>2016</v>
      </c>
      <c r="M1034" s="9">
        <v>42901</v>
      </c>
      <c r="N1034" s="10" t="s">
        <v>77</v>
      </c>
      <c r="O1034" s="10">
        <v>0</v>
      </c>
      <c r="P1034" s="10" t="s">
        <v>78</v>
      </c>
      <c r="Q1034" s="10" t="s">
        <v>78</v>
      </c>
      <c r="R1034" s="10" t="s">
        <v>78</v>
      </c>
      <c r="S1034" s="10" t="s">
        <v>78</v>
      </c>
      <c r="T1034" s="8" t="s">
        <v>80</v>
      </c>
      <c r="U1034" s="7" t="s">
        <v>1476</v>
      </c>
      <c r="V1034" s="8" t="s">
        <v>1477</v>
      </c>
      <c r="W1034" s="7" t="s">
        <v>73</v>
      </c>
      <c r="X1034" s="11" t="s">
        <v>626</v>
      </c>
      <c r="Y1034" s="8">
        <v>720</v>
      </c>
      <c r="Z1034" s="8" t="s">
        <v>627</v>
      </c>
      <c r="AA1034" s="7" t="s">
        <v>107</v>
      </c>
      <c r="AB1034" s="12" t="s">
        <v>108</v>
      </c>
      <c r="AC1034" s="4">
        <f t="shared" si="160"/>
        <v>1</v>
      </c>
      <c r="AD1034" s="2">
        <f>IF(COUNTIF(D$2:D1034,D1034)&gt;1,0,1)</f>
        <v>0</v>
      </c>
      <c r="AG1034" s="2">
        <f t="shared" si="161"/>
        <v>0</v>
      </c>
      <c r="AH1034" s="2">
        <f t="shared" si="167"/>
        <v>0</v>
      </c>
      <c r="AI1034" s="2">
        <f t="shared" si="162"/>
        <v>0</v>
      </c>
      <c r="AJ1034" s="44" t="str">
        <f t="shared" si="163"/>
        <v>30949477X44360005C</v>
      </c>
      <c r="AK1034" s="2">
        <f>IF(COUNTIF(AJ$2:AJ1034,AJ1034)&gt;1,0,1)</f>
        <v>1</v>
      </c>
      <c r="AL1034" s="2">
        <f t="shared" si="164"/>
        <v>0</v>
      </c>
      <c r="AM1034" s="2">
        <f t="shared" si="165"/>
        <v>0</v>
      </c>
      <c r="AN1034" s="2">
        <f t="shared" si="166"/>
        <v>0</v>
      </c>
      <c r="AO1034" s="2">
        <f>VLOOKUP(D1034,'[1]Matriculados PD 2015_2019'!$D:$F,3,0)</f>
        <v>0</v>
      </c>
      <c r="AP1034" s="2">
        <f t="shared" si="168"/>
        <v>0</v>
      </c>
      <c r="AQ1034" s="2">
        <f t="shared" si="169"/>
        <v>0</v>
      </c>
    </row>
    <row r="1035" spans="1:43">
      <c r="A1035" s="2">
        <v>300</v>
      </c>
      <c r="B1035" s="5" t="s">
        <v>3350</v>
      </c>
      <c r="C1035" s="13" t="s">
        <v>120</v>
      </c>
      <c r="D1035" s="13" t="s">
        <v>3351</v>
      </c>
      <c r="E1035" s="14">
        <v>10033613</v>
      </c>
      <c r="F1035" s="14">
        <v>102123</v>
      </c>
      <c r="G1035" s="14" t="s">
        <v>3352</v>
      </c>
      <c r="H1035" s="13" t="s">
        <v>83</v>
      </c>
      <c r="I1035" s="13" t="s">
        <v>74</v>
      </c>
      <c r="J1035" s="14" t="s">
        <v>75</v>
      </c>
      <c r="K1035" s="14" t="s">
        <v>3353</v>
      </c>
      <c r="L1035" s="13">
        <v>2016</v>
      </c>
      <c r="M1035" s="15">
        <v>42901</v>
      </c>
      <c r="N1035" s="16" t="s">
        <v>77</v>
      </c>
      <c r="O1035" s="16">
        <v>0</v>
      </c>
      <c r="P1035" s="16" t="s">
        <v>78</v>
      </c>
      <c r="Q1035" s="16" t="s">
        <v>78</v>
      </c>
      <c r="R1035" s="16" t="s">
        <v>78</v>
      </c>
      <c r="S1035" s="16" t="s">
        <v>78</v>
      </c>
      <c r="T1035" s="14" t="s">
        <v>90</v>
      </c>
      <c r="U1035" s="13" t="s">
        <v>1459</v>
      </c>
      <c r="V1035" s="14" t="s">
        <v>1460</v>
      </c>
      <c r="W1035" s="13" t="s">
        <v>83</v>
      </c>
      <c r="X1035" s="17" t="s">
        <v>4695</v>
      </c>
      <c r="Y1035" s="14">
        <v>535</v>
      </c>
      <c r="Z1035" s="14" t="s">
        <v>1458</v>
      </c>
      <c r="AA1035" s="13" t="s">
        <v>107</v>
      </c>
      <c r="AB1035" s="18" t="s">
        <v>108</v>
      </c>
      <c r="AC1035" s="4">
        <f t="shared" si="160"/>
        <v>1</v>
      </c>
      <c r="AD1035" s="2">
        <f>IF(COUNTIF(D$2:D1035,D1035)&gt;1,0,1)</f>
        <v>0</v>
      </c>
      <c r="AG1035" s="2">
        <f t="shared" si="161"/>
        <v>0</v>
      </c>
      <c r="AH1035" s="2">
        <f t="shared" si="167"/>
        <v>0</v>
      </c>
      <c r="AI1035" s="2">
        <f t="shared" si="162"/>
        <v>0</v>
      </c>
      <c r="AJ1035" s="44" t="str">
        <f t="shared" si="163"/>
        <v>30949477X24280857X</v>
      </c>
      <c r="AK1035" s="2">
        <f>IF(COUNTIF(AJ$2:AJ1035,AJ1035)&gt;1,0,1)</f>
        <v>1</v>
      </c>
      <c r="AL1035" s="2">
        <f t="shared" si="164"/>
        <v>0</v>
      </c>
      <c r="AM1035" s="2">
        <f t="shared" si="165"/>
        <v>0</v>
      </c>
      <c r="AN1035" s="2">
        <f t="shared" si="166"/>
        <v>0</v>
      </c>
      <c r="AO1035" s="2">
        <f>VLOOKUP(D1035,'[1]Matriculados PD 2015_2019'!$D:$F,3,0)</f>
        <v>0</v>
      </c>
      <c r="AP1035" s="2">
        <f t="shared" si="168"/>
        <v>0</v>
      </c>
      <c r="AQ1035" s="2">
        <f t="shared" si="169"/>
        <v>0</v>
      </c>
    </row>
    <row r="1036" spans="1:43">
      <c r="A1036" s="2">
        <v>300</v>
      </c>
      <c r="B1036" s="6" t="s">
        <v>3350</v>
      </c>
      <c r="C1036" s="7" t="s">
        <v>120</v>
      </c>
      <c r="D1036" s="7" t="s">
        <v>3356</v>
      </c>
      <c r="E1036" s="8">
        <v>10404692</v>
      </c>
      <c r="F1036" s="8">
        <v>102123</v>
      </c>
      <c r="G1036" s="8" t="s">
        <v>3357</v>
      </c>
      <c r="H1036" s="7" t="s">
        <v>83</v>
      </c>
      <c r="I1036" s="7" t="s">
        <v>74</v>
      </c>
      <c r="J1036" s="8" t="s">
        <v>75</v>
      </c>
      <c r="K1036" s="8" t="s">
        <v>3358</v>
      </c>
      <c r="L1036" s="7">
        <v>2016</v>
      </c>
      <c r="M1036" s="9">
        <v>42915</v>
      </c>
      <c r="N1036" s="10" t="s">
        <v>77</v>
      </c>
      <c r="O1036" s="10">
        <v>0</v>
      </c>
      <c r="P1036" s="10" t="s">
        <v>78</v>
      </c>
      <c r="Q1036" s="10" t="s">
        <v>78</v>
      </c>
      <c r="R1036" s="10" t="s">
        <v>78</v>
      </c>
      <c r="S1036" s="10" t="s">
        <v>78</v>
      </c>
      <c r="T1036" s="8" t="s">
        <v>80</v>
      </c>
      <c r="U1036" s="7" t="s">
        <v>3359</v>
      </c>
      <c r="V1036" s="8" t="s">
        <v>3360</v>
      </c>
      <c r="W1036" s="7" t="s">
        <v>83</v>
      </c>
      <c r="X1036" s="11" t="s">
        <v>609</v>
      </c>
      <c r="Y1036" s="8">
        <v>75</v>
      </c>
      <c r="Z1036" s="8" t="s">
        <v>610</v>
      </c>
      <c r="AA1036" s="7" t="s">
        <v>107</v>
      </c>
      <c r="AB1036" s="12" t="s">
        <v>108</v>
      </c>
      <c r="AC1036" s="4">
        <f t="shared" si="160"/>
        <v>1</v>
      </c>
      <c r="AD1036" s="2">
        <f>IF(COUNTIF(D$2:D1036,D1036)&gt;1,0,1)</f>
        <v>1</v>
      </c>
      <c r="AG1036" s="2">
        <f t="shared" si="161"/>
        <v>0</v>
      </c>
      <c r="AH1036" s="2">
        <f t="shared" si="167"/>
        <v>0</v>
      </c>
      <c r="AI1036" s="2">
        <f t="shared" si="162"/>
        <v>1</v>
      </c>
      <c r="AJ1036" s="44" t="str">
        <f t="shared" si="163"/>
        <v>30980707Y30411859V</v>
      </c>
      <c r="AK1036" s="2">
        <f>IF(COUNTIF(AJ$2:AJ1036,AJ1036)&gt;1,0,1)</f>
        <v>1</v>
      </c>
      <c r="AL1036" s="2">
        <f t="shared" si="164"/>
        <v>1</v>
      </c>
      <c r="AM1036" s="2">
        <f t="shared" si="165"/>
        <v>0</v>
      </c>
      <c r="AN1036" s="2">
        <f t="shared" si="166"/>
        <v>0</v>
      </c>
      <c r="AO1036" s="2">
        <f>VLOOKUP(D1036,'[1]Matriculados PD 2015_2019'!$D:$F,3,0)</f>
        <v>0</v>
      </c>
      <c r="AP1036" s="2">
        <f t="shared" si="168"/>
        <v>0</v>
      </c>
      <c r="AQ1036" s="2">
        <f t="shared" si="169"/>
        <v>0</v>
      </c>
    </row>
    <row r="1037" spans="1:43">
      <c r="A1037" s="2">
        <v>300</v>
      </c>
      <c r="B1037" s="5" t="s">
        <v>3350</v>
      </c>
      <c r="C1037" s="13" t="s">
        <v>120</v>
      </c>
      <c r="D1037" s="13" t="s">
        <v>3356</v>
      </c>
      <c r="E1037" s="14">
        <v>10404692</v>
      </c>
      <c r="F1037" s="14">
        <v>102123</v>
      </c>
      <c r="G1037" s="14" t="s">
        <v>3357</v>
      </c>
      <c r="H1037" s="13" t="s">
        <v>83</v>
      </c>
      <c r="I1037" s="13" t="s">
        <v>74</v>
      </c>
      <c r="J1037" s="14" t="s">
        <v>75</v>
      </c>
      <c r="K1037" s="14" t="s">
        <v>3358</v>
      </c>
      <c r="L1037" s="13">
        <v>2016</v>
      </c>
      <c r="M1037" s="15">
        <v>42915</v>
      </c>
      <c r="N1037" s="16" t="s">
        <v>77</v>
      </c>
      <c r="O1037" s="16">
        <v>0</v>
      </c>
      <c r="P1037" s="16" t="s">
        <v>78</v>
      </c>
      <c r="Q1037" s="16" t="s">
        <v>78</v>
      </c>
      <c r="R1037" s="16" t="s">
        <v>78</v>
      </c>
      <c r="S1037" s="16" t="s">
        <v>78</v>
      </c>
      <c r="T1037" s="14" t="s">
        <v>80</v>
      </c>
      <c r="U1037" s="13" t="s">
        <v>3361</v>
      </c>
      <c r="V1037" s="14" t="s">
        <v>3362</v>
      </c>
      <c r="W1037" s="13" t="s">
        <v>83</v>
      </c>
      <c r="X1037" s="17" t="s">
        <v>609</v>
      </c>
      <c r="Y1037" s="14">
        <v>75</v>
      </c>
      <c r="Z1037" s="14" t="s">
        <v>610</v>
      </c>
      <c r="AA1037" s="13" t="s">
        <v>107</v>
      </c>
      <c r="AB1037" s="18" t="s">
        <v>108</v>
      </c>
      <c r="AC1037" s="4">
        <f t="shared" si="160"/>
        <v>1</v>
      </c>
      <c r="AD1037" s="2">
        <f>IF(COUNTIF(D$2:D1037,D1037)&gt;1,0,1)</f>
        <v>0</v>
      </c>
      <c r="AG1037" s="2">
        <f t="shared" si="161"/>
        <v>0</v>
      </c>
      <c r="AH1037" s="2">
        <f t="shared" si="167"/>
        <v>0</v>
      </c>
      <c r="AI1037" s="2">
        <f t="shared" si="162"/>
        <v>0</v>
      </c>
      <c r="AJ1037" s="44" t="str">
        <f t="shared" si="163"/>
        <v>30980707Y30503781P</v>
      </c>
      <c r="AK1037" s="2">
        <f>IF(COUNTIF(AJ$2:AJ1037,AJ1037)&gt;1,0,1)</f>
        <v>1</v>
      </c>
      <c r="AL1037" s="2">
        <f t="shared" si="164"/>
        <v>0</v>
      </c>
      <c r="AM1037" s="2">
        <f t="shared" si="165"/>
        <v>0</v>
      </c>
      <c r="AN1037" s="2">
        <f t="shared" si="166"/>
        <v>0</v>
      </c>
      <c r="AO1037" s="2">
        <f>VLOOKUP(D1037,'[1]Matriculados PD 2015_2019'!$D:$F,3,0)</f>
        <v>0</v>
      </c>
      <c r="AP1037" s="2">
        <f t="shared" si="168"/>
        <v>0</v>
      </c>
      <c r="AQ1037" s="2">
        <f t="shared" si="169"/>
        <v>0</v>
      </c>
    </row>
    <row r="1038" spans="1:43">
      <c r="A1038" s="2">
        <v>300</v>
      </c>
      <c r="B1038" s="5" t="s">
        <v>3350</v>
      </c>
      <c r="C1038" s="13" t="s">
        <v>120</v>
      </c>
      <c r="D1038" s="13" t="s">
        <v>3356</v>
      </c>
      <c r="E1038" s="14">
        <v>10404692</v>
      </c>
      <c r="F1038" s="14">
        <v>102123</v>
      </c>
      <c r="G1038" s="14" t="s">
        <v>3357</v>
      </c>
      <c r="H1038" s="13" t="s">
        <v>83</v>
      </c>
      <c r="I1038" s="13" t="s">
        <v>74</v>
      </c>
      <c r="J1038" s="14" t="s">
        <v>75</v>
      </c>
      <c r="K1038" s="14" t="s">
        <v>3358</v>
      </c>
      <c r="L1038" s="13">
        <v>2016</v>
      </c>
      <c r="M1038" s="15">
        <v>42915</v>
      </c>
      <c r="N1038" s="16" t="s">
        <v>77</v>
      </c>
      <c r="O1038" s="16">
        <v>0</v>
      </c>
      <c r="P1038" s="16" t="s">
        <v>78</v>
      </c>
      <c r="Q1038" s="16" t="s">
        <v>78</v>
      </c>
      <c r="R1038" s="16" t="s">
        <v>78</v>
      </c>
      <c r="S1038" s="16" t="s">
        <v>78</v>
      </c>
      <c r="T1038" s="14" t="s">
        <v>90</v>
      </c>
      <c r="U1038" s="13" t="s">
        <v>3361</v>
      </c>
      <c r="V1038" s="14" t="s">
        <v>3362</v>
      </c>
      <c r="W1038" s="13" t="s">
        <v>83</v>
      </c>
      <c r="X1038" s="17" t="s">
        <v>609</v>
      </c>
      <c r="Y1038" s="14">
        <v>75</v>
      </c>
      <c r="Z1038" s="14" t="s">
        <v>610</v>
      </c>
      <c r="AA1038" s="13" t="s">
        <v>107</v>
      </c>
      <c r="AB1038" s="18" t="s">
        <v>108</v>
      </c>
      <c r="AC1038" s="4">
        <f t="shared" si="160"/>
        <v>1</v>
      </c>
      <c r="AD1038" s="2">
        <f>IF(COUNTIF(D$2:D1038,D1038)&gt;1,0,1)</f>
        <v>0</v>
      </c>
      <c r="AG1038" s="2">
        <f t="shared" si="161"/>
        <v>0</v>
      </c>
      <c r="AH1038" s="2">
        <f t="shared" si="167"/>
        <v>0</v>
      </c>
      <c r="AI1038" s="2">
        <f t="shared" si="162"/>
        <v>0</v>
      </c>
      <c r="AJ1038" s="44" t="str">
        <f t="shared" si="163"/>
        <v>30980707Y30503781P</v>
      </c>
      <c r="AK1038" s="2">
        <f>IF(COUNTIF(AJ$2:AJ1038,AJ1038)&gt;1,0,1)</f>
        <v>0</v>
      </c>
      <c r="AL1038" s="2">
        <f t="shared" si="164"/>
        <v>0</v>
      </c>
      <c r="AM1038" s="2">
        <f t="shared" si="165"/>
        <v>0</v>
      </c>
      <c r="AN1038" s="2">
        <f t="shared" si="166"/>
        <v>0</v>
      </c>
      <c r="AO1038" s="2">
        <f>VLOOKUP(D1038,'[1]Matriculados PD 2015_2019'!$D:$F,3,0)</f>
        <v>0</v>
      </c>
      <c r="AP1038" s="2">
        <f t="shared" si="168"/>
        <v>0</v>
      </c>
      <c r="AQ1038" s="2">
        <f t="shared" si="169"/>
        <v>0</v>
      </c>
    </row>
    <row r="1039" spans="1:43">
      <c r="A1039" s="2">
        <v>300</v>
      </c>
      <c r="B1039" s="6" t="s">
        <v>3350</v>
      </c>
      <c r="C1039" s="7" t="s">
        <v>120</v>
      </c>
      <c r="D1039" s="7" t="s">
        <v>3363</v>
      </c>
      <c r="E1039" s="8">
        <v>10412568</v>
      </c>
      <c r="F1039" s="8">
        <v>102123</v>
      </c>
      <c r="G1039" s="8" t="s">
        <v>3364</v>
      </c>
      <c r="H1039" s="7" t="s">
        <v>83</v>
      </c>
      <c r="I1039" s="7" t="s">
        <v>74</v>
      </c>
      <c r="J1039" s="8" t="s">
        <v>75</v>
      </c>
      <c r="K1039" s="8" t="s">
        <v>3365</v>
      </c>
      <c r="L1039" s="7">
        <v>2016</v>
      </c>
      <c r="M1039" s="9">
        <v>42696</v>
      </c>
      <c r="N1039" s="10" t="s">
        <v>77</v>
      </c>
      <c r="O1039" s="10">
        <v>0</v>
      </c>
      <c r="P1039" s="10" t="s">
        <v>78</v>
      </c>
      <c r="Q1039" s="10" t="s">
        <v>79</v>
      </c>
      <c r="R1039" s="10" t="s">
        <v>78</v>
      </c>
      <c r="S1039" s="10" t="s">
        <v>79</v>
      </c>
      <c r="T1039" s="8" t="s">
        <v>80</v>
      </c>
      <c r="U1039" s="7" t="s">
        <v>3366</v>
      </c>
      <c r="V1039" s="8" t="s">
        <v>3367</v>
      </c>
      <c r="W1039" s="7" t="s">
        <v>83</v>
      </c>
      <c r="X1039" s="11" t="s">
        <v>609</v>
      </c>
      <c r="Y1039" s="8">
        <v>75</v>
      </c>
      <c r="Z1039" s="8" t="s">
        <v>610</v>
      </c>
      <c r="AA1039" s="7" t="s">
        <v>107</v>
      </c>
      <c r="AB1039" s="12" t="s">
        <v>108</v>
      </c>
      <c r="AC1039" s="4">
        <f t="shared" si="160"/>
        <v>1</v>
      </c>
      <c r="AD1039" s="2">
        <f>IF(COUNTIF(D$2:D1039,D1039)&gt;1,0,1)</f>
        <v>1</v>
      </c>
      <c r="AG1039" s="2">
        <f t="shared" si="161"/>
        <v>1</v>
      </c>
      <c r="AH1039" s="2">
        <f t="shared" si="167"/>
        <v>0</v>
      </c>
      <c r="AI1039" s="2">
        <f t="shared" si="162"/>
        <v>1</v>
      </c>
      <c r="AJ1039" s="44" t="str">
        <f t="shared" si="163"/>
        <v>30993162H30952734R</v>
      </c>
      <c r="AK1039" s="2">
        <f>IF(COUNTIF(AJ$2:AJ1039,AJ1039)&gt;1,0,1)</f>
        <v>1</v>
      </c>
      <c r="AL1039" s="2">
        <f t="shared" si="164"/>
        <v>0</v>
      </c>
      <c r="AM1039" s="2">
        <f t="shared" si="165"/>
        <v>1</v>
      </c>
      <c r="AN1039" s="2">
        <f t="shared" si="166"/>
        <v>0</v>
      </c>
      <c r="AO1039" s="2">
        <f>VLOOKUP(D1039,'[1]Matriculados PD 2015_2019'!$D:$F,3,0)</f>
        <v>0</v>
      </c>
      <c r="AP1039" s="2">
        <f t="shared" si="168"/>
        <v>0</v>
      </c>
      <c r="AQ1039" s="2">
        <f t="shared" si="169"/>
        <v>0</v>
      </c>
    </row>
    <row r="1040" spans="1:43">
      <c r="A1040" s="2">
        <v>300</v>
      </c>
      <c r="B1040" s="5" t="s">
        <v>3350</v>
      </c>
      <c r="C1040" s="13" t="s">
        <v>120</v>
      </c>
      <c r="D1040" s="13" t="s">
        <v>3363</v>
      </c>
      <c r="E1040" s="14">
        <v>10412568</v>
      </c>
      <c r="F1040" s="14">
        <v>102123</v>
      </c>
      <c r="G1040" s="14" t="s">
        <v>3364</v>
      </c>
      <c r="H1040" s="13" t="s">
        <v>83</v>
      </c>
      <c r="I1040" s="13" t="s">
        <v>74</v>
      </c>
      <c r="J1040" s="14" t="s">
        <v>75</v>
      </c>
      <c r="K1040" s="14" t="s">
        <v>3365</v>
      </c>
      <c r="L1040" s="13">
        <v>2016</v>
      </c>
      <c r="M1040" s="15">
        <v>42696</v>
      </c>
      <c r="N1040" s="16" t="s">
        <v>77</v>
      </c>
      <c r="O1040" s="16">
        <v>0</v>
      </c>
      <c r="P1040" s="16" t="s">
        <v>78</v>
      </c>
      <c r="Q1040" s="16" t="s">
        <v>79</v>
      </c>
      <c r="R1040" s="16" t="s">
        <v>78</v>
      </c>
      <c r="S1040" s="16" t="s">
        <v>79</v>
      </c>
      <c r="T1040" s="14" t="s">
        <v>90</v>
      </c>
      <c r="U1040" s="13" t="s">
        <v>3366</v>
      </c>
      <c r="V1040" s="14" t="s">
        <v>3367</v>
      </c>
      <c r="W1040" s="13" t="s">
        <v>83</v>
      </c>
      <c r="X1040" s="17" t="s">
        <v>609</v>
      </c>
      <c r="Y1040" s="14">
        <v>75</v>
      </c>
      <c r="Z1040" s="14" t="s">
        <v>610</v>
      </c>
      <c r="AA1040" s="13" t="s">
        <v>107</v>
      </c>
      <c r="AB1040" s="18" t="s">
        <v>108</v>
      </c>
      <c r="AC1040" s="4">
        <f t="shared" si="160"/>
        <v>1</v>
      </c>
      <c r="AD1040" s="2">
        <f>IF(COUNTIF(D$2:D1040,D1040)&gt;1,0,1)</f>
        <v>0</v>
      </c>
      <c r="AG1040" s="2">
        <f t="shared" si="161"/>
        <v>0</v>
      </c>
      <c r="AH1040" s="2">
        <f t="shared" si="167"/>
        <v>0</v>
      </c>
      <c r="AI1040" s="2">
        <f t="shared" si="162"/>
        <v>0</v>
      </c>
      <c r="AJ1040" s="44" t="str">
        <f t="shared" si="163"/>
        <v>30993162H30952734R</v>
      </c>
      <c r="AK1040" s="2">
        <f>IF(COUNTIF(AJ$2:AJ1040,AJ1040)&gt;1,0,1)</f>
        <v>0</v>
      </c>
      <c r="AL1040" s="2">
        <f t="shared" si="164"/>
        <v>0</v>
      </c>
      <c r="AM1040" s="2">
        <f t="shared" si="165"/>
        <v>0</v>
      </c>
      <c r="AN1040" s="2">
        <f t="shared" si="166"/>
        <v>0</v>
      </c>
      <c r="AO1040" s="2">
        <f>VLOOKUP(D1040,'[1]Matriculados PD 2015_2019'!$D:$F,3,0)</f>
        <v>0</v>
      </c>
      <c r="AP1040" s="2">
        <f t="shared" si="168"/>
        <v>0</v>
      </c>
      <c r="AQ1040" s="2">
        <f t="shared" si="169"/>
        <v>0</v>
      </c>
    </row>
    <row r="1041" spans="1:43">
      <c r="A1041" s="2">
        <v>300</v>
      </c>
      <c r="B1041" s="6" t="s">
        <v>3350</v>
      </c>
      <c r="C1041" s="7" t="s">
        <v>120</v>
      </c>
      <c r="D1041" s="7" t="s">
        <v>3368</v>
      </c>
      <c r="E1041" s="8">
        <v>10365037</v>
      </c>
      <c r="F1041" s="8">
        <v>102123</v>
      </c>
      <c r="G1041" s="8" t="s">
        <v>3369</v>
      </c>
      <c r="H1041" s="7" t="s">
        <v>73</v>
      </c>
      <c r="I1041" s="7" t="s">
        <v>74</v>
      </c>
      <c r="J1041" s="8" t="s">
        <v>75</v>
      </c>
      <c r="K1041" s="8" t="s">
        <v>3370</v>
      </c>
      <c r="L1041" s="7">
        <v>2016</v>
      </c>
      <c r="M1041" s="9">
        <v>42894</v>
      </c>
      <c r="N1041" s="10" t="s">
        <v>77</v>
      </c>
      <c r="O1041" s="10">
        <v>0</v>
      </c>
      <c r="P1041" s="10" t="s">
        <v>78</v>
      </c>
      <c r="Q1041" s="10" t="s">
        <v>79</v>
      </c>
      <c r="R1041" s="10" t="s">
        <v>78</v>
      </c>
      <c r="S1041" s="10" t="s">
        <v>79</v>
      </c>
      <c r="T1041" s="8" t="s">
        <v>80</v>
      </c>
      <c r="U1041" s="7"/>
      <c r="V1041" s="8" t="s">
        <v>3371</v>
      </c>
      <c r="W1041" s="7"/>
      <c r="X1041" s="11"/>
      <c r="Y1041" s="8"/>
      <c r="Z1041" s="8"/>
      <c r="AA1041" s="7"/>
      <c r="AB1041" s="12"/>
      <c r="AC1041" s="4">
        <f t="shared" si="160"/>
        <v>1</v>
      </c>
      <c r="AD1041" s="2">
        <f>IF(COUNTIF(D$2:D1041,D1041)&gt;1,0,1)</f>
        <v>1</v>
      </c>
      <c r="AG1041" s="2">
        <f t="shared" si="161"/>
        <v>1</v>
      </c>
      <c r="AH1041" s="2">
        <f t="shared" si="167"/>
        <v>0</v>
      </c>
      <c r="AI1041" s="2">
        <f t="shared" si="162"/>
        <v>1</v>
      </c>
      <c r="AJ1041" s="44" t="str">
        <f t="shared" si="163"/>
        <v>45738397E</v>
      </c>
      <c r="AK1041" s="2">
        <f>IF(COUNTIF(AJ$2:AJ1041,AJ1041)&gt;1,0,1)</f>
        <v>1</v>
      </c>
      <c r="AL1041" s="2">
        <f t="shared" si="164"/>
        <v>1</v>
      </c>
      <c r="AM1041" s="2">
        <f t="shared" si="165"/>
        <v>1</v>
      </c>
      <c r="AN1041" s="2">
        <f t="shared" si="166"/>
        <v>0</v>
      </c>
      <c r="AO1041" s="2">
        <f>VLOOKUP(D1041,'[1]Matriculados PD 2015_2019'!$D:$F,3,0)</f>
        <v>0</v>
      </c>
      <c r="AP1041" s="2">
        <f t="shared" si="168"/>
        <v>0</v>
      </c>
      <c r="AQ1041" s="2">
        <f t="shared" si="169"/>
        <v>0</v>
      </c>
    </row>
    <row r="1042" spans="1:43">
      <c r="A1042" s="2">
        <v>300</v>
      </c>
      <c r="B1042" s="5" t="s">
        <v>3350</v>
      </c>
      <c r="C1042" s="13" t="s">
        <v>120</v>
      </c>
      <c r="D1042" s="13" t="s">
        <v>3368</v>
      </c>
      <c r="E1042" s="14">
        <v>10365037</v>
      </c>
      <c r="F1042" s="14">
        <v>102123</v>
      </c>
      <c r="G1042" s="14" t="s">
        <v>3369</v>
      </c>
      <c r="H1042" s="13" t="s">
        <v>73</v>
      </c>
      <c r="I1042" s="13" t="s">
        <v>74</v>
      </c>
      <c r="J1042" s="14" t="s">
        <v>75</v>
      </c>
      <c r="K1042" s="14" t="s">
        <v>3370</v>
      </c>
      <c r="L1042" s="13">
        <v>2016</v>
      </c>
      <c r="M1042" s="15">
        <v>42894</v>
      </c>
      <c r="N1042" s="16" t="s">
        <v>77</v>
      </c>
      <c r="O1042" s="16">
        <v>0</v>
      </c>
      <c r="P1042" s="16" t="s">
        <v>78</v>
      </c>
      <c r="Q1042" s="16" t="s">
        <v>79</v>
      </c>
      <c r="R1042" s="16" t="s">
        <v>78</v>
      </c>
      <c r="S1042" s="16" t="s">
        <v>79</v>
      </c>
      <c r="T1042" s="14" t="s">
        <v>80</v>
      </c>
      <c r="U1042" s="13" t="s">
        <v>217</v>
      </c>
      <c r="V1042" s="14" t="s">
        <v>3372</v>
      </c>
      <c r="W1042" s="13" t="s">
        <v>83</v>
      </c>
      <c r="X1042" s="17" t="s">
        <v>185</v>
      </c>
      <c r="Y1042" s="14">
        <v>555</v>
      </c>
      <c r="Z1042" s="14" t="s">
        <v>186</v>
      </c>
      <c r="AA1042" s="13" t="s">
        <v>107</v>
      </c>
      <c r="AB1042" s="18" t="s">
        <v>108</v>
      </c>
      <c r="AC1042" s="4">
        <f t="shared" si="160"/>
        <v>1</v>
      </c>
      <c r="AD1042" s="2">
        <f>IF(COUNTIF(D$2:D1042,D1042)&gt;1,0,1)</f>
        <v>0</v>
      </c>
      <c r="AG1042" s="2">
        <f t="shared" si="161"/>
        <v>0</v>
      </c>
      <c r="AH1042" s="2">
        <f t="shared" si="167"/>
        <v>0</v>
      </c>
      <c r="AI1042" s="2">
        <f t="shared" si="162"/>
        <v>0</v>
      </c>
      <c r="AJ1042" s="44" t="str">
        <f t="shared" si="163"/>
        <v>45738397E30829580N</v>
      </c>
      <c r="AK1042" s="2">
        <f>IF(COUNTIF(AJ$2:AJ1042,AJ1042)&gt;1,0,1)</f>
        <v>1</v>
      </c>
      <c r="AL1042" s="2">
        <f t="shared" si="164"/>
        <v>0</v>
      </c>
      <c r="AM1042" s="2">
        <f t="shared" si="165"/>
        <v>0</v>
      </c>
      <c r="AN1042" s="2">
        <f t="shared" si="166"/>
        <v>0</v>
      </c>
      <c r="AO1042" s="2">
        <f>VLOOKUP(D1042,'[1]Matriculados PD 2015_2019'!$D:$F,3,0)</f>
        <v>0</v>
      </c>
      <c r="AP1042" s="2">
        <f t="shared" si="168"/>
        <v>0</v>
      </c>
      <c r="AQ1042" s="2">
        <f t="shared" si="169"/>
        <v>0</v>
      </c>
    </row>
    <row r="1043" spans="1:43">
      <c r="A1043" s="2">
        <v>300</v>
      </c>
      <c r="B1043" s="6" t="s">
        <v>3350</v>
      </c>
      <c r="C1043" s="7" t="s">
        <v>120</v>
      </c>
      <c r="D1043" s="7" t="s">
        <v>3368</v>
      </c>
      <c r="E1043" s="8">
        <v>10365037</v>
      </c>
      <c r="F1043" s="8">
        <v>102123</v>
      </c>
      <c r="G1043" s="8" t="s">
        <v>3369</v>
      </c>
      <c r="H1043" s="7" t="s">
        <v>73</v>
      </c>
      <c r="I1043" s="7" t="s">
        <v>74</v>
      </c>
      <c r="J1043" s="8" t="s">
        <v>75</v>
      </c>
      <c r="K1043" s="8" t="s">
        <v>3370</v>
      </c>
      <c r="L1043" s="7">
        <v>2016</v>
      </c>
      <c r="M1043" s="9">
        <v>42894</v>
      </c>
      <c r="N1043" s="10" t="s">
        <v>77</v>
      </c>
      <c r="O1043" s="10">
        <v>0</v>
      </c>
      <c r="P1043" s="10" t="s">
        <v>78</v>
      </c>
      <c r="Q1043" s="10" t="s">
        <v>79</v>
      </c>
      <c r="R1043" s="10" t="s">
        <v>78</v>
      </c>
      <c r="S1043" s="10" t="s">
        <v>79</v>
      </c>
      <c r="T1043" s="8" t="s">
        <v>80</v>
      </c>
      <c r="U1043" s="7" t="s">
        <v>3373</v>
      </c>
      <c r="V1043" s="8" t="s">
        <v>3374</v>
      </c>
      <c r="W1043" s="7"/>
      <c r="X1043" s="11"/>
      <c r="Y1043" s="8"/>
      <c r="Z1043" s="8"/>
      <c r="AA1043" s="7"/>
      <c r="AB1043" s="12"/>
      <c r="AC1043" s="4">
        <f t="shared" si="160"/>
        <v>1</v>
      </c>
      <c r="AD1043" s="2">
        <f>IF(COUNTIF(D$2:D1043,D1043)&gt;1,0,1)</f>
        <v>0</v>
      </c>
      <c r="AG1043" s="2">
        <f t="shared" si="161"/>
        <v>0</v>
      </c>
      <c r="AH1043" s="2">
        <f t="shared" si="167"/>
        <v>0</v>
      </c>
      <c r="AI1043" s="2">
        <f t="shared" si="162"/>
        <v>0</v>
      </c>
      <c r="AJ1043" s="44" t="str">
        <f t="shared" si="163"/>
        <v>45738397E34961763S</v>
      </c>
      <c r="AK1043" s="2">
        <f>IF(COUNTIF(AJ$2:AJ1043,AJ1043)&gt;1,0,1)</f>
        <v>1</v>
      </c>
      <c r="AL1043" s="2">
        <f t="shared" si="164"/>
        <v>0</v>
      </c>
      <c r="AM1043" s="2">
        <f t="shared" si="165"/>
        <v>0</v>
      </c>
      <c r="AN1043" s="2">
        <f t="shared" si="166"/>
        <v>0</v>
      </c>
      <c r="AO1043" s="2">
        <f>VLOOKUP(D1043,'[1]Matriculados PD 2015_2019'!$D:$F,3,0)</f>
        <v>0</v>
      </c>
      <c r="AP1043" s="2">
        <f t="shared" si="168"/>
        <v>0</v>
      </c>
      <c r="AQ1043" s="2">
        <f t="shared" si="169"/>
        <v>0</v>
      </c>
    </row>
    <row r="1044" spans="1:43">
      <c r="A1044" s="2">
        <v>300</v>
      </c>
      <c r="B1044" s="6" t="s">
        <v>3350</v>
      </c>
      <c r="C1044" s="7" t="s">
        <v>120</v>
      </c>
      <c r="D1044" s="7" t="s">
        <v>3368</v>
      </c>
      <c r="E1044" s="8">
        <v>10365037</v>
      </c>
      <c r="F1044" s="8">
        <v>102123</v>
      </c>
      <c r="G1044" s="8" t="s">
        <v>3369</v>
      </c>
      <c r="H1044" s="7" t="s">
        <v>73</v>
      </c>
      <c r="I1044" s="7" t="s">
        <v>74</v>
      </c>
      <c r="J1044" s="8" t="s">
        <v>75</v>
      </c>
      <c r="K1044" s="8" t="s">
        <v>3370</v>
      </c>
      <c r="L1044" s="7">
        <v>2016</v>
      </c>
      <c r="M1044" s="9">
        <v>42894</v>
      </c>
      <c r="N1044" s="10" t="s">
        <v>77</v>
      </c>
      <c r="O1044" s="10">
        <v>0</v>
      </c>
      <c r="P1044" s="10" t="s">
        <v>78</v>
      </c>
      <c r="Q1044" s="10" t="s">
        <v>79</v>
      </c>
      <c r="R1044" s="10" t="s">
        <v>78</v>
      </c>
      <c r="S1044" s="10" t="s">
        <v>79</v>
      </c>
      <c r="T1044" s="8" t="s">
        <v>90</v>
      </c>
      <c r="U1044" s="7" t="s">
        <v>217</v>
      </c>
      <c r="V1044" s="8" t="s">
        <v>3372</v>
      </c>
      <c r="W1044" s="7" t="s">
        <v>83</v>
      </c>
      <c r="X1044" s="11" t="s">
        <v>185</v>
      </c>
      <c r="Y1044" s="8">
        <v>555</v>
      </c>
      <c r="Z1044" s="8" t="s">
        <v>186</v>
      </c>
      <c r="AA1044" s="7" t="s">
        <v>107</v>
      </c>
      <c r="AB1044" s="12" t="s">
        <v>108</v>
      </c>
      <c r="AC1044" s="4">
        <f t="shared" si="160"/>
        <v>1</v>
      </c>
      <c r="AD1044" s="2">
        <f>IF(COUNTIF(D$2:D1044,D1044)&gt;1,0,1)</f>
        <v>0</v>
      </c>
      <c r="AG1044" s="2">
        <f t="shared" si="161"/>
        <v>0</v>
      </c>
      <c r="AH1044" s="2">
        <f t="shared" si="167"/>
        <v>0</v>
      </c>
      <c r="AI1044" s="2">
        <f t="shared" si="162"/>
        <v>0</v>
      </c>
      <c r="AJ1044" s="44" t="str">
        <f t="shared" si="163"/>
        <v>45738397E30829580N</v>
      </c>
      <c r="AK1044" s="2">
        <f>IF(COUNTIF(AJ$2:AJ1044,AJ1044)&gt;1,0,1)</f>
        <v>0</v>
      </c>
      <c r="AL1044" s="2">
        <f t="shared" si="164"/>
        <v>0</v>
      </c>
      <c r="AM1044" s="2">
        <f t="shared" si="165"/>
        <v>0</v>
      </c>
      <c r="AN1044" s="2">
        <f t="shared" si="166"/>
        <v>0</v>
      </c>
      <c r="AO1044" s="2">
        <f>VLOOKUP(D1044,'[1]Matriculados PD 2015_2019'!$D:$F,3,0)</f>
        <v>0</v>
      </c>
      <c r="AP1044" s="2">
        <f t="shared" si="168"/>
        <v>0</v>
      </c>
      <c r="AQ1044" s="2">
        <f t="shared" si="169"/>
        <v>0</v>
      </c>
    </row>
    <row r="1045" spans="1:43">
      <c r="A1045" s="2">
        <v>301</v>
      </c>
      <c r="B1045" s="5" t="s">
        <v>807</v>
      </c>
      <c r="C1045" s="13" t="s">
        <v>120</v>
      </c>
      <c r="D1045" s="13" t="s">
        <v>3375</v>
      </c>
      <c r="E1045" s="14">
        <v>10238341</v>
      </c>
      <c r="F1045" s="14">
        <v>102124</v>
      </c>
      <c r="G1045" s="14" t="s">
        <v>3376</v>
      </c>
      <c r="H1045" s="13" t="s">
        <v>73</v>
      </c>
      <c r="I1045" s="13" t="s">
        <v>74</v>
      </c>
      <c r="J1045" s="14" t="s">
        <v>75</v>
      </c>
      <c r="K1045" s="14" t="s">
        <v>3377</v>
      </c>
      <c r="L1045" s="13">
        <v>2016</v>
      </c>
      <c r="M1045" s="15">
        <v>42747</v>
      </c>
      <c r="N1045" s="16" t="s">
        <v>77</v>
      </c>
      <c r="O1045" s="16">
        <v>0</v>
      </c>
      <c r="P1045" s="16" t="s">
        <v>78</v>
      </c>
      <c r="Q1045" s="16" t="s">
        <v>78</v>
      </c>
      <c r="R1045" s="16" t="s">
        <v>78</v>
      </c>
      <c r="S1045" s="16" t="s">
        <v>78</v>
      </c>
      <c r="T1045" s="14" t="s">
        <v>80</v>
      </c>
      <c r="U1045" s="13" t="s">
        <v>3378</v>
      </c>
      <c r="V1045" s="14" t="s">
        <v>3379</v>
      </c>
      <c r="W1045" s="13" t="s">
        <v>73</v>
      </c>
      <c r="X1045" s="17" t="s">
        <v>565</v>
      </c>
      <c r="Y1045" s="14">
        <v>796</v>
      </c>
      <c r="Z1045" s="14" t="s">
        <v>2415</v>
      </c>
      <c r="AA1045" s="13" t="s">
        <v>781</v>
      </c>
      <c r="AB1045" s="18" t="s">
        <v>782</v>
      </c>
      <c r="AC1045" s="4">
        <f t="shared" si="160"/>
        <v>1</v>
      </c>
      <c r="AD1045" s="2">
        <f>IF(COUNTIF(D$2:D1045,D1045)&gt;1,0,1)</f>
        <v>1</v>
      </c>
      <c r="AG1045" s="2">
        <f t="shared" si="161"/>
        <v>0</v>
      </c>
      <c r="AH1045" s="2">
        <f t="shared" si="167"/>
        <v>0</v>
      </c>
      <c r="AI1045" s="2">
        <f t="shared" si="162"/>
        <v>1</v>
      </c>
      <c r="AJ1045" s="44" t="str">
        <f t="shared" si="163"/>
        <v>07860422B33818036D</v>
      </c>
      <c r="AK1045" s="2">
        <f>IF(COUNTIF(AJ$2:AJ1045,AJ1045)&gt;1,0,1)</f>
        <v>1</v>
      </c>
      <c r="AL1045" s="2">
        <f t="shared" si="164"/>
        <v>0</v>
      </c>
      <c r="AM1045" s="2">
        <f t="shared" si="165"/>
        <v>0</v>
      </c>
      <c r="AN1045" s="2">
        <f t="shared" si="166"/>
        <v>0</v>
      </c>
      <c r="AO1045" s="2">
        <f>VLOOKUP(D1045,'[1]Matriculados PD 2015_2019'!$D:$F,3,0)</f>
        <v>0</v>
      </c>
      <c r="AP1045" s="2">
        <f t="shared" si="168"/>
        <v>0</v>
      </c>
      <c r="AQ1045" s="2">
        <f t="shared" si="169"/>
        <v>0</v>
      </c>
    </row>
    <row r="1046" spans="1:43">
      <c r="A1046" s="2">
        <v>301</v>
      </c>
      <c r="B1046" s="6" t="s">
        <v>807</v>
      </c>
      <c r="C1046" s="7" t="s">
        <v>120</v>
      </c>
      <c r="D1046" s="7" t="s">
        <v>3375</v>
      </c>
      <c r="E1046" s="8">
        <v>10238341</v>
      </c>
      <c r="F1046" s="8">
        <v>102124</v>
      </c>
      <c r="G1046" s="8" t="s">
        <v>3376</v>
      </c>
      <c r="H1046" s="7" t="s">
        <v>73</v>
      </c>
      <c r="I1046" s="7" t="s">
        <v>74</v>
      </c>
      <c r="J1046" s="8" t="s">
        <v>75</v>
      </c>
      <c r="K1046" s="8" t="s">
        <v>3377</v>
      </c>
      <c r="L1046" s="7">
        <v>2016</v>
      </c>
      <c r="M1046" s="9">
        <v>42747</v>
      </c>
      <c r="N1046" s="10" t="s">
        <v>77</v>
      </c>
      <c r="O1046" s="10">
        <v>0</v>
      </c>
      <c r="P1046" s="10" t="s">
        <v>78</v>
      </c>
      <c r="Q1046" s="10" t="s">
        <v>78</v>
      </c>
      <c r="R1046" s="10" t="s">
        <v>78</v>
      </c>
      <c r="S1046" s="10" t="s">
        <v>78</v>
      </c>
      <c r="T1046" s="8" t="s">
        <v>90</v>
      </c>
      <c r="U1046" s="7" t="s">
        <v>3378</v>
      </c>
      <c r="V1046" s="8" t="s">
        <v>3379</v>
      </c>
      <c r="W1046" s="7" t="s">
        <v>73</v>
      </c>
      <c r="X1046" s="11" t="s">
        <v>565</v>
      </c>
      <c r="Y1046" s="8">
        <v>796</v>
      </c>
      <c r="Z1046" s="8" t="s">
        <v>2415</v>
      </c>
      <c r="AA1046" s="7" t="s">
        <v>781</v>
      </c>
      <c r="AB1046" s="12" t="s">
        <v>782</v>
      </c>
      <c r="AC1046" s="4">
        <f t="shared" si="160"/>
        <v>1</v>
      </c>
      <c r="AD1046" s="2">
        <f>IF(COUNTIF(D$2:D1046,D1046)&gt;1,0,1)</f>
        <v>0</v>
      </c>
      <c r="AG1046" s="2">
        <f t="shared" si="161"/>
        <v>0</v>
      </c>
      <c r="AH1046" s="2">
        <f t="shared" si="167"/>
        <v>0</v>
      </c>
      <c r="AI1046" s="2">
        <f t="shared" si="162"/>
        <v>0</v>
      </c>
      <c r="AJ1046" s="44" t="str">
        <f t="shared" si="163"/>
        <v>07860422B33818036D</v>
      </c>
      <c r="AK1046" s="2">
        <f>IF(COUNTIF(AJ$2:AJ1046,AJ1046)&gt;1,0,1)</f>
        <v>0</v>
      </c>
      <c r="AL1046" s="2">
        <f t="shared" si="164"/>
        <v>0</v>
      </c>
      <c r="AM1046" s="2">
        <f t="shared" si="165"/>
        <v>0</v>
      </c>
      <c r="AN1046" s="2">
        <f t="shared" si="166"/>
        <v>0</v>
      </c>
      <c r="AO1046" s="2">
        <f>VLOOKUP(D1046,'[1]Matriculados PD 2015_2019'!$D:$F,3,0)</f>
        <v>0</v>
      </c>
      <c r="AP1046" s="2">
        <f t="shared" si="168"/>
        <v>0</v>
      </c>
      <c r="AQ1046" s="2">
        <f t="shared" si="169"/>
        <v>0</v>
      </c>
    </row>
    <row r="1047" spans="1:43">
      <c r="A1047" s="2">
        <v>301</v>
      </c>
      <c r="B1047" s="5" t="s">
        <v>807</v>
      </c>
      <c r="C1047" s="13" t="s">
        <v>120</v>
      </c>
      <c r="D1047" s="13" t="s">
        <v>3380</v>
      </c>
      <c r="E1047" s="14">
        <v>24728</v>
      </c>
      <c r="F1047" s="14">
        <v>102124</v>
      </c>
      <c r="G1047" s="14" t="s">
        <v>3381</v>
      </c>
      <c r="H1047" s="13" t="s">
        <v>73</v>
      </c>
      <c r="I1047" s="13" t="s">
        <v>74</v>
      </c>
      <c r="J1047" s="14" t="s">
        <v>75</v>
      </c>
      <c r="K1047" s="14" t="s">
        <v>3382</v>
      </c>
      <c r="L1047" s="13">
        <v>2016</v>
      </c>
      <c r="M1047" s="15">
        <v>43006</v>
      </c>
      <c r="N1047" s="16" t="s">
        <v>77</v>
      </c>
      <c r="O1047" s="16">
        <v>0</v>
      </c>
      <c r="P1047" s="16" t="s">
        <v>78</v>
      </c>
      <c r="Q1047" s="16" t="s">
        <v>78</v>
      </c>
      <c r="R1047" s="16" t="s">
        <v>78</v>
      </c>
      <c r="S1047" s="16" t="s">
        <v>78</v>
      </c>
      <c r="T1047" s="14" t="s">
        <v>80</v>
      </c>
      <c r="U1047" s="13" t="s">
        <v>1694</v>
      </c>
      <c r="V1047" s="14" t="s">
        <v>1695</v>
      </c>
      <c r="W1047" s="13" t="s">
        <v>83</v>
      </c>
      <c r="X1047" s="17" t="s">
        <v>814</v>
      </c>
      <c r="Y1047" s="14">
        <v>345</v>
      </c>
      <c r="Z1047" s="14" t="s">
        <v>815</v>
      </c>
      <c r="AA1047" s="13" t="s">
        <v>781</v>
      </c>
      <c r="AB1047" s="18" t="s">
        <v>782</v>
      </c>
      <c r="AC1047" s="4">
        <f t="shared" si="160"/>
        <v>1</v>
      </c>
      <c r="AD1047" s="2">
        <f>IF(COUNTIF(D$2:D1047,D1047)&gt;1,0,1)</f>
        <v>1</v>
      </c>
      <c r="AG1047" s="2">
        <f t="shared" si="161"/>
        <v>0</v>
      </c>
      <c r="AH1047" s="2">
        <f t="shared" si="167"/>
        <v>0</v>
      </c>
      <c r="AI1047" s="2">
        <f t="shared" si="162"/>
        <v>1</v>
      </c>
      <c r="AJ1047" s="44" t="str">
        <f t="shared" si="163"/>
        <v>30519930B34000170Y</v>
      </c>
      <c r="AK1047" s="2">
        <f>IF(COUNTIF(AJ$2:AJ1047,AJ1047)&gt;1,0,1)</f>
        <v>1</v>
      </c>
      <c r="AL1047" s="2">
        <f t="shared" si="164"/>
        <v>1</v>
      </c>
      <c r="AM1047" s="2">
        <f t="shared" si="165"/>
        <v>0</v>
      </c>
      <c r="AN1047" s="2">
        <f t="shared" si="166"/>
        <v>0</v>
      </c>
      <c r="AO1047" s="2">
        <f>VLOOKUP(D1047,'[1]Matriculados PD 2015_2019'!$D:$F,3,0)</f>
        <v>0</v>
      </c>
      <c r="AP1047" s="2">
        <f t="shared" si="168"/>
        <v>0</v>
      </c>
      <c r="AQ1047" s="2">
        <f t="shared" si="169"/>
        <v>0</v>
      </c>
    </row>
    <row r="1048" spans="1:43">
      <c r="A1048" s="2">
        <v>301</v>
      </c>
      <c r="B1048" s="6" t="s">
        <v>807</v>
      </c>
      <c r="C1048" s="7" t="s">
        <v>120</v>
      </c>
      <c r="D1048" s="7" t="s">
        <v>3380</v>
      </c>
      <c r="E1048" s="8">
        <v>24728</v>
      </c>
      <c r="F1048" s="8">
        <v>102124</v>
      </c>
      <c r="G1048" s="8" t="s">
        <v>3381</v>
      </c>
      <c r="H1048" s="7" t="s">
        <v>73</v>
      </c>
      <c r="I1048" s="7" t="s">
        <v>74</v>
      </c>
      <c r="J1048" s="8" t="s">
        <v>75</v>
      </c>
      <c r="K1048" s="8" t="s">
        <v>3382</v>
      </c>
      <c r="L1048" s="7">
        <v>2016</v>
      </c>
      <c r="M1048" s="9">
        <v>43006</v>
      </c>
      <c r="N1048" s="10" t="s">
        <v>77</v>
      </c>
      <c r="O1048" s="10">
        <v>0</v>
      </c>
      <c r="P1048" s="10" t="s">
        <v>78</v>
      </c>
      <c r="Q1048" s="10" t="s">
        <v>78</v>
      </c>
      <c r="R1048" s="10" t="s">
        <v>78</v>
      </c>
      <c r="S1048" s="10" t="s">
        <v>78</v>
      </c>
      <c r="T1048" s="8" t="s">
        <v>80</v>
      </c>
      <c r="U1048" s="7" t="s">
        <v>2408</v>
      </c>
      <c r="V1048" s="8" t="s">
        <v>2409</v>
      </c>
      <c r="W1048" s="7" t="s">
        <v>73</v>
      </c>
      <c r="X1048" s="11" t="s">
        <v>565</v>
      </c>
      <c r="Y1048" s="8">
        <v>567</v>
      </c>
      <c r="Z1048" s="8" t="s">
        <v>861</v>
      </c>
      <c r="AA1048" s="7" t="s">
        <v>781</v>
      </c>
      <c r="AB1048" s="12" t="s">
        <v>782</v>
      </c>
      <c r="AC1048" s="4">
        <f t="shared" si="160"/>
        <v>1</v>
      </c>
      <c r="AD1048" s="2">
        <f>IF(COUNTIF(D$2:D1048,D1048)&gt;1,0,1)</f>
        <v>0</v>
      </c>
      <c r="AG1048" s="2">
        <f t="shared" si="161"/>
        <v>0</v>
      </c>
      <c r="AH1048" s="2">
        <f t="shared" si="167"/>
        <v>0</v>
      </c>
      <c r="AI1048" s="2">
        <f t="shared" si="162"/>
        <v>0</v>
      </c>
      <c r="AJ1048" s="44" t="str">
        <f t="shared" si="163"/>
        <v>30519930B46858685A</v>
      </c>
      <c r="AK1048" s="2">
        <f>IF(COUNTIF(AJ$2:AJ1048,AJ1048)&gt;1,0,1)</f>
        <v>1</v>
      </c>
      <c r="AL1048" s="2">
        <f t="shared" si="164"/>
        <v>0</v>
      </c>
      <c r="AM1048" s="2">
        <f t="shared" si="165"/>
        <v>0</v>
      </c>
      <c r="AN1048" s="2">
        <f t="shared" si="166"/>
        <v>0</v>
      </c>
      <c r="AO1048" s="2">
        <f>VLOOKUP(D1048,'[1]Matriculados PD 2015_2019'!$D:$F,3,0)</f>
        <v>0</v>
      </c>
      <c r="AP1048" s="2">
        <f t="shared" si="168"/>
        <v>0</v>
      </c>
      <c r="AQ1048" s="2">
        <f t="shared" si="169"/>
        <v>0</v>
      </c>
    </row>
    <row r="1049" spans="1:43">
      <c r="A1049" s="2">
        <v>301</v>
      </c>
      <c r="B1049" s="5" t="s">
        <v>807</v>
      </c>
      <c r="C1049" s="13" t="s">
        <v>120</v>
      </c>
      <c r="D1049" s="13" t="s">
        <v>3380</v>
      </c>
      <c r="E1049" s="14">
        <v>24728</v>
      </c>
      <c r="F1049" s="14">
        <v>102124</v>
      </c>
      <c r="G1049" s="14" t="s">
        <v>3381</v>
      </c>
      <c r="H1049" s="13" t="s">
        <v>73</v>
      </c>
      <c r="I1049" s="13" t="s">
        <v>74</v>
      </c>
      <c r="J1049" s="14" t="s">
        <v>75</v>
      </c>
      <c r="K1049" s="14" t="s">
        <v>3382</v>
      </c>
      <c r="L1049" s="13">
        <v>2016</v>
      </c>
      <c r="M1049" s="15">
        <v>43006</v>
      </c>
      <c r="N1049" s="16" t="s">
        <v>77</v>
      </c>
      <c r="O1049" s="16">
        <v>0</v>
      </c>
      <c r="P1049" s="16" t="s">
        <v>78</v>
      </c>
      <c r="Q1049" s="16" t="s">
        <v>78</v>
      </c>
      <c r="R1049" s="16" t="s">
        <v>78</v>
      </c>
      <c r="S1049" s="16" t="s">
        <v>78</v>
      </c>
      <c r="T1049" s="14" t="s">
        <v>90</v>
      </c>
      <c r="U1049" s="13" t="s">
        <v>1694</v>
      </c>
      <c r="V1049" s="14" t="s">
        <v>1695</v>
      </c>
      <c r="W1049" s="13" t="s">
        <v>83</v>
      </c>
      <c r="X1049" s="17" t="s">
        <v>814</v>
      </c>
      <c r="Y1049" s="14">
        <v>345</v>
      </c>
      <c r="Z1049" s="14" t="s">
        <v>815</v>
      </c>
      <c r="AA1049" s="13" t="s">
        <v>781</v>
      </c>
      <c r="AB1049" s="18" t="s">
        <v>782</v>
      </c>
      <c r="AC1049" s="4">
        <f t="shared" si="160"/>
        <v>1</v>
      </c>
      <c r="AD1049" s="2">
        <f>IF(COUNTIF(D$2:D1049,D1049)&gt;1,0,1)</f>
        <v>0</v>
      </c>
      <c r="AG1049" s="2">
        <f t="shared" si="161"/>
        <v>0</v>
      </c>
      <c r="AH1049" s="2">
        <f t="shared" si="167"/>
        <v>0</v>
      </c>
      <c r="AI1049" s="2">
        <f t="shared" si="162"/>
        <v>0</v>
      </c>
      <c r="AJ1049" s="44" t="str">
        <f t="shared" si="163"/>
        <v>30519930B34000170Y</v>
      </c>
      <c r="AK1049" s="2">
        <f>IF(COUNTIF(AJ$2:AJ1049,AJ1049)&gt;1,0,1)</f>
        <v>0</v>
      </c>
      <c r="AL1049" s="2">
        <f t="shared" si="164"/>
        <v>0</v>
      </c>
      <c r="AM1049" s="2">
        <f t="shared" si="165"/>
        <v>0</v>
      </c>
      <c r="AN1049" s="2">
        <f t="shared" si="166"/>
        <v>0</v>
      </c>
      <c r="AO1049" s="2">
        <f>VLOOKUP(D1049,'[1]Matriculados PD 2015_2019'!$D:$F,3,0)</f>
        <v>0</v>
      </c>
      <c r="AP1049" s="2">
        <f t="shared" si="168"/>
        <v>0</v>
      </c>
      <c r="AQ1049" s="2">
        <f t="shared" si="169"/>
        <v>0</v>
      </c>
    </row>
    <row r="1050" spans="1:43">
      <c r="A1050" s="2">
        <v>301</v>
      </c>
      <c r="B1050" s="6" t="s">
        <v>807</v>
      </c>
      <c r="C1050" s="7" t="s">
        <v>120</v>
      </c>
      <c r="D1050" s="7" t="s">
        <v>3383</v>
      </c>
      <c r="E1050" s="8">
        <v>1027127</v>
      </c>
      <c r="F1050" s="8">
        <v>102124</v>
      </c>
      <c r="G1050" s="8" t="s">
        <v>3384</v>
      </c>
      <c r="H1050" s="7" t="s">
        <v>73</v>
      </c>
      <c r="I1050" s="7" t="s">
        <v>74</v>
      </c>
      <c r="J1050" s="8" t="s">
        <v>75</v>
      </c>
      <c r="K1050" s="8" t="s">
        <v>3385</v>
      </c>
      <c r="L1050" s="7">
        <v>2016</v>
      </c>
      <c r="M1050" s="9">
        <v>43000</v>
      </c>
      <c r="N1050" s="10" t="s">
        <v>77</v>
      </c>
      <c r="O1050" s="10">
        <v>0</v>
      </c>
      <c r="P1050" s="10" t="s">
        <v>78</v>
      </c>
      <c r="Q1050" s="10" t="s">
        <v>78</v>
      </c>
      <c r="R1050" s="10" t="s">
        <v>78</v>
      </c>
      <c r="S1050" s="10" t="s">
        <v>78</v>
      </c>
      <c r="T1050" s="8" t="s">
        <v>80</v>
      </c>
      <c r="U1050" s="7" t="s">
        <v>3386</v>
      </c>
      <c r="V1050" s="8" t="s">
        <v>3387</v>
      </c>
      <c r="W1050" s="7" t="s">
        <v>83</v>
      </c>
      <c r="X1050" s="11" t="s">
        <v>1708</v>
      </c>
      <c r="Y1050" s="8">
        <v>814</v>
      </c>
      <c r="Z1050" s="8" t="s">
        <v>829</v>
      </c>
      <c r="AA1050" s="7" t="s">
        <v>263</v>
      </c>
      <c r="AB1050" s="12" t="s">
        <v>264</v>
      </c>
      <c r="AC1050" s="4">
        <f t="shared" si="160"/>
        <v>1</v>
      </c>
      <c r="AD1050" s="2">
        <f>IF(COUNTIF(D$2:D1050,D1050)&gt;1,0,1)</f>
        <v>1</v>
      </c>
      <c r="AG1050" s="2">
        <f t="shared" si="161"/>
        <v>0</v>
      </c>
      <c r="AH1050" s="2">
        <f t="shared" si="167"/>
        <v>0</v>
      </c>
      <c r="AI1050" s="2">
        <f t="shared" si="162"/>
        <v>1</v>
      </c>
      <c r="AJ1050" s="44" t="str">
        <f t="shared" si="163"/>
        <v>30533330W30992729E</v>
      </c>
      <c r="AK1050" s="2">
        <f>IF(COUNTIF(AJ$2:AJ1050,AJ1050)&gt;1,0,1)</f>
        <v>1</v>
      </c>
      <c r="AL1050" s="2">
        <f t="shared" si="164"/>
        <v>1</v>
      </c>
      <c r="AM1050" s="2">
        <f t="shared" si="165"/>
        <v>0</v>
      </c>
      <c r="AN1050" s="2">
        <f t="shared" si="166"/>
        <v>0</v>
      </c>
      <c r="AO1050" s="2">
        <f>VLOOKUP(D1050,'[1]Matriculados PD 2015_2019'!$D:$F,3,0)</f>
        <v>0</v>
      </c>
      <c r="AP1050" s="2">
        <f t="shared" si="168"/>
        <v>0</v>
      </c>
      <c r="AQ1050" s="2">
        <f t="shared" si="169"/>
        <v>0</v>
      </c>
    </row>
    <row r="1051" spans="1:43">
      <c r="A1051" s="2">
        <v>301</v>
      </c>
      <c r="B1051" s="5" t="s">
        <v>807</v>
      </c>
      <c r="C1051" s="13" t="s">
        <v>120</v>
      </c>
      <c r="D1051" s="13" t="s">
        <v>3383</v>
      </c>
      <c r="E1051" s="14">
        <v>1027127</v>
      </c>
      <c r="F1051" s="14">
        <v>102124</v>
      </c>
      <c r="G1051" s="14" t="s">
        <v>3384</v>
      </c>
      <c r="H1051" s="13" t="s">
        <v>73</v>
      </c>
      <c r="I1051" s="13" t="s">
        <v>74</v>
      </c>
      <c r="J1051" s="14" t="s">
        <v>75</v>
      </c>
      <c r="K1051" s="14" t="s">
        <v>3385</v>
      </c>
      <c r="L1051" s="13">
        <v>2016</v>
      </c>
      <c r="M1051" s="15">
        <v>43000</v>
      </c>
      <c r="N1051" s="16" t="s">
        <v>77</v>
      </c>
      <c r="O1051" s="16">
        <v>0</v>
      </c>
      <c r="P1051" s="16" t="s">
        <v>78</v>
      </c>
      <c r="Q1051" s="16" t="s">
        <v>78</v>
      </c>
      <c r="R1051" s="16" t="s">
        <v>78</v>
      </c>
      <c r="S1051" s="16" t="s">
        <v>78</v>
      </c>
      <c r="T1051" s="14" t="s">
        <v>80</v>
      </c>
      <c r="U1051" s="13" t="s">
        <v>1706</v>
      </c>
      <c r="V1051" s="14" t="s">
        <v>1707</v>
      </c>
      <c r="W1051" s="13" t="s">
        <v>73</v>
      </c>
      <c r="X1051" s="17" t="s">
        <v>1708</v>
      </c>
      <c r="Y1051" s="14">
        <v>814</v>
      </c>
      <c r="Z1051" s="14" t="s">
        <v>829</v>
      </c>
      <c r="AA1051" s="13" t="s">
        <v>263</v>
      </c>
      <c r="AB1051" s="18" t="s">
        <v>264</v>
      </c>
      <c r="AC1051" s="4">
        <f t="shared" si="160"/>
        <v>1</v>
      </c>
      <c r="AD1051" s="2">
        <f>IF(COUNTIF(D$2:D1051,D1051)&gt;1,0,1)</f>
        <v>0</v>
      </c>
      <c r="AG1051" s="2">
        <f t="shared" si="161"/>
        <v>0</v>
      </c>
      <c r="AH1051" s="2">
        <f t="shared" si="167"/>
        <v>0</v>
      </c>
      <c r="AI1051" s="2">
        <f t="shared" si="162"/>
        <v>0</v>
      </c>
      <c r="AJ1051" s="44" t="str">
        <f t="shared" si="163"/>
        <v>30533330W52351024B</v>
      </c>
      <c r="AK1051" s="2">
        <f>IF(COUNTIF(AJ$2:AJ1051,AJ1051)&gt;1,0,1)</f>
        <v>1</v>
      </c>
      <c r="AL1051" s="2">
        <f t="shared" si="164"/>
        <v>0</v>
      </c>
      <c r="AM1051" s="2">
        <f t="shared" si="165"/>
        <v>0</v>
      </c>
      <c r="AN1051" s="2">
        <f t="shared" si="166"/>
        <v>0</v>
      </c>
      <c r="AO1051" s="2">
        <f>VLOOKUP(D1051,'[1]Matriculados PD 2015_2019'!$D:$F,3,0)</f>
        <v>0</v>
      </c>
      <c r="AP1051" s="2">
        <f t="shared" si="168"/>
        <v>0</v>
      </c>
      <c r="AQ1051" s="2">
        <f t="shared" si="169"/>
        <v>0</v>
      </c>
    </row>
    <row r="1052" spans="1:43">
      <c r="A1052" s="2">
        <v>301</v>
      </c>
      <c r="B1052" s="6" t="s">
        <v>807</v>
      </c>
      <c r="C1052" s="7" t="s">
        <v>120</v>
      </c>
      <c r="D1052" s="7" t="s">
        <v>3383</v>
      </c>
      <c r="E1052" s="8">
        <v>1027127</v>
      </c>
      <c r="F1052" s="8">
        <v>102124</v>
      </c>
      <c r="G1052" s="8" t="s">
        <v>3384</v>
      </c>
      <c r="H1052" s="7" t="s">
        <v>73</v>
      </c>
      <c r="I1052" s="7" t="s">
        <v>74</v>
      </c>
      <c r="J1052" s="8" t="s">
        <v>75</v>
      </c>
      <c r="K1052" s="8" t="s">
        <v>3385</v>
      </c>
      <c r="L1052" s="7">
        <v>2016</v>
      </c>
      <c r="M1052" s="9">
        <v>43000</v>
      </c>
      <c r="N1052" s="10" t="s">
        <v>77</v>
      </c>
      <c r="O1052" s="10">
        <v>0</v>
      </c>
      <c r="P1052" s="10" t="s">
        <v>78</v>
      </c>
      <c r="Q1052" s="10" t="s">
        <v>78</v>
      </c>
      <c r="R1052" s="10" t="s">
        <v>78</v>
      </c>
      <c r="S1052" s="10" t="s">
        <v>78</v>
      </c>
      <c r="T1052" s="8" t="s">
        <v>90</v>
      </c>
      <c r="U1052" s="7" t="s">
        <v>1706</v>
      </c>
      <c r="V1052" s="8" t="s">
        <v>1707</v>
      </c>
      <c r="W1052" s="7" t="s">
        <v>73</v>
      </c>
      <c r="X1052" s="11" t="s">
        <v>1708</v>
      </c>
      <c r="Y1052" s="8">
        <v>814</v>
      </c>
      <c r="Z1052" s="8" t="s">
        <v>829</v>
      </c>
      <c r="AA1052" s="7" t="s">
        <v>263</v>
      </c>
      <c r="AB1052" s="12" t="s">
        <v>264</v>
      </c>
      <c r="AC1052" s="4">
        <f t="shared" si="160"/>
        <v>1</v>
      </c>
      <c r="AD1052" s="2">
        <f>IF(COUNTIF(D$2:D1052,D1052)&gt;1,0,1)</f>
        <v>0</v>
      </c>
      <c r="AG1052" s="2">
        <f t="shared" si="161"/>
        <v>0</v>
      </c>
      <c r="AH1052" s="2">
        <f t="shared" si="167"/>
        <v>0</v>
      </c>
      <c r="AI1052" s="2">
        <f t="shared" si="162"/>
        <v>0</v>
      </c>
      <c r="AJ1052" s="44" t="str">
        <f t="shared" si="163"/>
        <v>30533330W52351024B</v>
      </c>
      <c r="AK1052" s="2">
        <f>IF(COUNTIF(AJ$2:AJ1052,AJ1052)&gt;1,0,1)</f>
        <v>0</v>
      </c>
      <c r="AL1052" s="2">
        <f t="shared" si="164"/>
        <v>0</v>
      </c>
      <c r="AM1052" s="2">
        <f t="shared" si="165"/>
        <v>0</v>
      </c>
      <c r="AN1052" s="2">
        <f t="shared" si="166"/>
        <v>0</v>
      </c>
      <c r="AO1052" s="2">
        <f>VLOOKUP(D1052,'[1]Matriculados PD 2015_2019'!$D:$F,3,0)</f>
        <v>0</v>
      </c>
      <c r="AP1052" s="2">
        <f t="shared" si="168"/>
        <v>0</v>
      </c>
      <c r="AQ1052" s="2">
        <f t="shared" si="169"/>
        <v>0</v>
      </c>
    </row>
    <row r="1053" spans="1:43">
      <c r="A1053" s="2">
        <v>301</v>
      </c>
      <c r="B1053" s="5" t="s">
        <v>807</v>
      </c>
      <c r="C1053" s="13" t="s">
        <v>120</v>
      </c>
      <c r="D1053" s="13" t="s">
        <v>3388</v>
      </c>
      <c r="E1053" s="14">
        <v>10030812</v>
      </c>
      <c r="F1053" s="14">
        <v>102124</v>
      </c>
      <c r="G1053" s="14" t="s">
        <v>3389</v>
      </c>
      <c r="H1053" s="13" t="s">
        <v>83</v>
      </c>
      <c r="I1053" s="13" t="s">
        <v>74</v>
      </c>
      <c r="J1053" s="14" t="s">
        <v>75</v>
      </c>
      <c r="K1053" s="14" t="s">
        <v>3390</v>
      </c>
      <c r="L1053" s="13">
        <v>2016</v>
      </c>
      <c r="M1053" s="15">
        <v>42985</v>
      </c>
      <c r="N1053" s="16" t="s">
        <v>77</v>
      </c>
      <c r="O1053" s="16">
        <v>0</v>
      </c>
      <c r="P1053" s="16" t="s">
        <v>78</v>
      </c>
      <c r="Q1053" s="16" t="s">
        <v>79</v>
      </c>
      <c r="R1053" s="16" t="s">
        <v>78</v>
      </c>
      <c r="S1053" s="16" t="s">
        <v>78</v>
      </c>
      <c r="T1053" s="14" t="s">
        <v>80</v>
      </c>
      <c r="U1053" s="13" t="s">
        <v>3391</v>
      </c>
      <c r="V1053" s="14" t="s">
        <v>3392</v>
      </c>
      <c r="W1053" s="13" t="s">
        <v>83</v>
      </c>
      <c r="X1053" s="17" t="s">
        <v>565</v>
      </c>
      <c r="Y1053" s="14">
        <v>567</v>
      </c>
      <c r="Z1053" s="14" t="s">
        <v>861</v>
      </c>
      <c r="AA1053" s="13" t="s">
        <v>781</v>
      </c>
      <c r="AB1053" s="18" t="s">
        <v>782</v>
      </c>
      <c r="AC1053" s="4">
        <f t="shared" si="160"/>
        <v>1</v>
      </c>
      <c r="AD1053" s="2">
        <f>IF(COUNTIF(D$2:D1053,D1053)&gt;1,0,1)</f>
        <v>1</v>
      </c>
      <c r="AG1053" s="2">
        <f t="shared" si="161"/>
        <v>1</v>
      </c>
      <c r="AH1053" s="2">
        <f t="shared" si="167"/>
        <v>0</v>
      </c>
      <c r="AI1053" s="2">
        <f t="shared" si="162"/>
        <v>1</v>
      </c>
      <c r="AJ1053" s="44" t="str">
        <f t="shared" si="163"/>
        <v>30818784A30435425P</v>
      </c>
      <c r="AK1053" s="2">
        <f>IF(COUNTIF(AJ$2:AJ1053,AJ1053)&gt;1,0,1)</f>
        <v>1</v>
      </c>
      <c r="AL1053" s="2">
        <f t="shared" si="164"/>
        <v>0</v>
      </c>
      <c r="AM1053" s="2">
        <f t="shared" si="165"/>
        <v>0</v>
      </c>
      <c r="AN1053" s="2">
        <f t="shared" si="166"/>
        <v>0</v>
      </c>
      <c r="AO1053" s="2">
        <f>VLOOKUP(D1053,'[1]Matriculados PD 2015_2019'!$D:$F,3,0)</f>
        <v>0</v>
      </c>
      <c r="AP1053" s="2">
        <f t="shared" si="168"/>
        <v>0</v>
      </c>
      <c r="AQ1053" s="2">
        <f t="shared" si="169"/>
        <v>0</v>
      </c>
    </row>
    <row r="1054" spans="1:43">
      <c r="A1054" s="2">
        <v>301</v>
      </c>
      <c r="B1054" s="6" t="s">
        <v>807</v>
      </c>
      <c r="C1054" s="7" t="s">
        <v>120</v>
      </c>
      <c r="D1054" s="7" t="s">
        <v>3388</v>
      </c>
      <c r="E1054" s="8">
        <v>10030812</v>
      </c>
      <c r="F1054" s="8">
        <v>102124</v>
      </c>
      <c r="G1054" s="8" t="s">
        <v>3389</v>
      </c>
      <c r="H1054" s="7" t="s">
        <v>83</v>
      </c>
      <c r="I1054" s="7" t="s">
        <v>74</v>
      </c>
      <c r="J1054" s="8" t="s">
        <v>75</v>
      </c>
      <c r="K1054" s="8" t="s">
        <v>3390</v>
      </c>
      <c r="L1054" s="7">
        <v>2016</v>
      </c>
      <c r="M1054" s="9">
        <v>42985</v>
      </c>
      <c r="N1054" s="10" t="s">
        <v>77</v>
      </c>
      <c r="O1054" s="10">
        <v>0</v>
      </c>
      <c r="P1054" s="10" t="s">
        <v>78</v>
      </c>
      <c r="Q1054" s="10" t="s">
        <v>79</v>
      </c>
      <c r="R1054" s="10" t="s">
        <v>78</v>
      </c>
      <c r="S1054" s="10" t="s">
        <v>78</v>
      </c>
      <c r="T1054" s="8" t="s">
        <v>90</v>
      </c>
      <c r="U1054" s="7" t="s">
        <v>3391</v>
      </c>
      <c r="V1054" s="8" t="s">
        <v>3392</v>
      </c>
      <c r="W1054" s="7" t="s">
        <v>83</v>
      </c>
      <c r="X1054" s="11" t="s">
        <v>565</v>
      </c>
      <c r="Y1054" s="8">
        <v>567</v>
      </c>
      <c r="Z1054" s="8" t="s">
        <v>861</v>
      </c>
      <c r="AA1054" s="7" t="s">
        <v>781</v>
      </c>
      <c r="AB1054" s="12" t="s">
        <v>782</v>
      </c>
      <c r="AC1054" s="4">
        <f t="shared" si="160"/>
        <v>1</v>
      </c>
      <c r="AD1054" s="2">
        <f>IF(COUNTIF(D$2:D1054,D1054)&gt;1,0,1)</f>
        <v>0</v>
      </c>
      <c r="AG1054" s="2">
        <f t="shared" si="161"/>
        <v>0</v>
      </c>
      <c r="AH1054" s="2">
        <f t="shared" si="167"/>
        <v>0</v>
      </c>
      <c r="AI1054" s="2">
        <f t="shared" si="162"/>
        <v>0</v>
      </c>
      <c r="AJ1054" s="44" t="str">
        <f t="shared" si="163"/>
        <v>30818784A30435425P</v>
      </c>
      <c r="AK1054" s="2">
        <f>IF(COUNTIF(AJ$2:AJ1054,AJ1054)&gt;1,0,1)</f>
        <v>0</v>
      </c>
      <c r="AL1054" s="2">
        <f t="shared" si="164"/>
        <v>0</v>
      </c>
      <c r="AM1054" s="2">
        <f t="shared" si="165"/>
        <v>0</v>
      </c>
      <c r="AN1054" s="2">
        <f t="shared" si="166"/>
        <v>0</v>
      </c>
      <c r="AO1054" s="2">
        <f>VLOOKUP(D1054,'[1]Matriculados PD 2015_2019'!$D:$F,3,0)</f>
        <v>0</v>
      </c>
      <c r="AP1054" s="2">
        <f t="shared" si="168"/>
        <v>0</v>
      </c>
      <c r="AQ1054" s="2">
        <f t="shared" si="169"/>
        <v>0</v>
      </c>
    </row>
    <row r="1055" spans="1:43">
      <c r="A1055" s="2">
        <v>301</v>
      </c>
      <c r="B1055" s="5" t="s">
        <v>807</v>
      </c>
      <c r="C1055" s="13" t="s">
        <v>120</v>
      </c>
      <c r="D1055" s="13" t="s">
        <v>3400</v>
      </c>
      <c r="E1055" s="14">
        <v>17351</v>
      </c>
      <c r="F1055" s="14">
        <v>102124</v>
      </c>
      <c r="G1055" s="14" t="s">
        <v>3401</v>
      </c>
      <c r="H1055" s="13" t="s">
        <v>83</v>
      </c>
      <c r="I1055" s="13" t="s">
        <v>74</v>
      </c>
      <c r="J1055" s="14" t="s">
        <v>75</v>
      </c>
      <c r="K1055" s="14" t="s">
        <v>3402</v>
      </c>
      <c r="L1055" s="13">
        <v>2016</v>
      </c>
      <c r="M1055" s="15">
        <v>42720</v>
      </c>
      <c r="N1055" s="16" t="s">
        <v>77</v>
      </c>
      <c r="O1055" s="16">
        <v>0</v>
      </c>
      <c r="P1055" s="16" t="s">
        <v>78</v>
      </c>
      <c r="Q1055" s="16" t="s">
        <v>78</v>
      </c>
      <c r="R1055" s="16" t="s">
        <v>78</v>
      </c>
      <c r="S1055" s="16" t="s">
        <v>78</v>
      </c>
      <c r="T1055" s="14" t="s">
        <v>80</v>
      </c>
      <c r="U1055" s="13" t="s">
        <v>3391</v>
      </c>
      <c r="V1055" s="14" t="s">
        <v>3392</v>
      </c>
      <c r="W1055" s="13" t="s">
        <v>83</v>
      </c>
      <c r="X1055" s="17" t="s">
        <v>565</v>
      </c>
      <c r="Y1055" s="14">
        <v>567</v>
      </c>
      <c r="Z1055" s="14" t="s">
        <v>861</v>
      </c>
      <c r="AA1055" s="13" t="s">
        <v>781</v>
      </c>
      <c r="AB1055" s="18" t="s">
        <v>782</v>
      </c>
      <c r="AC1055" s="4">
        <f t="shared" si="160"/>
        <v>1</v>
      </c>
      <c r="AD1055" s="2">
        <f>IF(COUNTIF(D$2:D1055,D1055)&gt;1,0,1)</f>
        <v>1</v>
      </c>
      <c r="AG1055" s="2">
        <f t="shared" si="161"/>
        <v>0</v>
      </c>
      <c r="AH1055" s="2">
        <f t="shared" si="167"/>
        <v>0</v>
      </c>
      <c r="AI1055" s="2">
        <f t="shared" si="162"/>
        <v>1</v>
      </c>
      <c r="AJ1055" s="44" t="str">
        <f t="shared" si="163"/>
        <v>34022310C30435425P</v>
      </c>
      <c r="AK1055" s="2">
        <f>IF(COUNTIF(AJ$2:AJ1055,AJ1055)&gt;1,0,1)</f>
        <v>1</v>
      </c>
      <c r="AL1055" s="2">
        <f t="shared" si="164"/>
        <v>0</v>
      </c>
      <c r="AM1055" s="2">
        <f t="shared" si="165"/>
        <v>0</v>
      </c>
      <c r="AN1055" s="2">
        <f t="shared" si="166"/>
        <v>0</v>
      </c>
      <c r="AO1055" s="2">
        <f>VLOOKUP(D1055,'[1]Matriculados PD 2015_2019'!$D:$F,3,0)</f>
        <v>0</v>
      </c>
      <c r="AP1055" s="2">
        <f t="shared" si="168"/>
        <v>0</v>
      </c>
      <c r="AQ1055" s="2">
        <f t="shared" si="169"/>
        <v>0</v>
      </c>
    </row>
    <row r="1056" spans="1:43">
      <c r="A1056" s="2">
        <v>301</v>
      </c>
      <c r="B1056" s="6" t="s">
        <v>807</v>
      </c>
      <c r="C1056" s="7" t="s">
        <v>120</v>
      </c>
      <c r="D1056" s="7" t="s">
        <v>3400</v>
      </c>
      <c r="E1056" s="8">
        <v>17351</v>
      </c>
      <c r="F1056" s="8">
        <v>102124</v>
      </c>
      <c r="G1056" s="8" t="s">
        <v>3401</v>
      </c>
      <c r="H1056" s="7" t="s">
        <v>83</v>
      </c>
      <c r="I1056" s="7" t="s">
        <v>74</v>
      </c>
      <c r="J1056" s="8" t="s">
        <v>75</v>
      </c>
      <c r="K1056" s="8" t="s">
        <v>3402</v>
      </c>
      <c r="L1056" s="7">
        <v>2016</v>
      </c>
      <c r="M1056" s="9">
        <v>42720</v>
      </c>
      <c r="N1056" s="10" t="s">
        <v>77</v>
      </c>
      <c r="O1056" s="10">
        <v>0</v>
      </c>
      <c r="P1056" s="10" t="s">
        <v>78</v>
      </c>
      <c r="Q1056" s="10" t="s">
        <v>78</v>
      </c>
      <c r="R1056" s="10" t="s">
        <v>78</v>
      </c>
      <c r="S1056" s="10" t="s">
        <v>78</v>
      </c>
      <c r="T1056" s="8" t="s">
        <v>90</v>
      </c>
      <c r="U1056" s="7" t="s">
        <v>3391</v>
      </c>
      <c r="V1056" s="8" t="s">
        <v>3392</v>
      </c>
      <c r="W1056" s="7" t="s">
        <v>83</v>
      </c>
      <c r="X1056" s="11" t="s">
        <v>565</v>
      </c>
      <c r="Y1056" s="8">
        <v>567</v>
      </c>
      <c r="Z1056" s="8" t="s">
        <v>861</v>
      </c>
      <c r="AA1056" s="7" t="s">
        <v>781</v>
      </c>
      <c r="AB1056" s="12" t="s">
        <v>782</v>
      </c>
      <c r="AC1056" s="4">
        <f t="shared" si="160"/>
        <v>1</v>
      </c>
      <c r="AD1056" s="2">
        <f>IF(COUNTIF(D$2:D1056,D1056)&gt;1,0,1)</f>
        <v>0</v>
      </c>
      <c r="AG1056" s="2">
        <f t="shared" si="161"/>
        <v>0</v>
      </c>
      <c r="AH1056" s="2">
        <f t="shared" si="167"/>
        <v>0</v>
      </c>
      <c r="AI1056" s="2">
        <f t="shared" si="162"/>
        <v>0</v>
      </c>
      <c r="AJ1056" s="44" t="str">
        <f t="shared" si="163"/>
        <v>34022310C30435425P</v>
      </c>
      <c r="AK1056" s="2">
        <f>IF(COUNTIF(AJ$2:AJ1056,AJ1056)&gt;1,0,1)</f>
        <v>0</v>
      </c>
      <c r="AL1056" s="2">
        <f t="shared" si="164"/>
        <v>0</v>
      </c>
      <c r="AM1056" s="2">
        <f t="shared" si="165"/>
        <v>0</v>
      </c>
      <c r="AN1056" s="2">
        <f t="shared" si="166"/>
        <v>0</v>
      </c>
      <c r="AO1056" s="2">
        <f>VLOOKUP(D1056,'[1]Matriculados PD 2015_2019'!$D:$F,3,0)</f>
        <v>0</v>
      </c>
      <c r="AP1056" s="2">
        <f t="shared" si="168"/>
        <v>0</v>
      </c>
      <c r="AQ1056" s="2">
        <f t="shared" si="169"/>
        <v>0</v>
      </c>
    </row>
    <row r="1057" spans="1:43">
      <c r="A1057" s="2">
        <v>301</v>
      </c>
      <c r="B1057" s="5" t="s">
        <v>807</v>
      </c>
      <c r="C1057" s="13" t="s">
        <v>120</v>
      </c>
      <c r="D1057" s="13" t="s">
        <v>3403</v>
      </c>
      <c r="E1057" s="14">
        <v>10492925</v>
      </c>
      <c r="F1057" s="14">
        <v>102124</v>
      </c>
      <c r="G1057" s="14" t="s">
        <v>3404</v>
      </c>
      <c r="H1057" s="13" t="s">
        <v>73</v>
      </c>
      <c r="I1057" s="13" t="s">
        <v>74</v>
      </c>
      <c r="J1057" s="14" t="s">
        <v>75</v>
      </c>
      <c r="K1057" s="14" t="s">
        <v>3405</v>
      </c>
      <c r="L1057" s="13">
        <v>2016</v>
      </c>
      <c r="M1057" s="15">
        <v>42993</v>
      </c>
      <c r="N1057" s="16" t="s">
        <v>77</v>
      </c>
      <c r="O1057" s="16">
        <v>0</v>
      </c>
      <c r="P1057" s="16" t="s">
        <v>78</v>
      </c>
      <c r="Q1057" s="16" t="s">
        <v>78</v>
      </c>
      <c r="R1057" s="16" t="s">
        <v>78</v>
      </c>
      <c r="S1057" s="16" t="s">
        <v>78</v>
      </c>
      <c r="T1057" s="14" t="s">
        <v>80</v>
      </c>
      <c r="U1057" s="13" t="s">
        <v>1699</v>
      </c>
      <c r="V1057" s="14" t="s">
        <v>1700</v>
      </c>
      <c r="W1057" s="13" t="s">
        <v>73</v>
      </c>
      <c r="X1057" s="17" t="s">
        <v>1708</v>
      </c>
      <c r="Y1057" s="14">
        <v>814</v>
      </c>
      <c r="Z1057" s="14" t="s">
        <v>829</v>
      </c>
      <c r="AA1057" s="13" t="s">
        <v>263</v>
      </c>
      <c r="AB1057" s="18" t="s">
        <v>264</v>
      </c>
      <c r="AC1057" s="4">
        <f t="shared" si="160"/>
        <v>1</v>
      </c>
      <c r="AD1057" s="2">
        <f>IF(COUNTIF(D$2:D1057,D1057)&gt;1,0,1)</f>
        <v>1</v>
      </c>
      <c r="AG1057" s="2">
        <f t="shared" si="161"/>
        <v>0</v>
      </c>
      <c r="AH1057" s="2">
        <f t="shared" si="167"/>
        <v>0</v>
      </c>
      <c r="AI1057" s="2">
        <f t="shared" si="162"/>
        <v>1</v>
      </c>
      <c r="AJ1057" s="44" t="str">
        <f t="shared" si="163"/>
        <v>45327349F27311163C</v>
      </c>
      <c r="AK1057" s="2">
        <f>IF(COUNTIF(AJ$2:AJ1057,AJ1057)&gt;1,0,1)</f>
        <v>1</v>
      </c>
      <c r="AL1057" s="2">
        <f t="shared" si="164"/>
        <v>1</v>
      </c>
      <c r="AM1057" s="2">
        <f t="shared" si="165"/>
        <v>0</v>
      </c>
      <c r="AN1057" s="2">
        <f t="shared" si="166"/>
        <v>0</v>
      </c>
      <c r="AO1057" s="2">
        <f>VLOOKUP(D1057,'[1]Matriculados PD 2015_2019'!$D:$F,3,0)</f>
        <v>0</v>
      </c>
      <c r="AP1057" s="2">
        <f t="shared" si="168"/>
        <v>0</v>
      </c>
      <c r="AQ1057" s="2">
        <f t="shared" si="169"/>
        <v>0</v>
      </c>
    </row>
    <row r="1058" spans="1:43">
      <c r="A1058" s="2">
        <v>301</v>
      </c>
      <c r="B1058" s="6" t="s">
        <v>807</v>
      </c>
      <c r="C1058" s="7" t="s">
        <v>120</v>
      </c>
      <c r="D1058" s="7" t="s">
        <v>3403</v>
      </c>
      <c r="E1058" s="8">
        <v>10492925</v>
      </c>
      <c r="F1058" s="8">
        <v>102124</v>
      </c>
      <c r="G1058" s="8" t="s">
        <v>3404</v>
      </c>
      <c r="H1058" s="7" t="s">
        <v>73</v>
      </c>
      <c r="I1058" s="7" t="s">
        <v>74</v>
      </c>
      <c r="J1058" s="8" t="s">
        <v>75</v>
      </c>
      <c r="K1058" s="8" t="s">
        <v>3405</v>
      </c>
      <c r="L1058" s="7">
        <v>2016</v>
      </c>
      <c r="M1058" s="9">
        <v>42993</v>
      </c>
      <c r="N1058" s="10" t="s">
        <v>77</v>
      </c>
      <c r="O1058" s="10">
        <v>0</v>
      </c>
      <c r="P1058" s="10" t="s">
        <v>78</v>
      </c>
      <c r="Q1058" s="10" t="s">
        <v>78</v>
      </c>
      <c r="R1058" s="10" t="s">
        <v>78</v>
      </c>
      <c r="S1058" s="10" t="s">
        <v>78</v>
      </c>
      <c r="T1058" s="8" t="s">
        <v>80</v>
      </c>
      <c r="U1058" s="7" t="s">
        <v>1706</v>
      </c>
      <c r="V1058" s="8" t="s">
        <v>1707</v>
      </c>
      <c r="W1058" s="7" t="s">
        <v>73</v>
      </c>
      <c r="X1058" s="11" t="s">
        <v>1708</v>
      </c>
      <c r="Y1058" s="8">
        <v>814</v>
      </c>
      <c r="Z1058" s="8" t="s">
        <v>829</v>
      </c>
      <c r="AA1058" s="7" t="s">
        <v>263</v>
      </c>
      <c r="AB1058" s="12" t="s">
        <v>264</v>
      </c>
      <c r="AC1058" s="4">
        <f t="shared" si="160"/>
        <v>1</v>
      </c>
      <c r="AD1058" s="2">
        <f>IF(COUNTIF(D$2:D1058,D1058)&gt;1,0,1)</f>
        <v>0</v>
      </c>
      <c r="AG1058" s="2">
        <f t="shared" si="161"/>
        <v>0</v>
      </c>
      <c r="AH1058" s="2">
        <f t="shared" si="167"/>
        <v>0</v>
      </c>
      <c r="AI1058" s="2">
        <f t="shared" si="162"/>
        <v>0</v>
      </c>
      <c r="AJ1058" s="44" t="str">
        <f t="shared" si="163"/>
        <v>45327349F52351024B</v>
      </c>
      <c r="AK1058" s="2">
        <f>IF(COUNTIF(AJ$2:AJ1058,AJ1058)&gt;1,0,1)</f>
        <v>1</v>
      </c>
      <c r="AL1058" s="2">
        <f t="shared" si="164"/>
        <v>0</v>
      </c>
      <c r="AM1058" s="2">
        <f t="shared" si="165"/>
        <v>0</v>
      </c>
      <c r="AN1058" s="2">
        <f t="shared" si="166"/>
        <v>0</v>
      </c>
      <c r="AO1058" s="2">
        <f>VLOOKUP(D1058,'[1]Matriculados PD 2015_2019'!$D:$F,3,0)</f>
        <v>0</v>
      </c>
      <c r="AP1058" s="2">
        <f t="shared" si="168"/>
        <v>0</v>
      </c>
      <c r="AQ1058" s="2">
        <f t="shared" si="169"/>
        <v>0</v>
      </c>
    </row>
    <row r="1059" spans="1:43">
      <c r="A1059" s="2">
        <v>301</v>
      </c>
      <c r="B1059" s="5" t="s">
        <v>807</v>
      </c>
      <c r="C1059" s="13" t="s">
        <v>120</v>
      </c>
      <c r="D1059" s="13" t="s">
        <v>3403</v>
      </c>
      <c r="E1059" s="14">
        <v>10492925</v>
      </c>
      <c r="F1059" s="14">
        <v>102124</v>
      </c>
      <c r="G1059" s="14" t="s">
        <v>3404</v>
      </c>
      <c r="H1059" s="13" t="s">
        <v>73</v>
      </c>
      <c r="I1059" s="13" t="s">
        <v>74</v>
      </c>
      <c r="J1059" s="14" t="s">
        <v>75</v>
      </c>
      <c r="K1059" s="14" t="s">
        <v>3405</v>
      </c>
      <c r="L1059" s="13">
        <v>2016</v>
      </c>
      <c r="M1059" s="15">
        <v>42993</v>
      </c>
      <c r="N1059" s="16" t="s">
        <v>77</v>
      </c>
      <c r="O1059" s="16">
        <v>0</v>
      </c>
      <c r="P1059" s="16" t="s">
        <v>78</v>
      </c>
      <c r="Q1059" s="16" t="s">
        <v>78</v>
      </c>
      <c r="R1059" s="16" t="s">
        <v>78</v>
      </c>
      <c r="S1059" s="16" t="s">
        <v>78</v>
      </c>
      <c r="T1059" s="14" t="s">
        <v>90</v>
      </c>
      <c r="U1059" s="13" t="s">
        <v>1706</v>
      </c>
      <c r="V1059" s="14" t="s">
        <v>1707</v>
      </c>
      <c r="W1059" s="13" t="s">
        <v>73</v>
      </c>
      <c r="X1059" s="17" t="s">
        <v>1708</v>
      </c>
      <c r="Y1059" s="14">
        <v>814</v>
      </c>
      <c r="Z1059" s="14" t="s">
        <v>829</v>
      </c>
      <c r="AA1059" s="13" t="s">
        <v>263</v>
      </c>
      <c r="AB1059" s="18" t="s">
        <v>264</v>
      </c>
      <c r="AC1059" s="4">
        <f t="shared" si="160"/>
        <v>1</v>
      </c>
      <c r="AD1059" s="2">
        <f>IF(COUNTIF(D$2:D1059,D1059)&gt;1,0,1)</f>
        <v>0</v>
      </c>
      <c r="AG1059" s="2">
        <f t="shared" si="161"/>
        <v>0</v>
      </c>
      <c r="AH1059" s="2">
        <f t="shared" si="167"/>
        <v>0</v>
      </c>
      <c r="AI1059" s="2">
        <f t="shared" si="162"/>
        <v>0</v>
      </c>
      <c r="AJ1059" s="44" t="str">
        <f t="shared" si="163"/>
        <v>45327349F52351024B</v>
      </c>
      <c r="AK1059" s="2">
        <f>IF(COUNTIF(AJ$2:AJ1059,AJ1059)&gt;1,0,1)</f>
        <v>0</v>
      </c>
      <c r="AL1059" s="2">
        <f t="shared" si="164"/>
        <v>0</v>
      </c>
      <c r="AM1059" s="2">
        <f t="shared" si="165"/>
        <v>0</v>
      </c>
      <c r="AN1059" s="2">
        <f t="shared" si="166"/>
        <v>0</v>
      </c>
      <c r="AO1059" s="2">
        <f>VLOOKUP(D1059,'[1]Matriculados PD 2015_2019'!$D:$F,3,0)</f>
        <v>0</v>
      </c>
      <c r="AP1059" s="2">
        <f t="shared" si="168"/>
        <v>0</v>
      </c>
      <c r="AQ1059" s="2">
        <f t="shared" si="169"/>
        <v>0</v>
      </c>
    </row>
    <row r="1060" spans="1:43">
      <c r="A1060" s="2">
        <v>301</v>
      </c>
      <c r="B1060" s="6" t="s">
        <v>807</v>
      </c>
      <c r="C1060" s="7" t="s">
        <v>120</v>
      </c>
      <c r="D1060" s="7" t="s">
        <v>3411</v>
      </c>
      <c r="E1060" s="8">
        <v>10456106</v>
      </c>
      <c r="F1060" s="8">
        <v>102124</v>
      </c>
      <c r="G1060" s="8" t="s">
        <v>3412</v>
      </c>
      <c r="H1060" s="7" t="s">
        <v>73</v>
      </c>
      <c r="I1060" s="7" t="s">
        <v>74</v>
      </c>
      <c r="J1060" s="8" t="s">
        <v>75</v>
      </c>
      <c r="K1060" s="8" t="s">
        <v>3413</v>
      </c>
      <c r="L1060" s="7">
        <v>2016</v>
      </c>
      <c r="M1060" s="9">
        <v>43003</v>
      </c>
      <c r="N1060" s="10" t="s">
        <v>77</v>
      </c>
      <c r="O1060" s="10">
        <v>0</v>
      </c>
      <c r="P1060" s="10" t="s">
        <v>78</v>
      </c>
      <c r="Q1060" s="10" t="s">
        <v>78</v>
      </c>
      <c r="R1060" s="10" t="s">
        <v>78</v>
      </c>
      <c r="S1060" s="10" t="s">
        <v>78</v>
      </c>
      <c r="T1060" s="8" t="s">
        <v>80</v>
      </c>
      <c r="U1060" s="7" t="s">
        <v>1751</v>
      </c>
      <c r="V1060" s="8" t="s">
        <v>1752</v>
      </c>
      <c r="W1060" s="7" t="s">
        <v>83</v>
      </c>
      <c r="X1060" s="11" t="s">
        <v>814</v>
      </c>
      <c r="Y1060" s="8">
        <v>345</v>
      </c>
      <c r="Z1060" s="8" t="s">
        <v>815</v>
      </c>
      <c r="AA1060" s="7" t="s">
        <v>781</v>
      </c>
      <c r="AB1060" s="12" t="s">
        <v>782</v>
      </c>
      <c r="AC1060" s="4">
        <f t="shared" si="160"/>
        <v>1</v>
      </c>
      <c r="AD1060" s="2">
        <f>IF(COUNTIF(D$2:D1060,D1060)&gt;1,0,1)</f>
        <v>1</v>
      </c>
      <c r="AG1060" s="2">
        <f t="shared" si="161"/>
        <v>0</v>
      </c>
      <c r="AH1060" s="2">
        <f t="shared" si="167"/>
        <v>0</v>
      </c>
      <c r="AI1060" s="2">
        <f t="shared" si="162"/>
        <v>1</v>
      </c>
      <c r="AJ1060" s="44" t="str">
        <f t="shared" si="163"/>
        <v>45743685C24090397J</v>
      </c>
      <c r="AK1060" s="2">
        <f>IF(COUNTIF(AJ$2:AJ1060,AJ1060)&gt;1,0,1)</f>
        <v>1</v>
      </c>
      <c r="AL1060" s="2">
        <f t="shared" si="164"/>
        <v>1</v>
      </c>
      <c r="AM1060" s="2">
        <f t="shared" si="165"/>
        <v>0</v>
      </c>
      <c r="AN1060" s="2">
        <f t="shared" si="166"/>
        <v>0</v>
      </c>
      <c r="AO1060" s="2">
        <f>VLOOKUP(D1060,'[1]Matriculados PD 2015_2019'!$D:$F,3,0)</f>
        <v>0</v>
      </c>
      <c r="AP1060" s="2">
        <f t="shared" si="168"/>
        <v>0</v>
      </c>
      <c r="AQ1060" s="2">
        <f t="shared" si="169"/>
        <v>0</v>
      </c>
    </row>
    <row r="1061" spans="1:43">
      <c r="A1061" s="2">
        <v>301</v>
      </c>
      <c r="B1061" s="5" t="s">
        <v>807</v>
      </c>
      <c r="C1061" s="13" t="s">
        <v>120</v>
      </c>
      <c r="D1061" s="13" t="s">
        <v>3411</v>
      </c>
      <c r="E1061" s="14">
        <v>10456106</v>
      </c>
      <c r="F1061" s="14">
        <v>102124</v>
      </c>
      <c r="G1061" s="14" t="s">
        <v>3412</v>
      </c>
      <c r="H1061" s="13" t="s">
        <v>73</v>
      </c>
      <c r="I1061" s="13" t="s">
        <v>74</v>
      </c>
      <c r="J1061" s="14" t="s">
        <v>75</v>
      </c>
      <c r="K1061" s="14" t="s">
        <v>3413</v>
      </c>
      <c r="L1061" s="13">
        <v>2016</v>
      </c>
      <c r="M1061" s="15">
        <v>43003</v>
      </c>
      <c r="N1061" s="16" t="s">
        <v>77</v>
      </c>
      <c r="O1061" s="16">
        <v>0</v>
      </c>
      <c r="P1061" s="16" t="s">
        <v>78</v>
      </c>
      <c r="Q1061" s="16" t="s">
        <v>78</v>
      </c>
      <c r="R1061" s="16" t="s">
        <v>78</v>
      </c>
      <c r="S1061" s="16" t="s">
        <v>78</v>
      </c>
      <c r="T1061" s="14" t="s">
        <v>80</v>
      </c>
      <c r="U1061" s="13" t="s">
        <v>1694</v>
      </c>
      <c r="V1061" s="14" t="s">
        <v>1695</v>
      </c>
      <c r="W1061" s="13" t="s">
        <v>83</v>
      </c>
      <c r="X1061" s="17" t="s">
        <v>814</v>
      </c>
      <c r="Y1061" s="14">
        <v>345</v>
      </c>
      <c r="Z1061" s="14" t="s">
        <v>815</v>
      </c>
      <c r="AA1061" s="13" t="s">
        <v>781</v>
      </c>
      <c r="AB1061" s="18" t="s">
        <v>782</v>
      </c>
      <c r="AC1061" s="4">
        <f t="shared" si="160"/>
        <v>1</v>
      </c>
      <c r="AD1061" s="2">
        <f>IF(COUNTIF(D$2:D1061,D1061)&gt;1,0,1)</f>
        <v>0</v>
      </c>
      <c r="AG1061" s="2">
        <f t="shared" si="161"/>
        <v>0</v>
      </c>
      <c r="AH1061" s="2">
        <f t="shared" si="167"/>
        <v>0</v>
      </c>
      <c r="AI1061" s="2">
        <f t="shared" si="162"/>
        <v>0</v>
      </c>
      <c r="AJ1061" s="44" t="str">
        <f t="shared" si="163"/>
        <v>45743685C34000170Y</v>
      </c>
      <c r="AK1061" s="2">
        <f>IF(COUNTIF(AJ$2:AJ1061,AJ1061)&gt;1,0,1)</f>
        <v>1</v>
      </c>
      <c r="AL1061" s="2">
        <f t="shared" si="164"/>
        <v>0</v>
      </c>
      <c r="AM1061" s="2">
        <f t="shared" si="165"/>
        <v>0</v>
      </c>
      <c r="AN1061" s="2">
        <f t="shared" si="166"/>
        <v>0</v>
      </c>
      <c r="AO1061" s="2">
        <f>VLOOKUP(D1061,'[1]Matriculados PD 2015_2019'!$D:$F,3,0)</f>
        <v>0</v>
      </c>
      <c r="AP1061" s="2">
        <f t="shared" si="168"/>
        <v>0</v>
      </c>
      <c r="AQ1061" s="2">
        <f t="shared" si="169"/>
        <v>0</v>
      </c>
    </row>
    <row r="1062" spans="1:43">
      <c r="A1062" s="2">
        <v>301</v>
      </c>
      <c r="B1062" s="6" t="s">
        <v>807</v>
      </c>
      <c r="C1062" s="7" t="s">
        <v>120</v>
      </c>
      <c r="D1062" s="7" t="s">
        <v>3411</v>
      </c>
      <c r="E1062" s="8">
        <v>10456106</v>
      </c>
      <c r="F1062" s="8">
        <v>102124</v>
      </c>
      <c r="G1062" s="8" t="s">
        <v>3412</v>
      </c>
      <c r="H1062" s="7" t="s">
        <v>73</v>
      </c>
      <c r="I1062" s="7" t="s">
        <v>74</v>
      </c>
      <c r="J1062" s="8" t="s">
        <v>75</v>
      </c>
      <c r="K1062" s="8" t="s">
        <v>3413</v>
      </c>
      <c r="L1062" s="7">
        <v>2016</v>
      </c>
      <c r="M1062" s="9">
        <v>43003</v>
      </c>
      <c r="N1062" s="10" t="s">
        <v>77</v>
      </c>
      <c r="O1062" s="10">
        <v>0</v>
      </c>
      <c r="P1062" s="10" t="s">
        <v>78</v>
      </c>
      <c r="Q1062" s="10" t="s">
        <v>78</v>
      </c>
      <c r="R1062" s="10" t="s">
        <v>78</v>
      </c>
      <c r="S1062" s="10" t="s">
        <v>78</v>
      </c>
      <c r="T1062" s="8" t="s">
        <v>90</v>
      </c>
      <c r="U1062" s="7" t="s">
        <v>1694</v>
      </c>
      <c r="V1062" s="8" t="s">
        <v>1695</v>
      </c>
      <c r="W1062" s="7" t="s">
        <v>83</v>
      </c>
      <c r="X1062" s="11" t="s">
        <v>814</v>
      </c>
      <c r="Y1062" s="8">
        <v>345</v>
      </c>
      <c r="Z1062" s="8" t="s">
        <v>815</v>
      </c>
      <c r="AA1062" s="7" t="s">
        <v>781</v>
      </c>
      <c r="AB1062" s="12" t="s">
        <v>782</v>
      </c>
      <c r="AC1062" s="4">
        <f t="shared" si="160"/>
        <v>1</v>
      </c>
      <c r="AD1062" s="2">
        <f>IF(COUNTIF(D$2:D1062,D1062)&gt;1,0,1)</f>
        <v>0</v>
      </c>
      <c r="AG1062" s="2">
        <f t="shared" si="161"/>
        <v>0</v>
      </c>
      <c r="AH1062" s="2">
        <f t="shared" si="167"/>
        <v>0</v>
      </c>
      <c r="AI1062" s="2">
        <f t="shared" si="162"/>
        <v>0</v>
      </c>
      <c r="AJ1062" s="44" t="str">
        <f t="shared" si="163"/>
        <v>45743685C34000170Y</v>
      </c>
      <c r="AK1062" s="2">
        <f>IF(COUNTIF(AJ$2:AJ1062,AJ1062)&gt;1,0,1)</f>
        <v>0</v>
      </c>
      <c r="AL1062" s="2">
        <f t="shared" si="164"/>
        <v>0</v>
      </c>
      <c r="AM1062" s="2">
        <f t="shared" si="165"/>
        <v>0</v>
      </c>
      <c r="AN1062" s="2">
        <f t="shared" si="166"/>
        <v>0</v>
      </c>
      <c r="AO1062" s="2">
        <f>VLOOKUP(D1062,'[1]Matriculados PD 2015_2019'!$D:$F,3,0)</f>
        <v>0</v>
      </c>
      <c r="AP1062" s="2">
        <f t="shared" si="168"/>
        <v>0</v>
      </c>
      <c r="AQ1062" s="2">
        <f t="shared" si="169"/>
        <v>0</v>
      </c>
    </row>
    <row r="1063" spans="1:43">
      <c r="A1063" s="2">
        <v>301</v>
      </c>
      <c r="B1063" s="5" t="s">
        <v>807</v>
      </c>
      <c r="C1063" s="13" t="s">
        <v>120</v>
      </c>
      <c r="D1063" s="13" t="s">
        <v>3419</v>
      </c>
      <c r="E1063" s="14">
        <v>20005217</v>
      </c>
      <c r="F1063" s="14">
        <v>102124</v>
      </c>
      <c r="G1063" s="14" t="s">
        <v>3420</v>
      </c>
      <c r="H1063" s="13" t="s">
        <v>73</v>
      </c>
      <c r="I1063" s="13" t="s">
        <v>74</v>
      </c>
      <c r="J1063" s="14" t="s">
        <v>75</v>
      </c>
      <c r="K1063" s="14" t="s">
        <v>3421</v>
      </c>
      <c r="L1063" s="13">
        <v>2016</v>
      </c>
      <c r="M1063" s="15">
        <v>43007</v>
      </c>
      <c r="N1063" s="16" t="s">
        <v>77</v>
      </c>
      <c r="O1063" s="16">
        <v>0</v>
      </c>
      <c r="P1063" s="16" t="s">
        <v>78</v>
      </c>
      <c r="Q1063" s="16" t="s">
        <v>78</v>
      </c>
      <c r="R1063" s="16" t="s">
        <v>78</v>
      </c>
      <c r="S1063" s="16" t="s">
        <v>78</v>
      </c>
      <c r="T1063" s="14" t="s">
        <v>80</v>
      </c>
      <c r="U1063" s="13" t="s">
        <v>1694</v>
      </c>
      <c r="V1063" s="14" t="s">
        <v>1695</v>
      </c>
      <c r="W1063" s="13" t="s">
        <v>83</v>
      </c>
      <c r="X1063" s="17" t="s">
        <v>814</v>
      </c>
      <c r="Y1063" s="14">
        <v>345</v>
      </c>
      <c r="Z1063" s="14" t="s">
        <v>815</v>
      </c>
      <c r="AA1063" s="13" t="s">
        <v>781</v>
      </c>
      <c r="AB1063" s="18" t="s">
        <v>782</v>
      </c>
      <c r="AC1063" s="4">
        <f t="shared" si="160"/>
        <v>1</v>
      </c>
      <c r="AD1063" s="2">
        <f>IF(COUNTIF(D$2:D1063,D1063)&gt;1,0,1)</f>
        <v>1</v>
      </c>
      <c r="AG1063" s="2">
        <f t="shared" si="161"/>
        <v>0</v>
      </c>
      <c r="AH1063" s="2">
        <f t="shared" si="167"/>
        <v>0</v>
      </c>
      <c r="AI1063" s="2">
        <f t="shared" si="162"/>
        <v>1</v>
      </c>
      <c r="AJ1063" s="44" t="str">
        <f t="shared" si="163"/>
        <v>52548585W34000170Y</v>
      </c>
      <c r="AK1063" s="2">
        <f>IF(COUNTIF(AJ$2:AJ1063,AJ1063)&gt;1,0,1)</f>
        <v>1</v>
      </c>
      <c r="AL1063" s="2">
        <f t="shared" si="164"/>
        <v>0</v>
      </c>
      <c r="AM1063" s="2">
        <f t="shared" si="165"/>
        <v>0</v>
      </c>
      <c r="AN1063" s="2">
        <f t="shared" si="166"/>
        <v>0</v>
      </c>
      <c r="AO1063" s="2">
        <f>VLOOKUP(D1063,'[1]Matriculados PD 2015_2019'!$D:$F,3,0)</f>
        <v>0</v>
      </c>
      <c r="AP1063" s="2">
        <f t="shared" si="168"/>
        <v>0</v>
      </c>
      <c r="AQ1063" s="2">
        <f t="shared" si="169"/>
        <v>0</v>
      </c>
    </row>
    <row r="1064" spans="1:43">
      <c r="A1064" s="2">
        <v>301</v>
      </c>
      <c r="B1064" s="6" t="s">
        <v>807</v>
      </c>
      <c r="C1064" s="7" t="s">
        <v>120</v>
      </c>
      <c r="D1064" s="7" t="s">
        <v>3419</v>
      </c>
      <c r="E1064" s="8">
        <v>20005217</v>
      </c>
      <c r="F1064" s="8">
        <v>102124</v>
      </c>
      <c r="G1064" s="8" t="s">
        <v>3420</v>
      </c>
      <c r="H1064" s="7" t="s">
        <v>73</v>
      </c>
      <c r="I1064" s="7" t="s">
        <v>74</v>
      </c>
      <c r="J1064" s="8" t="s">
        <v>75</v>
      </c>
      <c r="K1064" s="8" t="s">
        <v>3421</v>
      </c>
      <c r="L1064" s="7">
        <v>2016</v>
      </c>
      <c r="M1064" s="9">
        <v>43007</v>
      </c>
      <c r="N1064" s="10" t="s">
        <v>77</v>
      </c>
      <c r="O1064" s="10">
        <v>0</v>
      </c>
      <c r="P1064" s="10" t="s">
        <v>78</v>
      </c>
      <c r="Q1064" s="10" t="s">
        <v>78</v>
      </c>
      <c r="R1064" s="10" t="s">
        <v>78</v>
      </c>
      <c r="S1064" s="10" t="s">
        <v>78</v>
      </c>
      <c r="T1064" s="8" t="s">
        <v>90</v>
      </c>
      <c r="U1064" s="7" t="s">
        <v>1694</v>
      </c>
      <c r="V1064" s="8" t="s">
        <v>1695</v>
      </c>
      <c r="W1064" s="7" t="s">
        <v>83</v>
      </c>
      <c r="X1064" s="11" t="s">
        <v>814</v>
      </c>
      <c r="Y1064" s="8">
        <v>345</v>
      </c>
      <c r="Z1064" s="8" t="s">
        <v>815</v>
      </c>
      <c r="AA1064" s="7" t="s">
        <v>781</v>
      </c>
      <c r="AB1064" s="12" t="s">
        <v>782</v>
      </c>
      <c r="AC1064" s="4">
        <f t="shared" si="160"/>
        <v>1</v>
      </c>
      <c r="AD1064" s="2">
        <f>IF(COUNTIF(D$2:D1064,D1064)&gt;1,0,1)</f>
        <v>0</v>
      </c>
      <c r="AG1064" s="2">
        <f t="shared" si="161"/>
        <v>0</v>
      </c>
      <c r="AH1064" s="2">
        <f t="shared" si="167"/>
        <v>0</v>
      </c>
      <c r="AI1064" s="2">
        <f t="shared" si="162"/>
        <v>0</v>
      </c>
      <c r="AJ1064" s="44" t="str">
        <f t="shared" si="163"/>
        <v>52548585W34000170Y</v>
      </c>
      <c r="AK1064" s="2">
        <f>IF(COUNTIF(AJ$2:AJ1064,AJ1064)&gt;1,0,1)</f>
        <v>0</v>
      </c>
      <c r="AL1064" s="2">
        <f t="shared" si="164"/>
        <v>0</v>
      </c>
      <c r="AM1064" s="2">
        <f t="shared" si="165"/>
        <v>0</v>
      </c>
      <c r="AN1064" s="2">
        <f t="shared" si="166"/>
        <v>0</v>
      </c>
      <c r="AO1064" s="2">
        <f>VLOOKUP(D1064,'[1]Matriculados PD 2015_2019'!$D:$F,3,0)</f>
        <v>0</v>
      </c>
      <c r="AP1064" s="2">
        <f t="shared" si="168"/>
        <v>0</v>
      </c>
      <c r="AQ1064" s="2">
        <f t="shared" si="169"/>
        <v>0</v>
      </c>
    </row>
    <row r="1065" spans="1:43">
      <c r="A1065" s="2">
        <v>301</v>
      </c>
      <c r="B1065" s="5" t="s">
        <v>807</v>
      </c>
      <c r="C1065" s="13" t="s">
        <v>120</v>
      </c>
      <c r="D1065" s="13" t="s">
        <v>3422</v>
      </c>
      <c r="E1065" s="14">
        <v>10535609</v>
      </c>
      <c r="F1065" s="14">
        <v>102124</v>
      </c>
      <c r="G1065" s="14" t="s">
        <v>3423</v>
      </c>
      <c r="H1065" s="13" t="s">
        <v>83</v>
      </c>
      <c r="I1065" s="13" t="s">
        <v>74</v>
      </c>
      <c r="J1065" s="14" t="s">
        <v>75</v>
      </c>
      <c r="K1065" s="14" t="s">
        <v>3424</v>
      </c>
      <c r="L1065" s="13">
        <v>2016</v>
      </c>
      <c r="M1065" s="15">
        <v>42998</v>
      </c>
      <c r="N1065" s="16" t="s">
        <v>77</v>
      </c>
      <c r="O1065" s="16">
        <v>0</v>
      </c>
      <c r="P1065" s="16" t="s">
        <v>78</v>
      </c>
      <c r="Q1065" s="16" t="s">
        <v>78</v>
      </c>
      <c r="R1065" s="16" t="s">
        <v>78</v>
      </c>
      <c r="S1065" s="16" t="s">
        <v>78</v>
      </c>
      <c r="T1065" s="14" t="s">
        <v>80</v>
      </c>
      <c r="U1065" s="13" t="s">
        <v>1699</v>
      </c>
      <c r="V1065" s="14" t="s">
        <v>1700</v>
      </c>
      <c r="W1065" s="13" t="s">
        <v>73</v>
      </c>
      <c r="X1065" s="17" t="s">
        <v>1708</v>
      </c>
      <c r="Y1065" s="14">
        <v>814</v>
      </c>
      <c r="Z1065" s="14" t="s">
        <v>829</v>
      </c>
      <c r="AA1065" s="13" t="s">
        <v>263</v>
      </c>
      <c r="AB1065" s="18" t="s">
        <v>264</v>
      </c>
      <c r="AC1065" s="4">
        <f t="shared" si="160"/>
        <v>1</v>
      </c>
      <c r="AD1065" s="2">
        <f>IF(COUNTIF(D$2:D1065,D1065)&gt;1,0,1)</f>
        <v>1</v>
      </c>
      <c r="AG1065" s="2">
        <f t="shared" si="161"/>
        <v>0</v>
      </c>
      <c r="AH1065" s="2">
        <f t="shared" si="167"/>
        <v>0</v>
      </c>
      <c r="AI1065" s="2">
        <f t="shared" si="162"/>
        <v>1</v>
      </c>
      <c r="AJ1065" s="44" t="str">
        <f t="shared" si="163"/>
        <v>80050081F27311163C</v>
      </c>
      <c r="AK1065" s="2">
        <f>IF(COUNTIF(AJ$2:AJ1065,AJ1065)&gt;1,0,1)</f>
        <v>1</v>
      </c>
      <c r="AL1065" s="2">
        <f t="shared" si="164"/>
        <v>1</v>
      </c>
      <c r="AM1065" s="2">
        <f t="shared" si="165"/>
        <v>0</v>
      </c>
      <c r="AN1065" s="2">
        <f t="shared" si="166"/>
        <v>0</v>
      </c>
      <c r="AO1065" s="2">
        <f>VLOOKUP(D1065,'[1]Matriculados PD 2015_2019'!$D:$F,3,0)</f>
        <v>0</v>
      </c>
      <c r="AP1065" s="2">
        <f t="shared" si="168"/>
        <v>0</v>
      </c>
      <c r="AQ1065" s="2">
        <f t="shared" si="169"/>
        <v>0</v>
      </c>
    </row>
    <row r="1066" spans="1:43">
      <c r="A1066" s="2">
        <v>301</v>
      </c>
      <c r="B1066" s="6" t="s">
        <v>807</v>
      </c>
      <c r="C1066" s="7" t="s">
        <v>120</v>
      </c>
      <c r="D1066" s="7" t="s">
        <v>3422</v>
      </c>
      <c r="E1066" s="8">
        <v>10535609</v>
      </c>
      <c r="F1066" s="8">
        <v>102124</v>
      </c>
      <c r="G1066" s="8" t="s">
        <v>3423</v>
      </c>
      <c r="H1066" s="7" t="s">
        <v>83</v>
      </c>
      <c r="I1066" s="7" t="s">
        <v>74</v>
      </c>
      <c r="J1066" s="8" t="s">
        <v>75</v>
      </c>
      <c r="K1066" s="8" t="s">
        <v>3424</v>
      </c>
      <c r="L1066" s="7">
        <v>2016</v>
      </c>
      <c r="M1066" s="9">
        <v>42998</v>
      </c>
      <c r="N1066" s="10" t="s">
        <v>77</v>
      </c>
      <c r="O1066" s="10">
        <v>0</v>
      </c>
      <c r="P1066" s="10" t="s">
        <v>78</v>
      </c>
      <c r="Q1066" s="10" t="s">
        <v>78</v>
      </c>
      <c r="R1066" s="10" t="s">
        <v>78</v>
      </c>
      <c r="S1066" s="10" t="s">
        <v>78</v>
      </c>
      <c r="T1066" s="8" t="s">
        <v>80</v>
      </c>
      <c r="U1066" s="7" t="s">
        <v>1706</v>
      </c>
      <c r="V1066" s="8" t="s">
        <v>1707</v>
      </c>
      <c r="W1066" s="7" t="s">
        <v>73</v>
      </c>
      <c r="X1066" s="11" t="s">
        <v>1708</v>
      </c>
      <c r="Y1066" s="8">
        <v>814</v>
      </c>
      <c r="Z1066" s="8" t="s">
        <v>829</v>
      </c>
      <c r="AA1066" s="7" t="s">
        <v>263</v>
      </c>
      <c r="AB1066" s="12" t="s">
        <v>264</v>
      </c>
      <c r="AC1066" s="4">
        <f t="shared" si="160"/>
        <v>1</v>
      </c>
      <c r="AD1066" s="2">
        <f>IF(COUNTIF(D$2:D1066,D1066)&gt;1,0,1)</f>
        <v>0</v>
      </c>
      <c r="AG1066" s="2">
        <f t="shared" si="161"/>
        <v>0</v>
      </c>
      <c r="AH1066" s="2">
        <f t="shared" si="167"/>
        <v>0</v>
      </c>
      <c r="AI1066" s="2">
        <f t="shared" si="162"/>
        <v>0</v>
      </c>
      <c r="AJ1066" s="44" t="str">
        <f t="shared" si="163"/>
        <v>80050081F52351024B</v>
      </c>
      <c r="AK1066" s="2">
        <f>IF(COUNTIF(AJ$2:AJ1066,AJ1066)&gt;1,0,1)</f>
        <v>1</v>
      </c>
      <c r="AL1066" s="2">
        <f t="shared" si="164"/>
        <v>0</v>
      </c>
      <c r="AM1066" s="2">
        <f t="shared" si="165"/>
        <v>0</v>
      </c>
      <c r="AN1066" s="2">
        <f t="shared" si="166"/>
        <v>0</v>
      </c>
      <c r="AO1066" s="2">
        <f>VLOOKUP(D1066,'[1]Matriculados PD 2015_2019'!$D:$F,3,0)</f>
        <v>0</v>
      </c>
      <c r="AP1066" s="2">
        <f t="shared" si="168"/>
        <v>0</v>
      </c>
      <c r="AQ1066" s="2">
        <f t="shared" si="169"/>
        <v>0</v>
      </c>
    </row>
    <row r="1067" spans="1:43">
      <c r="A1067" s="2">
        <v>301</v>
      </c>
      <c r="B1067" s="5" t="s">
        <v>807</v>
      </c>
      <c r="C1067" s="13" t="s">
        <v>120</v>
      </c>
      <c r="D1067" s="13" t="s">
        <v>3422</v>
      </c>
      <c r="E1067" s="14">
        <v>10535609</v>
      </c>
      <c r="F1067" s="14">
        <v>102124</v>
      </c>
      <c r="G1067" s="14" t="s">
        <v>3423</v>
      </c>
      <c r="H1067" s="13" t="s">
        <v>83</v>
      </c>
      <c r="I1067" s="13" t="s">
        <v>74</v>
      </c>
      <c r="J1067" s="14" t="s">
        <v>75</v>
      </c>
      <c r="K1067" s="14" t="s">
        <v>3424</v>
      </c>
      <c r="L1067" s="13">
        <v>2016</v>
      </c>
      <c r="M1067" s="15">
        <v>42998</v>
      </c>
      <c r="N1067" s="16" t="s">
        <v>77</v>
      </c>
      <c r="O1067" s="16">
        <v>0</v>
      </c>
      <c r="P1067" s="16" t="s">
        <v>78</v>
      </c>
      <c r="Q1067" s="16" t="s">
        <v>78</v>
      </c>
      <c r="R1067" s="16" t="s">
        <v>78</v>
      </c>
      <c r="S1067" s="16" t="s">
        <v>78</v>
      </c>
      <c r="T1067" s="14" t="s">
        <v>90</v>
      </c>
      <c r="U1067" s="13" t="s">
        <v>1706</v>
      </c>
      <c r="V1067" s="14" t="s">
        <v>1707</v>
      </c>
      <c r="W1067" s="13" t="s">
        <v>73</v>
      </c>
      <c r="X1067" s="17" t="s">
        <v>1708</v>
      </c>
      <c r="Y1067" s="14">
        <v>814</v>
      </c>
      <c r="Z1067" s="14" t="s">
        <v>829</v>
      </c>
      <c r="AA1067" s="13" t="s">
        <v>263</v>
      </c>
      <c r="AB1067" s="18" t="s">
        <v>264</v>
      </c>
      <c r="AC1067" s="4">
        <f t="shared" si="160"/>
        <v>1</v>
      </c>
      <c r="AD1067" s="2">
        <f>IF(COUNTIF(D$2:D1067,D1067)&gt;1,0,1)</f>
        <v>0</v>
      </c>
      <c r="AG1067" s="2">
        <f t="shared" si="161"/>
        <v>0</v>
      </c>
      <c r="AH1067" s="2">
        <f t="shared" si="167"/>
        <v>0</v>
      </c>
      <c r="AI1067" s="2">
        <f t="shared" si="162"/>
        <v>0</v>
      </c>
      <c r="AJ1067" s="44" t="str">
        <f t="shared" si="163"/>
        <v>80050081F52351024B</v>
      </c>
      <c r="AK1067" s="2">
        <f>IF(COUNTIF(AJ$2:AJ1067,AJ1067)&gt;1,0,1)</f>
        <v>0</v>
      </c>
      <c r="AL1067" s="2">
        <f t="shared" si="164"/>
        <v>0</v>
      </c>
      <c r="AM1067" s="2">
        <f t="shared" si="165"/>
        <v>0</v>
      </c>
      <c r="AN1067" s="2">
        <f t="shared" si="166"/>
        <v>0</v>
      </c>
      <c r="AO1067" s="2">
        <f>VLOOKUP(D1067,'[1]Matriculados PD 2015_2019'!$D:$F,3,0)</f>
        <v>0</v>
      </c>
      <c r="AP1067" s="2">
        <f t="shared" si="168"/>
        <v>0</v>
      </c>
      <c r="AQ1067" s="2">
        <f t="shared" si="169"/>
        <v>0</v>
      </c>
    </row>
    <row r="1068" spans="1:43">
      <c r="A1068" s="2">
        <v>301</v>
      </c>
      <c r="B1068" s="5" t="s">
        <v>807</v>
      </c>
      <c r="C1068" s="13" t="s">
        <v>120</v>
      </c>
      <c r="D1068" s="13" t="s">
        <v>3428</v>
      </c>
      <c r="E1068" s="14">
        <v>20042215</v>
      </c>
      <c r="F1068" s="14">
        <v>102124</v>
      </c>
      <c r="G1068" s="14" t="s">
        <v>3429</v>
      </c>
      <c r="H1068" s="13" t="s">
        <v>73</v>
      </c>
      <c r="I1068" s="13" t="s">
        <v>801</v>
      </c>
      <c r="J1068" s="14" t="s">
        <v>75</v>
      </c>
      <c r="K1068" s="14" t="s">
        <v>3430</v>
      </c>
      <c r="L1068" s="13">
        <v>2016</v>
      </c>
      <c r="M1068" s="15">
        <v>42999</v>
      </c>
      <c r="N1068" s="16" t="s">
        <v>77</v>
      </c>
      <c r="O1068" s="16">
        <v>0</v>
      </c>
      <c r="P1068" s="16" t="s">
        <v>78</v>
      </c>
      <c r="Q1068" s="16" t="s">
        <v>78</v>
      </c>
      <c r="R1068" s="16" t="s">
        <v>78</v>
      </c>
      <c r="S1068" s="16" t="s">
        <v>78</v>
      </c>
      <c r="T1068" s="14" t="s">
        <v>80</v>
      </c>
      <c r="U1068" s="13" t="s">
        <v>854</v>
      </c>
      <c r="V1068" s="14" t="s">
        <v>855</v>
      </c>
      <c r="W1068" s="13" t="s">
        <v>83</v>
      </c>
      <c r="X1068" s="17" t="s">
        <v>4691</v>
      </c>
      <c r="Y1068" s="14">
        <v>583</v>
      </c>
      <c r="Z1068" s="14" t="s">
        <v>838</v>
      </c>
      <c r="AA1068" s="13" t="s">
        <v>781</v>
      </c>
      <c r="AB1068" s="18" t="s">
        <v>782</v>
      </c>
      <c r="AC1068" s="4">
        <f t="shared" si="160"/>
        <v>1</v>
      </c>
      <c r="AD1068" s="2">
        <f>IF(COUNTIF(D$2:D1068,D1068)&gt;1,0,1)</f>
        <v>1</v>
      </c>
      <c r="AG1068" s="2">
        <f t="shared" si="161"/>
        <v>0</v>
      </c>
      <c r="AH1068" s="2">
        <f t="shared" si="167"/>
        <v>0</v>
      </c>
      <c r="AI1068" s="2">
        <f t="shared" si="162"/>
        <v>1</v>
      </c>
      <c r="AJ1068" s="44" t="str">
        <f t="shared" si="163"/>
        <v>G1481916407937268Z</v>
      </c>
      <c r="AK1068" s="2">
        <f>IF(COUNTIF(AJ$2:AJ1068,AJ1068)&gt;1,0,1)</f>
        <v>1</v>
      </c>
      <c r="AL1068" s="2">
        <f t="shared" si="164"/>
        <v>0</v>
      </c>
      <c r="AM1068" s="2">
        <f t="shared" si="165"/>
        <v>0</v>
      </c>
      <c r="AN1068" s="2">
        <f t="shared" si="166"/>
        <v>1</v>
      </c>
      <c r="AO1068" s="2">
        <f>VLOOKUP(D1068,'[1]Matriculados PD 2015_2019'!$D:$F,3,0)</f>
        <v>0</v>
      </c>
      <c r="AP1068" s="2">
        <f t="shared" si="168"/>
        <v>0</v>
      </c>
      <c r="AQ1068" s="2">
        <f t="shared" si="169"/>
        <v>0</v>
      </c>
    </row>
    <row r="1069" spans="1:43">
      <c r="A1069" s="2">
        <v>301</v>
      </c>
      <c r="B1069" s="6" t="s">
        <v>807</v>
      </c>
      <c r="C1069" s="7" t="s">
        <v>120</v>
      </c>
      <c r="D1069" s="7" t="s">
        <v>3428</v>
      </c>
      <c r="E1069" s="8">
        <v>20042215</v>
      </c>
      <c r="F1069" s="8">
        <v>102124</v>
      </c>
      <c r="G1069" s="8" t="s">
        <v>3429</v>
      </c>
      <c r="H1069" s="7" t="s">
        <v>73</v>
      </c>
      <c r="I1069" s="7" t="s">
        <v>801</v>
      </c>
      <c r="J1069" s="8" t="s">
        <v>75</v>
      </c>
      <c r="K1069" s="8" t="s">
        <v>3430</v>
      </c>
      <c r="L1069" s="7">
        <v>2016</v>
      </c>
      <c r="M1069" s="9">
        <v>42999</v>
      </c>
      <c r="N1069" s="10" t="s">
        <v>77</v>
      </c>
      <c r="O1069" s="10">
        <v>0</v>
      </c>
      <c r="P1069" s="10" t="s">
        <v>78</v>
      </c>
      <c r="Q1069" s="10" t="s">
        <v>78</v>
      </c>
      <c r="R1069" s="10" t="s">
        <v>78</v>
      </c>
      <c r="S1069" s="10" t="s">
        <v>78</v>
      </c>
      <c r="T1069" s="8" t="s">
        <v>90</v>
      </c>
      <c r="U1069" s="7" t="s">
        <v>854</v>
      </c>
      <c r="V1069" s="8" t="s">
        <v>855</v>
      </c>
      <c r="W1069" s="7" t="s">
        <v>83</v>
      </c>
      <c r="X1069" s="11" t="s">
        <v>4691</v>
      </c>
      <c r="Y1069" s="8">
        <v>583</v>
      </c>
      <c r="Z1069" s="8" t="s">
        <v>838</v>
      </c>
      <c r="AA1069" s="7" t="s">
        <v>781</v>
      </c>
      <c r="AB1069" s="12" t="s">
        <v>782</v>
      </c>
      <c r="AC1069" s="4">
        <f t="shared" si="160"/>
        <v>1</v>
      </c>
      <c r="AD1069" s="2">
        <f>IF(COUNTIF(D$2:D1069,D1069)&gt;1,0,1)</f>
        <v>0</v>
      </c>
      <c r="AG1069" s="2">
        <f t="shared" si="161"/>
        <v>0</v>
      </c>
      <c r="AH1069" s="2">
        <f t="shared" si="167"/>
        <v>0</v>
      </c>
      <c r="AI1069" s="2">
        <f t="shared" si="162"/>
        <v>0</v>
      </c>
      <c r="AJ1069" s="44" t="str">
        <f t="shared" si="163"/>
        <v>G1481916407937268Z</v>
      </c>
      <c r="AK1069" s="2">
        <f>IF(COUNTIF(AJ$2:AJ1069,AJ1069)&gt;1,0,1)</f>
        <v>0</v>
      </c>
      <c r="AL1069" s="2">
        <f t="shared" si="164"/>
        <v>0</v>
      </c>
      <c r="AM1069" s="2">
        <f t="shared" si="165"/>
        <v>0</v>
      </c>
      <c r="AN1069" s="2">
        <f t="shared" si="166"/>
        <v>0</v>
      </c>
      <c r="AO1069" s="2">
        <f>VLOOKUP(D1069,'[1]Matriculados PD 2015_2019'!$D:$F,3,0)</f>
        <v>0</v>
      </c>
      <c r="AP1069" s="2">
        <f t="shared" si="168"/>
        <v>0</v>
      </c>
      <c r="AQ1069" s="2">
        <f t="shared" si="169"/>
        <v>0</v>
      </c>
    </row>
    <row r="1070" spans="1:43">
      <c r="A1070" s="2">
        <v>302</v>
      </c>
      <c r="B1070" s="5" t="s">
        <v>870</v>
      </c>
      <c r="C1070" s="13" t="s">
        <v>120</v>
      </c>
      <c r="D1070" s="13" t="s">
        <v>3440</v>
      </c>
      <c r="E1070" s="14">
        <v>10404299</v>
      </c>
      <c r="F1070" s="14">
        <v>102125</v>
      </c>
      <c r="G1070" s="14" t="s">
        <v>3441</v>
      </c>
      <c r="H1070" s="13" t="s">
        <v>83</v>
      </c>
      <c r="I1070" s="13" t="s">
        <v>74</v>
      </c>
      <c r="J1070" s="14" t="s">
        <v>75</v>
      </c>
      <c r="K1070" s="14" t="s">
        <v>3442</v>
      </c>
      <c r="L1070" s="13">
        <v>2016</v>
      </c>
      <c r="M1070" s="15">
        <v>42916</v>
      </c>
      <c r="N1070" s="16" t="s">
        <v>77</v>
      </c>
      <c r="O1070" s="16">
        <v>0</v>
      </c>
      <c r="P1070" s="16" t="s">
        <v>78</v>
      </c>
      <c r="Q1070" s="16" t="s">
        <v>79</v>
      </c>
      <c r="R1070" s="16" t="s">
        <v>78</v>
      </c>
      <c r="S1070" s="16" t="s">
        <v>78</v>
      </c>
      <c r="T1070" s="14" t="s">
        <v>80</v>
      </c>
      <c r="U1070" s="13">
        <v>207049843</v>
      </c>
      <c r="V1070" s="14" t="s">
        <v>3443</v>
      </c>
      <c r="W1070" s="13"/>
      <c r="X1070" s="17"/>
      <c r="Y1070" s="14"/>
      <c r="Z1070" s="14"/>
      <c r="AA1070" s="13"/>
      <c r="AB1070" s="18"/>
      <c r="AC1070" s="4">
        <f t="shared" si="160"/>
        <v>1</v>
      </c>
      <c r="AD1070" s="2">
        <f>IF(COUNTIF(D$2:D1070,D1070)&gt;1,0,1)</f>
        <v>1</v>
      </c>
      <c r="AG1070" s="2">
        <f t="shared" si="161"/>
        <v>1</v>
      </c>
      <c r="AH1070" s="2">
        <f t="shared" si="167"/>
        <v>0</v>
      </c>
      <c r="AI1070" s="2">
        <f t="shared" si="162"/>
        <v>1</v>
      </c>
      <c r="AJ1070" s="44" t="str">
        <f t="shared" si="163"/>
        <v>14635321F207049843</v>
      </c>
      <c r="AK1070" s="2">
        <f>IF(COUNTIF(AJ$2:AJ1070,AJ1070)&gt;1,0,1)</f>
        <v>1</v>
      </c>
      <c r="AL1070" s="2">
        <f t="shared" si="164"/>
        <v>1</v>
      </c>
      <c r="AM1070" s="2">
        <f t="shared" si="165"/>
        <v>0</v>
      </c>
      <c r="AN1070" s="2">
        <f t="shared" si="166"/>
        <v>0</v>
      </c>
      <c r="AO1070" s="2">
        <f>VLOOKUP(D1070,'[1]Matriculados PD 2015_2019'!$D:$F,3,0)</f>
        <v>0</v>
      </c>
      <c r="AP1070" s="2">
        <f t="shared" si="168"/>
        <v>0</v>
      </c>
      <c r="AQ1070" s="2">
        <f t="shared" si="169"/>
        <v>0</v>
      </c>
    </row>
    <row r="1071" spans="1:43">
      <c r="A1071" s="2">
        <v>302</v>
      </c>
      <c r="B1071" s="6" t="s">
        <v>870</v>
      </c>
      <c r="C1071" s="7" t="s">
        <v>120</v>
      </c>
      <c r="D1071" s="7" t="s">
        <v>3440</v>
      </c>
      <c r="E1071" s="8">
        <v>10404299</v>
      </c>
      <c r="F1071" s="8">
        <v>102125</v>
      </c>
      <c r="G1071" s="8" t="s">
        <v>3441</v>
      </c>
      <c r="H1071" s="7" t="s">
        <v>83</v>
      </c>
      <c r="I1071" s="7" t="s">
        <v>74</v>
      </c>
      <c r="J1071" s="8" t="s">
        <v>75</v>
      </c>
      <c r="K1071" s="8" t="s">
        <v>3442</v>
      </c>
      <c r="L1071" s="7">
        <v>2016</v>
      </c>
      <c r="M1071" s="9">
        <v>42916</v>
      </c>
      <c r="N1071" s="10" t="s">
        <v>77</v>
      </c>
      <c r="O1071" s="10">
        <v>0</v>
      </c>
      <c r="P1071" s="10" t="s">
        <v>78</v>
      </c>
      <c r="Q1071" s="10" t="s">
        <v>79</v>
      </c>
      <c r="R1071" s="10" t="s">
        <v>78</v>
      </c>
      <c r="S1071" s="10" t="s">
        <v>78</v>
      </c>
      <c r="T1071" s="8" t="s">
        <v>80</v>
      </c>
      <c r="U1071" s="7" t="s">
        <v>1791</v>
      </c>
      <c r="V1071" s="8" t="s">
        <v>1792</v>
      </c>
      <c r="W1071" s="7" t="s">
        <v>83</v>
      </c>
      <c r="X1071" s="11" t="s">
        <v>4694</v>
      </c>
      <c r="Y1071" s="8">
        <v>485</v>
      </c>
      <c r="Z1071" s="8" t="s">
        <v>1793</v>
      </c>
      <c r="AA1071" s="7" t="s">
        <v>781</v>
      </c>
      <c r="AB1071" s="12" t="s">
        <v>782</v>
      </c>
      <c r="AC1071" s="4">
        <f t="shared" si="160"/>
        <v>1</v>
      </c>
      <c r="AD1071" s="2">
        <f>IF(COUNTIF(D$2:D1071,D1071)&gt;1,0,1)</f>
        <v>0</v>
      </c>
      <c r="AG1071" s="2">
        <f t="shared" si="161"/>
        <v>0</v>
      </c>
      <c r="AH1071" s="2">
        <f t="shared" si="167"/>
        <v>0</v>
      </c>
      <c r="AI1071" s="2">
        <f t="shared" si="162"/>
        <v>0</v>
      </c>
      <c r="AJ1071" s="44" t="str">
        <f t="shared" si="163"/>
        <v>14635321F30480150K</v>
      </c>
      <c r="AK1071" s="2">
        <f>IF(COUNTIF(AJ$2:AJ1071,AJ1071)&gt;1,0,1)</f>
        <v>1</v>
      </c>
      <c r="AL1071" s="2">
        <f t="shared" si="164"/>
        <v>0</v>
      </c>
      <c r="AM1071" s="2">
        <f t="shared" si="165"/>
        <v>0</v>
      </c>
      <c r="AN1071" s="2">
        <f t="shared" si="166"/>
        <v>0</v>
      </c>
      <c r="AO1071" s="2">
        <f>VLOOKUP(D1071,'[1]Matriculados PD 2015_2019'!$D:$F,3,0)</f>
        <v>0</v>
      </c>
      <c r="AP1071" s="2">
        <f t="shared" si="168"/>
        <v>0</v>
      </c>
      <c r="AQ1071" s="2">
        <f t="shared" si="169"/>
        <v>0</v>
      </c>
    </row>
    <row r="1072" spans="1:43">
      <c r="A1072" s="2">
        <v>302</v>
      </c>
      <c r="B1072" s="5" t="s">
        <v>870</v>
      </c>
      <c r="C1072" s="13" t="s">
        <v>120</v>
      </c>
      <c r="D1072" s="13" t="s">
        <v>3440</v>
      </c>
      <c r="E1072" s="14">
        <v>10404299</v>
      </c>
      <c r="F1072" s="14">
        <v>102125</v>
      </c>
      <c r="G1072" s="14" t="s">
        <v>3441</v>
      </c>
      <c r="H1072" s="13" t="s">
        <v>83</v>
      </c>
      <c r="I1072" s="13" t="s">
        <v>74</v>
      </c>
      <c r="J1072" s="14" t="s">
        <v>75</v>
      </c>
      <c r="K1072" s="14" t="s">
        <v>3442</v>
      </c>
      <c r="L1072" s="13">
        <v>2016</v>
      </c>
      <c r="M1072" s="15">
        <v>42916</v>
      </c>
      <c r="N1072" s="16" t="s">
        <v>77</v>
      </c>
      <c r="O1072" s="16">
        <v>0</v>
      </c>
      <c r="P1072" s="16" t="s">
        <v>78</v>
      </c>
      <c r="Q1072" s="16" t="s">
        <v>79</v>
      </c>
      <c r="R1072" s="16" t="s">
        <v>78</v>
      </c>
      <c r="S1072" s="16" t="s">
        <v>78</v>
      </c>
      <c r="T1072" s="14" t="s">
        <v>90</v>
      </c>
      <c r="U1072" s="13" t="s">
        <v>1791</v>
      </c>
      <c r="V1072" s="14" t="s">
        <v>1792</v>
      </c>
      <c r="W1072" s="13" t="s">
        <v>83</v>
      </c>
      <c r="X1072" s="17" t="s">
        <v>4694</v>
      </c>
      <c r="Y1072" s="14">
        <v>485</v>
      </c>
      <c r="Z1072" s="14" t="s">
        <v>1793</v>
      </c>
      <c r="AA1072" s="13" t="s">
        <v>781</v>
      </c>
      <c r="AB1072" s="18" t="s">
        <v>782</v>
      </c>
      <c r="AC1072" s="4">
        <f t="shared" si="160"/>
        <v>1</v>
      </c>
      <c r="AD1072" s="2">
        <f>IF(COUNTIF(D$2:D1072,D1072)&gt;1,0,1)</f>
        <v>0</v>
      </c>
      <c r="AG1072" s="2">
        <f t="shared" si="161"/>
        <v>0</v>
      </c>
      <c r="AH1072" s="2">
        <f t="shared" si="167"/>
        <v>0</v>
      </c>
      <c r="AI1072" s="2">
        <f t="shared" si="162"/>
        <v>0</v>
      </c>
      <c r="AJ1072" s="44" t="str">
        <f t="shared" si="163"/>
        <v>14635321F30480150K</v>
      </c>
      <c r="AK1072" s="2">
        <f>IF(COUNTIF(AJ$2:AJ1072,AJ1072)&gt;1,0,1)</f>
        <v>0</v>
      </c>
      <c r="AL1072" s="2">
        <f t="shared" si="164"/>
        <v>0</v>
      </c>
      <c r="AM1072" s="2">
        <f t="shared" si="165"/>
        <v>0</v>
      </c>
      <c r="AN1072" s="2">
        <f t="shared" si="166"/>
        <v>0</v>
      </c>
      <c r="AO1072" s="2">
        <f>VLOOKUP(D1072,'[1]Matriculados PD 2015_2019'!$D:$F,3,0)</f>
        <v>0</v>
      </c>
      <c r="AP1072" s="2">
        <f t="shared" si="168"/>
        <v>0</v>
      </c>
      <c r="AQ1072" s="2">
        <f t="shared" si="169"/>
        <v>0</v>
      </c>
    </row>
    <row r="1073" spans="1:43">
      <c r="A1073" s="2">
        <v>302</v>
      </c>
      <c r="B1073" s="6" t="s">
        <v>870</v>
      </c>
      <c r="C1073" s="7" t="s">
        <v>120</v>
      </c>
      <c r="D1073" s="7" t="s">
        <v>3450</v>
      </c>
      <c r="E1073" s="8">
        <v>10219966</v>
      </c>
      <c r="F1073" s="8">
        <v>102125</v>
      </c>
      <c r="G1073" s="8" t="s">
        <v>3451</v>
      </c>
      <c r="H1073" s="7" t="s">
        <v>83</v>
      </c>
      <c r="I1073" s="7" t="s">
        <v>74</v>
      </c>
      <c r="J1073" s="8" t="s">
        <v>75</v>
      </c>
      <c r="K1073" s="8" t="s">
        <v>3452</v>
      </c>
      <c r="L1073" s="7">
        <v>2016</v>
      </c>
      <c r="M1073" s="9">
        <v>43000</v>
      </c>
      <c r="N1073" s="10" t="s">
        <v>77</v>
      </c>
      <c r="O1073" s="10">
        <v>0</v>
      </c>
      <c r="P1073" s="10" t="s">
        <v>78</v>
      </c>
      <c r="Q1073" s="10" t="s">
        <v>78</v>
      </c>
      <c r="R1073" s="10" t="s">
        <v>78</v>
      </c>
      <c r="S1073" s="10" t="s">
        <v>78</v>
      </c>
      <c r="T1073" s="8" t="s">
        <v>80</v>
      </c>
      <c r="U1073" s="7" t="s">
        <v>2467</v>
      </c>
      <c r="V1073" s="8" t="s">
        <v>2468</v>
      </c>
      <c r="W1073" s="7" t="s">
        <v>83</v>
      </c>
      <c r="X1073" s="11" t="s">
        <v>1708</v>
      </c>
      <c r="Y1073" s="8">
        <v>435</v>
      </c>
      <c r="Z1073" s="8" t="s">
        <v>2470</v>
      </c>
      <c r="AA1073" s="7" t="s">
        <v>263</v>
      </c>
      <c r="AB1073" s="12" t="s">
        <v>264</v>
      </c>
      <c r="AC1073" s="4">
        <f t="shared" si="160"/>
        <v>1</v>
      </c>
      <c r="AD1073" s="2">
        <f>IF(COUNTIF(D$2:D1073,D1073)&gt;1,0,1)</f>
        <v>1</v>
      </c>
      <c r="AG1073" s="2">
        <f t="shared" si="161"/>
        <v>0</v>
      </c>
      <c r="AH1073" s="2">
        <f t="shared" si="167"/>
        <v>0</v>
      </c>
      <c r="AI1073" s="2">
        <f t="shared" si="162"/>
        <v>1</v>
      </c>
      <c r="AJ1073" s="44" t="str">
        <f t="shared" si="163"/>
        <v>30404782R30069058P</v>
      </c>
      <c r="AK1073" s="2">
        <f>IF(COUNTIF(AJ$2:AJ1073,AJ1073)&gt;1,0,1)</f>
        <v>1</v>
      </c>
      <c r="AL1073" s="2">
        <f t="shared" si="164"/>
        <v>1</v>
      </c>
      <c r="AM1073" s="2">
        <f t="shared" si="165"/>
        <v>0</v>
      </c>
      <c r="AN1073" s="2">
        <f t="shared" si="166"/>
        <v>0</v>
      </c>
      <c r="AO1073" s="2">
        <f>VLOOKUP(D1073,'[1]Matriculados PD 2015_2019'!$D:$F,3,0)</f>
        <v>0</v>
      </c>
      <c r="AP1073" s="2">
        <f t="shared" si="168"/>
        <v>0</v>
      </c>
      <c r="AQ1073" s="2">
        <f t="shared" si="169"/>
        <v>0</v>
      </c>
    </row>
    <row r="1074" spans="1:43">
      <c r="A1074" s="2">
        <v>302</v>
      </c>
      <c r="B1074" s="6" t="s">
        <v>870</v>
      </c>
      <c r="C1074" s="7" t="s">
        <v>120</v>
      </c>
      <c r="D1074" s="7" t="s">
        <v>3450</v>
      </c>
      <c r="E1074" s="8">
        <v>10219966</v>
      </c>
      <c r="F1074" s="8">
        <v>102125</v>
      </c>
      <c r="G1074" s="8" t="s">
        <v>3451</v>
      </c>
      <c r="H1074" s="7" t="s">
        <v>83</v>
      </c>
      <c r="I1074" s="7" t="s">
        <v>74</v>
      </c>
      <c r="J1074" s="8" t="s">
        <v>75</v>
      </c>
      <c r="K1074" s="8" t="s">
        <v>3452</v>
      </c>
      <c r="L1074" s="7">
        <v>2016</v>
      </c>
      <c r="M1074" s="9">
        <v>43000</v>
      </c>
      <c r="N1074" s="10" t="s">
        <v>77</v>
      </c>
      <c r="O1074" s="10">
        <v>0</v>
      </c>
      <c r="P1074" s="10" t="s">
        <v>78</v>
      </c>
      <c r="Q1074" s="10" t="s">
        <v>78</v>
      </c>
      <c r="R1074" s="10" t="s">
        <v>78</v>
      </c>
      <c r="S1074" s="10" t="s">
        <v>78</v>
      </c>
      <c r="T1074" s="8" t="s">
        <v>80</v>
      </c>
      <c r="U1074" s="7" t="s">
        <v>3453</v>
      </c>
      <c r="V1074" s="8" t="s">
        <v>3454</v>
      </c>
      <c r="W1074" s="7" t="s">
        <v>83</v>
      </c>
      <c r="X1074" s="11" t="s">
        <v>779</v>
      </c>
      <c r="Y1074" s="8">
        <v>33</v>
      </c>
      <c r="Z1074" s="8" t="s">
        <v>1633</v>
      </c>
      <c r="AA1074" s="7" t="s">
        <v>263</v>
      </c>
      <c r="AB1074" s="12" t="s">
        <v>264</v>
      </c>
      <c r="AC1074" s="4">
        <f t="shared" si="160"/>
        <v>1</v>
      </c>
      <c r="AD1074" s="2">
        <f>IF(COUNTIF(D$2:D1074,D1074)&gt;1,0,1)</f>
        <v>0</v>
      </c>
      <c r="AG1074" s="2">
        <f t="shared" si="161"/>
        <v>0</v>
      </c>
      <c r="AH1074" s="2">
        <f t="shared" si="167"/>
        <v>0</v>
      </c>
      <c r="AI1074" s="2">
        <f t="shared" si="162"/>
        <v>0</v>
      </c>
      <c r="AJ1074" s="44" t="str">
        <f t="shared" si="163"/>
        <v>30404782R30460288P</v>
      </c>
      <c r="AK1074" s="2">
        <f>IF(COUNTIF(AJ$2:AJ1074,AJ1074)&gt;1,0,1)</f>
        <v>1</v>
      </c>
      <c r="AL1074" s="2">
        <f t="shared" si="164"/>
        <v>0</v>
      </c>
      <c r="AM1074" s="2">
        <f t="shared" si="165"/>
        <v>0</v>
      </c>
      <c r="AN1074" s="2">
        <f t="shared" si="166"/>
        <v>0</v>
      </c>
      <c r="AO1074" s="2">
        <f>VLOOKUP(D1074,'[1]Matriculados PD 2015_2019'!$D:$F,3,0)</f>
        <v>0</v>
      </c>
      <c r="AP1074" s="2">
        <f t="shared" si="168"/>
        <v>0</v>
      </c>
      <c r="AQ1074" s="2">
        <f t="shared" si="169"/>
        <v>0</v>
      </c>
    </row>
    <row r="1075" spans="1:43">
      <c r="A1075" s="2">
        <v>302</v>
      </c>
      <c r="B1075" s="6" t="s">
        <v>870</v>
      </c>
      <c r="C1075" s="7" t="s">
        <v>120</v>
      </c>
      <c r="D1075" s="7" t="s">
        <v>3450</v>
      </c>
      <c r="E1075" s="8">
        <v>10219966</v>
      </c>
      <c r="F1075" s="8">
        <v>102125</v>
      </c>
      <c r="G1075" s="8" t="s">
        <v>3451</v>
      </c>
      <c r="H1075" s="7" t="s">
        <v>83</v>
      </c>
      <c r="I1075" s="7" t="s">
        <v>74</v>
      </c>
      <c r="J1075" s="8" t="s">
        <v>75</v>
      </c>
      <c r="K1075" s="8" t="s">
        <v>3452</v>
      </c>
      <c r="L1075" s="7">
        <v>2016</v>
      </c>
      <c r="M1075" s="9">
        <v>43000</v>
      </c>
      <c r="N1075" s="10" t="s">
        <v>77</v>
      </c>
      <c r="O1075" s="10">
        <v>0</v>
      </c>
      <c r="P1075" s="10" t="s">
        <v>78</v>
      </c>
      <c r="Q1075" s="10" t="s">
        <v>78</v>
      </c>
      <c r="R1075" s="10" t="s">
        <v>78</v>
      </c>
      <c r="S1075" s="10" t="s">
        <v>78</v>
      </c>
      <c r="T1075" s="8" t="s">
        <v>90</v>
      </c>
      <c r="U1075" s="7" t="s">
        <v>2467</v>
      </c>
      <c r="V1075" s="8" t="s">
        <v>2468</v>
      </c>
      <c r="W1075" s="7" t="s">
        <v>83</v>
      </c>
      <c r="X1075" s="11" t="s">
        <v>1708</v>
      </c>
      <c r="Y1075" s="8">
        <v>435</v>
      </c>
      <c r="Z1075" s="8" t="s">
        <v>2470</v>
      </c>
      <c r="AA1075" s="7" t="s">
        <v>263</v>
      </c>
      <c r="AB1075" s="12" t="s">
        <v>264</v>
      </c>
      <c r="AC1075" s="4">
        <f t="shared" si="160"/>
        <v>1</v>
      </c>
      <c r="AD1075" s="2">
        <f>IF(COUNTIF(D$2:D1075,D1075)&gt;1,0,1)</f>
        <v>0</v>
      </c>
      <c r="AG1075" s="2">
        <f t="shared" si="161"/>
        <v>0</v>
      </c>
      <c r="AH1075" s="2">
        <f t="shared" si="167"/>
        <v>0</v>
      </c>
      <c r="AI1075" s="2">
        <f t="shared" si="162"/>
        <v>0</v>
      </c>
      <c r="AJ1075" s="44" t="str">
        <f t="shared" si="163"/>
        <v>30404782R30069058P</v>
      </c>
      <c r="AK1075" s="2">
        <f>IF(COUNTIF(AJ$2:AJ1075,AJ1075)&gt;1,0,1)</f>
        <v>0</v>
      </c>
      <c r="AL1075" s="2">
        <f t="shared" si="164"/>
        <v>0</v>
      </c>
      <c r="AM1075" s="2">
        <f t="shared" si="165"/>
        <v>0</v>
      </c>
      <c r="AN1075" s="2">
        <f t="shared" si="166"/>
        <v>0</v>
      </c>
      <c r="AO1075" s="2">
        <f>VLOOKUP(D1075,'[1]Matriculados PD 2015_2019'!$D:$F,3,0)</f>
        <v>0</v>
      </c>
      <c r="AP1075" s="2">
        <f t="shared" si="168"/>
        <v>0</v>
      </c>
      <c r="AQ1075" s="2">
        <f t="shared" si="169"/>
        <v>0</v>
      </c>
    </row>
    <row r="1076" spans="1:43">
      <c r="A1076" s="2">
        <v>302</v>
      </c>
      <c r="B1076" s="5" t="s">
        <v>870</v>
      </c>
      <c r="C1076" s="13" t="s">
        <v>120</v>
      </c>
      <c r="D1076" s="13" t="s">
        <v>3455</v>
      </c>
      <c r="E1076" s="14">
        <v>10364642</v>
      </c>
      <c r="F1076" s="14">
        <v>102125</v>
      </c>
      <c r="G1076" s="14" t="s">
        <v>3456</v>
      </c>
      <c r="H1076" s="13" t="s">
        <v>73</v>
      </c>
      <c r="I1076" s="13" t="s">
        <v>74</v>
      </c>
      <c r="J1076" s="14" t="s">
        <v>75</v>
      </c>
      <c r="K1076" s="14" t="s">
        <v>3457</v>
      </c>
      <c r="L1076" s="13">
        <v>2016</v>
      </c>
      <c r="M1076" s="15">
        <v>43003</v>
      </c>
      <c r="N1076" s="16" t="s">
        <v>77</v>
      </c>
      <c r="O1076" s="16">
        <v>0</v>
      </c>
      <c r="P1076" s="16" t="s">
        <v>78</v>
      </c>
      <c r="Q1076" s="16" t="s">
        <v>78</v>
      </c>
      <c r="R1076" s="16" t="s">
        <v>78</v>
      </c>
      <c r="S1076" s="16" t="s">
        <v>78</v>
      </c>
      <c r="T1076" s="14" t="s">
        <v>80</v>
      </c>
      <c r="U1076" s="13" t="s">
        <v>3458</v>
      </c>
      <c r="V1076" s="14" t="s">
        <v>3459</v>
      </c>
      <c r="W1076" s="13" t="s">
        <v>73</v>
      </c>
      <c r="X1076" s="17" t="s">
        <v>4694</v>
      </c>
      <c r="Y1076" s="14">
        <v>490</v>
      </c>
      <c r="Z1076" s="14" t="s">
        <v>1779</v>
      </c>
      <c r="AA1076" s="13" t="s">
        <v>781</v>
      </c>
      <c r="AB1076" s="18" t="s">
        <v>782</v>
      </c>
      <c r="AC1076" s="4">
        <f t="shared" si="160"/>
        <v>1</v>
      </c>
      <c r="AD1076" s="2">
        <f>IF(COUNTIF(D$2:D1076,D1076)&gt;1,0,1)</f>
        <v>1</v>
      </c>
      <c r="AG1076" s="2">
        <f t="shared" si="161"/>
        <v>0</v>
      </c>
      <c r="AH1076" s="2">
        <f t="shared" si="167"/>
        <v>0</v>
      </c>
      <c r="AI1076" s="2">
        <f t="shared" si="162"/>
        <v>1</v>
      </c>
      <c r="AJ1076" s="44" t="str">
        <f t="shared" si="163"/>
        <v>30467100N30471723N</v>
      </c>
      <c r="AK1076" s="2">
        <f>IF(COUNTIF(AJ$2:AJ1076,AJ1076)&gt;1,0,1)</f>
        <v>1</v>
      </c>
      <c r="AL1076" s="2">
        <f t="shared" si="164"/>
        <v>0</v>
      </c>
      <c r="AM1076" s="2">
        <f t="shared" si="165"/>
        <v>0</v>
      </c>
      <c r="AN1076" s="2">
        <f t="shared" si="166"/>
        <v>0</v>
      </c>
      <c r="AO1076" s="2">
        <f>VLOOKUP(D1076,'[1]Matriculados PD 2015_2019'!$D:$F,3,0)</f>
        <v>0</v>
      </c>
      <c r="AP1076" s="2">
        <f t="shared" si="168"/>
        <v>0</v>
      </c>
      <c r="AQ1076" s="2">
        <f t="shared" si="169"/>
        <v>0</v>
      </c>
    </row>
    <row r="1077" spans="1:43">
      <c r="A1077" s="2">
        <v>302</v>
      </c>
      <c r="B1077" s="6" t="s">
        <v>870</v>
      </c>
      <c r="C1077" s="7" t="s">
        <v>120</v>
      </c>
      <c r="D1077" s="7" t="s">
        <v>3455</v>
      </c>
      <c r="E1077" s="8">
        <v>10364642</v>
      </c>
      <c r="F1077" s="8">
        <v>102125</v>
      </c>
      <c r="G1077" s="8" t="s">
        <v>3456</v>
      </c>
      <c r="H1077" s="7" t="s">
        <v>73</v>
      </c>
      <c r="I1077" s="7" t="s">
        <v>74</v>
      </c>
      <c r="J1077" s="8" t="s">
        <v>75</v>
      </c>
      <c r="K1077" s="8" t="s">
        <v>3457</v>
      </c>
      <c r="L1077" s="7">
        <v>2016</v>
      </c>
      <c r="M1077" s="9">
        <v>43003</v>
      </c>
      <c r="N1077" s="10" t="s">
        <v>77</v>
      </c>
      <c r="O1077" s="10">
        <v>0</v>
      </c>
      <c r="P1077" s="10" t="s">
        <v>78</v>
      </c>
      <c r="Q1077" s="10" t="s">
        <v>78</v>
      </c>
      <c r="R1077" s="10" t="s">
        <v>78</v>
      </c>
      <c r="S1077" s="10" t="s">
        <v>78</v>
      </c>
      <c r="T1077" s="8" t="s">
        <v>90</v>
      </c>
      <c r="U1077" s="7" t="s">
        <v>3458</v>
      </c>
      <c r="V1077" s="8" t="s">
        <v>3459</v>
      </c>
      <c r="W1077" s="7" t="s">
        <v>73</v>
      </c>
      <c r="X1077" s="11" t="s">
        <v>4694</v>
      </c>
      <c r="Y1077" s="8">
        <v>490</v>
      </c>
      <c r="Z1077" s="8" t="s">
        <v>1779</v>
      </c>
      <c r="AA1077" s="7" t="s">
        <v>781</v>
      </c>
      <c r="AB1077" s="12" t="s">
        <v>782</v>
      </c>
      <c r="AC1077" s="4">
        <f t="shared" si="160"/>
        <v>1</v>
      </c>
      <c r="AD1077" s="2">
        <f>IF(COUNTIF(D$2:D1077,D1077)&gt;1,0,1)</f>
        <v>0</v>
      </c>
      <c r="AG1077" s="2">
        <f t="shared" si="161"/>
        <v>0</v>
      </c>
      <c r="AH1077" s="2">
        <f t="shared" si="167"/>
        <v>0</v>
      </c>
      <c r="AI1077" s="2">
        <f t="shared" si="162"/>
        <v>0</v>
      </c>
      <c r="AJ1077" s="44" t="str">
        <f t="shared" si="163"/>
        <v>30467100N30471723N</v>
      </c>
      <c r="AK1077" s="2">
        <f>IF(COUNTIF(AJ$2:AJ1077,AJ1077)&gt;1,0,1)</f>
        <v>0</v>
      </c>
      <c r="AL1077" s="2">
        <f t="shared" si="164"/>
        <v>0</v>
      </c>
      <c r="AM1077" s="2">
        <f t="shared" si="165"/>
        <v>0</v>
      </c>
      <c r="AN1077" s="2">
        <f t="shared" si="166"/>
        <v>0</v>
      </c>
      <c r="AO1077" s="2">
        <f>VLOOKUP(D1077,'[1]Matriculados PD 2015_2019'!$D:$F,3,0)</f>
        <v>0</v>
      </c>
      <c r="AP1077" s="2">
        <f t="shared" si="168"/>
        <v>0</v>
      </c>
      <c r="AQ1077" s="2">
        <f t="shared" si="169"/>
        <v>0</v>
      </c>
    </row>
    <row r="1078" spans="1:43">
      <c r="A1078" s="2">
        <v>302</v>
      </c>
      <c r="B1078" s="6" t="s">
        <v>870</v>
      </c>
      <c r="C1078" s="7" t="s">
        <v>120</v>
      </c>
      <c r="D1078" s="7" t="s">
        <v>3460</v>
      </c>
      <c r="E1078" s="8">
        <v>1018983</v>
      </c>
      <c r="F1078" s="8">
        <v>102125</v>
      </c>
      <c r="G1078" s="8" t="s">
        <v>3461</v>
      </c>
      <c r="H1078" s="7" t="s">
        <v>73</v>
      </c>
      <c r="I1078" s="7" t="s">
        <v>74</v>
      </c>
      <c r="J1078" s="8" t="s">
        <v>75</v>
      </c>
      <c r="K1078" s="8" t="s">
        <v>3462</v>
      </c>
      <c r="L1078" s="7">
        <v>2016</v>
      </c>
      <c r="M1078" s="9">
        <v>42937</v>
      </c>
      <c r="N1078" s="10" t="s">
        <v>77</v>
      </c>
      <c r="O1078" s="10">
        <v>0</v>
      </c>
      <c r="P1078" s="10" t="s">
        <v>78</v>
      </c>
      <c r="Q1078" s="10" t="s">
        <v>78</v>
      </c>
      <c r="R1078" s="10" t="s">
        <v>78</v>
      </c>
      <c r="S1078" s="10" t="s">
        <v>78</v>
      </c>
      <c r="T1078" s="8" t="s">
        <v>80</v>
      </c>
      <c r="U1078" s="7" t="s">
        <v>3463</v>
      </c>
      <c r="V1078" s="8" t="s">
        <v>3464</v>
      </c>
      <c r="W1078" s="7"/>
      <c r="X1078" s="11"/>
      <c r="Y1078" s="8"/>
      <c r="Z1078" s="8"/>
      <c r="AA1078" s="7"/>
      <c r="AB1078" s="12"/>
      <c r="AC1078" s="4">
        <f t="shared" si="160"/>
        <v>1</v>
      </c>
      <c r="AD1078" s="2">
        <f>IF(COUNTIF(D$2:D1078,D1078)&gt;1,0,1)</f>
        <v>1</v>
      </c>
      <c r="AG1078" s="2">
        <f t="shared" si="161"/>
        <v>0</v>
      </c>
      <c r="AH1078" s="2">
        <f t="shared" si="167"/>
        <v>0</v>
      </c>
      <c r="AI1078" s="2">
        <f t="shared" si="162"/>
        <v>1</v>
      </c>
      <c r="AJ1078" s="44" t="str">
        <f t="shared" si="163"/>
        <v>30794717V30558447A</v>
      </c>
      <c r="AK1078" s="2">
        <f>IF(COUNTIF(AJ$2:AJ1078,AJ1078)&gt;1,0,1)</f>
        <v>1</v>
      </c>
      <c r="AL1078" s="2">
        <f t="shared" si="164"/>
        <v>0</v>
      </c>
      <c r="AM1078" s="2">
        <f t="shared" si="165"/>
        <v>0</v>
      </c>
      <c r="AN1078" s="2">
        <f t="shared" si="166"/>
        <v>0</v>
      </c>
      <c r="AO1078" s="2">
        <f>VLOOKUP(D1078,'[1]Matriculados PD 2015_2019'!$D:$F,3,0)</f>
        <v>0</v>
      </c>
      <c r="AP1078" s="2">
        <f t="shared" si="168"/>
        <v>0</v>
      </c>
      <c r="AQ1078" s="2">
        <f t="shared" si="169"/>
        <v>0</v>
      </c>
    </row>
    <row r="1079" spans="1:43">
      <c r="A1079" s="2">
        <v>302</v>
      </c>
      <c r="B1079" s="5" t="s">
        <v>870</v>
      </c>
      <c r="C1079" s="13" t="s">
        <v>120</v>
      </c>
      <c r="D1079" s="13" t="s">
        <v>3470</v>
      </c>
      <c r="E1079" s="14">
        <v>3901</v>
      </c>
      <c r="F1079" s="14">
        <v>102125</v>
      </c>
      <c r="G1079" s="14" t="s">
        <v>3471</v>
      </c>
      <c r="H1079" s="13" t="s">
        <v>73</v>
      </c>
      <c r="I1079" s="13" t="s">
        <v>74</v>
      </c>
      <c r="J1079" s="14" t="s">
        <v>75</v>
      </c>
      <c r="K1079" s="14" t="s">
        <v>3472</v>
      </c>
      <c r="L1079" s="13">
        <v>2016</v>
      </c>
      <c r="M1079" s="15">
        <v>42997</v>
      </c>
      <c r="N1079" s="16" t="s">
        <v>77</v>
      </c>
      <c r="O1079" s="16">
        <v>0</v>
      </c>
      <c r="P1079" s="16" t="s">
        <v>78</v>
      </c>
      <c r="Q1079" s="16" t="s">
        <v>78</v>
      </c>
      <c r="R1079" s="16" t="s">
        <v>78</v>
      </c>
      <c r="S1079" s="16" t="s">
        <v>78</v>
      </c>
      <c r="T1079" s="14" t="s">
        <v>80</v>
      </c>
      <c r="U1079" s="13"/>
      <c r="V1079" s="14" t="s">
        <v>3473</v>
      </c>
      <c r="W1079" s="13"/>
      <c r="X1079" s="17"/>
      <c r="Y1079" s="14"/>
      <c r="Z1079" s="14"/>
      <c r="AA1079" s="13"/>
      <c r="AB1079" s="18"/>
      <c r="AC1079" s="4">
        <f t="shared" si="160"/>
        <v>1</v>
      </c>
      <c r="AD1079" s="2">
        <f>IF(COUNTIF(D$2:D1079,D1079)&gt;1,0,1)</f>
        <v>1</v>
      </c>
      <c r="AG1079" s="2">
        <f t="shared" si="161"/>
        <v>0</v>
      </c>
      <c r="AH1079" s="2">
        <f t="shared" si="167"/>
        <v>0</v>
      </c>
      <c r="AI1079" s="2">
        <f t="shared" si="162"/>
        <v>1</v>
      </c>
      <c r="AJ1079" s="44" t="str">
        <f t="shared" si="163"/>
        <v>30831742N</v>
      </c>
      <c r="AK1079" s="2">
        <f>IF(COUNTIF(AJ$2:AJ1079,AJ1079)&gt;1,0,1)</f>
        <v>1</v>
      </c>
      <c r="AL1079" s="2">
        <f t="shared" si="164"/>
        <v>0</v>
      </c>
      <c r="AM1079" s="2">
        <f t="shared" si="165"/>
        <v>0</v>
      </c>
      <c r="AN1079" s="2">
        <f t="shared" si="166"/>
        <v>0</v>
      </c>
      <c r="AO1079" s="2">
        <f>VLOOKUP(D1079,'[1]Matriculados PD 2015_2019'!$D:$F,3,0)</f>
        <v>0</v>
      </c>
      <c r="AP1079" s="2">
        <f t="shared" si="168"/>
        <v>0</v>
      </c>
      <c r="AQ1079" s="2">
        <f t="shared" si="169"/>
        <v>0</v>
      </c>
    </row>
    <row r="1080" spans="1:43">
      <c r="A1080" s="2">
        <v>302</v>
      </c>
      <c r="B1080" s="6" t="s">
        <v>870</v>
      </c>
      <c r="C1080" s="7" t="s">
        <v>120</v>
      </c>
      <c r="D1080" s="7" t="s">
        <v>3470</v>
      </c>
      <c r="E1080" s="8">
        <v>3901</v>
      </c>
      <c r="F1080" s="8">
        <v>102125</v>
      </c>
      <c r="G1080" s="8" t="s">
        <v>3471</v>
      </c>
      <c r="H1080" s="7" t="s">
        <v>73</v>
      </c>
      <c r="I1080" s="7" t="s">
        <v>74</v>
      </c>
      <c r="J1080" s="8" t="s">
        <v>75</v>
      </c>
      <c r="K1080" s="8" t="s">
        <v>3472</v>
      </c>
      <c r="L1080" s="7">
        <v>2016</v>
      </c>
      <c r="M1080" s="9">
        <v>42997</v>
      </c>
      <c r="N1080" s="10" t="s">
        <v>77</v>
      </c>
      <c r="O1080" s="10">
        <v>0</v>
      </c>
      <c r="P1080" s="10" t="s">
        <v>78</v>
      </c>
      <c r="Q1080" s="10" t="s">
        <v>78</v>
      </c>
      <c r="R1080" s="10" t="s">
        <v>78</v>
      </c>
      <c r="S1080" s="10" t="s">
        <v>78</v>
      </c>
      <c r="T1080" s="8" t="s">
        <v>90</v>
      </c>
      <c r="U1080" s="7"/>
      <c r="V1080" s="8" t="s">
        <v>3473</v>
      </c>
      <c r="W1080" s="7"/>
      <c r="X1080" s="11"/>
      <c r="Y1080" s="8"/>
      <c r="Z1080" s="8"/>
      <c r="AA1080" s="7"/>
      <c r="AB1080" s="12"/>
      <c r="AC1080" s="4">
        <f t="shared" si="160"/>
        <v>1</v>
      </c>
      <c r="AD1080" s="2">
        <f>IF(COUNTIF(D$2:D1080,D1080)&gt;1,0,1)</f>
        <v>0</v>
      </c>
      <c r="AG1080" s="2">
        <f t="shared" si="161"/>
        <v>0</v>
      </c>
      <c r="AH1080" s="2">
        <f t="shared" si="167"/>
        <v>0</v>
      </c>
      <c r="AI1080" s="2">
        <f t="shared" si="162"/>
        <v>0</v>
      </c>
      <c r="AJ1080" s="44" t="str">
        <f t="shared" si="163"/>
        <v>30831742N</v>
      </c>
      <c r="AK1080" s="2">
        <f>IF(COUNTIF(AJ$2:AJ1080,AJ1080)&gt;1,0,1)</f>
        <v>0</v>
      </c>
      <c r="AL1080" s="2">
        <f t="shared" si="164"/>
        <v>0</v>
      </c>
      <c r="AM1080" s="2">
        <f t="shared" si="165"/>
        <v>0</v>
      </c>
      <c r="AN1080" s="2">
        <f t="shared" si="166"/>
        <v>0</v>
      </c>
      <c r="AO1080" s="2">
        <f>VLOOKUP(D1080,'[1]Matriculados PD 2015_2019'!$D:$F,3,0)</f>
        <v>0</v>
      </c>
      <c r="AP1080" s="2">
        <f t="shared" si="168"/>
        <v>0</v>
      </c>
      <c r="AQ1080" s="2">
        <f t="shared" si="169"/>
        <v>0</v>
      </c>
    </row>
    <row r="1081" spans="1:43">
      <c r="A1081" s="2">
        <v>302</v>
      </c>
      <c r="B1081" s="5" t="s">
        <v>870</v>
      </c>
      <c r="C1081" s="13" t="s">
        <v>120</v>
      </c>
      <c r="D1081" s="13" t="s">
        <v>3477</v>
      </c>
      <c r="E1081" s="14">
        <v>10447141</v>
      </c>
      <c r="F1081" s="14">
        <v>102125</v>
      </c>
      <c r="G1081" s="14" t="s">
        <v>3478</v>
      </c>
      <c r="H1081" s="13" t="s">
        <v>83</v>
      </c>
      <c r="I1081" s="13" t="s">
        <v>74</v>
      </c>
      <c r="J1081" s="14" t="s">
        <v>75</v>
      </c>
      <c r="K1081" s="14" t="s">
        <v>3479</v>
      </c>
      <c r="L1081" s="13">
        <v>2016</v>
      </c>
      <c r="M1081" s="15">
        <v>42997</v>
      </c>
      <c r="N1081" s="16" t="s">
        <v>77</v>
      </c>
      <c r="O1081" s="16">
        <v>0</v>
      </c>
      <c r="P1081" s="16" t="s">
        <v>78</v>
      </c>
      <c r="Q1081" s="16" t="s">
        <v>78</v>
      </c>
      <c r="R1081" s="16" t="s">
        <v>78</v>
      </c>
      <c r="S1081" s="16" t="s">
        <v>78</v>
      </c>
      <c r="T1081" s="14" t="s">
        <v>80</v>
      </c>
      <c r="U1081" s="13" t="s">
        <v>885</v>
      </c>
      <c r="V1081" s="14" t="s">
        <v>886</v>
      </c>
      <c r="W1081" s="13" t="s">
        <v>83</v>
      </c>
      <c r="X1081" s="17" t="s">
        <v>779</v>
      </c>
      <c r="Y1081" s="14">
        <v>465</v>
      </c>
      <c r="Z1081" s="14" t="s">
        <v>780</v>
      </c>
      <c r="AA1081" s="13" t="s">
        <v>781</v>
      </c>
      <c r="AB1081" s="18" t="s">
        <v>782</v>
      </c>
      <c r="AC1081" s="4">
        <f t="shared" si="160"/>
        <v>1</v>
      </c>
      <c r="AD1081" s="2">
        <f>IF(COUNTIF(D$2:D1081,D1081)&gt;1,0,1)</f>
        <v>1</v>
      </c>
      <c r="AG1081" s="2">
        <f t="shared" si="161"/>
        <v>0</v>
      </c>
      <c r="AH1081" s="2">
        <f t="shared" si="167"/>
        <v>0</v>
      </c>
      <c r="AI1081" s="2">
        <f t="shared" si="162"/>
        <v>1</v>
      </c>
      <c r="AJ1081" s="44" t="str">
        <f t="shared" si="163"/>
        <v>44374084T30412993R</v>
      </c>
      <c r="AK1081" s="2">
        <f>IF(COUNTIF(AJ$2:AJ1081,AJ1081)&gt;1,0,1)</f>
        <v>1</v>
      </c>
      <c r="AL1081" s="2">
        <f t="shared" si="164"/>
        <v>0</v>
      </c>
      <c r="AM1081" s="2">
        <f t="shared" si="165"/>
        <v>0</v>
      </c>
      <c r="AN1081" s="2">
        <f t="shared" si="166"/>
        <v>0</v>
      </c>
      <c r="AO1081" s="2">
        <f>VLOOKUP(D1081,'[1]Matriculados PD 2015_2019'!$D:$F,3,0)</f>
        <v>0</v>
      </c>
      <c r="AP1081" s="2">
        <f t="shared" si="168"/>
        <v>0</v>
      </c>
      <c r="AQ1081" s="2">
        <f t="shared" si="169"/>
        <v>0</v>
      </c>
    </row>
    <row r="1082" spans="1:43">
      <c r="A1082" s="2">
        <v>302</v>
      </c>
      <c r="B1082" s="6" t="s">
        <v>870</v>
      </c>
      <c r="C1082" s="7" t="s">
        <v>120</v>
      </c>
      <c r="D1082" s="7" t="s">
        <v>3477</v>
      </c>
      <c r="E1082" s="8">
        <v>10447141</v>
      </c>
      <c r="F1082" s="8">
        <v>102125</v>
      </c>
      <c r="G1082" s="8" t="s">
        <v>3478</v>
      </c>
      <c r="H1082" s="7" t="s">
        <v>83</v>
      </c>
      <c r="I1082" s="7" t="s">
        <v>74</v>
      </c>
      <c r="J1082" s="8" t="s">
        <v>75</v>
      </c>
      <c r="K1082" s="8" t="s">
        <v>3479</v>
      </c>
      <c r="L1082" s="7">
        <v>2016</v>
      </c>
      <c r="M1082" s="9">
        <v>42997</v>
      </c>
      <c r="N1082" s="10" t="s">
        <v>77</v>
      </c>
      <c r="O1082" s="10">
        <v>0</v>
      </c>
      <c r="P1082" s="10" t="s">
        <v>78</v>
      </c>
      <c r="Q1082" s="10" t="s">
        <v>78</v>
      </c>
      <c r="R1082" s="10" t="s">
        <v>78</v>
      </c>
      <c r="S1082" s="10" t="s">
        <v>78</v>
      </c>
      <c r="T1082" s="8" t="s">
        <v>90</v>
      </c>
      <c r="U1082" s="7" t="s">
        <v>885</v>
      </c>
      <c r="V1082" s="8" t="s">
        <v>886</v>
      </c>
      <c r="W1082" s="7" t="s">
        <v>83</v>
      </c>
      <c r="X1082" s="11" t="s">
        <v>779</v>
      </c>
      <c r="Y1082" s="8">
        <v>465</v>
      </c>
      <c r="Z1082" s="8" t="s">
        <v>780</v>
      </c>
      <c r="AA1082" s="7" t="s">
        <v>781</v>
      </c>
      <c r="AB1082" s="12" t="s">
        <v>782</v>
      </c>
      <c r="AC1082" s="4">
        <f t="shared" si="160"/>
        <v>1</v>
      </c>
      <c r="AD1082" s="2">
        <f>IF(COUNTIF(D$2:D1082,D1082)&gt;1,0,1)</f>
        <v>0</v>
      </c>
      <c r="AG1082" s="2">
        <f t="shared" si="161"/>
        <v>0</v>
      </c>
      <c r="AH1082" s="2">
        <f t="shared" si="167"/>
        <v>0</v>
      </c>
      <c r="AI1082" s="2">
        <f t="shared" si="162"/>
        <v>0</v>
      </c>
      <c r="AJ1082" s="44" t="str">
        <f t="shared" si="163"/>
        <v>44374084T30412993R</v>
      </c>
      <c r="AK1082" s="2">
        <f>IF(COUNTIF(AJ$2:AJ1082,AJ1082)&gt;1,0,1)</f>
        <v>0</v>
      </c>
      <c r="AL1082" s="2">
        <f t="shared" si="164"/>
        <v>0</v>
      </c>
      <c r="AM1082" s="2">
        <f t="shared" si="165"/>
        <v>0</v>
      </c>
      <c r="AN1082" s="2">
        <f t="shared" si="166"/>
        <v>0</v>
      </c>
      <c r="AO1082" s="2">
        <f>VLOOKUP(D1082,'[1]Matriculados PD 2015_2019'!$D:$F,3,0)</f>
        <v>0</v>
      </c>
      <c r="AP1082" s="2">
        <f t="shared" si="168"/>
        <v>0</v>
      </c>
      <c r="AQ1082" s="2">
        <f t="shared" si="169"/>
        <v>0</v>
      </c>
    </row>
    <row r="1083" spans="1:43">
      <c r="A1083" s="2">
        <v>303</v>
      </c>
      <c r="B1083" s="5" t="s">
        <v>2954</v>
      </c>
      <c r="C1083" s="13" t="s">
        <v>120</v>
      </c>
      <c r="D1083" s="13">
        <v>914144928</v>
      </c>
      <c r="E1083" s="14">
        <v>20028872</v>
      </c>
      <c r="F1083" s="14">
        <v>102126</v>
      </c>
      <c r="G1083" s="14" t="s">
        <v>2955</v>
      </c>
      <c r="H1083" s="13" t="s">
        <v>83</v>
      </c>
      <c r="I1083" s="13" t="s">
        <v>991</v>
      </c>
      <c r="J1083" s="14" t="s">
        <v>75</v>
      </c>
      <c r="K1083" s="14" t="s">
        <v>2956</v>
      </c>
      <c r="L1083" s="13">
        <v>2016</v>
      </c>
      <c r="M1083" s="15">
        <v>42863</v>
      </c>
      <c r="N1083" s="16" t="s">
        <v>77</v>
      </c>
      <c r="O1083" s="16">
        <v>0</v>
      </c>
      <c r="P1083" s="16" t="s">
        <v>78</v>
      </c>
      <c r="Q1083" s="16" t="s">
        <v>78</v>
      </c>
      <c r="R1083" s="16" t="s">
        <v>78</v>
      </c>
      <c r="S1083" s="16" t="s">
        <v>78</v>
      </c>
      <c r="T1083" s="14" t="s">
        <v>80</v>
      </c>
      <c r="U1083" s="13" t="s">
        <v>1018</v>
      </c>
      <c r="V1083" s="14" t="s">
        <v>1019</v>
      </c>
      <c r="W1083" s="13" t="s">
        <v>83</v>
      </c>
      <c r="X1083" s="17" t="s">
        <v>137</v>
      </c>
      <c r="Y1083" s="14">
        <v>420</v>
      </c>
      <c r="Z1083" s="14" t="s">
        <v>137</v>
      </c>
      <c r="AA1083" s="13" t="s">
        <v>99</v>
      </c>
      <c r="AB1083" s="18" t="s">
        <v>100</v>
      </c>
      <c r="AC1083" s="4">
        <f t="shared" si="160"/>
        <v>1</v>
      </c>
      <c r="AD1083" s="2">
        <f>IF(COUNTIF(D$2:D1083,D1083)&gt;1,0,1)</f>
        <v>1</v>
      </c>
      <c r="AG1083" s="2">
        <f t="shared" si="161"/>
        <v>0</v>
      </c>
      <c r="AH1083" s="2">
        <f t="shared" si="167"/>
        <v>0</v>
      </c>
      <c r="AI1083" s="2">
        <f t="shared" si="162"/>
        <v>1</v>
      </c>
      <c r="AJ1083" s="44" t="str">
        <f t="shared" si="163"/>
        <v>91414492843601556L</v>
      </c>
      <c r="AK1083" s="2">
        <f>IF(COUNTIF(AJ$2:AJ1083,AJ1083)&gt;1,0,1)</f>
        <v>1</v>
      </c>
      <c r="AL1083" s="2">
        <f t="shared" si="164"/>
        <v>1</v>
      </c>
      <c r="AM1083" s="2">
        <f t="shared" si="165"/>
        <v>0</v>
      </c>
      <c r="AN1083" s="2">
        <f t="shared" si="166"/>
        <v>1</v>
      </c>
      <c r="AO1083" s="2">
        <f>VLOOKUP(D1083,'[1]Matriculados PD 2015_2019'!$D:$F,3,0)</f>
        <v>0</v>
      </c>
      <c r="AP1083" s="2">
        <f t="shared" si="168"/>
        <v>0</v>
      </c>
      <c r="AQ1083" s="2">
        <f t="shared" si="169"/>
        <v>0</v>
      </c>
    </row>
    <row r="1084" spans="1:43">
      <c r="A1084" s="2">
        <v>303</v>
      </c>
      <c r="B1084" s="6" t="s">
        <v>2954</v>
      </c>
      <c r="C1084" s="7" t="s">
        <v>120</v>
      </c>
      <c r="D1084" s="7">
        <v>914144928</v>
      </c>
      <c r="E1084" s="8">
        <v>20028872</v>
      </c>
      <c r="F1084" s="8">
        <v>102126</v>
      </c>
      <c r="G1084" s="8" t="s">
        <v>2955</v>
      </c>
      <c r="H1084" s="7" t="s">
        <v>83</v>
      </c>
      <c r="I1084" s="7" t="s">
        <v>991</v>
      </c>
      <c r="J1084" s="8" t="s">
        <v>75</v>
      </c>
      <c r="K1084" s="8" t="s">
        <v>2956</v>
      </c>
      <c r="L1084" s="7">
        <v>2016</v>
      </c>
      <c r="M1084" s="9">
        <v>42863</v>
      </c>
      <c r="N1084" s="10" t="s">
        <v>77</v>
      </c>
      <c r="O1084" s="10">
        <v>0</v>
      </c>
      <c r="P1084" s="10" t="s">
        <v>78</v>
      </c>
      <c r="Q1084" s="10" t="s">
        <v>78</v>
      </c>
      <c r="R1084" s="10" t="s">
        <v>78</v>
      </c>
      <c r="S1084" s="10" t="s">
        <v>78</v>
      </c>
      <c r="T1084" s="8" t="s">
        <v>80</v>
      </c>
      <c r="U1084" s="7" t="s">
        <v>177</v>
      </c>
      <c r="V1084" s="8" t="s">
        <v>178</v>
      </c>
      <c r="W1084" s="7" t="s">
        <v>73</v>
      </c>
      <c r="X1084" s="11" t="s">
        <v>179</v>
      </c>
      <c r="Y1084" s="8">
        <v>700</v>
      </c>
      <c r="Z1084" s="8" t="s">
        <v>179</v>
      </c>
      <c r="AA1084" s="7" t="s">
        <v>107</v>
      </c>
      <c r="AB1084" s="12" t="s">
        <v>108</v>
      </c>
      <c r="AC1084" s="4">
        <f t="shared" si="160"/>
        <v>1</v>
      </c>
      <c r="AD1084" s="2">
        <f>IF(COUNTIF(D$2:D1084,D1084)&gt;1,0,1)</f>
        <v>0</v>
      </c>
      <c r="AG1084" s="2">
        <f t="shared" si="161"/>
        <v>0</v>
      </c>
      <c r="AH1084" s="2">
        <f t="shared" si="167"/>
        <v>0</v>
      </c>
      <c r="AI1084" s="2">
        <f t="shared" si="162"/>
        <v>0</v>
      </c>
      <c r="AJ1084" s="44" t="str">
        <f t="shared" si="163"/>
        <v>91414492880135734P</v>
      </c>
      <c r="AK1084" s="2">
        <f>IF(COUNTIF(AJ$2:AJ1084,AJ1084)&gt;1,0,1)</f>
        <v>1</v>
      </c>
      <c r="AL1084" s="2">
        <f t="shared" si="164"/>
        <v>0</v>
      </c>
      <c r="AM1084" s="2">
        <f t="shared" si="165"/>
        <v>0</v>
      </c>
      <c r="AN1084" s="2">
        <f t="shared" si="166"/>
        <v>0</v>
      </c>
      <c r="AO1084" s="2">
        <f>VLOOKUP(D1084,'[1]Matriculados PD 2015_2019'!$D:$F,3,0)</f>
        <v>0</v>
      </c>
      <c r="AP1084" s="2">
        <f t="shared" si="168"/>
        <v>0</v>
      </c>
      <c r="AQ1084" s="2">
        <f t="shared" si="169"/>
        <v>0</v>
      </c>
    </row>
    <row r="1085" spans="1:43">
      <c r="A1085" s="2">
        <v>303</v>
      </c>
      <c r="B1085" s="5" t="s">
        <v>2954</v>
      </c>
      <c r="C1085" s="13" t="s">
        <v>120</v>
      </c>
      <c r="D1085" s="13">
        <v>914144928</v>
      </c>
      <c r="E1085" s="14">
        <v>20028872</v>
      </c>
      <c r="F1085" s="14">
        <v>102126</v>
      </c>
      <c r="G1085" s="14" t="s">
        <v>2955</v>
      </c>
      <c r="H1085" s="13" t="s">
        <v>83</v>
      </c>
      <c r="I1085" s="13" t="s">
        <v>991</v>
      </c>
      <c r="J1085" s="14" t="s">
        <v>75</v>
      </c>
      <c r="K1085" s="14" t="s">
        <v>2956</v>
      </c>
      <c r="L1085" s="13">
        <v>2016</v>
      </c>
      <c r="M1085" s="15">
        <v>42863</v>
      </c>
      <c r="N1085" s="16" t="s">
        <v>77</v>
      </c>
      <c r="O1085" s="16">
        <v>0</v>
      </c>
      <c r="P1085" s="16" t="s">
        <v>78</v>
      </c>
      <c r="Q1085" s="16" t="s">
        <v>78</v>
      </c>
      <c r="R1085" s="16" t="s">
        <v>78</v>
      </c>
      <c r="S1085" s="16" t="s">
        <v>78</v>
      </c>
      <c r="T1085" s="14" t="s">
        <v>90</v>
      </c>
      <c r="U1085" s="13" t="s">
        <v>1018</v>
      </c>
      <c r="V1085" s="14" t="s">
        <v>1019</v>
      </c>
      <c r="W1085" s="13" t="s">
        <v>83</v>
      </c>
      <c r="X1085" s="17" t="s">
        <v>137</v>
      </c>
      <c r="Y1085" s="14">
        <v>420</v>
      </c>
      <c r="Z1085" s="14" t="s">
        <v>137</v>
      </c>
      <c r="AA1085" s="13" t="s">
        <v>99</v>
      </c>
      <c r="AB1085" s="18" t="s">
        <v>100</v>
      </c>
      <c r="AC1085" s="4">
        <f t="shared" si="160"/>
        <v>1</v>
      </c>
      <c r="AD1085" s="2">
        <f>IF(COUNTIF(D$2:D1085,D1085)&gt;1,0,1)</f>
        <v>0</v>
      </c>
      <c r="AG1085" s="2">
        <f t="shared" si="161"/>
        <v>0</v>
      </c>
      <c r="AH1085" s="2">
        <f t="shared" si="167"/>
        <v>0</v>
      </c>
      <c r="AI1085" s="2">
        <f t="shared" si="162"/>
        <v>0</v>
      </c>
      <c r="AJ1085" s="44" t="str">
        <f t="shared" si="163"/>
        <v>91414492843601556L</v>
      </c>
      <c r="AK1085" s="2">
        <f>IF(COUNTIF(AJ$2:AJ1085,AJ1085)&gt;1,0,1)</f>
        <v>0</v>
      </c>
      <c r="AL1085" s="2">
        <f t="shared" si="164"/>
        <v>0</v>
      </c>
      <c r="AM1085" s="2">
        <f t="shared" si="165"/>
        <v>0</v>
      </c>
      <c r="AN1085" s="2">
        <f t="shared" si="166"/>
        <v>0</v>
      </c>
      <c r="AO1085" s="2">
        <f>VLOOKUP(D1085,'[1]Matriculados PD 2015_2019'!$D:$F,3,0)</f>
        <v>0</v>
      </c>
      <c r="AP1085" s="2">
        <f t="shared" si="168"/>
        <v>0</v>
      </c>
      <c r="AQ1085" s="2">
        <f t="shared" si="169"/>
        <v>0</v>
      </c>
    </row>
    <row r="1086" spans="1:43">
      <c r="A1086" s="2">
        <v>303</v>
      </c>
      <c r="B1086" s="6" t="s">
        <v>2954</v>
      </c>
      <c r="C1086" s="7" t="s">
        <v>120</v>
      </c>
      <c r="D1086" s="7" t="s">
        <v>2957</v>
      </c>
      <c r="E1086" s="8">
        <v>20029454</v>
      </c>
      <c r="F1086" s="8">
        <v>102126</v>
      </c>
      <c r="G1086" s="8" t="s">
        <v>2958</v>
      </c>
      <c r="H1086" s="7" t="s">
        <v>73</v>
      </c>
      <c r="I1086" s="7" t="s">
        <v>74</v>
      </c>
      <c r="J1086" s="8" t="s">
        <v>75</v>
      </c>
      <c r="K1086" s="8" t="s">
        <v>2959</v>
      </c>
      <c r="L1086" s="7">
        <v>2016</v>
      </c>
      <c r="M1086" s="9">
        <v>42916</v>
      </c>
      <c r="N1086" s="10" t="s">
        <v>77</v>
      </c>
      <c r="O1086" s="10">
        <v>0</v>
      </c>
      <c r="P1086" s="10" t="s">
        <v>78</v>
      </c>
      <c r="Q1086" s="10" t="s">
        <v>78</v>
      </c>
      <c r="R1086" s="10" t="s">
        <v>78</v>
      </c>
      <c r="S1086" s="10" t="s">
        <v>78</v>
      </c>
      <c r="T1086" s="8" t="s">
        <v>80</v>
      </c>
      <c r="U1086" s="7" t="s">
        <v>2960</v>
      </c>
      <c r="V1086" s="8" t="s">
        <v>2961</v>
      </c>
      <c r="W1086" s="7"/>
      <c r="X1086" s="11"/>
      <c r="Y1086" s="8"/>
      <c r="Z1086" s="8"/>
      <c r="AA1086" s="7"/>
      <c r="AB1086" s="12"/>
      <c r="AC1086" s="4">
        <f t="shared" si="160"/>
        <v>1</v>
      </c>
      <c r="AD1086" s="2">
        <f>IF(COUNTIF(D$2:D1086,D1086)&gt;1,0,1)</f>
        <v>1</v>
      </c>
      <c r="AG1086" s="2">
        <f t="shared" si="161"/>
        <v>0</v>
      </c>
      <c r="AH1086" s="2">
        <f t="shared" si="167"/>
        <v>0</v>
      </c>
      <c r="AI1086" s="2">
        <f t="shared" si="162"/>
        <v>1</v>
      </c>
      <c r="AJ1086" s="44" t="str">
        <f t="shared" si="163"/>
        <v>10862856W21474562Z</v>
      </c>
      <c r="AK1086" s="2">
        <f>IF(COUNTIF(AJ$2:AJ1086,AJ1086)&gt;1,0,1)</f>
        <v>1</v>
      </c>
      <c r="AL1086" s="2">
        <f t="shared" si="164"/>
        <v>1</v>
      </c>
      <c r="AM1086" s="2">
        <f t="shared" si="165"/>
        <v>0</v>
      </c>
      <c r="AN1086" s="2">
        <f t="shared" si="166"/>
        <v>0</v>
      </c>
      <c r="AO1086" s="2">
        <f>VLOOKUP(D1086,'[1]Matriculados PD 2015_2019'!$D:$F,3,0)</f>
        <v>0</v>
      </c>
      <c r="AP1086" s="2">
        <f t="shared" si="168"/>
        <v>0</v>
      </c>
      <c r="AQ1086" s="2">
        <f t="shared" si="169"/>
        <v>0</v>
      </c>
    </row>
    <row r="1087" spans="1:43">
      <c r="A1087" s="2">
        <v>303</v>
      </c>
      <c r="B1087" s="5" t="s">
        <v>2954</v>
      </c>
      <c r="C1087" s="13" t="s">
        <v>120</v>
      </c>
      <c r="D1087" s="13" t="s">
        <v>2957</v>
      </c>
      <c r="E1087" s="14">
        <v>20029454</v>
      </c>
      <c r="F1087" s="14">
        <v>102126</v>
      </c>
      <c r="G1087" s="14" t="s">
        <v>2958</v>
      </c>
      <c r="H1087" s="13" t="s">
        <v>73</v>
      </c>
      <c r="I1087" s="13" t="s">
        <v>74</v>
      </c>
      <c r="J1087" s="14" t="s">
        <v>75</v>
      </c>
      <c r="K1087" s="14" t="s">
        <v>2959</v>
      </c>
      <c r="L1087" s="13">
        <v>2016</v>
      </c>
      <c r="M1087" s="15">
        <v>42916</v>
      </c>
      <c r="N1087" s="16" t="s">
        <v>77</v>
      </c>
      <c r="O1087" s="16">
        <v>0</v>
      </c>
      <c r="P1087" s="16" t="s">
        <v>78</v>
      </c>
      <c r="Q1087" s="16" t="s">
        <v>78</v>
      </c>
      <c r="R1087" s="16" t="s">
        <v>78</v>
      </c>
      <c r="S1087" s="16" t="s">
        <v>78</v>
      </c>
      <c r="T1087" s="14" t="s">
        <v>80</v>
      </c>
      <c r="U1087" s="13" t="s">
        <v>2962</v>
      </c>
      <c r="V1087" s="14" t="s">
        <v>2963</v>
      </c>
      <c r="W1087" s="13"/>
      <c r="X1087" s="17"/>
      <c r="Y1087" s="14"/>
      <c r="Z1087" s="14"/>
      <c r="AA1087" s="13"/>
      <c r="AB1087" s="18"/>
      <c r="AC1087" s="4">
        <f t="shared" si="160"/>
        <v>1</v>
      </c>
      <c r="AD1087" s="2">
        <f>IF(COUNTIF(D$2:D1087,D1087)&gt;1,0,1)</f>
        <v>0</v>
      </c>
      <c r="AG1087" s="2">
        <f t="shared" si="161"/>
        <v>0</v>
      </c>
      <c r="AH1087" s="2">
        <f t="shared" si="167"/>
        <v>0</v>
      </c>
      <c r="AI1087" s="2">
        <f t="shared" si="162"/>
        <v>0</v>
      </c>
      <c r="AJ1087" s="44" t="str">
        <f t="shared" si="163"/>
        <v>10862856W31672699C</v>
      </c>
      <c r="AK1087" s="2">
        <f>IF(COUNTIF(AJ$2:AJ1087,AJ1087)&gt;1,0,1)</f>
        <v>1</v>
      </c>
      <c r="AL1087" s="2">
        <f t="shared" si="164"/>
        <v>0</v>
      </c>
      <c r="AM1087" s="2">
        <f t="shared" si="165"/>
        <v>0</v>
      </c>
      <c r="AN1087" s="2">
        <f t="shared" si="166"/>
        <v>0</v>
      </c>
      <c r="AO1087" s="2">
        <f>VLOOKUP(D1087,'[1]Matriculados PD 2015_2019'!$D:$F,3,0)</f>
        <v>0</v>
      </c>
      <c r="AP1087" s="2">
        <f t="shared" si="168"/>
        <v>0</v>
      </c>
      <c r="AQ1087" s="2">
        <f t="shared" si="169"/>
        <v>0</v>
      </c>
    </row>
    <row r="1088" spans="1:43">
      <c r="A1088" s="2">
        <v>303</v>
      </c>
      <c r="B1088" s="5" t="s">
        <v>2954</v>
      </c>
      <c r="C1088" s="13" t="s">
        <v>120</v>
      </c>
      <c r="D1088" s="13" t="s">
        <v>2957</v>
      </c>
      <c r="E1088" s="14">
        <v>20029454</v>
      </c>
      <c r="F1088" s="14">
        <v>102126</v>
      </c>
      <c r="G1088" s="14" t="s">
        <v>2958</v>
      </c>
      <c r="H1088" s="13" t="s">
        <v>73</v>
      </c>
      <c r="I1088" s="13" t="s">
        <v>74</v>
      </c>
      <c r="J1088" s="14" t="s">
        <v>75</v>
      </c>
      <c r="K1088" s="14" t="s">
        <v>2959</v>
      </c>
      <c r="L1088" s="13">
        <v>2016</v>
      </c>
      <c r="M1088" s="15">
        <v>42916</v>
      </c>
      <c r="N1088" s="16" t="s">
        <v>77</v>
      </c>
      <c r="O1088" s="16">
        <v>0</v>
      </c>
      <c r="P1088" s="16" t="s">
        <v>78</v>
      </c>
      <c r="Q1088" s="16" t="s">
        <v>78</v>
      </c>
      <c r="R1088" s="16" t="s">
        <v>78</v>
      </c>
      <c r="S1088" s="16" t="s">
        <v>78</v>
      </c>
      <c r="T1088" s="14" t="s">
        <v>90</v>
      </c>
      <c r="U1088" s="13" t="s">
        <v>2964</v>
      </c>
      <c r="V1088" s="14" t="s">
        <v>2965</v>
      </c>
      <c r="W1088" s="13" t="s">
        <v>83</v>
      </c>
      <c r="X1088" s="17" t="s">
        <v>1708</v>
      </c>
      <c r="Y1088" s="14">
        <v>775</v>
      </c>
      <c r="Z1088" s="14" t="s">
        <v>1035</v>
      </c>
      <c r="AA1088" s="13" t="s">
        <v>263</v>
      </c>
      <c r="AB1088" s="18" t="s">
        <v>264</v>
      </c>
      <c r="AC1088" s="4">
        <f t="shared" si="160"/>
        <v>1</v>
      </c>
      <c r="AD1088" s="2">
        <f>IF(COUNTIF(D$2:D1088,D1088)&gt;1,0,1)</f>
        <v>0</v>
      </c>
      <c r="AG1088" s="2">
        <f t="shared" si="161"/>
        <v>0</v>
      </c>
      <c r="AH1088" s="2">
        <f t="shared" si="167"/>
        <v>0</v>
      </c>
      <c r="AI1088" s="2">
        <f t="shared" si="162"/>
        <v>0</v>
      </c>
      <c r="AJ1088" s="44" t="str">
        <f t="shared" si="163"/>
        <v>10862856W50780706H</v>
      </c>
      <c r="AK1088" s="2">
        <f>IF(COUNTIF(AJ$2:AJ1088,AJ1088)&gt;1,0,1)</f>
        <v>1</v>
      </c>
      <c r="AL1088" s="2">
        <f t="shared" si="164"/>
        <v>0</v>
      </c>
      <c r="AM1088" s="2">
        <f t="shared" si="165"/>
        <v>0</v>
      </c>
      <c r="AN1088" s="2">
        <f t="shared" si="166"/>
        <v>0</v>
      </c>
      <c r="AO1088" s="2">
        <f>VLOOKUP(D1088,'[1]Matriculados PD 2015_2019'!$D:$F,3,0)</f>
        <v>0</v>
      </c>
      <c r="AP1088" s="2">
        <f t="shared" si="168"/>
        <v>0</v>
      </c>
      <c r="AQ1088" s="2">
        <f t="shared" si="169"/>
        <v>0</v>
      </c>
    </row>
    <row r="1089" spans="1:43">
      <c r="A1089" s="2">
        <v>303</v>
      </c>
      <c r="B1089" s="6" t="s">
        <v>2954</v>
      </c>
      <c r="C1089" s="7" t="s">
        <v>120</v>
      </c>
      <c r="D1089" s="7" t="s">
        <v>2966</v>
      </c>
      <c r="E1089" s="8">
        <v>10366644</v>
      </c>
      <c r="F1089" s="8">
        <v>102126</v>
      </c>
      <c r="G1089" s="8" t="s">
        <v>2967</v>
      </c>
      <c r="H1089" s="7" t="s">
        <v>83</v>
      </c>
      <c r="I1089" s="7" t="s">
        <v>74</v>
      </c>
      <c r="J1089" s="8" t="s">
        <v>75</v>
      </c>
      <c r="K1089" s="8" t="s">
        <v>2968</v>
      </c>
      <c r="L1089" s="7">
        <v>2016</v>
      </c>
      <c r="M1089" s="9">
        <v>42937</v>
      </c>
      <c r="N1089" s="10" t="s">
        <v>77</v>
      </c>
      <c r="O1089" s="10">
        <v>0</v>
      </c>
      <c r="P1089" s="10" t="s">
        <v>78</v>
      </c>
      <c r="Q1089" s="10" t="s">
        <v>79</v>
      </c>
      <c r="R1089" s="10" t="s">
        <v>78</v>
      </c>
      <c r="S1089" s="10" t="s">
        <v>79</v>
      </c>
      <c r="T1089" s="8" t="s">
        <v>80</v>
      </c>
      <c r="U1089" s="7" t="s">
        <v>2528</v>
      </c>
      <c r="V1089" s="8" t="s">
        <v>2529</v>
      </c>
      <c r="W1089" s="7" t="s">
        <v>83</v>
      </c>
      <c r="X1089" s="11" t="s">
        <v>1924</v>
      </c>
      <c r="Y1089" s="8">
        <v>819</v>
      </c>
      <c r="Z1089" s="8" t="s">
        <v>1924</v>
      </c>
      <c r="AA1089" s="7" t="s">
        <v>99</v>
      </c>
      <c r="AB1089" s="12" t="s">
        <v>100</v>
      </c>
      <c r="AC1089" s="4">
        <f t="shared" si="160"/>
        <v>1</v>
      </c>
      <c r="AD1089" s="2">
        <f>IF(COUNTIF(D$2:D1089,D1089)&gt;1,0,1)</f>
        <v>1</v>
      </c>
      <c r="AG1089" s="2">
        <f t="shared" si="161"/>
        <v>1</v>
      </c>
      <c r="AH1089" s="2">
        <f t="shared" si="167"/>
        <v>0</v>
      </c>
      <c r="AI1089" s="2">
        <f t="shared" si="162"/>
        <v>1</v>
      </c>
      <c r="AJ1089" s="44" t="str">
        <f t="shared" si="163"/>
        <v>15450395F30509592T</v>
      </c>
      <c r="AK1089" s="2">
        <f>IF(COUNTIF(AJ$2:AJ1089,AJ1089)&gt;1,0,1)</f>
        <v>1</v>
      </c>
      <c r="AL1089" s="2">
        <f t="shared" si="164"/>
        <v>1</v>
      </c>
      <c r="AM1089" s="2">
        <f t="shared" si="165"/>
        <v>1</v>
      </c>
      <c r="AN1089" s="2">
        <f t="shared" si="166"/>
        <v>0</v>
      </c>
      <c r="AO1089" s="2">
        <f>VLOOKUP(D1089,'[1]Matriculados PD 2015_2019'!$D:$F,3,0)</f>
        <v>0</v>
      </c>
      <c r="AP1089" s="2">
        <f t="shared" si="168"/>
        <v>0</v>
      </c>
      <c r="AQ1089" s="2">
        <f t="shared" si="169"/>
        <v>0</v>
      </c>
    </row>
    <row r="1090" spans="1:43">
      <c r="A1090" s="2">
        <v>303</v>
      </c>
      <c r="B1090" s="5" t="s">
        <v>2954</v>
      </c>
      <c r="C1090" s="13" t="s">
        <v>120</v>
      </c>
      <c r="D1090" s="13" t="s">
        <v>2966</v>
      </c>
      <c r="E1090" s="14">
        <v>10366644</v>
      </c>
      <c r="F1090" s="14">
        <v>102126</v>
      </c>
      <c r="G1090" s="14" t="s">
        <v>2967</v>
      </c>
      <c r="H1090" s="13" t="s">
        <v>83</v>
      </c>
      <c r="I1090" s="13" t="s">
        <v>74</v>
      </c>
      <c r="J1090" s="14" t="s">
        <v>75</v>
      </c>
      <c r="K1090" s="14" t="s">
        <v>2968</v>
      </c>
      <c r="L1090" s="13">
        <v>2016</v>
      </c>
      <c r="M1090" s="15">
        <v>42937</v>
      </c>
      <c r="N1090" s="16" t="s">
        <v>77</v>
      </c>
      <c r="O1090" s="16">
        <v>0</v>
      </c>
      <c r="P1090" s="16" t="s">
        <v>78</v>
      </c>
      <c r="Q1090" s="16" t="s">
        <v>79</v>
      </c>
      <c r="R1090" s="16" t="s">
        <v>78</v>
      </c>
      <c r="S1090" s="16" t="s">
        <v>79</v>
      </c>
      <c r="T1090" s="14" t="s">
        <v>80</v>
      </c>
      <c r="U1090" s="13" t="s">
        <v>2969</v>
      </c>
      <c r="V1090" s="14" t="s">
        <v>2970</v>
      </c>
      <c r="W1090" s="13"/>
      <c r="X1090" s="17"/>
      <c r="Y1090" s="14"/>
      <c r="Z1090" s="14"/>
      <c r="AA1090" s="13"/>
      <c r="AB1090" s="18"/>
      <c r="AC1090" s="4">
        <f t="shared" ref="AC1090:AC1153" si="170">IF(N1090="","SIN NOTA",IF(N1090="NP","NP",1))</f>
        <v>1</v>
      </c>
      <c r="AD1090" s="2">
        <f>IF(COUNTIF(D$2:D1090,D1090)&gt;1,0,1)</f>
        <v>0</v>
      </c>
      <c r="AG1090" s="2">
        <f t="shared" ref="AG1090:AG1153" si="171">IF(AD1090=1,IF(Q1090="S",1,0),0)</f>
        <v>0</v>
      </c>
      <c r="AH1090" s="2">
        <f t="shared" si="167"/>
        <v>0</v>
      </c>
      <c r="AI1090" s="2">
        <f t="shared" ref="AI1090:AI1153" si="172">IF(AD1090=1,IF(N1090="Y",1,0),0)</f>
        <v>0</v>
      </c>
      <c r="AJ1090" s="44" t="str">
        <f t="shared" ref="AJ1090:AJ1153" si="173">D1090&amp;U1090</f>
        <v>15450395F48427396E</v>
      </c>
      <c r="AK1090" s="2">
        <f>IF(COUNTIF(AJ$2:AJ1090,AJ1090)&gt;1,0,1)</f>
        <v>1</v>
      </c>
      <c r="AL1090" s="2">
        <f t="shared" ref="AL1090:AL1153" si="174">IF(AD1090=1,IF(SUMIF(D:D,D1090,AK:AK)&gt;1,1,0),0)</f>
        <v>0</v>
      </c>
      <c r="AM1090" s="2">
        <f t="shared" ref="AM1090:AM1153" si="175">IF(AD1090=1,IF(S1090="S",1,0),0)</f>
        <v>0</v>
      </c>
      <c r="AN1090" s="2">
        <f t="shared" ref="AN1090:AN1153" si="176">IF(AD1090=1,IF(I1090="E",0,1),0)</f>
        <v>0</v>
      </c>
      <c r="AO1090" s="2">
        <f>VLOOKUP(D1090,'[1]Matriculados PD 2015_2019'!$D:$F,3,0)</f>
        <v>0</v>
      </c>
      <c r="AP1090" s="2">
        <f t="shared" si="168"/>
        <v>0</v>
      </c>
      <c r="AQ1090" s="2">
        <f t="shared" si="169"/>
        <v>0</v>
      </c>
    </row>
    <row r="1091" spans="1:43">
      <c r="A1091" s="2">
        <v>303</v>
      </c>
      <c r="B1091" s="6" t="s">
        <v>2954</v>
      </c>
      <c r="C1091" s="7" t="s">
        <v>120</v>
      </c>
      <c r="D1091" s="7" t="s">
        <v>2966</v>
      </c>
      <c r="E1091" s="8">
        <v>10366644</v>
      </c>
      <c r="F1091" s="8">
        <v>102126</v>
      </c>
      <c r="G1091" s="8" t="s">
        <v>2967</v>
      </c>
      <c r="H1091" s="7" t="s">
        <v>83</v>
      </c>
      <c r="I1091" s="7" t="s">
        <v>74</v>
      </c>
      <c r="J1091" s="8" t="s">
        <v>75</v>
      </c>
      <c r="K1091" s="8" t="s">
        <v>2968</v>
      </c>
      <c r="L1091" s="7">
        <v>2016</v>
      </c>
      <c r="M1091" s="9">
        <v>42937</v>
      </c>
      <c r="N1091" s="10" t="s">
        <v>77</v>
      </c>
      <c r="O1091" s="10">
        <v>0</v>
      </c>
      <c r="P1091" s="10" t="s">
        <v>78</v>
      </c>
      <c r="Q1091" s="10" t="s">
        <v>79</v>
      </c>
      <c r="R1091" s="10" t="s">
        <v>78</v>
      </c>
      <c r="S1091" s="10" t="s">
        <v>79</v>
      </c>
      <c r="T1091" s="8" t="s">
        <v>90</v>
      </c>
      <c r="U1091" s="7" t="s">
        <v>2528</v>
      </c>
      <c r="V1091" s="8" t="s">
        <v>2529</v>
      </c>
      <c r="W1091" s="7" t="s">
        <v>83</v>
      </c>
      <c r="X1091" s="11" t="s">
        <v>1924</v>
      </c>
      <c r="Y1091" s="8">
        <v>819</v>
      </c>
      <c r="Z1091" s="8" t="s">
        <v>1924</v>
      </c>
      <c r="AA1091" s="7" t="s">
        <v>99</v>
      </c>
      <c r="AB1091" s="12" t="s">
        <v>100</v>
      </c>
      <c r="AC1091" s="4">
        <f t="shared" si="170"/>
        <v>1</v>
      </c>
      <c r="AD1091" s="2">
        <f>IF(COUNTIF(D$2:D1091,D1091)&gt;1,0,1)</f>
        <v>0</v>
      </c>
      <c r="AG1091" s="2">
        <f t="shared" si="171"/>
        <v>0</v>
      </c>
      <c r="AH1091" s="2">
        <f t="shared" ref="AH1091:AH1154" si="177">IF(AD1091=1,IF(R1091="S",1,0),0)</f>
        <v>0</v>
      </c>
      <c r="AI1091" s="2">
        <f t="shared" si="172"/>
        <v>0</v>
      </c>
      <c r="AJ1091" s="44" t="str">
        <f t="shared" si="173"/>
        <v>15450395F30509592T</v>
      </c>
      <c r="AK1091" s="2">
        <f>IF(COUNTIF(AJ$2:AJ1091,AJ1091)&gt;1,0,1)</f>
        <v>0</v>
      </c>
      <c r="AL1091" s="2">
        <f t="shared" si="174"/>
        <v>0</v>
      </c>
      <c r="AM1091" s="2">
        <f t="shared" si="175"/>
        <v>0</v>
      </c>
      <c r="AN1091" s="2">
        <f t="shared" si="176"/>
        <v>0</v>
      </c>
      <c r="AO1091" s="2">
        <f>VLOOKUP(D1091,'[1]Matriculados PD 2015_2019'!$D:$F,3,0)</f>
        <v>0</v>
      </c>
      <c r="AP1091" s="2">
        <f t="shared" ref="AP1091:AP1154" si="178">IF(AD1091=1,IF(AO1091="completo",1,0),0)</f>
        <v>0</v>
      </c>
      <c r="AQ1091" s="2">
        <f t="shared" ref="AQ1091:AQ1154" si="179">IF(AD1091=1,IF(AO1091="parcial",1,0),0)</f>
        <v>0</v>
      </c>
    </row>
    <row r="1092" spans="1:43">
      <c r="A1092" s="2">
        <v>303</v>
      </c>
      <c r="B1092" s="5" t="s">
        <v>2954</v>
      </c>
      <c r="C1092" s="13" t="s">
        <v>120</v>
      </c>
      <c r="D1092" s="13" t="s">
        <v>2971</v>
      </c>
      <c r="E1092" s="14">
        <v>10405592</v>
      </c>
      <c r="F1092" s="14">
        <v>102126</v>
      </c>
      <c r="G1092" s="14" t="s">
        <v>2972</v>
      </c>
      <c r="H1092" s="13" t="s">
        <v>73</v>
      </c>
      <c r="I1092" s="13" t="s">
        <v>74</v>
      </c>
      <c r="J1092" s="14" t="s">
        <v>75</v>
      </c>
      <c r="K1092" s="14" t="s">
        <v>2973</v>
      </c>
      <c r="L1092" s="13">
        <v>2016</v>
      </c>
      <c r="M1092" s="15">
        <v>42993</v>
      </c>
      <c r="N1092" s="16" t="s">
        <v>77</v>
      </c>
      <c r="O1092" s="16">
        <v>0</v>
      </c>
      <c r="P1092" s="16" t="s">
        <v>78</v>
      </c>
      <c r="Q1092" s="16" t="s">
        <v>79</v>
      </c>
      <c r="R1092" s="16" t="s">
        <v>78</v>
      </c>
      <c r="S1092" s="16" t="s">
        <v>78</v>
      </c>
      <c r="T1092" s="14" t="s">
        <v>80</v>
      </c>
      <c r="U1092" s="13" t="s">
        <v>2974</v>
      </c>
      <c r="V1092" s="14" t="s">
        <v>2975</v>
      </c>
      <c r="W1092" s="13"/>
      <c r="X1092" s="17"/>
      <c r="Y1092" s="14"/>
      <c r="Z1092" s="14"/>
      <c r="AA1092" s="13"/>
      <c r="AB1092" s="18"/>
      <c r="AC1092" s="4">
        <f t="shared" si="170"/>
        <v>1</v>
      </c>
      <c r="AD1092" s="2">
        <f>IF(COUNTIF(D$2:D1092,D1092)&gt;1,0,1)</f>
        <v>1</v>
      </c>
      <c r="AG1092" s="2">
        <f t="shared" si="171"/>
        <v>1</v>
      </c>
      <c r="AH1092" s="2">
        <f t="shared" si="177"/>
        <v>0</v>
      </c>
      <c r="AI1092" s="2">
        <f t="shared" si="172"/>
        <v>1</v>
      </c>
      <c r="AJ1092" s="44" t="str">
        <f t="shared" si="173"/>
        <v>30993314D2647869V</v>
      </c>
      <c r="AK1092" s="2">
        <f>IF(COUNTIF(AJ$2:AJ1092,AJ1092)&gt;1,0,1)</f>
        <v>1</v>
      </c>
      <c r="AL1092" s="2">
        <f t="shared" si="174"/>
        <v>1</v>
      </c>
      <c r="AM1092" s="2">
        <f t="shared" si="175"/>
        <v>0</v>
      </c>
      <c r="AN1092" s="2">
        <f t="shared" si="176"/>
        <v>0</v>
      </c>
      <c r="AO1092" s="2">
        <f>VLOOKUP(D1092,'[1]Matriculados PD 2015_2019'!$D:$F,3,0)</f>
        <v>0</v>
      </c>
      <c r="AP1092" s="2">
        <f t="shared" si="178"/>
        <v>0</v>
      </c>
      <c r="AQ1092" s="2">
        <f t="shared" si="179"/>
        <v>0</v>
      </c>
    </row>
    <row r="1093" spans="1:43">
      <c r="A1093" s="2">
        <v>303</v>
      </c>
      <c r="B1093" s="6" t="s">
        <v>2954</v>
      </c>
      <c r="C1093" s="7" t="s">
        <v>120</v>
      </c>
      <c r="D1093" s="7" t="s">
        <v>2971</v>
      </c>
      <c r="E1093" s="8">
        <v>10405592</v>
      </c>
      <c r="F1093" s="8">
        <v>102126</v>
      </c>
      <c r="G1093" s="8" t="s">
        <v>2972</v>
      </c>
      <c r="H1093" s="7" t="s">
        <v>73</v>
      </c>
      <c r="I1093" s="7" t="s">
        <v>74</v>
      </c>
      <c r="J1093" s="8" t="s">
        <v>75</v>
      </c>
      <c r="K1093" s="8" t="s">
        <v>2973</v>
      </c>
      <c r="L1093" s="7">
        <v>2016</v>
      </c>
      <c r="M1093" s="9">
        <v>42993</v>
      </c>
      <c r="N1093" s="10" t="s">
        <v>77</v>
      </c>
      <c r="O1093" s="10">
        <v>0</v>
      </c>
      <c r="P1093" s="10" t="s">
        <v>78</v>
      </c>
      <c r="Q1093" s="10" t="s">
        <v>79</v>
      </c>
      <c r="R1093" s="10" t="s">
        <v>78</v>
      </c>
      <c r="S1093" s="10" t="s">
        <v>78</v>
      </c>
      <c r="T1093" s="8" t="s">
        <v>80</v>
      </c>
      <c r="U1093" s="7" t="s">
        <v>2976</v>
      </c>
      <c r="V1093" s="8" t="s">
        <v>2977</v>
      </c>
      <c r="W1093" s="7" t="s">
        <v>83</v>
      </c>
      <c r="X1093" s="11" t="s">
        <v>646</v>
      </c>
      <c r="Y1093" s="8">
        <v>220</v>
      </c>
      <c r="Z1093" s="8" t="s">
        <v>647</v>
      </c>
      <c r="AA1093" s="7" t="s">
        <v>99</v>
      </c>
      <c r="AB1093" s="12" t="s">
        <v>100</v>
      </c>
      <c r="AC1093" s="4">
        <f t="shared" si="170"/>
        <v>1</v>
      </c>
      <c r="AD1093" s="2">
        <f>IF(COUNTIF(D$2:D1093,D1093)&gt;1,0,1)</f>
        <v>0</v>
      </c>
      <c r="AG1093" s="2">
        <f t="shared" si="171"/>
        <v>0</v>
      </c>
      <c r="AH1093" s="2">
        <f t="shared" si="177"/>
        <v>0</v>
      </c>
      <c r="AI1093" s="2">
        <f t="shared" si="172"/>
        <v>0</v>
      </c>
      <c r="AJ1093" s="44" t="str">
        <f t="shared" si="173"/>
        <v>30993314D28393653S</v>
      </c>
      <c r="AK1093" s="2">
        <f>IF(COUNTIF(AJ$2:AJ1093,AJ1093)&gt;1,0,1)</f>
        <v>1</v>
      </c>
      <c r="AL1093" s="2">
        <f t="shared" si="174"/>
        <v>0</v>
      </c>
      <c r="AM1093" s="2">
        <f t="shared" si="175"/>
        <v>0</v>
      </c>
      <c r="AN1093" s="2">
        <f t="shared" si="176"/>
        <v>0</v>
      </c>
      <c r="AO1093" s="2">
        <f>VLOOKUP(D1093,'[1]Matriculados PD 2015_2019'!$D:$F,3,0)</f>
        <v>0</v>
      </c>
      <c r="AP1093" s="2">
        <f t="shared" si="178"/>
        <v>0</v>
      </c>
      <c r="AQ1093" s="2">
        <f t="shared" si="179"/>
        <v>0</v>
      </c>
    </row>
    <row r="1094" spans="1:43">
      <c r="A1094" s="2">
        <v>303</v>
      </c>
      <c r="B1094" s="5" t="s">
        <v>2954</v>
      </c>
      <c r="C1094" s="13" t="s">
        <v>120</v>
      </c>
      <c r="D1094" s="13" t="s">
        <v>2971</v>
      </c>
      <c r="E1094" s="14">
        <v>10405592</v>
      </c>
      <c r="F1094" s="14">
        <v>102126</v>
      </c>
      <c r="G1094" s="14" t="s">
        <v>2972</v>
      </c>
      <c r="H1094" s="13" t="s">
        <v>73</v>
      </c>
      <c r="I1094" s="13" t="s">
        <v>74</v>
      </c>
      <c r="J1094" s="14" t="s">
        <v>75</v>
      </c>
      <c r="K1094" s="14" t="s">
        <v>2973</v>
      </c>
      <c r="L1094" s="13">
        <v>2016</v>
      </c>
      <c r="M1094" s="15">
        <v>42993</v>
      </c>
      <c r="N1094" s="16" t="s">
        <v>77</v>
      </c>
      <c r="O1094" s="16">
        <v>0</v>
      </c>
      <c r="P1094" s="16" t="s">
        <v>78</v>
      </c>
      <c r="Q1094" s="16" t="s">
        <v>79</v>
      </c>
      <c r="R1094" s="16" t="s">
        <v>78</v>
      </c>
      <c r="S1094" s="16" t="s">
        <v>78</v>
      </c>
      <c r="T1094" s="14" t="s">
        <v>80</v>
      </c>
      <c r="U1094" s="13" t="s">
        <v>2978</v>
      </c>
      <c r="V1094" s="14" t="s">
        <v>2979</v>
      </c>
      <c r="W1094" s="13"/>
      <c r="X1094" s="17"/>
      <c r="Y1094" s="14"/>
      <c r="Z1094" s="14"/>
      <c r="AA1094" s="13"/>
      <c r="AB1094" s="18"/>
      <c r="AC1094" s="4">
        <f t="shared" si="170"/>
        <v>1</v>
      </c>
      <c r="AD1094" s="2">
        <f>IF(COUNTIF(D$2:D1094,D1094)&gt;1,0,1)</f>
        <v>0</v>
      </c>
      <c r="AG1094" s="2">
        <f t="shared" si="171"/>
        <v>0</v>
      </c>
      <c r="AH1094" s="2">
        <f t="shared" si="177"/>
        <v>0</v>
      </c>
      <c r="AI1094" s="2">
        <f t="shared" si="172"/>
        <v>0</v>
      </c>
      <c r="AJ1094" s="44" t="str">
        <f t="shared" si="173"/>
        <v>30993314D50819099R</v>
      </c>
      <c r="AK1094" s="2">
        <f>IF(COUNTIF(AJ$2:AJ1094,AJ1094)&gt;1,0,1)</f>
        <v>1</v>
      </c>
      <c r="AL1094" s="2">
        <f t="shared" si="174"/>
        <v>0</v>
      </c>
      <c r="AM1094" s="2">
        <f t="shared" si="175"/>
        <v>0</v>
      </c>
      <c r="AN1094" s="2">
        <f t="shared" si="176"/>
        <v>0</v>
      </c>
      <c r="AO1094" s="2">
        <f>VLOOKUP(D1094,'[1]Matriculados PD 2015_2019'!$D:$F,3,0)</f>
        <v>0</v>
      </c>
      <c r="AP1094" s="2">
        <f t="shared" si="178"/>
        <v>0</v>
      </c>
      <c r="AQ1094" s="2">
        <f t="shared" si="179"/>
        <v>0</v>
      </c>
    </row>
    <row r="1095" spans="1:43">
      <c r="A1095" s="2">
        <v>303</v>
      </c>
      <c r="B1095" s="6" t="s">
        <v>2954</v>
      </c>
      <c r="C1095" s="7" t="s">
        <v>120</v>
      </c>
      <c r="D1095" s="7" t="s">
        <v>2971</v>
      </c>
      <c r="E1095" s="8">
        <v>10405592</v>
      </c>
      <c r="F1095" s="8">
        <v>102126</v>
      </c>
      <c r="G1095" s="8" t="s">
        <v>2972</v>
      </c>
      <c r="H1095" s="7" t="s">
        <v>73</v>
      </c>
      <c r="I1095" s="7" t="s">
        <v>74</v>
      </c>
      <c r="J1095" s="8" t="s">
        <v>75</v>
      </c>
      <c r="K1095" s="8" t="s">
        <v>2973</v>
      </c>
      <c r="L1095" s="7">
        <v>2016</v>
      </c>
      <c r="M1095" s="9">
        <v>42993</v>
      </c>
      <c r="N1095" s="10" t="s">
        <v>77</v>
      </c>
      <c r="O1095" s="10">
        <v>0</v>
      </c>
      <c r="P1095" s="10" t="s">
        <v>78</v>
      </c>
      <c r="Q1095" s="10" t="s">
        <v>79</v>
      </c>
      <c r="R1095" s="10" t="s">
        <v>78</v>
      </c>
      <c r="S1095" s="10" t="s">
        <v>78</v>
      </c>
      <c r="T1095" s="8" t="s">
        <v>90</v>
      </c>
      <c r="U1095" s="7" t="s">
        <v>2976</v>
      </c>
      <c r="V1095" s="8" t="s">
        <v>2977</v>
      </c>
      <c r="W1095" s="7" t="s">
        <v>83</v>
      </c>
      <c r="X1095" s="11" t="s">
        <v>646</v>
      </c>
      <c r="Y1095" s="8">
        <v>220</v>
      </c>
      <c r="Z1095" s="8" t="s">
        <v>647</v>
      </c>
      <c r="AA1095" s="7" t="s">
        <v>99</v>
      </c>
      <c r="AB1095" s="12" t="s">
        <v>100</v>
      </c>
      <c r="AC1095" s="4">
        <f t="shared" si="170"/>
        <v>1</v>
      </c>
      <c r="AD1095" s="2">
        <f>IF(COUNTIF(D$2:D1095,D1095)&gt;1,0,1)</f>
        <v>0</v>
      </c>
      <c r="AG1095" s="2">
        <f t="shared" si="171"/>
        <v>0</v>
      </c>
      <c r="AH1095" s="2">
        <f t="shared" si="177"/>
        <v>0</v>
      </c>
      <c r="AI1095" s="2">
        <f t="shared" si="172"/>
        <v>0</v>
      </c>
      <c r="AJ1095" s="44" t="str">
        <f t="shared" si="173"/>
        <v>30993314D28393653S</v>
      </c>
      <c r="AK1095" s="2">
        <f>IF(COUNTIF(AJ$2:AJ1095,AJ1095)&gt;1,0,1)</f>
        <v>0</v>
      </c>
      <c r="AL1095" s="2">
        <f t="shared" si="174"/>
        <v>0</v>
      </c>
      <c r="AM1095" s="2">
        <f t="shared" si="175"/>
        <v>0</v>
      </c>
      <c r="AN1095" s="2">
        <f t="shared" si="176"/>
        <v>0</v>
      </c>
      <c r="AO1095" s="2">
        <f>VLOOKUP(D1095,'[1]Matriculados PD 2015_2019'!$D:$F,3,0)</f>
        <v>0</v>
      </c>
      <c r="AP1095" s="2">
        <f t="shared" si="178"/>
        <v>0</v>
      </c>
      <c r="AQ1095" s="2">
        <f t="shared" si="179"/>
        <v>0</v>
      </c>
    </row>
    <row r="1096" spans="1:43">
      <c r="A1096" s="2">
        <v>303</v>
      </c>
      <c r="B1096" s="6" t="s">
        <v>2954</v>
      </c>
      <c r="C1096" s="7" t="s">
        <v>120</v>
      </c>
      <c r="D1096" s="7" t="s">
        <v>2980</v>
      </c>
      <c r="E1096" s="8">
        <v>10110611</v>
      </c>
      <c r="F1096" s="8">
        <v>102126</v>
      </c>
      <c r="G1096" s="8" t="s">
        <v>2981</v>
      </c>
      <c r="H1096" s="7" t="s">
        <v>83</v>
      </c>
      <c r="I1096" s="7" t="s">
        <v>74</v>
      </c>
      <c r="J1096" s="8" t="s">
        <v>75</v>
      </c>
      <c r="K1096" s="8" t="s">
        <v>2982</v>
      </c>
      <c r="L1096" s="7">
        <v>2016</v>
      </c>
      <c r="M1096" s="9">
        <v>42696</v>
      </c>
      <c r="N1096" s="10" t="s">
        <v>113</v>
      </c>
      <c r="O1096" s="10">
        <v>0</v>
      </c>
      <c r="P1096" s="10" t="s">
        <v>78</v>
      </c>
      <c r="Q1096" s="10" t="s">
        <v>79</v>
      </c>
      <c r="R1096" s="10" t="s">
        <v>78</v>
      </c>
      <c r="S1096" s="10" t="s">
        <v>78</v>
      </c>
      <c r="T1096" s="8" t="s">
        <v>80</v>
      </c>
      <c r="U1096" s="7" t="s">
        <v>1937</v>
      </c>
      <c r="V1096" s="8" t="s">
        <v>1938</v>
      </c>
      <c r="W1096" s="7" t="s">
        <v>83</v>
      </c>
      <c r="X1096" s="11" t="s">
        <v>105</v>
      </c>
      <c r="Y1096" s="8">
        <v>540</v>
      </c>
      <c r="Z1096" s="8" t="s">
        <v>635</v>
      </c>
      <c r="AA1096" s="7" t="s">
        <v>107</v>
      </c>
      <c r="AB1096" s="12" t="s">
        <v>108</v>
      </c>
      <c r="AC1096" s="4">
        <f t="shared" si="170"/>
        <v>1</v>
      </c>
      <c r="AD1096" s="2">
        <f>IF(COUNTIF(D$2:D1096,D1096)&gt;1,0,1)</f>
        <v>1</v>
      </c>
      <c r="AG1096" s="2">
        <f t="shared" si="171"/>
        <v>1</v>
      </c>
      <c r="AH1096" s="2">
        <f t="shared" si="177"/>
        <v>0</v>
      </c>
      <c r="AI1096" s="2">
        <f t="shared" si="172"/>
        <v>0</v>
      </c>
      <c r="AJ1096" s="44" t="str">
        <f t="shared" si="173"/>
        <v>44357691Y30072122J</v>
      </c>
      <c r="AK1096" s="2">
        <f>IF(COUNTIF(AJ$2:AJ1096,AJ1096)&gt;1,0,1)</f>
        <v>1</v>
      </c>
      <c r="AL1096" s="2">
        <f t="shared" si="174"/>
        <v>1</v>
      </c>
      <c r="AM1096" s="2">
        <f t="shared" si="175"/>
        <v>0</v>
      </c>
      <c r="AN1096" s="2">
        <f t="shared" si="176"/>
        <v>0</v>
      </c>
      <c r="AO1096" s="2">
        <f>VLOOKUP(D1096,'[1]Matriculados PD 2015_2019'!$D:$F,3,0)</f>
        <v>0</v>
      </c>
      <c r="AP1096" s="2">
        <f t="shared" si="178"/>
        <v>0</v>
      </c>
      <c r="AQ1096" s="2">
        <f t="shared" si="179"/>
        <v>0</v>
      </c>
    </row>
    <row r="1097" spans="1:43">
      <c r="A1097" s="2">
        <v>303</v>
      </c>
      <c r="B1097" s="5" t="s">
        <v>2954</v>
      </c>
      <c r="C1097" s="13" t="s">
        <v>120</v>
      </c>
      <c r="D1097" s="13" t="s">
        <v>2980</v>
      </c>
      <c r="E1097" s="14">
        <v>10110611</v>
      </c>
      <c r="F1097" s="14">
        <v>102126</v>
      </c>
      <c r="G1097" s="14" t="s">
        <v>2981</v>
      </c>
      <c r="H1097" s="13" t="s">
        <v>83</v>
      </c>
      <c r="I1097" s="13" t="s">
        <v>74</v>
      </c>
      <c r="J1097" s="14" t="s">
        <v>75</v>
      </c>
      <c r="K1097" s="14" t="s">
        <v>2982</v>
      </c>
      <c r="L1097" s="13">
        <v>2016</v>
      </c>
      <c r="M1097" s="15">
        <v>42696</v>
      </c>
      <c r="N1097" s="16" t="s">
        <v>113</v>
      </c>
      <c r="O1097" s="16">
        <v>0</v>
      </c>
      <c r="P1097" s="16" t="s">
        <v>78</v>
      </c>
      <c r="Q1097" s="16" t="s">
        <v>79</v>
      </c>
      <c r="R1097" s="16" t="s">
        <v>78</v>
      </c>
      <c r="S1097" s="16" t="s">
        <v>78</v>
      </c>
      <c r="T1097" s="14" t="s">
        <v>80</v>
      </c>
      <c r="U1097" s="13" t="s">
        <v>1939</v>
      </c>
      <c r="V1097" s="14" t="s">
        <v>1940</v>
      </c>
      <c r="W1097" s="13" t="s">
        <v>73</v>
      </c>
      <c r="X1097" s="17" t="s">
        <v>105</v>
      </c>
      <c r="Y1097" s="14">
        <v>540</v>
      </c>
      <c r="Z1097" s="14" t="s">
        <v>635</v>
      </c>
      <c r="AA1097" s="13" t="s">
        <v>107</v>
      </c>
      <c r="AB1097" s="18" t="s">
        <v>108</v>
      </c>
      <c r="AC1097" s="4">
        <f t="shared" si="170"/>
        <v>1</v>
      </c>
      <c r="AD1097" s="2">
        <f>IF(COUNTIF(D$2:D1097,D1097)&gt;1,0,1)</f>
        <v>0</v>
      </c>
      <c r="AG1097" s="2">
        <f t="shared" si="171"/>
        <v>0</v>
      </c>
      <c r="AH1097" s="2">
        <f t="shared" si="177"/>
        <v>0</v>
      </c>
      <c r="AI1097" s="2">
        <f t="shared" si="172"/>
        <v>0</v>
      </c>
      <c r="AJ1097" s="44" t="str">
        <f t="shared" si="173"/>
        <v>44357691Y30539361F</v>
      </c>
      <c r="AK1097" s="2">
        <f>IF(COUNTIF(AJ$2:AJ1097,AJ1097)&gt;1,0,1)</f>
        <v>1</v>
      </c>
      <c r="AL1097" s="2">
        <f t="shared" si="174"/>
        <v>0</v>
      </c>
      <c r="AM1097" s="2">
        <f t="shared" si="175"/>
        <v>0</v>
      </c>
      <c r="AN1097" s="2">
        <f t="shared" si="176"/>
        <v>0</v>
      </c>
      <c r="AO1097" s="2">
        <f>VLOOKUP(D1097,'[1]Matriculados PD 2015_2019'!$D:$F,3,0)</f>
        <v>0</v>
      </c>
      <c r="AP1097" s="2">
        <f t="shared" si="178"/>
        <v>0</v>
      </c>
      <c r="AQ1097" s="2">
        <f t="shared" si="179"/>
        <v>0</v>
      </c>
    </row>
    <row r="1098" spans="1:43">
      <c r="A1098" s="2">
        <v>303</v>
      </c>
      <c r="B1098" s="6" t="s">
        <v>2954</v>
      </c>
      <c r="C1098" s="7" t="s">
        <v>120</v>
      </c>
      <c r="D1098" s="7" t="s">
        <v>2980</v>
      </c>
      <c r="E1098" s="8">
        <v>10110611</v>
      </c>
      <c r="F1098" s="8">
        <v>102126</v>
      </c>
      <c r="G1098" s="8" t="s">
        <v>2981</v>
      </c>
      <c r="H1098" s="7" t="s">
        <v>83</v>
      </c>
      <c r="I1098" s="7" t="s">
        <v>74</v>
      </c>
      <c r="J1098" s="8" t="s">
        <v>75</v>
      </c>
      <c r="K1098" s="8" t="s">
        <v>2982</v>
      </c>
      <c r="L1098" s="7">
        <v>2016</v>
      </c>
      <c r="M1098" s="9">
        <v>42696</v>
      </c>
      <c r="N1098" s="10" t="s">
        <v>113</v>
      </c>
      <c r="O1098" s="10">
        <v>0</v>
      </c>
      <c r="P1098" s="10" t="s">
        <v>78</v>
      </c>
      <c r="Q1098" s="10" t="s">
        <v>79</v>
      </c>
      <c r="R1098" s="10" t="s">
        <v>78</v>
      </c>
      <c r="S1098" s="10" t="s">
        <v>78</v>
      </c>
      <c r="T1098" s="8" t="s">
        <v>90</v>
      </c>
      <c r="U1098" s="7" t="s">
        <v>1937</v>
      </c>
      <c r="V1098" s="8" t="s">
        <v>1938</v>
      </c>
      <c r="W1098" s="7" t="s">
        <v>83</v>
      </c>
      <c r="X1098" s="11" t="s">
        <v>105</v>
      </c>
      <c r="Y1098" s="8">
        <v>540</v>
      </c>
      <c r="Z1098" s="8" t="s">
        <v>635</v>
      </c>
      <c r="AA1098" s="7" t="s">
        <v>107</v>
      </c>
      <c r="AB1098" s="12" t="s">
        <v>108</v>
      </c>
      <c r="AC1098" s="4">
        <f t="shared" si="170"/>
        <v>1</v>
      </c>
      <c r="AD1098" s="2">
        <f>IF(COUNTIF(D$2:D1098,D1098)&gt;1,0,1)</f>
        <v>0</v>
      </c>
      <c r="AG1098" s="2">
        <f t="shared" si="171"/>
        <v>0</v>
      </c>
      <c r="AH1098" s="2">
        <f t="shared" si="177"/>
        <v>0</v>
      </c>
      <c r="AI1098" s="2">
        <f t="shared" si="172"/>
        <v>0</v>
      </c>
      <c r="AJ1098" s="44" t="str">
        <f t="shared" si="173"/>
        <v>44357691Y30072122J</v>
      </c>
      <c r="AK1098" s="2">
        <f>IF(COUNTIF(AJ$2:AJ1098,AJ1098)&gt;1,0,1)</f>
        <v>0</v>
      </c>
      <c r="AL1098" s="2">
        <f t="shared" si="174"/>
        <v>0</v>
      </c>
      <c r="AM1098" s="2">
        <f t="shared" si="175"/>
        <v>0</v>
      </c>
      <c r="AN1098" s="2">
        <f t="shared" si="176"/>
        <v>0</v>
      </c>
      <c r="AO1098" s="2">
        <f>VLOOKUP(D1098,'[1]Matriculados PD 2015_2019'!$D:$F,3,0)</f>
        <v>0</v>
      </c>
      <c r="AP1098" s="2">
        <f t="shared" si="178"/>
        <v>0</v>
      </c>
      <c r="AQ1098" s="2">
        <f t="shared" si="179"/>
        <v>0</v>
      </c>
    </row>
    <row r="1099" spans="1:43">
      <c r="A1099" s="2">
        <v>303</v>
      </c>
      <c r="B1099" s="5" t="s">
        <v>2954</v>
      </c>
      <c r="C1099" s="13" t="s">
        <v>120</v>
      </c>
      <c r="D1099" s="13" t="s">
        <v>2983</v>
      </c>
      <c r="E1099" s="14">
        <v>10217964</v>
      </c>
      <c r="F1099" s="14">
        <v>102126</v>
      </c>
      <c r="G1099" s="14" t="s">
        <v>2984</v>
      </c>
      <c r="H1099" s="13" t="s">
        <v>73</v>
      </c>
      <c r="I1099" s="13" t="s">
        <v>74</v>
      </c>
      <c r="J1099" s="14" t="s">
        <v>75</v>
      </c>
      <c r="K1099" s="14" t="s">
        <v>2985</v>
      </c>
      <c r="L1099" s="13">
        <v>2016</v>
      </c>
      <c r="M1099" s="15">
        <v>42867</v>
      </c>
      <c r="N1099" s="16" t="s">
        <v>77</v>
      </c>
      <c r="O1099" s="16">
        <v>0</v>
      </c>
      <c r="P1099" s="16" t="s">
        <v>78</v>
      </c>
      <c r="Q1099" s="16" t="s">
        <v>79</v>
      </c>
      <c r="R1099" s="16" t="s">
        <v>78</v>
      </c>
      <c r="S1099" s="16" t="s">
        <v>79</v>
      </c>
      <c r="T1099" s="14" t="s">
        <v>80</v>
      </c>
      <c r="U1099" s="13" t="s">
        <v>1006</v>
      </c>
      <c r="V1099" s="14" t="s">
        <v>1007</v>
      </c>
      <c r="W1099" s="13" t="s">
        <v>73</v>
      </c>
      <c r="X1099" s="17" t="s">
        <v>646</v>
      </c>
      <c r="Y1099" s="14">
        <v>63</v>
      </c>
      <c r="Z1099" s="14" t="s">
        <v>1005</v>
      </c>
      <c r="AA1099" s="13" t="s">
        <v>99</v>
      </c>
      <c r="AB1099" s="18" t="s">
        <v>100</v>
      </c>
      <c r="AC1099" s="4">
        <f t="shared" si="170"/>
        <v>1</v>
      </c>
      <c r="AD1099" s="2">
        <f>IF(COUNTIF(D$2:D1099,D1099)&gt;1,0,1)</f>
        <v>1</v>
      </c>
      <c r="AG1099" s="2">
        <f t="shared" si="171"/>
        <v>1</v>
      </c>
      <c r="AH1099" s="2">
        <f t="shared" si="177"/>
        <v>0</v>
      </c>
      <c r="AI1099" s="2">
        <f t="shared" si="172"/>
        <v>1</v>
      </c>
      <c r="AJ1099" s="44" t="str">
        <f t="shared" si="173"/>
        <v>45735741B30449394Q</v>
      </c>
      <c r="AK1099" s="2">
        <f>IF(COUNTIF(AJ$2:AJ1099,AJ1099)&gt;1,0,1)</f>
        <v>1</v>
      </c>
      <c r="AL1099" s="2">
        <f t="shared" si="174"/>
        <v>1</v>
      </c>
      <c r="AM1099" s="2">
        <f t="shared" si="175"/>
        <v>1</v>
      </c>
      <c r="AN1099" s="2">
        <f t="shared" si="176"/>
        <v>0</v>
      </c>
      <c r="AO1099" s="2">
        <f>VLOOKUP(D1099,'[1]Matriculados PD 2015_2019'!$D:$F,3,0)</f>
        <v>0</v>
      </c>
      <c r="AP1099" s="2">
        <f t="shared" si="178"/>
        <v>0</v>
      </c>
      <c r="AQ1099" s="2">
        <f t="shared" si="179"/>
        <v>0</v>
      </c>
    </row>
    <row r="1100" spans="1:43">
      <c r="A1100" s="2">
        <v>303</v>
      </c>
      <c r="B1100" s="6" t="s">
        <v>2954</v>
      </c>
      <c r="C1100" s="7" t="s">
        <v>120</v>
      </c>
      <c r="D1100" s="7" t="s">
        <v>2983</v>
      </c>
      <c r="E1100" s="8">
        <v>10217964</v>
      </c>
      <c r="F1100" s="8">
        <v>102126</v>
      </c>
      <c r="G1100" s="8" t="s">
        <v>2984</v>
      </c>
      <c r="H1100" s="7" t="s">
        <v>73</v>
      </c>
      <c r="I1100" s="7" t="s">
        <v>74</v>
      </c>
      <c r="J1100" s="8" t="s">
        <v>75</v>
      </c>
      <c r="K1100" s="8" t="s">
        <v>2985</v>
      </c>
      <c r="L1100" s="7">
        <v>2016</v>
      </c>
      <c r="M1100" s="9">
        <v>42867</v>
      </c>
      <c r="N1100" s="10" t="s">
        <v>77</v>
      </c>
      <c r="O1100" s="10">
        <v>0</v>
      </c>
      <c r="P1100" s="10" t="s">
        <v>78</v>
      </c>
      <c r="Q1100" s="10" t="s">
        <v>79</v>
      </c>
      <c r="R1100" s="10" t="s">
        <v>78</v>
      </c>
      <c r="S1100" s="10" t="s">
        <v>79</v>
      </c>
      <c r="T1100" s="8" t="s">
        <v>80</v>
      </c>
      <c r="U1100" s="7" t="s">
        <v>1908</v>
      </c>
      <c r="V1100" s="8" t="s">
        <v>1909</v>
      </c>
      <c r="W1100" s="7" t="s">
        <v>73</v>
      </c>
      <c r="X1100" s="11" t="s">
        <v>646</v>
      </c>
      <c r="Y1100" s="8">
        <v>63</v>
      </c>
      <c r="Z1100" s="8" t="s">
        <v>1005</v>
      </c>
      <c r="AA1100" s="7" t="s">
        <v>99</v>
      </c>
      <c r="AB1100" s="12" t="s">
        <v>100</v>
      </c>
      <c r="AC1100" s="4">
        <f t="shared" si="170"/>
        <v>1</v>
      </c>
      <c r="AD1100" s="2">
        <f>IF(COUNTIF(D$2:D1100,D1100)&gt;1,0,1)</f>
        <v>0</v>
      </c>
      <c r="AG1100" s="2">
        <f t="shared" si="171"/>
        <v>0</v>
      </c>
      <c r="AH1100" s="2">
        <f t="shared" si="177"/>
        <v>0</v>
      </c>
      <c r="AI1100" s="2">
        <f t="shared" si="172"/>
        <v>0</v>
      </c>
      <c r="AJ1100" s="44" t="str">
        <f t="shared" si="173"/>
        <v>45735741B30535040X</v>
      </c>
      <c r="AK1100" s="2">
        <f>IF(COUNTIF(AJ$2:AJ1100,AJ1100)&gt;1,0,1)</f>
        <v>1</v>
      </c>
      <c r="AL1100" s="2">
        <f t="shared" si="174"/>
        <v>0</v>
      </c>
      <c r="AM1100" s="2">
        <f t="shared" si="175"/>
        <v>0</v>
      </c>
      <c r="AN1100" s="2">
        <f t="shared" si="176"/>
        <v>0</v>
      </c>
      <c r="AO1100" s="2">
        <f>VLOOKUP(D1100,'[1]Matriculados PD 2015_2019'!$D:$F,3,0)</f>
        <v>0</v>
      </c>
      <c r="AP1100" s="2">
        <f t="shared" si="178"/>
        <v>0</v>
      </c>
      <c r="AQ1100" s="2">
        <f t="shared" si="179"/>
        <v>0</v>
      </c>
    </row>
    <row r="1101" spans="1:43">
      <c r="A1101" s="2">
        <v>303</v>
      </c>
      <c r="B1101" s="5" t="s">
        <v>2954</v>
      </c>
      <c r="C1101" s="13" t="s">
        <v>120</v>
      </c>
      <c r="D1101" s="13" t="s">
        <v>2983</v>
      </c>
      <c r="E1101" s="14">
        <v>10217964</v>
      </c>
      <c r="F1101" s="14">
        <v>102126</v>
      </c>
      <c r="G1101" s="14" t="s">
        <v>2984</v>
      </c>
      <c r="H1101" s="13" t="s">
        <v>73</v>
      </c>
      <c r="I1101" s="13" t="s">
        <v>74</v>
      </c>
      <c r="J1101" s="14" t="s">
        <v>75</v>
      </c>
      <c r="K1101" s="14" t="s">
        <v>2985</v>
      </c>
      <c r="L1101" s="13">
        <v>2016</v>
      </c>
      <c r="M1101" s="15">
        <v>42867</v>
      </c>
      <c r="N1101" s="16" t="s">
        <v>77</v>
      </c>
      <c r="O1101" s="16">
        <v>0</v>
      </c>
      <c r="P1101" s="16" t="s">
        <v>78</v>
      </c>
      <c r="Q1101" s="16" t="s">
        <v>79</v>
      </c>
      <c r="R1101" s="16" t="s">
        <v>78</v>
      </c>
      <c r="S1101" s="16" t="s">
        <v>79</v>
      </c>
      <c r="T1101" s="14" t="s">
        <v>90</v>
      </c>
      <c r="U1101" s="13" t="s">
        <v>1006</v>
      </c>
      <c r="V1101" s="14" t="s">
        <v>1007</v>
      </c>
      <c r="W1101" s="13" t="s">
        <v>73</v>
      </c>
      <c r="X1101" s="17" t="s">
        <v>646</v>
      </c>
      <c r="Y1101" s="14">
        <v>63</v>
      </c>
      <c r="Z1101" s="14" t="s">
        <v>1005</v>
      </c>
      <c r="AA1101" s="13" t="s">
        <v>99</v>
      </c>
      <c r="AB1101" s="18" t="s">
        <v>100</v>
      </c>
      <c r="AC1101" s="4">
        <f t="shared" si="170"/>
        <v>1</v>
      </c>
      <c r="AD1101" s="2">
        <f>IF(COUNTIF(D$2:D1101,D1101)&gt;1,0,1)</f>
        <v>0</v>
      </c>
      <c r="AG1101" s="2">
        <f t="shared" si="171"/>
        <v>0</v>
      </c>
      <c r="AH1101" s="2">
        <f t="shared" si="177"/>
        <v>0</v>
      </c>
      <c r="AI1101" s="2">
        <f t="shared" si="172"/>
        <v>0</v>
      </c>
      <c r="AJ1101" s="44" t="str">
        <f t="shared" si="173"/>
        <v>45735741B30449394Q</v>
      </c>
      <c r="AK1101" s="2">
        <f>IF(COUNTIF(AJ$2:AJ1101,AJ1101)&gt;1,0,1)</f>
        <v>0</v>
      </c>
      <c r="AL1101" s="2">
        <f t="shared" si="174"/>
        <v>0</v>
      </c>
      <c r="AM1101" s="2">
        <f t="shared" si="175"/>
        <v>0</v>
      </c>
      <c r="AN1101" s="2">
        <f t="shared" si="176"/>
        <v>0</v>
      </c>
      <c r="AO1101" s="2">
        <f>VLOOKUP(D1101,'[1]Matriculados PD 2015_2019'!$D:$F,3,0)</f>
        <v>0</v>
      </c>
      <c r="AP1101" s="2">
        <f t="shared" si="178"/>
        <v>0</v>
      </c>
      <c r="AQ1101" s="2">
        <f t="shared" si="179"/>
        <v>0</v>
      </c>
    </row>
    <row r="1102" spans="1:43">
      <c r="A1102" s="2">
        <v>303</v>
      </c>
      <c r="B1102" s="6" t="s">
        <v>2954</v>
      </c>
      <c r="C1102" s="7" t="s">
        <v>120</v>
      </c>
      <c r="D1102" s="7" t="s">
        <v>2986</v>
      </c>
      <c r="E1102" s="8">
        <v>20005079</v>
      </c>
      <c r="F1102" s="8">
        <v>102126</v>
      </c>
      <c r="G1102" s="8" t="s">
        <v>2987</v>
      </c>
      <c r="H1102" s="7" t="s">
        <v>83</v>
      </c>
      <c r="I1102" s="7" t="s">
        <v>74</v>
      </c>
      <c r="J1102" s="8" t="s">
        <v>75</v>
      </c>
      <c r="K1102" s="8" t="s">
        <v>2988</v>
      </c>
      <c r="L1102" s="7">
        <v>2016</v>
      </c>
      <c r="M1102" s="9">
        <v>43003</v>
      </c>
      <c r="N1102" s="10" t="s">
        <v>77</v>
      </c>
      <c r="O1102" s="10">
        <v>0</v>
      </c>
      <c r="P1102" s="10" t="s">
        <v>78</v>
      </c>
      <c r="Q1102" s="10" t="s">
        <v>78</v>
      </c>
      <c r="R1102" s="10" t="s">
        <v>78</v>
      </c>
      <c r="S1102" s="10" t="s">
        <v>78</v>
      </c>
      <c r="T1102" s="8" t="s">
        <v>80</v>
      </c>
      <c r="U1102" s="7" t="s">
        <v>1038</v>
      </c>
      <c r="V1102" s="8" t="s">
        <v>1039</v>
      </c>
      <c r="W1102" s="7" t="s">
        <v>73</v>
      </c>
      <c r="X1102" s="11" t="s">
        <v>1708</v>
      </c>
      <c r="Y1102" s="8">
        <v>775</v>
      </c>
      <c r="Z1102" s="8" t="s">
        <v>1035</v>
      </c>
      <c r="AA1102" s="7" t="s">
        <v>263</v>
      </c>
      <c r="AB1102" s="12" t="s">
        <v>264</v>
      </c>
      <c r="AC1102" s="4">
        <f t="shared" si="170"/>
        <v>1</v>
      </c>
      <c r="AD1102" s="2">
        <f>IF(COUNTIF(D$2:D1102,D1102)&gt;1,0,1)</f>
        <v>1</v>
      </c>
      <c r="AG1102" s="2">
        <f t="shared" si="171"/>
        <v>0</v>
      </c>
      <c r="AH1102" s="2">
        <f t="shared" si="177"/>
        <v>0</v>
      </c>
      <c r="AI1102" s="2">
        <f t="shared" si="172"/>
        <v>1</v>
      </c>
      <c r="AJ1102" s="44" t="str">
        <f t="shared" si="173"/>
        <v>52337541Y30812941W</v>
      </c>
      <c r="AK1102" s="2">
        <f>IF(COUNTIF(AJ$2:AJ1102,AJ1102)&gt;1,0,1)</f>
        <v>1</v>
      </c>
      <c r="AL1102" s="2">
        <f t="shared" si="174"/>
        <v>0</v>
      </c>
      <c r="AM1102" s="2">
        <f t="shared" si="175"/>
        <v>0</v>
      </c>
      <c r="AN1102" s="2">
        <f t="shared" si="176"/>
        <v>0</v>
      </c>
      <c r="AO1102" s="2">
        <f>VLOOKUP(D1102,'[1]Matriculados PD 2015_2019'!$D:$F,3,0)</f>
        <v>0</v>
      </c>
      <c r="AP1102" s="2">
        <f t="shared" si="178"/>
        <v>0</v>
      </c>
      <c r="AQ1102" s="2">
        <f t="shared" si="179"/>
        <v>0</v>
      </c>
    </row>
    <row r="1103" spans="1:43">
      <c r="A1103" s="2">
        <v>303</v>
      </c>
      <c r="B1103" s="5" t="s">
        <v>2954</v>
      </c>
      <c r="C1103" s="13" t="s">
        <v>120</v>
      </c>
      <c r="D1103" s="13" t="s">
        <v>2986</v>
      </c>
      <c r="E1103" s="14">
        <v>20005079</v>
      </c>
      <c r="F1103" s="14">
        <v>102126</v>
      </c>
      <c r="G1103" s="14" t="s">
        <v>2987</v>
      </c>
      <c r="H1103" s="13" t="s">
        <v>83</v>
      </c>
      <c r="I1103" s="13" t="s">
        <v>74</v>
      </c>
      <c r="J1103" s="14" t="s">
        <v>75</v>
      </c>
      <c r="K1103" s="14" t="s">
        <v>2988</v>
      </c>
      <c r="L1103" s="13">
        <v>2016</v>
      </c>
      <c r="M1103" s="15">
        <v>43003</v>
      </c>
      <c r="N1103" s="16" t="s">
        <v>77</v>
      </c>
      <c r="O1103" s="16">
        <v>0</v>
      </c>
      <c r="P1103" s="16" t="s">
        <v>78</v>
      </c>
      <c r="Q1103" s="16" t="s">
        <v>78</v>
      </c>
      <c r="R1103" s="16" t="s">
        <v>78</v>
      </c>
      <c r="S1103" s="16" t="s">
        <v>78</v>
      </c>
      <c r="T1103" s="14" t="s">
        <v>90</v>
      </c>
      <c r="U1103" s="13" t="s">
        <v>1038</v>
      </c>
      <c r="V1103" s="14" t="s">
        <v>1039</v>
      </c>
      <c r="W1103" s="13" t="s">
        <v>73</v>
      </c>
      <c r="X1103" s="17" t="s">
        <v>1708</v>
      </c>
      <c r="Y1103" s="14">
        <v>775</v>
      </c>
      <c r="Z1103" s="14" t="s">
        <v>1035</v>
      </c>
      <c r="AA1103" s="13" t="s">
        <v>263</v>
      </c>
      <c r="AB1103" s="18" t="s">
        <v>264</v>
      </c>
      <c r="AC1103" s="4">
        <f t="shared" si="170"/>
        <v>1</v>
      </c>
      <c r="AD1103" s="2">
        <f>IF(COUNTIF(D$2:D1103,D1103)&gt;1,0,1)</f>
        <v>0</v>
      </c>
      <c r="AG1103" s="2">
        <f t="shared" si="171"/>
        <v>0</v>
      </c>
      <c r="AH1103" s="2">
        <f t="shared" si="177"/>
        <v>0</v>
      </c>
      <c r="AI1103" s="2">
        <f t="shared" si="172"/>
        <v>0</v>
      </c>
      <c r="AJ1103" s="44" t="str">
        <f t="shared" si="173"/>
        <v>52337541Y30812941W</v>
      </c>
      <c r="AK1103" s="2">
        <f>IF(COUNTIF(AJ$2:AJ1103,AJ1103)&gt;1,0,1)</f>
        <v>0</v>
      </c>
      <c r="AL1103" s="2">
        <f t="shared" si="174"/>
        <v>0</v>
      </c>
      <c r="AM1103" s="2">
        <f t="shared" si="175"/>
        <v>0</v>
      </c>
      <c r="AN1103" s="2">
        <f t="shared" si="176"/>
        <v>0</v>
      </c>
      <c r="AO1103" s="2">
        <f>VLOOKUP(D1103,'[1]Matriculados PD 2015_2019'!$D:$F,3,0)</f>
        <v>0</v>
      </c>
      <c r="AP1103" s="2">
        <f t="shared" si="178"/>
        <v>0</v>
      </c>
      <c r="AQ1103" s="2">
        <f t="shared" si="179"/>
        <v>0</v>
      </c>
    </row>
    <row r="1104" spans="1:43">
      <c r="A1104" s="2">
        <v>303</v>
      </c>
      <c r="B1104" s="6" t="s">
        <v>2954</v>
      </c>
      <c r="C1104" s="7" t="s">
        <v>120</v>
      </c>
      <c r="D1104" s="7" t="s">
        <v>2989</v>
      </c>
      <c r="E1104" s="8">
        <v>10319431</v>
      </c>
      <c r="F1104" s="8">
        <v>102126</v>
      </c>
      <c r="G1104" s="8" t="s">
        <v>2990</v>
      </c>
      <c r="H1104" s="7" t="s">
        <v>83</v>
      </c>
      <c r="I1104" s="7" t="s">
        <v>241</v>
      </c>
      <c r="J1104" s="8" t="s">
        <v>75</v>
      </c>
      <c r="K1104" s="8" t="s">
        <v>2991</v>
      </c>
      <c r="L1104" s="7">
        <v>2016</v>
      </c>
      <c r="M1104" s="9">
        <v>43003</v>
      </c>
      <c r="N1104" s="10" t="s">
        <v>70</v>
      </c>
      <c r="O1104" s="10">
        <v>0</v>
      </c>
      <c r="P1104" s="10" t="s">
        <v>78</v>
      </c>
      <c r="Q1104" s="10" t="s">
        <v>78</v>
      </c>
      <c r="R1104" s="10" t="s">
        <v>78</v>
      </c>
      <c r="S1104" s="10" t="s">
        <v>78</v>
      </c>
      <c r="T1104" s="8" t="s">
        <v>80</v>
      </c>
      <c r="U1104" s="7" t="s">
        <v>1033</v>
      </c>
      <c r="V1104" s="8" t="s">
        <v>1034</v>
      </c>
      <c r="W1104" s="7" t="s">
        <v>83</v>
      </c>
      <c r="X1104" s="11" t="s">
        <v>1708</v>
      </c>
      <c r="Y1104" s="8">
        <v>775</v>
      </c>
      <c r="Z1104" s="8" t="s">
        <v>1035</v>
      </c>
      <c r="AA1104" s="7" t="s">
        <v>263</v>
      </c>
      <c r="AB1104" s="12" t="s">
        <v>264</v>
      </c>
      <c r="AC1104" s="4">
        <f t="shared" si="170"/>
        <v>1</v>
      </c>
      <c r="AD1104" s="2">
        <f>IF(COUNTIF(D$2:D1104,D1104)&gt;1,0,1)</f>
        <v>1</v>
      </c>
      <c r="AG1104" s="2">
        <f t="shared" si="171"/>
        <v>0</v>
      </c>
      <c r="AH1104" s="2">
        <f t="shared" si="177"/>
        <v>0</v>
      </c>
      <c r="AI1104" s="2">
        <f t="shared" si="172"/>
        <v>0</v>
      </c>
      <c r="AJ1104" s="44" t="str">
        <f t="shared" si="173"/>
        <v>PB00327102231889S</v>
      </c>
      <c r="AK1104" s="2">
        <f>IF(COUNTIF(AJ$2:AJ1104,AJ1104)&gt;1,0,1)</f>
        <v>1</v>
      </c>
      <c r="AL1104" s="2">
        <f t="shared" si="174"/>
        <v>1</v>
      </c>
      <c r="AM1104" s="2">
        <f t="shared" si="175"/>
        <v>0</v>
      </c>
      <c r="AN1104" s="2">
        <f t="shared" si="176"/>
        <v>1</v>
      </c>
      <c r="AO1104" s="2">
        <f>VLOOKUP(D1104,'[1]Matriculados PD 2015_2019'!$D:$F,3,0)</f>
        <v>0</v>
      </c>
      <c r="AP1104" s="2">
        <f t="shared" si="178"/>
        <v>0</v>
      </c>
      <c r="AQ1104" s="2">
        <f t="shared" si="179"/>
        <v>0</v>
      </c>
    </row>
    <row r="1105" spans="1:43">
      <c r="A1105" s="2">
        <v>303</v>
      </c>
      <c r="B1105" s="5" t="s">
        <v>2954</v>
      </c>
      <c r="C1105" s="13" t="s">
        <v>120</v>
      </c>
      <c r="D1105" s="13" t="s">
        <v>2989</v>
      </c>
      <c r="E1105" s="14">
        <v>10319431</v>
      </c>
      <c r="F1105" s="14">
        <v>102126</v>
      </c>
      <c r="G1105" s="14" t="s">
        <v>2990</v>
      </c>
      <c r="H1105" s="13" t="s">
        <v>83</v>
      </c>
      <c r="I1105" s="13" t="s">
        <v>241</v>
      </c>
      <c r="J1105" s="14" t="s">
        <v>75</v>
      </c>
      <c r="K1105" s="14" t="s">
        <v>2991</v>
      </c>
      <c r="L1105" s="13">
        <v>2016</v>
      </c>
      <c r="M1105" s="15">
        <v>43003</v>
      </c>
      <c r="N1105" s="16" t="s">
        <v>70</v>
      </c>
      <c r="O1105" s="16">
        <v>0</v>
      </c>
      <c r="P1105" s="16" t="s">
        <v>78</v>
      </c>
      <c r="Q1105" s="16" t="s">
        <v>78</v>
      </c>
      <c r="R1105" s="16" t="s">
        <v>78</v>
      </c>
      <c r="S1105" s="16" t="s">
        <v>78</v>
      </c>
      <c r="T1105" s="14" t="s">
        <v>80</v>
      </c>
      <c r="U1105" s="13" t="s">
        <v>1056</v>
      </c>
      <c r="V1105" s="14" t="s">
        <v>1057</v>
      </c>
      <c r="W1105" s="13" t="s">
        <v>83</v>
      </c>
      <c r="X1105" s="17" t="s">
        <v>1708</v>
      </c>
      <c r="Y1105" s="14">
        <v>775</v>
      </c>
      <c r="Z1105" s="14" t="s">
        <v>1035</v>
      </c>
      <c r="AA1105" s="13" t="s">
        <v>263</v>
      </c>
      <c r="AB1105" s="18" t="s">
        <v>264</v>
      </c>
      <c r="AC1105" s="4">
        <f t="shared" si="170"/>
        <v>1</v>
      </c>
      <c r="AD1105" s="2">
        <f>IF(COUNTIF(D$2:D1105,D1105)&gt;1,0,1)</f>
        <v>0</v>
      </c>
      <c r="AG1105" s="2">
        <f t="shared" si="171"/>
        <v>0</v>
      </c>
      <c r="AH1105" s="2">
        <f t="shared" si="177"/>
        <v>0</v>
      </c>
      <c r="AI1105" s="2">
        <f t="shared" si="172"/>
        <v>0</v>
      </c>
      <c r="AJ1105" s="44" t="str">
        <f t="shared" si="173"/>
        <v>PB00327133533542W</v>
      </c>
      <c r="AK1105" s="2">
        <f>IF(COUNTIF(AJ$2:AJ1105,AJ1105)&gt;1,0,1)</f>
        <v>1</v>
      </c>
      <c r="AL1105" s="2">
        <f t="shared" si="174"/>
        <v>0</v>
      </c>
      <c r="AM1105" s="2">
        <f t="shared" si="175"/>
        <v>0</v>
      </c>
      <c r="AN1105" s="2">
        <f t="shared" si="176"/>
        <v>0</v>
      </c>
      <c r="AO1105" s="2">
        <f>VLOOKUP(D1105,'[1]Matriculados PD 2015_2019'!$D:$F,3,0)</f>
        <v>0</v>
      </c>
      <c r="AP1105" s="2">
        <f t="shared" si="178"/>
        <v>0</v>
      </c>
      <c r="AQ1105" s="2">
        <f t="shared" si="179"/>
        <v>0</v>
      </c>
    </row>
    <row r="1106" spans="1:43">
      <c r="A1106" s="2">
        <v>303</v>
      </c>
      <c r="B1106" s="6" t="s">
        <v>2954</v>
      </c>
      <c r="C1106" s="7" t="s">
        <v>120</v>
      </c>
      <c r="D1106" s="7" t="s">
        <v>2989</v>
      </c>
      <c r="E1106" s="8">
        <v>10319431</v>
      </c>
      <c r="F1106" s="8">
        <v>102126</v>
      </c>
      <c r="G1106" s="8" t="s">
        <v>2990</v>
      </c>
      <c r="H1106" s="7" t="s">
        <v>83</v>
      </c>
      <c r="I1106" s="7" t="s">
        <v>241</v>
      </c>
      <c r="J1106" s="8" t="s">
        <v>75</v>
      </c>
      <c r="K1106" s="8" t="s">
        <v>2991</v>
      </c>
      <c r="L1106" s="7">
        <v>2016</v>
      </c>
      <c r="M1106" s="9">
        <v>43003</v>
      </c>
      <c r="N1106" s="10" t="s">
        <v>70</v>
      </c>
      <c r="O1106" s="10">
        <v>0</v>
      </c>
      <c r="P1106" s="10" t="s">
        <v>78</v>
      </c>
      <c r="Q1106" s="10" t="s">
        <v>78</v>
      </c>
      <c r="R1106" s="10" t="s">
        <v>78</v>
      </c>
      <c r="S1106" s="10" t="s">
        <v>78</v>
      </c>
      <c r="T1106" s="8" t="s">
        <v>90</v>
      </c>
      <c r="U1106" s="7" t="s">
        <v>1033</v>
      </c>
      <c r="V1106" s="8" t="s">
        <v>1034</v>
      </c>
      <c r="W1106" s="7" t="s">
        <v>83</v>
      </c>
      <c r="X1106" s="11" t="s">
        <v>1708</v>
      </c>
      <c r="Y1106" s="8">
        <v>775</v>
      </c>
      <c r="Z1106" s="8" t="s">
        <v>1035</v>
      </c>
      <c r="AA1106" s="7" t="s">
        <v>263</v>
      </c>
      <c r="AB1106" s="12" t="s">
        <v>264</v>
      </c>
      <c r="AC1106" s="4">
        <f t="shared" si="170"/>
        <v>1</v>
      </c>
      <c r="AD1106" s="2">
        <f>IF(COUNTIF(D$2:D1106,D1106)&gt;1,0,1)</f>
        <v>0</v>
      </c>
      <c r="AG1106" s="2">
        <f t="shared" si="171"/>
        <v>0</v>
      </c>
      <c r="AH1106" s="2">
        <f t="shared" si="177"/>
        <v>0</v>
      </c>
      <c r="AI1106" s="2">
        <f t="shared" si="172"/>
        <v>0</v>
      </c>
      <c r="AJ1106" s="44" t="str">
        <f t="shared" si="173"/>
        <v>PB00327102231889S</v>
      </c>
      <c r="AK1106" s="2">
        <f>IF(COUNTIF(AJ$2:AJ1106,AJ1106)&gt;1,0,1)</f>
        <v>0</v>
      </c>
      <c r="AL1106" s="2">
        <f t="shared" si="174"/>
        <v>0</v>
      </c>
      <c r="AM1106" s="2">
        <f t="shared" si="175"/>
        <v>0</v>
      </c>
      <c r="AN1106" s="2">
        <f t="shared" si="176"/>
        <v>0</v>
      </c>
      <c r="AO1106" s="2">
        <f>VLOOKUP(D1106,'[1]Matriculados PD 2015_2019'!$D:$F,3,0)</f>
        <v>0</v>
      </c>
      <c r="AP1106" s="2">
        <f t="shared" si="178"/>
        <v>0</v>
      </c>
      <c r="AQ1106" s="2">
        <f t="shared" si="179"/>
        <v>0</v>
      </c>
    </row>
    <row r="1107" spans="1:43">
      <c r="A1107" s="2">
        <v>303</v>
      </c>
      <c r="B1107" s="5" t="s">
        <v>2954</v>
      </c>
      <c r="C1107" s="13" t="s">
        <v>120</v>
      </c>
      <c r="D1107" s="13" t="s">
        <v>2992</v>
      </c>
      <c r="E1107" s="14">
        <v>20042669</v>
      </c>
      <c r="F1107" s="14">
        <v>102126</v>
      </c>
      <c r="G1107" s="14" t="s">
        <v>2993</v>
      </c>
      <c r="H1107" s="13" t="s">
        <v>73</v>
      </c>
      <c r="I1107" s="13" t="s">
        <v>301</v>
      </c>
      <c r="J1107" s="14" t="s">
        <v>75</v>
      </c>
      <c r="K1107" s="14" t="s">
        <v>2994</v>
      </c>
      <c r="L1107" s="13">
        <v>2016</v>
      </c>
      <c r="M1107" s="15">
        <v>42723</v>
      </c>
      <c r="N1107" s="16" t="s">
        <v>113</v>
      </c>
      <c r="O1107" s="16">
        <v>0</v>
      </c>
      <c r="P1107" s="16" t="s">
        <v>78</v>
      </c>
      <c r="Q1107" s="16" t="s">
        <v>78</v>
      </c>
      <c r="R1107" s="16" t="s">
        <v>78</v>
      </c>
      <c r="S1107" s="16" t="s">
        <v>78</v>
      </c>
      <c r="T1107" s="14" t="s">
        <v>80</v>
      </c>
      <c r="U1107" s="13" t="s">
        <v>1038</v>
      </c>
      <c r="V1107" s="14" t="s">
        <v>1039</v>
      </c>
      <c r="W1107" s="13" t="s">
        <v>73</v>
      </c>
      <c r="X1107" s="17" t="s">
        <v>1708</v>
      </c>
      <c r="Y1107" s="14">
        <v>775</v>
      </c>
      <c r="Z1107" s="14" t="s">
        <v>1035</v>
      </c>
      <c r="AA1107" s="13" t="s">
        <v>263</v>
      </c>
      <c r="AB1107" s="18" t="s">
        <v>264</v>
      </c>
      <c r="AC1107" s="4">
        <f t="shared" si="170"/>
        <v>1</v>
      </c>
      <c r="AD1107" s="2">
        <f>IF(COUNTIF(D$2:D1107,D1107)&gt;1,0,1)</f>
        <v>1</v>
      </c>
      <c r="AG1107" s="2">
        <f t="shared" si="171"/>
        <v>0</v>
      </c>
      <c r="AH1107" s="2">
        <f t="shared" si="177"/>
        <v>0</v>
      </c>
      <c r="AI1107" s="2">
        <f t="shared" si="172"/>
        <v>0</v>
      </c>
      <c r="AJ1107" s="44" t="str">
        <f t="shared" si="173"/>
        <v>YA409779230812941W</v>
      </c>
      <c r="AK1107" s="2">
        <f>IF(COUNTIF(AJ$2:AJ1107,AJ1107)&gt;1,0,1)</f>
        <v>1</v>
      </c>
      <c r="AL1107" s="2">
        <f t="shared" si="174"/>
        <v>0</v>
      </c>
      <c r="AM1107" s="2">
        <f t="shared" si="175"/>
        <v>0</v>
      </c>
      <c r="AN1107" s="2">
        <f t="shared" si="176"/>
        <v>1</v>
      </c>
      <c r="AO1107" s="2">
        <f>VLOOKUP(D1107,'[1]Matriculados PD 2015_2019'!$D:$F,3,0)</f>
        <v>0</v>
      </c>
      <c r="AP1107" s="2">
        <f t="shared" si="178"/>
        <v>0</v>
      </c>
      <c r="AQ1107" s="2">
        <f t="shared" si="179"/>
        <v>0</v>
      </c>
    </row>
    <row r="1108" spans="1:43">
      <c r="A1108" s="2">
        <v>303</v>
      </c>
      <c r="B1108" s="6" t="s">
        <v>2954</v>
      </c>
      <c r="C1108" s="7" t="s">
        <v>120</v>
      </c>
      <c r="D1108" s="7" t="s">
        <v>2992</v>
      </c>
      <c r="E1108" s="8">
        <v>20042669</v>
      </c>
      <c r="F1108" s="8">
        <v>102126</v>
      </c>
      <c r="G1108" s="8" t="s">
        <v>2993</v>
      </c>
      <c r="H1108" s="7" t="s">
        <v>73</v>
      </c>
      <c r="I1108" s="7" t="s">
        <v>301</v>
      </c>
      <c r="J1108" s="8" t="s">
        <v>75</v>
      </c>
      <c r="K1108" s="8" t="s">
        <v>2994</v>
      </c>
      <c r="L1108" s="7">
        <v>2016</v>
      </c>
      <c r="M1108" s="9">
        <v>42723</v>
      </c>
      <c r="N1108" s="10" t="s">
        <v>113</v>
      </c>
      <c r="O1108" s="10">
        <v>0</v>
      </c>
      <c r="P1108" s="10" t="s">
        <v>78</v>
      </c>
      <c r="Q1108" s="10" t="s">
        <v>78</v>
      </c>
      <c r="R1108" s="10" t="s">
        <v>78</v>
      </c>
      <c r="S1108" s="10" t="s">
        <v>78</v>
      </c>
      <c r="T1108" s="8" t="s">
        <v>90</v>
      </c>
      <c r="U1108" s="7" t="s">
        <v>1038</v>
      </c>
      <c r="V1108" s="8" t="s">
        <v>1039</v>
      </c>
      <c r="W1108" s="7" t="s">
        <v>73</v>
      </c>
      <c r="X1108" s="11" t="s">
        <v>1708</v>
      </c>
      <c r="Y1108" s="8">
        <v>775</v>
      </c>
      <c r="Z1108" s="8" t="s">
        <v>1035</v>
      </c>
      <c r="AA1108" s="7" t="s">
        <v>263</v>
      </c>
      <c r="AB1108" s="12" t="s">
        <v>264</v>
      </c>
      <c r="AC1108" s="4">
        <f t="shared" si="170"/>
        <v>1</v>
      </c>
      <c r="AD1108" s="2">
        <f>IF(COUNTIF(D$2:D1108,D1108)&gt;1,0,1)</f>
        <v>0</v>
      </c>
      <c r="AG1108" s="2">
        <f t="shared" si="171"/>
        <v>0</v>
      </c>
      <c r="AH1108" s="2">
        <f t="shared" si="177"/>
        <v>0</v>
      </c>
      <c r="AI1108" s="2">
        <f t="shared" si="172"/>
        <v>0</v>
      </c>
      <c r="AJ1108" s="44" t="str">
        <f t="shared" si="173"/>
        <v>YA409779230812941W</v>
      </c>
      <c r="AK1108" s="2">
        <f>IF(COUNTIF(AJ$2:AJ1108,AJ1108)&gt;1,0,1)</f>
        <v>0</v>
      </c>
      <c r="AL1108" s="2">
        <f t="shared" si="174"/>
        <v>0</v>
      </c>
      <c r="AM1108" s="2">
        <f t="shared" si="175"/>
        <v>0</v>
      </c>
      <c r="AN1108" s="2">
        <f t="shared" si="176"/>
        <v>0</v>
      </c>
      <c r="AO1108" s="2">
        <f>VLOOKUP(D1108,'[1]Matriculados PD 2015_2019'!$D:$F,3,0)</f>
        <v>0</v>
      </c>
      <c r="AP1108" s="2">
        <f t="shared" si="178"/>
        <v>0</v>
      </c>
      <c r="AQ1108" s="2">
        <f t="shared" si="179"/>
        <v>0</v>
      </c>
    </row>
    <row r="1109" spans="1:43">
      <c r="A1109" s="2">
        <v>530</v>
      </c>
      <c r="B1109" s="5" t="s">
        <v>1</v>
      </c>
      <c r="C1109" s="13" t="s">
        <v>91</v>
      </c>
      <c r="D1109" s="13" t="s">
        <v>2995</v>
      </c>
      <c r="E1109" s="14">
        <v>10003340</v>
      </c>
      <c r="F1109" s="14">
        <v>102481</v>
      </c>
      <c r="G1109" s="14" t="s">
        <v>2996</v>
      </c>
      <c r="H1109" s="13" t="s">
        <v>83</v>
      </c>
      <c r="I1109" s="13" t="s">
        <v>74</v>
      </c>
      <c r="J1109" s="14" t="s">
        <v>75</v>
      </c>
      <c r="K1109" s="14" t="s">
        <v>2997</v>
      </c>
      <c r="L1109" s="13">
        <v>2016</v>
      </c>
      <c r="M1109" s="15">
        <v>42998</v>
      </c>
      <c r="N1109" s="16" t="s">
        <v>77</v>
      </c>
      <c r="O1109" s="16">
        <v>0</v>
      </c>
      <c r="P1109" s="16" t="s">
        <v>78</v>
      </c>
      <c r="Q1109" s="16" t="s">
        <v>78</v>
      </c>
      <c r="R1109" s="16" t="s">
        <v>78</v>
      </c>
      <c r="S1109" s="16" t="s">
        <v>78</v>
      </c>
      <c r="T1109" s="14" t="s">
        <v>80</v>
      </c>
      <c r="U1109" s="13" t="s">
        <v>2001</v>
      </c>
      <c r="V1109" s="14" t="s">
        <v>2002</v>
      </c>
      <c r="W1109" s="13" t="s">
        <v>83</v>
      </c>
      <c r="X1109" s="17" t="s">
        <v>2003</v>
      </c>
      <c r="Y1109" s="14">
        <v>705</v>
      </c>
      <c r="Z1109" s="14" t="s">
        <v>106</v>
      </c>
      <c r="AA1109" s="13" t="s">
        <v>107</v>
      </c>
      <c r="AB1109" s="18" t="s">
        <v>108</v>
      </c>
      <c r="AC1109" s="4">
        <f t="shared" si="170"/>
        <v>1</v>
      </c>
      <c r="AD1109" s="2">
        <f>IF(COUNTIF(D$2:D1109,D1109)&gt;1,0,1)</f>
        <v>1</v>
      </c>
      <c r="AG1109" s="2">
        <f t="shared" si="171"/>
        <v>0</v>
      </c>
      <c r="AH1109" s="2">
        <f t="shared" si="177"/>
        <v>0</v>
      </c>
      <c r="AI1109" s="2">
        <f t="shared" si="172"/>
        <v>1</v>
      </c>
      <c r="AJ1109" s="44" t="str">
        <f t="shared" si="173"/>
        <v>44365205E27802438S</v>
      </c>
      <c r="AK1109" s="2">
        <f>IF(COUNTIF(AJ$2:AJ1109,AJ1109)&gt;1,0,1)</f>
        <v>1</v>
      </c>
      <c r="AL1109" s="2">
        <f t="shared" si="174"/>
        <v>1</v>
      </c>
      <c r="AM1109" s="2">
        <f t="shared" si="175"/>
        <v>0</v>
      </c>
      <c r="AN1109" s="2">
        <f t="shared" si="176"/>
        <v>0</v>
      </c>
      <c r="AO1109" s="2" t="str">
        <f>VLOOKUP(D1109,'[1]Matriculados PD 2015_2019'!$D:$F,3,0)</f>
        <v>completo</v>
      </c>
      <c r="AP1109" s="2">
        <f t="shared" si="178"/>
        <v>1</v>
      </c>
      <c r="AQ1109" s="2">
        <f t="shared" si="179"/>
        <v>0</v>
      </c>
    </row>
    <row r="1110" spans="1:43">
      <c r="A1110" s="2">
        <v>530</v>
      </c>
      <c r="B1110" s="5" t="s">
        <v>1</v>
      </c>
      <c r="C1110" s="13" t="s">
        <v>91</v>
      </c>
      <c r="D1110" s="13" t="s">
        <v>2995</v>
      </c>
      <c r="E1110" s="14">
        <v>10003340</v>
      </c>
      <c r="F1110" s="14">
        <v>102481</v>
      </c>
      <c r="G1110" s="14" t="s">
        <v>2996</v>
      </c>
      <c r="H1110" s="13" t="s">
        <v>83</v>
      </c>
      <c r="I1110" s="13" t="s">
        <v>74</v>
      </c>
      <c r="J1110" s="14" t="s">
        <v>75</v>
      </c>
      <c r="K1110" s="14" t="s">
        <v>2997</v>
      </c>
      <c r="L1110" s="13">
        <v>2016</v>
      </c>
      <c r="M1110" s="15">
        <v>42998</v>
      </c>
      <c r="N1110" s="16" t="s">
        <v>77</v>
      </c>
      <c r="O1110" s="16">
        <v>0</v>
      </c>
      <c r="P1110" s="16" t="s">
        <v>78</v>
      </c>
      <c r="Q1110" s="16" t="s">
        <v>78</v>
      </c>
      <c r="R1110" s="16" t="s">
        <v>78</v>
      </c>
      <c r="S1110" s="16" t="s">
        <v>78</v>
      </c>
      <c r="T1110" s="14" t="s">
        <v>80</v>
      </c>
      <c r="U1110" s="13" t="s">
        <v>103</v>
      </c>
      <c r="V1110" s="14" t="s">
        <v>104</v>
      </c>
      <c r="W1110" s="13" t="s">
        <v>83</v>
      </c>
      <c r="X1110" s="17" t="s">
        <v>105</v>
      </c>
      <c r="Y1110" s="14">
        <v>705</v>
      </c>
      <c r="Z1110" s="14" t="s">
        <v>106</v>
      </c>
      <c r="AA1110" s="13" t="s">
        <v>107</v>
      </c>
      <c r="AB1110" s="18" t="s">
        <v>108</v>
      </c>
      <c r="AC1110" s="4">
        <f t="shared" si="170"/>
        <v>1</v>
      </c>
      <c r="AD1110" s="2">
        <f>IF(COUNTIF(D$2:D1110,D1110)&gt;1,0,1)</f>
        <v>0</v>
      </c>
      <c r="AG1110" s="2">
        <f t="shared" si="171"/>
        <v>0</v>
      </c>
      <c r="AH1110" s="2">
        <f t="shared" si="177"/>
        <v>0</v>
      </c>
      <c r="AI1110" s="2">
        <f t="shared" si="172"/>
        <v>0</v>
      </c>
      <c r="AJ1110" s="44" t="str">
        <f t="shared" si="173"/>
        <v>44365205E30800610E</v>
      </c>
      <c r="AK1110" s="2">
        <f>IF(COUNTIF(AJ$2:AJ1110,AJ1110)&gt;1,0,1)</f>
        <v>1</v>
      </c>
      <c r="AL1110" s="2">
        <f t="shared" si="174"/>
        <v>0</v>
      </c>
      <c r="AM1110" s="2">
        <f t="shared" si="175"/>
        <v>0</v>
      </c>
      <c r="AN1110" s="2">
        <f t="shared" si="176"/>
        <v>0</v>
      </c>
      <c r="AO1110" s="2" t="str">
        <f>VLOOKUP(D1110,'[1]Matriculados PD 2015_2019'!$D:$F,3,0)</f>
        <v>completo</v>
      </c>
      <c r="AP1110" s="2">
        <f t="shared" si="178"/>
        <v>0</v>
      </c>
      <c r="AQ1110" s="2">
        <f t="shared" si="179"/>
        <v>0</v>
      </c>
    </row>
    <row r="1111" spans="1:43">
      <c r="A1111" s="2">
        <v>530</v>
      </c>
      <c r="B1111" s="6" t="s">
        <v>1</v>
      </c>
      <c r="C1111" s="7" t="s">
        <v>91</v>
      </c>
      <c r="D1111" s="7" t="s">
        <v>2995</v>
      </c>
      <c r="E1111" s="8">
        <v>10003340</v>
      </c>
      <c r="F1111" s="8">
        <v>102481</v>
      </c>
      <c r="G1111" s="8" t="s">
        <v>2996</v>
      </c>
      <c r="H1111" s="7" t="s">
        <v>83</v>
      </c>
      <c r="I1111" s="7" t="s">
        <v>74</v>
      </c>
      <c r="J1111" s="8" t="s">
        <v>75</v>
      </c>
      <c r="K1111" s="8" t="s">
        <v>2997</v>
      </c>
      <c r="L1111" s="7">
        <v>2016</v>
      </c>
      <c r="M1111" s="9">
        <v>42998</v>
      </c>
      <c r="N1111" s="10" t="s">
        <v>77</v>
      </c>
      <c r="O1111" s="10">
        <v>0</v>
      </c>
      <c r="P1111" s="10" t="s">
        <v>78</v>
      </c>
      <c r="Q1111" s="10" t="s">
        <v>78</v>
      </c>
      <c r="R1111" s="10" t="s">
        <v>78</v>
      </c>
      <c r="S1111" s="10" t="s">
        <v>78</v>
      </c>
      <c r="T1111" s="8" t="s">
        <v>90</v>
      </c>
      <c r="U1111" s="7" t="s">
        <v>103</v>
      </c>
      <c r="V1111" s="8" t="s">
        <v>104</v>
      </c>
      <c r="W1111" s="7" t="s">
        <v>83</v>
      </c>
      <c r="X1111" s="11" t="s">
        <v>105</v>
      </c>
      <c r="Y1111" s="8">
        <v>705</v>
      </c>
      <c r="Z1111" s="8" t="s">
        <v>106</v>
      </c>
      <c r="AA1111" s="7" t="s">
        <v>107</v>
      </c>
      <c r="AB1111" s="12" t="s">
        <v>108</v>
      </c>
      <c r="AC1111" s="4">
        <f t="shared" si="170"/>
        <v>1</v>
      </c>
      <c r="AD1111" s="2">
        <f>IF(COUNTIF(D$2:D1111,D1111)&gt;1,0,1)</f>
        <v>0</v>
      </c>
      <c r="AG1111" s="2">
        <f t="shared" si="171"/>
        <v>0</v>
      </c>
      <c r="AH1111" s="2">
        <f t="shared" si="177"/>
        <v>0</v>
      </c>
      <c r="AI1111" s="2">
        <f t="shared" si="172"/>
        <v>0</v>
      </c>
      <c r="AJ1111" s="44" t="str">
        <f t="shared" si="173"/>
        <v>44365205E30800610E</v>
      </c>
      <c r="AK1111" s="2">
        <f>IF(COUNTIF(AJ$2:AJ1111,AJ1111)&gt;1,0,1)</f>
        <v>0</v>
      </c>
      <c r="AL1111" s="2">
        <f t="shared" si="174"/>
        <v>0</v>
      </c>
      <c r="AM1111" s="2">
        <f t="shared" si="175"/>
        <v>0</v>
      </c>
      <c r="AN1111" s="2">
        <f t="shared" si="176"/>
        <v>0</v>
      </c>
      <c r="AO1111" s="2" t="str">
        <f>VLOOKUP(D1111,'[1]Matriculados PD 2015_2019'!$D:$F,3,0)</f>
        <v>completo</v>
      </c>
      <c r="AP1111" s="2">
        <f t="shared" si="178"/>
        <v>0</v>
      </c>
      <c r="AQ1111" s="2">
        <f t="shared" si="179"/>
        <v>0</v>
      </c>
    </row>
    <row r="1112" spans="1:43">
      <c r="A1112" s="2">
        <v>530</v>
      </c>
      <c r="B1112" s="6" t="s">
        <v>1</v>
      </c>
      <c r="C1112" s="7" t="s">
        <v>120</v>
      </c>
      <c r="D1112" s="7" t="s">
        <v>2998</v>
      </c>
      <c r="E1112" s="8">
        <v>10445251</v>
      </c>
      <c r="F1112" s="8">
        <v>102481</v>
      </c>
      <c r="G1112" s="8" t="s">
        <v>2999</v>
      </c>
      <c r="H1112" s="7" t="s">
        <v>83</v>
      </c>
      <c r="I1112" s="7" t="s">
        <v>74</v>
      </c>
      <c r="J1112" s="8" t="s">
        <v>75</v>
      </c>
      <c r="K1112" s="8" t="s">
        <v>3000</v>
      </c>
      <c r="L1112" s="7">
        <v>2016</v>
      </c>
      <c r="M1112" s="9">
        <v>42859</v>
      </c>
      <c r="N1112" s="10" t="s">
        <v>77</v>
      </c>
      <c r="O1112" s="10">
        <v>0</v>
      </c>
      <c r="P1112" s="10" t="s">
        <v>78</v>
      </c>
      <c r="Q1112" s="10" t="s">
        <v>79</v>
      </c>
      <c r="R1112" s="10" t="s">
        <v>78</v>
      </c>
      <c r="S1112" s="10" t="s">
        <v>78</v>
      </c>
      <c r="T1112" s="8" t="s">
        <v>80</v>
      </c>
      <c r="U1112" s="7" t="s">
        <v>3001</v>
      </c>
      <c r="V1112" s="8" t="s">
        <v>3002</v>
      </c>
      <c r="W1112" s="7" t="s">
        <v>83</v>
      </c>
      <c r="X1112" s="11" t="s">
        <v>156</v>
      </c>
      <c r="Y1112" s="8">
        <v>617</v>
      </c>
      <c r="Z1112" s="8" t="s">
        <v>156</v>
      </c>
      <c r="AA1112" s="7" t="s">
        <v>79</v>
      </c>
      <c r="AB1112" s="12" t="s">
        <v>86</v>
      </c>
      <c r="AC1112" s="4">
        <f t="shared" si="170"/>
        <v>1</v>
      </c>
      <c r="AD1112" s="2">
        <f>IF(COUNTIF(D$2:D1112,D1112)&gt;1,0,1)</f>
        <v>1</v>
      </c>
      <c r="AG1112" s="2">
        <f t="shared" si="171"/>
        <v>1</v>
      </c>
      <c r="AH1112" s="2">
        <f t="shared" si="177"/>
        <v>0</v>
      </c>
      <c r="AI1112" s="2">
        <f t="shared" si="172"/>
        <v>1</v>
      </c>
      <c r="AJ1112" s="44" t="str">
        <f t="shared" si="173"/>
        <v>14631374Q14627060A</v>
      </c>
      <c r="AK1112" s="2">
        <f>IF(COUNTIF(AJ$2:AJ1112,AJ1112)&gt;1,0,1)</f>
        <v>1</v>
      </c>
      <c r="AL1112" s="2">
        <f t="shared" si="174"/>
        <v>1</v>
      </c>
      <c r="AM1112" s="2">
        <f t="shared" si="175"/>
        <v>0</v>
      </c>
      <c r="AN1112" s="2">
        <f t="shared" si="176"/>
        <v>0</v>
      </c>
      <c r="AO1112" s="2" t="str">
        <f>VLOOKUP(D1112,'[1]Matriculados PD 2015_2019'!$D:$F,3,0)</f>
        <v>completo</v>
      </c>
      <c r="AP1112" s="2">
        <f t="shared" si="178"/>
        <v>1</v>
      </c>
      <c r="AQ1112" s="2">
        <f t="shared" si="179"/>
        <v>0</v>
      </c>
    </row>
    <row r="1113" spans="1:43">
      <c r="A1113" s="2">
        <v>530</v>
      </c>
      <c r="B1113" s="5" t="s">
        <v>1</v>
      </c>
      <c r="C1113" s="13" t="s">
        <v>120</v>
      </c>
      <c r="D1113" s="13" t="s">
        <v>2998</v>
      </c>
      <c r="E1113" s="14">
        <v>10445251</v>
      </c>
      <c r="F1113" s="14">
        <v>102481</v>
      </c>
      <c r="G1113" s="14" t="s">
        <v>2999</v>
      </c>
      <c r="H1113" s="13" t="s">
        <v>83</v>
      </c>
      <c r="I1113" s="13" t="s">
        <v>74</v>
      </c>
      <c r="J1113" s="14" t="s">
        <v>75</v>
      </c>
      <c r="K1113" s="14" t="s">
        <v>3000</v>
      </c>
      <c r="L1113" s="13">
        <v>2016</v>
      </c>
      <c r="M1113" s="15">
        <v>42859</v>
      </c>
      <c r="N1113" s="16" t="s">
        <v>77</v>
      </c>
      <c r="O1113" s="16">
        <v>0</v>
      </c>
      <c r="P1113" s="16" t="s">
        <v>78</v>
      </c>
      <c r="Q1113" s="16" t="s">
        <v>79</v>
      </c>
      <c r="R1113" s="16" t="s">
        <v>78</v>
      </c>
      <c r="S1113" s="16" t="s">
        <v>78</v>
      </c>
      <c r="T1113" s="14" t="s">
        <v>80</v>
      </c>
      <c r="U1113" s="13" t="s">
        <v>3003</v>
      </c>
      <c r="V1113" s="14" t="s">
        <v>3004</v>
      </c>
      <c r="W1113" s="13" t="s">
        <v>83</v>
      </c>
      <c r="X1113" s="17" t="s">
        <v>156</v>
      </c>
      <c r="Y1113" s="14">
        <v>617</v>
      </c>
      <c r="Z1113" s="14" t="s">
        <v>156</v>
      </c>
      <c r="AA1113" s="13" t="s">
        <v>79</v>
      </c>
      <c r="AB1113" s="18" t="s">
        <v>86</v>
      </c>
      <c r="AC1113" s="4">
        <f t="shared" si="170"/>
        <v>1</v>
      </c>
      <c r="AD1113" s="2">
        <f>IF(COUNTIF(D$2:D1113,D1113)&gt;1,0,1)</f>
        <v>0</v>
      </c>
      <c r="AG1113" s="2">
        <f t="shared" si="171"/>
        <v>0</v>
      </c>
      <c r="AH1113" s="2">
        <f t="shared" si="177"/>
        <v>0</v>
      </c>
      <c r="AI1113" s="2">
        <f t="shared" si="172"/>
        <v>0</v>
      </c>
      <c r="AJ1113" s="44" t="str">
        <f t="shared" si="173"/>
        <v>14631374Q44357751C</v>
      </c>
      <c r="AK1113" s="2">
        <f>IF(COUNTIF(AJ$2:AJ1113,AJ1113)&gt;1,0,1)</f>
        <v>1</v>
      </c>
      <c r="AL1113" s="2">
        <f t="shared" si="174"/>
        <v>0</v>
      </c>
      <c r="AM1113" s="2">
        <f t="shared" si="175"/>
        <v>0</v>
      </c>
      <c r="AN1113" s="2">
        <f t="shared" si="176"/>
        <v>0</v>
      </c>
      <c r="AO1113" s="2" t="str">
        <f>VLOOKUP(D1113,'[1]Matriculados PD 2015_2019'!$D:$F,3,0)</f>
        <v>completo</v>
      </c>
      <c r="AP1113" s="2">
        <f t="shared" si="178"/>
        <v>0</v>
      </c>
      <c r="AQ1113" s="2">
        <f t="shared" si="179"/>
        <v>0</v>
      </c>
    </row>
    <row r="1114" spans="1:43">
      <c r="A1114" s="2">
        <v>530</v>
      </c>
      <c r="B1114" s="6" t="s">
        <v>1</v>
      </c>
      <c r="C1114" s="7" t="s">
        <v>120</v>
      </c>
      <c r="D1114" s="7" t="s">
        <v>2998</v>
      </c>
      <c r="E1114" s="8">
        <v>10445251</v>
      </c>
      <c r="F1114" s="8">
        <v>102481</v>
      </c>
      <c r="G1114" s="8" t="s">
        <v>2999</v>
      </c>
      <c r="H1114" s="7" t="s">
        <v>83</v>
      </c>
      <c r="I1114" s="7" t="s">
        <v>74</v>
      </c>
      <c r="J1114" s="8" t="s">
        <v>75</v>
      </c>
      <c r="K1114" s="8" t="s">
        <v>3000</v>
      </c>
      <c r="L1114" s="7">
        <v>2016</v>
      </c>
      <c r="M1114" s="9">
        <v>42859</v>
      </c>
      <c r="N1114" s="10" t="s">
        <v>77</v>
      </c>
      <c r="O1114" s="10">
        <v>0</v>
      </c>
      <c r="P1114" s="10" t="s">
        <v>78</v>
      </c>
      <c r="Q1114" s="10" t="s">
        <v>79</v>
      </c>
      <c r="R1114" s="10" t="s">
        <v>78</v>
      </c>
      <c r="S1114" s="10" t="s">
        <v>78</v>
      </c>
      <c r="T1114" s="8" t="s">
        <v>90</v>
      </c>
      <c r="U1114" s="7" t="s">
        <v>3003</v>
      </c>
      <c r="V1114" s="8" t="s">
        <v>3004</v>
      </c>
      <c r="W1114" s="7" t="s">
        <v>83</v>
      </c>
      <c r="X1114" s="11" t="s">
        <v>156</v>
      </c>
      <c r="Y1114" s="8">
        <v>617</v>
      </c>
      <c r="Z1114" s="8" t="s">
        <v>156</v>
      </c>
      <c r="AA1114" s="7" t="s">
        <v>79</v>
      </c>
      <c r="AB1114" s="12" t="s">
        <v>86</v>
      </c>
      <c r="AC1114" s="4">
        <f t="shared" si="170"/>
        <v>1</v>
      </c>
      <c r="AD1114" s="2">
        <f>IF(COUNTIF(D$2:D1114,D1114)&gt;1,0,1)</f>
        <v>0</v>
      </c>
      <c r="AG1114" s="2">
        <f t="shared" si="171"/>
        <v>0</v>
      </c>
      <c r="AH1114" s="2">
        <f t="shared" si="177"/>
        <v>0</v>
      </c>
      <c r="AI1114" s="2">
        <f t="shared" si="172"/>
        <v>0</v>
      </c>
      <c r="AJ1114" s="44" t="str">
        <f t="shared" si="173"/>
        <v>14631374Q44357751C</v>
      </c>
      <c r="AK1114" s="2">
        <f>IF(COUNTIF(AJ$2:AJ1114,AJ1114)&gt;1,0,1)</f>
        <v>0</v>
      </c>
      <c r="AL1114" s="2">
        <f t="shared" si="174"/>
        <v>0</v>
      </c>
      <c r="AM1114" s="2">
        <f t="shared" si="175"/>
        <v>0</v>
      </c>
      <c r="AN1114" s="2">
        <f t="shared" si="176"/>
        <v>0</v>
      </c>
      <c r="AO1114" s="2" t="str">
        <f>VLOOKUP(D1114,'[1]Matriculados PD 2015_2019'!$D:$F,3,0)</f>
        <v>completo</v>
      </c>
      <c r="AP1114" s="2">
        <f t="shared" si="178"/>
        <v>0</v>
      </c>
      <c r="AQ1114" s="2">
        <f t="shared" si="179"/>
        <v>0</v>
      </c>
    </row>
    <row r="1115" spans="1:43">
      <c r="A1115" s="2">
        <v>530</v>
      </c>
      <c r="B1115" s="5" t="s">
        <v>1</v>
      </c>
      <c r="C1115" s="13" t="s">
        <v>120</v>
      </c>
      <c r="D1115" s="13" t="s">
        <v>3005</v>
      </c>
      <c r="E1115" s="14">
        <v>20039552</v>
      </c>
      <c r="F1115" s="14">
        <v>102481</v>
      </c>
      <c r="G1115" s="14" t="s">
        <v>3006</v>
      </c>
      <c r="H1115" s="13" t="s">
        <v>73</v>
      </c>
      <c r="I1115" s="13" t="s">
        <v>74</v>
      </c>
      <c r="J1115" s="14" t="s">
        <v>75</v>
      </c>
      <c r="K1115" s="14" t="s">
        <v>3007</v>
      </c>
      <c r="L1115" s="13">
        <v>2016</v>
      </c>
      <c r="M1115" s="15">
        <v>42915</v>
      </c>
      <c r="N1115" s="16" t="s">
        <v>113</v>
      </c>
      <c r="O1115" s="16">
        <v>0</v>
      </c>
      <c r="P1115" s="16" t="s">
        <v>78</v>
      </c>
      <c r="Q1115" s="16" t="s">
        <v>78</v>
      </c>
      <c r="R1115" s="16" t="s">
        <v>79</v>
      </c>
      <c r="S1115" s="16" t="s">
        <v>78</v>
      </c>
      <c r="T1115" s="14" t="s">
        <v>80</v>
      </c>
      <c r="U1115" s="13" t="s">
        <v>1140</v>
      </c>
      <c r="V1115" s="14" t="s">
        <v>1141</v>
      </c>
      <c r="W1115" s="13" t="s">
        <v>83</v>
      </c>
      <c r="X1115" s="17" t="s">
        <v>179</v>
      </c>
      <c r="Y1115" s="14">
        <v>700</v>
      </c>
      <c r="Z1115" s="14" t="s">
        <v>179</v>
      </c>
      <c r="AA1115" s="13" t="s">
        <v>107</v>
      </c>
      <c r="AB1115" s="18" t="s">
        <v>108</v>
      </c>
      <c r="AC1115" s="4">
        <f t="shared" si="170"/>
        <v>1</v>
      </c>
      <c r="AD1115" s="2">
        <f>IF(COUNTIF(D$2:D1115,D1115)&gt;1,0,1)</f>
        <v>1</v>
      </c>
      <c r="AG1115" s="2">
        <f t="shared" si="171"/>
        <v>0</v>
      </c>
      <c r="AH1115" s="2">
        <f t="shared" si="177"/>
        <v>1</v>
      </c>
      <c r="AI1115" s="2">
        <f t="shared" si="172"/>
        <v>0</v>
      </c>
      <c r="AJ1115" s="44" t="str">
        <f t="shared" si="173"/>
        <v>15408205E30394632V</v>
      </c>
      <c r="AK1115" s="2">
        <f>IF(COUNTIF(AJ$2:AJ1115,AJ1115)&gt;1,0,1)</f>
        <v>1</v>
      </c>
      <c r="AL1115" s="2">
        <f t="shared" si="174"/>
        <v>1</v>
      </c>
      <c r="AM1115" s="2">
        <f t="shared" si="175"/>
        <v>0</v>
      </c>
      <c r="AN1115" s="2">
        <f t="shared" si="176"/>
        <v>0</v>
      </c>
      <c r="AO1115" s="2" t="str">
        <f>VLOOKUP(D1115,'[1]Matriculados PD 2015_2019'!$D:$F,3,0)</f>
        <v>completo</v>
      </c>
      <c r="AP1115" s="2">
        <f t="shared" si="178"/>
        <v>1</v>
      </c>
      <c r="AQ1115" s="2">
        <f t="shared" si="179"/>
        <v>0</v>
      </c>
    </row>
    <row r="1116" spans="1:43">
      <c r="A1116" s="2">
        <v>530</v>
      </c>
      <c r="B1116" s="6" t="s">
        <v>1</v>
      </c>
      <c r="C1116" s="7" t="s">
        <v>120</v>
      </c>
      <c r="D1116" s="7" t="s">
        <v>3005</v>
      </c>
      <c r="E1116" s="8">
        <v>20039552</v>
      </c>
      <c r="F1116" s="8">
        <v>102481</v>
      </c>
      <c r="G1116" s="8" t="s">
        <v>3006</v>
      </c>
      <c r="H1116" s="7" t="s">
        <v>73</v>
      </c>
      <c r="I1116" s="7" t="s">
        <v>74</v>
      </c>
      <c r="J1116" s="8" t="s">
        <v>75</v>
      </c>
      <c r="K1116" s="8" t="s">
        <v>3007</v>
      </c>
      <c r="L1116" s="7">
        <v>2016</v>
      </c>
      <c r="M1116" s="9">
        <v>42915</v>
      </c>
      <c r="N1116" s="10" t="s">
        <v>113</v>
      </c>
      <c r="O1116" s="10">
        <v>0</v>
      </c>
      <c r="P1116" s="10" t="s">
        <v>78</v>
      </c>
      <c r="Q1116" s="10" t="s">
        <v>78</v>
      </c>
      <c r="R1116" s="10" t="s">
        <v>79</v>
      </c>
      <c r="S1116" s="10" t="s">
        <v>78</v>
      </c>
      <c r="T1116" s="8" t="s">
        <v>80</v>
      </c>
      <c r="U1116" s="7" t="s">
        <v>1142</v>
      </c>
      <c r="V1116" s="8" t="s">
        <v>1143</v>
      </c>
      <c r="W1116" s="7" t="s">
        <v>73</v>
      </c>
      <c r="X1116" s="11" t="s">
        <v>84</v>
      </c>
      <c r="Y1116" s="8">
        <v>780</v>
      </c>
      <c r="Z1116" s="8" t="s">
        <v>654</v>
      </c>
      <c r="AA1116" s="7" t="s">
        <v>107</v>
      </c>
      <c r="AB1116" s="12" t="s">
        <v>108</v>
      </c>
      <c r="AC1116" s="4">
        <f t="shared" si="170"/>
        <v>1</v>
      </c>
      <c r="AD1116" s="2">
        <f>IF(COUNTIF(D$2:D1116,D1116)&gt;1,0,1)</f>
        <v>0</v>
      </c>
      <c r="AG1116" s="2">
        <f t="shared" si="171"/>
        <v>0</v>
      </c>
      <c r="AH1116" s="2">
        <f t="shared" si="177"/>
        <v>0</v>
      </c>
      <c r="AI1116" s="2">
        <f t="shared" si="172"/>
        <v>0</v>
      </c>
      <c r="AJ1116" s="44" t="str">
        <f t="shared" si="173"/>
        <v>15408205E30969162F</v>
      </c>
      <c r="AK1116" s="2">
        <f>IF(COUNTIF(AJ$2:AJ1116,AJ1116)&gt;1,0,1)</f>
        <v>1</v>
      </c>
      <c r="AL1116" s="2">
        <f t="shared" si="174"/>
        <v>0</v>
      </c>
      <c r="AM1116" s="2">
        <f t="shared" si="175"/>
        <v>0</v>
      </c>
      <c r="AN1116" s="2">
        <f t="shared" si="176"/>
        <v>0</v>
      </c>
      <c r="AO1116" s="2" t="str">
        <f>VLOOKUP(D1116,'[1]Matriculados PD 2015_2019'!$D:$F,3,0)</f>
        <v>completo</v>
      </c>
      <c r="AP1116" s="2">
        <f t="shared" si="178"/>
        <v>0</v>
      </c>
      <c r="AQ1116" s="2">
        <f t="shared" si="179"/>
        <v>0</v>
      </c>
    </row>
    <row r="1117" spans="1:43">
      <c r="A1117" s="2">
        <v>530</v>
      </c>
      <c r="B1117" s="6" t="s">
        <v>1</v>
      </c>
      <c r="C1117" s="7" t="s">
        <v>120</v>
      </c>
      <c r="D1117" s="7" t="s">
        <v>3005</v>
      </c>
      <c r="E1117" s="8">
        <v>20039552</v>
      </c>
      <c r="F1117" s="8">
        <v>102481</v>
      </c>
      <c r="G1117" s="8" t="s">
        <v>3006</v>
      </c>
      <c r="H1117" s="7" t="s">
        <v>73</v>
      </c>
      <c r="I1117" s="7" t="s">
        <v>74</v>
      </c>
      <c r="J1117" s="8" t="s">
        <v>75</v>
      </c>
      <c r="K1117" s="8" t="s">
        <v>3007</v>
      </c>
      <c r="L1117" s="7">
        <v>2016</v>
      </c>
      <c r="M1117" s="9">
        <v>42915</v>
      </c>
      <c r="N1117" s="10" t="s">
        <v>113</v>
      </c>
      <c r="O1117" s="10">
        <v>0</v>
      </c>
      <c r="P1117" s="10" t="s">
        <v>78</v>
      </c>
      <c r="Q1117" s="10" t="s">
        <v>78</v>
      </c>
      <c r="R1117" s="10" t="s">
        <v>79</v>
      </c>
      <c r="S1117" s="10" t="s">
        <v>78</v>
      </c>
      <c r="T1117" s="8" t="s">
        <v>90</v>
      </c>
      <c r="U1117" s="7" t="s">
        <v>1140</v>
      </c>
      <c r="V1117" s="8" t="s">
        <v>1141</v>
      </c>
      <c r="W1117" s="7" t="s">
        <v>83</v>
      </c>
      <c r="X1117" s="11" t="s">
        <v>179</v>
      </c>
      <c r="Y1117" s="8">
        <v>700</v>
      </c>
      <c r="Z1117" s="8" t="s">
        <v>179</v>
      </c>
      <c r="AA1117" s="7" t="s">
        <v>107</v>
      </c>
      <c r="AB1117" s="12" t="s">
        <v>108</v>
      </c>
      <c r="AC1117" s="4">
        <f t="shared" si="170"/>
        <v>1</v>
      </c>
      <c r="AD1117" s="2">
        <f>IF(COUNTIF(D$2:D1117,D1117)&gt;1,0,1)</f>
        <v>0</v>
      </c>
      <c r="AG1117" s="2">
        <f t="shared" si="171"/>
        <v>0</v>
      </c>
      <c r="AH1117" s="2">
        <f t="shared" si="177"/>
        <v>0</v>
      </c>
      <c r="AI1117" s="2">
        <f t="shared" si="172"/>
        <v>0</v>
      </c>
      <c r="AJ1117" s="44" t="str">
        <f t="shared" si="173"/>
        <v>15408205E30394632V</v>
      </c>
      <c r="AK1117" s="2">
        <f>IF(COUNTIF(AJ$2:AJ1117,AJ1117)&gt;1,0,1)</f>
        <v>0</v>
      </c>
      <c r="AL1117" s="2">
        <f t="shared" si="174"/>
        <v>0</v>
      </c>
      <c r="AM1117" s="2">
        <f t="shared" si="175"/>
        <v>0</v>
      </c>
      <c r="AN1117" s="2">
        <f t="shared" si="176"/>
        <v>0</v>
      </c>
      <c r="AO1117" s="2" t="str">
        <f>VLOOKUP(D1117,'[1]Matriculados PD 2015_2019'!$D:$F,3,0)</f>
        <v>completo</v>
      </c>
      <c r="AP1117" s="2">
        <f t="shared" si="178"/>
        <v>0</v>
      </c>
      <c r="AQ1117" s="2">
        <f t="shared" si="179"/>
        <v>0</v>
      </c>
    </row>
    <row r="1118" spans="1:43">
      <c r="A1118" s="2">
        <v>530</v>
      </c>
      <c r="B1118" s="5" t="s">
        <v>1</v>
      </c>
      <c r="C1118" s="13" t="s">
        <v>120</v>
      </c>
      <c r="D1118" s="13" t="s">
        <v>3008</v>
      </c>
      <c r="E1118" s="14">
        <v>20001379</v>
      </c>
      <c r="F1118" s="14">
        <v>102481</v>
      </c>
      <c r="G1118" s="14" t="s">
        <v>3009</v>
      </c>
      <c r="H1118" s="13" t="s">
        <v>83</v>
      </c>
      <c r="I1118" s="13" t="s">
        <v>74</v>
      </c>
      <c r="J1118" s="14" t="s">
        <v>75</v>
      </c>
      <c r="K1118" s="14" t="s">
        <v>3010</v>
      </c>
      <c r="L1118" s="13">
        <v>2016</v>
      </c>
      <c r="M1118" s="15">
        <v>42984</v>
      </c>
      <c r="N1118" s="16" t="s">
        <v>77</v>
      </c>
      <c r="O1118" s="16">
        <v>0</v>
      </c>
      <c r="P1118" s="16" t="s">
        <v>78</v>
      </c>
      <c r="Q1118" s="16" t="s">
        <v>79</v>
      </c>
      <c r="R1118" s="16" t="s">
        <v>78</v>
      </c>
      <c r="S1118" s="16" t="s">
        <v>79</v>
      </c>
      <c r="T1118" s="14" t="s">
        <v>80</v>
      </c>
      <c r="U1118" s="13" t="s">
        <v>96</v>
      </c>
      <c r="V1118" s="14" t="s">
        <v>97</v>
      </c>
      <c r="W1118" s="13" t="s">
        <v>73</v>
      </c>
      <c r="X1118" s="17" t="s">
        <v>4696</v>
      </c>
      <c r="Y1118" s="14">
        <v>240</v>
      </c>
      <c r="Z1118" s="14" t="s">
        <v>98</v>
      </c>
      <c r="AA1118" s="13" t="s">
        <v>99</v>
      </c>
      <c r="AB1118" s="18" t="s">
        <v>100</v>
      </c>
      <c r="AC1118" s="4">
        <f t="shared" si="170"/>
        <v>1</v>
      </c>
      <c r="AD1118" s="2">
        <f>IF(COUNTIF(D$2:D1118,D1118)&gt;1,0,1)</f>
        <v>1</v>
      </c>
      <c r="AG1118" s="2">
        <f t="shared" si="171"/>
        <v>1</v>
      </c>
      <c r="AH1118" s="2">
        <f t="shared" si="177"/>
        <v>0</v>
      </c>
      <c r="AI1118" s="2">
        <f t="shared" si="172"/>
        <v>1</v>
      </c>
      <c r="AJ1118" s="44" t="str">
        <f t="shared" si="173"/>
        <v>15513803G30036147X</v>
      </c>
      <c r="AK1118" s="2">
        <f>IF(COUNTIF(AJ$2:AJ1118,AJ1118)&gt;1,0,1)</f>
        <v>1</v>
      </c>
      <c r="AL1118" s="2">
        <f t="shared" si="174"/>
        <v>1</v>
      </c>
      <c r="AM1118" s="2">
        <f t="shared" si="175"/>
        <v>1</v>
      </c>
      <c r="AN1118" s="2">
        <f t="shared" si="176"/>
        <v>0</v>
      </c>
      <c r="AO1118" s="2" t="str">
        <f>VLOOKUP(D1118,'[1]Matriculados PD 2015_2019'!$D:$F,3,0)</f>
        <v>completo</v>
      </c>
      <c r="AP1118" s="2">
        <f t="shared" si="178"/>
        <v>1</v>
      </c>
      <c r="AQ1118" s="2">
        <f t="shared" si="179"/>
        <v>0</v>
      </c>
    </row>
    <row r="1119" spans="1:43">
      <c r="A1119" s="2">
        <v>530</v>
      </c>
      <c r="B1119" s="6" t="s">
        <v>1</v>
      </c>
      <c r="C1119" s="7" t="s">
        <v>120</v>
      </c>
      <c r="D1119" s="7" t="s">
        <v>3008</v>
      </c>
      <c r="E1119" s="8">
        <v>20001379</v>
      </c>
      <c r="F1119" s="8">
        <v>102481</v>
      </c>
      <c r="G1119" s="8" t="s">
        <v>3009</v>
      </c>
      <c r="H1119" s="7" t="s">
        <v>83</v>
      </c>
      <c r="I1119" s="7" t="s">
        <v>74</v>
      </c>
      <c r="J1119" s="8" t="s">
        <v>75</v>
      </c>
      <c r="K1119" s="8" t="s">
        <v>3010</v>
      </c>
      <c r="L1119" s="7">
        <v>2016</v>
      </c>
      <c r="M1119" s="9">
        <v>42984</v>
      </c>
      <c r="N1119" s="10" t="s">
        <v>77</v>
      </c>
      <c r="O1119" s="10">
        <v>0</v>
      </c>
      <c r="P1119" s="10" t="s">
        <v>78</v>
      </c>
      <c r="Q1119" s="10" t="s">
        <v>79</v>
      </c>
      <c r="R1119" s="10" t="s">
        <v>78</v>
      </c>
      <c r="S1119" s="10" t="s">
        <v>79</v>
      </c>
      <c r="T1119" s="8" t="s">
        <v>80</v>
      </c>
      <c r="U1119" s="7">
        <v>461423523</v>
      </c>
      <c r="V1119" s="8" t="s">
        <v>3011</v>
      </c>
      <c r="W1119" s="7"/>
      <c r="X1119" s="11"/>
      <c r="Y1119" s="8"/>
      <c r="Z1119" s="8"/>
      <c r="AA1119" s="7"/>
      <c r="AB1119" s="12"/>
      <c r="AC1119" s="4">
        <f t="shared" si="170"/>
        <v>1</v>
      </c>
      <c r="AD1119" s="2">
        <f>IF(COUNTIF(D$2:D1119,D1119)&gt;1,0,1)</f>
        <v>0</v>
      </c>
      <c r="AG1119" s="2">
        <f t="shared" si="171"/>
        <v>0</v>
      </c>
      <c r="AH1119" s="2">
        <f t="shared" si="177"/>
        <v>0</v>
      </c>
      <c r="AI1119" s="2">
        <f t="shared" si="172"/>
        <v>0</v>
      </c>
      <c r="AJ1119" s="44" t="str">
        <f t="shared" si="173"/>
        <v>15513803G461423523</v>
      </c>
      <c r="AK1119" s="2">
        <f>IF(COUNTIF(AJ$2:AJ1119,AJ1119)&gt;1,0,1)</f>
        <v>1</v>
      </c>
      <c r="AL1119" s="2">
        <f t="shared" si="174"/>
        <v>0</v>
      </c>
      <c r="AM1119" s="2">
        <f t="shared" si="175"/>
        <v>0</v>
      </c>
      <c r="AN1119" s="2">
        <f t="shared" si="176"/>
        <v>0</v>
      </c>
      <c r="AO1119" s="2" t="str">
        <f>VLOOKUP(D1119,'[1]Matriculados PD 2015_2019'!$D:$F,3,0)</f>
        <v>completo</v>
      </c>
      <c r="AP1119" s="2">
        <f t="shared" si="178"/>
        <v>0</v>
      </c>
      <c r="AQ1119" s="2">
        <f t="shared" si="179"/>
        <v>0</v>
      </c>
    </row>
    <row r="1120" spans="1:43">
      <c r="A1120" s="2">
        <v>530</v>
      </c>
      <c r="B1120" s="5" t="s">
        <v>1</v>
      </c>
      <c r="C1120" s="13" t="s">
        <v>120</v>
      </c>
      <c r="D1120" s="13" t="s">
        <v>3008</v>
      </c>
      <c r="E1120" s="14">
        <v>20001379</v>
      </c>
      <c r="F1120" s="14">
        <v>102481</v>
      </c>
      <c r="G1120" s="14" t="s">
        <v>3009</v>
      </c>
      <c r="H1120" s="13" t="s">
        <v>83</v>
      </c>
      <c r="I1120" s="13" t="s">
        <v>74</v>
      </c>
      <c r="J1120" s="14" t="s">
        <v>75</v>
      </c>
      <c r="K1120" s="14" t="s">
        <v>3010</v>
      </c>
      <c r="L1120" s="13">
        <v>2016</v>
      </c>
      <c r="M1120" s="15">
        <v>42984</v>
      </c>
      <c r="N1120" s="16" t="s">
        <v>77</v>
      </c>
      <c r="O1120" s="16">
        <v>0</v>
      </c>
      <c r="P1120" s="16" t="s">
        <v>78</v>
      </c>
      <c r="Q1120" s="16" t="s">
        <v>79</v>
      </c>
      <c r="R1120" s="16" t="s">
        <v>78</v>
      </c>
      <c r="S1120" s="16" t="s">
        <v>79</v>
      </c>
      <c r="T1120" s="14" t="s">
        <v>90</v>
      </c>
      <c r="U1120" s="13" t="s">
        <v>103</v>
      </c>
      <c r="V1120" s="14" t="s">
        <v>104</v>
      </c>
      <c r="W1120" s="13" t="s">
        <v>83</v>
      </c>
      <c r="X1120" s="17" t="s">
        <v>105</v>
      </c>
      <c r="Y1120" s="14">
        <v>705</v>
      </c>
      <c r="Z1120" s="14" t="s">
        <v>106</v>
      </c>
      <c r="AA1120" s="13" t="s">
        <v>107</v>
      </c>
      <c r="AB1120" s="18" t="s">
        <v>108</v>
      </c>
      <c r="AC1120" s="4">
        <f t="shared" si="170"/>
        <v>1</v>
      </c>
      <c r="AD1120" s="2">
        <f>IF(COUNTIF(D$2:D1120,D1120)&gt;1,0,1)</f>
        <v>0</v>
      </c>
      <c r="AG1120" s="2">
        <f t="shared" si="171"/>
        <v>0</v>
      </c>
      <c r="AH1120" s="2">
        <f t="shared" si="177"/>
        <v>0</v>
      </c>
      <c r="AI1120" s="2">
        <f t="shared" si="172"/>
        <v>0</v>
      </c>
      <c r="AJ1120" s="44" t="str">
        <f t="shared" si="173"/>
        <v>15513803G30800610E</v>
      </c>
      <c r="AK1120" s="2">
        <f>IF(COUNTIF(AJ$2:AJ1120,AJ1120)&gt;1,0,1)</f>
        <v>1</v>
      </c>
      <c r="AL1120" s="2">
        <f t="shared" si="174"/>
        <v>0</v>
      </c>
      <c r="AM1120" s="2">
        <f t="shared" si="175"/>
        <v>0</v>
      </c>
      <c r="AN1120" s="2">
        <f t="shared" si="176"/>
        <v>0</v>
      </c>
      <c r="AO1120" s="2" t="str">
        <f>VLOOKUP(D1120,'[1]Matriculados PD 2015_2019'!$D:$F,3,0)</f>
        <v>completo</v>
      </c>
      <c r="AP1120" s="2">
        <f t="shared" si="178"/>
        <v>0</v>
      </c>
      <c r="AQ1120" s="2">
        <f t="shared" si="179"/>
        <v>0</v>
      </c>
    </row>
    <row r="1121" spans="1:43">
      <c r="A1121" s="2">
        <v>530</v>
      </c>
      <c r="B1121" s="6" t="s">
        <v>1</v>
      </c>
      <c r="C1121" s="7" t="s">
        <v>120</v>
      </c>
      <c r="D1121" s="7" t="s">
        <v>3012</v>
      </c>
      <c r="E1121" s="8">
        <v>10290607</v>
      </c>
      <c r="F1121" s="8">
        <v>102481</v>
      </c>
      <c r="G1121" s="8" t="s">
        <v>3013</v>
      </c>
      <c r="H1121" s="7" t="s">
        <v>83</v>
      </c>
      <c r="I1121" s="7" t="s">
        <v>74</v>
      </c>
      <c r="J1121" s="8" t="s">
        <v>75</v>
      </c>
      <c r="K1121" s="8" t="s">
        <v>3014</v>
      </c>
      <c r="L1121" s="7">
        <v>2016</v>
      </c>
      <c r="M1121" s="9">
        <v>42809</v>
      </c>
      <c r="N1121" s="10" t="s">
        <v>77</v>
      </c>
      <c r="O1121" s="10">
        <v>0</v>
      </c>
      <c r="P1121" s="10" t="s">
        <v>78</v>
      </c>
      <c r="Q1121" s="10" t="s">
        <v>78</v>
      </c>
      <c r="R1121" s="10" t="s">
        <v>78</v>
      </c>
      <c r="S1121" s="10" t="s">
        <v>78</v>
      </c>
      <c r="T1121" s="8" t="s">
        <v>80</v>
      </c>
      <c r="U1121" s="7" t="s">
        <v>145</v>
      </c>
      <c r="V1121" s="8" t="s">
        <v>146</v>
      </c>
      <c r="W1121" s="7" t="s">
        <v>83</v>
      </c>
      <c r="X1121" s="11" t="s">
        <v>137</v>
      </c>
      <c r="Y1121" s="8">
        <v>420</v>
      </c>
      <c r="Z1121" s="8" t="s">
        <v>137</v>
      </c>
      <c r="AA1121" s="7" t="s">
        <v>99</v>
      </c>
      <c r="AB1121" s="12" t="s">
        <v>100</v>
      </c>
      <c r="AC1121" s="4">
        <f t="shared" si="170"/>
        <v>1</v>
      </c>
      <c r="AD1121" s="2">
        <f>IF(COUNTIF(D$2:D1121,D1121)&gt;1,0,1)</f>
        <v>1</v>
      </c>
      <c r="AG1121" s="2">
        <f t="shared" si="171"/>
        <v>0</v>
      </c>
      <c r="AH1121" s="2">
        <f t="shared" si="177"/>
        <v>0</v>
      </c>
      <c r="AI1121" s="2">
        <f t="shared" si="172"/>
        <v>1</v>
      </c>
      <c r="AJ1121" s="44" t="str">
        <f t="shared" si="173"/>
        <v>30974984X25152583N</v>
      </c>
      <c r="AK1121" s="2">
        <f>IF(COUNTIF(AJ$2:AJ1121,AJ1121)&gt;1,0,1)</f>
        <v>1</v>
      </c>
      <c r="AL1121" s="2">
        <f t="shared" si="174"/>
        <v>1</v>
      </c>
      <c r="AM1121" s="2">
        <f t="shared" si="175"/>
        <v>0</v>
      </c>
      <c r="AN1121" s="2">
        <f t="shared" si="176"/>
        <v>0</v>
      </c>
      <c r="AO1121" s="2" t="str">
        <f>VLOOKUP(D1121,'[1]Matriculados PD 2015_2019'!$D:$F,3,0)</f>
        <v>completo</v>
      </c>
      <c r="AP1121" s="2">
        <f t="shared" si="178"/>
        <v>1</v>
      </c>
      <c r="AQ1121" s="2">
        <f t="shared" si="179"/>
        <v>0</v>
      </c>
    </row>
    <row r="1122" spans="1:43">
      <c r="A1122" s="2">
        <v>530</v>
      </c>
      <c r="B1122" s="5" t="s">
        <v>1</v>
      </c>
      <c r="C1122" s="13" t="s">
        <v>120</v>
      </c>
      <c r="D1122" s="13" t="s">
        <v>3012</v>
      </c>
      <c r="E1122" s="14">
        <v>10290607</v>
      </c>
      <c r="F1122" s="14">
        <v>102481</v>
      </c>
      <c r="G1122" s="14" t="s">
        <v>3013</v>
      </c>
      <c r="H1122" s="13" t="s">
        <v>83</v>
      </c>
      <c r="I1122" s="13" t="s">
        <v>74</v>
      </c>
      <c r="J1122" s="14" t="s">
        <v>75</v>
      </c>
      <c r="K1122" s="14" t="s">
        <v>3014</v>
      </c>
      <c r="L1122" s="13">
        <v>2016</v>
      </c>
      <c r="M1122" s="15">
        <v>42809</v>
      </c>
      <c r="N1122" s="16" t="s">
        <v>77</v>
      </c>
      <c r="O1122" s="16">
        <v>0</v>
      </c>
      <c r="P1122" s="16" t="s">
        <v>78</v>
      </c>
      <c r="Q1122" s="16" t="s">
        <v>78</v>
      </c>
      <c r="R1122" s="16" t="s">
        <v>78</v>
      </c>
      <c r="S1122" s="16" t="s">
        <v>78</v>
      </c>
      <c r="T1122" s="14" t="s">
        <v>80</v>
      </c>
      <c r="U1122" s="13" t="s">
        <v>149</v>
      </c>
      <c r="V1122" s="14" t="s">
        <v>150</v>
      </c>
      <c r="W1122" s="13" t="s">
        <v>83</v>
      </c>
      <c r="X1122" s="17" t="s">
        <v>137</v>
      </c>
      <c r="Y1122" s="14">
        <v>420</v>
      </c>
      <c r="Z1122" s="14" t="s">
        <v>137</v>
      </c>
      <c r="AA1122" s="13" t="s">
        <v>99</v>
      </c>
      <c r="AB1122" s="18" t="s">
        <v>100</v>
      </c>
      <c r="AC1122" s="4">
        <f t="shared" si="170"/>
        <v>1</v>
      </c>
      <c r="AD1122" s="2">
        <f>IF(COUNTIF(D$2:D1122,D1122)&gt;1,0,1)</f>
        <v>0</v>
      </c>
      <c r="AG1122" s="2">
        <f t="shared" si="171"/>
        <v>0</v>
      </c>
      <c r="AH1122" s="2">
        <f t="shared" si="177"/>
        <v>0</v>
      </c>
      <c r="AI1122" s="2">
        <f t="shared" si="172"/>
        <v>0</v>
      </c>
      <c r="AJ1122" s="44" t="str">
        <f t="shared" si="173"/>
        <v>30974984X52360989V</v>
      </c>
      <c r="AK1122" s="2">
        <f>IF(COUNTIF(AJ$2:AJ1122,AJ1122)&gt;1,0,1)</f>
        <v>1</v>
      </c>
      <c r="AL1122" s="2">
        <f t="shared" si="174"/>
        <v>0</v>
      </c>
      <c r="AM1122" s="2">
        <f t="shared" si="175"/>
        <v>0</v>
      </c>
      <c r="AN1122" s="2">
        <f t="shared" si="176"/>
        <v>0</v>
      </c>
      <c r="AO1122" s="2" t="str">
        <f>VLOOKUP(D1122,'[1]Matriculados PD 2015_2019'!$D:$F,3,0)</f>
        <v>completo</v>
      </c>
      <c r="AP1122" s="2">
        <f t="shared" si="178"/>
        <v>0</v>
      </c>
      <c r="AQ1122" s="2">
        <f t="shared" si="179"/>
        <v>0</v>
      </c>
    </row>
    <row r="1123" spans="1:43">
      <c r="A1123" s="2">
        <v>530</v>
      </c>
      <c r="B1123" s="5" t="s">
        <v>1</v>
      </c>
      <c r="C1123" s="13" t="s">
        <v>120</v>
      </c>
      <c r="D1123" s="13" t="s">
        <v>3012</v>
      </c>
      <c r="E1123" s="14">
        <v>10290607</v>
      </c>
      <c r="F1123" s="14">
        <v>102481</v>
      </c>
      <c r="G1123" s="14" t="s">
        <v>3013</v>
      </c>
      <c r="H1123" s="13" t="s">
        <v>83</v>
      </c>
      <c r="I1123" s="13" t="s">
        <v>74</v>
      </c>
      <c r="J1123" s="14" t="s">
        <v>75</v>
      </c>
      <c r="K1123" s="14" t="s">
        <v>3014</v>
      </c>
      <c r="L1123" s="13">
        <v>2016</v>
      </c>
      <c r="M1123" s="15">
        <v>42809</v>
      </c>
      <c r="N1123" s="16" t="s">
        <v>77</v>
      </c>
      <c r="O1123" s="16">
        <v>0</v>
      </c>
      <c r="P1123" s="16" t="s">
        <v>78</v>
      </c>
      <c r="Q1123" s="16" t="s">
        <v>78</v>
      </c>
      <c r="R1123" s="16" t="s">
        <v>78</v>
      </c>
      <c r="S1123" s="16" t="s">
        <v>78</v>
      </c>
      <c r="T1123" s="14" t="s">
        <v>90</v>
      </c>
      <c r="U1123" s="13" t="s">
        <v>149</v>
      </c>
      <c r="V1123" s="14" t="s">
        <v>150</v>
      </c>
      <c r="W1123" s="13" t="s">
        <v>83</v>
      </c>
      <c r="X1123" s="17" t="s">
        <v>137</v>
      </c>
      <c r="Y1123" s="14">
        <v>420</v>
      </c>
      <c r="Z1123" s="14" t="s">
        <v>137</v>
      </c>
      <c r="AA1123" s="13" t="s">
        <v>99</v>
      </c>
      <c r="AB1123" s="18" t="s">
        <v>100</v>
      </c>
      <c r="AC1123" s="4">
        <f t="shared" si="170"/>
        <v>1</v>
      </c>
      <c r="AD1123" s="2">
        <f>IF(COUNTIF(D$2:D1123,D1123)&gt;1,0,1)</f>
        <v>0</v>
      </c>
      <c r="AG1123" s="2">
        <f t="shared" si="171"/>
        <v>0</v>
      </c>
      <c r="AH1123" s="2">
        <f t="shared" si="177"/>
        <v>0</v>
      </c>
      <c r="AI1123" s="2">
        <f t="shared" si="172"/>
        <v>0</v>
      </c>
      <c r="AJ1123" s="44" t="str">
        <f t="shared" si="173"/>
        <v>30974984X52360989V</v>
      </c>
      <c r="AK1123" s="2">
        <f>IF(COUNTIF(AJ$2:AJ1123,AJ1123)&gt;1,0,1)</f>
        <v>0</v>
      </c>
      <c r="AL1123" s="2">
        <f t="shared" si="174"/>
        <v>0</v>
      </c>
      <c r="AM1123" s="2">
        <f t="shared" si="175"/>
        <v>0</v>
      </c>
      <c r="AN1123" s="2">
        <f t="shared" si="176"/>
        <v>0</v>
      </c>
      <c r="AO1123" s="2" t="str">
        <f>VLOOKUP(D1123,'[1]Matriculados PD 2015_2019'!$D:$F,3,0)</f>
        <v>completo</v>
      </c>
      <c r="AP1123" s="2">
        <f t="shared" si="178"/>
        <v>0</v>
      </c>
      <c r="AQ1123" s="2">
        <f t="shared" si="179"/>
        <v>0</v>
      </c>
    </row>
    <row r="1124" spans="1:43">
      <c r="A1124" s="2">
        <v>530</v>
      </c>
      <c r="B1124" s="6" t="s">
        <v>1</v>
      </c>
      <c r="C1124" s="7" t="s">
        <v>120</v>
      </c>
      <c r="D1124" s="7" t="s">
        <v>3015</v>
      </c>
      <c r="E1124" s="8">
        <v>10299087</v>
      </c>
      <c r="F1124" s="8">
        <v>102481</v>
      </c>
      <c r="G1124" s="8" t="s">
        <v>3016</v>
      </c>
      <c r="H1124" s="7" t="s">
        <v>73</v>
      </c>
      <c r="I1124" s="7" t="s">
        <v>74</v>
      </c>
      <c r="J1124" s="8" t="s">
        <v>75</v>
      </c>
      <c r="K1124" s="8" t="s">
        <v>3017</v>
      </c>
      <c r="L1124" s="7">
        <v>2016</v>
      </c>
      <c r="M1124" s="9">
        <v>42937</v>
      </c>
      <c r="N1124" s="10" t="s">
        <v>77</v>
      </c>
      <c r="O1124" s="10">
        <v>0</v>
      </c>
      <c r="P1124" s="10" t="s">
        <v>78</v>
      </c>
      <c r="Q1124" s="10" t="s">
        <v>78</v>
      </c>
      <c r="R1124" s="10" t="s">
        <v>78</v>
      </c>
      <c r="S1124" s="10" t="s">
        <v>79</v>
      </c>
      <c r="T1124" s="8" t="s">
        <v>80</v>
      </c>
      <c r="U1124" s="7" t="s">
        <v>3018</v>
      </c>
      <c r="V1124" s="8" t="s">
        <v>3019</v>
      </c>
      <c r="W1124" s="7" t="s">
        <v>73</v>
      </c>
      <c r="X1124" s="11" t="s">
        <v>156</v>
      </c>
      <c r="Y1124" s="8">
        <v>617</v>
      </c>
      <c r="Z1124" s="8" t="s">
        <v>156</v>
      </c>
      <c r="AA1124" s="7" t="s">
        <v>79</v>
      </c>
      <c r="AB1124" s="12" t="s">
        <v>86</v>
      </c>
      <c r="AC1124" s="4">
        <f t="shared" si="170"/>
        <v>1</v>
      </c>
      <c r="AD1124" s="2">
        <f>IF(COUNTIF(D$2:D1124,D1124)&gt;1,0,1)</f>
        <v>1</v>
      </c>
      <c r="AG1124" s="2">
        <f t="shared" si="171"/>
        <v>0</v>
      </c>
      <c r="AH1124" s="2">
        <f t="shared" si="177"/>
        <v>0</v>
      </c>
      <c r="AI1124" s="2">
        <f t="shared" si="172"/>
        <v>1</v>
      </c>
      <c r="AJ1124" s="44" t="str">
        <f t="shared" si="173"/>
        <v>30976591F01397775L</v>
      </c>
      <c r="AK1124" s="2">
        <f>IF(COUNTIF(AJ$2:AJ1124,AJ1124)&gt;1,0,1)</f>
        <v>1</v>
      </c>
      <c r="AL1124" s="2">
        <f t="shared" si="174"/>
        <v>1</v>
      </c>
      <c r="AM1124" s="2">
        <f t="shared" si="175"/>
        <v>1</v>
      </c>
      <c r="AN1124" s="2">
        <f t="shared" si="176"/>
        <v>0</v>
      </c>
      <c r="AO1124" s="2" t="str">
        <f>VLOOKUP(D1124,'[1]Matriculados PD 2015_2019'!$D:$F,3,0)</f>
        <v>completo</v>
      </c>
      <c r="AP1124" s="2">
        <f t="shared" si="178"/>
        <v>1</v>
      </c>
      <c r="AQ1124" s="2">
        <f t="shared" si="179"/>
        <v>0</v>
      </c>
    </row>
    <row r="1125" spans="1:43">
      <c r="A1125" s="2">
        <v>530</v>
      </c>
      <c r="B1125" s="5" t="s">
        <v>1</v>
      </c>
      <c r="C1125" s="13" t="s">
        <v>120</v>
      </c>
      <c r="D1125" s="13" t="s">
        <v>3015</v>
      </c>
      <c r="E1125" s="14">
        <v>10299087</v>
      </c>
      <c r="F1125" s="14">
        <v>102481</v>
      </c>
      <c r="G1125" s="14" t="s">
        <v>3016</v>
      </c>
      <c r="H1125" s="13" t="s">
        <v>73</v>
      </c>
      <c r="I1125" s="13" t="s">
        <v>74</v>
      </c>
      <c r="J1125" s="14" t="s">
        <v>75</v>
      </c>
      <c r="K1125" s="14" t="s">
        <v>3017</v>
      </c>
      <c r="L1125" s="13">
        <v>2016</v>
      </c>
      <c r="M1125" s="15">
        <v>42937</v>
      </c>
      <c r="N1125" s="16" t="s">
        <v>77</v>
      </c>
      <c r="O1125" s="16">
        <v>0</v>
      </c>
      <c r="P1125" s="16" t="s">
        <v>78</v>
      </c>
      <c r="Q1125" s="16" t="s">
        <v>78</v>
      </c>
      <c r="R1125" s="16" t="s">
        <v>78</v>
      </c>
      <c r="S1125" s="16" t="s">
        <v>79</v>
      </c>
      <c r="T1125" s="14" t="s">
        <v>80</v>
      </c>
      <c r="U1125" s="13" t="s">
        <v>1975</v>
      </c>
      <c r="V1125" s="14" t="s">
        <v>1976</v>
      </c>
      <c r="W1125" s="13" t="s">
        <v>73</v>
      </c>
      <c r="X1125" s="17" t="s">
        <v>156</v>
      </c>
      <c r="Y1125" s="14">
        <v>617</v>
      </c>
      <c r="Z1125" s="14" t="s">
        <v>156</v>
      </c>
      <c r="AA1125" s="13" t="s">
        <v>79</v>
      </c>
      <c r="AB1125" s="18" t="s">
        <v>86</v>
      </c>
      <c r="AC1125" s="4">
        <f t="shared" si="170"/>
        <v>1</v>
      </c>
      <c r="AD1125" s="2">
        <f>IF(COUNTIF(D$2:D1125,D1125)&gt;1,0,1)</f>
        <v>0</v>
      </c>
      <c r="AG1125" s="2">
        <f t="shared" si="171"/>
        <v>0</v>
      </c>
      <c r="AH1125" s="2">
        <f t="shared" si="177"/>
        <v>0</v>
      </c>
      <c r="AI1125" s="2">
        <f t="shared" si="172"/>
        <v>0</v>
      </c>
      <c r="AJ1125" s="44" t="str">
        <f t="shared" si="173"/>
        <v>30976591F75706058V</v>
      </c>
      <c r="AK1125" s="2">
        <f>IF(COUNTIF(AJ$2:AJ1125,AJ1125)&gt;1,0,1)</f>
        <v>1</v>
      </c>
      <c r="AL1125" s="2">
        <f t="shared" si="174"/>
        <v>0</v>
      </c>
      <c r="AM1125" s="2">
        <f t="shared" si="175"/>
        <v>0</v>
      </c>
      <c r="AN1125" s="2">
        <f t="shared" si="176"/>
        <v>0</v>
      </c>
      <c r="AO1125" s="2" t="str">
        <f>VLOOKUP(D1125,'[1]Matriculados PD 2015_2019'!$D:$F,3,0)</f>
        <v>completo</v>
      </c>
      <c r="AP1125" s="2">
        <f t="shared" si="178"/>
        <v>0</v>
      </c>
      <c r="AQ1125" s="2">
        <f t="shared" si="179"/>
        <v>0</v>
      </c>
    </row>
    <row r="1126" spans="1:43">
      <c r="A1126" s="2">
        <v>530</v>
      </c>
      <c r="B1126" s="6" t="s">
        <v>1</v>
      </c>
      <c r="C1126" s="7" t="s">
        <v>120</v>
      </c>
      <c r="D1126" s="7" t="s">
        <v>3015</v>
      </c>
      <c r="E1126" s="8">
        <v>10299087</v>
      </c>
      <c r="F1126" s="8">
        <v>102481</v>
      </c>
      <c r="G1126" s="8" t="s">
        <v>3016</v>
      </c>
      <c r="H1126" s="7" t="s">
        <v>73</v>
      </c>
      <c r="I1126" s="7" t="s">
        <v>74</v>
      </c>
      <c r="J1126" s="8" t="s">
        <v>75</v>
      </c>
      <c r="K1126" s="8" t="s">
        <v>3017</v>
      </c>
      <c r="L1126" s="7">
        <v>2016</v>
      </c>
      <c r="M1126" s="9">
        <v>42937</v>
      </c>
      <c r="N1126" s="10" t="s">
        <v>77</v>
      </c>
      <c r="O1126" s="10">
        <v>0</v>
      </c>
      <c r="P1126" s="10" t="s">
        <v>78</v>
      </c>
      <c r="Q1126" s="10" t="s">
        <v>78</v>
      </c>
      <c r="R1126" s="10" t="s">
        <v>78</v>
      </c>
      <c r="S1126" s="10" t="s">
        <v>79</v>
      </c>
      <c r="T1126" s="8" t="s">
        <v>90</v>
      </c>
      <c r="U1126" s="7" t="s">
        <v>1975</v>
      </c>
      <c r="V1126" s="8" t="s">
        <v>1976</v>
      </c>
      <c r="W1126" s="7" t="s">
        <v>73</v>
      </c>
      <c r="X1126" s="11" t="s">
        <v>156</v>
      </c>
      <c r="Y1126" s="8">
        <v>617</v>
      </c>
      <c r="Z1126" s="8" t="s">
        <v>156</v>
      </c>
      <c r="AA1126" s="7" t="s">
        <v>79</v>
      </c>
      <c r="AB1126" s="12" t="s">
        <v>86</v>
      </c>
      <c r="AC1126" s="4">
        <f t="shared" si="170"/>
        <v>1</v>
      </c>
      <c r="AD1126" s="2">
        <f>IF(COUNTIF(D$2:D1126,D1126)&gt;1,0,1)</f>
        <v>0</v>
      </c>
      <c r="AG1126" s="2">
        <f t="shared" si="171"/>
        <v>0</v>
      </c>
      <c r="AH1126" s="2">
        <f t="shared" si="177"/>
        <v>0</v>
      </c>
      <c r="AI1126" s="2">
        <f t="shared" si="172"/>
        <v>0</v>
      </c>
      <c r="AJ1126" s="44" t="str">
        <f t="shared" si="173"/>
        <v>30976591F75706058V</v>
      </c>
      <c r="AK1126" s="2">
        <f>IF(COUNTIF(AJ$2:AJ1126,AJ1126)&gt;1,0,1)</f>
        <v>0</v>
      </c>
      <c r="AL1126" s="2">
        <f t="shared" si="174"/>
        <v>0</v>
      </c>
      <c r="AM1126" s="2">
        <f t="shared" si="175"/>
        <v>0</v>
      </c>
      <c r="AN1126" s="2">
        <f t="shared" si="176"/>
        <v>0</v>
      </c>
      <c r="AO1126" s="2" t="str">
        <f>VLOOKUP(D1126,'[1]Matriculados PD 2015_2019'!$D:$F,3,0)</f>
        <v>completo</v>
      </c>
      <c r="AP1126" s="2">
        <f t="shared" si="178"/>
        <v>0</v>
      </c>
      <c r="AQ1126" s="2">
        <f t="shared" si="179"/>
        <v>0</v>
      </c>
    </row>
    <row r="1127" spans="1:43">
      <c r="A1127" s="2">
        <v>530</v>
      </c>
      <c r="B1127" s="5" t="s">
        <v>1</v>
      </c>
      <c r="C1127" s="13" t="s">
        <v>120</v>
      </c>
      <c r="D1127" s="13" t="s">
        <v>2630</v>
      </c>
      <c r="E1127" s="14">
        <v>10410041</v>
      </c>
      <c r="F1127" s="14">
        <v>102481</v>
      </c>
      <c r="G1127" s="14" t="s">
        <v>2631</v>
      </c>
      <c r="H1127" s="13" t="s">
        <v>73</v>
      </c>
      <c r="I1127" s="13" t="s">
        <v>74</v>
      </c>
      <c r="J1127" s="14" t="s">
        <v>75</v>
      </c>
      <c r="K1127" s="14" t="s">
        <v>3020</v>
      </c>
      <c r="L1127" s="13">
        <v>2016</v>
      </c>
      <c r="M1127" s="15">
        <v>42685</v>
      </c>
      <c r="N1127" s="16" t="s">
        <v>77</v>
      </c>
      <c r="O1127" s="16">
        <v>0</v>
      </c>
      <c r="P1127" s="16" t="s">
        <v>78</v>
      </c>
      <c r="Q1127" s="16" t="s">
        <v>79</v>
      </c>
      <c r="R1127" s="16" t="s">
        <v>78</v>
      </c>
      <c r="S1127" s="16" t="s">
        <v>79</v>
      </c>
      <c r="T1127" s="14" t="s">
        <v>80</v>
      </c>
      <c r="U1127" s="13" t="s">
        <v>2626</v>
      </c>
      <c r="V1127" s="14" t="s">
        <v>2627</v>
      </c>
      <c r="W1127" s="13" t="s">
        <v>83</v>
      </c>
      <c r="X1127" s="17" t="s">
        <v>156</v>
      </c>
      <c r="Y1127" s="14">
        <v>617</v>
      </c>
      <c r="Z1127" s="14" t="s">
        <v>156</v>
      </c>
      <c r="AA1127" s="13" t="s">
        <v>79</v>
      </c>
      <c r="AB1127" s="18" t="s">
        <v>86</v>
      </c>
      <c r="AC1127" s="4">
        <f t="shared" si="170"/>
        <v>1</v>
      </c>
      <c r="AD1127" s="2">
        <f>IF(COUNTIF(D$2:D1127,D1127)&gt;1,0,1)</f>
        <v>1</v>
      </c>
      <c r="AG1127" s="2">
        <f t="shared" si="171"/>
        <v>1</v>
      </c>
      <c r="AH1127" s="2">
        <f t="shared" si="177"/>
        <v>0</v>
      </c>
      <c r="AI1127" s="2">
        <f t="shared" si="172"/>
        <v>1</v>
      </c>
      <c r="AJ1127" s="44" t="str">
        <f t="shared" si="173"/>
        <v>30993337D30794256Q</v>
      </c>
      <c r="AK1127" s="2">
        <f>IF(COUNTIF(AJ$2:AJ1127,AJ1127)&gt;1,0,1)</f>
        <v>1</v>
      </c>
      <c r="AL1127" s="2">
        <f t="shared" si="174"/>
        <v>1</v>
      </c>
      <c r="AM1127" s="2">
        <f t="shared" si="175"/>
        <v>1</v>
      </c>
      <c r="AN1127" s="2">
        <f t="shared" si="176"/>
        <v>0</v>
      </c>
      <c r="AO1127" s="2">
        <f>VLOOKUP(D1127,'[1]Matriculados PD 2015_2019'!$D:$F,3,0)</f>
        <v>0</v>
      </c>
      <c r="AP1127" s="2">
        <f t="shared" si="178"/>
        <v>0</v>
      </c>
      <c r="AQ1127" s="2">
        <f t="shared" si="179"/>
        <v>0</v>
      </c>
    </row>
    <row r="1128" spans="1:43">
      <c r="A1128" s="2">
        <v>530</v>
      </c>
      <c r="B1128" s="6" t="s">
        <v>1</v>
      </c>
      <c r="C1128" s="7" t="s">
        <v>120</v>
      </c>
      <c r="D1128" s="7" t="s">
        <v>2630</v>
      </c>
      <c r="E1128" s="8">
        <v>10410041</v>
      </c>
      <c r="F1128" s="8">
        <v>102481</v>
      </c>
      <c r="G1128" s="8" t="s">
        <v>2631</v>
      </c>
      <c r="H1128" s="7" t="s">
        <v>73</v>
      </c>
      <c r="I1128" s="7" t="s">
        <v>74</v>
      </c>
      <c r="J1128" s="8" t="s">
        <v>75</v>
      </c>
      <c r="K1128" s="8" t="s">
        <v>3020</v>
      </c>
      <c r="L1128" s="7">
        <v>2016</v>
      </c>
      <c r="M1128" s="9">
        <v>42685</v>
      </c>
      <c r="N1128" s="10" t="s">
        <v>77</v>
      </c>
      <c r="O1128" s="10">
        <v>0</v>
      </c>
      <c r="P1128" s="10" t="s">
        <v>78</v>
      </c>
      <c r="Q1128" s="10" t="s">
        <v>79</v>
      </c>
      <c r="R1128" s="10" t="s">
        <v>78</v>
      </c>
      <c r="S1128" s="10" t="s">
        <v>79</v>
      </c>
      <c r="T1128" s="8" t="s">
        <v>80</v>
      </c>
      <c r="U1128" s="7" t="s">
        <v>2628</v>
      </c>
      <c r="V1128" s="8" t="s">
        <v>2629</v>
      </c>
      <c r="W1128" s="7" t="s">
        <v>83</v>
      </c>
      <c r="X1128" s="11" t="s">
        <v>156</v>
      </c>
      <c r="Y1128" s="8">
        <v>617</v>
      </c>
      <c r="Z1128" s="8" t="s">
        <v>156</v>
      </c>
      <c r="AA1128" s="7" t="s">
        <v>79</v>
      </c>
      <c r="AB1128" s="12" t="s">
        <v>86</v>
      </c>
      <c r="AC1128" s="4">
        <f t="shared" si="170"/>
        <v>1</v>
      </c>
      <c r="AD1128" s="2">
        <f>IF(COUNTIF(D$2:D1128,D1128)&gt;1,0,1)</f>
        <v>0</v>
      </c>
      <c r="AG1128" s="2">
        <f t="shared" si="171"/>
        <v>0</v>
      </c>
      <c r="AH1128" s="2">
        <f t="shared" si="177"/>
        <v>0</v>
      </c>
      <c r="AI1128" s="2">
        <f t="shared" si="172"/>
        <v>0</v>
      </c>
      <c r="AJ1128" s="44" t="str">
        <f t="shared" si="173"/>
        <v>30993337D30829096B</v>
      </c>
      <c r="AK1128" s="2">
        <f>IF(COUNTIF(AJ$2:AJ1128,AJ1128)&gt;1,0,1)</f>
        <v>1</v>
      </c>
      <c r="AL1128" s="2">
        <f t="shared" si="174"/>
        <v>0</v>
      </c>
      <c r="AM1128" s="2">
        <f t="shared" si="175"/>
        <v>0</v>
      </c>
      <c r="AN1128" s="2">
        <f t="shared" si="176"/>
        <v>0</v>
      </c>
      <c r="AO1128" s="2">
        <f>VLOOKUP(D1128,'[1]Matriculados PD 2015_2019'!$D:$F,3,0)</f>
        <v>0</v>
      </c>
      <c r="AP1128" s="2">
        <f t="shared" si="178"/>
        <v>0</v>
      </c>
      <c r="AQ1128" s="2">
        <f t="shared" si="179"/>
        <v>0</v>
      </c>
    </row>
    <row r="1129" spans="1:43">
      <c r="A1129" s="2">
        <v>530</v>
      </c>
      <c r="B1129" s="5" t="s">
        <v>1</v>
      </c>
      <c r="C1129" s="13" t="s">
        <v>120</v>
      </c>
      <c r="D1129" s="13" t="s">
        <v>2630</v>
      </c>
      <c r="E1129" s="14">
        <v>10410041</v>
      </c>
      <c r="F1129" s="14">
        <v>102481</v>
      </c>
      <c r="G1129" s="14" t="s">
        <v>2631</v>
      </c>
      <c r="H1129" s="13" t="s">
        <v>73</v>
      </c>
      <c r="I1129" s="13" t="s">
        <v>74</v>
      </c>
      <c r="J1129" s="14" t="s">
        <v>75</v>
      </c>
      <c r="K1129" s="14" t="s">
        <v>3020</v>
      </c>
      <c r="L1129" s="13">
        <v>2016</v>
      </c>
      <c r="M1129" s="15">
        <v>42685</v>
      </c>
      <c r="N1129" s="16" t="s">
        <v>77</v>
      </c>
      <c r="O1129" s="16">
        <v>0</v>
      </c>
      <c r="P1129" s="16" t="s">
        <v>78</v>
      </c>
      <c r="Q1129" s="16" t="s">
        <v>79</v>
      </c>
      <c r="R1129" s="16" t="s">
        <v>78</v>
      </c>
      <c r="S1129" s="16" t="s">
        <v>79</v>
      </c>
      <c r="T1129" s="14" t="s">
        <v>90</v>
      </c>
      <c r="U1129" s="13" t="s">
        <v>2628</v>
      </c>
      <c r="V1129" s="14" t="s">
        <v>2629</v>
      </c>
      <c r="W1129" s="13" t="s">
        <v>83</v>
      </c>
      <c r="X1129" s="17" t="s">
        <v>156</v>
      </c>
      <c r="Y1129" s="14">
        <v>617</v>
      </c>
      <c r="Z1129" s="14" t="s">
        <v>156</v>
      </c>
      <c r="AA1129" s="13" t="s">
        <v>79</v>
      </c>
      <c r="AB1129" s="18" t="s">
        <v>86</v>
      </c>
      <c r="AC1129" s="4">
        <f t="shared" si="170"/>
        <v>1</v>
      </c>
      <c r="AD1129" s="2">
        <f>IF(COUNTIF(D$2:D1129,D1129)&gt;1,0,1)</f>
        <v>0</v>
      </c>
      <c r="AG1129" s="2">
        <f t="shared" si="171"/>
        <v>0</v>
      </c>
      <c r="AH1129" s="2">
        <f t="shared" si="177"/>
        <v>0</v>
      </c>
      <c r="AI1129" s="2">
        <f t="shared" si="172"/>
        <v>0</v>
      </c>
      <c r="AJ1129" s="44" t="str">
        <f t="shared" si="173"/>
        <v>30993337D30829096B</v>
      </c>
      <c r="AK1129" s="2">
        <f>IF(COUNTIF(AJ$2:AJ1129,AJ1129)&gt;1,0,1)</f>
        <v>0</v>
      </c>
      <c r="AL1129" s="2">
        <f t="shared" si="174"/>
        <v>0</v>
      </c>
      <c r="AM1129" s="2">
        <f t="shared" si="175"/>
        <v>0</v>
      </c>
      <c r="AN1129" s="2">
        <f t="shared" si="176"/>
        <v>0</v>
      </c>
      <c r="AO1129" s="2">
        <f>VLOOKUP(D1129,'[1]Matriculados PD 2015_2019'!$D:$F,3,0)</f>
        <v>0</v>
      </c>
      <c r="AP1129" s="2">
        <f t="shared" si="178"/>
        <v>0</v>
      </c>
      <c r="AQ1129" s="2">
        <f t="shared" si="179"/>
        <v>0</v>
      </c>
    </row>
    <row r="1130" spans="1:43">
      <c r="A1130" s="2">
        <v>530</v>
      </c>
      <c r="B1130" s="6" t="s">
        <v>1</v>
      </c>
      <c r="C1130" s="7" t="s">
        <v>120</v>
      </c>
      <c r="D1130" s="7" t="s">
        <v>3021</v>
      </c>
      <c r="E1130" s="8">
        <v>10484274</v>
      </c>
      <c r="F1130" s="8">
        <v>102481</v>
      </c>
      <c r="G1130" s="8" t="s">
        <v>3022</v>
      </c>
      <c r="H1130" s="7" t="s">
        <v>83</v>
      </c>
      <c r="I1130" s="7" t="s">
        <v>74</v>
      </c>
      <c r="J1130" s="8" t="s">
        <v>75</v>
      </c>
      <c r="K1130" s="8" t="s">
        <v>3023</v>
      </c>
      <c r="L1130" s="7">
        <v>2016</v>
      </c>
      <c r="M1130" s="9">
        <v>42893</v>
      </c>
      <c r="N1130" s="10" t="s">
        <v>77</v>
      </c>
      <c r="O1130" s="10">
        <v>0</v>
      </c>
      <c r="P1130" s="10" t="s">
        <v>78</v>
      </c>
      <c r="Q1130" s="10" t="s">
        <v>78</v>
      </c>
      <c r="R1130" s="10" t="s">
        <v>78</v>
      </c>
      <c r="S1130" s="10" t="s">
        <v>78</v>
      </c>
      <c r="T1130" s="8" t="s">
        <v>80</v>
      </c>
      <c r="U1130" s="7" t="s">
        <v>3024</v>
      </c>
      <c r="V1130" s="8" t="s">
        <v>3025</v>
      </c>
      <c r="W1130" s="7" t="s">
        <v>83</v>
      </c>
      <c r="X1130" s="11" t="s">
        <v>156</v>
      </c>
      <c r="Y1130" s="8">
        <v>617</v>
      </c>
      <c r="Z1130" s="8" t="s">
        <v>156</v>
      </c>
      <c r="AA1130" s="7" t="s">
        <v>79</v>
      </c>
      <c r="AB1130" s="12" t="s">
        <v>86</v>
      </c>
      <c r="AC1130" s="4">
        <f t="shared" si="170"/>
        <v>1</v>
      </c>
      <c r="AD1130" s="2">
        <f>IF(COUNTIF(D$2:D1130,D1130)&gt;1,0,1)</f>
        <v>1</v>
      </c>
      <c r="AG1130" s="2">
        <f t="shared" si="171"/>
        <v>0</v>
      </c>
      <c r="AH1130" s="2">
        <f t="shared" si="177"/>
        <v>0</v>
      </c>
      <c r="AI1130" s="2">
        <f t="shared" si="172"/>
        <v>1</v>
      </c>
      <c r="AJ1130" s="44" t="str">
        <f t="shared" si="173"/>
        <v>30998795Q53275823A</v>
      </c>
      <c r="AK1130" s="2">
        <f>IF(COUNTIF(AJ$2:AJ1130,AJ1130)&gt;1,0,1)</f>
        <v>1</v>
      </c>
      <c r="AL1130" s="2">
        <f t="shared" si="174"/>
        <v>1</v>
      </c>
      <c r="AM1130" s="2">
        <f t="shared" si="175"/>
        <v>0</v>
      </c>
      <c r="AN1130" s="2">
        <f t="shared" si="176"/>
        <v>0</v>
      </c>
      <c r="AO1130" s="2" t="str">
        <f>VLOOKUP(D1130,'[1]Matriculados PD 2015_2019'!$D:$F,3,0)</f>
        <v>completo</v>
      </c>
      <c r="AP1130" s="2">
        <f t="shared" si="178"/>
        <v>1</v>
      </c>
      <c r="AQ1130" s="2">
        <f t="shared" si="179"/>
        <v>0</v>
      </c>
    </row>
    <row r="1131" spans="1:43">
      <c r="A1131" s="2">
        <v>530</v>
      </c>
      <c r="B1131" s="6" t="s">
        <v>1</v>
      </c>
      <c r="C1131" s="7" t="s">
        <v>120</v>
      </c>
      <c r="D1131" s="7" t="s">
        <v>3021</v>
      </c>
      <c r="E1131" s="8">
        <v>10484274</v>
      </c>
      <c r="F1131" s="8">
        <v>102481</v>
      </c>
      <c r="G1131" s="8" t="s">
        <v>3022</v>
      </c>
      <c r="H1131" s="7" t="s">
        <v>83</v>
      </c>
      <c r="I1131" s="7" t="s">
        <v>74</v>
      </c>
      <c r="J1131" s="8" t="s">
        <v>75</v>
      </c>
      <c r="K1131" s="8" t="s">
        <v>3023</v>
      </c>
      <c r="L1131" s="7">
        <v>2016</v>
      </c>
      <c r="M1131" s="9">
        <v>42893</v>
      </c>
      <c r="N1131" s="10" t="s">
        <v>77</v>
      </c>
      <c r="O1131" s="10">
        <v>0</v>
      </c>
      <c r="P1131" s="10" t="s">
        <v>78</v>
      </c>
      <c r="Q1131" s="10" t="s">
        <v>78</v>
      </c>
      <c r="R1131" s="10" t="s">
        <v>78</v>
      </c>
      <c r="S1131" s="10" t="s">
        <v>78</v>
      </c>
      <c r="T1131" s="8" t="s">
        <v>80</v>
      </c>
      <c r="U1131" s="7" t="s">
        <v>3026</v>
      </c>
      <c r="V1131" s="8" t="s">
        <v>3027</v>
      </c>
      <c r="W1131" s="7" t="s">
        <v>73</v>
      </c>
      <c r="X1131" s="11" t="s">
        <v>156</v>
      </c>
      <c r="Y1131" s="8">
        <v>617</v>
      </c>
      <c r="Z1131" s="8" t="s">
        <v>156</v>
      </c>
      <c r="AA1131" s="7" t="s">
        <v>79</v>
      </c>
      <c r="AB1131" s="12" t="s">
        <v>86</v>
      </c>
      <c r="AC1131" s="4">
        <f t="shared" si="170"/>
        <v>1</v>
      </c>
      <c r="AD1131" s="2">
        <f>IF(COUNTIF(D$2:D1131,D1131)&gt;1,0,1)</f>
        <v>0</v>
      </c>
      <c r="AG1131" s="2">
        <f t="shared" si="171"/>
        <v>0</v>
      </c>
      <c r="AH1131" s="2">
        <f t="shared" si="177"/>
        <v>0</v>
      </c>
      <c r="AI1131" s="2">
        <f t="shared" si="172"/>
        <v>0</v>
      </c>
      <c r="AJ1131" s="44" t="str">
        <f t="shared" si="173"/>
        <v>30998795Q78686367D</v>
      </c>
      <c r="AK1131" s="2">
        <f>IF(COUNTIF(AJ$2:AJ1131,AJ1131)&gt;1,0,1)</f>
        <v>1</v>
      </c>
      <c r="AL1131" s="2">
        <f t="shared" si="174"/>
        <v>0</v>
      </c>
      <c r="AM1131" s="2">
        <f t="shared" si="175"/>
        <v>0</v>
      </c>
      <c r="AN1131" s="2">
        <f t="shared" si="176"/>
        <v>0</v>
      </c>
      <c r="AO1131" s="2" t="str">
        <f>VLOOKUP(D1131,'[1]Matriculados PD 2015_2019'!$D:$F,3,0)</f>
        <v>completo</v>
      </c>
      <c r="AP1131" s="2">
        <f t="shared" si="178"/>
        <v>0</v>
      </c>
      <c r="AQ1131" s="2">
        <f t="shared" si="179"/>
        <v>0</v>
      </c>
    </row>
    <row r="1132" spans="1:43">
      <c r="A1132" s="2">
        <v>530</v>
      </c>
      <c r="B1132" s="5" t="s">
        <v>1</v>
      </c>
      <c r="C1132" s="13" t="s">
        <v>120</v>
      </c>
      <c r="D1132" s="13" t="s">
        <v>3021</v>
      </c>
      <c r="E1132" s="14">
        <v>10484274</v>
      </c>
      <c r="F1132" s="14">
        <v>102481</v>
      </c>
      <c r="G1132" s="14" t="s">
        <v>3022</v>
      </c>
      <c r="H1132" s="13" t="s">
        <v>83</v>
      </c>
      <c r="I1132" s="13" t="s">
        <v>74</v>
      </c>
      <c r="J1132" s="14" t="s">
        <v>75</v>
      </c>
      <c r="K1132" s="14" t="s">
        <v>3023</v>
      </c>
      <c r="L1132" s="13">
        <v>2016</v>
      </c>
      <c r="M1132" s="15">
        <v>42893</v>
      </c>
      <c r="N1132" s="16" t="s">
        <v>77</v>
      </c>
      <c r="O1132" s="16">
        <v>0</v>
      </c>
      <c r="P1132" s="16" t="s">
        <v>78</v>
      </c>
      <c r="Q1132" s="16" t="s">
        <v>78</v>
      </c>
      <c r="R1132" s="16" t="s">
        <v>78</v>
      </c>
      <c r="S1132" s="16" t="s">
        <v>78</v>
      </c>
      <c r="T1132" s="14" t="s">
        <v>90</v>
      </c>
      <c r="U1132" s="13" t="s">
        <v>3026</v>
      </c>
      <c r="V1132" s="14" t="s">
        <v>3027</v>
      </c>
      <c r="W1132" s="13" t="s">
        <v>73</v>
      </c>
      <c r="X1132" s="17" t="s">
        <v>156</v>
      </c>
      <c r="Y1132" s="14">
        <v>617</v>
      </c>
      <c r="Z1132" s="14" t="s">
        <v>156</v>
      </c>
      <c r="AA1132" s="13" t="s">
        <v>79</v>
      </c>
      <c r="AB1132" s="18" t="s">
        <v>86</v>
      </c>
      <c r="AC1132" s="4">
        <f t="shared" si="170"/>
        <v>1</v>
      </c>
      <c r="AD1132" s="2">
        <f>IF(COUNTIF(D$2:D1132,D1132)&gt;1,0,1)</f>
        <v>0</v>
      </c>
      <c r="AG1132" s="2">
        <f t="shared" si="171"/>
        <v>0</v>
      </c>
      <c r="AH1132" s="2">
        <f t="shared" si="177"/>
        <v>0</v>
      </c>
      <c r="AI1132" s="2">
        <f t="shared" si="172"/>
        <v>0</v>
      </c>
      <c r="AJ1132" s="44" t="str">
        <f t="shared" si="173"/>
        <v>30998795Q78686367D</v>
      </c>
      <c r="AK1132" s="2">
        <f>IF(COUNTIF(AJ$2:AJ1132,AJ1132)&gt;1,0,1)</f>
        <v>0</v>
      </c>
      <c r="AL1132" s="2">
        <f t="shared" si="174"/>
        <v>0</v>
      </c>
      <c r="AM1132" s="2">
        <f t="shared" si="175"/>
        <v>0</v>
      </c>
      <c r="AN1132" s="2">
        <f t="shared" si="176"/>
        <v>0</v>
      </c>
      <c r="AO1132" s="2" t="str">
        <f>VLOOKUP(D1132,'[1]Matriculados PD 2015_2019'!$D:$F,3,0)</f>
        <v>completo</v>
      </c>
      <c r="AP1132" s="2">
        <f t="shared" si="178"/>
        <v>0</v>
      </c>
      <c r="AQ1132" s="2">
        <f t="shared" si="179"/>
        <v>0</v>
      </c>
    </row>
    <row r="1133" spans="1:43">
      <c r="A1133" s="2">
        <v>530</v>
      </c>
      <c r="B1133" s="6" t="s">
        <v>1</v>
      </c>
      <c r="C1133" s="7" t="s">
        <v>120</v>
      </c>
      <c r="D1133" s="7" t="s">
        <v>3028</v>
      </c>
      <c r="E1133" s="8">
        <v>10290056</v>
      </c>
      <c r="F1133" s="8">
        <v>102481</v>
      </c>
      <c r="G1133" s="8" t="s">
        <v>3029</v>
      </c>
      <c r="H1133" s="7" t="s">
        <v>83</v>
      </c>
      <c r="I1133" s="7" t="s">
        <v>74</v>
      </c>
      <c r="J1133" s="8" t="s">
        <v>75</v>
      </c>
      <c r="K1133" s="8" t="s">
        <v>3030</v>
      </c>
      <c r="L1133" s="7">
        <v>2016</v>
      </c>
      <c r="M1133" s="9">
        <v>42705</v>
      </c>
      <c r="N1133" s="10" t="s">
        <v>77</v>
      </c>
      <c r="O1133" s="10">
        <v>0</v>
      </c>
      <c r="P1133" s="10" t="s">
        <v>78</v>
      </c>
      <c r="Q1133" s="10" t="s">
        <v>79</v>
      </c>
      <c r="R1133" s="10" t="s">
        <v>79</v>
      </c>
      <c r="S1133" s="10" t="s">
        <v>78</v>
      </c>
      <c r="T1133" s="8" t="s">
        <v>80</v>
      </c>
      <c r="U1133" s="7" t="s">
        <v>3031</v>
      </c>
      <c r="V1133" s="8" t="s">
        <v>3032</v>
      </c>
      <c r="W1133" s="7" t="s">
        <v>83</v>
      </c>
      <c r="X1133" s="11" t="s">
        <v>179</v>
      </c>
      <c r="Y1133" s="8">
        <v>700</v>
      </c>
      <c r="Z1133" s="8" t="s">
        <v>179</v>
      </c>
      <c r="AA1133" s="7" t="s">
        <v>107</v>
      </c>
      <c r="AB1133" s="12" t="s">
        <v>108</v>
      </c>
      <c r="AC1133" s="4">
        <f t="shared" si="170"/>
        <v>1</v>
      </c>
      <c r="AD1133" s="2">
        <f>IF(COUNTIF(D$2:D1133,D1133)&gt;1,0,1)</f>
        <v>1</v>
      </c>
      <c r="AG1133" s="2">
        <f t="shared" si="171"/>
        <v>1</v>
      </c>
      <c r="AH1133" s="2">
        <f t="shared" si="177"/>
        <v>1</v>
      </c>
      <c r="AI1133" s="2">
        <f t="shared" si="172"/>
        <v>1</v>
      </c>
      <c r="AJ1133" s="44" t="str">
        <f t="shared" si="173"/>
        <v>45736272J28680062M</v>
      </c>
      <c r="AK1133" s="2">
        <f>IF(COUNTIF(AJ$2:AJ1133,AJ1133)&gt;1,0,1)</f>
        <v>1</v>
      </c>
      <c r="AL1133" s="2">
        <f t="shared" si="174"/>
        <v>1</v>
      </c>
      <c r="AM1133" s="2">
        <f t="shared" si="175"/>
        <v>0</v>
      </c>
      <c r="AN1133" s="2">
        <f t="shared" si="176"/>
        <v>0</v>
      </c>
      <c r="AO1133" s="2" t="str">
        <f>VLOOKUP(D1133,'[1]Matriculados PD 2015_2019'!$D:$F,3,0)</f>
        <v>completo</v>
      </c>
      <c r="AP1133" s="2">
        <f t="shared" si="178"/>
        <v>1</v>
      </c>
      <c r="AQ1133" s="2">
        <f t="shared" si="179"/>
        <v>0</v>
      </c>
    </row>
    <row r="1134" spans="1:43">
      <c r="A1134" s="2">
        <v>530</v>
      </c>
      <c r="B1134" s="5" t="s">
        <v>1</v>
      </c>
      <c r="C1134" s="13" t="s">
        <v>120</v>
      </c>
      <c r="D1134" s="13" t="s">
        <v>3028</v>
      </c>
      <c r="E1134" s="14">
        <v>10290056</v>
      </c>
      <c r="F1134" s="14">
        <v>102481</v>
      </c>
      <c r="G1134" s="14" t="s">
        <v>3029</v>
      </c>
      <c r="H1134" s="13" t="s">
        <v>83</v>
      </c>
      <c r="I1134" s="13" t="s">
        <v>74</v>
      </c>
      <c r="J1134" s="14" t="s">
        <v>75</v>
      </c>
      <c r="K1134" s="14" t="s">
        <v>3030</v>
      </c>
      <c r="L1134" s="13">
        <v>2016</v>
      </c>
      <c r="M1134" s="15">
        <v>42705</v>
      </c>
      <c r="N1134" s="16" t="s">
        <v>77</v>
      </c>
      <c r="O1134" s="16">
        <v>0</v>
      </c>
      <c r="P1134" s="16" t="s">
        <v>78</v>
      </c>
      <c r="Q1134" s="16" t="s">
        <v>79</v>
      </c>
      <c r="R1134" s="16" t="s">
        <v>79</v>
      </c>
      <c r="S1134" s="16" t="s">
        <v>78</v>
      </c>
      <c r="T1134" s="14" t="s">
        <v>80</v>
      </c>
      <c r="U1134" s="13" t="s">
        <v>1930</v>
      </c>
      <c r="V1134" s="14" t="s">
        <v>1931</v>
      </c>
      <c r="W1134" s="13" t="s">
        <v>73</v>
      </c>
      <c r="X1134" s="17" t="s">
        <v>179</v>
      </c>
      <c r="Y1134" s="14">
        <v>700</v>
      </c>
      <c r="Z1134" s="14" t="s">
        <v>179</v>
      </c>
      <c r="AA1134" s="13" t="s">
        <v>107</v>
      </c>
      <c r="AB1134" s="18" t="s">
        <v>108</v>
      </c>
      <c r="AC1134" s="4">
        <f t="shared" si="170"/>
        <v>1</v>
      </c>
      <c r="AD1134" s="2">
        <f>IF(COUNTIF(D$2:D1134,D1134)&gt;1,0,1)</f>
        <v>0</v>
      </c>
      <c r="AG1134" s="2">
        <f t="shared" si="171"/>
        <v>0</v>
      </c>
      <c r="AH1134" s="2">
        <f t="shared" si="177"/>
        <v>0</v>
      </c>
      <c r="AI1134" s="2">
        <f t="shared" si="172"/>
        <v>0</v>
      </c>
      <c r="AJ1134" s="44" t="str">
        <f t="shared" si="173"/>
        <v>45736272J30452993G</v>
      </c>
      <c r="AK1134" s="2">
        <f>IF(COUNTIF(AJ$2:AJ1134,AJ1134)&gt;1,0,1)</f>
        <v>1</v>
      </c>
      <c r="AL1134" s="2">
        <f t="shared" si="174"/>
        <v>0</v>
      </c>
      <c r="AM1134" s="2">
        <f t="shared" si="175"/>
        <v>0</v>
      </c>
      <c r="AN1134" s="2">
        <f t="shared" si="176"/>
        <v>0</v>
      </c>
      <c r="AO1134" s="2" t="str">
        <f>VLOOKUP(D1134,'[1]Matriculados PD 2015_2019'!$D:$F,3,0)</f>
        <v>completo</v>
      </c>
      <c r="AP1134" s="2">
        <f t="shared" si="178"/>
        <v>0</v>
      </c>
      <c r="AQ1134" s="2">
        <f t="shared" si="179"/>
        <v>0</v>
      </c>
    </row>
    <row r="1135" spans="1:43">
      <c r="A1135" s="2">
        <v>530</v>
      </c>
      <c r="B1135" s="6" t="s">
        <v>1</v>
      </c>
      <c r="C1135" s="7" t="s">
        <v>120</v>
      </c>
      <c r="D1135" s="7" t="s">
        <v>3028</v>
      </c>
      <c r="E1135" s="8">
        <v>10290056</v>
      </c>
      <c r="F1135" s="8">
        <v>102481</v>
      </c>
      <c r="G1135" s="8" t="s">
        <v>3029</v>
      </c>
      <c r="H1135" s="7" t="s">
        <v>83</v>
      </c>
      <c r="I1135" s="7" t="s">
        <v>74</v>
      </c>
      <c r="J1135" s="8" t="s">
        <v>75</v>
      </c>
      <c r="K1135" s="8" t="s">
        <v>3030</v>
      </c>
      <c r="L1135" s="7">
        <v>2016</v>
      </c>
      <c r="M1135" s="9">
        <v>42705</v>
      </c>
      <c r="N1135" s="10" t="s">
        <v>77</v>
      </c>
      <c r="O1135" s="10">
        <v>0</v>
      </c>
      <c r="P1135" s="10" t="s">
        <v>78</v>
      </c>
      <c r="Q1135" s="10" t="s">
        <v>79</v>
      </c>
      <c r="R1135" s="10" t="s">
        <v>79</v>
      </c>
      <c r="S1135" s="10" t="s">
        <v>78</v>
      </c>
      <c r="T1135" s="8" t="s">
        <v>90</v>
      </c>
      <c r="U1135" s="7" t="s">
        <v>1930</v>
      </c>
      <c r="V1135" s="8" t="s">
        <v>1931</v>
      </c>
      <c r="W1135" s="7" t="s">
        <v>73</v>
      </c>
      <c r="X1135" s="11" t="s">
        <v>179</v>
      </c>
      <c r="Y1135" s="8">
        <v>700</v>
      </c>
      <c r="Z1135" s="8" t="s">
        <v>179</v>
      </c>
      <c r="AA1135" s="7" t="s">
        <v>107</v>
      </c>
      <c r="AB1135" s="12" t="s">
        <v>108</v>
      </c>
      <c r="AC1135" s="4">
        <f t="shared" si="170"/>
        <v>1</v>
      </c>
      <c r="AD1135" s="2">
        <f>IF(COUNTIF(D$2:D1135,D1135)&gt;1,0,1)</f>
        <v>0</v>
      </c>
      <c r="AG1135" s="2">
        <f t="shared" si="171"/>
        <v>0</v>
      </c>
      <c r="AH1135" s="2">
        <f t="shared" si="177"/>
        <v>0</v>
      </c>
      <c r="AI1135" s="2">
        <f t="shared" si="172"/>
        <v>0</v>
      </c>
      <c r="AJ1135" s="44" t="str">
        <f t="shared" si="173"/>
        <v>45736272J30452993G</v>
      </c>
      <c r="AK1135" s="2">
        <f>IF(COUNTIF(AJ$2:AJ1135,AJ1135)&gt;1,0,1)</f>
        <v>0</v>
      </c>
      <c r="AL1135" s="2">
        <f t="shared" si="174"/>
        <v>0</v>
      </c>
      <c r="AM1135" s="2">
        <f t="shared" si="175"/>
        <v>0</v>
      </c>
      <c r="AN1135" s="2">
        <f t="shared" si="176"/>
        <v>0</v>
      </c>
      <c r="AO1135" s="2" t="str">
        <f>VLOOKUP(D1135,'[1]Matriculados PD 2015_2019'!$D:$F,3,0)</f>
        <v>completo</v>
      </c>
      <c r="AP1135" s="2">
        <f t="shared" si="178"/>
        <v>0</v>
      </c>
      <c r="AQ1135" s="2">
        <f t="shared" si="179"/>
        <v>0</v>
      </c>
    </row>
    <row r="1136" spans="1:43">
      <c r="A1136" s="2">
        <v>530</v>
      </c>
      <c r="B1136" s="5" t="s">
        <v>1</v>
      </c>
      <c r="C1136" s="13" t="s">
        <v>120</v>
      </c>
      <c r="D1136" s="13" t="s">
        <v>3033</v>
      </c>
      <c r="E1136" s="14">
        <v>20042931</v>
      </c>
      <c r="F1136" s="14">
        <v>102481</v>
      </c>
      <c r="G1136" s="14" t="s">
        <v>3034</v>
      </c>
      <c r="H1136" s="13" t="s">
        <v>83</v>
      </c>
      <c r="I1136" s="13" t="s">
        <v>74</v>
      </c>
      <c r="J1136" s="14" t="s">
        <v>75</v>
      </c>
      <c r="K1136" s="14" t="s">
        <v>3035</v>
      </c>
      <c r="L1136" s="13">
        <v>2016</v>
      </c>
      <c r="M1136" s="15">
        <v>42716</v>
      </c>
      <c r="N1136" s="16" t="s">
        <v>77</v>
      </c>
      <c r="O1136" s="16">
        <v>0</v>
      </c>
      <c r="P1136" s="16" t="s">
        <v>78</v>
      </c>
      <c r="Q1136" s="16" t="s">
        <v>78</v>
      </c>
      <c r="R1136" s="16" t="s">
        <v>78</v>
      </c>
      <c r="S1136" s="16" t="s">
        <v>78</v>
      </c>
      <c r="T1136" s="14" t="s">
        <v>80</v>
      </c>
      <c r="U1136" s="13" t="s">
        <v>1525</v>
      </c>
      <c r="V1136" s="14" t="s">
        <v>1526</v>
      </c>
      <c r="W1136" s="13" t="s">
        <v>73</v>
      </c>
      <c r="X1136" s="17" t="s">
        <v>129</v>
      </c>
      <c r="Y1136" s="14">
        <v>60</v>
      </c>
      <c r="Z1136" s="14" t="s">
        <v>129</v>
      </c>
      <c r="AA1136" s="13" t="s">
        <v>99</v>
      </c>
      <c r="AB1136" s="18" t="s">
        <v>100</v>
      </c>
      <c r="AC1136" s="4">
        <f t="shared" si="170"/>
        <v>1</v>
      </c>
      <c r="AD1136" s="2">
        <f>IF(COUNTIF(D$2:D1136,D1136)&gt;1,0,1)</f>
        <v>1</v>
      </c>
      <c r="AG1136" s="2">
        <f t="shared" si="171"/>
        <v>0</v>
      </c>
      <c r="AH1136" s="2">
        <f t="shared" si="177"/>
        <v>0</v>
      </c>
      <c r="AI1136" s="2">
        <f t="shared" si="172"/>
        <v>1</v>
      </c>
      <c r="AJ1136" s="44" t="str">
        <f t="shared" si="173"/>
        <v>49935982S30446605X</v>
      </c>
      <c r="AK1136" s="2">
        <f>IF(COUNTIF(AJ$2:AJ1136,AJ1136)&gt;1,0,1)</f>
        <v>1</v>
      </c>
      <c r="AL1136" s="2">
        <f t="shared" si="174"/>
        <v>1</v>
      </c>
      <c r="AM1136" s="2">
        <f t="shared" si="175"/>
        <v>0</v>
      </c>
      <c r="AN1136" s="2">
        <f t="shared" si="176"/>
        <v>0</v>
      </c>
      <c r="AO1136" s="2" t="str">
        <f>VLOOKUP(D1136,'[1]Matriculados PD 2015_2019'!$D:$F,3,0)</f>
        <v>completo</v>
      </c>
      <c r="AP1136" s="2">
        <f t="shared" si="178"/>
        <v>1</v>
      </c>
      <c r="AQ1136" s="2">
        <f t="shared" si="179"/>
        <v>0</v>
      </c>
    </row>
    <row r="1137" spans="1:43">
      <c r="A1137" s="2">
        <v>530</v>
      </c>
      <c r="B1137" s="6" t="s">
        <v>1</v>
      </c>
      <c r="C1137" s="7" t="s">
        <v>120</v>
      </c>
      <c r="D1137" s="7" t="s">
        <v>3033</v>
      </c>
      <c r="E1137" s="8">
        <v>20042931</v>
      </c>
      <c r="F1137" s="8">
        <v>102481</v>
      </c>
      <c r="G1137" s="8" t="s">
        <v>3034</v>
      </c>
      <c r="H1137" s="7" t="s">
        <v>83</v>
      </c>
      <c r="I1137" s="7" t="s">
        <v>74</v>
      </c>
      <c r="J1137" s="8" t="s">
        <v>75</v>
      </c>
      <c r="K1137" s="8" t="s">
        <v>3035</v>
      </c>
      <c r="L1137" s="7">
        <v>2016</v>
      </c>
      <c r="M1137" s="9">
        <v>42716</v>
      </c>
      <c r="N1137" s="10" t="s">
        <v>77</v>
      </c>
      <c r="O1137" s="10">
        <v>0</v>
      </c>
      <c r="P1137" s="10" t="s">
        <v>78</v>
      </c>
      <c r="Q1137" s="10" t="s">
        <v>78</v>
      </c>
      <c r="R1137" s="10" t="s">
        <v>78</v>
      </c>
      <c r="S1137" s="10" t="s">
        <v>78</v>
      </c>
      <c r="T1137" s="8" t="s">
        <v>80</v>
      </c>
      <c r="U1137" s="7" t="s">
        <v>118</v>
      </c>
      <c r="V1137" s="8" t="s">
        <v>119</v>
      </c>
      <c r="W1137" s="7" t="s">
        <v>83</v>
      </c>
      <c r="X1137" s="11" t="s">
        <v>116</v>
      </c>
      <c r="Y1137" s="8">
        <v>500</v>
      </c>
      <c r="Z1137" s="8" t="s">
        <v>117</v>
      </c>
      <c r="AA1137" s="7" t="s">
        <v>107</v>
      </c>
      <c r="AB1137" s="12" t="s">
        <v>108</v>
      </c>
      <c r="AC1137" s="4">
        <f t="shared" si="170"/>
        <v>1</v>
      </c>
      <c r="AD1137" s="2">
        <f>IF(COUNTIF(D$2:D1137,D1137)&gt;1,0,1)</f>
        <v>0</v>
      </c>
      <c r="AG1137" s="2">
        <f t="shared" si="171"/>
        <v>0</v>
      </c>
      <c r="AH1137" s="2">
        <f t="shared" si="177"/>
        <v>0</v>
      </c>
      <c r="AI1137" s="2">
        <f t="shared" si="172"/>
        <v>0</v>
      </c>
      <c r="AJ1137" s="44" t="str">
        <f t="shared" si="173"/>
        <v>49935982S50702674W</v>
      </c>
      <c r="AK1137" s="2">
        <f>IF(COUNTIF(AJ$2:AJ1137,AJ1137)&gt;1,0,1)</f>
        <v>1</v>
      </c>
      <c r="AL1137" s="2">
        <f t="shared" si="174"/>
        <v>0</v>
      </c>
      <c r="AM1137" s="2">
        <f t="shared" si="175"/>
        <v>0</v>
      </c>
      <c r="AN1137" s="2">
        <f t="shared" si="176"/>
        <v>0</v>
      </c>
      <c r="AO1137" s="2" t="str">
        <f>VLOOKUP(D1137,'[1]Matriculados PD 2015_2019'!$D:$F,3,0)</f>
        <v>completo</v>
      </c>
      <c r="AP1137" s="2">
        <f t="shared" si="178"/>
        <v>0</v>
      </c>
      <c r="AQ1137" s="2">
        <f t="shared" si="179"/>
        <v>0</v>
      </c>
    </row>
    <row r="1138" spans="1:43">
      <c r="A1138" s="2">
        <v>530</v>
      </c>
      <c r="B1138" s="5" t="s">
        <v>1</v>
      </c>
      <c r="C1138" s="13" t="s">
        <v>120</v>
      </c>
      <c r="D1138" s="13" t="s">
        <v>3033</v>
      </c>
      <c r="E1138" s="14">
        <v>20042931</v>
      </c>
      <c r="F1138" s="14">
        <v>102481</v>
      </c>
      <c r="G1138" s="14" t="s">
        <v>3034</v>
      </c>
      <c r="H1138" s="13" t="s">
        <v>83</v>
      </c>
      <c r="I1138" s="13" t="s">
        <v>74</v>
      </c>
      <c r="J1138" s="14" t="s">
        <v>75</v>
      </c>
      <c r="K1138" s="14" t="s">
        <v>3035</v>
      </c>
      <c r="L1138" s="13">
        <v>2016</v>
      </c>
      <c r="M1138" s="15">
        <v>42716</v>
      </c>
      <c r="N1138" s="16" t="s">
        <v>77</v>
      </c>
      <c r="O1138" s="16">
        <v>0</v>
      </c>
      <c r="P1138" s="16" t="s">
        <v>78</v>
      </c>
      <c r="Q1138" s="16" t="s">
        <v>78</v>
      </c>
      <c r="R1138" s="16" t="s">
        <v>78</v>
      </c>
      <c r="S1138" s="16" t="s">
        <v>78</v>
      </c>
      <c r="T1138" s="14" t="s">
        <v>90</v>
      </c>
      <c r="U1138" s="13" t="s">
        <v>118</v>
      </c>
      <c r="V1138" s="14" t="s">
        <v>119</v>
      </c>
      <c r="W1138" s="13" t="s">
        <v>83</v>
      </c>
      <c r="X1138" s="17" t="s">
        <v>116</v>
      </c>
      <c r="Y1138" s="14">
        <v>500</v>
      </c>
      <c r="Z1138" s="14" t="s">
        <v>117</v>
      </c>
      <c r="AA1138" s="13" t="s">
        <v>107</v>
      </c>
      <c r="AB1138" s="18" t="s">
        <v>108</v>
      </c>
      <c r="AC1138" s="4">
        <f t="shared" si="170"/>
        <v>1</v>
      </c>
      <c r="AD1138" s="2">
        <f>IF(COUNTIF(D$2:D1138,D1138)&gt;1,0,1)</f>
        <v>0</v>
      </c>
      <c r="AG1138" s="2">
        <f t="shared" si="171"/>
        <v>0</v>
      </c>
      <c r="AH1138" s="2">
        <f t="shared" si="177"/>
        <v>0</v>
      </c>
      <c r="AI1138" s="2">
        <f t="shared" si="172"/>
        <v>0</v>
      </c>
      <c r="AJ1138" s="44" t="str">
        <f t="shared" si="173"/>
        <v>49935982S50702674W</v>
      </c>
      <c r="AK1138" s="2">
        <f>IF(COUNTIF(AJ$2:AJ1138,AJ1138)&gt;1,0,1)</f>
        <v>0</v>
      </c>
      <c r="AL1138" s="2">
        <f t="shared" si="174"/>
        <v>0</v>
      </c>
      <c r="AM1138" s="2">
        <f t="shared" si="175"/>
        <v>0</v>
      </c>
      <c r="AN1138" s="2">
        <f t="shared" si="176"/>
        <v>0</v>
      </c>
      <c r="AO1138" s="2" t="str">
        <f>VLOOKUP(D1138,'[1]Matriculados PD 2015_2019'!$D:$F,3,0)</f>
        <v>completo</v>
      </c>
      <c r="AP1138" s="2">
        <f t="shared" si="178"/>
        <v>0</v>
      </c>
      <c r="AQ1138" s="2">
        <f t="shared" si="179"/>
        <v>0</v>
      </c>
    </row>
    <row r="1139" spans="1:43">
      <c r="A1139" s="2">
        <v>530</v>
      </c>
      <c r="B1139" s="6" t="s">
        <v>1</v>
      </c>
      <c r="C1139" s="7" t="s">
        <v>120</v>
      </c>
      <c r="D1139" s="7" t="s">
        <v>3036</v>
      </c>
      <c r="E1139" s="8">
        <v>10458365</v>
      </c>
      <c r="F1139" s="8">
        <v>102481</v>
      </c>
      <c r="G1139" s="8" t="s">
        <v>3037</v>
      </c>
      <c r="H1139" s="7" t="s">
        <v>83</v>
      </c>
      <c r="I1139" s="7" t="s">
        <v>74</v>
      </c>
      <c r="J1139" s="8" t="s">
        <v>75</v>
      </c>
      <c r="K1139" s="8" t="s">
        <v>3038</v>
      </c>
      <c r="L1139" s="7">
        <v>2016</v>
      </c>
      <c r="M1139" s="9">
        <v>43034</v>
      </c>
      <c r="N1139" s="10" t="s">
        <v>77</v>
      </c>
      <c r="O1139" s="10">
        <v>0</v>
      </c>
      <c r="P1139" s="10" t="s">
        <v>78</v>
      </c>
      <c r="Q1139" s="10" t="s">
        <v>79</v>
      </c>
      <c r="R1139" s="10" t="s">
        <v>78</v>
      </c>
      <c r="S1139" s="10" t="s">
        <v>78</v>
      </c>
      <c r="T1139" s="8" t="s">
        <v>80</v>
      </c>
      <c r="U1139" s="7" t="s">
        <v>3039</v>
      </c>
      <c r="V1139" s="8" t="s">
        <v>3040</v>
      </c>
      <c r="W1139" s="7" t="s">
        <v>73</v>
      </c>
      <c r="X1139" s="11" t="s">
        <v>1077</v>
      </c>
      <c r="Y1139" s="8">
        <v>25</v>
      </c>
      <c r="Z1139" s="8" t="s">
        <v>1077</v>
      </c>
      <c r="AA1139" s="7" t="s">
        <v>79</v>
      </c>
      <c r="AB1139" s="12" t="s">
        <v>86</v>
      </c>
      <c r="AC1139" s="4">
        <f t="shared" si="170"/>
        <v>1</v>
      </c>
      <c r="AD1139" s="2">
        <f>IF(COUNTIF(D$2:D1139,D1139)&gt;1,0,1)</f>
        <v>1</v>
      </c>
      <c r="AG1139" s="2">
        <f t="shared" si="171"/>
        <v>1</v>
      </c>
      <c r="AH1139" s="2">
        <f t="shared" si="177"/>
        <v>0</v>
      </c>
      <c r="AI1139" s="2">
        <f t="shared" si="172"/>
        <v>1</v>
      </c>
      <c r="AJ1139" s="44" t="str">
        <f t="shared" si="173"/>
        <v>76429841J26211462H</v>
      </c>
      <c r="AK1139" s="2">
        <f>IF(COUNTIF(AJ$2:AJ1139,AJ1139)&gt;1,0,1)</f>
        <v>1</v>
      </c>
      <c r="AL1139" s="2">
        <f t="shared" si="174"/>
        <v>1</v>
      </c>
      <c r="AM1139" s="2">
        <f t="shared" si="175"/>
        <v>0</v>
      </c>
      <c r="AN1139" s="2">
        <f t="shared" si="176"/>
        <v>0</v>
      </c>
      <c r="AO1139" s="2" t="str">
        <f>VLOOKUP(D1139,'[1]Matriculados PD 2015_2019'!$D:$F,3,0)</f>
        <v>completo</v>
      </c>
      <c r="AP1139" s="2">
        <f t="shared" si="178"/>
        <v>1</v>
      </c>
      <c r="AQ1139" s="2">
        <f t="shared" si="179"/>
        <v>0</v>
      </c>
    </row>
    <row r="1140" spans="1:43">
      <c r="A1140" s="2">
        <v>530</v>
      </c>
      <c r="B1140" s="5" t="s">
        <v>1</v>
      </c>
      <c r="C1140" s="13" t="s">
        <v>120</v>
      </c>
      <c r="D1140" s="13" t="s">
        <v>3036</v>
      </c>
      <c r="E1140" s="14">
        <v>10458365</v>
      </c>
      <c r="F1140" s="14">
        <v>102481</v>
      </c>
      <c r="G1140" s="14" t="s">
        <v>3037</v>
      </c>
      <c r="H1140" s="13" t="s">
        <v>83</v>
      </c>
      <c r="I1140" s="13" t="s">
        <v>74</v>
      </c>
      <c r="J1140" s="14" t="s">
        <v>75</v>
      </c>
      <c r="K1140" s="14" t="s">
        <v>3038</v>
      </c>
      <c r="L1140" s="13">
        <v>2016</v>
      </c>
      <c r="M1140" s="15">
        <v>43034</v>
      </c>
      <c r="N1140" s="16" t="s">
        <v>77</v>
      </c>
      <c r="O1140" s="16">
        <v>0</v>
      </c>
      <c r="P1140" s="16" t="s">
        <v>78</v>
      </c>
      <c r="Q1140" s="16" t="s">
        <v>79</v>
      </c>
      <c r="R1140" s="16" t="s">
        <v>78</v>
      </c>
      <c r="S1140" s="16" t="s">
        <v>78</v>
      </c>
      <c r="T1140" s="14" t="s">
        <v>80</v>
      </c>
      <c r="U1140" s="13" t="s">
        <v>2011</v>
      </c>
      <c r="V1140" s="14" t="s">
        <v>2012</v>
      </c>
      <c r="W1140" s="13" t="s">
        <v>73</v>
      </c>
      <c r="X1140" s="17" t="s">
        <v>1077</v>
      </c>
      <c r="Y1140" s="14">
        <v>25</v>
      </c>
      <c r="Z1140" s="14" t="s">
        <v>1077</v>
      </c>
      <c r="AA1140" s="13" t="s">
        <v>79</v>
      </c>
      <c r="AB1140" s="18" t="s">
        <v>86</v>
      </c>
      <c r="AC1140" s="4">
        <f t="shared" si="170"/>
        <v>1</v>
      </c>
      <c r="AD1140" s="2">
        <f>IF(COUNTIF(D$2:D1140,D1140)&gt;1,0,1)</f>
        <v>0</v>
      </c>
      <c r="AG1140" s="2">
        <f t="shared" si="171"/>
        <v>0</v>
      </c>
      <c r="AH1140" s="2">
        <f t="shared" si="177"/>
        <v>0</v>
      </c>
      <c r="AI1140" s="2">
        <f t="shared" si="172"/>
        <v>0</v>
      </c>
      <c r="AJ1140" s="44" t="str">
        <f t="shared" si="173"/>
        <v>76429841J44365420F</v>
      </c>
      <c r="AK1140" s="2">
        <f>IF(COUNTIF(AJ$2:AJ1140,AJ1140)&gt;1,0,1)</f>
        <v>1</v>
      </c>
      <c r="AL1140" s="2">
        <f t="shared" si="174"/>
        <v>0</v>
      </c>
      <c r="AM1140" s="2">
        <f t="shared" si="175"/>
        <v>0</v>
      </c>
      <c r="AN1140" s="2">
        <f t="shared" si="176"/>
        <v>0</v>
      </c>
      <c r="AO1140" s="2" t="str">
        <f>VLOOKUP(D1140,'[1]Matriculados PD 2015_2019'!$D:$F,3,0)</f>
        <v>completo</v>
      </c>
      <c r="AP1140" s="2">
        <f t="shared" si="178"/>
        <v>0</v>
      </c>
      <c r="AQ1140" s="2">
        <f t="shared" si="179"/>
        <v>0</v>
      </c>
    </row>
    <row r="1141" spans="1:43">
      <c r="A1141" s="2">
        <v>530</v>
      </c>
      <c r="B1141" s="6" t="s">
        <v>1</v>
      </c>
      <c r="C1141" s="7" t="s">
        <v>120</v>
      </c>
      <c r="D1141" s="7" t="s">
        <v>3036</v>
      </c>
      <c r="E1141" s="8">
        <v>10458365</v>
      </c>
      <c r="F1141" s="8">
        <v>102481</v>
      </c>
      <c r="G1141" s="8" t="s">
        <v>3037</v>
      </c>
      <c r="H1141" s="7" t="s">
        <v>83</v>
      </c>
      <c r="I1141" s="7" t="s">
        <v>74</v>
      </c>
      <c r="J1141" s="8" t="s">
        <v>75</v>
      </c>
      <c r="K1141" s="8" t="s">
        <v>3038</v>
      </c>
      <c r="L1141" s="7">
        <v>2016</v>
      </c>
      <c r="M1141" s="9">
        <v>43034</v>
      </c>
      <c r="N1141" s="10" t="s">
        <v>77</v>
      </c>
      <c r="O1141" s="10">
        <v>0</v>
      </c>
      <c r="P1141" s="10" t="s">
        <v>78</v>
      </c>
      <c r="Q1141" s="10" t="s">
        <v>79</v>
      </c>
      <c r="R1141" s="10" t="s">
        <v>78</v>
      </c>
      <c r="S1141" s="10" t="s">
        <v>78</v>
      </c>
      <c r="T1141" s="8" t="s">
        <v>80</v>
      </c>
      <c r="U1141" s="7" t="s">
        <v>2013</v>
      </c>
      <c r="V1141" s="8" t="s">
        <v>2014</v>
      </c>
      <c r="W1141" s="7" t="s">
        <v>83</v>
      </c>
      <c r="X1141" s="11" t="s">
        <v>1077</v>
      </c>
      <c r="Y1141" s="8">
        <v>25</v>
      </c>
      <c r="Z1141" s="8" t="s">
        <v>1077</v>
      </c>
      <c r="AA1141" s="7" t="s">
        <v>79</v>
      </c>
      <c r="AB1141" s="12" t="s">
        <v>86</v>
      </c>
      <c r="AC1141" s="4">
        <f t="shared" si="170"/>
        <v>1</v>
      </c>
      <c r="AD1141" s="2">
        <f>IF(COUNTIF(D$2:D1141,D1141)&gt;1,0,1)</f>
        <v>0</v>
      </c>
      <c r="AG1141" s="2">
        <f t="shared" si="171"/>
        <v>0</v>
      </c>
      <c r="AH1141" s="2">
        <f t="shared" si="177"/>
        <v>0</v>
      </c>
      <c r="AI1141" s="2">
        <f t="shared" si="172"/>
        <v>0</v>
      </c>
      <c r="AJ1141" s="44" t="str">
        <f t="shared" si="173"/>
        <v>76429841J52362089J</v>
      </c>
      <c r="AK1141" s="2">
        <f>IF(COUNTIF(AJ$2:AJ1141,AJ1141)&gt;1,0,1)</f>
        <v>1</v>
      </c>
      <c r="AL1141" s="2">
        <f t="shared" si="174"/>
        <v>0</v>
      </c>
      <c r="AM1141" s="2">
        <f t="shared" si="175"/>
        <v>0</v>
      </c>
      <c r="AN1141" s="2">
        <f t="shared" si="176"/>
        <v>0</v>
      </c>
      <c r="AO1141" s="2" t="str">
        <f>VLOOKUP(D1141,'[1]Matriculados PD 2015_2019'!$D:$F,3,0)</f>
        <v>completo</v>
      </c>
      <c r="AP1141" s="2">
        <f t="shared" si="178"/>
        <v>0</v>
      </c>
      <c r="AQ1141" s="2">
        <f t="shared" si="179"/>
        <v>0</v>
      </c>
    </row>
    <row r="1142" spans="1:43">
      <c r="A1142" s="2">
        <v>530</v>
      </c>
      <c r="B1142" s="5" t="s">
        <v>1</v>
      </c>
      <c r="C1142" s="13" t="s">
        <v>120</v>
      </c>
      <c r="D1142" s="13" t="s">
        <v>3036</v>
      </c>
      <c r="E1142" s="14">
        <v>10458365</v>
      </c>
      <c r="F1142" s="14">
        <v>102481</v>
      </c>
      <c r="G1142" s="14" t="s">
        <v>3037</v>
      </c>
      <c r="H1142" s="13" t="s">
        <v>83</v>
      </c>
      <c r="I1142" s="13" t="s">
        <v>74</v>
      </c>
      <c r="J1142" s="14" t="s">
        <v>75</v>
      </c>
      <c r="K1142" s="14" t="s">
        <v>3038</v>
      </c>
      <c r="L1142" s="13">
        <v>2016</v>
      </c>
      <c r="M1142" s="15">
        <v>43034</v>
      </c>
      <c r="N1142" s="16" t="s">
        <v>77</v>
      </c>
      <c r="O1142" s="16">
        <v>0</v>
      </c>
      <c r="P1142" s="16" t="s">
        <v>78</v>
      </c>
      <c r="Q1142" s="16" t="s">
        <v>79</v>
      </c>
      <c r="R1142" s="16" t="s">
        <v>78</v>
      </c>
      <c r="S1142" s="16" t="s">
        <v>78</v>
      </c>
      <c r="T1142" s="14" t="s">
        <v>90</v>
      </c>
      <c r="U1142" s="13" t="s">
        <v>2013</v>
      </c>
      <c r="V1142" s="14" t="s">
        <v>2014</v>
      </c>
      <c r="W1142" s="13" t="s">
        <v>83</v>
      </c>
      <c r="X1142" s="17" t="s">
        <v>1077</v>
      </c>
      <c r="Y1142" s="14">
        <v>25</v>
      </c>
      <c r="Z1142" s="14" t="s">
        <v>1077</v>
      </c>
      <c r="AA1142" s="13" t="s">
        <v>79</v>
      </c>
      <c r="AB1142" s="18" t="s">
        <v>86</v>
      </c>
      <c r="AC1142" s="4">
        <f t="shared" si="170"/>
        <v>1</v>
      </c>
      <c r="AD1142" s="2">
        <f>IF(COUNTIF(D$2:D1142,D1142)&gt;1,0,1)</f>
        <v>0</v>
      </c>
      <c r="AG1142" s="2">
        <f t="shared" si="171"/>
        <v>0</v>
      </c>
      <c r="AH1142" s="2">
        <f t="shared" si="177"/>
        <v>0</v>
      </c>
      <c r="AI1142" s="2">
        <f t="shared" si="172"/>
        <v>0</v>
      </c>
      <c r="AJ1142" s="44" t="str">
        <f t="shared" si="173"/>
        <v>76429841J52362089J</v>
      </c>
      <c r="AK1142" s="2">
        <f>IF(COUNTIF(AJ$2:AJ1142,AJ1142)&gt;1,0,1)</f>
        <v>0</v>
      </c>
      <c r="AL1142" s="2">
        <f t="shared" si="174"/>
        <v>0</v>
      </c>
      <c r="AM1142" s="2">
        <f t="shared" si="175"/>
        <v>0</v>
      </c>
      <c r="AN1142" s="2">
        <f t="shared" si="176"/>
        <v>0</v>
      </c>
      <c r="AO1142" s="2" t="str">
        <f>VLOOKUP(D1142,'[1]Matriculados PD 2015_2019'!$D:$F,3,0)</f>
        <v>completo</v>
      </c>
      <c r="AP1142" s="2">
        <f t="shared" si="178"/>
        <v>0</v>
      </c>
      <c r="AQ1142" s="2">
        <f t="shared" si="179"/>
        <v>0</v>
      </c>
    </row>
    <row r="1143" spans="1:43">
      <c r="A1143" s="2">
        <v>530</v>
      </c>
      <c r="B1143" s="6" t="s">
        <v>1</v>
      </c>
      <c r="C1143" s="7" t="s">
        <v>120</v>
      </c>
      <c r="D1143" s="7" t="s">
        <v>3041</v>
      </c>
      <c r="E1143" s="8">
        <v>10508899</v>
      </c>
      <c r="F1143" s="8">
        <v>102481</v>
      </c>
      <c r="G1143" s="8" t="s">
        <v>3042</v>
      </c>
      <c r="H1143" s="7" t="s">
        <v>83</v>
      </c>
      <c r="I1143" s="7" t="s">
        <v>74</v>
      </c>
      <c r="J1143" s="8" t="s">
        <v>75</v>
      </c>
      <c r="K1143" s="8" t="s">
        <v>3043</v>
      </c>
      <c r="L1143" s="7">
        <v>2016</v>
      </c>
      <c r="M1143" s="9">
        <v>42865</v>
      </c>
      <c r="N1143" s="10" t="s">
        <v>77</v>
      </c>
      <c r="O1143" s="10">
        <v>0</v>
      </c>
      <c r="P1143" s="10" t="s">
        <v>78</v>
      </c>
      <c r="Q1143" s="10" t="s">
        <v>78</v>
      </c>
      <c r="R1143" s="10" t="s">
        <v>78</v>
      </c>
      <c r="S1143" s="10" t="s">
        <v>78</v>
      </c>
      <c r="T1143" s="8" t="s">
        <v>80</v>
      </c>
      <c r="U1143" s="7" t="s">
        <v>327</v>
      </c>
      <c r="V1143" s="8" t="s">
        <v>328</v>
      </c>
      <c r="W1143" s="7" t="s">
        <v>83</v>
      </c>
      <c r="X1143" s="11" t="s">
        <v>2109</v>
      </c>
      <c r="Y1143" s="8">
        <v>610</v>
      </c>
      <c r="Z1143" s="8" t="s">
        <v>294</v>
      </c>
      <c r="AA1143" s="7" t="s">
        <v>79</v>
      </c>
      <c r="AB1143" s="12" t="s">
        <v>86</v>
      </c>
      <c r="AC1143" s="4">
        <f t="shared" si="170"/>
        <v>1</v>
      </c>
      <c r="AD1143" s="2">
        <f>IF(COUNTIF(D$2:D1143,D1143)&gt;1,0,1)</f>
        <v>1</v>
      </c>
      <c r="AG1143" s="2">
        <f t="shared" si="171"/>
        <v>0</v>
      </c>
      <c r="AH1143" s="2">
        <f t="shared" si="177"/>
        <v>0</v>
      </c>
      <c r="AI1143" s="2">
        <f t="shared" si="172"/>
        <v>1</v>
      </c>
      <c r="AJ1143" s="44" t="str">
        <f t="shared" si="173"/>
        <v>77336695T30474369J</v>
      </c>
      <c r="AK1143" s="2">
        <f>IF(COUNTIF(AJ$2:AJ1143,AJ1143)&gt;1,0,1)</f>
        <v>1</v>
      </c>
      <c r="AL1143" s="2">
        <f t="shared" si="174"/>
        <v>1</v>
      </c>
      <c r="AM1143" s="2">
        <f t="shared" si="175"/>
        <v>0</v>
      </c>
      <c r="AN1143" s="2">
        <f t="shared" si="176"/>
        <v>0</v>
      </c>
      <c r="AO1143" s="2" t="str">
        <f>VLOOKUP(D1143,'[1]Matriculados PD 2015_2019'!$D:$F,3,0)</f>
        <v>completo</v>
      </c>
      <c r="AP1143" s="2">
        <f t="shared" si="178"/>
        <v>1</v>
      </c>
      <c r="AQ1143" s="2">
        <f t="shared" si="179"/>
        <v>0</v>
      </c>
    </row>
    <row r="1144" spans="1:43">
      <c r="A1144" s="2">
        <v>530</v>
      </c>
      <c r="B1144" s="5" t="s">
        <v>1</v>
      </c>
      <c r="C1144" s="13" t="s">
        <v>120</v>
      </c>
      <c r="D1144" s="13" t="s">
        <v>3041</v>
      </c>
      <c r="E1144" s="14">
        <v>10508899</v>
      </c>
      <c r="F1144" s="14">
        <v>102481</v>
      </c>
      <c r="G1144" s="14" t="s">
        <v>3042</v>
      </c>
      <c r="H1144" s="13" t="s">
        <v>83</v>
      </c>
      <c r="I1144" s="13" t="s">
        <v>74</v>
      </c>
      <c r="J1144" s="14" t="s">
        <v>75</v>
      </c>
      <c r="K1144" s="14" t="s">
        <v>3043</v>
      </c>
      <c r="L1144" s="13">
        <v>2016</v>
      </c>
      <c r="M1144" s="15">
        <v>42865</v>
      </c>
      <c r="N1144" s="16" t="s">
        <v>77</v>
      </c>
      <c r="O1144" s="16">
        <v>0</v>
      </c>
      <c r="P1144" s="16" t="s">
        <v>78</v>
      </c>
      <c r="Q1144" s="16" t="s">
        <v>78</v>
      </c>
      <c r="R1144" s="16" t="s">
        <v>78</v>
      </c>
      <c r="S1144" s="16" t="s">
        <v>78</v>
      </c>
      <c r="T1144" s="14" t="s">
        <v>80</v>
      </c>
      <c r="U1144" s="13" t="s">
        <v>3044</v>
      </c>
      <c r="V1144" s="14" t="s">
        <v>3045</v>
      </c>
      <c r="W1144" s="13" t="s">
        <v>73</v>
      </c>
      <c r="X1144" s="17" t="s">
        <v>4696</v>
      </c>
      <c r="Y1144" s="14">
        <v>240</v>
      </c>
      <c r="Z1144" s="14" t="s">
        <v>98</v>
      </c>
      <c r="AA1144" s="13" t="s">
        <v>99</v>
      </c>
      <c r="AB1144" s="18" t="s">
        <v>100</v>
      </c>
      <c r="AC1144" s="4">
        <f t="shared" si="170"/>
        <v>1</v>
      </c>
      <c r="AD1144" s="2">
        <f>IF(COUNTIF(D$2:D1144,D1144)&gt;1,0,1)</f>
        <v>0</v>
      </c>
      <c r="AG1144" s="2">
        <f t="shared" si="171"/>
        <v>0</v>
      </c>
      <c r="AH1144" s="2">
        <f t="shared" si="177"/>
        <v>0</v>
      </c>
      <c r="AI1144" s="2">
        <f t="shared" si="172"/>
        <v>0</v>
      </c>
      <c r="AJ1144" s="44" t="str">
        <f t="shared" si="173"/>
        <v>77336695T30953219A</v>
      </c>
      <c r="AK1144" s="2">
        <f>IF(COUNTIF(AJ$2:AJ1144,AJ1144)&gt;1,0,1)</f>
        <v>1</v>
      </c>
      <c r="AL1144" s="2">
        <f t="shared" si="174"/>
        <v>0</v>
      </c>
      <c r="AM1144" s="2">
        <f t="shared" si="175"/>
        <v>0</v>
      </c>
      <c r="AN1144" s="2">
        <f t="shared" si="176"/>
        <v>0</v>
      </c>
      <c r="AO1144" s="2" t="str">
        <f>VLOOKUP(D1144,'[1]Matriculados PD 2015_2019'!$D:$F,3,0)</f>
        <v>completo</v>
      </c>
      <c r="AP1144" s="2">
        <f t="shared" si="178"/>
        <v>0</v>
      </c>
      <c r="AQ1144" s="2">
        <f t="shared" si="179"/>
        <v>0</v>
      </c>
    </row>
    <row r="1145" spans="1:43">
      <c r="A1145" s="2">
        <v>530</v>
      </c>
      <c r="B1145" s="6" t="s">
        <v>1</v>
      </c>
      <c r="C1145" s="7" t="s">
        <v>120</v>
      </c>
      <c r="D1145" s="7" t="s">
        <v>3041</v>
      </c>
      <c r="E1145" s="8">
        <v>10508899</v>
      </c>
      <c r="F1145" s="8">
        <v>102481</v>
      </c>
      <c r="G1145" s="8" t="s">
        <v>3042</v>
      </c>
      <c r="H1145" s="7" t="s">
        <v>83</v>
      </c>
      <c r="I1145" s="7" t="s">
        <v>74</v>
      </c>
      <c r="J1145" s="8" t="s">
        <v>75</v>
      </c>
      <c r="K1145" s="8" t="s">
        <v>3043</v>
      </c>
      <c r="L1145" s="7">
        <v>2016</v>
      </c>
      <c r="M1145" s="9">
        <v>42865</v>
      </c>
      <c r="N1145" s="10" t="s">
        <v>77</v>
      </c>
      <c r="O1145" s="10">
        <v>0</v>
      </c>
      <c r="P1145" s="10" t="s">
        <v>78</v>
      </c>
      <c r="Q1145" s="10" t="s">
        <v>78</v>
      </c>
      <c r="R1145" s="10" t="s">
        <v>78</v>
      </c>
      <c r="S1145" s="10" t="s">
        <v>78</v>
      </c>
      <c r="T1145" s="8" t="s">
        <v>90</v>
      </c>
      <c r="U1145" s="7" t="s">
        <v>3046</v>
      </c>
      <c r="V1145" s="8" t="s">
        <v>3047</v>
      </c>
      <c r="W1145" s="7" t="s">
        <v>83</v>
      </c>
      <c r="X1145" s="11" t="s">
        <v>2003</v>
      </c>
      <c r="Y1145" s="8">
        <v>705</v>
      </c>
      <c r="Z1145" s="8" t="s">
        <v>106</v>
      </c>
      <c r="AA1145" s="7" t="s">
        <v>107</v>
      </c>
      <c r="AB1145" s="12" t="s">
        <v>108</v>
      </c>
      <c r="AC1145" s="4">
        <f t="shared" si="170"/>
        <v>1</v>
      </c>
      <c r="AD1145" s="2">
        <f>IF(COUNTIF(D$2:D1145,D1145)&gt;1,0,1)</f>
        <v>0</v>
      </c>
      <c r="AG1145" s="2">
        <f t="shared" si="171"/>
        <v>0</v>
      </c>
      <c r="AH1145" s="2">
        <f t="shared" si="177"/>
        <v>0</v>
      </c>
      <c r="AI1145" s="2">
        <f t="shared" si="172"/>
        <v>0</v>
      </c>
      <c r="AJ1145" s="44" t="str">
        <f t="shared" si="173"/>
        <v>77336695T30035174A</v>
      </c>
      <c r="AK1145" s="2">
        <f>IF(COUNTIF(AJ$2:AJ1145,AJ1145)&gt;1,0,1)</f>
        <v>1</v>
      </c>
      <c r="AL1145" s="2">
        <f t="shared" si="174"/>
        <v>0</v>
      </c>
      <c r="AM1145" s="2">
        <f t="shared" si="175"/>
        <v>0</v>
      </c>
      <c r="AN1145" s="2">
        <f t="shared" si="176"/>
        <v>0</v>
      </c>
      <c r="AO1145" s="2" t="str">
        <f>VLOOKUP(D1145,'[1]Matriculados PD 2015_2019'!$D:$F,3,0)</f>
        <v>completo</v>
      </c>
      <c r="AP1145" s="2">
        <f t="shared" si="178"/>
        <v>0</v>
      </c>
      <c r="AQ1145" s="2">
        <f t="shared" si="179"/>
        <v>0</v>
      </c>
    </row>
    <row r="1146" spans="1:43">
      <c r="A1146" s="2">
        <v>530</v>
      </c>
      <c r="B1146" s="5" t="s">
        <v>1</v>
      </c>
      <c r="C1146" s="13" t="s">
        <v>120</v>
      </c>
      <c r="D1146" s="13" t="s">
        <v>3048</v>
      </c>
      <c r="E1146" s="14">
        <v>20024114</v>
      </c>
      <c r="F1146" s="14">
        <v>102481</v>
      </c>
      <c r="G1146" s="14" t="s">
        <v>3049</v>
      </c>
      <c r="H1146" s="13" t="s">
        <v>83</v>
      </c>
      <c r="I1146" s="13" t="s">
        <v>120</v>
      </c>
      <c r="J1146" s="14" t="s">
        <v>75</v>
      </c>
      <c r="K1146" s="14" t="s">
        <v>3050</v>
      </c>
      <c r="L1146" s="13">
        <v>2016</v>
      </c>
      <c r="M1146" s="15">
        <v>42818</v>
      </c>
      <c r="N1146" s="16" t="s">
        <v>77</v>
      </c>
      <c r="O1146" s="16">
        <v>0</v>
      </c>
      <c r="P1146" s="16" t="s">
        <v>78</v>
      </c>
      <c r="Q1146" s="16" t="s">
        <v>79</v>
      </c>
      <c r="R1146" s="16" t="s">
        <v>78</v>
      </c>
      <c r="S1146" s="16" t="s">
        <v>78</v>
      </c>
      <c r="T1146" s="14" t="s">
        <v>80</v>
      </c>
      <c r="U1146" s="13" t="s">
        <v>1102</v>
      </c>
      <c r="V1146" s="14" t="s">
        <v>1103</v>
      </c>
      <c r="W1146" s="13" t="s">
        <v>83</v>
      </c>
      <c r="X1146" s="17" t="s">
        <v>137</v>
      </c>
      <c r="Y1146" s="14">
        <v>420</v>
      </c>
      <c r="Z1146" s="14" t="s">
        <v>137</v>
      </c>
      <c r="AA1146" s="13" t="s">
        <v>99</v>
      </c>
      <c r="AB1146" s="18" t="s">
        <v>100</v>
      </c>
      <c r="AC1146" s="4">
        <f t="shared" si="170"/>
        <v>1</v>
      </c>
      <c r="AD1146" s="2">
        <f>IF(COUNTIF(D$2:D1146,D1146)&gt;1,0,1)</f>
        <v>1</v>
      </c>
      <c r="AG1146" s="2">
        <f t="shared" si="171"/>
        <v>1</v>
      </c>
      <c r="AH1146" s="2">
        <f t="shared" si="177"/>
        <v>0</v>
      </c>
      <c r="AI1146" s="2">
        <f t="shared" si="172"/>
        <v>1</v>
      </c>
      <c r="AJ1146" s="44" t="str">
        <f t="shared" si="173"/>
        <v>AR35139730475648G</v>
      </c>
      <c r="AK1146" s="2">
        <f>IF(COUNTIF(AJ$2:AJ1146,AJ1146)&gt;1,0,1)</f>
        <v>1</v>
      </c>
      <c r="AL1146" s="2">
        <f t="shared" si="174"/>
        <v>1</v>
      </c>
      <c r="AM1146" s="2">
        <f t="shared" si="175"/>
        <v>0</v>
      </c>
      <c r="AN1146" s="2">
        <f t="shared" si="176"/>
        <v>1</v>
      </c>
      <c r="AO1146" s="2">
        <f>VLOOKUP(D1146,'[1]Matriculados PD 2015_2019'!$D:$F,3,0)</f>
        <v>0</v>
      </c>
      <c r="AP1146" s="2">
        <f t="shared" si="178"/>
        <v>0</v>
      </c>
      <c r="AQ1146" s="2">
        <f t="shared" si="179"/>
        <v>0</v>
      </c>
    </row>
    <row r="1147" spans="1:43">
      <c r="A1147" s="2">
        <v>530</v>
      </c>
      <c r="B1147" s="6" t="s">
        <v>1</v>
      </c>
      <c r="C1147" s="7" t="s">
        <v>120</v>
      </c>
      <c r="D1147" s="7" t="s">
        <v>3048</v>
      </c>
      <c r="E1147" s="8">
        <v>20024114</v>
      </c>
      <c r="F1147" s="8">
        <v>102481</v>
      </c>
      <c r="G1147" s="8" t="s">
        <v>3049</v>
      </c>
      <c r="H1147" s="7" t="s">
        <v>83</v>
      </c>
      <c r="I1147" s="7" t="s">
        <v>120</v>
      </c>
      <c r="J1147" s="8" t="s">
        <v>75</v>
      </c>
      <c r="K1147" s="8" t="s">
        <v>3050</v>
      </c>
      <c r="L1147" s="7">
        <v>2016</v>
      </c>
      <c r="M1147" s="9">
        <v>42818</v>
      </c>
      <c r="N1147" s="10" t="s">
        <v>77</v>
      </c>
      <c r="O1147" s="10">
        <v>0</v>
      </c>
      <c r="P1147" s="10" t="s">
        <v>78</v>
      </c>
      <c r="Q1147" s="10" t="s">
        <v>79</v>
      </c>
      <c r="R1147" s="10" t="s">
        <v>78</v>
      </c>
      <c r="S1147" s="10" t="s">
        <v>78</v>
      </c>
      <c r="T1147" s="8" t="s">
        <v>80</v>
      </c>
      <c r="U1147" s="7" t="s">
        <v>1100</v>
      </c>
      <c r="V1147" s="8" t="s">
        <v>1101</v>
      </c>
      <c r="W1147" s="7" t="s">
        <v>73</v>
      </c>
      <c r="X1147" s="11" t="s">
        <v>137</v>
      </c>
      <c r="Y1147" s="8">
        <v>420</v>
      </c>
      <c r="Z1147" s="8" t="s">
        <v>137</v>
      </c>
      <c r="AA1147" s="7" t="s">
        <v>99</v>
      </c>
      <c r="AB1147" s="12" t="s">
        <v>100</v>
      </c>
      <c r="AC1147" s="4">
        <f t="shared" si="170"/>
        <v>1</v>
      </c>
      <c r="AD1147" s="2">
        <f>IF(COUNTIF(D$2:D1147,D1147)&gt;1,0,1)</f>
        <v>0</v>
      </c>
      <c r="AG1147" s="2">
        <f t="shared" si="171"/>
        <v>0</v>
      </c>
      <c r="AH1147" s="2">
        <f t="shared" si="177"/>
        <v>0</v>
      </c>
      <c r="AI1147" s="2">
        <f t="shared" si="172"/>
        <v>0</v>
      </c>
      <c r="AJ1147" s="44" t="str">
        <f t="shared" si="173"/>
        <v>AR35139775891956Y</v>
      </c>
      <c r="AK1147" s="2">
        <f>IF(COUNTIF(AJ$2:AJ1147,AJ1147)&gt;1,0,1)</f>
        <v>1</v>
      </c>
      <c r="AL1147" s="2">
        <f t="shared" si="174"/>
        <v>0</v>
      </c>
      <c r="AM1147" s="2">
        <f t="shared" si="175"/>
        <v>0</v>
      </c>
      <c r="AN1147" s="2">
        <f t="shared" si="176"/>
        <v>0</v>
      </c>
      <c r="AO1147" s="2">
        <f>VLOOKUP(D1147,'[1]Matriculados PD 2015_2019'!$D:$F,3,0)</f>
        <v>0</v>
      </c>
      <c r="AP1147" s="2">
        <f t="shared" si="178"/>
        <v>0</v>
      </c>
      <c r="AQ1147" s="2">
        <f t="shared" si="179"/>
        <v>0</v>
      </c>
    </row>
    <row r="1148" spans="1:43">
      <c r="A1148" s="2">
        <v>530</v>
      </c>
      <c r="B1148" s="5" t="s">
        <v>1</v>
      </c>
      <c r="C1148" s="13" t="s">
        <v>120</v>
      </c>
      <c r="D1148" s="13" t="s">
        <v>3048</v>
      </c>
      <c r="E1148" s="14">
        <v>20024114</v>
      </c>
      <c r="F1148" s="14">
        <v>102481</v>
      </c>
      <c r="G1148" s="14" t="s">
        <v>3049</v>
      </c>
      <c r="H1148" s="13" t="s">
        <v>83</v>
      </c>
      <c r="I1148" s="13" t="s">
        <v>120</v>
      </c>
      <c r="J1148" s="14" t="s">
        <v>75</v>
      </c>
      <c r="K1148" s="14" t="s">
        <v>3050</v>
      </c>
      <c r="L1148" s="13">
        <v>2016</v>
      </c>
      <c r="M1148" s="15">
        <v>42818</v>
      </c>
      <c r="N1148" s="16" t="s">
        <v>77</v>
      </c>
      <c r="O1148" s="16">
        <v>0</v>
      </c>
      <c r="P1148" s="16" t="s">
        <v>78</v>
      </c>
      <c r="Q1148" s="16" t="s">
        <v>79</v>
      </c>
      <c r="R1148" s="16" t="s">
        <v>78</v>
      </c>
      <c r="S1148" s="16" t="s">
        <v>78</v>
      </c>
      <c r="T1148" s="14" t="s">
        <v>90</v>
      </c>
      <c r="U1148" s="13" t="s">
        <v>1102</v>
      </c>
      <c r="V1148" s="14" t="s">
        <v>1103</v>
      </c>
      <c r="W1148" s="13" t="s">
        <v>83</v>
      </c>
      <c r="X1148" s="17" t="s">
        <v>137</v>
      </c>
      <c r="Y1148" s="14">
        <v>420</v>
      </c>
      <c r="Z1148" s="14" t="s">
        <v>137</v>
      </c>
      <c r="AA1148" s="13" t="s">
        <v>99</v>
      </c>
      <c r="AB1148" s="18" t="s">
        <v>100</v>
      </c>
      <c r="AC1148" s="4">
        <f t="shared" si="170"/>
        <v>1</v>
      </c>
      <c r="AD1148" s="2">
        <f>IF(COUNTIF(D$2:D1148,D1148)&gt;1,0,1)</f>
        <v>0</v>
      </c>
      <c r="AG1148" s="2">
        <f t="shared" si="171"/>
        <v>0</v>
      </c>
      <c r="AH1148" s="2">
        <f t="shared" si="177"/>
        <v>0</v>
      </c>
      <c r="AI1148" s="2">
        <f t="shared" si="172"/>
        <v>0</v>
      </c>
      <c r="AJ1148" s="44" t="str">
        <f t="shared" si="173"/>
        <v>AR35139730475648G</v>
      </c>
      <c r="AK1148" s="2">
        <f>IF(COUNTIF(AJ$2:AJ1148,AJ1148)&gt;1,0,1)</f>
        <v>0</v>
      </c>
      <c r="AL1148" s="2">
        <f t="shared" si="174"/>
        <v>0</v>
      </c>
      <c r="AM1148" s="2">
        <f t="shared" si="175"/>
        <v>0</v>
      </c>
      <c r="AN1148" s="2">
        <f t="shared" si="176"/>
        <v>0</v>
      </c>
      <c r="AO1148" s="2">
        <f>VLOOKUP(D1148,'[1]Matriculados PD 2015_2019'!$D:$F,3,0)</f>
        <v>0</v>
      </c>
      <c r="AP1148" s="2">
        <f t="shared" si="178"/>
        <v>0</v>
      </c>
      <c r="AQ1148" s="2">
        <f t="shared" si="179"/>
        <v>0</v>
      </c>
    </row>
    <row r="1149" spans="1:43">
      <c r="A1149" s="2">
        <v>530</v>
      </c>
      <c r="B1149" s="6" t="s">
        <v>1</v>
      </c>
      <c r="C1149" s="7" t="s">
        <v>120</v>
      </c>
      <c r="D1149" s="7" t="s">
        <v>3051</v>
      </c>
      <c r="E1149" s="8">
        <v>20042922</v>
      </c>
      <c r="F1149" s="8">
        <v>102481</v>
      </c>
      <c r="G1149" s="8" t="s">
        <v>3052</v>
      </c>
      <c r="H1149" s="7" t="s">
        <v>83</v>
      </c>
      <c r="I1149" s="7" t="s">
        <v>801</v>
      </c>
      <c r="J1149" s="8" t="s">
        <v>75</v>
      </c>
      <c r="K1149" s="8" t="s">
        <v>3053</v>
      </c>
      <c r="L1149" s="7">
        <v>2016</v>
      </c>
      <c r="M1149" s="9">
        <v>43000</v>
      </c>
      <c r="N1149" s="10" t="s">
        <v>77</v>
      </c>
      <c r="O1149" s="10">
        <v>0</v>
      </c>
      <c r="P1149" s="10" t="s">
        <v>78</v>
      </c>
      <c r="Q1149" s="10" t="s">
        <v>78</v>
      </c>
      <c r="R1149" s="10" t="s">
        <v>78</v>
      </c>
      <c r="S1149" s="10" t="s">
        <v>78</v>
      </c>
      <c r="T1149" s="8" t="s">
        <v>80</v>
      </c>
      <c r="U1149" s="7">
        <v>335004095</v>
      </c>
      <c r="V1149" s="8" t="s">
        <v>3054</v>
      </c>
      <c r="W1149" s="7"/>
      <c r="X1149" s="11"/>
      <c r="Y1149" s="8"/>
      <c r="Z1149" s="8"/>
      <c r="AA1149" s="7"/>
      <c r="AB1149" s="12"/>
      <c r="AC1149" s="4">
        <f t="shared" si="170"/>
        <v>1</v>
      </c>
      <c r="AD1149" s="2">
        <f>IF(COUNTIF(D$2:D1149,D1149)&gt;1,0,1)</f>
        <v>1</v>
      </c>
      <c r="AG1149" s="2">
        <f t="shared" si="171"/>
        <v>0</v>
      </c>
      <c r="AH1149" s="2">
        <f t="shared" si="177"/>
        <v>0</v>
      </c>
      <c r="AI1149" s="2">
        <f t="shared" si="172"/>
        <v>1</v>
      </c>
      <c r="AJ1149" s="44" t="str">
        <f t="shared" si="173"/>
        <v>G15732118335004095</v>
      </c>
      <c r="AK1149" s="2">
        <f>IF(COUNTIF(AJ$2:AJ1149,AJ1149)&gt;1,0,1)</f>
        <v>1</v>
      </c>
      <c r="AL1149" s="2">
        <f t="shared" si="174"/>
        <v>1</v>
      </c>
      <c r="AM1149" s="2">
        <f t="shared" si="175"/>
        <v>0</v>
      </c>
      <c r="AN1149" s="2">
        <f t="shared" si="176"/>
        <v>1</v>
      </c>
      <c r="AO1149" s="2" t="str">
        <f>VLOOKUP(D1149,'[1]Matriculados PD 2015_2019'!$D:$F,3,0)</f>
        <v>completo</v>
      </c>
      <c r="AP1149" s="2">
        <f t="shared" si="178"/>
        <v>1</v>
      </c>
      <c r="AQ1149" s="2">
        <f t="shared" si="179"/>
        <v>0</v>
      </c>
    </row>
    <row r="1150" spans="1:43">
      <c r="A1150" s="2">
        <v>530</v>
      </c>
      <c r="B1150" s="5" t="s">
        <v>1</v>
      </c>
      <c r="C1150" s="13" t="s">
        <v>120</v>
      </c>
      <c r="D1150" s="13" t="s">
        <v>3051</v>
      </c>
      <c r="E1150" s="14">
        <v>20042922</v>
      </c>
      <c r="F1150" s="14">
        <v>102481</v>
      </c>
      <c r="G1150" s="14" t="s">
        <v>3052</v>
      </c>
      <c r="H1150" s="13" t="s">
        <v>83</v>
      </c>
      <c r="I1150" s="13" t="s">
        <v>801</v>
      </c>
      <c r="J1150" s="14" t="s">
        <v>75</v>
      </c>
      <c r="K1150" s="14" t="s">
        <v>3053</v>
      </c>
      <c r="L1150" s="13">
        <v>2016</v>
      </c>
      <c r="M1150" s="15">
        <v>43000</v>
      </c>
      <c r="N1150" s="16" t="s">
        <v>77</v>
      </c>
      <c r="O1150" s="16">
        <v>0</v>
      </c>
      <c r="P1150" s="16" t="s">
        <v>78</v>
      </c>
      <c r="Q1150" s="16" t="s">
        <v>78</v>
      </c>
      <c r="R1150" s="16" t="s">
        <v>78</v>
      </c>
      <c r="S1150" s="16" t="s">
        <v>78</v>
      </c>
      <c r="T1150" s="14" t="s">
        <v>80</v>
      </c>
      <c r="U1150" s="13" t="s">
        <v>81</v>
      </c>
      <c r="V1150" s="14" t="s">
        <v>82</v>
      </c>
      <c r="W1150" s="13" t="s">
        <v>83</v>
      </c>
      <c r="X1150" s="17" t="s">
        <v>84</v>
      </c>
      <c r="Y1150" s="14">
        <v>640</v>
      </c>
      <c r="Z1150" s="14" t="s">
        <v>85</v>
      </c>
      <c r="AA1150" s="13" t="s">
        <v>79</v>
      </c>
      <c r="AB1150" s="18" t="s">
        <v>86</v>
      </c>
      <c r="AC1150" s="4">
        <f t="shared" si="170"/>
        <v>1</v>
      </c>
      <c r="AD1150" s="2">
        <f>IF(COUNTIF(D$2:D1150,D1150)&gt;1,0,1)</f>
        <v>0</v>
      </c>
      <c r="AG1150" s="2">
        <f t="shared" si="171"/>
        <v>0</v>
      </c>
      <c r="AH1150" s="2">
        <f t="shared" si="177"/>
        <v>0</v>
      </c>
      <c r="AI1150" s="2">
        <f t="shared" si="172"/>
        <v>0</v>
      </c>
      <c r="AJ1150" s="44" t="str">
        <f t="shared" si="173"/>
        <v>G1573211828466746Z</v>
      </c>
      <c r="AK1150" s="2">
        <f>IF(COUNTIF(AJ$2:AJ1150,AJ1150)&gt;1,0,1)</f>
        <v>1</v>
      </c>
      <c r="AL1150" s="2">
        <f t="shared" si="174"/>
        <v>0</v>
      </c>
      <c r="AM1150" s="2">
        <f t="shared" si="175"/>
        <v>0</v>
      </c>
      <c r="AN1150" s="2">
        <f t="shared" si="176"/>
        <v>0</v>
      </c>
      <c r="AO1150" s="2" t="str">
        <f>VLOOKUP(D1150,'[1]Matriculados PD 2015_2019'!$D:$F,3,0)</f>
        <v>completo</v>
      </c>
      <c r="AP1150" s="2">
        <f t="shared" si="178"/>
        <v>0</v>
      </c>
      <c r="AQ1150" s="2">
        <f t="shared" si="179"/>
        <v>0</v>
      </c>
    </row>
    <row r="1151" spans="1:43">
      <c r="A1151" s="2">
        <v>530</v>
      </c>
      <c r="B1151" s="5" t="s">
        <v>1</v>
      </c>
      <c r="C1151" s="13" t="s">
        <v>120</v>
      </c>
      <c r="D1151" s="13" t="s">
        <v>3051</v>
      </c>
      <c r="E1151" s="14">
        <v>20042922</v>
      </c>
      <c r="F1151" s="14">
        <v>102481</v>
      </c>
      <c r="G1151" s="14" t="s">
        <v>3052</v>
      </c>
      <c r="H1151" s="13" t="s">
        <v>83</v>
      </c>
      <c r="I1151" s="13" t="s">
        <v>801</v>
      </c>
      <c r="J1151" s="14" t="s">
        <v>75</v>
      </c>
      <c r="K1151" s="14" t="s">
        <v>3053</v>
      </c>
      <c r="L1151" s="13">
        <v>2016</v>
      </c>
      <c r="M1151" s="15">
        <v>43000</v>
      </c>
      <c r="N1151" s="16" t="s">
        <v>77</v>
      </c>
      <c r="O1151" s="16">
        <v>0</v>
      </c>
      <c r="P1151" s="16" t="s">
        <v>78</v>
      </c>
      <c r="Q1151" s="16" t="s">
        <v>78</v>
      </c>
      <c r="R1151" s="16" t="s">
        <v>78</v>
      </c>
      <c r="S1151" s="16" t="s">
        <v>78</v>
      </c>
      <c r="T1151" s="14" t="s">
        <v>90</v>
      </c>
      <c r="U1151" s="13" t="s">
        <v>81</v>
      </c>
      <c r="V1151" s="14" t="s">
        <v>82</v>
      </c>
      <c r="W1151" s="13" t="s">
        <v>83</v>
      </c>
      <c r="X1151" s="17" t="s">
        <v>84</v>
      </c>
      <c r="Y1151" s="14">
        <v>640</v>
      </c>
      <c r="Z1151" s="14" t="s">
        <v>85</v>
      </c>
      <c r="AA1151" s="13" t="s">
        <v>79</v>
      </c>
      <c r="AB1151" s="18" t="s">
        <v>86</v>
      </c>
      <c r="AC1151" s="4">
        <f t="shared" si="170"/>
        <v>1</v>
      </c>
      <c r="AD1151" s="2">
        <f>IF(COUNTIF(D$2:D1151,D1151)&gt;1,0,1)</f>
        <v>0</v>
      </c>
      <c r="AG1151" s="2">
        <f t="shared" si="171"/>
        <v>0</v>
      </c>
      <c r="AH1151" s="2">
        <f t="shared" si="177"/>
        <v>0</v>
      </c>
      <c r="AI1151" s="2">
        <f t="shared" si="172"/>
        <v>0</v>
      </c>
      <c r="AJ1151" s="44" t="str">
        <f t="shared" si="173"/>
        <v>G1573211828466746Z</v>
      </c>
      <c r="AK1151" s="2">
        <f>IF(COUNTIF(AJ$2:AJ1151,AJ1151)&gt;1,0,1)</f>
        <v>0</v>
      </c>
      <c r="AL1151" s="2">
        <f t="shared" si="174"/>
        <v>0</v>
      </c>
      <c r="AM1151" s="2">
        <f t="shared" si="175"/>
        <v>0</v>
      </c>
      <c r="AN1151" s="2">
        <f t="shared" si="176"/>
        <v>0</v>
      </c>
      <c r="AO1151" s="2" t="str">
        <f>VLOOKUP(D1151,'[1]Matriculados PD 2015_2019'!$D:$F,3,0)</f>
        <v>completo</v>
      </c>
      <c r="AP1151" s="2">
        <f t="shared" si="178"/>
        <v>0</v>
      </c>
      <c r="AQ1151" s="2">
        <f t="shared" si="179"/>
        <v>0</v>
      </c>
    </row>
    <row r="1152" spans="1:43">
      <c r="A1152" s="2">
        <v>531</v>
      </c>
      <c r="B1152" s="6" t="s">
        <v>277</v>
      </c>
      <c r="C1152" s="7" t="s">
        <v>91</v>
      </c>
      <c r="D1152" s="7" t="s">
        <v>3055</v>
      </c>
      <c r="E1152" s="8">
        <v>10406920</v>
      </c>
      <c r="F1152" s="8">
        <v>102482</v>
      </c>
      <c r="G1152" s="8" t="s">
        <v>3056</v>
      </c>
      <c r="H1152" s="7" t="s">
        <v>73</v>
      </c>
      <c r="I1152" s="7" t="s">
        <v>74</v>
      </c>
      <c r="J1152" s="8" t="s">
        <v>75</v>
      </c>
      <c r="K1152" s="8" t="s">
        <v>3057</v>
      </c>
      <c r="L1152" s="7">
        <v>2016</v>
      </c>
      <c r="M1152" s="9">
        <v>42724</v>
      </c>
      <c r="N1152" s="10" t="s">
        <v>77</v>
      </c>
      <c r="O1152" s="10">
        <v>0</v>
      </c>
      <c r="P1152" s="10" t="s">
        <v>78</v>
      </c>
      <c r="Q1152" s="10" t="s">
        <v>79</v>
      </c>
      <c r="R1152" s="10" t="s">
        <v>78</v>
      </c>
      <c r="S1152" s="10" t="s">
        <v>78</v>
      </c>
      <c r="T1152" s="8" t="s">
        <v>80</v>
      </c>
      <c r="U1152" s="7" t="s">
        <v>2070</v>
      </c>
      <c r="V1152" s="8" t="s">
        <v>2071</v>
      </c>
      <c r="W1152" s="7" t="s">
        <v>83</v>
      </c>
      <c r="X1152" s="11" t="s">
        <v>2109</v>
      </c>
      <c r="Y1152" s="8">
        <v>610</v>
      </c>
      <c r="Z1152" s="8" t="s">
        <v>294</v>
      </c>
      <c r="AA1152" s="7" t="s">
        <v>79</v>
      </c>
      <c r="AB1152" s="12" t="s">
        <v>86</v>
      </c>
      <c r="AC1152" s="4">
        <f t="shared" si="170"/>
        <v>1</v>
      </c>
      <c r="AD1152" s="2">
        <f>IF(COUNTIF(D$2:D1152,D1152)&gt;1,0,1)</f>
        <v>1</v>
      </c>
      <c r="AG1152" s="2">
        <f t="shared" si="171"/>
        <v>1</v>
      </c>
      <c r="AH1152" s="2">
        <f t="shared" si="177"/>
        <v>0</v>
      </c>
      <c r="AI1152" s="2">
        <f t="shared" si="172"/>
        <v>1</v>
      </c>
      <c r="AJ1152" s="44" t="str">
        <f t="shared" si="173"/>
        <v>45748088F24052930J</v>
      </c>
      <c r="AK1152" s="2">
        <f>IF(COUNTIF(AJ$2:AJ1152,AJ1152)&gt;1,0,1)</f>
        <v>1</v>
      </c>
      <c r="AL1152" s="2">
        <f t="shared" si="174"/>
        <v>1</v>
      </c>
      <c r="AM1152" s="2">
        <f t="shared" si="175"/>
        <v>0</v>
      </c>
      <c r="AN1152" s="2">
        <f t="shared" si="176"/>
        <v>0</v>
      </c>
      <c r="AO1152" s="2">
        <f>VLOOKUP(D1152,'[1]Matriculados PD 2015_2019'!$D:$F,3,0)</f>
        <v>0</v>
      </c>
      <c r="AP1152" s="2">
        <f t="shared" si="178"/>
        <v>0</v>
      </c>
      <c r="AQ1152" s="2">
        <f t="shared" si="179"/>
        <v>0</v>
      </c>
    </row>
    <row r="1153" spans="1:43">
      <c r="A1153" s="2">
        <v>531</v>
      </c>
      <c r="B1153" s="5" t="s">
        <v>277</v>
      </c>
      <c r="C1153" s="13" t="s">
        <v>91</v>
      </c>
      <c r="D1153" s="13" t="s">
        <v>3055</v>
      </c>
      <c r="E1153" s="14">
        <v>10406920</v>
      </c>
      <c r="F1153" s="14">
        <v>102482</v>
      </c>
      <c r="G1153" s="14" t="s">
        <v>3056</v>
      </c>
      <c r="H1153" s="13" t="s">
        <v>73</v>
      </c>
      <c r="I1153" s="13" t="s">
        <v>74</v>
      </c>
      <c r="J1153" s="14" t="s">
        <v>75</v>
      </c>
      <c r="K1153" s="14" t="s">
        <v>3057</v>
      </c>
      <c r="L1153" s="13">
        <v>2016</v>
      </c>
      <c r="M1153" s="15">
        <v>42724</v>
      </c>
      <c r="N1153" s="16" t="s">
        <v>77</v>
      </c>
      <c r="O1153" s="16">
        <v>0</v>
      </c>
      <c r="P1153" s="16" t="s">
        <v>78</v>
      </c>
      <c r="Q1153" s="16" t="s">
        <v>79</v>
      </c>
      <c r="R1153" s="16" t="s">
        <v>78</v>
      </c>
      <c r="S1153" s="16" t="s">
        <v>78</v>
      </c>
      <c r="T1153" s="14" t="s">
        <v>80</v>
      </c>
      <c r="U1153" s="13" t="s">
        <v>297</v>
      </c>
      <c r="V1153" s="14" t="s">
        <v>298</v>
      </c>
      <c r="W1153" s="13" t="s">
        <v>83</v>
      </c>
      <c r="X1153" s="17"/>
      <c r="Y1153" s="14"/>
      <c r="Z1153" s="14"/>
      <c r="AA1153" s="13"/>
      <c r="AB1153" s="18"/>
      <c r="AC1153" s="4">
        <f t="shared" si="170"/>
        <v>1</v>
      </c>
      <c r="AD1153" s="2">
        <f>IF(COUNTIF(D$2:D1153,D1153)&gt;1,0,1)</f>
        <v>0</v>
      </c>
      <c r="AG1153" s="2">
        <f t="shared" si="171"/>
        <v>0</v>
      </c>
      <c r="AH1153" s="2">
        <f t="shared" si="177"/>
        <v>0</v>
      </c>
      <c r="AI1153" s="2">
        <f t="shared" si="172"/>
        <v>0</v>
      </c>
      <c r="AJ1153" s="44" t="str">
        <f t="shared" si="173"/>
        <v>45748088F30943261G</v>
      </c>
      <c r="AK1153" s="2">
        <f>IF(COUNTIF(AJ$2:AJ1153,AJ1153)&gt;1,0,1)</f>
        <v>1</v>
      </c>
      <c r="AL1153" s="2">
        <f t="shared" si="174"/>
        <v>0</v>
      </c>
      <c r="AM1153" s="2">
        <f t="shared" si="175"/>
        <v>0</v>
      </c>
      <c r="AN1153" s="2">
        <f t="shared" si="176"/>
        <v>0</v>
      </c>
      <c r="AO1153" s="2">
        <f>VLOOKUP(D1153,'[1]Matriculados PD 2015_2019'!$D:$F,3,0)</f>
        <v>0</v>
      </c>
      <c r="AP1153" s="2">
        <f t="shared" si="178"/>
        <v>0</v>
      </c>
      <c r="AQ1153" s="2">
        <f t="shared" si="179"/>
        <v>0</v>
      </c>
    </row>
    <row r="1154" spans="1:43">
      <c r="A1154" s="2">
        <v>531</v>
      </c>
      <c r="B1154" s="6" t="s">
        <v>277</v>
      </c>
      <c r="C1154" s="7" t="s">
        <v>91</v>
      </c>
      <c r="D1154" s="7" t="s">
        <v>3055</v>
      </c>
      <c r="E1154" s="8">
        <v>10406920</v>
      </c>
      <c r="F1154" s="8">
        <v>102482</v>
      </c>
      <c r="G1154" s="8" t="s">
        <v>3056</v>
      </c>
      <c r="H1154" s="7" t="s">
        <v>73</v>
      </c>
      <c r="I1154" s="7" t="s">
        <v>74</v>
      </c>
      <c r="J1154" s="8" t="s">
        <v>75</v>
      </c>
      <c r="K1154" s="8" t="s">
        <v>3057</v>
      </c>
      <c r="L1154" s="7">
        <v>2016</v>
      </c>
      <c r="M1154" s="9">
        <v>42724</v>
      </c>
      <c r="N1154" s="10" t="s">
        <v>77</v>
      </c>
      <c r="O1154" s="10">
        <v>0</v>
      </c>
      <c r="P1154" s="10" t="s">
        <v>78</v>
      </c>
      <c r="Q1154" s="10" t="s">
        <v>79</v>
      </c>
      <c r="R1154" s="10" t="s">
        <v>78</v>
      </c>
      <c r="S1154" s="10" t="s">
        <v>78</v>
      </c>
      <c r="T1154" s="8" t="s">
        <v>90</v>
      </c>
      <c r="U1154" s="7" t="s">
        <v>2070</v>
      </c>
      <c r="V1154" s="8" t="s">
        <v>2071</v>
      </c>
      <c r="W1154" s="7" t="s">
        <v>83</v>
      </c>
      <c r="X1154" s="11" t="s">
        <v>2109</v>
      </c>
      <c r="Y1154" s="8">
        <v>610</v>
      </c>
      <c r="Z1154" s="8" t="s">
        <v>294</v>
      </c>
      <c r="AA1154" s="7" t="s">
        <v>79</v>
      </c>
      <c r="AB1154" s="12" t="s">
        <v>86</v>
      </c>
      <c r="AC1154" s="4">
        <f t="shared" ref="AC1154:AC1217" si="180">IF(N1154="","SIN NOTA",IF(N1154="NP","NP",1))</f>
        <v>1</v>
      </c>
      <c r="AD1154" s="2">
        <f>IF(COUNTIF(D$2:D1154,D1154)&gt;1,0,1)</f>
        <v>0</v>
      </c>
      <c r="AG1154" s="2">
        <f t="shared" ref="AG1154:AG1217" si="181">IF(AD1154=1,IF(Q1154="S",1,0),0)</f>
        <v>0</v>
      </c>
      <c r="AH1154" s="2">
        <f t="shared" si="177"/>
        <v>0</v>
      </c>
      <c r="AI1154" s="2">
        <f t="shared" ref="AI1154:AI1217" si="182">IF(AD1154=1,IF(N1154="Y",1,0),0)</f>
        <v>0</v>
      </c>
      <c r="AJ1154" s="44" t="str">
        <f t="shared" ref="AJ1154:AJ1217" si="183">D1154&amp;U1154</f>
        <v>45748088F24052930J</v>
      </c>
      <c r="AK1154" s="2">
        <f>IF(COUNTIF(AJ$2:AJ1154,AJ1154)&gt;1,0,1)</f>
        <v>0</v>
      </c>
      <c r="AL1154" s="2">
        <f t="shared" ref="AL1154:AL1217" si="184">IF(AD1154=1,IF(SUMIF(D:D,D1154,AK:AK)&gt;1,1,0),0)</f>
        <v>0</v>
      </c>
      <c r="AM1154" s="2">
        <f t="shared" ref="AM1154:AM1217" si="185">IF(AD1154=1,IF(S1154="S",1,0),0)</f>
        <v>0</v>
      </c>
      <c r="AN1154" s="2">
        <f t="shared" ref="AN1154:AN1217" si="186">IF(AD1154=1,IF(I1154="E",0,1),0)</f>
        <v>0</v>
      </c>
      <c r="AO1154" s="2">
        <f>VLOOKUP(D1154,'[1]Matriculados PD 2015_2019'!$D:$F,3,0)</f>
        <v>0</v>
      </c>
      <c r="AP1154" s="2">
        <f t="shared" si="178"/>
        <v>0</v>
      </c>
      <c r="AQ1154" s="2">
        <f t="shared" si="179"/>
        <v>0</v>
      </c>
    </row>
    <row r="1155" spans="1:43">
      <c r="A1155" s="2">
        <v>531</v>
      </c>
      <c r="B1155" s="5" t="s">
        <v>277</v>
      </c>
      <c r="C1155" s="13" t="s">
        <v>120</v>
      </c>
      <c r="D1155" s="13" t="s">
        <v>3061</v>
      </c>
      <c r="E1155" s="14">
        <v>20028791</v>
      </c>
      <c r="F1155" s="14">
        <v>102482</v>
      </c>
      <c r="G1155" s="14" t="s">
        <v>3062</v>
      </c>
      <c r="H1155" s="13" t="s">
        <v>83</v>
      </c>
      <c r="I1155" s="13" t="s">
        <v>74</v>
      </c>
      <c r="J1155" s="14" t="s">
        <v>75</v>
      </c>
      <c r="K1155" s="14" t="s">
        <v>3063</v>
      </c>
      <c r="L1155" s="13">
        <v>2016</v>
      </c>
      <c r="M1155" s="15">
        <v>42670</v>
      </c>
      <c r="N1155" s="16" t="s">
        <v>77</v>
      </c>
      <c r="O1155" s="16">
        <v>0</v>
      </c>
      <c r="P1155" s="16" t="s">
        <v>78</v>
      </c>
      <c r="Q1155" s="16" t="s">
        <v>79</v>
      </c>
      <c r="R1155" s="16" t="s">
        <v>78</v>
      </c>
      <c r="S1155" s="16" t="s">
        <v>78</v>
      </c>
      <c r="T1155" s="14" t="s">
        <v>80</v>
      </c>
      <c r="U1155" s="13" t="s">
        <v>312</v>
      </c>
      <c r="V1155" s="14" t="s">
        <v>313</v>
      </c>
      <c r="W1155" s="13" t="s">
        <v>83</v>
      </c>
      <c r="X1155" s="17" t="s">
        <v>283</v>
      </c>
      <c r="Y1155" s="14">
        <v>50</v>
      </c>
      <c r="Z1155" s="14" t="s">
        <v>314</v>
      </c>
      <c r="AA1155" s="13" t="s">
        <v>99</v>
      </c>
      <c r="AB1155" s="18" t="s">
        <v>100</v>
      </c>
      <c r="AC1155" s="4">
        <f t="shared" si="180"/>
        <v>1</v>
      </c>
      <c r="AD1155" s="2">
        <f>IF(COUNTIF(D$2:D1155,D1155)&gt;1,0,1)</f>
        <v>1</v>
      </c>
      <c r="AG1155" s="2">
        <f t="shared" si="181"/>
        <v>1</v>
      </c>
      <c r="AH1155" s="2">
        <f t="shared" ref="AH1155:AH1218" si="187">IF(AD1155=1,IF(R1155="S",1,0),0)</f>
        <v>0</v>
      </c>
      <c r="AI1155" s="2">
        <f t="shared" si="182"/>
        <v>1</v>
      </c>
      <c r="AJ1155" s="44" t="str">
        <f t="shared" si="183"/>
        <v>06270686N30508275V</v>
      </c>
      <c r="AK1155" s="2">
        <f>IF(COUNTIF(AJ$2:AJ1155,AJ1155)&gt;1,0,1)</f>
        <v>1</v>
      </c>
      <c r="AL1155" s="2">
        <f t="shared" si="184"/>
        <v>1</v>
      </c>
      <c r="AM1155" s="2">
        <f t="shared" si="185"/>
        <v>0</v>
      </c>
      <c r="AN1155" s="2">
        <f t="shared" si="186"/>
        <v>0</v>
      </c>
      <c r="AO1155" s="2">
        <f>VLOOKUP(D1155,'[1]Matriculados PD 2015_2019'!$D:$F,3,0)</f>
        <v>0</v>
      </c>
      <c r="AP1155" s="2">
        <f t="shared" ref="AP1155:AP1218" si="188">IF(AD1155=1,IF(AO1155="completo",1,0),0)</f>
        <v>0</v>
      </c>
      <c r="AQ1155" s="2">
        <f t="shared" ref="AQ1155:AQ1218" si="189">IF(AD1155=1,IF(AO1155="parcial",1,0),0)</f>
        <v>0</v>
      </c>
    </row>
    <row r="1156" spans="1:43">
      <c r="A1156" s="2">
        <v>531</v>
      </c>
      <c r="B1156" s="5" t="s">
        <v>277</v>
      </c>
      <c r="C1156" s="13" t="s">
        <v>120</v>
      </c>
      <c r="D1156" s="13" t="s">
        <v>3061</v>
      </c>
      <c r="E1156" s="14">
        <v>20028791</v>
      </c>
      <c r="F1156" s="14">
        <v>102482</v>
      </c>
      <c r="G1156" s="14" t="s">
        <v>3062</v>
      </c>
      <c r="H1156" s="13" t="s">
        <v>83</v>
      </c>
      <c r="I1156" s="13" t="s">
        <v>74</v>
      </c>
      <c r="J1156" s="14" t="s">
        <v>75</v>
      </c>
      <c r="K1156" s="14" t="s">
        <v>3063</v>
      </c>
      <c r="L1156" s="13">
        <v>2016</v>
      </c>
      <c r="M1156" s="15">
        <v>42670</v>
      </c>
      <c r="N1156" s="16" t="s">
        <v>77</v>
      </c>
      <c r="O1156" s="16">
        <v>0</v>
      </c>
      <c r="P1156" s="16" t="s">
        <v>78</v>
      </c>
      <c r="Q1156" s="16" t="s">
        <v>79</v>
      </c>
      <c r="R1156" s="16" t="s">
        <v>78</v>
      </c>
      <c r="S1156" s="16" t="s">
        <v>78</v>
      </c>
      <c r="T1156" s="14" t="s">
        <v>80</v>
      </c>
      <c r="U1156" s="13" t="s">
        <v>342</v>
      </c>
      <c r="V1156" s="14" t="s">
        <v>343</v>
      </c>
      <c r="W1156" s="13" t="s">
        <v>83</v>
      </c>
      <c r="X1156" s="17" t="s">
        <v>283</v>
      </c>
      <c r="Y1156" s="14">
        <v>50</v>
      </c>
      <c r="Z1156" s="14" t="s">
        <v>314</v>
      </c>
      <c r="AA1156" s="13" t="s">
        <v>99</v>
      </c>
      <c r="AB1156" s="18" t="s">
        <v>100</v>
      </c>
      <c r="AC1156" s="4">
        <f t="shared" si="180"/>
        <v>1</v>
      </c>
      <c r="AD1156" s="2">
        <f>IF(COUNTIF(D$2:D1156,D1156)&gt;1,0,1)</f>
        <v>0</v>
      </c>
      <c r="AG1156" s="2">
        <f t="shared" si="181"/>
        <v>0</v>
      </c>
      <c r="AH1156" s="2">
        <f t="shared" si="187"/>
        <v>0</v>
      </c>
      <c r="AI1156" s="2">
        <f t="shared" si="182"/>
        <v>0</v>
      </c>
      <c r="AJ1156" s="44" t="str">
        <f t="shared" si="183"/>
        <v>06270686N44356943V</v>
      </c>
      <c r="AK1156" s="2">
        <f>IF(COUNTIF(AJ$2:AJ1156,AJ1156)&gt;1,0,1)</f>
        <v>1</v>
      </c>
      <c r="AL1156" s="2">
        <f t="shared" si="184"/>
        <v>0</v>
      </c>
      <c r="AM1156" s="2">
        <f t="shared" si="185"/>
        <v>0</v>
      </c>
      <c r="AN1156" s="2">
        <f t="shared" si="186"/>
        <v>0</v>
      </c>
      <c r="AO1156" s="2">
        <f>VLOOKUP(D1156,'[1]Matriculados PD 2015_2019'!$D:$F,3,0)</f>
        <v>0</v>
      </c>
      <c r="AP1156" s="2">
        <f t="shared" si="188"/>
        <v>0</v>
      </c>
      <c r="AQ1156" s="2">
        <f t="shared" si="189"/>
        <v>0</v>
      </c>
    </row>
    <row r="1157" spans="1:43">
      <c r="A1157" s="2">
        <v>531</v>
      </c>
      <c r="B1157" s="6" t="s">
        <v>277</v>
      </c>
      <c r="C1157" s="7" t="s">
        <v>120</v>
      </c>
      <c r="D1157" s="7" t="s">
        <v>3061</v>
      </c>
      <c r="E1157" s="8">
        <v>20028791</v>
      </c>
      <c r="F1157" s="8">
        <v>102482</v>
      </c>
      <c r="G1157" s="8" t="s">
        <v>3062</v>
      </c>
      <c r="H1157" s="7" t="s">
        <v>83</v>
      </c>
      <c r="I1157" s="7" t="s">
        <v>74</v>
      </c>
      <c r="J1157" s="8" t="s">
        <v>75</v>
      </c>
      <c r="K1157" s="8" t="s">
        <v>3063</v>
      </c>
      <c r="L1157" s="7">
        <v>2016</v>
      </c>
      <c r="M1157" s="9">
        <v>42670</v>
      </c>
      <c r="N1157" s="10" t="s">
        <v>77</v>
      </c>
      <c r="O1157" s="10">
        <v>0</v>
      </c>
      <c r="P1157" s="10" t="s">
        <v>78</v>
      </c>
      <c r="Q1157" s="10" t="s">
        <v>79</v>
      </c>
      <c r="R1157" s="10" t="s">
        <v>78</v>
      </c>
      <c r="S1157" s="10" t="s">
        <v>78</v>
      </c>
      <c r="T1157" s="8" t="s">
        <v>90</v>
      </c>
      <c r="U1157" s="7" t="s">
        <v>312</v>
      </c>
      <c r="V1157" s="8" t="s">
        <v>313</v>
      </c>
      <c r="W1157" s="7" t="s">
        <v>83</v>
      </c>
      <c r="X1157" s="11" t="s">
        <v>283</v>
      </c>
      <c r="Y1157" s="8">
        <v>50</v>
      </c>
      <c r="Z1157" s="8" t="s">
        <v>314</v>
      </c>
      <c r="AA1157" s="7" t="s">
        <v>99</v>
      </c>
      <c r="AB1157" s="12" t="s">
        <v>100</v>
      </c>
      <c r="AC1157" s="4">
        <f t="shared" si="180"/>
        <v>1</v>
      </c>
      <c r="AD1157" s="2">
        <f>IF(COUNTIF(D$2:D1157,D1157)&gt;1,0,1)</f>
        <v>0</v>
      </c>
      <c r="AG1157" s="2">
        <f t="shared" si="181"/>
        <v>0</v>
      </c>
      <c r="AH1157" s="2">
        <f t="shared" si="187"/>
        <v>0</v>
      </c>
      <c r="AI1157" s="2">
        <f t="shared" si="182"/>
        <v>0</v>
      </c>
      <c r="AJ1157" s="44" t="str">
        <f t="shared" si="183"/>
        <v>06270686N30508275V</v>
      </c>
      <c r="AK1157" s="2">
        <f>IF(COUNTIF(AJ$2:AJ1157,AJ1157)&gt;1,0,1)</f>
        <v>0</v>
      </c>
      <c r="AL1157" s="2">
        <f t="shared" si="184"/>
        <v>0</v>
      </c>
      <c r="AM1157" s="2">
        <f t="shared" si="185"/>
        <v>0</v>
      </c>
      <c r="AN1157" s="2">
        <f t="shared" si="186"/>
        <v>0</v>
      </c>
      <c r="AO1157" s="2">
        <f>VLOOKUP(D1157,'[1]Matriculados PD 2015_2019'!$D:$F,3,0)</f>
        <v>0</v>
      </c>
      <c r="AP1157" s="2">
        <f t="shared" si="188"/>
        <v>0</v>
      </c>
      <c r="AQ1157" s="2">
        <f t="shared" si="189"/>
        <v>0</v>
      </c>
    </row>
    <row r="1158" spans="1:43">
      <c r="A1158" s="2">
        <v>531</v>
      </c>
      <c r="B1158" s="6" t="s">
        <v>277</v>
      </c>
      <c r="C1158" s="7" t="s">
        <v>120</v>
      </c>
      <c r="D1158" s="7" t="s">
        <v>3064</v>
      </c>
      <c r="E1158" s="8">
        <v>10343911</v>
      </c>
      <c r="F1158" s="8">
        <v>102482</v>
      </c>
      <c r="G1158" s="8" t="s">
        <v>3065</v>
      </c>
      <c r="H1158" s="7" t="s">
        <v>73</v>
      </c>
      <c r="I1158" s="7" t="s">
        <v>74</v>
      </c>
      <c r="J1158" s="8" t="s">
        <v>75</v>
      </c>
      <c r="K1158" s="8" t="s">
        <v>3066</v>
      </c>
      <c r="L1158" s="7">
        <v>2016</v>
      </c>
      <c r="M1158" s="9">
        <v>42719</v>
      </c>
      <c r="N1158" s="10" t="s">
        <v>77</v>
      </c>
      <c r="O1158" s="10">
        <v>0</v>
      </c>
      <c r="P1158" s="10" t="s">
        <v>78</v>
      </c>
      <c r="Q1158" s="10" t="s">
        <v>78</v>
      </c>
      <c r="R1158" s="10" t="s">
        <v>78</v>
      </c>
      <c r="S1158" s="10" t="s">
        <v>78</v>
      </c>
      <c r="T1158" s="8" t="s">
        <v>80</v>
      </c>
      <c r="U1158" s="7" t="s">
        <v>332</v>
      </c>
      <c r="V1158" s="8" t="s">
        <v>333</v>
      </c>
      <c r="W1158" s="7" t="s">
        <v>83</v>
      </c>
      <c r="X1158" s="11" t="s">
        <v>2109</v>
      </c>
      <c r="Y1158" s="8">
        <v>610</v>
      </c>
      <c r="Z1158" s="8" t="s">
        <v>294</v>
      </c>
      <c r="AA1158" s="7" t="s">
        <v>79</v>
      </c>
      <c r="AB1158" s="12" t="s">
        <v>86</v>
      </c>
      <c r="AC1158" s="4">
        <f t="shared" si="180"/>
        <v>1</v>
      </c>
      <c r="AD1158" s="2">
        <f>IF(COUNTIF(D$2:D1158,D1158)&gt;1,0,1)</f>
        <v>1</v>
      </c>
      <c r="AG1158" s="2">
        <f t="shared" si="181"/>
        <v>0</v>
      </c>
      <c r="AH1158" s="2">
        <f t="shared" si="187"/>
        <v>0</v>
      </c>
      <c r="AI1158" s="2">
        <f t="shared" si="182"/>
        <v>1</v>
      </c>
      <c r="AJ1158" s="44" t="str">
        <f t="shared" si="183"/>
        <v>15450139G30477760T</v>
      </c>
      <c r="AK1158" s="2">
        <f>IF(COUNTIF(AJ$2:AJ1158,AJ1158)&gt;1,0,1)</f>
        <v>1</v>
      </c>
      <c r="AL1158" s="2">
        <f t="shared" si="184"/>
        <v>1</v>
      </c>
      <c r="AM1158" s="2">
        <f t="shared" si="185"/>
        <v>0</v>
      </c>
      <c r="AN1158" s="2">
        <f t="shared" si="186"/>
        <v>0</v>
      </c>
      <c r="AO1158" s="2" t="str">
        <f>VLOOKUP(D1158,'[1]Matriculados PD 2015_2019'!$D:$F,3,0)</f>
        <v>parcial</v>
      </c>
      <c r="AP1158" s="2">
        <f t="shared" si="188"/>
        <v>0</v>
      </c>
      <c r="AQ1158" s="2">
        <f t="shared" si="189"/>
        <v>1</v>
      </c>
    </row>
    <row r="1159" spans="1:43">
      <c r="A1159" s="2">
        <v>531</v>
      </c>
      <c r="B1159" s="5" t="s">
        <v>277</v>
      </c>
      <c r="C1159" s="13" t="s">
        <v>120</v>
      </c>
      <c r="D1159" s="13" t="s">
        <v>3064</v>
      </c>
      <c r="E1159" s="14">
        <v>10343911</v>
      </c>
      <c r="F1159" s="14">
        <v>102482</v>
      </c>
      <c r="G1159" s="14" t="s">
        <v>3065</v>
      </c>
      <c r="H1159" s="13" t="s">
        <v>73</v>
      </c>
      <c r="I1159" s="13" t="s">
        <v>74</v>
      </c>
      <c r="J1159" s="14" t="s">
        <v>75</v>
      </c>
      <c r="K1159" s="14" t="s">
        <v>3066</v>
      </c>
      <c r="L1159" s="13">
        <v>2016</v>
      </c>
      <c r="M1159" s="15">
        <v>42719</v>
      </c>
      <c r="N1159" s="16" t="s">
        <v>77</v>
      </c>
      <c r="O1159" s="16">
        <v>0</v>
      </c>
      <c r="P1159" s="16" t="s">
        <v>78</v>
      </c>
      <c r="Q1159" s="16" t="s">
        <v>78</v>
      </c>
      <c r="R1159" s="16" t="s">
        <v>78</v>
      </c>
      <c r="S1159" s="16" t="s">
        <v>78</v>
      </c>
      <c r="T1159" s="14" t="s">
        <v>80</v>
      </c>
      <c r="U1159" s="13" t="s">
        <v>292</v>
      </c>
      <c r="V1159" s="14" t="s">
        <v>293</v>
      </c>
      <c r="W1159" s="13" t="s">
        <v>83</v>
      </c>
      <c r="X1159" s="17" t="s">
        <v>2109</v>
      </c>
      <c r="Y1159" s="14">
        <v>610</v>
      </c>
      <c r="Z1159" s="14" t="s">
        <v>294</v>
      </c>
      <c r="AA1159" s="13" t="s">
        <v>79</v>
      </c>
      <c r="AB1159" s="18" t="s">
        <v>86</v>
      </c>
      <c r="AC1159" s="4">
        <f t="shared" si="180"/>
        <v>1</v>
      </c>
      <c r="AD1159" s="2">
        <f>IF(COUNTIF(D$2:D1159,D1159)&gt;1,0,1)</f>
        <v>0</v>
      </c>
      <c r="AG1159" s="2">
        <f t="shared" si="181"/>
        <v>0</v>
      </c>
      <c r="AH1159" s="2">
        <f t="shared" si="187"/>
        <v>0</v>
      </c>
      <c r="AI1159" s="2">
        <f t="shared" si="182"/>
        <v>0</v>
      </c>
      <c r="AJ1159" s="44" t="str">
        <f t="shared" si="183"/>
        <v>15450139G30801943K</v>
      </c>
      <c r="AK1159" s="2">
        <f>IF(COUNTIF(AJ$2:AJ1159,AJ1159)&gt;1,0,1)</f>
        <v>1</v>
      </c>
      <c r="AL1159" s="2">
        <f t="shared" si="184"/>
        <v>0</v>
      </c>
      <c r="AM1159" s="2">
        <f t="shared" si="185"/>
        <v>0</v>
      </c>
      <c r="AN1159" s="2">
        <f t="shared" si="186"/>
        <v>0</v>
      </c>
      <c r="AO1159" s="2" t="str">
        <f>VLOOKUP(D1159,'[1]Matriculados PD 2015_2019'!$D:$F,3,0)</f>
        <v>parcial</v>
      </c>
      <c r="AP1159" s="2">
        <f t="shared" si="188"/>
        <v>0</v>
      </c>
      <c r="AQ1159" s="2">
        <f t="shared" si="189"/>
        <v>0</v>
      </c>
    </row>
    <row r="1160" spans="1:43">
      <c r="A1160" s="2">
        <v>531</v>
      </c>
      <c r="B1160" s="6" t="s">
        <v>277</v>
      </c>
      <c r="C1160" s="7" t="s">
        <v>120</v>
      </c>
      <c r="D1160" s="7" t="s">
        <v>3064</v>
      </c>
      <c r="E1160" s="8">
        <v>10343911</v>
      </c>
      <c r="F1160" s="8">
        <v>102482</v>
      </c>
      <c r="G1160" s="8" t="s">
        <v>3065</v>
      </c>
      <c r="H1160" s="7" t="s">
        <v>73</v>
      </c>
      <c r="I1160" s="7" t="s">
        <v>74</v>
      </c>
      <c r="J1160" s="8" t="s">
        <v>75</v>
      </c>
      <c r="K1160" s="8" t="s">
        <v>3066</v>
      </c>
      <c r="L1160" s="7">
        <v>2016</v>
      </c>
      <c r="M1160" s="9">
        <v>42719</v>
      </c>
      <c r="N1160" s="10" t="s">
        <v>77</v>
      </c>
      <c r="O1160" s="10">
        <v>0</v>
      </c>
      <c r="P1160" s="10" t="s">
        <v>78</v>
      </c>
      <c r="Q1160" s="10" t="s">
        <v>78</v>
      </c>
      <c r="R1160" s="10" t="s">
        <v>78</v>
      </c>
      <c r="S1160" s="10" t="s">
        <v>78</v>
      </c>
      <c r="T1160" s="8" t="s">
        <v>90</v>
      </c>
      <c r="U1160" s="7" t="s">
        <v>292</v>
      </c>
      <c r="V1160" s="8" t="s">
        <v>293</v>
      </c>
      <c r="W1160" s="7" t="s">
        <v>83</v>
      </c>
      <c r="X1160" s="11" t="s">
        <v>2109</v>
      </c>
      <c r="Y1160" s="8">
        <v>610</v>
      </c>
      <c r="Z1160" s="8" t="s">
        <v>294</v>
      </c>
      <c r="AA1160" s="7" t="s">
        <v>79</v>
      </c>
      <c r="AB1160" s="12" t="s">
        <v>86</v>
      </c>
      <c r="AC1160" s="4">
        <f t="shared" si="180"/>
        <v>1</v>
      </c>
      <c r="AD1160" s="2">
        <f>IF(COUNTIF(D$2:D1160,D1160)&gt;1,0,1)</f>
        <v>0</v>
      </c>
      <c r="AG1160" s="2">
        <f t="shared" si="181"/>
        <v>0</v>
      </c>
      <c r="AH1160" s="2">
        <f t="shared" si="187"/>
        <v>0</v>
      </c>
      <c r="AI1160" s="2">
        <f t="shared" si="182"/>
        <v>0</v>
      </c>
      <c r="AJ1160" s="44" t="str">
        <f t="shared" si="183"/>
        <v>15450139G30801943K</v>
      </c>
      <c r="AK1160" s="2">
        <f>IF(COUNTIF(AJ$2:AJ1160,AJ1160)&gt;1,0,1)</f>
        <v>0</v>
      </c>
      <c r="AL1160" s="2">
        <f t="shared" si="184"/>
        <v>0</v>
      </c>
      <c r="AM1160" s="2">
        <f t="shared" si="185"/>
        <v>0</v>
      </c>
      <c r="AN1160" s="2">
        <f t="shared" si="186"/>
        <v>0</v>
      </c>
      <c r="AO1160" s="2" t="str">
        <f>VLOOKUP(D1160,'[1]Matriculados PD 2015_2019'!$D:$F,3,0)</f>
        <v>parcial</v>
      </c>
      <c r="AP1160" s="2">
        <f t="shared" si="188"/>
        <v>0</v>
      </c>
      <c r="AQ1160" s="2">
        <f t="shared" si="189"/>
        <v>0</v>
      </c>
    </row>
    <row r="1161" spans="1:43">
      <c r="A1161" s="2">
        <v>531</v>
      </c>
      <c r="B1161" s="6" t="s">
        <v>277</v>
      </c>
      <c r="C1161" s="7" t="s">
        <v>120</v>
      </c>
      <c r="D1161" s="7" t="s">
        <v>3073</v>
      </c>
      <c r="E1161" s="8">
        <v>20024151</v>
      </c>
      <c r="F1161" s="8">
        <v>102482</v>
      </c>
      <c r="G1161" s="8" t="s">
        <v>3074</v>
      </c>
      <c r="H1161" s="7" t="s">
        <v>73</v>
      </c>
      <c r="I1161" s="7" t="s">
        <v>74</v>
      </c>
      <c r="J1161" s="8" t="s">
        <v>75</v>
      </c>
      <c r="K1161" s="8" t="s">
        <v>3075</v>
      </c>
      <c r="L1161" s="7">
        <v>2016</v>
      </c>
      <c r="M1161" s="9">
        <v>42684</v>
      </c>
      <c r="N1161" s="10" t="s">
        <v>77</v>
      </c>
      <c r="O1161" s="10">
        <v>0</v>
      </c>
      <c r="P1161" s="10" t="s">
        <v>78</v>
      </c>
      <c r="Q1161" s="10" t="s">
        <v>78</v>
      </c>
      <c r="R1161" s="10" t="s">
        <v>78</v>
      </c>
      <c r="S1161" s="10" t="s">
        <v>78</v>
      </c>
      <c r="T1161" s="8" t="s">
        <v>80</v>
      </c>
      <c r="U1161" s="7" t="s">
        <v>2876</v>
      </c>
      <c r="V1161" s="8" t="s">
        <v>2877</v>
      </c>
      <c r="W1161" s="7" t="s">
        <v>83</v>
      </c>
      <c r="X1161" s="11" t="s">
        <v>2109</v>
      </c>
      <c r="Y1161" s="8">
        <v>610</v>
      </c>
      <c r="Z1161" s="8" t="s">
        <v>294</v>
      </c>
      <c r="AA1161" s="7" t="s">
        <v>79</v>
      </c>
      <c r="AB1161" s="12" t="s">
        <v>86</v>
      </c>
      <c r="AC1161" s="4">
        <f t="shared" si="180"/>
        <v>1</v>
      </c>
      <c r="AD1161" s="2">
        <f>IF(COUNTIF(D$2:D1161,D1161)&gt;1,0,1)</f>
        <v>1</v>
      </c>
      <c r="AG1161" s="2">
        <f t="shared" si="181"/>
        <v>0</v>
      </c>
      <c r="AH1161" s="2">
        <f t="shared" si="187"/>
        <v>0</v>
      </c>
      <c r="AI1161" s="2">
        <f t="shared" si="182"/>
        <v>1</v>
      </c>
      <c r="AJ1161" s="44" t="str">
        <f t="shared" si="183"/>
        <v>26244789H30462473P</v>
      </c>
      <c r="AK1161" s="2">
        <f>IF(COUNTIF(AJ$2:AJ1161,AJ1161)&gt;1,0,1)</f>
        <v>1</v>
      </c>
      <c r="AL1161" s="2">
        <f t="shared" si="184"/>
        <v>1</v>
      </c>
      <c r="AM1161" s="2">
        <f t="shared" si="185"/>
        <v>0</v>
      </c>
      <c r="AN1161" s="2">
        <f t="shared" si="186"/>
        <v>0</v>
      </c>
      <c r="AO1161" s="2" t="str">
        <f>VLOOKUP(D1161,'[1]Matriculados PD 2015_2019'!$D:$F,3,0)</f>
        <v>parcial</v>
      </c>
      <c r="AP1161" s="2">
        <f t="shared" si="188"/>
        <v>0</v>
      </c>
      <c r="AQ1161" s="2">
        <f t="shared" si="189"/>
        <v>1</v>
      </c>
    </row>
    <row r="1162" spans="1:43">
      <c r="A1162" s="2">
        <v>531</v>
      </c>
      <c r="B1162" s="5" t="s">
        <v>277</v>
      </c>
      <c r="C1162" s="13" t="s">
        <v>120</v>
      </c>
      <c r="D1162" s="13" t="s">
        <v>3073</v>
      </c>
      <c r="E1162" s="14">
        <v>20024151</v>
      </c>
      <c r="F1162" s="14">
        <v>102482</v>
      </c>
      <c r="G1162" s="14" t="s">
        <v>3074</v>
      </c>
      <c r="H1162" s="13" t="s">
        <v>73</v>
      </c>
      <c r="I1162" s="13" t="s">
        <v>74</v>
      </c>
      <c r="J1162" s="14" t="s">
        <v>75</v>
      </c>
      <c r="K1162" s="14" t="s">
        <v>3075</v>
      </c>
      <c r="L1162" s="13">
        <v>2016</v>
      </c>
      <c r="M1162" s="15">
        <v>42684</v>
      </c>
      <c r="N1162" s="16" t="s">
        <v>77</v>
      </c>
      <c r="O1162" s="16">
        <v>0</v>
      </c>
      <c r="P1162" s="16" t="s">
        <v>78</v>
      </c>
      <c r="Q1162" s="16" t="s">
        <v>78</v>
      </c>
      <c r="R1162" s="16" t="s">
        <v>78</v>
      </c>
      <c r="S1162" s="16" t="s">
        <v>78</v>
      </c>
      <c r="T1162" s="14" t="s">
        <v>80</v>
      </c>
      <c r="U1162" s="13" t="s">
        <v>2120</v>
      </c>
      <c r="V1162" s="14" t="s">
        <v>2121</v>
      </c>
      <c r="W1162" s="13" t="s">
        <v>83</v>
      </c>
      <c r="X1162" s="17" t="s">
        <v>2109</v>
      </c>
      <c r="Y1162" s="14">
        <v>610</v>
      </c>
      <c r="Z1162" s="14" t="s">
        <v>294</v>
      </c>
      <c r="AA1162" s="13" t="s">
        <v>79</v>
      </c>
      <c r="AB1162" s="18" t="s">
        <v>86</v>
      </c>
      <c r="AC1162" s="4">
        <f t="shared" si="180"/>
        <v>1</v>
      </c>
      <c r="AD1162" s="2">
        <f>IF(COUNTIF(D$2:D1162,D1162)&gt;1,0,1)</f>
        <v>0</v>
      </c>
      <c r="AG1162" s="2">
        <f t="shared" si="181"/>
        <v>0</v>
      </c>
      <c r="AH1162" s="2">
        <f t="shared" si="187"/>
        <v>0</v>
      </c>
      <c r="AI1162" s="2">
        <f t="shared" si="182"/>
        <v>0</v>
      </c>
      <c r="AJ1162" s="44" t="str">
        <f t="shared" si="183"/>
        <v>26244789H50268514J</v>
      </c>
      <c r="AK1162" s="2">
        <f>IF(COUNTIF(AJ$2:AJ1162,AJ1162)&gt;1,0,1)</f>
        <v>1</v>
      </c>
      <c r="AL1162" s="2">
        <f t="shared" si="184"/>
        <v>0</v>
      </c>
      <c r="AM1162" s="2">
        <f t="shared" si="185"/>
        <v>0</v>
      </c>
      <c r="AN1162" s="2">
        <f t="shared" si="186"/>
        <v>0</v>
      </c>
      <c r="AO1162" s="2" t="str">
        <f>VLOOKUP(D1162,'[1]Matriculados PD 2015_2019'!$D:$F,3,0)</f>
        <v>parcial</v>
      </c>
      <c r="AP1162" s="2">
        <f t="shared" si="188"/>
        <v>0</v>
      </c>
      <c r="AQ1162" s="2">
        <f t="shared" si="189"/>
        <v>0</v>
      </c>
    </row>
    <row r="1163" spans="1:43">
      <c r="A1163" s="2">
        <v>531</v>
      </c>
      <c r="B1163" s="6" t="s">
        <v>277</v>
      </c>
      <c r="C1163" s="7" t="s">
        <v>120</v>
      </c>
      <c r="D1163" s="7" t="s">
        <v>3073</v>
      </c>
      <c r="E1163" s="8">
        <v>20024151</v>
      </c>
      <c r="F1163" s="8">
        <v>102482</v>
      </c>
      <c r="G1163" s="8" t="s">
        <v>3074</v>
      </c>
      <c r="H1163" s="7" t="s">
        <v>73</v>
      </c>
      <c r="I1163" s="7" t="s">
        <v>74</v>
      </c>
      <c r="J1163" s="8" t="s">
        <v>75</v>
      </c>
      <c r="K1163" s="8" t="s">
        <v>3075</v>
      </c>
      <c r="L1163" s="7">
        <v>2016</v>
      </c>
      <c r="M1163" s="9">
        <v>42684</v>
      </c>
      <c r="N1163" s="10" t="s">
        <v>77</v>
      </c>
      <c r="O1163" s="10">
        <v>0</v>
      </c>
      <c r="P1163" s="10" t="s">
        <v>78</v>
      </c>
      <c r="Q1163" s="10" t="s">
        <v>78</v>
      </c>
      <c r="R1163" s="10" t="s">
        <v>78</v>
      </c>
      <c r="S1163" s="10" t="s">
        <v>78</v>
      </c>
      <c r="T1163" s="8" t="s">
        <v>90</v>
      </c>
      <c r="U1163" s="7" t="s">
        <v>2876</v>
      </c>
      <c r="V1163" s="8" t="s">
        <v>2877</v>
      </c>
      <c r="W1163" s="7" t="s">
        <v>83</v>
      </c>
      <c r="X1163" s="11" t="s">
        <v>2109</v>
      </c>
      <c r="Y1163" s="8">
        <v>610</v>
      </c>
      <c r="Z1163" s="8" t="s">
        <v>294</v>
      </c>
      <c r="AA1163" s="7" t="s">
        <v>79</v>
      </c>
      <c r="AB1163" s="12" t="s">
        <v>86</v>
      </c>
      <c r="AC1163" s="4">
        <f t="shared" si="180"/>
        <v>1</v>
      </c>
      <c r="AD1163" s="2">
        <f>IF(COUNTIF(D$2:D1163,D1163)&gt;1,0,1)</f>
        <v>0</v>
      </c>
      <c r="AG1163" s="2">
        <f t="shared" si="181"/>
        <v>0</v>
      </c>
      <c r="AH1163" s="2">
        <f t="shared" si="187"/>
        <v>0</v>
      </c>
      <c r="AI1163" s="2">
        <f t="shared" si="182"/>
        <v>0</v>
      </c>
      <c r="AJ1163" s="44" t="str">
        <f t="shared" si="183"/>
        <v>26244789H30462473P</v>
      </c>
      <c r="AK1163" s="2">
        <f>IF(COUNTIF(AJ$2:AJ1163,AJ1163)&gt;1,0,1)</f>
        <v>0</v>
      </c>
      <c r="AL1163" s="2">
        <f t="shared" si="184"/>
        <v>0</v>
      </c>
      <c r="AM1163" s="2">
        <f t="shared" si="185"/>
        <v>0</v>
      </c>
      <c r="AN1163" s="2">
        <f t="shared" si="186"/>
        <v>0</v>
      </c>
      <c r="AO1163" s="2" t="str">
        <f>VLOOKUP(D1163,'[1]Matriculados PD 2015_2019'!$D:$F,3,0)</f>
        <v>parcial</v>
      </c>
      <c r="AP1163" s="2">
        <f t="shared" si="188"/>
        <v>0</v>
      </c>
      <c r="AQ1163" s="2">
        <f t="shared" si="189"/>
        <v>0</v>
      </c>
    </row>
    <row r="1164" spans="1:43">
      <c r="A1164" s="2">
        <v>531</v>
      </c>
      <c r="B1164" s="5" t="s">
        <v>277</v>
      </c>
      <c r="C1164" s="13" t="s">
        <v>120</v>
      </c>
      <c r="D1164" s="13" t="s">
        <v>3076</v>
      </c>
      <c r="E1164" s="14">
        <v>20039556</v>
      </c>
      <c r="F1164" s="14">
        <v>102482</v>
      </c>
      <c r="G1164" s="14" t="s">
        <v>3077</v>
      </c>
      <c r="H1164" s="13" t="s">
        <v>73</v>
      </c>
      <c r="I1164" s="13" t="s">
        <v>74</v>
      </c>
      <c r="J1164" s="14" t="s">
        <v>75</v>
      </c>
      <c r="K1164" s="14" t="s">
        <v>3078</v>
      </c>
      <c r="L1164" s="13">
        <v>2016</v>
      </c>
      <c r="M1164" s="15">
        <v>42940</v>
      </c>
      <c r="N1164" s="16" t="s">
        <v>77</v>
      </c>
      <c r="O1164" s="16">
        <v>0</v>
      </c>
      <c r="P1164" s="16" t="s">
        <v>78</v>
      </c>
      <c r="Q1164" s="16" t="s">
        <v>78</v>
      </c>
      <c r="R1164" s="16" t="s">
        <v>78</v>
      </c>
      <c r="S1164" s="16" t="s">
        <v>78</v>
      </c>
      <c r="T1164" s="14" t="s">
        <v>80</v>
      </c>
      <c r="U1164" s="13" t="s">
        <v>1232</v>
      </c>
      <c r="V1164" s="14" t="s">
        <v>1233</v>
      </c>
      <c r="W1164" s="13" t="s">
        <v>83</v>
      </c>
      <c r="X1164" s="17" t="s">
        <v>283</v>
      </c>
      <c r="Y1164" s="14">
        <v>566</v>
      </c>
      <c r="Z1164" s="14" t="s">
        <v>365</v>
      </c>
      <c r="AA1164" s="13" t="s">
        <v>79</v>
      </c>
      <c r="AB1164" s="18" t="s">
        <v>86</v>
      </c>
      <c r="AC1164" s="4">
        <f t="shared" si="180"/>
        <v>1</v>
      </c>
      <c r="AD1164" s="2">
        <f>IF(COUNTIF(D$2:D1164,D1164)&gt;1,0,1)</f>
        <v>1</v>
      </c>
      <c r="AG1164" s="2">
        <f t="shared" si="181"/>
        <v>0</v>
      </c>
      <c r="AH1164" s="2">
        <f t="shared" si="187"/>
        <v>0</v>
      </c>
      <c r="AI1164" s="2">
        <f t="shared" si="182"/>
        <v>1</v>
      </c>
      <c r="AJ1164" s="44" t="str">
        <f t="shared" si="183"/>
        <v>30234309G30448749S</v>
      </c>
      <c r="AK1164" s="2">
        <f>IF(COUNTIF(AJ$2:AJ1164,AJ1164)&gt;1,0,1)</f>
        <v>1</v>
      </c>
      <c r="AL1164" s="2">
        <f t="shared" si="184"/>
        <v>1</v>
      </c>
      <c r="AM1164" s="2">
        <f t="shared" si="185"/>
        <v>0</v>
      </c>
      <c r="AN1164" s="2">
        <f t="shared" si="186"/>
        <v>0</v>
      </c>
      <c r="AO1164" s="2" t="str">
        <f>VLOOKUP(D1164,'[1]Matriculados PD 2015_2019'!$D:$F,3,0)</f>
        <v>completo</v>
      </c>
      <c r="AP1164" s="2">
        <f t="shared" si="188"/>
        <v>1</v>
      </c>
      <c r="AQ1164" s="2">
        <f t="shared" si="189"/>
        <v>0</v>
      </c>
    </row>
    <row r="1165" spans="1:43">
      <c r="A1165" s="2">
        <v>531</v>
      </c>
      <c r="B1165" s="6" t="s">
        <v>277</v>
      </c>
      <c r="C1165" s="7" t="s">
        <v>120</v>
      </c>
      <c r="D1165" s="7" t="s">
        <v>3076</v>
      </c>
      <c r="E1165" s="8">
        <v>20039556</v>
      </c>
      <c r="F1165" s="8">
        <v>102482</v>
      </c>
      <c r="G1165" s="8" t="s">
        <v>3077</v>
      </c>
      <c r="H1165" s="7" t="s">
        <v>73</v>
      </c>
      <c r="I1165" s="7" t="s">
        <v>74</v>
      </c>
      <c r="J1165" s="8" t="s">
        <v>75</v>
      </c>
      <c r="K1165" s="8" t="s">
        <v>3078</v>
      </c>
      <c r="L1165" s="7">
        <v>2016</v>
      </c>
      <c r="M1165" s="9">
        <v>42940</v>
      </c>
      <c r="N1165" s="10" t="s">
        <v>77</v>
      </c>
      <c r="O1165" s="10">
        <v>0</v>
      </c>
      <c r="P1165" s="10" t="s">
        <v>78</v>
      </c>
      <c r="Q1165" s="10" t="s">
        <v>78</v>
      </c>
      <c r="R1165" s="10" t="s">
        <v>78</v>
      </c>
      <c r="S1165" s="10" t="s">
        <v>78</v>
      </c>
      <c r="T1165" s="8" t="s">
        <v>80</v>
      </c>
      <c r="U1165" s="7" t="s">
        <v>3079</v>
      </c>
      <c r="V1165" s="8" t="s">
        <v>3080</v>
      </c>
      <c r="W1165" s="7" t="s">
        <v>73</v>
      </c>
      <c r="X1165" s="11" t="s">
        <v>252</v>
      </c>
      <c r="Y1165" s="8">
        <v>27</v>
      </c>
      <c r="Z1165" s="8" t="s">
        <v>253</v>
      </c>
      <c r="AA1165" s="7" t="s">
        <v>79</v>
      </c>
      <c r="AB1165" s="12" t="s">
        <v>86</v>
      </c>
      <c r="AC1165" s="4">
        <f t="shared" si="180"/>
        <v>1</v>
      </c>
      <c r="AD1165" s="2">
        <f>IF(COUNTIF(D$2:D1165,D1165)&gt;1,0,1)</f>
        <v>0</v>
      </c>
      <c r="AG1165" s="2">
        <f t="shared" si="181"/>
        <v>0</v>
      </c>
      <c r="AH1165" s="2">
        <f t="shared" si="187"/>
        <v>0</v>
      </c>
      <c r="AI1165" s="2">
        <f t="shared" si="182"/>
        <v>0</v>
      </c>
      <c r="AJ1165" s="44" t="str">
        <f t="shared" si="183"/>
        <v>30234309G45737389A</v>
      </c>
      <c r="AK1165" s="2">
        <f>IF(COUNTIF(AJ$2:AJ1165,AJ1165)&gt;1,0,1)</f>
        <v>1</v>
      </c>
      <c r="AL1165" s="2">
        <f t="shared" si="184"/>
        <v>0</v>
      </c>
      <c r="AM1165" s="2">
        <f t="shared" si="185"/>
        <v>0</v>
      </c>
      <c r="AN1165" s="2">
        <f t="shared" si="186"/>
        <v>0</v>
      </c>
      <c r="AO1165" s="2" t="str">
        <f>VLOOKUP(D1165,'[1]Matriculados PD 2015_2019'!$D:$F,3,0)</f>
        <v>completo</v>
      </c>
      <c r="AP1165" s="2">
        <f t="shared" si="188"/>
        <v>0</v>
      </c>
      <c r="AQ1165" s="2">
        <f t="shared" si="189"/>
        <v>0</v>
      </c>
    </row>
    <row r="1166" spans="1:43">
      <c r="A1166" s="2">
        <v>531</v>
      </c>
      <c r="B1166" s="5" t="s">
        <v>277</v>
      </c>
      <c r="C1166" s="13" t="s">
        <v>120</v>
      </c>
      <c r="D1166" s="13" t="s">
        <v>3076</v>
      </c>
      <c r="E1166" s="14">
        <v>20039556</v>
      </c>
      <c r="F1166" s="14">
        <v>102482</v>
      </c>
      <c r="G1166" s="14" t="s">
        <v>3077</v>
      </c>
      <c r="H1166" s="13" t="s">
        <v>73</v>
      </c>
      <c r="I1166" s="13" t="s">
        <v>74</v>
      </c>
      <c r="J1166" s="14" t="s">
        <v>75</v>
      </c>
      <c r="K1166" s="14" t="s">
        <v>3078</v>
      </c>
      <c r="L1166" s="13">
        <v>2016</v>
      </c>
      <c r="M1166" s="15">
        <v>42940</v>
      </c>
      <c r="N1166" s="16" t="s">
        <v>77</v>
      </c>
      <c r="O1166" s="16">
        <v>0</v>
      </c>
      <c r="P1166" s="16" t="s">
        <v>78</v>
      </c>
      <c r="Q1166" s="16" t="s">
        <v>78</v>
      </c>
      <c r="R1166" s="16" t="s">
        <v>78</v>
      </c>
      <c r="S1166" s="16" t="s">
        <v>78</v>
      </c>
      <c r="T1166" s="14" t="s">
        <v>90</v>
      </c>
      <c r="U1166" s="13" t="s">
        <v>1232</v>
      </c>
      <c r="V1166" s="14" t="s">
        <v>1233</v>
      </c>
      <c r="W1166" s="13" t="s">
        <v>83</v>
      </c>
      <c r="X1166" s="17" t="s">
        <v>283</v>
      </c>
      <c r="Y1166" s="14">
        <v>566</v>
      </c>
      <c r="Z1166" s="14" t="s">
        <v>365</v>
      </c>
      <c r="AA1166" s="13" t="s">
        <v>79</v>
      </c>
      <c r="AB1166" s="18" t="s">
        <v>86</v>
      </c>
      <c r="AC1166" s="4">
        <f t="shared" si="180"/>
        <v>1</v>
      </c>
      <c r="AD1166" s="2">
        <f>IF(COUNTIF(D$2:D1166,D1166)&gt;1,0,1)</f>
        <v>0</v>
      </c>
      <c r="AG1166" s="2">
        <f t="shared" si="181"/>
        <v>0</v>
      </c>
      <c r="AH1166" s="2">
        <f t="shared" si="187"/>
        <v>0</v>
      </c>
      <c r="AI1166" s="2">
        <f t="shared" si="182"/>
        <v>0</v>
      </c>
      <c r="AJ1166" s="44" t="str">
        <f t="shared" si="183"/>
        <v>30234309G30448749S</v>
      </c>
      <c r="AK1166" s="2">
        <f>IF(COUNTIF(AJ$2:AJ1166,AJ1166)&gt;1,0,1)</f>
        <v>0</v>
      </c>
      <c r="AL1166" s="2">
        <f t="shared" si="184"/>
        <v>0</v>
      </c>
      <c r="AM1166" s="2">
        <f t="shared" si="185"/>
        <v>0</v>
      </c>
      <c r="AN1166" s="2">
        <f t="shared" si="186"/>
        <v>0</v>
      </c>
      <c r="AO1166" s="2" t="str">
        <f>VLOOKUP(D1166,'[1]Matriculados PD 2015_2019'!$D:$F,3,0)</f>
        <v>completo</v>
      </c>
      <c r="AP1166" s="2">
        <f t="shared" si="188"/>
        <v>0</v>
      </c>
      <c r="AQ1166" s="2">
        <f t="shared" si="189"/>
        <v>0</v>
      </c>
    </row>
    <row r="1167" spans="1:43">
      <c r="A1167" s="2">
        <v>531</v>
      </c>
      <c r="B1167" s="6" t="s">
        <v>277</v>
      </c>
      <c r="C1167" s="7" t="s">
        <v>120</v>
      </c>
      <c r="D1167" s="7" t="s">
        <v>3084</v>
      </c>
      <c r="E1167" s="8">
        <v>10030913</v>
      </c>
      <c r="F1167" s="8">
        <v>102482</v>
      </c>
      <c r="G1167" s="8" t="s">
        <v>3085</v>
      </c>
      <c r="H1167" s="7" t="s">
        <v>83</v>
      </c>
      <c r="I1167" s="7" t="s">
        <v>74</v>
      </c>
      <c r="J1167" s="8" t="s">
        <v>75</v>
      </c>
      <c r="K1167" s="8" t="s">
        <v>3086</v>
      </c>
      <c r="L1167" s="7">
        <v>2016</v>
      </c>
      <c r="M1167" s="9">
        <v>43019</v>
      </c>
      <c r="N1167" s="10" t="s">
        <v>77</v>
      </c>
      <c r="O1167" s="10">
        <v>0</v>
      </c>
      <c r="P1167" s="10" t="s">
        <v>78</v>
      </c>
      <c r="Q1167" s="10" t="s">
        <v>78</v>
      </c>
      <c r="R1167" s="10" t="s">
        <v>78</v>
      </c>
      <c r="S1167" s="10" t="s">
        <v>79</v>
      </c>
      <c r="T1167" s="8" t="s">
        <v>80</v>
      </c>
      <c r="U1167" s="7" t="s">
        <v>2182</v>
      </c>
      <c r="V1167" s="8" t="s">
        <v>2183</v>
      </c>
      <c r="W1167" s="7" t="s">
        <v>83</v>
      </c>
      <c r="X1167" s="11" t="s">
        <v>2109</v>
      </c>
      <c r="Y1167" s="8">
        <v>610</v>
      </c>
      <c r="Z1167" s="8" t="s">
        <v>294</v>
      </c>
      <c r="AA1167" s="7" t="s">
        <v>79</v>
      </c>
      <c r="AB1167" s="12" t="s">
        <v>86</v>
      </c>
      <c r="AC1167" s="4">
        <f t="shared" si="180"/>
        <v>1</v>
      </c>
      <c r="AD1167" s="2">
        <f>IF(COUNTIF(D$2:D1167,D1167)&gt;1,0,1)</f>
        <v>1</v>
      </c>
      <c r="AG1167" s="2">
        <f t="shared" si="181"/>
        <v>0</v>
      </c>
      <c r="AH1167" s="2">
        <f t="shared" si="187"/>
        <v>0</v>
      </c>
      <c r="AI1167" s="2">
        <f t="shared" si="182"/>
        <v>1</v>
      </c>
      <c r="AJ1167" s="44" t="str">
        <f t="shared" si="183"/>
        <v>30798725T30072153K</v>
      </c>
      <c r="AK1167" s="2">
        <f>IF(COUNTIF(AJ$2:AJ1167,AJ1167)&gt;1,0,1)</f>
        <v>1</v>
      </c>
      <c r="AL1167" s="2">
        <f t="shared" si="184"/>
        <v>1</v>
      </c>
      <c r="AM1167" s="2">
        <f t="shared" si="185"/>
        <v>1</v>
      </c>
      <c r="AN1167" s="2">
        <f t="shared" si="186"/>
        <v>0</v>
      </c>
      <c r="AO1167" s="2" t="str">
        <f>VLOOKUP(D1167,'[1]Matriculados PD 2015_2019'!$D:$F,3,0)</f>
        <v>parcial</v>
      </c>
      <c r="AP1167" s="2">
        <f t="shared" si="188"/>
        <v>0</v>
      </c>
      <c r="AQ1167" s="2">
        <f t="shared" si="189"/>
        <v>1</v>
      </c>
    </row>
    <row r="1168" spans="1:43">
      <c r="A1168" s="2">
        <v>531</v>
      </c>
      <c r="B1168" s="5" t="s">
        <v>277</v>
      </c>
      <c r="C1168" s="13" t="s">
        <v>120</v>
      </c>
      <c r="D1168" s="13" t="s">
        <v>3084</v>
      </c>
      <c r="E1168" s="14">
        <v>10030913</v>
      </c>
      <c r="F1168" s="14">
        <v>102482</v>
      </c>
      <c r="G1168" s="14" t="s">
        <v>3085</v>
      </c>
      <c r="H1168" s="13" t="s">
        <v>83</v>
      </c>
      <c r="I1168" s="13" t="s">
        <v>74</v>
      </c>
      <c r="J1168" s="14" t="s">
        <v>75</v>
      </c>
      <c r="K1168" s="14" t="s">
        <v>3086</v>
      </c>
      <c r="L1168" s="13">
        <v>2016</v>
      </c>
      <c r="M1168" s="15">
        <v>43019</v>
      </c>
      <c r="N1168" s="16" t="s">
        <v>77</v>
      </c>
      <c r="O1168" s="16">
        <v>0</v>
      </c>
      <c r="P1168" s="16" t="s">
        <v>78</v>
      </c>
      <c r="Q1168" s="16" t="s">
        <v>78</v>
      </c>
      <c r="R1168" s="16" t="s">
        <v>78</v>
      </c>
      <c r="S1168" s="16" t="s">
        <v>79</v>
      </c>
      <c r="T1168" s="14" t="s">
        <v>80</v>
      </c>
      <c r="U1168" s="13" t="s">
        <v>2184</v>
      </c>
      <c r="V1168" s="14" t="s">
        <v>2185</v>
      </c>
      <c r="W1168" s="13" t="s">
        <v>73</v>
      </c>
      <c r="X1168" s="17" t="s">
        <v>2109</v>
      </c>
      <c r="Y1168" s="14">
        <v>610</v>
      </c>
      <c r="Z1168" s="14" t="s">
        <v>294</v>
      </c>
      <c r="AA1168" s="13" t="s">
        <v>79</v>
      </c>
      <c r="AB1168" s="18" t="s">
        <v>86</v>
      </c>
      <c r="AC1168" s="4">
        <f t="shared" si="180"/>
        <v>1</v>
      </c>
      <c r="AD1168" s="2">
        <f>IF(COUNTIF(D$2:D1168,D1168)&gt;1,0,1)</f>
        <v>0</v>
      </c>
      <c r="AG1168" s="2">
        <f t="shared" si="181"/>
        <v>0</v>
      </c>
      <c r="AH1168" s="2">
        <f t="shared" si="187"/>
        <v>0</v>
      </c>
      <c r="AI1168" s="2">
        <f t="shared" si="182"/>
        <v>0</v>
      </c>
      <c r="AJ1168" s="44" t="str">
        <f t="shared" si="183"/>
        <v>30798725T30475322T</v>
      </c>
      <c r="AK1168" s="2">
        <f>IF(COUNTIF(AJ$2:AJ1168,AJ1168)&gt;1,0,1)</f>
        <v>1</v>
      </c>
      <c r="AL1168" s="2">
        <f t="shared" si="184"/>
        <v>0</v>
      </c>
      <c r="AM1168" s="2">
        <f t="shared" si="185"/>
        <v>0</v>
      </c>
      <c r="AN1168" s="2">
        <f t="shared" si="186"/>
        <v>0</v>
      </c>
      <c r="AO1168" s="2" t="str">
        <f>VLOOKUP(D1168,'[1]Matriculados PD 2015_2019'!$D:$F,3,0)</f>
        <v>parcial</v>
      </c>
      <c r="AP1168" s="2">
        <f t="shared" si="188"/>
        <v>0</v>
      </c>
      <c r="AQ1168" s="2">
        <f t="shared" si="189"/>
        <v>0</v>
      </c>
    </row>
    <row r="1169" spans="1:43">
      <c r="A1169" s="2">
        <v>531</v>
      </c>
      <c r="B1169" s="6" t="s">
        <v>277</v>
      </c>
      <c r="C1169" s="7" t="s">
        <v>120</v>
      </c>
      <c r="D1169" s="7" t="s">
        <v>3084</v>
      </c>
      <c r="E1169" s="8">
        <v>10030913</v>
      </c>
      <c r="F1169" s="8">
        <v>102482</v>
      </c>
      <c r="G1169" s="8" t="s">
        <v>3085</v>
      </c>
      <c r="H1169" s="7" t="s">
        <v>83</v>
      </c>
      <c r="I1169" s="7" t="s">
        <v>74</v>
      </c>
      <c r="J1169" s="8" t="s">
        <v>75</v>
      </c>
      <c r="K1169" s="8" t="s">
        <v>3086</v>
      </c>
      <c r="L1169" s="7">
        <v>2016</v>
      </c>
      <c r="M1169" s="9">
        <v>43019</v>
      </c>
      <c r="N1169" s="10" t="s">
        <v>77</v>
      </c>
      <c r="O1169" s="10">
        <v>0</v>
      </c>
      <c r="P1169" s="10" t="s">
        <v>78</v>
      </c>
      <c r="Q1169" s="10" t="s">
        <v>78</v>
      </c>
      <c r="R1169" s="10" t="s">
        <v>78</v>
      </c>
      <c r="S1169" s="10" t="s">
        <v>79</v>
      </c>
      <c r="T1169" s="8" t="s">
        <v>90</v>
      </c>
      <c r="U1169" s="7" t="s">
        <v>2182</v>
      </c>
      <c r="V1169" s="8" t="s">
        <v>2183</v>
      </c>
      <c r="W1169" s="7" t="s">
        <v>83</v>
      </c>
      <c r="X1169" s="11" t="s">
        <v>2109</v>
      </c>
      <c r="Y1169" s="8">
        <v>610</v>
      </c>
      <c r="Z1169" s="8" t="s">
        <v>294</v>
      </c>
      <c r="AA1169" s="7" t="s">
        <v>79</v>
      </c>
      <c r="AB1169" s="12" t="s">
        <v>86</v>
      </c>
      <c r="AC1169" s="4">
        <f t="shared" si="180"/>
        <v>1</v>
      </c>
      <c r="AD1169" s="2">
        <f>IF(COUNTIF(D$2:D1169,D1169)&gt;1,0,1)</f>
        <v>0</v>
      </c>
      <c r="AG1169" s="2">
        <f t="shared" si="181"/>
        <v>0</v>
      </c>
      <c r="AH1169" s="2">
        <f t="shared" si="187"/>
        <v>0</v>
      </c>
      <c r="AI1169" s="2">
        <f t="shared" si="182"/>
        <v>0</v>
      </c>
      <c r="AJ1169" s="44" t="str">
        <f t="shared" si="183"/>
        <v>30798725T30072153K</v>
      </c>
      <c r="AK1169" s="2">
        <f>IF(COUNTIF(AJ$2:AJ1169,AJ1169)&gt;1,0,1)</f>
        <v>0</v>
      </c>
      <c r="AL1169" s="2">
        <f t="shared" si="184"/>
        <v>0</v>
      </c>
      <c r="AM1169" s="2">
        <f t="shared" si="185"/>
        <v>0</v>
      </c>
      <c r="AN1169" s="2">
        <f t="shared" si="186"/>
        <v>0</v>
      </c>
      <c r="AO1169" s="2" t="str">
        <f>VLOOKUP(D1169,'[1]Matriculados PD 2015_2019'!$D:$F,3,0)</f>
        <v>parcial</v>
      </c>
      <c r="AP1169" s="2">
        <f t="shared" si="188"/>
        <v>0</v>
      </c>
      <c r="AQ1169" s="2">
        <f t="shared" si="189"/>
        <v>0</v>
      </c>
    </row>
    <row r="1170" spans="1:43">
      <c r="A1170" s="2">
        <v>531</v>
      </c>
      <c r="B1170" s="5" t="s">
        <v>277</v>
      </c>
      <c r="C1170" s="13" t="s">
        <v>120</v>
      </c>
      <c r="D1170" s="13" t="s">
        <v>3133</v>
      </c>
      <c r="E1170" s="14">
        <v>10531761</v>
      </c>
      <c r="F1170" s="14">
        <v>102482</v>
      </c>
      <c r="G1170" s="14" t="s">
        <v>3134</v>
      </c>
      <c r="H1170" s="13" t="s">
        <v>73</v>
      </c>
      <c r="I1170" s="13" t="s">
        <v>74</v>
      </c>
      <c r="J1170" s="14" t="s">
        <v>75</v>
      </c>
      <c r="K1170" s="14" t="s">
        <v>3135</v>
      </c>
      <c r="L1170" s="13">
        <v>2016</v>
      </c>
      <c r="M1170" s="15">
        <v>42915</v>
      </c>
      <c r="N1170" s="16" t="s">
        <v>77</v>
      </c>
      <c r="O1170" s="16">
        <v>0</v>
      </c>
      <c r="P1170" s="16" t="s">
        <v>78</v>
      </c>
      <c r="Q1170" s="16" t="s">
        <v>78</v>
      </c>
      <c r="R1170" s="16" t="s">
        <v>78</v>
      </c>
      <c r="S1170" s="16" t="s">
        <v>78</v>
      </c>
      <c r="T1170" s="14" t="s">
        <v>80</v>
      </c>
      <c r="U1170" s="13" t="s">
        <v>2075</v>
      </c>
      <c r="V1170" s="14" t="s">
        <v>2076</v>
      </c>
      <c r="W1170" s="13" t="s">
        <v>83</v>
      </c>
      <c r="X1170" s="17" t="s">
        <v>2109</v>
      </c>
      <c r="Y1170" s="14">
        <v>610</v>
      </c>
      <c r="Z1170" s="14" t="s">
        <v>294</v>
      </c>
      <c r="AA1170" s="13" t="s">
        <v>79</v>
      </c>
      <c r="AB1170" s="18" t="s">
        <v>86</v>
      </c>
      <c r="AC1170" s="4">
        <f t="shared" si="180"/>
        <v>1</v>
      </c>
      <c r="AD1170" s="2">
        <f>IF(COUNTIF(D$2:D1170,D1170)&gt;1,0,1)</f>
        <v>1</v>
      </c>
      <c r="AG1170" s="2">
        <f t="shared" si="181"/>
        <v>0</v>
      </c>
      <c r="AH1170" s="2">
        <f t="shared" si="187"/>
        <v>0</v>
      </c>
      <c r="AI1170" s="2">
        <f t="shared" si="182"/>
        <v>1</v>
      </c>
      <c r="AJ1170" s="44" t="str">
        <f t="shared" si="183"/>
        <v>31731561W30424970H</v>
      </c>
      <c r="AK1170" s="2">
        <f>IF(COUNTIF(AJ$2:AJ1170,AJ1170)&gt;1,0,1)</f>
        <v>1</v>
      </c>
      <c r="AL1170" s="2">
        <f t="shared" si="184"/>
        <v>1</v>
      </c>
      <c r="AM1170" s="2">
        <f t="shared" si="185"/>
        <v>0</v>
      </c>
      <c r="AN1170" s="2">
        <f t="shared" si="186"/>
        <v>0</v>
      </c>
      <c r="AO1170" s="2" t="str">
        <f>VLOOKUP(D1170,'[1]Matriculados PD 2015_2019'!$D:$F,3,0)</f>
        <v>parcial</v>
      </c>
      <c r="AP1170" s="2">
        <f t="shared" si="188"/>
        <v>0</v>
      </c>
      <c r="AQ1170" s="2">
        <f t="shared" si="189"/>
        <v>1</v>
      </c>
    </row>
    <row r="1171" spans="1:43">
      <c r="A1171" s="2">
        <v>531</v>
      </c>
      <c r="B1171" s="6" t="s">
        <v>277</v>
      </c>
      <c r="C1171" s="7" t="s">
        <v>120</v>
      </c>
      <c r="D1171" s="7" t="s">
        <v>3133</v>
      </c>
      <c r="E1171" s="8">
        <v>10531761</v>
      </c>
      <c r="F1171" s="8">
        <v>102482</v>
      </c>
      <c r="G1171" s="8" t="s">
        <v>3134</v>
      </c>
      <c r="H1171" s="7" t="s">
        <v>73</v>
      </c>
      <c r="I1171" s="7" t="s">
        <v>74</v>
      </c>
      <c r="J1171" s="8" t="s">
        <v>75</v>
      </c>
      <c r="K1171" s="8" t="s">
        <v>3135</v>
      </c>
      <c r="L1171" s="7">
        <v>2016</v>
      </c>
      <c r="M1171" s="9">
        <v>42915</v>
      </c>
      <c r="N1171" s="10" t="s">
        <v>77</v>
      </c>
      <c r="O1171" s="10">
        <v>0</v>
      </c>
      <c r="P1171" s="10" t="s">
        <v>78</v>
      </c>
      <c r="Q1171" s="10" t="s">
        <v>78</v>
      </c>
      <c r="R1171" s="10" t="s">
        <v>78</v>
      </c>
      <c r="S1171" s="10" t="s">
        <v>78</v>
      </c>
      <c r="T1171" s="8" t="s">
        <v>80</v>
      </c>
      <c r="U1171" s="7" t="s">
        <v>2170</v>
      </c>
      <c r="V1171" s="8" t="s">
        <v>2171</v>
      </c>
      <c r="W1171" s="7" t="s">
        <v>83</v>
      </c>
      <c r="X1171" s="11" t="s">
        <v>2109</v>
      </c>
      <c r="Y1171" s="8">
        <v>610</v>
      </c>
      <c r="Z1171" s="8" t="s">
        <v>294</v>
      </c>
      <c r="AA1171" s="7" t="s">
        <v>79</v>
      </c>
      <c r="AB1171" s="12" t="s">
        <v>86</v>
      </c>
      <c r="AC1171" s="4">
        <f t="shared" si="180"/>
        <v>1</v>
      </c>
      <c r="AD1171" s="2">
        <f>IF(COUNTIF(D$2:D1171,D1171)&gt;1,0,1)</f>
        <v>0</v>
      </c>
      <c r="AG1171" s="2">
        <f t="shared" si="181"/>
        <v>0</v>
      </c>
      <c r="AH1171" s="2">
        <f t="shared" si="187"/>
        <v>0</v>
      </c>
      <c r="AI1171" s="2">
        <f t="shared" si="182"/>
        <v>0</v>
      </c>
      <c r="AJ1171" s="44" t="str">
        <f t="shared" si="183"/>
        <v>31731561W30540735R</v>
      </c>
      <c r="AK1171" s="2">
        <f>IF(COUNTIF(AJ$2:AJ1171,AJ1171)&gt;1,0,1)</f>
        <v>1</v>
      </c>
      <c r="AL1171" s="2">
        <f t="shared" si="184"/>
        <v>0</v>
      </c>
      <c r="AM1171" s="2">
        <f t="shared" si="185"/>
        <v>0</v>
      </c>
      <c r="AN1171" s="2">
        <f t="shared" si="186"/>
        <v>0</v>
      </c>
      <c r="AO1171" s="2" t="str">
        <f>VLOOKUP(D1171,'[1]Matriculados PD 2015_2019'!$D:$F,3,0)</f>
        <v>parcial</v>
      </c>
      <c r="AP1171" s="2">
        <f t="shared" si="188"/>
        <v>0</v>
      </c>
      <c r="AQ1171" s="2">
        <f t="shared" si="189"/>
        <v>0</v>
      </c>
    </row>
    <row r="1172" spans="1:43">
      <c r="A1172" s="2">
        <v>531</v>
      </c>
      <c r="B1172" s="5" t="s">
        <v>277</v>
      </c>
      <c r="C1172" s="13" t="s">
        <v>120</v>
      </c>
      <c r="D1172" s="13" t="s">
        <v>3133</v>
      </c>
      <c r="E1172" s="14">
        <v>10531761</v>
      </c>
      <c r="F1172" s="14">
        <v>102482</v>
      </c>
      <c r="G1172" s="14" t="s">
        <v>3134</v>
      </c>
      <c r="H1172" s="13" t="s">
        <v>73</v>
      </c>
      <c r="I1172" s="13" t="s">
        <v>74</v>
      </c>
      <c r="J1172" s="14" t="s">
        <v>75</v>
      </c>
      <c r="K1172" s="14" t="s">
        <v>3135</v>
      </c>
      <c r="L1172" s="13">
        <v>2016</v>
      </c>
      <c r="M1172" s="15">
        <v>42915</v>
      </c>
      <c r="N1172" s="16" t="s">
        <v>77</v>
      </c>
      <c r="O1172" s="16">
        <v>0</v>
      </c>
      <c r="P1172" s="16" t="s">
        <v>78</v>
      </c>
      <c r="Q1172" s="16" t="s">
        <v>78</v>
      </c>
      <c r="R1172" s="16" t="s">
        <v>78</v>
      </c>
      <c r="S1172" s="16" t="s">
        <v>78</v>
      </c>
      <c r="T1172" s="14" t="s">
        <v>90</v>
      </c>
      <c r="U1172" s="13" t="s">
        <v>2170</v>
      </c>
      <c r="V1172" s="14" t="s">
        <v>2171</v>
      </c>
      <c r="W1172" s="13" t="s">
        <v>83</v>
      </c>
      <c r="X1172" s="17" t="s">
        <v>2109</v>
      </c>
      <c r="Y1172" s="14">
        <v>610</v>
      </c>
      <c r="Z1172" s="14" t="s">
        <v>294</v>
      </c>
      <c r="AA1172" s="13" t="s">
        <v>79</v>
      </c>
      <c r="AB1172" s="18" t="s">
        <v>86</v>
      </c>
      <c r="AC1172" s="4">
        <f t="shared" si="180"/>
        <v>1</v>
      </c>
      <c r="AD1172" s="2">
        <f>IF(COUNTIF(D$2:D1172,D1172)&gt;1,0,1)</f>
        <v>0</v>
      </c>
      <c r="AG1172" s="2">
        <f t="shared" si="181"/>
        <v>0</v>
      </c>
      <c r="AH1172" s="2">
        <f t="shared" si="187"/>
        <v>0</v>
      </c>
      <c r="AI1172" s="2">
        <f t="shared" si="182"/>
        <v>0</v>
      </c>
      <c r="AJ1172" s="44" t="str">
        <f t="shared" si="183"/>
        <v>31731561W30540735R</v>
      </c>
      <c r="AK1172" s="2">
        <f>IF(COUNTIF(AJ$2:AJ1172,AJ1172)&gt;1,0,1)</f>
        <v>0</v>
      </c>
      <c r="AL1172" s="2">
        <f t="shared" si="184"/>
        <v>0</v>
      </c>
      <c r="AM1172" s="2">
        <f t="shared" si="185"/>
        <v>0</v>
      </c>
      <c r="AN1172" s="2">
        <f t="shared" si="186"/>
        <v>0</v>
      </c>
      <c r="AO1172" s="2" t="str">
        <f>VLOOKUP(D1172,'[1]Matriculados PD 2015_2019'!$D:$F,3,0)</f>
        <v>parcial</v>
      </c>
      <c r="AP1172" s="2">
        <f t="shared" si="188"/>
        <v>0</v>
      </c>
      <c r="AQ1172" s="2">
        <f t="shared" si="189"/>
        <v>0</v>
      </c>
    </row>
    <row r="1173" spans="1:43">
      <c r="A1173" s="2">
        <v>531</v>
      </c>
      <c r="B1173" s="6" t="s">
        <v>277</v>
      </c>
      <c r="C1173" s="7" t="s">
        <v>120</v>
      </c>
      <c r="D1173" s="7" t="s">
        <v>3136</v>
      </c>
      <c r="E1173" s="8">
        <v>10104645</v>
      </c>
      <c r="F1173" s="8">
        <v>102482</v>
      </c>
      <c r="G1173" s="8" t="s">
        <v>3137</v>
      </c>
      <c r="H1173" s="7" t="s">
        <v>83</v>
      </c>
      <c r="I1173" s="7" t="s">
        <v>74</v>
      </c>
      <c r="J1173" s="8" t="s">
        <v>75</v>
      </c>
      <c r="K1173" s="8" t="s">
        <v>3138</v>
      </c>
      <c r="L1173" s="7">
        <v>2016</v>
      </c>
      <c r="M1173" s="9">
        <v>43039</v>
      </c>
      <c r="N1173" s="10" t="s">
        <v>77</v>
      </c>
      <c r="O1173" s="10">
        <v>0</v>
      </c>
      <c r="P1173" s="10" t="s">
        <v>78</v>
      </c>
      <c r="Q1173" s="10" t="s">
        <v>78</v>
      </c>
      <c r="R1173" s="10" t="s">
        <v>78</v>
      </c>
      <c r="S1173" s="10" t="s">
        <v>78</v>
      </c>
      <c r="T1173" s="8" t="s">
        <v>80</v>
      </c>
      <c r="U1173" s="7" t="s">
        <v>3139</v>
      </c>
      <c r="V1173" s="8" t="s">
        <v>3140</v>
      </c>
      <c r="W1173" s="7" t="s">
        <v>83</v>
      </c>
      <c r="X1173" s="11" t="s">
        <v>2109</v>
      </c>
      <c r="Y1173" s="8">
        <v>610</v>
      </c>
      <c r="Z1173" s="8" t="s">
        <v>294</v>
      </c>
      <c r="AA1173" s="7" t="s">
        <v>79</v>
      </c>
      <c r="AB1173" s="12" t="s">
        <v>86</v>
      </c>
      <c r="AC1173" s="4">
        <f t="shared" si="180"/>
        <v>1</v>
      </c>
      <c r="AD1173" s="2">
        <f>IF(COUNTIF(D$2:D1173,D1173)&gt;1,0,1)</f>
        <v>1</v>
      </c>
      <c r="AG1173" s="2">
        <f t="shared" si="181"/>
        <v>0</v>
      </c>
      <c r="AH1173" s="2">
        <f t="shared" si="187"/>
        <v>0</v>
      </c>
      <c r="AI1173" s="2">
        <f t="shared" si="182"/>
        <v>1</v>
      </c>
      <c r="AJ1173" s="44" t="str">
        <f t="shared" si="183"/>
        <v>44350927G04161225L</v>
      </c>
      <c r="AK1173" s="2">
        <f>IF(COUNTIF(AJ$2:AJ1173,AJ1173)&gt;1,0,1)</f>
        <v>1</v>
      </c>
      <c r="AL1173" s="2">
        <f t="shared" si="184"/>
        <v>1</v>
      </c>
      <c r="AM1173" s="2">
        <f t="shared" si="185"/>
        <v>0</v>
      </c>
      <c r="AN1173" s="2">
        <f t="shared" si="186"/>
        <v>0</v>
      </c>
      <c r="AO1173" s="2" t="str">
        <f>VLOOKUP(D1173,'[1]Matriculados PD 2015_2019'!$D:$F,3,0)</f>
        <v>completo</v>
      </c>
      <c r="AP1173" s="2">
        <f t="shared" si="188"/>
        <v>1</v>
      </c>
      <c r="AQ1173" s="2">
        <f t="shared" si="189"/>
        <v>0</v>
      </c>
    </row>
    <row r="1174" spans="1:43">
      <c r="A1174" s="2">
        <v>531</v>
      </c>
      <c r="B1174" s="5" t="s">
        <v>277</v>
      </c>
      <c r="C1174" s="13" t="s">
        <v>120</v>
      </c>
      <c r="D1174" s="13" t="s">
        <v>3136</v>
      </c>
      <c r="E1174" s="14">
        <v>10104645</v>
      </c>
      <c r="F1174" s="14">
        <v>102482</v>
      </c>
      <c r="G1174" s="14" t="s">
        <v>3137</v>
      </c>
      <c r="H1174" s="13" t="s">
        <v>83</v>
      </c>
      <c r="I1174" s="13" t="s">
        <v>74</v>
      </c>
      <c r="J1174" s="14" t="s">
        <v>75</v>
      </c>
      <c r="K1174" s="14" t="s">
        <v>3138</v>
      </c>
      <c r="L1174" s="13">
        <v>2016</v>
      </c>
      <c r="M1174" s="15">
        <v>43039</v>
      </c>
      <c r="N1174" s="16" t="s">
        <v>77</v>
      </c>
      <c r="O1174" s="16">
        <v>0</v>
      </c>
      <c r="P1174" s="16" t="s">
        <v>78</v>
      </c>
      <c r="Q1174" s="16" t="s">
        <v>78</v>
      </c>
      <c r="R1174" s="16" t="s">
        <v>78</v>
      </c>
      <c r="S1174" s="16" t="s">
        <v>78</v>
      </c>
      <c r="T1174" s="14" t="s">
        <v>90</v>
      </c>
      <c r="U1174" s="13" t="s">
        <v>3141</v>
      </c>
      <c r="V1174" s="14" t="s">
        <v>3142</v>
      </c>
      <c r="W1174" s="13" t="s">
        <v>83</v>
      </c>
      <c r="X1174" s="17" t="s">
        <v>399</v>
      </c>
      <c r="Y1174" s="14">
        <v>90</v>
      </c>
      <c r="Z1174" s="14" t="s">
        <v>1226</v>
      </c>
      <c r="AA1174" s="13" t="s">
        <v>79</v>
      </c>
      <c r="AB1174" s="18" t="s">
        <v>86</v>
      </c>
      <c r="AC1174" s="4">
        <f t="shared" si="180"/>
        <v>1</v>
      </c>
      <c r="AD1174" s="2">
        <f>IF(COUNTIF(D$2:D1174,D1174)&gt;1,0,1)</f>
        <v>0</v>
      </c>
      <c r="AG1174" s="2">
        <f t="shared" si="181"/>
        <v>0</v>
      </c>
      <c r="AH1174" s="2">
        <f t="shared" si="187"/>
        <v>0</v>
      </c>
      <c r="AI1174" s="2">
        <f t="shared" si="182"/>
        <v>0</v>
      </c>
      <c r="AJ1174" s="44" t="str">
        <f t="shared" si="183"/>
        <v>44350927G45701767P</v>
      </c>
      <c r="AK1174" s="2">
        <f>IF(COUNTIF(AJ$2:AJ1174,AJ1174)&gt;1,0,1)</f>
        <v>1</v>
      </c>
      <c r="AL1174" s="2">
        <f t="shared" si="184"/>
        <v>0</v>
      </c>
      <c r="AM1174" s="2">
        <f t="shared" si="185"/>
        <v>0</v>
      </c>
      <c r="AN1174" s="2">
        <f t="shared" si="186"/>
        <v>0</v>
      </c>
      <c r="AO1174" s="2" t="str">
        <f>VLOOKUP(D1174,'[1]Matriculados PD 2015_2019'!$D:$F,3,0)</f>
        <v>completo</v>
      </c>
      <c r="AP1174" s="2">
        <f t="shared" si="188"/>
        <v>0</v>
      </c>
      <c r="AQ1174" s="2">
        <f t="shared" si="189"/>
        <v>0</v>
      </c>
    </row>
    <row r="1175" spans="1:43">
      <c r="A1175" s="2">
        <v>531</v>
      </c>
      <c r="B1175" s="5" t="s">
        <v>277</v>
      </c>
      <c r="C1175" s="13" t="s">
        <v>120</v>
      </c>
      <c r="D1175" s="13" t="s">
        <v>3143</v>
      </c>
      <c r="E1175" s="14">
        <v>15721</v>
      </c>
      <c r="F1175" s="14">
        <v>102482</v>
      </c>
      <c r="G1175" s="14" t="s">
        <v>3144</v>
      </c>
      <c r="H1175" s="13" t="s">
        <v>83</v>
      </c>
      <c r="I1175" s="13" t="s">
        <v>74</v>
      </c>
      <c r="J1175" s="14" t="s">
        <v>75</v>
      </c>
      <c r="K1175" s="14" t="s">
        <v>3145</v>
      </c>
      <c r="L1175" s="13">
        <v>2016</v>
      </c>
      <c r="M1175" s="15">
        <v>42720</v>
      </c>
      <c r="N1175" s="16" t="s">
        <v>77</v>
      </c>
      <c r="O1175" s="16">
        <v>0</v>
      </c>
      <c r="P1175" s="16" t="s">
        <v>78</v>
      </c>
      <c r="Q1175" s="16" t="s">
        <v>78</v>
      </c>
      <c r="R1175" s="16" t="s">
        <v>78</v>
      </c>
      <c r="S1175" s="16" t="s">
        <v>78</v>
      </c>
      <c r="T1175" s="14" t="s">
        <v>80</v>
      </c>
      <c r="U1175" s="13" t="s">
        <v>310</v>
      </c>
      <c r="V1175" s="14" t="s">
        <v>311</v>
      </c>
      <c r="W1175" s="13" t="s">
        <v>73</v>
      </c>
      <c r="X1175" s="17" t="s">
        <v>2109</v>
      </c>
      <c r="Y1175" s="14">
        <v>610</v>
      </c>
      <c r="Z1175" s="14" t="s">
        <v>294</v>
      </c>
      <c r="AA1175" s="13" t="s">
        <v>79</v>
      </c>
      <c r="AB1175" s="18" t="s">
        <v>86</v>
      </c>
      <c r="AC1175" s="4">
        <f t="shared" si="180"/>
        <v>1</v>
      </c>
      <c r="AD1175" s="2">
        <f>IF(COUNTIF(D$2:D1175,D1175)&gt;1,0,1)</f>
        <v>1</v>
      </c>
      <c r="AG1175" s="2">
        <f t="shared" si="181"/>
        <v>0</v>
      </c>
      <c r="AH1175" s="2">
        <f t="shared" si="187"/>
        <v>0</v>
      </c>
      <c r="AI1175" s="2">
        <f t="shared" si="182"/>
        <v>1</v>
      </c>
      <c r="AJ1175" s="44" t="str">
        <f t="shared" si="183"/>
        <v>44354983N29077500A</v>
      </c>
      <c r="AK1175" s="2">
        <f>IF(COUNTIF(AJ$2:AJ1175,AJ1175)&gt;1,0,1)</f>
        <v>1</v>
      </c>
      <c r="AL1175" s="2">
        <f t="shared" si="184"/>
        <v>1</v>
      </c>
      <c r="AM1175" s="2">
        <f t="shared" si="185"/>
        <v>0</v>
      </c>
      <c r="AN1175" s="2">
        <f t="shared" si="186"/>
        <v>0</v>
      </c>
      <c r="AO1175" s="2" t="str">
        <f>VLOOKUP(D1175,'[1]Matriculados PD 2015_2019'!$D:$F,3,0)</f>
        <v>completo</v>
      </c>
      <c r="AP1175" s="2">
        <f t="shared" si="188"/>
        <v>1</v>
      </c>
      <c r="AQ1175" s="2">
        <f t="shared" si="189"/>
        <v>0</v>
      </c>
    </row>
    <row r="1176" spans="1:43">
      <c r="A1176" s="2">
        <v>531</v>
      </c>
      <c r="B1176" s="6" t="s">
        <v>277</v>
      </c>
      <c r="C1176" s="7" t="s">
        <v>120</v>
      </c>
      <c r="D1176" s="7" t="s">
        <v>3143</v>
      </c>
      <c r="E1176" s="8">
        <v>15721</v>
      </c>
      <c r="F1176" s="8">
        <v>102482</v>
      </c>
      <c r="G1176" s="8" t="s">
        <v>3144</v>
      </c>
      <c r="H1176" s="7" t="s">
        <v>83</v>
      </c>
      <c r="I1176" s="7" t="s">
        <v>74</v>
      </c>
      <c r="J1176" s="8" t="s">
        <v>75</v>
      </c>
      <c r="K1176" s="8" t="s">
        <v>3145</v>
      </c>
      <c r="L1176" s="7">
        <v>2016</v>
      </c>
      <c r="M1176" s="9">
        <v>42720</v>
      </c>
      <c r="N1176" s="10" t="s">
        <v>77</v>
      </c>
      <c r="O1176" s="10">
        <v>0</v>
      </c>
      <c r="P1176" s="10" t="s">
        <v>78</v>
      </c>
      <c r="Q1176" s="10" t="s">
        <v>78</v>
      </c>
      <c r="R1176" s="10" t="s">
        <v>78</v>
      </c>
      <c r="S1176" s="10" t="s">
        <v>78</v>
      </c>
      <c r="T1176" s="8" t="s">
        <v>80</v>
      </c>
      <c r="U1176" s="7" t="s">
        <v>312</v>
      </c>
      <c r="V1176" s="8" t="s">
        <v>313</v>
      </c>
      <c r="W1176" s="7" t="s">
        <v>83</v>
      </c>
      <c r="X1176" s="11" t="s">
        <v>283</v>
      </c>
      <c r="Y1176" s="8">
        <v>50</v>
      </c>
      <c r="Z1176" s="8" t="s">
        <v>314</v>
      </c>
      <c r="AA1176" s="7" t="s">
        <v>99</v>
      </c>
      <c r="AB1176" s="12" t="s">
        <v>100</v>
      </c>
      <c r="AC1176" s="4">
        <f t="shared" si="180"/>
        <v>1</v>
      </c>
      <c r="AD1176" s="2">
        <f>IF(COUNTIF(D$2:D1176,D1176)&gt;1,0,1)</f>
        <v>0</v>
      </c>
      <c r="AG1176" s="2">
        <f t="shared" si="181"/>
        <v>0</v>
      </c>
      <c r="AH1176" s="2">
        <f t="shared" si="187"/>
        <v>0</v>
      </c>
      <c r="AI1176" s="2">
        <f t="shared" si="182"/>
        <v>0</v>
      </c>
      <c r="AJ1176" s="44" t="str">
        <f t="shared" si="183"/>
        <v>44354983N30508275V</v>
      </c>
      <c r="AK1176" s="2">
        <f>IF(COUNTIF(AJ$2:AJ1176,AJ1176)&gt;1,0,1)</f>
        <v>1</v>
      </c>
      <c r="AL1176" s="2">
        <f t="shared" si="184"/>
        <v>0</v>
      </c>
      <c r="AM1176" s="2">
        <f t="shared" si="185"/>
        <v>0</v>
      </c>
      <c r="AN1176" s="2">
        <f t="shared" si="186"/>
        <v>0</v>
      </c>
      <c r="AO1176" s="2" t="str">
        <f>VLOOKUP(D1176,'[1]Matriculados PD 2015_2019'!$D:$F,3,0)</f>
        <v>completo</v>
      </c>
      <c r="AP1176" s="2">
        <f t="shared" si="188"/>
        <v>0</v>
      </c>
      <c r="AQ1176" s="2">
        <f t="shared" si="189"/>
        <v>0</v>
      </c>
    </row>
    <row r="1177" spans="1:43">
      <c r="A1177" s="2">
        <v>531</v>
      </c>
      <c r="B1177" s="5" t="s">
        <v>277</v>
      </c>
      <c r="C1177" s="13" t="s">
        <v>120</v>
      </c>
      <c r="D1177" s="13" t="s">
        <v>3143</v>
      </c>
      <c r="E1177" s="14">
        <v>15721</v>
      </c>
      <c r="F1177" s="14">
        <v>102482</v>
      </c>
      <c r="G1177" s="14" t="s">
        <v>3144</v>
      </c>
      <c r="H1177" s="13" t="s">
        <v>83</v>
      </c>
      <c r="I1177" s="13" t="s">
        <v>74</v>
      </c>
      <c r="J1177" s="14" t="s">
        <v>75</v>
      </c>
      <c r="K1177" s="14" t="s">
        <v>3145</v>
      </c>
      <c r="L1177" s="13">
        <v>2016</v>
      </c>
      <c r="M1177" s="15">
        <v>42720</v>
      </c>
      <c r="N1177" s="16" t="s">
        <v>77</v>
      </c>
      <c r="O1177" s="16">
        <v>0</v>
      </c>
      <c r="P1177" s="16" t="s">
        <v>78</v>
      </c>
      <c r="Q1177" s="16" t="s">
        <v>78</v>
      </c>
      <c r="R1177" s="16" t="s">
        <v>78</v>
      </c>
      <c r="S1177" s="16" t="s">
        <v>78</v>
      </c>
      <c r="T1177" s="14" t="s">
        <v>90</v>
      </c>
      <c r="U1177" s="13" t="s">
        <v>312</v>
      </c>
      <c r="V1177" s="14" t="s">
        <v>313</v>
      </c>
      <c r="W1177" s="13" t="s">
        <v>83</v>
      </c>
      <c r="X1177" s="17" t="s">
        <v>283</v>
      </c>
      <c r="Y1177" s="14">
        <v>50</v>
      </c>
      <c r="Z1177" s="14" t="s">
        <v>314</v>
      </c>
      <c r="AA1177" s="13" t="s">
        <v>99</v>
      </c>
      <c r="AB1177" s="18" t="s">
        <v>100</v>
      </c>
      <c r="AC1177" s="4">
        <f t="shared" si="180"/>
        <v>1</v>
      </c>
      <c r="AD1177" s="2">
        <f>IF(COUNTIF(D$2:D1177,D1177)&gt;1,0,1)</f>
        <v>0</v>
      </c>
      <c r="AG1177" s="2">
        <f t="shared" si="181"/>
        <v>0</v>
      </c>
      <c r="AH1177" s="2">
        <f t="shared" si="187"/>
        <v>0</v>
      </c>
      <c r="AI1177" s="2">
        <f t="shared" si="182"/>
        <v>0</v>
      </c>
      <c r="AJ1177" s="44" t="str">
        <f t="shared" si="183"/>
        <v>44354983N30508275V</v>
      </c>
      <c r="AK1177" s="2">
        <f>IF(COUNTIF(AJ$2:AJ1177,AJ1177)&gt;1,0,1)</f>
        <v>0</v>
      </c>
      <c r="AL1177" s="2">
        <f t="shared" si="184"/>
        <v>0</v>
      </c>
      <c r="AM1177" s="2">
        <f t="shared" si="185"/>
        <v>0</v>
      </c>
      <c r="AN1177" s="2">
        <f t="shared" si="186"/>
        <v>0</v>
      </c>
      <c r="AO1177" s="2" t="str">
        <f>VLOOKUP(D1177,'[1]Matriculados PD 2015_2019'!$D:$F,3,0)</f>
        <v>completo</v>
      </c>
      <c r="AP1177" s="2">
        <f t="shared" si="188"/>
        <v>0</v>
      </c>
      <c r="AQ1177" s="2">
        <f t="shared" si="189"/>
        <v>0</v>
      </c>
    </row>
    <row r="1178" spans="1:43">
      <c r="A1178" s="2">
        <v>531</v>
      </c>
      <c r="B1178" s="6" t="s">
        <v>277</v>
      </c>
      <c r="C1178" s="7" t="s">
        <v>120</v>
      </c>
      <c r="D1178" s="7" t="s">
        <v>3146</v>
      </c>
      <c r="E1178" s="8">
        <v>10336270</v>
      </c>
      <c r="F1178" s="8">
        <v>102482</v>
      </c>
      <c r="G1178" s="8" t="s">
        <v>3147</v>
      </c>
      <c r="H1178" s="7" t="s">
        <v>83</v>
      </c>
      <c r="I1178" s="7" t="s">
        <v>74</v>
      </c>
      <c r="J1178" s="8" t="s">
        <v>75</v>
      </c>
      <c r="K1178" s="8" t="s">
        <v>3148</v>
      </c>
      <c r="L1178" s="7">
        <v>2016</v>
      </c>
      <c r="M1178" s="9">
        <v>42874</v>
      </c>
      <c r="N1178" s="10" t="s">
        <v>77</v>
      </c>
      <c r="O1178" s="10">
        <v>0</v>
      </c>
      <c r="P1178" s="10" t="s">
        <v>78</v>
      </c>
      <c r="Q1178" s="10" t="s">
        <v>79</v>
      </c>
      <c r="R1178" s="10" t="s">
        <v>78</v>
      </c>
      <c r="S1178" s="10" t="s">
        <v>79</v>
      </c>
      <c r="T1178" s="8" t="s">
        <v>80</v>
      </c>
      <c r="U1178" s="7" t="s">
        <v>3126</v>
      </c>
      <c r="V1178" s="8" t="s">
        <v>3127</v>
      </c>
      <c r="W1178" s="7"/>
      <c r="X1178" s="11"/>
      <c r="Y1178" s="8"/>
      <c r="Z1178" s="8"/>
      <c r="AA1178" s="7"/>
      <c r="AB1178" s="12"/>
      <c r="AC1178" s="4">
        <f t="shared" si="180"/>
        <v>1</v>
      </c>
      <c r="AD1178" s="2">
        <f>IF(COUNTIF(D$2:D1178,D1178)&gt;1,0,1)</f>
        <v>1</v>
      </c>
      <c r="AG1178" s="2">
        <f t="shared" si="181"/>
        <v>1</v>
      </c>
      <c r="AH1178" s="2">
        <f t="shared" si="187"/>
        <v>0</v>
      </c>
      <c r="AI1178" s="2">
        <f t="shared" si="182"/>
        <v>1</v>
      </c>
      <c r="AJ1178" s="44" t="str">
        <f t="shared" si="183"/>
        <v>44368394Z05922226W</v>
      </c>
      <c r="AK1178" s="2">
        <f>IF(COUNTIF(AJ$2:AJ1178,AJ1178)&gt;1,0,1)</f>
        <v>1</v>
      </c>
      <c r="AL1178" s="2">
        <f t="shared" si="184"/>
        <v>1</v>
      </c>
      <c r="AM1178" s="2">
        <f t="shared" si="185"/>
        <v>1</v>
      </c>
      <c r="AN1178" s="2">
        <f t="shared" si="186"/>
        <v>0</v>
      </c>
      <c r="AO1178" s="2" t="str">
        <f>VLOOKUP(D1178,'[1]Matriculados PD 2015_2019'!$D:$F,3,0)</f>
        <v>completo</v>
      </c>
      <c r="AP1178" s="2">
        <f t="shared" si="188"/>
        <v>1</v>
      </c>
      <c r="AQ1178" s="2">
        <f t="shared" si="189"/>
        <v>0</v>
      </c>
    </row>
    <row r="1179" spans="1:43">
      <c r="A1179" s="2">
        <v>531</v>
      </c>
      <c r="B1179" s="5" t="s">
        <v>277</v>
      </c>
      <c r="C1179" s="13" t="s">
        <v>120</v>
      </c>
      <c r="D1179" s="13" t="s">
        <v>3146</v>
      </c>
      <c r="E1179" s="14">
        <v>10336270</v>
      </c>
      <c r="F1179" s="14">
        <v>102482</v>
      </c>
      <c r="G1179" s="14" t="s">
        <v>3147</v>
      </c>
      <c r="H1179" s="13" t="s">
        <v>83</v>
      </c>
      <c r="I1179" s="13" t="s">
        <v>74</v>
      </c>
      <c r="J1179" s="14" t="s">
        <v>75</v>
      </c>
      <c r="K1179" s="14" t="s">
        <v>3148</v>
      </c>
      <c r="L1179" s="13">
        <v>2016</v>
      </c>
      <c r="M1179" s="15">
        <v>42874</v>
      </c>
      <c r="N1179" s="16" t="s">
        <v>77</v>
      </c>
      <c r="O1179" s="16">
        <v>0</v>
      </c>
      <c r="P1179" s="16" t="s">
        <v>78</v>
      </c>
      <c r="Q1179" s="16" t="s">
        <v>79</v>
      </c>
      <c r="R1179" s="16" t="s">
        <v>78</v>
      </c>
      <c r="S1179" s="16" t="s">
        <v>79</v>
      </c>
      <c r="T1179" s="14" t="s">
        <v>80</v>
      </c>
      <c r="U1179" s="13" t="s">
        <v>3118</v>
      </c>
      <c r="V1179" s="14" t="s">
        <v>3149</v>
      </c>
      <c r="W1179" s="13"/>
      <c r="X1179" s="17"/>
      <c r="Y1179" s="14"/>
      <c r="Z1179" s="14"/>
      <c r="AA1179" s="13"/>
      <c r="AB1179" s="18"/>
      <c r="AC1179" s="4">
        <f t="shared" si="180"/>
        <v>1</v>
      </c>
      <c r="AD1179" s="2">
        <f>IF(COUNTIF(D$2:D1179,D1179)&gt;1,0,1)</f>
        <v>0</v>
      </c>
      <c r="AG1179" s="2">
        <f t="shared" si="181"/>
        <v>0</v>
      </c>
      <c r="AH1179" s="2">
        <f t="shared" si="187"/>
        <v>0</v>
      </c>
      <c r="AI1179" s="2">
        <f t="shared" si="182"/>
        <v>0</v>
      </c>
      <c r="AJ1179" s="44" t="str">
        <f t="shared" si="183"/>
        <v>44368394Z30524254B</v>
      </c>
      <c r="AK1179" s="2">
        <f>IF(COUNTIF(AJ$2:AJ1179,AJ1179)&gt;1,0,1)</f>
        <v>1</v>
      </c>
      <c r="AL1179" s="2">
        <f t="shared" si="184"/>
        <v>0</v>
      </c>
      <c r="AM1179" s="2">
        <f t="shared" si="185"/>
        <v>0</v>
      </c>
      <c r="AN1179" s="2">
        <f t="shared" si="186"/>
        <v>0</v>
      </c>
      <c r="AO1179" s="2" t="str">
        <f>VLOOKUP(D1179,'[1]Matriculados PD 2015_2019'!$D:$F,3,0)</f>
        <v>completo</v>
      </c>
      <c r="AP1179" s="2">
        <f t="shared" si="188"/>
        <v>0</v>
      </c>
      <c r="AQ1179" s="2">
        <f t="shared" si="189"/>
        <v>0</v>
      </c>
    </row>
    <row r="1180" spans="1:43">
      <c r="A1180" s="2">
        <v>531</v>
      </c>
      <c r="B1180" s="6" t="s">
        <v>277</v>
      </c>
      <c r="C1180" s="7" t="s">
        <v>120</v>
      </c>
      <c r="D1180" s="7" t="s">
        <v>3150</v>
      </c>
      <c r="E1180" s="8">
        <v>20018083</v>
      </c>
      <c r="F1180" s="8">
        <v>102482</v>
      </c>
      <c r="G1180" s="8" t="s">
        <v>3151</v>
      </c>
      <c r="H1180" s="7" t="s">
        <v>73</v>
      </c>
      <c r="I1180" s="7" t="s">
        <v>74</v>
      </c>
      <c r="J1180" s="8" t="s">
        <v>75</v>
      </c>
      <c r="K1180" s="8" t="s">
        <v>3152</v>
      </c>
      <c r="L1180" s="7">
        <v>2016</v>
      </c>
      <c r="M1180" s="9">
        <v>43070</v>
      </c>
      <c r="N1180" s="10" t="s">
        <v>113</v>
      </c>
      <c r="O1180" s="10">
        <v>0</v>
      </c>
      <c r="P1180" s="10" t="s">
        <v>78</v>
      </c>
      <c r="Q1180" s="10" t="s">
        <v>78</v>
      </c>
      <c r="R1180" s="10" t="s">
        <v>78</v>
      </c>
      <c r="S1180" s="10" t="s">
        <v>78</v>
      </c>
      <c r="T1180" s="8" t="s">
        <v>80</v>
      </c>
      <c r="U1180" s="7" t="s">
        <v>1278</v>
      </c>
      <c r="V1180" s="8" t="s">
        <v>1279</v>
      </c>
      <c r="W1180" s="7" t="s">
        <v>83</v>
      </c>
      <c r="X1180" s="11" t="s">
        <v>2109</v>
      </c>
      <c r="Y1180" s="8">
        <v>610</v>
      </c>
      <c r="Z1180" s="8" t="s">
        <v>294</v>
      </c>
      <c r="AA1180" s="7" t="s">
        <v>79</v>
      </c>
      <c r="AB1180" s="12" t="s">
        <v>86</v>
      </c>
      <c r="AC1180" s="4">
        <f t="shared" si="180"/>
        <v>1</v>
      </c>
      <c r="AD1180" s="2">
        <f>IF(COUNTIF(D$2:D1180,D1180)&gt;1,0,1)</f>
        <v>1</v>
      </c>
      <c r="AG1180" s="2">
        <f t="shared" si="181"/>
        <v>0</v>
      </c>
      <c r="AH1180" s="2">
        <f t="shared" si="187"/>
        <v>0</v>
      </c>
      <c r="AI1180" s="2">
        <f t="shared" si="182"/>
        <v>0</v>
      </c>
      <c r="AJ1180" s="44" t="str">
        <f t="shared" si="183"/>
        <v>46286952G30441701M</v>
      </c>
      <c r="AK1180" s="2">
        <f>IF(COUNTIF(AJ$2:AJ1180,AJ1180)&gt;1,0,1)</f>
        <v>1</v>
      </c>
      <c r="AL1180" s="2">
        <f t="shared" si="184"/>
        <v>1</v>
      </c>
      <c r="AM1180" s="2">
        <f t="shared" si="185"/>
        <v>0</v>
      </c>
      <c r="AN1180" s="2">
        <f t="shared" si="186"/>
        <v>0</v>
      </c>
      <c r="AO1180" s="2" t="str">
        <f>VLOOKUP(D1180,'[1]Matriculados PD 2015_2019'!$D:$F,3,0)</f>
        <v>completo</v>
      </c>
      <c r="AP1180" s="2">
        <f t="shared" si="188"/>
        <v>1</v>
      </c>
      <c r="AQ1180" s="2">
        <f t="shared" si="189"/>
        <v>0</v>
      </c>
    </row>
    <row r="1181" spans="1:43">
      <c r="A1181" s="2">
        <v>531</v>
      </c>
      <c r="B1181" s="5" t="s">
        <v>277</v>
      </c>
      <c r="C1181" s="13" t="s">
        <v>120</v>
      </c>
      <c r="D1181" s="13" t="s">
        <v>3150</v>
      </c>
      <c r="E1181" s="14">
        <v>20018083</v>
      </c>
      <c r="F1181" s="14">
        <v>102482</v>
      </c>
      <c r="G1181" s="14" t="s">
        <v>3151</v>
      </c>
      <c r="H1181" s="13" t="s">
        <v>73</v>
      </c>
      <c r="I1181" s="13" t="s">
        <v>74</v>
      </c>
      <c r="J1181" s="14" t="s">
        <v>75</v>
      </c>
      <c r="K1181" s="14" t="s">
        <v>3152</v>
      </c>
      <c r="L1181" s="13">
        <v>2016</v>
      </c>
      <c r="M1181" s="15">
        <v>43070</v>
      </c>
      <c r="N1181" s="16" t="s">
        <v>113</v>
      </c>
      <c r="O1181" s="16">
        <v>0</v>
      </c>
      <c r="P1181" s="16" t="s">
        <v>78</v>
      </c>
      <c r="Q1181" s="16" t="s">
        <v>78</v>
      </c>
      <c r="R1181" s="16" t="s">
        <v>78</v>
      </c>
      <c r="S1181" s="16" t="s">
        <v>78</v>
      </c>
      <c r="T1181" s="14" t="s">
        <v>80</v>
      </c>
      <c r="U1181" s="13" t="s">
        <v>3153</v>
      </c>
      <c r="V1181" s="14" t="s">
        <v>3154</v>
      </c>
      <c r="W1181" s="13" t="s">
        <v>83</v>
      </c>
      <c r="X1181" s="17" t="s">
        <v>2109</v>
      </c>
      <c r="Y1181" s="14">
        <v>610</v>
      </c>
      <c r="Z1181" s="14" t="s">
        <v>294</v>
      </c>
      <c r="AA1181" s="13" t="s">
        <v>79</v>
      </c>
      <c r="AB1181" s="18" t="s">
        <v>86</v>
      </c>
      <c r="AC1181" s="4">
        <f t="shared" si="180"/>
        <v>1</v>
      </c>
      <c r="AD1181" s="2">
        <f>IF(COUNTIF(D$2:D1181,D1181)&gt;1,0,1)</f>
        <v>0</v>
      </c>
      <c r="AG1181" s="2">
        <f t="shared" si="181"/>
        <v>0</v>
      </c>
      <c r="AH1181" s="2">
        <f t="shared" si="187"/>
        <v>0</v>
      </c>
      <c r="AI1181" s="2">
        <f t="shared" si="182"/>
        <v>0</v>
      </c>
      <c r="AJ1181" s="44" t="str">
        <f t="shared" si="183"/>
        <v>46286952G30455545A</v>
      </c>
      <c r="AK1181" s="2">
        <f>IF(COUNTIF(AJ$2:AJ1181,AJ1181)&gt;1,0,1)</f>
        <v>1</v>
      </c>
      <c r="AL1181" s="2">
        <f t="shared" si="184"/>
        <v>0</v>
      </c>
      <c r="AM1181" s="2">
        <f t="shared" si="185"/>
        <v>0</v>
      </c>
      <c r="AN1181" s="2">
        <f t="shared" si="186"/>
        <v>0</v>
      </c>
      <c r="AO1181" s="2" t="str">
        <f>VLOOKUP(D1181,'[1]Matriculados PD 2015_2019'!$D:$F,3,0)</f>
        <v>completo</v>
      </c>
      <c r="AP1181" s="2">
        <f t="shared" si="188"/>
        <v>0</v>
      </c>
      <c r="AQ1181" s="2">
        <f t="shared" si="189"/>
        <v>0</v>
      </c>
    </row>
    <row r="1182" spans="1:43">
      <c r="A1182" s="2">
        <v>531</v>
      </c>
      <c r="B1182" s="5" t="s">
        <v>277</v>
      </c>
      <c r="C1182" s="13" t="s">
        <v>120</v>
      </c>
      <c r="D1182" s="13" t="s">
        <v>3150</v>
      </c>
      <c r="E1182" s="14">
        <v>20018083</v>
      </c>
      <c r="F1182" s="14">
        <v>102482</v>
      </c>
      <c r="G1182" s="14" t="s">
        <v>3151</v>
      </c>
      <c r="H1182" s="13" t="s">
        <v>73</v>
      </c>
      <c r="I1182" s="13" t="s">
        <v>74</v>
      </c>
      <c r="J1182" s="14" t="s">
        <v>75</v>
      </c>
      <c r="K1182" s="14" t="s">
        <v>3152</v>
      </c>
      <c r="L1182" s="13">
        <v>2016</v>
      </c>
      <c r="M1182" s="15">
        <v>43070</v>
      </c>
      <c r="N1182" s="16" t="s">
        <v>113</v>
      </c>
      <c r="O1182" s="16">
        <v>0</v>
      </c>
      <c r="P1182" s="16" t="s">
        <v>78</v>
      </c>
      <c r="Q1182" s="16" t="s">
        <v>78</v>
      </c>
      <c r="R1182" s="16" t="s">
        <v>78</v>
      </c>
      <c r="S1182" s="16" t="s">
        <v>78</v>
      </c>
      <c r="T1182" s="14" t="s">
        <v>90</v>
      </c>
      <c r="U1182" s="13" t="s">
        <v>1278</v>
      </c>
      <c r="V1182" s="14" t="s">
        <v>1279</v>
      </c>
      <c r="W1182" s="13" t="s">
        <v>83</v>
      </c>
      <c r="X1182" s="17" t="s">
        <v>2109</v>
      </c>
      <c r="Y1182" s="14">
        <v>610</v>
      </c>
      <c r="Z1182" s="14" t="s">
        <v>294</v>
      </c>
      <c r="AA1182" s="13" t="s">
        <v>79</v>
      </c>
      <c r="AB1182" s="18" t="s">
        <v>86</v>
      </c>
      <c r="AC1182" s="4">
        <f t="shared" si="180"/>
        <v>1</v>
      </c>
      <c r="AD1182" s="2">
        <f>IF(COUNTIF(D$2:D1182,D1182)&gt;1,0,1)</f>
        <v>0</v>
      </c>
      <c r="AG1182" s="2">
        <f t="shared" si="181"/>
        <v>0</v>
      </c>
      <c r="AH1182" s="2">
        <f t="shared" si="187"/>
        <v>0</v>
      </c>
      <c r="AI1182" s="2">
        <f t="shared" si="182"/>
        <v>0</v>
      </c>
      <c r="AJ1182" s="44" t="str">
        <f t="shared" si="183"/>
        <v>46286952G30441701M</v>
      </c>
      <c r="AK1182" s="2">
        <f>IF(COUNTIF(AJ$2:AJ1182,AJ1182)&gt;1,0,1)</f>
        <v>0</v>
      </c>
      <c r="AL1182" s="2">
        <f t="shared" si="184"/>
        <v>0</v>
      </c>
      <c r="AM1182" s="2">
        <f t="shared" si="185"/>
        <v>0</v>
      </c>
      <c r="AN1182" s="2">
        <f t="shared" si="186"/>
        <v>0</v>
      </c>
      <c r="AO1182" s="2" t="str">
        <f>VLOOKUP(D1182,'[1]Matriculados PD 2015_2019'!$D:$F,3,0)</f>
        <v>completo</v>
      </c>
      <c r="AP1182" s="2">
        <f t="shared" si="188"/>
        <v>0</v>
      </c>
      <c r="AQ1182" s="2">
        <f t="shared" si="189"/>
        <v>0</v>
      </c>
    </row>
    <row r="1183" spans="1:43">
      <c r="A1183" s="2">
        <v>531</v>
      </c>
      <c r="B1183" s="6" t="s">
        <v>277</v>
      </c>
      <c r="C1183" s="7" t="s">
        <v>120</v>
      </c>
      <c r="D1183" s="7" t="s">
        <v>3158</v>
      </c>
      <c r="E1183" s="8">
        <v>20054201</v>
      </c>
      <c r="F1183" s="8">
        <v>102482</v>
      </c>
      <c r="G1183" s="8" t="s">
        <v>3159</v>
      </c>
      <c r="H1183" s="7" t="s">
        <v>83</v>
      </c>
      <c r="I1183" s="7" t="s">
        <v>74</v>
      </c>
      <c r="J1183" s="8" t="s">
        <v>75</v>
      </c>
      <c r="K1183" s="8" t="s">
        <v>3160</v>
      </c>
      <c r="L1183" s="7">
        <v>2016</v>
      </c>
      <c r="M1183" s="9">
        <v>42874</v>
      </c>
      <c r="N1183" s="10" t="s">
        <v>77</v>
      </c>
      <c r="O1183" s="10">
        <v>0</v>
      </c>
      <c r="P1183" s="10" t="s">
        <v>78</v>
      </c>
      <c r="Q1183" s="10" t="s">
        <v>79</v>
      </c>
      <c r="R1183" s="10" t="s">
        <v>78</v>
      </c>
      <c r="S1183" s="10" t="s">
        <v>78</v>
      </c>
      <c r="T1183" s="8" t="s">
        <v>80</v>
      </c>
      <c r="U1183" s="7" t="s">
        <v>312</v>
      </c>
      <c r="V1183" s="8" t="s">
        <v>313</v>
      </c>
      <c r="W1183" s="7" t="s">
        <v>83</v>
      </c>
      <c r="X1183" s="11" t="s">
        <v>283</v>
      </c>
      <c r="Y1183" s="8">
        <v>50</v>
      </c>
      <c r="Z1183" s="8" t="s">
        <v>314</v>
      </c>
      <c r="AA1183" s="7" t="s">
        <v>99</v>
      </c>
      <c r="AB1183" s="12" t="s">
        <v>100</v>
      </c>
      <c r="AC1183" s="4">
        <f t="shared" si="180"/>
        <v>1</v>
      </c>
      <c r="AD1183" s="2">
        <f>IF(COUNTIF(D$2:D1183,D1183)&gt;1,0,1)</f>
        <v>1</v>
      </c>
      <c r="AG1183" s="2">
        <f t="shared" si="181"/>
        <v>1</v>
      </c>
      <c r="AH1183" s="2">
        <f t="shared" si="187"/>
        <v>0</v>
      </c>
      <c r="AI1183" s="2">
        <f t="shared" si="182"/>
        <v>1</v>
      </c>
      <c r="AJ1183" s="44" t="str">
        <f t="shared" si="183"/>
        <v>47038145V30508275V</v>
      </c>
      <c r="AK1183" s="2">
        <f>IF(COUNTIF(AJ$2:AJ1183,AJ1183)&gt;1,0,1)</f>
        <v>1</v>
      </c>
      <c r="AL1183" s="2">
        <f t="shared" si="184"/>
        <v>1</v>
      </c>
      <c r="AM1183" s="2">
        <f t="shared" si="185"/>
        <v>0</v>
      </c>
      <c r="AN1183" s="2">
        <f t="shared" si="186"/>
        <v>0</v>
      </c>
      <c r="AO1183" s="2" t="str">
        <f>VLOOKUP(D1183,'[1]Matriculados PD 2015_2019'!$D:$F,3,0)</f>
        <v>completo</v>
      </c>
      <c r="AP1183" s="2">
        <f t="shared" si="188"/>
        <v>1</v>
      </c>
      <c r="AQ1183" s="2">
        <f t="shared" si="189"/>
        <v>0</v>
      </c>
    </row>
    <row r="1184" spans="1:43">
      <c r="A1184" s="2">
        <v>531</v>
      </c>
      <c r="B1184" s="5" t="s">
        <v>277</v>
      </c>
      <c r="C1184" s="13" t="s">
        <v>120</v>
      </c>
      <c r="D1184" s="13" t="s">
        <v>3158</v>
      </c>
      <c r="E1184" s="14">
        <v>20054201</v>
      </c>
      <c r="F1184" s="14">
        <v>102482</v>
      </c>
      <c r="G1184" s="14" t="s">
        <v>3159</v>
      </c>
      <c r="H1184" s="13" t="s">
        <v>83</v>
      </c>
      <c r="I1184" s="13" t="s">
        <v>74</v>
      </c>
      <c r="J1184" s="14" t="s">
        <v>75</v>
      </c>
      <c r="K1184" s="14" t="s">
        <v>3160</v>
      </c>
      <c r="L1184" s="13">
        <v>2016</v>
      </c>
      <c r="M1184" s="15">
        <v>42874</v>
      </c>
      <c r="N1184" s="16" t="s">
        <v>77</v>
      </c>
      <c r="O1184" s="16">
        <v>0</v>
      </c>
      <c r="P1184" s="16" t="s">
        <v>78</v>
      </c>
      <c r="Q1184" s="16" t="s">
        <v>79</v>
      </c>
      <c r="R1184" s="16" t="s">
        <v>78</v>
      </c>
      <c r="S1184" s="16" t="s">
        <v>78</v>
      </c>
      <c r="T1184" s="14" t="s">
        <v>80</v>
      </c>
      <c r="U1184" s="13" t="s">
        <v>322</v>
      </c>
      <c r="V1184" s="14" t="s">
        <v>323</v>
      </c>
      <c r="W1184" s="13" t="s">
        <v>83</v>
      </c>
      <c r="X1184" s="17" t="s">
        <v>283</v>
      </c>
      <c r="Y1184" s="14">
        <v>50</v>
      </c>
      <c r="Z1184" s="14" t="s">
        <v>314</v>
      </c>
      <c r="AA1184" s="13" t="s">
        <v>99</v>
      </c>
      <c r="AB1184" s="18" t="s">
        <v>100</v>
      </c>
      <c r="AC1184" s="4">
        <f t="shared" si="180"/>
        <v>1</v>
      </c>
      <c r="AD1184" s="2">
        <f>IF(COUNTIF(D$2:D1184,D1184)&gt;1,0,1)</f>
        <v>0</v>
      </c>
      <c r="AG1184" s="2">
        <f t="shared" si="181"/>
        <v>0</v>
      </c>
      <c r="AH1184" s="2">
        <f t="shared" si="187"/>
        <v>0</v>
      </c>
      <c r="AI1184" s="2">
        <f t="shared" si="182"/>
        <v>0</v>
      </c>
      <c r="AJ1184" s="44" t="str">
        <f t="shared" si="183"/>
        <v>47038145V30813254Q</v>
      </c>
      <c r="AK1184" s="2">
        <f>IF(COUNTIF(AJ$2:AJ1184,AJ1184)&gt;1,0,1)</f>
        <v>1</v>
      </c>
      <c r="AL1184" s="2">
        <f t="shared" si="184"/>
        <v>0</v>
      </c>
      <c r="AM1184" s="2">
        <f t="shared" si="185"/>
        <v>0</v>
      </c>
      <c r="AN1184" s="2">
        <f t="shared" si="186"/>
        <v>0</v>
      </c>
      <c r="AO1184" s="2" t="str">
        <f>VLOOKUP(D1184,'[1]Matriculados PD 2015_2019'!$D:$F,3,0)</f>
        <v>completo</v>
      </c>
      <c r="AP1184" s="2">
        <f t="shared" si="188"/>
        <v>0</v>
      </c>
      <c r="AQ1184" s="2">
        <f t="shared" si="189"/>
        <v>0</v>
      </c>
    </row>
    <row r="1185" spans="1:43">
      <c r="A1185" s="2">
        <v>531</v>
      </c>
      <c r="B1185" s="6" t="s">
        <v>277</v>
      </c>
      <c r="C1185" s="7" t="s">
        <v>120</v>
      </c>
      <c r="D1185" s="7" t="s">
        <v>3158</v>
      </c>
      <c r="E1185" s="8">
        <v>20054201</v>
      </c>
      <c r="F1185" s="8">
        <v>102482</v>
      </c>
      <c r="G1185" s="8" t="s">
        <v>3159</v>
      </c>
      <c r="H1185" s="7" t="s">
        <v>83</v>
      </c>
      <c r="I1185" s="7" t="s">
        <v>74</v>
      </c>
      <c r="J1185" s="8" t="s">
        <v>75</v>
      </c>
      <c r="K1185" s="8" t="s">
        <v>3160</v>
      </c>
      <c r="L1185" s="7">
        <v>2016</v>
      </c>
      <c r="M1185" s="9">
        <v>42874</v>
      </c>
      <c r="N1185" s="10" t="s">
        <v>77</v>
      </c>
      <c r="O1185" s="10">
        <v>0</v>
      </c>
      <c r="P1185" s="10" t="s">
        <v>78</v>
      </c>
      <c r="Q1185" s="10" t="s">
        <v>79</v>
      </c>
      <c r="R1185" s="10" t="s">
        <v>78</v>
      </c>
      <c r="S1185" s="10" t="s">
        <v>78</v>
      </c>
      <c r="T1185" s="8" t="s">
        <v>90</v>
      </c>
      <c r="U1185" s="7" t="s">
        <v>322</v>
      </c>
      <c r="V1185" s="8" t="s">
        <v>323</v>
      </c>
      <c r="W1185" s="7" t="s">
        <v>83</v>
      </c>
      <c r="X1185" s="11" t="s">
        <v>283</v>
      </c>
      <c r="Y1185" s="8">
        <v>50</v>
      </c>
      <c r="Z1185" s="8" t="s">
        <v>314</v>
      </c>
      <c r="AA1185" s="7" t="s">
        <v>99</v>
      </c>
      <c r="AB1185" s="12" t="s">
        <v>100</v>
      </c>
      <c r="AC1185" s="4">
        <f t="shared" si="180"/>
        <v>1</v>
      </c>
      <c r="AD1185" s="2">
        <f>IF(COUNTIF(D$2:D1185,D1185)&gt;1,0,1)</f>
        <v>0</v>
      </c>
      <c r="AG1185" s="2">
        <f t="shared" si="181"/>
        <v>0</v>
      </c>
      <c r="AH1185" s="2">
        <f t="shared" si="187"/>
        <v>0</v>
      </c>
      <c r="AI1185" s="2">
        <f t="shared" si="182"/>
        <v>0</v>
      </c>
      <c r="AJ1185" s="44" t="str">
        <f t="shared" si="183"/>
        <v>47038145V30813254Q</v>
      </c>
      <c r="AK1185" s="2">
        <f>IF(COUNTIF(AJ$2:AJ1185,AJ1185)&gt;1,0,1)</f>
        <v>0</v>
      </c>
      <c r="AL1185" s="2">
        <f t="shared" si="184"/>
        <v>0</v>
      </c>
      <c r="AM1185" s="2">
        <f t="shared" si="185"/>
        <v>0</v>
      </c>
      <c r="AN1185" s="2">
        <f t="shared" si="186"/>
        <v>0</v>
      </c>
      <c r="AO1185" s="2" t="str">
        <f>VLOOKUP(D1185,'[1]Matriculados PD 2015_2019'!$D:$F,3,0)</f>
        <v>completo</v>
      </c>
      <c r="AP1185" s="2">
        <f t="shared" si="188"/>
        <v>0</v>
      </c>
      <c r="AQ1185" s="2">
        <f t="shared" si="189"/>
        <v>0</v>
      </c>
    </row>
    <row r="1186" spans="1:43">
      <c r="A1186" s="2">
        <v>531</v>
      </c>
      <c r="B1186" s="5" t="s">
        <v>277</v>
      </c>
      <c r="C1186" s="13" t="s">
        <v>120</v>
      </c>
      <c r="D1186" s="13" t="s">
        <v>3161</v>
      </c>
      <c r="E1186" s="14">
        <v>20054200</v>
      </c>
      <c r="F1186" s="14">
        <v>102482</v>
      </c>
      <c r="G1186" s="14" t="s">
        <v>3162</v>
      </c>
      <c r="H1186" s="13" t="s">
        <v>73</v>
      </c>
      <c r="I1186" s="13" t="s">
        <v>74</v>
      </c>
      <c r="J1186" s="14" t="s">
        <v>75</v>
      </c>
      <c r="K1186" s="14" t="s">
        <v>3163</v>
      </c>
      <c r="L1186" s="13">
        <v>2016</v>
      </c>
      <c r="M1186" s="15">
        <v>42685</v>
      </c>
      <c r="N1186" s="16" t="s">
        <v>113</v>
      </c>
      <c r="O1186" s="16">
        <v>0</v>
      </c>
      <c r="P1186" s="16" t="s">
        <v>78</v>
      </c>
      <c r="Q1186" s="16" t="s">
        <v>78</v>
      </c>
      <c r="R1186" s="16" t="s">
        <v>78</v>
      </c>
      <c r="S1186" s="16" t="s">
        <v>78</v>
      </c>
      <c r="T1186" s="14" t="s">
        <v>80</v>
      </c>
      <c r="U1186" s="13" t="s">
        <v>2159</v>
      </c>
      <c r="V1186" s="14" t="s">
        <v>2160</v>
      </c>
      <c r="W1186" s="13" t="s">
        <v>83</v>
      </c>
      <c r="X1186" s="17" t="s">
        <v>2109</v>
      </c>
      <c r="Y1186" s="14">
        <v>610</v>
      </c>
      <c r="Z1186" s="14" t="s">
        <v>294</v>
      </c>
      <c r="AA1186" s="13" t="s">
        <v>79</v>
      </c>
      <c r="AB1186" s="18" t="s">
        <v>86</v>
      </c>
      <c r="AC1186" s="4">
        <f t="shared" si="180"/>
        <v>1</v>
      </c>
      <c r="AD1186" s="2">
        <f>IF(COUNTIF(D$2:D1186,D1186)&gt;1,0,1)</f>
        <v>1</v>
      </c>
      <c r="AG1186" s="2">
        <f t="shared" si="181"/>
        <v>0</v>
      </c>
      <c r="AH1186" s="2">
        <f t="shared" si="187"/>
        <v>0</v>
      </c>
      <c r="AI1186" s="2">
        <f t="shared" si="182"/>
        <v>0</v>
      </c>
      <c r="AJ1186" s="44" t="str">
        <f t="shared" si="183"/>
        <v>74676572B27283708G</v>
      </c>
      <c r="AK1186" s="2">
        <f>IF(COUNTIF(AJ$2:AJ1186,AJ1186)&gt;1,0,1)</f>
        <v>1</v>
      </c>
      <c r="AL1186" s="2">
        <f t="shared" si="184"/>
        <v>1</v>
      </c>
      <c r="AM1186" s="2">
        <f t="shared" si="185"/>
        <v>0</v>
      </c>
      <c r="AN1186" s="2">
        <f t="shared" si="186"/>
        <v>0</v>
      </c>
      <c r="AO1186" s="2" t="str">
        <f>VLOOKUP(D1186,'[1]Matriculados PD 2015_2019'!$D:$F,3,0)</f>
        <v>completo</v>
      </c>
      <c r="AP1186" s="2">
        <f t="shared" si="188"/>
        <v>1</v>
      </c>
      <c r="AQ1186" s="2">
        <f t="shared" si="189"/>
        <v>0</v>
      </c>
    </row>
    <row r="1187" spans="1:43">
      <c r="A1187" s="2">
        <v>531</v>
      </c>
      <c r="B1187" s="6" t="s">
        <v>277</v>
      </c>
      <c r="C1187" s="7" t="s">
        <v>120</v>
      </c>
      <c r="D1187" s="7" t="s">
        <v>3161</v>
      </c>
      <c r="E1187" s="8">
        <v>20054200</v>
      </c>
      <c r="F1187" s="8">
        <v>102482</v>
      </c>
      <c r="G1187" s="8" t="s">
        <v>3162</v>
      </c>
      <c r="H1187" s="7" t="s">
        <v>73</v>
      </c>
      <c r="I1187" s="7" t="s">
        <v>74</v>
      </c>
      <c r="J1187" s="8" t="s">
        <v>75</v>
      </c>
      <c r="K1187" s="8" t="s">
        <v>3163</v>
      </c>
      <c r="L1187" s="7">
        <v>2016</v>
      </c>
      <c r="M1187" s="9">
        <v>42685</v>
      </c>
      <c r="N1187" s="10" t="s">
        <v>113</v>
      </c>
      <c r="O1187" s="10">
        <v>0</v>
      </c>
      <c r="P1187" s="10" t="s">
        <v>78</v>
      </c>
      <c r="Q1187" s="10" t="s">
        <v>78</v>
      </c>
      <c r="R1187" s="10" t="s">
        <v>78</v>
      </c>
      <c r="S1187" s="10" t="s">
        <v>78</v>
      </c>
      <c r="T1187" s="8" t="s">
        <v>80</v>
      </c>
      <c r="U1187" s="7" t="s">
        <v>2161</v>
      </c>
      <c r="V1187" s="8" t="s">
        <v>3164</v>
      </c>
      <c r="W1187" s="7"/>
      <c r="X1187" s="11"/>
      <c r="Y1187" s="8"/>
      <c r="Z1187" s="8"/>
      <c r="AA1187" s="7"/>
      <c r="AB1187" s="12"/>
      <c r="AC1187" s="4">
        <f t="shared" si="180"/>
        <v>1</v>
      </c>
      <c r="AD1187" s="2">
        <f>IF(COUNTIF(D$2:D1187,D1187)&gt;1,0,1)</f>
        <v>0</v>
      </c>
      <c r="AG1187" s="2">
        <f t="shared" si="181"/>
        <v>0</v>
      </c>
      <c r="AH1187" s="2">
        <f t="shared" si="187"/>
        <v>0</v>
      </c>
      <c r="AI1187" s="2">
        <f t="shared" si="182"/>
        <v>0</v>
      </c>
      <c r="AJ1187" s="44" t="str">
        <f t="shared" si="183"/>
        <v>74676572B74877257K</v>
      </c>
      <c r="AK1187" s="2">
        <f>IF(COUNTIF(AJ$2:AJ1187,AJ1187)&gt;1,0,1)</f>
        <v>1</v>
      </c>
      <c r="AL1187" s="2">
        <f t="shared" si="184"/>
        <v>0</v>
      </c>
      <c r="AM1187" s="2">
        <f t="shared" si="185"/>
        <v>0</v>
      </c>
      <c r="AN1187" s="2">
        <f t="shared" si="186"/>
        <v>0</v>
      </c>
      <c r="AO1187" s="2" t="str">
        <f>VLOOKUP(D1187,'[1]Matriculados PD 2015_2019'!$D:$F,3,0)</f>
        <v>completo</v>
      </c>
      <c r="AP1187" s="2">
        <f t="shared" si="188"/>
        <v>0</v>
      </c>
      <c r="AQ1187" s="2">
        <f t="shared" si="189"/>
        <v>0</v>
      </c>
    </row>
    <row r="1188" spans="1:43">
      <c r="A1188" s="2">
        <v>531</v>
      </c>
      <c r="B1188" s="5" t="s">
        <v>277</v>
      </c>
      <c r="C1188" s="13" t="s">
        <v>120</v>
      </c>
      <c r="D1188" s="13" t="s">
        <v>3161</v>
      </c>
      <c r="E1188" s="14">
        <v>20054200</v>
      </c>
      <c r="F1188" s="14">
        <v>102482</v>
      </c>
      <c r="G1188" s="14" t="s">
        <v>3162</v>
      </c>
      <c r="H1188" s="13" t="s">
        <v>73</v>
      </c>
      <c r="I1188" s="13" t="s">
        <v>74</v>
      </c>
      <c r="J1188" s="14" t="s">
        <v>75</v>
      </c>
      <c r="K1188" s="14" t="s">
        <v>3163</v>
      </c>
      <c r="L1188" s="13">
        <v>2016</v>
      </c>
      <c r="M1188" s="15">
        <v>42685</v>
      </c>
      <c r="N1188" s="16" t="s">
        <v>113</v>
      </c>
      <c r="O1188" s="16">
        <v>0</v>
      </c>
      <c r="P1188" s="16" t="s">
        <v>78</v>
      </c>
      <c r="Q1188" s="16" t="s">
        <v>78</v>
      </c>
      <c r="R1188" s="16" t="s">
        <v>78</v>
      </c>
      <c r="S1188" s="16" t="s">
        <v>78</v>
      </c>
      <c r="T1188" s="14" t="s">
        <v>90</v>
      </c>
      <c r="U1188" s="13" t="s">
        <v>2159</v>
      </c>
      <c r="V1188" s="14" t="s">
        <v>2160</v>
      </c>
      <c r="W1188" s="13" t="s">
        <v>83</v>
      </c>
      <c r="X1188" s="17" t="s">
        <v>2109</v>
      </c>
      <c r="Y1188" s="14">
        <v>610</v>
      </c>
      <c r="Z1188" s="14" t="s">
        <v>294</v>
      </c>
      <c r="AA1188" s="13" t="s">
        <v>79</v>
      </c>
      <c r="AB1188" s="18" t="s">
        <v>86</v>
      </c>
      <c r="AC1188" s="4">
        <f t="shared" si="180"/>
        <v>1</v>
      </c>
      <c r="AD1188" s="2">
        <f>IF(COUNTIF(D$2:D1188,D1188)&gt;1,0,1)</f>
        <v>0</v>
      </c>
      <c r="AG1188" s="2">
        <f t="shared" si="181"/>
        <v>0</v>
      </c>
      <c r="AH1188" s="2">
        <f t="shared" si="187"/>
        <v>0</v>
      </c>
      <c r="AI1188" s="2">
        <f t="shared" si="182"/>
        <v>0</v>
      </c>
      <c r="AJ1188" s="44" t="str">
        <f t="shared" si="183"/>
        <v>74676572B27283708G</v>
      </c>
      <c r="AK1188" s="2">
        <f>IF(COUNTIF(AJ$2:AJ1188,AJ1188)&gt;1,0,1)</f>
        <v>0</v>
      </c>
      <c r="AL1188" s="2">
        <f t="shared" si="184"/>
        <v>0</v>
      </c>
      <c r="AM1188" s="2">
        <f t="shared" si="185"/>
        <v>0</v>
      </c>
      <c r="AN1188" s="2">
        <f t="shared" si="186"/>
        <v>0</v>
      </c>
      <c r="AO1188" s="2" t="str">
        <f>VLOOKUP(D1188,'[1]Matriculados PD 2015_2019'!$D:$F,3,0)</f>
        <v>completo</v>
      </c>
      <c r="AP1188" s="2">
        <f t="shared" si="188"/>
        <v>0</v>
      </c>
      <c r="AQ1188" s="2">
        <f t="shared" si="189"/>
        <v>0</v>
      </c>
    </row>
    <row r="1189" spans="1:43">
      <c r="A1189" s="2">
        <v>531</v>
      </c>
      <c r="B1189" s="6" t="s">
        <v>277</v>
      </c>
      <c r="C1189" s="7" t="s">
        <v>120</v>
      </c>
      <c r="D1189" s="7" t="s">
        <v>3165</v>
      </c>
      <c r="E1189" s="8">
        <v>10505191</v>
      </c>
      <c r="F1189" s="8">
        <v>102482</v>
      </c>
      <c r="G1189" s="8" t="s">
        <v>3166</v>
      </c>
      <c r="H1189" s="7" t="s">
        <v>83</v>
      </c>
      <c r="I1189" s="7" t="s">
        <v>74</v>
      </c>
      <c r="J1189" s="8" t="s">
        <v>75</v>
      </c>
      <c r="K1189" s="8" t="s">
        <v>3167</v>
      </c>
      <c r="L1189" s="7">
        <v>2016</v>
      </c>
      <c r="M1189" s="9">
        <v>42782</v>
      </c>
      <c r="N1189" s="10" t="s">
        <v>77</v>
      </c>
      <c r="O1189" s="10">
        <v>0</v>
      </c>
      <c r="P1189" s="10" t="s">
        <v>78</v>
      </c>
      <c r="Q1189" s="10" t="s">
        <v>79</v>
      </c>
      <c r="R1189" s="10" t="s">
        <v>78</v>
      </c>
      <c r="S1189" s="10" t="s">
        <v>79</v>
      </c>
      <c r="T1189" s="8" t="s">
        <v>80</v>
      </c>
      <c r="U1189" s="7" t="s">
        <v>332</v>
      </c>
      <c r="V1189" s="8" t="s">
        <v>333</v>
      </c>
      <c r="W1189" s="7" t="s">
        <v>83</v>
      </c>
      <c r="X1189" s="11" t="s">
        <v>2109</v>
      </c>
      <c r="Y1189" s="8">
        <v>610</v>
      </c>
      <c r="Z1189" s="8" t="s">
        <v>294</v>
      </c>
      <c r="AA1189" s="7" t="s">
        <v>79</v>
      </c>
      <c r="AB1189" s="12" t="s">
        <v>86</v>
      </c>
      <c r="AC1189" s="4">
        <f t="shared" si="180"/>
        <v>1</v>
      </c>
      <c r="AD1189" s="2">
        <f>IF(COUNTIF(D$2:D1189,D1189)&gt;1,0,1)</f>
        <v>1</v>
      </c>
      <c r="AG1189" s="2">
        <f t="shared" si="181"/>
        <v>1</v>
      </c>
      <c r="AH1189" s="2">
        <f t="shared" si="187"/>
        <v>0</v>
      </c>
      <c r="AI1189" s="2">
        <f t="shared" si="182"/>
        <v>1</v>
      </c>
      <c r="AJ1189" s="44" t="str">
        <f t="shared" si="183"/>
        <v>77338862M30477760T</v>
      </c>
      <c r="AK1189" s="2">
        <f>IF(COUNTIF(AJ$2:AJ1189,AJ1189)&gt;1,0,1)</f>
        <v>1</v>
      </c>
      <c r="AL1189" s="2">
        <f t="shared" si="184"/>
        <v>1</v>
      </c>
      <c r="AM1189" s="2">
        <f t="shared" si="185"/>
        <v>1</v>
      </c>
      <c r="AN1189" s="2">
        <f t="shared" si="186"/>
        <v>0</v>
      </c>
      <c r="AO1189" s="2" t="str">
        <f>VLOOKUP(D1189,'[1]Matriculados PD 2015_2019'!$D:$F,3,0)</f>
        <v>completo</v>
      </c>
      <c r="AP1189" s="2">
        <f t="shared" si="188"/>
        <v>1</v>
      </c>
      <c r="AQ1189" s="2">
        <f t="shared" si="189"/>
        <v>0</v>
      </c>
    </row>
    <row r="1190" spans="1:43">
      <c r="A1190" s="2">
        <v>531</v>
      </c>
      <c r="B1190" s="5" t="s">
        <v>277</v>
      </c>
      <c r="C1190" s="13" t="s">
        <v>120</v>
      </c>
      <c r="D1190" s="13" t="s">
        <v>3165</v>
      </c>
      <c r="E1190" s="14">
        <v>10505191</v>
      </c>
      <c r="F1190" s="14">
        <v>102482</v>
      </c>
      <c r="G1190" s="14" t="s">
        <v>3166</v>
      </c>
      <c r="H1190" s="13" t="s">
        <v>83</v>
      </c>
      <c r="I1190" s="13" t="s">
        <v>74</v>
      </c>
      <c r="J1190" s="14" t="s">
        <v>75</v>
      </c>
      <c r="K1190" s="14" t="s">
        <v>3167</v>
      </c>
      <c r="L1190" s="13">
        <v>2016</v>
      </c>
      <c r="M1190" s="15">
        <v>42782</v>
      </c>
      <c r="N1190" s="16" t="s">
        <v>77</v>
      </c>
      <c r="O1190" s="16">
        <v>0</v>
      </c>
      <c r="P1190" s="16" t="s">
        <v>78</v>
      </c>
      <c r="Q1190" s="16" t="s">
        <v>79</v>
      </c>
      <c r="R1190" s="16" t="s">
        <v>78</v>
      </c>
      <c r="S1190" s="16" t="s">
        <v>79</v>
      </c>
      <c r="T1190" s="14" t="s">
        <v>80</v>
      </c>
      <c r="U1190" s="13" t="s">
        <v>3168</v>
      </c>
      <c r="V1190" s="14" t="s">
        <v>3169</v>
      </c>
      <c r="W1190" s="13" t="s">
        <v>83</v>
      </c>
      <c r="X1190" s="17" t="s">
        <v>2109</v>
      </c>
      <c r="Y1190" s="14">
        <v>610</v>
      </c>
      <c r="Z1190" s="14" t="s">
        <v>294</v>
      </c>
      <c r="AA1190" s="13" t="s">
        <v>79</v>
      </c>
      <c r="AB1190" s="18" t="s">
        <v>86</v>
      </c>
      <c r="AC1190" s="4">
        <f t="shared" si="180"/>
        <v>1</v>
      </c>
      <c r="AD1190" s="2">
        <f>IF(COUNTIF(D$2:D1190,D1190)&gt;1,0,1)</f>
        <v>0</v>
      </c>
      <c r="AG1190" s="2">
        <f t="shared" si="181"/>
        <v>0</v>
      </c>
      <c r="AH1190" s="2">
        <f t="shared" si="187"/>
        <v>0</v>
      </c>
      <c r="AI1190" s="2">
        <f t="shared" si="182"/>
        <v>0</v>
      </c>
      <c r="AJ1190" s="44" t="str">
        <f t="shared" si="183"/>
        <v>77338862M32798806R</v>
      </c>
      <c r="AK1190" s="2">
        <f>IF(COUNTIF(AJ$2:AJ1190,AJ1190)&gt;1,0,1)</f>
        <v>1</v>
      </c>
      <c r="AL1190" s="2">
        <f t="shared" si="184"/>
        <v>0</v>
      </c>
      <c r="AM1190" s="2">
        <f t="shared" si="185"/>
        <v>0</v>
      </c>
      <c r="AN1190" s="2">
        <f t="shared" si="186"/>
        <v>0</v>
      </c>
      <c r="AO1190" s="2" t="str">
        <f>VLOOKUP(D1190,'[1]Matriculados PD 2015_2019'!$D:$F,3,0)</f>
        <v>completo</v>
      </c>
      <c r="AP1190" s="2">
        <f t="shared" si="188"/>
        <v>0</v>
      </c>
      <c r="AQ1190" s="2">
        <f t="shared" si="189"/>
        <v>0</v>
      </c>
    </row>
    <row r="1191" spans="1:43">
      <c r="A1191" s="2">
        <v>531</v>
      </c>
      <c r="B1191" s="6" t="s">
        <v>277</v>
      </c>
      <c r="C1191" s="7" t="s">
        <v>120</v>
      </c>
      <c r="D1191" s="7" t="s">
        <v>3165</v>
      </c>
      <c r="E1191" s="8">
        <v>10505191</v>
      </c>
      <c r="F1191" s="8">
        <v>102482</v>
      </c>
      <c r="G1191" s="8" t="s">
        <v>3166</v>
      </c>
      <c r="H1191" s="7" t="s">
        <v>83</v>
      </c>
      <c r="I1191" s="7" t="s">
        <v>74</v>
      </c>
      <c r="J1191" s="8" t="s">
        <v>75</v>
      </c>
      <c r="K1191" s="8" t="s">
        <v>3167</v>
      </c>
      <c r="L1191" s="7">
        <v>2016</v>
      </c>
      <c r="M1191" s="9">
        <v>42782</v>
      </c>
      <c r="N1191" s="10" t="s">
        <v>77</v>
      </c>
      <c r="O1191" s="10">
        <v>0</v>
      </c>
      <c r="P1191" s="10" t="s">
        <v>78</v>
      </c>
      <c r="Q1191" s="10" t="s">
        <v>79</v>
      </c>
      <c r="R1191" s="10" t="s">
        <v>78</v>
      </c>
      <c r="S1191" s="10" t="s">
        <v>79</v>
      </c>
      <c r="T1191" s="8" t="s">
        <v>90</v>
      </c>
      <c r="U1191" s="7" t="s">
        <v>332</v>
      </c>
      <c r="V1191" s="8" t="s">
        <v>333</v>
      </c>
      <c r="W1191" s="7" t="s">
        <v>83</v>
      </c>
      <c r="X1191" s="11" t="s">
        <v>2109</v>
      </c>
      <c r="Y1191" s="8">
        <v>610</v>
      </c>
      <c r="Z1191" s="8" t="s">
        <v>294</v>
      </c>
      <c r="AA1191" s="7" t="s">
        <v>79</v>
      </c>
      <c r="AB1191" s="12" t="s">
        <v>86</v>
      </c>
      <c r="AC1191" s="4">
        <f t="shared" si="180"/>
        <v>1</v>
      </c>
      <c r="AD1191" s="2">
        <f>IF(COUNTIF(D$2:D1191,D1191)&gt;1,0,1)</f>
        <v>0</v>
      </c>
      <c r="AG1191" s="2">
        <f t="shared" si="181"/>
        <v>0</v>
      </c>
      <c r="AH1191" s="2">
        <f t="shared" si="187"/>
        <v>0</v>
      </c>
      <c r="AI1191" s="2">
        <f t="shared" si="182"/>
        <v>0</v>
      </c>
      <c r="AJ1191" s="44" t="str">
        <f t="shared" si="183"/>
        <v>77338862M30477760T</v>
      </c>
      <c r="AK1191" s="2">
        <f>IF(COUNTIF(AJ$2:AJ1191,AJ1191)&gt;1,0,1)</f>
        <v>0</v>
      </c>
      <c r="AL1191" s="2">
        <f t="shared" si="184"/>
        <v>0</v>
      </c>
      <c r="AM1191" s="2">
        <f t="shared" si="185"/>
        <v>0</v>
      </c>
      <c r="AN1191" s="2">
        <f t="shared" si="186"/>
        <v>0</v>
      </c>
      <c r="AO1191" s="2" t="str">
        <f>VLOOKUP(D1191,'[1]Matriculados PD 2015_2019'!$D:$F,3,0)</f>
        <v>completo</v>
      </c>
      <c r="AP1191" s="2">
        <f t="shared" si="188"/>
        <v>0</v>
      </c>
      <c r="AQ1191" s="2">
        <f t="shared" si="189"/>
        <v>0</v>
      </c>
    </row>
    <row r="1192" spans="1:43">
      <c r="A1192" s="2">
        <v>531</v>
      </c>
      <c r="B1192" s="5" t="s">
        <v>277</v>
      </c>
      <c r="C1192" s="13" t="s">
        <v>120</v>
      </c>
      <c r="D1192" s="13" t="s">
        <v>3179</v>
      </c>
      <c r="E1192" s="14">
        <v>20065404</v>
      </c>
      <c r="F1192" s="14">
        <v>102482</v>
      </c>
      <c r="G1192" s="14" t="s">
        <v>3180</v>
      </c>
      <c r="H1192" s="13" t="s">
        <v>83</v>
      </c>
      <c r="I1192" s="13" t="s">
        <v>2065</v>
      </c>
      <c r="J1192" s="14" t="s">
        <v>75</v>
      </c>
      <c r="K1192" s="14" t="s">
        <v>3181</v>
      </c>
      <c r="L1192" s="13">
        <v>2016</v>
      </c>
      <c r="M1192" s="15">
        <v>42937</v>
      </c>
      <c r="N1192" s="16" t="s">
        <v>77</v>
      </c>
      <c r="O1192" s="16">
        <v>0</v>
      </c>
      <c r="P1192" s="16" t="s">
        <v>78</v>
      </c>
      <c r="Q1192" s="16" t="s">
        <v>79</v>
      </c>
      <c r="R1192" s="16" t="s">
        <v>78</v>
      </c>
      <c r="S1192" s="16" t="s">
        <v>79</v>
      </c>
      <c r="T1192" s="14" t="s">
        <v>80</v>
      </c>
      <c r="U1192" s="13" t="s">
        <v>322</v>
      </c>
      <c r="V1192" s="14" t="s">
        <v>323</v>
      </c>
      <c r="W1192" s="13" t="s">
        <v>83</v>
      </c>
      <c r="X1192" s="17" t="s">
        <v>283</v>
      </c>
      <c r="Y1192" s="14">
        <v>50</v>
      </c>
      <c r="Z1192" s="14" t="s">
        <v>314</v>
      </c>
      <c r="AA1192" s="13" t="s">
        <v>99</v>
      </c>
      <c r="AB1192" s="18" t="s">
        <v>100</v>
      </c>
      <c r="AC1192" s="4">
        <f t="shared" si="180"/>
        <v>1</v>
      </c>
      <c r="AD1192" s="2">
        <f>IF(COUNTIF(D$2:D1192,D1192)&gt;1,0,1)</f>
        <v>1</v>
      </c>
      <c r="AG1192" s="2">
        <f t="shared" si="181"/>
        <v>1</v>
      </c>
      <c r="AH1192" s="2">
        <f t="shared" si="187"/>
        <v>0</v>
      </c>
      <c r="AI1192" s="2">
        <f t="shared" si="182"/>
        <v>1</v>
      </c>
      <c r="AJ1192" s="44" t="str">
        <f t="shared" si="183"/>
        <v>Y3461131J30813254Q</v>
      </c>
      <c r="AK1192" s="2">
        <f>IF(COUNTIF(AJ$2:AJ1192,AJ1192)&gt;1,0,1)</f>
        <v>1</v>
      </c>
      <c r="AL1192" s="2">
        <f t="shared" si="184"/>
        <v>0</v>
      </c>
      <c r="AM1192" s="2">
        <f t="shared" si="185"/>
        <v>1</v>
      </c>
      <c r="AN1192" s="2">
        <f t="shared" si="186"/>
        <v>1</v>
      </c>
      <c r="AO1192" s="2" t="str">
        <f>VLOOKUP(D1192,'[1]Matriculados PD 2015_2019'!$D:$F,3,0)</f>
        <v>completo</v>
      </c>
      <c r="AP1192" s="2">
        <f t="shared" si="188"/>
        <v>1</v>
      </c>
      <c r="AQ1192" s="2">
        <f t="shared" si="189"/>
        <v>0</v>
      </c>
    </row>
    <row r="1193" spans="1:43">
      <c r="A1193" s="2">
        <v>531</v>
      </c>
      <c r="B1193" s="5" t="s">
        <v>277</v>
      </c>
      <c r="C1193" s="13" t="s">
        <v>120</v>
      </c>
      <c r="D1193" s="13" t="s">
        <v>3179</v>
      </c>
      <c r="E1193" s="14">
        <v>20065404</v>
      </c>
      <c r="F1193" s="14">
        <v>102482</v>
      </c>
      <c r="G1193" s="14" t="s">
        <v>3180</v>
      </c>
      <c r="H1193" s="13" t="s">
        <v>83</v>
      </c>
      <c r="I1193" s="13" t="s">
        <v>2065</v>
      </c>
      <c r="J1193" s="14" t="s">
        <v>75</v>
      </c>
      <c r="K1193" s="14" t="s">
        <v>3181</v>
      </c>
      <c r="L1193" s="13">
        <v>2016</v>
      </c>
      <c r="M1193" s="15">
        <v>42937</v>
      </c>
      <c r="N1193" s="16" t="s">
        <v>77</v>
      </c>
      <c r="O1193" s="16">
        <v>0</v>
      </c>
      <c r="P1193" s="16" t="s">
        <v>78</v>
      </c>
      <c r="Q1193" s="16" t="s">
        <v>79</v>
      </c>
      <c r="R1193" s="16" t="s">
        <v>78</v>
      </c>
      <c r="S1193" s="16" t="s">
        <v>79</v>
      </c>
      <c r="T1193" s="14" t="s">
        <v>90</v>
      </c>
      <c r="U1193" s="13" t="s">
        <v>322</v>
      </c>
      <c r="V1193" s="14" t="s">
        <v>323</v>
      </c>
      <c r="W1193" s="13" t="s">
        <v>83</v>
      </c>
      <c r="X1193" s="17" t="s">
        <v>283</v>
      </c>
      <c r="Y1193" s="14">
        <v>50</v>
      </c>
      <c r="Z1193" s="14" t="s">
        <v>314</v>
      </c>
      <c r="AA1193" s="13" t="s">
        <v>99</v>
      </c>
      <c r="AB1193" s="18" t="s">
        <v>100</v>
      </c>
      <c r="AC1193" s="4">
        <f t="shared" si="180"/>
        <v>1</v>
      </c>
      <c r="AD1193" s="2">
        <f>IF(COUNTIF(D$2:D1193,D1193)&gt;1,0,1)</f>
        <v>0</v>
      </c>
      <c r="AG1193" s="2">
        <f t="shared" si="181"/>
        <v>0</v>
      </c>
      <c r="AH1193" s="2">
        <f t="shared" si="187"/>
        <v>0</v>
      </c>
      <c r="AI1193" s="2">
        <f t="shared" si="182"/>
        <v>0</v>
      </c>
      <c r="AJ1193" s="44" t="str">
        <f t="shared" si="183"/>
        <v>Y3461131J30813254Q</v>
      </c>
      <c r="AK1193" s="2">
        <f>IF(COUNTIF(AJ$2:AJ1193,AJ1193)&gt;1,0,1)</f>
        <v>0</v>
      </c>
      <c r="AL1193" s="2">
        <f t="shared" si="184"/>
        <v>0</v>
      </c>
      <c r="AM1193" s="2">
        <f t="shared" si="185"/>
        <v>0</v>
      </c>
      <c r="AN1193" s="2">
        <f t="shared" si="186"/>
        <v>0</v>
      </c>
      <c r="AO1193" s="2" t="str">
        <f>VLOOKUP(D1193,'[1]Matriculados PD 2015_2019'!$D:$F,3,0)</f>
        <v>completo</v>
      </c>
      <c r="AP1193" s="2">
        <f t="shared" si="188"/>
        <v>0</v>
      </c>
      <c r="AQ1193" s="2">
        <f t="shared" si="189"/>
        <v>0</v>
      </c>
    </row>
    <row r="1194" spans="1:43">
      <c r="A1194" s="2">
        <v>532</v>
      </c>
      <c r="B1194" s="6" t="s">
        <v>413</v>
      </c>
      <c r="C1194" s="7" t="s">
        <v>120</v>
      </c>
      <c r="D1194" s="7">
        <v>918710807</v>
      </c>
      <c r="E1194" s="8">
        <v>20002703</v>
      </c>
      <c r="F1194" s="8">
        <v>102483</v>
      </c>
      <c r="G1194" s="8" t="s">
        <v>3182</v>
      </c>
      <c r="H1194" s="7" t="s">
        <v>73</v>
      </c>
      <c r="I1194" s="7" t="s">
        <v>991</v>
      </c>
      <c r="J1194" s="8" t="s">
        <v>75</v>
      </c>
      <c r="K1194" s="8" t="s">
        <v>3183</v>
      </c>
      <c r="L1194" s="7">
        <v>2016</v>
      </c>
      <c r="M1194" s="9">
        <v>42846</v>
      </c>
      <c r="N1194" s="10" t="s">
        <v>77</v>
      </c>
      <c r="O1194" s="10">
        <v>0</v>
      </c>
      <c r="P1194" s="10" t="s">
        <v>78</v>
      </c>
      <c r="Q1194" s="10" t="s">
        <v>78</v>
      </c>
      <c r="R1194" s="10" t="s">
        <v>78</v>
      </c>
      <c r="S1194" s="10" t="s">
        <v>78</v>
      </c>
      <c r="T1194" s="8" t="s">
        <v>80</v>
      </c>
      <c r="U1194" s="7" t="s">
        <v>417</v>
      </c>
      <c r="V1194" s="8" t="s">
        <v>418</v>
      </c>
      <c r="W1194" s="7" t="s">
        <v>83</v>
      </c>
      <c r="X1194" s="11" t="s">
        <v>419</v>
      </c>
      <c r="Y1194" s="8">
        <v>225</v>
      </c>
      <c r="Z1194" s="8" t="s">
        <v>420</v>
      </c>
      <c r="AA1194" s="7" t="s">
        <v>263</v>
      </c>
      <c r="AB1194" s="12" t="s">
        <v>264</v>
      </c>
      <c r="AC1194" s="4">
        <f t="shared" si="180"/>
        <v>1</v>
      </c>
      <c r="AD1194" s="2">
        <f>IF(COUNTIF(D$2:D1194,D1194)&gt;1,0,1)</f>
        <v>1</v>
      </c>
      <c r="AG1194" s="2">
        <f t="shared" si="181"/>
        <v>0</v>
      </c>
      <c r="AH1194" s="2">
        <f t="shared" si="187"/>
        <v>0</v>
      </c>
      <c r="AI1194" s="2">
        <f t="shared" si="182"/>
        <v>1</v>
      </c>
      <c r="AJ1194" s="44" t="str">
        <f t="shared" si="183"/>
        <v>91871080726461631Q</v>
      </c>
      <c r="AK1194" s="2">
        <f>IF(COUNTIF(AJ$2:AJ1194,AJ1194)&gt;1,0,1)</f>
        <v>1</v>
      </c>
      <c r="AL1194" s="2">
        <f t="shared" si="184"/>
        <v>1</v>
      </c>
      <c r="AM1194" s="2">
        <f t="shared" si="185"/>
        <v>0</v>
      </c>
      <c r="AN1194" s="2">
        <f t="shared" si="186"/>
        <v>1</v>
      </c>
      <c r="AO1194" s="2" t="str">
        <f>VLOOKUP(D1194,'[1]Matriculados PD 2015_2019'!$D:$F,3,0)</f>
        <v>completo</v>
      </c>
      <c r="AP1194" s="2">
        <f t="shared" si="188"/>
        <v>1</v>
      </c>
      <c r="AQ1194" s="2">
        <f t="shared" si="189"/>
        <v>0</v>
      </c>
    </row>
    <row r="1195" spans="1:43">
      <c r="A1195" s="2">
        <v>532</v>
      </c>
      <c r="B1195" s="6" t="s">
        <v>413</v>
      </c>
      <c r="C1195" s="7" t="s">
        <v>120</v>
      </c>
      <c r="D1195" s="7">
        <v>918710807</v>
      </c>
      <c r="E1195" s="8">
        <v>20002703</v>
      </c>
      <c r="F1195" s="8">
        <v>102483</v>
      </c>
      <c r="G1195" s="8" t="s">
        <v>3182</v>
      </c>
      <c r="H1195" s="7" t="s">
        <v>73</v>
      </c>
      <c r="I1195" s="7" t="s">
        <v>991</v>
      </c>
      <c r="J1195" s="8" t="s">
        <v>75</v>
      </c>
      <c r="K1195" s="8" t="s">
        <v>3183</v>
      </c>
      <c r="L1195" s="7">
        <v>2016</v>
      </c>
      <c r="M1195" s="9">
        <v>42846</v>
      </c>
      <c r="N1195" s="10" t="s">
        <v>77</v>
      </c>
      <c r="O1195" s="10">
        <v>0</v>
      </c>
      <c r="P1195" s="10" t="s">
        <v>78</v>
      </c>
      <c r="Q1195" s="10" t="s">
        <v>78</v>
      </c>
      <c r="R1195" s="10" t="s">
        <v>78</v>
      </c>
      <c r="S1195" s="10" t="s">
        <v>78</v>
      </c>
      <c r="T1195" s="8" t="s">
        <v>80</v>
      </c>
      <c r="U1195" s="7" t="s">
        <v>1367</v>
      </c>
      <c r="V1195" s="8" t="s">
        <v>1368</v>
      </c>
      <c r="W1195" s="7" t="s">
        <v>83</v>
      </c>
      <c r="X1195" s="11" t="s">
        <v>419</v>
      </c>
      <c r="Y1195" s="8">
        <v>225</v>
      </c>
      <c r="Z1195" s="8" t="s">
        <v>420</v>
      </c>
      <c r="AA1195" s="7" t="s">
        <v>263</v>
      </c>
      <c r="AB1195" s="12" t="s">
        <v>264</v>
      </c>
      <c r="AC1195" s="4">
        <f t="shared" si="180"/>
        <v>1</v>
      </c>
      <c r="AD1195" s="2">
        <f>IF(COUNTIF(D$2:D1195,D1195)&gt;1,0,1)</f>
        <v>0</v>
      </c>
      <c r="AG1195" s="2">
        <f t="shared" si="181"/>
        <v>0</v>
      </c>
      <c r="AH1195" s="2">
        <f t="shared" si="187"/>
        <v>0</v>
      </c>
      <c r="AI1195" s="2">
        <f t="shared" si="182"/>
        <v>0</v>
      </c>
      <c r="AJ1195" s="44" t="str">
        <f t="shared" si="183"/>
        <v>91871080730537208Q</v>
      </c>
      <c r="AK1195" s="2">
        <f>IF(COUNTIF(AJ$2:AJ1195,AJ1195)&gt;1,0,1)</f>
        <v>1</v>
      </c>
      <c r="AL1195" s="2">
        <f t="shared" si="184"/>
        <v>0</v>
      </c>
      <c r="AM1195" s="2">
        <f t="shared" si="185"/>
        <v>0</v>
      </c>
      <c r="AN1195" s="2">
        <f t="shared" si="186"/>
        <v>0</v>
      </c>
      <c r="AO1195" s="2" t="str">
        <f>VLOOKUP(D1195,'[1]Matriculados PD 2015_2019'!$D:$F,3,0)</f>
        <v>completo</v>
      </c>
      <c r="AP1195" s="2">
        <f t="shared" si="188"/>
        <v>0</v>
      </c>
      <c r="AQ1195" s="2">
        <f t="shared" si="189"/>
        <v>0</v>
      </c>
    </row>
    <row r="1196" spans="1:43">
      <c r="A1196" s="2">
        <v>532</v>
      </c>
      <c r="B1196" s="5" t="s">
        <v>413</v>
      </c>
      <c r="C1196" s="13" t="s">
        <v>120</v>
      </c>
      <c r="D1196" s="13">
        <v>918710807</v>
      </c>
      <c r="E1196" s="14">
        <v>20002703</v>
      </c>
      <c r="F1196" s="14">
        <v>102483</v>
      </c>
      <c r="G1196" s="14" t="s">
        <v>3182</v>
      </c>
      <c r="H1196" s="13" t="s">
        <v>73</v>
      </c>
      <c r="I1196" s="13" t="s">
        <v>991</v>
      </c>
      <c r="J1196" s="14" t="s">
        <v>75</v>
      </c>
      <c r="K1196" s="14" t="s">
        <v>3183</v>
      </c>
      <c r="L1196" s="13">
        <v>2016</v>
      </c>
      <c r="M1196" s="15">
        <v>42846</v>
      </c>
      <c r="N1196" s="16" t="s">
        <v>77</v>
      </c>
      <c r="O1196" s="16">
        <v>0</v>
      </c>
      <c r="P1196" s="16" t="s">
        <v>78</v>
      </c>
      <c r="Q1196" s="16" t="s">
        <v>78</v>
      </c>
      <c r="R1196" s="16" t="s">
        <v>78</v>
      </c>
      <c r="S1196" s="16" t="s">
        <v>78</v>
      </c>
      <c r="T1196" s="14" t="s">
        <v>90</v>
      </c>
      <c r="U1196" s="13" t="s">
        <v>417</v>
      </c>
      <c r="V1196" s="14" t="s">
        <v>418</v>
      </c>
      <c r="W1196" s="13" t="s">
        <v>83</v>
      </c>
      <c r="X1196" s="17" t="s">
        <v>419</v>
      </c>
      <c r="Y1196" s="14">
        <v>225</v>
      </c>
      <c r="Z1196" s="14" t="s">
        <v>420</v>
      </c>
      <c r="AA1196" s="13" t="s">
        <v>263</v>
      </c>
      <c r="AB1196" s="18" t="s">
        <v>264</v>
      </c>
      <c r="AC1196" s="4">
        <f t="shared" si="180"/>
        <v>1</v>
      </c>
      <c r="AD1196" s="2">
        <f>IF(COUNTIF(D$2:D1196,D1196)&gt;1,0,1)</f>
        <v>0</v>
      </c>
      <c r="AG1196" s="2">
        <f t="shared" si="181"/>
        <v>0</v>
      </c>
      <c r="AH1196" s="2">
        <f t="shared" si="187"/>
        <v>0</v>
      </c>
      <c r="AI1196" s="2">
        <f t="shared" si="182"/>
        <v>0</v>
      </c>
      <c r="AJ1196" s="44" t="str">
        <f t="shared" si="183"/>
        <v>91871080726461631Q</v>
      </c>
      <c r="AK1196" s="2">
        <f>IF(COUNTIF(AJ$2:AJ1196,AJ1196)&gt;1,0,1)</f>
        <v>0</v>
      </c>
      <c r="AL1196" s="2">
        <f t="shared" si="184"/>
        <v>0</v>
      </c>
      <c r="AM1196" s="2">
        <f t="shared" si="185"/>
        <v>0</v>
      </c>
      <c r="AN1196" s="2">
        <f t="shared" si="186"/>
        <v>0</v>
      </c>
      <c r="AO1196" s="2" t="str">
        <f>VLOOKUP(D1196,'[1]Matriculados PD 2015_2019'!$D:$F,3,0)</f>
        <v>completo</v>
      </c>
      <c r="AP1196" s="2">
        <f t="shared" si="188"/>
        <v>0</v>
      </c>
      <c r="AQ1196" s="2">
        <f t="shared" si="189"/>
        <v>0</v>
      </c>
    </row>
    <row r="1197" spans="1:43">
      <c r="A1197" s="2">
        <v>532</v>
      </c>
      <c r="B1197" s="6" t="s">
        <v>413</v>
      </c>
      <c r="C1197" s="7" t="s">
        <v>120</v>
      </c>
      <c r="D1197" s="7" t="s">
        <v>3184</v>
      </c>
      <c r="E1197" s="8">
        <v>20084086</v>
      </c>
      <c r="F1197" s="8">
        <v>102483</v>
      </c>
      <c r="G1197" s="8" t="s">
        <v>3185</v>
      </c>
      <c r="H1197" s="7" t="s">
        <v>73</v>
      </c>
      <c r="I1197" s="7" t="s">
        <v>74</v>
      </c>
      <c r="J1197" s="8" t="s">
        <v>75</v>
      </c>
      <c r="K1197" s="8" t="s">
        <v>3186</v>
      </c>
      <c r="L1197" s="7">
        <v>2016</v>
      </c>
      <c r="M1197" s="9">
        <v>42915</v>
      </c>
      <c r="N1197" s="10" t="s">
        <v>77</v>
      </c>
      <c r="O1197" s="10">
        <v>0</v>
      </c>
      <c r="P1197" s="10" t="s">
        <v>78</v>
      </c>
      <c r="Q1197" s="10" t="s">
        <v>78</v>
      </c>
      <c r="R1197" s="10" t="s">
        <v>78</v>
      </c>
      <c r="S1197" s="10" t="s">
        <v>78</v>
      </c>
      <c r="T1197" s="8" t="s">
        <v>80</v>
      </c>
      <c r="U1197" s="7" t="s">
        <v>434</v>
      </c>
      <c r="V1197" s="8" t="s">
        <v>435</v>
      </c>
      <c r="W1197" s="7" t="s">
        <v>73</v>
      </c>
      <c r="X1197" s="11" t="s">
        <v>426</v>
      </c>
      <c r="Y1197" s="8">
        <v>215</v>
      </c>
      <c r="Z1197" s="8" t="s">
        <v>430</v>
      </c>
      <c r="AA1197" s="7" t="s">
        <v>263</v>
      </c>
      <c r="AB1197" s="12" t="s">
        <v>264</v>
      </c>
      <c r="AC1197" s="4">
        <f t="shared" si="180"/>
        <v>1</v>
      </c>
      <c r="AD1197" s="2">
        <f>IF(COUNTIF(D$2:D1197,D1197)&gt;1,0,1)</f>
        <v>1</v>
      </c>
      <c r="AG1197" s="2">
        <f t="shared" si="181"/>
        <v>0</v>
      </c>
      <c r="AH1197" s="2">
        <f t="shared" si="187"/>
        <v>0</v>
      </c>
      <c r="AI1197" s="2">
        <f t="shared" si="182"/>
        <v>1</v>
      </c>
      <c r="AJ1197" s="44" t="str">
        <f t="shared" si="183"/>
        <v>14318399W24262556V</v>
      </c>
      <c r="AK1197" s="2">
        <f>IF(COUNTIF(AJ$2:AJ1197,AJ1197)&gt;1,0,1)</f>
        <v>1</v>
      </c>
      <c r="AL1197" s="2">
        <f t="shared" si="184"/>
        <v>1</v>
      </c>
      <c r="AM1197" s="2">
        <f t="shared" si="185"/>
        <v>0</v>
      </c>
      <c r="AN1197" s="2">
        <f t="shared" si="186"/>
        <v>0</v>
      </c>
      <c r="AO1197" s="2" t="str">
        <f>VLOOKUP(D1197,'[1]Matriculados PD 2015_2019'!$D:$F,3,0)</f>
        <v>completo</v>
      </c>
      <c r="AP1197" s="2">
        <f t="shared" si="188"/>
        <v>1</v>
      </c>
      <c r="AQ1197" s="2">
        <f t="shared" si="189"/>
        <v>0</v>
      </c>
    </row>
    <row r="1198" spans="1:43">
      <c r="A1198" s="2">
        <v>532</v>
      </c>
      <c r="B1198" s="5" t="s">
        <v>413</v>
      </c>
      <c r="C1198" s="13" t="s">
        <v>120</v>
      </c>
      <c r="D1198" s="13" t="s">
        <v>3184</v>
      </c>
      <c r="E1198" s="14">
        <v>20084086</v>
      </c>
      <c r="F1198" s="14">
        <v>102483</v>
      </c>
      <c r="G1198" s="14" t="s">
        <v>3185</v>
      </c>
      <c r="H1198" s="13" t="s">
        <v>73</v>
      </c>
      <c r="I1198" s="13" t="s">
        <v>74</v>
      </c>
      <c r="J1198" s="14" t="s">
        <v>75</v>
      </c>
      <c r="K1198" s="14" t="s">
        <v>3186</v>
      </c>
      <c r="L1198" s="13">
        <v>2016</v>
      </c>
      <c r="M1198" s="15">
        <v>42915</v>
      </c>
      <c r="N1198" s="16" t="s">
        <v>77</v>
      </c>
      <c r="O1198" s="16">
        <v>0</v>
      </c>
      <c r="P1198" s="16" t="s">
        <v>78</v>
      </c>
      <c r="Q1198" s="16" t="s">
        <v>78</v>
      </c>
      <c r="R1198" s="16" t="s">
        <v>78</v>
      </c>
      <c r="S1198" s="16" t="s">
        <v>78</v>
      </c>
      <c r="T1198" s="14" t="s">
        <v>80</v>
      </c>
      <c r="U1198" s="13" t="s">
        <v>3187</v>
      </c>
      <c r="V1198" s="14" t="s">
        <v>3188</v>
      </c>
      <c r="W1198" s="13"/>
      <c r="X1198" s="17"/>
      <c r="Y1198" s="14"/>
      <c r="Z1198" s="14"/>
      <c r="AA1198" s="13"/>
      <c r="AB1198" s="18"/>
      <c r="AC1198" s="4">
        <f t="shared" si="180"/>
        <v>1</v>
      </c>
      <c r="AD1198" s="2">
        <f>IF(COUNTIF(D$2:D1198,D1198)&gt;1,0,1)</f>
        <v>0</v>
      </c>
      <c r="AG1198" s="2">
        <f t="shared" si="181"/>
        <v>0</v>
      </c>
      <c r="AH1198" s="2">
        <f t="shared" si="187"/>
        <v>0</v>
      </c>
      <c r="AI1198" s="2">
        <f t="shared" si="182"/>
        <v>0</v>
      </c>
      <c r="AJ1198" s="44" t="str">
        <f t="shared" si="183"/>
        <v>14318399W28657529N</v>
      </c>
      <c r="AK1198" s="2">
        <f>IF(COUNTIF(AJ$2:AJ1198,AJ1198)&gt;1,0,1)</f>
        <v>1</v>
      </c>
      <c r="AL1198" s="2">
        <f t="shared" si="184"/>
        <v>0</v>
      </c>
      <c r="AM1198" s="2">
        <f t="shared" si="185"/>
        <v>0</v>
      </c>
      <c r="AN1198" s="2">
        <f t="shared" si="186"/>
        <v>0</v>
      </c>
      <c r="AO1198" s="2" t="str">
        <f>VLOOKUP(D1198,'[1]Matriculados PD 2015_2019'!$D:$F,3,0)</f>
        <v>completo</v>
      </c>
      <c r="AP1198" s="2">
        <f t="shared" si="188"/>
        <v>0</v>
      </c>
      <c r="AQ1198" s="2">
        <f t="shared" si="189"/>
        <v>0</v>
      </c>
    </row>
    <row r="1199" spans="1:43">
      <c r="A1199" s="2">
        <v>532</v>
      </c>
      <c r="B1199" s="6" t="s">
        <v>413</v>
      </c>
      <c r="C1199" s="7" t="s">
        <v>120</v>
      </c>
      <c r="D1199" s="7" t="s">
        <v>3184</v>
      </c>
      <c r="E1199" s="8">
        <v>20084086</v>
      </c>
      <c r="F1199" s="8">
        <v>102483</v>
      </c>
      <c r="G1199" s="8" t="s">
        <v>3185</v>
      </c>
      <c r="H1199" s="7" t="s">
        <v>73</v>
      </c>
      <c r="I1199" s="7" t="s">
        <v>74</v>
      </c>
      <c r="J1199" s="8" t="s">
        <v>75</v>
      </c>
      <c r="K1199" s="8" t="s">
        <v>3186</v>
      </c>
      <c r="L1199" s="7">
        <v>2016</v>
      </c>
      <c r="M1199" s="9">
        <v>42915</v>
      </c>
      <c r="N1199" s="10" t="s">
        <v>77</v>
      </c>
      <c r="O1199" s="10">
        <v>0</v>
      </c>
      <c r="P1199" s="10" t="s">
        <v>78</v>
      </c>
      <c r="Q1199" s="10" t="s">
        <v>78</v>
      </c>
      <c r="R1199" s="10" t="s">
        <v>78</v>
      </c>
      <c r="S1199" s="10" t="s">
        <v>78</v>
      </c>
      <c r="T1199" s="8" t="s">
        <v>90</v>
      </c>
      <c r="U1199" s="7" t="s">
        <v>434</v>
      </c>
      <c r="V1199" s="8" t="s">
        <v>435</v>
      </c>
      <c r="W1199" s="7" t="s">
        <v>73</v>
      </c>
      <c r="X1199" s="11" t="s">
        <v>426</v>
      </c>
      <c r="Y1199" s="8">
        <v>215</v>
      </c>
      <c r="Z1199" s="8" t="s">
        <v>430</v>
      </c>
      <c r="AA1199" s="7" t="s">
        <v>263</v>
      </c>
      <c r="AB1199" s="12" t="s">
        <v>264</v>
      </c>
      <c r="AC1199" s="4">
        <f t="shared" si="180"/>
        <v>1</v>
      </c>
      <c r="AD1199" s="2">
        <f>IF(COUNTIF(D$2:D1199,D1199)&gt;1,0,1)</f>
        <v>0</v>
      </c>
      <c r="AG1199" s="2">
        <f t="shared" si="181"/>
        <v>0</v>
      </c>
      <c r="AH1199" s="2">
        <f t="shared" si="187"/>
        <v>0</v>
      </c>
      <c r="AI1199" s="2">
        <f t="shared" si="182"/>
        <v>0</v>
      </c>
      <c r="AJ1199" s="44" t="str">
        <f t="shared" si="183"/>
        <v>14318399W24262556V</v>
      </c>
      <c r="AK1199" s="2">
        <f>IF(COUNTIF(AJ$2:AJ1199,AJ1199)&gt;1,0,1)</f>
        <v>0</v>
      </c>
      <c r="AL1199" s="2">
        <f t="shared" si="184"/>
        <v>0</v>
      </c>
      <c r="AM1199" s="2">
        <f t="shared" si="185"/>
        <v>0</v>
      </c>
      <c r="AN1199" s="2">
        <f t="shared" si="186"/>
        <v>0</v>
      </c>
      <c r="AO1199" s="2" t="str">
        <f>VLOOKUP(D1199,'[1]Matriculados PD 2015_2019'!$D:$F,3,0)</f>
        <v>completo</v>
      </c>
      <c r="AP1199" s="2">
        <f t="shared" si="188"/>
        <v>0</v>
      </c>
      <c r="AQ1199" s="2">
        <f t="shared" si="189"/>
        <v>0</v>
      </c>
    </row>
    <row r="1200" spans="1:43">
      <c r="A1200" s="2">
        <v>532</v>
      </c>
      <c r="B1200" s="6" t="s">
        <v>413</v>
      </c>
      <c r="C1200" s="7" t="s">
        <v>120</v>
      </c>
      <c r="D1200" s="7" t="s">
        <v>3189</v>
      </c>
      <c r="E1200" s="8">
        <v>1014441</v>
      </c>
      <c r="F1200" s="8">
        <v>102483</v>
      </c>
      <c r="G1200" s="8" t="s">
        <v>3190</v>
      </c>
      <c r="H1200" s="7" t="s">
        <v>83</v>
      </c>
      <c r="I1200" s="7" t="s">
        <v>74</v>
      </c>
      <c r="J1200" s="8" t="s">
        <v>75</v>
      </c>
      <c r="K1200" s="8" t="s">
        <v>3191</v>
      </c>
      <c r="L1200" s="7">
        <v>2016</v>
      </c>
      <c r="M1200" s="9">
        <v>43035</v>
      </c>
      <c r="N1200" s="10" t="s">
        <v>77</v>
      </c>
      <c r="O1200" s="10">
        <v>0</v>
      </c>
      <c r="P1200" s="10" t="s">
        <v>78</v>
      </c>
      <c r="Q1200" s="10" t="s">
        <v>78</v>
      </c>
      <c r="R1200" s="10" t="s">
        <v>78</v>
      </c>
      <c r="S1200" s="10" t="s">
        <v>78</v>
      </c>
      <c r="T1200" s="8" t="s">
        <v>80</v>
      </c>
      <c r="U1200" s="7" t="s">
        <v>424</v>
      </c>
      <c r="V1200" s="8" t="s">
        <v>425</v>
      </c>
      <c r="W1200" s="7" t="s">
        <v>83</v>
      </c>
      <c r="X1200" s="11" t="s">
        <v>426</v>
      </c>
      <c r="Y1200" s="8">
        <v>625</v>
      </c>
      <c r="Z1200" s="8" t="s">
        <v>427</v>
      </c>
      <c r="AA1200" s="7" t="s">
        <v>263</v>
      </c>
      <c r="AB1200" s="12" t="s">
        <v>264</v>
      </c>
      <c r="AC1200" s="4">
        <f t="shared" si="180"/>
        <v>1</v>
      </c>
      <c r="AD1200" s="2">
        <f>IF(COUNTIF(D$2:D1200,D1200)&gt;1,0,1)</f>
        <v>1</v>
      </c>
      <c r="AG1200" s="2">
        <f t="shared" si="181"/>
        <v>0</v>
      </c>
      <c r="AH1200" s="2">
        <f t="shared" si="187"/>
        <v>0</v>
      </c>
      <c r="AI1200" s="2">
        <f t="shared" si="182"/>
        <v>1</v>
      </c>
      <c r="AJ1200" s="44" t="str">
        <f t="shared" si="183"/>
        <v>30435554E07972765E</v>
      </c>
      <c r="AK1200" s="2">
        <f>IF(COUNTIF(AJ$2:AJ1200,AJ1200)&gt;1,0,1)</f>
        <v>1</v>
      </c>
      <c r="AL1200" s="2">
        <f t="shared" si="184"/>
        <v>1</v>
      </c>
      <c r="AM1200" s="2">
        <f t="shared" si="185"/>
        <v>0</v>
      </c>
      <c r="AN1200" s="2">
        <f t="shared" si="186"/>
        <v>0</v>
      </c>
      <c r="AO1200" s="2" t="str">
        <f>VLOOKUP(D1200,'[1]Matriculados PD 2015_2019'!$D:$F,3,0)</f>
        <v>completo</v>
      </c>
      <c r="AP1200" s="2">
        <f t="shared" si="188"/>
        <v>1</v>
      </c>
      <c r="AQ1200" s="2">
        <f t="shared" si="189"/>
        <v>0</v>
      </c>
    </row>
    <row r="1201" spans="1:43">
      <c r="A1201" s="2">
        <v>532</v>
      </c>
      <c r="B1201" s="5" t="s">
        <v>413</v>
      </c>
      <c r="C1201" s="13" t="s">
        <v>120</v>
      </c>
      <c r="D1201" s="13" t="s">
        <v>3189</v>
      </c>
      <c r="E1201" s="14">
        <v>1014441</v>
      </c>
      <c r="F1201" s="14">
        <v>102483</v>
      </c>
      <c r="G1201" s="14" t="s">
        <v>3190</v>
      </c>
      <c r="H1201" s="13" t="s">
        <v>83</v>
      </c>
      <c r="I1201" s="13" t="s">
        <v>74</v>
      </c>
      <c r="J1201" s="14" t="s">
        <v>75</v>
      </c>
      <c r="K1201" s="14" t="s">
        <v>3191</v>
      </c>
      <c r="L1201" s="13">
        <v>2016</v>
      </c>
      <c r="M1201" s="15">
        <v>43035</v>
      </c>
      <c r="N1201" s="16" t="s">
        <v>77</v>
      </c>
      <c r="O1201" s="16">
        <v>0</v>
      </c>
      <c r="P1201" s="16" t="s">
        <v>78</v>
      </c>
      <c r="Q1201" s="16" t="s">
        <v>78</v>
      </c>
      <c r="R1201" s="16" t="s">
        <v>78</v>
      </c>
      <c r="S1201" s="16" t="s">
        <v>78</v>
      </c>
      <c r="T1201" s="14" t="s">
        <v>80</v>
      </c>
      <c r="U1201" s="13" t="s">
        <v>3192</v>
      </c>
      <c r="V1201" s="14" t="s">
        <v>3193</v>
      </c>
      <c r="W1201" s="13" t="s">
        <v>83</v>
      </c>
      <c r="X1201" s="17" t="s">
        <v>426</v>
      </c>
      <c r="Y1201" s="14">
        <v>215</v>
      </c>
      <c r="Z1201" s="14" t="s">
        <v>430</v>
      </c>
      <c r="AA1201" s="13" t="s">
        <v>263</v>
      </c>
      <c r="AB1201" s="18" t="s">
        <v>264</v>
      </c>
      <c r="AC1201" s="4">
        <f t="shared" si="180"/>
        <v>1</v>
      </c>
      <c r="AD1201" s="2">
        <f>IF(COUNTIF(D$2:D1201,D1201)&gt;1,0,1)</f>
        <v>0</v>
      </c>
      <c r="AG1201" s="2">
        <f t="shared" si="181"/>
        <v>0</v>
      </c>
      <c r="AH1201" s="2">
        <f t="shared" si="187"/>
        <v>0</v>
      </c>
      <c r="AI1201" s="2">
        <f t="shared" si="182"/>
        <v>0</v>
      </c>
      <c r="AJ1201" s="44" t="str">
        <f t="shared" si="183"/>
        <v>30435554E30439315B</v>
      </c>
      <c r="AK1201" s="2">
        <f>IF(COUNTIF(AJ$2:AJ1201,AJ1201)&gt;1,0,1)</f>
        <v>1</v>
      </c>
      <c r="AL1201" s="2">
        <f t="shared" si="184"/>
        <v>0</v>
      </c>
      <c r="AM1201" s="2">
        <f t="shared" si="185"/>
        <v>0</v>
      </c>
      <c r="AN1201" s="2">
        <f t="shared" si="186"/>
        <v>0</v>
      </c>
      <c r="AO1201" s="2" t="str">
        <f>VLOOKUP(D1201,'[1]Matriculados PD 2015_2019'!$D:$F,3,0)</f>
        <v>completo</v>
      </c>
      <c r="AP1201" s="2">
        <f t="shared" si="188"/>
        <v>0</v>
      </c>
      <c r="AQ1201" s="2">
        <f t="shared" si="189"/>
        <v>0</v>
      </c>
    </row>
    <row r="1202" spans="1:43">
      <c r="A1202" s="2">
        <v>532</v>
      </c>
      <c r="B1202" s="6" t="s">
        <v>413</v>
      </c>
      <c r="C1202" s="7" t="s">
        <v>120</v>
      </c>
      <c r="D1202" s="7" t="s">
        <v>3189</v>
      </c>
      <c r="E1202" s="8">
        <v>1014441</v>
      </c>
      <c r="F1202" s="8">
        <v>102483</v>
      </c>
      <c r="G1202" s="8" t="s">
        <v>3190</v>
      </c>
      <c r="H1202" s="7" t="s">
        <v>83</v>
      </c>
      <c r="I1202" s="7" t="s">
        <v>74</v>
      </c>
      <c r="J1202" s="8" t="s">
        <v>75</v>
      </c>
      <c r="K1202" s="8" t="s">
        <v>3191</v>
      </c>
      <c r="L1202" s="7">
        <v>2016</v>
      </c>
      <c r="M1202" s="9">
        <v>43035</v>
      </c>
      <c r="N1202" s="10" t="s">
        <v>77</v>
      </c>
      <c r="O1202" s="10">
        <v>0</v>
      </c>
      <c r="P1202" s="10" t="s">
        <v>78</v>
      </c>
      <c r="Q1202" s="10" t="s">
        <v>78</v>
      </c>
      <c r="R1202" s="10" t="s">
        <v>78</v>
      </c>
      <c r="S1202" s="10" t="s">
        <v>78</v>
      </c>
      <c r="T1202" s="8" t="s">
        <v>90</v>
      </c>
      <c r="U1202" s="7" t="s">
        <v>424</v>
      </c>
      <c r="V1202" s="8" t="s">
        <v>425</v>
      </c>
      <c r="W1202" s="7" t="s">
        <v>83</v>
      </c>
      <c r="X1202" s="11" t="s">
        <v>426</v>
      </c>
      <c r="Y1202" s="8">
        <v>625</v>
      </c>
      <c r="Z1202" s="8" t="s">
        <v>427</v>
      </c>
      <c r="AA1202" s="7" t="s">
        <v>263</v>
      </c>
      <c r="AB1202" s="12" t="s">
        <v>264</v>
      </c>
      <c r="AC1202" s="4">
        <f t="shared" si="180"/>
        <v>1</v>
      </c>
      <c r="AD1202" s="2">
        <f>IF(COUNTIF(D$2:D1202,D1202)&gt;1,0,1)</f>
        <v>0</v>
      </c>
      <c r="AG1202" s="2">
        <f t="shared" si="181"/>
        <v>0</v>
      </c>
      <c r="AH1202" s="2">
        <f t="shared" si="187"/>
        <v>0</v>
      </c>
      <c r="AI1202" s="2">
        <f t="shared" si="182"/>
        <v>0</v>
      </c>
      <c r="AJ1202" s="44" t="str">
        <f t="shared" si="183"/>
        <v>30435554E07972765E</v>
      </c>
      <c r="AK1202" s="2">
        <f>IF(COUNTIF(AJ$2:AJ1202,AJ1202)&gt;1,0,1)</f>
        <v>0</v>
      </c>
      <c r="AL1202" s="2">
        <f t="shared" si="184"/>
        <v>0</v>
      </c>
      <c r="AM1202" s="2">
        <f t="shared" si="185"/>
        <v>0</v>
      </c>
      <c r="AN1202" s="2">
        <f t="shared" si="186"/>
        <v>0</v>
      </c>
      <c r="AO1202" s="2" t="str">
        <f>VLOOKUP(D1202,'[1]Matriculados PD 2015_2019'!$D:$F,3,0)</f>
        <v>completo</v>
      </c>
      <c r="AP1202" s="2">
        <f t="shared" si="188"/>
        <v>0</v>
      </c>
      <c r="AQ1202" s="2">
        <f t="shared" si="189"/>
        <v>0</v>
      </c>
    </row>
    <row r="1203" spans="1:43">
      <c r="A1203" s="2">
        <v>532</v>
      </c>
      <c r="B1203" s="6" t="s">
        <v>413</v>
      </c>
      <c r="C1203" s="7" t="s">
        <v>120</v>
      </c>
      <c r="D1203" s="7" t="s">
        <v>3194</v>
      </c>
      <c r="E1203" s="8">
        <v>10247732</v>
      </c>
      <c r="F1203" s="8">
        <v>102483</v>
      </c>
      <c r="G1203" s="8" t="s">
        <v>3195</v>
      </c>
      <c r="H1203" s="7" t="s">
        <v>83</v>
      </c>
      <c r="I1203" s="7" t="s">
        <v>74</v>
      </c>
      <c r="J1203" s="8" t="s">
        <v>75</v>
      </c>
      <c r="K1203" s="8" t="s">
        <v>3196</v>
      </c>
      <c r="L1203" s="7">
        <v>2016</v>
      </c>
      <c r="M1203" s="9">
        <v>42692</v>
      </c>
      <c r="N1203" s="10" t="s">
        <v>77</v>
      </c>
      <c r="O1203" s="10">
        <v>0</v>
      </c>
      <c r="P1203" s="10" t="s">
        <v>78</v>
      </c>
      <c r="Q1203" s="10" t="s">
        <v>78</v>
      </c>
      <c r="R1203" s="10" t="s">
        <v>78</v>
      </c>
      <c r="S1203" s="10" t="s">
        <v>78</v>
      </c>
      <c r="T1203" s="8" t="s">
        <v>80</v>
      </c>
      <c r="U1203" s="7" t="s">
        <v>476</v>
      </c>
      <c r="V1203" s="8" t="s">
        <v>477</v>
      </c>
      <c r="W1203" s="7" t="s">
        <v>83</v>
      </c>
      <c r="X1203" s="11" t="s">
        <v>456</v>
      </c>
      <c r="Y1203" s="8">
        <v>130</v>
      </c>
      <c r="Z1203" s="8" t="s">
        <v>478</v>
      </c>
      <c r="AA1203" s="7" t="s">
        <v>263</v>
      </c>
      <c r="AB1203" s="12" t="s">
        <v>264</v>
      </c>
      <c r="AC1203" s="4">
        <f t="shared" si="180"/>
        <v>1</v>
      </c>
      <c r="AD1203" s="2">
        <f>IF(COUNTIF(D$2:D1203,D1203)&gt;1,0,1)</f>
        <v>1</v>
      </c>
      <c r="AG1203" s="2">
        <f t="shared" si="181"/>
        <v>0</v>
      </c>
      <c r="AH1203" s="2">
        <f t="shared" si="187"/>
        <v>0</v>
      </c>
      <c r="AI1203" s="2">
        <f t="shared" si="182"/>
        <v>1</v>
      </c>
      <c r="AJ1203" s="44" t="str">
        <f t="shared" si="183"/>
        <v>30500103X30481772X</v>
      </c>
      <c r="AK1203" s="2">
        <f>IF(COUNTIF(AJ$2:AJ1203,AJ1203)&gt;1,0,1)</f>
        <v>1</v>
      </c>
      <c r="AL1203" s="2">
        <f t="shared" si="184"/>
        <v>0</v>
      </c>
      <c r="AM1203" s="2">
        <f t="shared" si="185"/>
        <v>0</v>
      </c>
      <c r="AN1203" s="2">
        <f t="shared" si="186"/>
        <v>0</v>
      </c>
      <c r="AO1203" s="2" t="str">
        <f>VLOOKUP(D1203,'[1]Matriculados PD 2015_2019'!$D:$F,3,0)</f>
        <v>completo</v>
      </c>
      <c r="AP1203" s="2">
        <f t="shared" si="188"/>
        <v>1</v>
      </c>
      <c r="AQ1203" s="2">
        <f t="shared" si="189"/>
        <v>0</v>
      </c>
    </row>
    <row r="1204" spans="1:43">
      <c r="A1204" s="2">
        <v>532</v>
      </c>
      <c r="B1204" s="5" t="s">
        <v>413</v>
      </c>
      <c r="C1204" s="13" t="s">
        <v>120</v>
      </c>
      <c r="D1204" s="13" t="s">
        <v>3194</v>
      </c>
      <c r="E1204" s="14">
        <v>10247732</v>
      </c>
      <c r="F1204" s="14">
        <v>102483</v>
      </c>
      <c r="G1204" s="14" t="s">
        <v>3195</v>
      </c>
      <c r="H1204" s="13" t="s">
        <v>83</v>
      </c>
      <c r="I1204" s="13" t="s">
        <v>74</v>
      </c>
      <c r="J1204" s="14" t="s">
        <v>75</v>
      </c>
      <c r="K1204" s="14" t="s">
        <v>3196</v>
      </c>
      <c r="L1204" s="13">
        <v>2016</v>
      </c>
      <c r="M1204" s="15">
        <v>42692</v>
      </c>
      <c r="N1204" s="16" t="s">
        <v>77</v>
      </c>
      <c r="O1204" s="16">
        <v>0</v>
      </c>
      <c r="P1204" s="16" t="s">
        <v>78</v>
      </c>
      <c r="Q1204" s="16" t="s">
        <v>78</v>
      </c>
      <c r="R1204" s="16" t="s">
        <v>78</v>
      </c>
      <c r="S1204" s="16" t="s">
        <v>78</v>
      </c>
      <c r="T1204" s="14" t="s">
        <v>90</v>
      </c>
      <c r="U1204" s="13" t="s">
        <v>476</v>
      </c>
      <c r="V1204" s="14" t="s">
        <v>477</v>
      </c>
      <c r="W1204" s="13" t="s">
        <v>83</v>
      </c>
      <c r="X1204" s="17" t="s">
        <v>456</v>
      </c>
      <c r="Y1204" s="14">
        <v>130</v>
      </c>
      <c r="Z1204" s="14" t="s">
        <v>478</v>
      </c>
      <c r="AA1204" s="13" t="s">
        <v>263</v>
      </c>
      <c r="AB1204" s="18" t="s">
        <v>264</v>
      </c>
      <c r="AC1204" s="4">
        <f t="shared" si="180"/>
        <v>1</v>
      </c>
      <c r="AD1204" s="2">
        <f>IF(COUNTIF(D$2:D1204,D1204)&gt;1,0,1)</f>
        <v>0</v>
      </c>
      <c r="AG1204" s="2">
        <f t="shared" si="181"/>
        <v>0</v>
      </c>
      <c r="AH1204" s="2">
        <f t="shared" si="187"/>
        <v>0</v>
      </c>
      <c r="AI1204" s="2">
        <f t="shared" si="182"/>
        <v>0</v>
      </c>
      <c r="AJ1204" s="44" t="str">
        <f t="shared" si="183"/>
        <v>30500103X30481772X</v>
      </c>
      <c r="AK1204" s="2">
        <f>IF(COUNTIF(AJ$2:AJ1204,AJ1204)&gt;1,0,1)</f>
        <v>0</v>
      </c>
      <c r="AL1204" s="2">
        <f t="shared" si="184"/>
        <v>0</v>
      </c>
      <c r="AM1204" s="2">
        <f t="shared" si="185"/>
        <v>0</v>
      </c>
      <c r="AN1204" s="2">
        <f t="shared" si="186"/>
        <v>0</v>
      </c>
      <c r="AO1204" s="2" t="str">
        <f>VLOOKUP(D1204,'[1]Matriculados PD 2015_2019'!$D:$F,3,0)</f>
        <v>completo</v>
      </c>
      <c r="AP1204" s="2">
        <f t="shared" si="188"/>
        <v>0</v>
      </c>
      <c r="AQ1204" s="2">
        <f t="shared" si="189"/>
        <v>0</v>
      </c>
    </row>
    <row r="1205" spans="1:43">
      <c r="A1205" s="2">
        <v>532</v>
      </c>
      <c r="B1205" s="6" t="s">
        <v>413</v>
      </c>
      <c r="C1205" s="7" t="s">
        <v>120</v>
      </c>
      <c r="D1205" s="7" t="s">
        <v>3197</v>
      </c>
      <c r="E1205" s="8">
        <v>20737</v>
      </c>
      <c r="F1205" s="8">
        <v>102483</v>
      </c>
      <c r="G1205" s="8" t="s">
        <v>3198</v>
      </c>
      <c r="H1205" s="7" t="s">
        <v>73</v>
      </c>
      <c r="I1205" s="7" t="s">
        <v>74</v>
      </c>
      <c r="J1205" s="8" t="s">
        <v>75</v>
      </c>
      <c r="K1205" s="8" t="s">
        <v>3199</v>
      </c>
      <c r="L1205" s="7">
        <v>2016</v>
      </c>
      <c r="M1205" s="9">
        <v>42849</v>
      </c>
      <c r="N1205" s="10" t="s">
        <v>77</v>
      </c>
      <c r="O1205" s="10">
        <v>0</v>
      </c>
      <c r="P1205" s="10" t="s">
        <v>78</v>
      </c>
      <c r="Q1205" s="10" t="s">
        <v>78</v>
      </c>
      <c r="R1205" s="10" t="s">
        <v>78</v>
      </c>
      <c r="S1205" s="10" t="s">
        <v>78</v>
      </c>
      <c r="T1205" s="8" t="s">
        <v>80</v>
      </c>
      <c r="U1205" s="7" t="s">
        <v>434</v>
      </c>
      <c r="V1205" s="8" t="s">
        <v>435</v>
      </c>
      <c r="W1205" s="7" t="s">
        <v>73</v>
      </c>
      <c r="X1205" s="11" t="s">
        <v>426</v>
      </c>
      <c r="Y1205" s="8">
        <v>215</v>
      </c>
      <c r="Z1205" s="8" t="s">
        <v>430</v>
      </c>
      <c r="AA1205" s="7" t="s">
        <v>263</v>
      </c>
      <c r="AB1205" s="12" t="s">
        <v>264</v>
      </c>
      <c r="AC1205" s="4">
        <f t="shared" si="180"/>
        <v>1</v>
      </c>
      <c r="AD1205" s="2">
        <f>IF(COUNTIF(D$2:D1205,D1205)&gt;1,0,1)</f>
        <v>1</v>
      </c>
      <c r="AG1205" s="2">
        <f t="shared" si="181"/>
        <v>0</v>
      </c>
      <c r="AH1205" s="2">
        <f t="shared" si="187"/>
        <v>0</v>
      </c>
      <c r="AI1205" s="2">
        <f t="shared" si="182"/>
        <v>1</v>
      </c>
      <c r="AJ1205" s="44" t="str">
        <f t="shared" si="183"/>
        <v>30809660X24262556V</v>
      </c>
      <c r="AK1205" s="2">
        <f>IF(COUNTIF(AJ$2:AJ1205,AJ1205)&gt;1,0,1)</f>
        <v>1</v>
      </c>
      <c r="AL1205" s="2">
        <f t="shared" si="184"/>
        <v>0</v>
      </c>
      <c r="AM1205" s="2">
        <f t="shared" si="185"/>
        <v>0</v>
      </c>
      <c r="AN1205" s="2">
        <f t="shared" si="186"/>
        <v>0</v>
      </c>
      <c r="AO1205" s="2" t="str">
        <f>VLOOKUP(D1205,'[1]Matriculados PD 2015_2019'!$D:$F,3,0)</f>
        <v>completo</v>
      </c>
      <c r="AP1205" s="2">
        <f t="shared" si="188"/>
        <v>1</v>
      </c>
      <c r="AQ1205" s="2">
        <f t="shared" si="189"/>
        <v>0</v>
      </c>
    </row>
    <row r="1206" spans="1:43">
      <c r="A1206" s="2">
        <v>532</v>
      </c>
      <c r="B1206" s="5" t="s">
        <v>413</v>
      </c>
      <c r="C1206" s="13" t="s">
        <v>120</v>
      </c>
      <c r="D1206" s="13" t="s">
        <v>3197</v>
      </c>
      <c r="E1206" s="14">
        <v>20737</v>
      </c>
      <c r="F1206" s="14">
        <v>102483</v>
      </c>
      <c r="G1206" s="14" t="s">
        <v>3198</v>
      </c>
      <c r="H1206" s="13" t="s">
        <v>73</v>
      </c>
      <c r="I1206" s="13" t="s">
        <v>74</v>
      </c>
      <c r="J1206" s="14" t="s">
        <v>75</v>
      </c>
      <c r="K1206" s="14" t="s">
        <v>3199</v>
      </c>
      <c r="L1206" s="13">
        <v>2016</v>
      </c>
      <c r="M1206" s="15">
        <v>42849</v>
      </c>
      <c r="N1206" s="16" t="s">
        <v>77</v>
      </c>
      <c r="O1206" s="16">
        <v>0</v>
      </c>
      <c r="P1206" s="16" t="s">
        <v>78</v>
      </c>
      <c r="Q1206" s="16" t="s">
        <v>78</v>
      </c>
      <c r="R1206" s="16" t="s">
        <v>78</v>
      </c>
      <c r="S1206" s="16" t="s">
        <v>78</v>
      </c>
      <c r="T1206" s="14" t="s">
        <v>90</v>
      </c>
      <c r="U1206" s="13" t="s">
        <v>434</v>
      </c>
      <c r="V1206" s="14" t="s">
        <v>435</v>
      </c>
      <c r="W1206" s="13" t="s">
        <v>73</v>
      </c>
      <c r="X1206" s="17" t="s">
        <v>426</v>
      </c>
      <c r="Y1206" s="14">
        <v>215</v>
      </c>
      <c r="Z1206" s="14" t="s">
        <v>430</v>
      </c>
      <c r="AA1206" s="13" t="s">
        <v>263</v>
      </c>
      <c r="AB1206" s="18" t="s">
        <v>264</v>
      </c>
      <c r="AC1206" s="4">
        <f t="shared" si="180"/>
        <v>1</v>
      </c>
      <c r="AD1206" s="2">
        <f>IF(COUNTIF(D$2:D1206,D1206)&gt;1,0,1)</f>
        <v>0</v>
      </c>
      <c r="AG1206" s="2">
        <f t="shared" si="181"/>
        <v>0</v>
      </c>
      <c r="AH1206" s="2">
        <f t="shared" si="187"/>
        <v>0</v>
      </c>
      <c r="AI1206" s="2">
        <f t="shared" si="182"/>
        <v>0</v>
      </c>
      <c r="AJ1206" s="44" t="str">
        <f t="shared" si="183"/>
        <v>30809660X24262556V</v>
      </c>
      <c r="AK1206" s="2">
        <f>IF(COUNTIF(AJ$2:AJ1206,AJ1206)&gt;1,0,1)</f>
        <v>0</v>
      </c>
      <c r="AL1206" s="2">
        <f t="shared" si="184"/>
        <v>0</v>
      </c>
      <c r="AM1206" s="2">
        <f t="shared" si="185"/>
        <v>0</v>
      </c>
      <c r="AN1206" s="2">
        <f t="shared" si="186"/>
        <v>0</v>
      </c>
      <c r="AO1206" s="2" t="str">
        <f>VLOOKUP(D1206,'[1]Matriculados PD 2015_2019'!$D:$F,3,0)</f>
        <v>completo</v>
      </c>
      <c r="AP1206" s="2">
        <f t="shared" si="188"/>
        <v>0</v>
      </c>
      <c r="AQ1206" s="2">
        <f t="shared" si="189"/>
        <v>0</v>
      </c>
    </row>
    <row r="1207" spans="1:43">
      <c r="A1207" s="2">
        <v>532</v>
      </c>
      <c r="B1207" s="6" t="s">
        <v>413</v>
      </c>
      <c r="C1207" s="7" t="s">
        <v>120</v>
      </c>
      <c r="D1207" s="7" t="s">
        <v>537</v>
      </c>
      <c r="E1207" s="8">
        <v>1048097</v>
      </c>
      <c r="F1207" s="8">
        <v>102483</v>
      </c>
      <c r="G1207" s="8" t="s">
        <v>538</v>
      </c>
      <c r="H1207" s="7" t="s">
        <v>83</v>
      </c>
      <c r="I1207" s="7" t="s">
        <v>74</v>
      </c>
      <c r="J1207" s="8" t="s">
        <v>75</v>
      </c>
      <c r="K1207" s="8" t="s">
        <v>3200</v>
      </c>
      <c r="L1207" s="7">
        <v>2016</v>
      </c>
      <c r="M1207" s="9">
        <v>43048</v>
      </c>
      <c r="N1207" s="10" t="s">
        <v>77</v>
      </c>
      <c r="O1207" s="10">
        <v>0</v>
      </c>
      <c r="P1207" s="10" t="s">
        <v>78</v>
      </c>
      <c r="Q1207" s="10" t="s">
        <v>79</v>
      </c>
      <c r="R1207" s="10" t="s">
        <v>78</v>
      </c>
      <c r="S1207" s="10" t="s">
        <v>78</v>
      </c>
      <c r="T1207" s="8" t="s">
        <v>80</v>
      </c>
      <c r="U1207" s="7" t="s">
        <v>490</v>
      </c>
      <c r="V1207" s="8" t="s">
        <v>491</v>
      </c>
      <c r="W1207" s="7" t="s">
        <v>83</v>
      </c>
      <c r="X1207" s="11" t="s">
        <v>419</v>
      </c>
      <c r="Y1207" s="8">
        <v>265</v>
      </c>
      <c r="Z1207" s="8" t="s">
        <v>492</v>
      </c>
      <c r="AA1207" s="7" t="s">
        <v>99</v>
      </c>
      <c r="AB1207" s="12" t="s">
        <v>100</v>
      </c>
      <c r="AC1207" s="4">
        <f t="shared" si="180"/>
        <v>1</v>
      </c>
      <c r="AD1207" s="2">
        <f>IF(COUNTIF(D$2:D1207,D1207)&gt;1,0,1)</f>
        <v>1</v>
      </c>
      <c r="AG1207" s="2">
        <f t="shared" si="181"/>
        <v>1</v>
      </c>
      <c r="AH1207" s="2">
        <f t="shared" si="187"/>
        <v>0</v>
      </c>
      <c r="AI1207" s="2">
        <f t="shared" si="182"/>
        <v>1</v>
      </c>
      <c r="AJ1207" s="44" t="str">
        <f t="shared" si="183"/>
        <v>30955320B28297020M</v>
      </c>
      <c r="AK1207" s="2">
        <f>IF(COUNTIF(AJ$2:AJ1207,AJ1207)&gt;1,0,1)</f>
        <v>1</v>
      </c>
      <c r="AL1207" s="2">
        <f t="shared" si="184"/>
        <v>1</v>
      </c>
      <c r="AM1207" s="2">
        <f t="shared" si="185"/>
        <v>0</v>
      </c>
      <c r="AN1207" s="2">
        <f t="shared" si="186"/>
        <v>0</v>
      </c>
      <c r="AO1207" s="2" t="str">
        <f>VLOOKUP(D1207,'[1]Matriculados PD 2015_2019'!$D:$F,3,0)</f>
        <v>completo</v>
      </c>
      <c r="AP1207" s="2">
        <f t="shared" si="188"/>
        <v>1</v>
      </c>
      <c r="AQ1207" s="2">
        <f t="shared" si="189"/>
        <v>0</v>
      </c>
    </row>
    <row r="1208" spans="1:43">
      <c r="A1208" s="2">
        <v>532</v>
      </c>
      <c r="B1208" s="5" t="s">
        <v>413</v>
      </c>
      <c r="C1208" s="13" t="s">
        <v>120</v>
      </c>
      <c r="D1208" s="13" t="s">
        <v>537</v>
      </c>
      <c r="E1208" s="14">
        <v>1048097</v>
      </c>
      <c r="F1208" s="14">
        <v>102483</v>
      </c>
      <c r="G1208" s="14" t="s">
        <v>538</v>
      </c>
      <c r="H1208" s="13" t="s">
        <v>83</v>
      </c>
      <c r="I1208" s="13" t="s">
        <v>74</v>
      </c>
      <c r="J1208" s="14" t="s">
        <v>75</v>
      </c>
      <c r="K1208" s="14" t="s">
        <v>3200</v>
      </c>
      <c r="L1208" s="13">
        <v>2016</v>
      </c>
      <c r="M1208" s="15">
        <v>43048</v>
      </c>
      <c r="N1208" s="16" t="s">
        <v>77</v>
      </c>
      <c r="O1208" s="16">
        <v>0</v>
      </c>
      <c r="P1208" s="16" t="s">
        <v>78</v>
      </c>
      <c r="Q1208" s="16" t="s">
        <v>79</v>
      </c>
      <c r="R1208" s="16" t="s">
        <v>78</v>
      </c>
      <c r="S1208" s="16" t="s">
        <v>78</v>
      </c>
      <c r="T1208" s="14" t="s">
        <v>80</v>
      </c>
      <c r="U1208" s="13" t="s">
        <v>1342</v>
      </c>
      <c r="V1208" s="14" t="s">
        <v>1343</v>
      </c>
      <c r="W1208" s="13" t="s">
        <v>73</v>
      </c>
      <c r="X1208" s="17" t="s">
        <v>419</v>
      </c>
      <c r="Y1208" s="14">
        <v>650</v>
      </c>
      <c r="Z1208" s="14" t="s">
        <v>484</v>
      </c>
      <c r="AA1208" s="13" t="s">
        <v>263</v>
      </c>
      <c r="AB1208" s="18" t="s">
        <v>264</v>
      </c>
      <c r="AC1208" s="4">
        <f t="shared" si="180"/>
        <v>1</v>
      </c>
      <c r="AD1208" s="2">
        <f>IF(COUNTIF(D$2:D1208,D1208)&gt;1,0,1)</f>
        <v>0</v>
      </c>
      <c r="AG1208" s="2">
        <f t="shared" si="181"/>
        <v>0</v>
      </c>
      <c r="AH1208" s="2">
        <f t="shared" si="187"/>
        <v>0</v>
      </c>
      <c r="AI1208" s="2">
        <f t="shared" si="182"/>
        <v>0</v>
      </c>
      <c r="AJ1208" s="44" t="str">
        <f t="shared" si="183"/>
        <v>30955320B30203554T</v>
      </c>
      <c r="AK1208" s="2">
        <f>IF(COUNTIF(AJ$2:AJ1208,AJ1208)&gt;1,0,1)</f>
        <v>1</v>
      </c>
      <c r="AL1208" s="2">
        <f t="shared" si="184"/>
        <v>0</v>
      </c>
      <c r="AM1208" s="2">
        <f t="shared" si="185"/>
        <v>0</v>
      </c>
      <c r="AN1208" s="2">
        <f t="shared" si="186"/>
        <v>0</v>
      </c>
      <c r="AO1208" s="2" t="str">
        <f>VLOOKUP(D1208,'[1]Matriculados PD 2015_2019'!$D:$F,3,0)</f>
        <v>completo</v>
      </c>
      <c r="AP1208" s="2">
        <f t="shared" si="188"/>
        <v>0</v>
      </c>
      <c r="AQ1208" s="2">
        <f t="shared" si="189"/>
        <v>0</v>
      </c>
    </row>
    <row r="1209" spans="1:43">
      <c r="A1209" s="2">
        <v>532</v>
      </c>
      <c r="B1209" s="5" t="s">
        <v>413</v>
      </c>
      <c r="C1209" s="13" t="s">
        <v>120</v>
      </c>
      <c r="D1209" s="13" t="s">
        <v>537</v>
      </c>
      <c r="E1209" s="14">
        <v>1048097</v>
      </c>
      <c r="F1209" s="14">
        <v>102483</v>
      </c>
      <c r="G1209" s="14" t="s">
        <v>538</v>
      </c>
      <c r="H1209" s="13" t="s">
        <v>83</v>
      </c>
      <c r="I1209" s="13" t="s">
        <v>74</v>
      </c>
      <c r="J1209" s="14" t="s">
        <v>75</v>
      </c>
      <c r="K1209" s="14" t="s">
        <v>3200</v>
      </c>
      <c r="L1209" s="13">
        <v>2016</v>
      </c>
      <c r="M1209" s="15">
        <v>43048</v>
      </c>
      <c r="N1209" s="16" t="s">
        <v>77</v>
      </c>
      <c r="O1209" s="16">
        <v>0</v>
      </c>
      <c r="P1209" s="16" t="s">
        <v>78</v>
      </c>
      <c r="Q1209" s="16" t="s">
        <v>79</v>
      </c>
      <c r="R1209" s="16" t="s">
        <v>78</v>
      </c>
      <c r="S1209" s="16" t="s">
        <v>78</v>
      </c>
      <c r="T1209" s="14" t="s">
        <v>90</v>
      </c>
      <c r="U1209" s="13" t="s">
        <v>490</v>
      </c>
      <c r="V1209" s="14" t="s">
        <v>491</v>
      </c>
      <c r="W1209" s="13" t="s">
        <v>83</v>
      </c>
      <c r="X1209" s="17" t="s">
        <v>419</v>
      </c>
      <c r="Y1209" s="14">
        <v>265</v>
      </c>
      <c r="Z1209" s="14" t="s">
        <v>492</v>
      </c>
      <c r="AA1209" s="13" t="s">
        <v>99</v>
      </c>
      <c r="AB1209" s="18" t="s">
        <v>100</v>
      </c>
      <c r="AC1209" s="4">
        <f t="shared" si="180"/>
        <v>1</v>
      </c>
      <c r="AD1209" s="2">
        <f>IF(COUNTIF(D$2:D1209,D1209)&gt;1,0,1)</f>
        <v>0</v>
      </c>
      <c r="AG1209" s="2">
        <f t="shared" si="181"/>
        <v>0</v>
      </c>
      <c r="AH1209" s="2">
        <f t="shared" si="187"/>
        <v>0</v>
      </c>
      <c r="AI1209" s="2">
        <f t="shared" si="182"/>
        <v>0</v>
      </c>
      <c r="AJ1209" s="44" t="str">
        <f t="shared" si="183"/>
        <v>30955320B28297020M</v>
      </c>
      <c r="AK1209" s="2">
        <f>IF(COUNTIF(AJ$2:AJ1209,AJ1209)&gt;1,0,1)</f>
        <v>0</v>
      </c>
      <c r="AL1209" s="2">
        <f t="shared" si="184"/>
        <v>0</v>
      </c>
      <c r="AM1209" s="2">
        <f t="shared" si="185"/>
        <v>0</v>
      </c>
      <c r="AN1209" s="2">
        <f t="shared" si="186"/>
        <v>0</v>
      </c>
      <c r="AO1209" s="2" t="str">
        <f>VLOOKUP(D1209,'[1]Matriculados PD 2015_2019'!$D:$F,3,0)</f>
        <v>completo</v>
      </c>
      <c r="AP1209" s="2">
        <f t="shared" si="188"/>
        <v>0</v>
      </c>
      <c r="AQ1209" s="2">
        <f t="shared" si="189"/>
        <v>0</v>
      </c>
    </row>
    <row r="1210" spans="1:43">
      <c r="A1210" s="2">
        <v>532</v>
      </c>
      <c r="B1210" s="6" t="s">
        <v>413</v>
      </c>
      <c r="C1210" s="7" t="s">
        <v>120</v>
      </c>
      <c r="D1210" s="7" t="s">
        <v>3201</v>
      </c>
      <c r="E1210" s="8">
        <v>10105051</v>
      </c>
      <c r="F1210" s="8">
        <v>102483</v>
      </c>
      <c r="G1210" s="8" t="s">
        <v>3202</v>
      </c>
      <c r="H1210" s="7" t="s">
        <v>73</v>
      </c>
      <c r="I1210" s="7" t="s">
        <v>74</v>
      </c>
      <c r="J1210" s="8" t="s">
        <v>75</v>
      </c>
      <c r="K1210" s="8" t="s">
        <v>3203</v>
      </c>
      <c r="L1210" s="7">
        <v>2016</v>
      </c>
      <c r="M1210" s="9">
        <v>42678</v>
      </c>
      <c r="N1210" s="10" t="s">
        <v>77</v>
      </c>
      <c r="O1210" s="10">
        <v>0</v>
      </c>
      <c r="P1210" s="10" t="s">
        <v>78</v>
      </c>
      <c r="Q1210" s="10" t="s">
        <v>78</v>
      </c>
      <c r="R1210" s="10" t="s">
        <v>78</v>
      </c>
      <c r="S1210" s="10" t="s">
        <v>78</v>
      </c>
      <c r="T1210" s="8" t="s">
        <v>80</v>
      </c>
      <c r="U1210" s="7" t="s">
        <v>3204</v>
      </c>
      <c r="V1210" s="8" t="s">
        <v>3205</v>
      </c>
      <c r="W1210" s="7"/>
      <c r="X1210" s="11"/>
      <c r="Y1210" s="8"/>
      <c r="Z1210" s="8"/>
      <c r="AA1210" s="7"/>
      <c r="AB1210" s="12"/>
      <c r="AC1210" s="4">
        <f t="shared" si="180"/>
        <v>1</v>
      </c>
      <c r="AD1210" s="2">
        <f>IF(COUNTIF(D$2:D1210,D1210)&gt;1,0,1)</f>
        <v>1</v>
      </c>
      <c r="AG1210" s="2">
        <f t="shared" si="181"/>
        <v>0</v>
      </c>
      <c r="AH1210" s="2">
        <f t="shared" si="187"/>
        <v>0</v>
      </c>
      <c r="AI1210" s="2">
        <f t="shared" si="182"/>
        <v>1</v>
      </c>
      <c r="AJ1210" s="44" t="str">
        <f t="shared" si="183"/>
        <v>44363702Z30471484A</v>
      </c>
      <c r="AK1210" s="2">
        <f>IF(COUNTIF(AJ$2:AJ1210,AJ1210)&gt;1,0,1)</f>
        <v>1</v>
      </c>
      <c r="AL1210" s="2">
        <f t="shared" si="184"/>
        <v>1</v>
      </c>
      <c r="AM1210" s="2">
        <f t="shared" si="185"/>
        <v>0</v>
      </c>
      <c r="AN1210" s="2">
        <f t="shared" si="186"/>
        <v>0</v>
      </c>
      <c r="AO1210" s="2" t="str">
        <f>VLOOKUP(D1210,'[1]Matriculados PD 2015_2019'!$D:$F,3,0)</f>
        <v>completo</v>
      </c>
      <c r="AP1210" s="2">
        <f t="shared" si="188"/>
        <v>1</v>
      </c>
      <c r="AQ1210" s="2">
        <f t="shared" si="189"/>
        <v>0</v>
      </c>
    </row>
    <row r="1211" spans="1:43">
      <c r="A1211" s="2">
        <v>532</v>
      </c>
      <c r="B1211" s="5" t="s">
        <v>413</v>
      </c>
      <c r="C1211" s="13" t="s">
        <v>120</v>
      </c>
      <c r="D1211" s="13" t="s">
        <v>3201</v>
      </c>
      <c r="E1211" s="14">
        <v>10105051</v>
      </c>
      <c r="F1211" s="14">
        <v>102483</v>
      </c>
      <c r="G1211" s="14" t="s">
        <v>3202</v>
      </c>
      <c r="H1211" s="13" t="s">
        <v>73</v>
      </c>
      <c r="I1211" s="13" t="s">
        <v>74</v>
      </c>
      <c r="J1211" s="14" t="s">
        <v>75</v>
      </c>
      <c r="K1211" s="14" t="s">
        <v>3203</v>
      </c>
      <c r="L1211" s="13">
        <v>2016</v>
      </c>
      <c r="M1211" s="15">
        <v>42678</v>
      </c>
      <c r="N1211" s="16" t="s">
        <v>77</v>
      </c>
      <c r="O1211" s="16">
        <v>0</v>
      </c>
      <c r="P1211" s="16" t="s">
        <v>78</v>
      </c>
      <c r="Q1211" s="16" t="s">
        <v>78</v>
      </c>
      <c r="R1211" s="16" t="s">
        <v>78</v>
      </c>
      <c r="S1211" s="16" t="s">
        <v>78</v>
      </c>
      <c r="T1211" s="14" t="s">
        <v>80</v>
      </c>
      <c r="U1211" s="13" t="s">
        <v>3206</v>
      </c>
      <c r="V1211" s="14" t="s">
        <v>3207</v>
      </c>
      <c r="W1211" s="13" t="s">
        <v>73</v>
      </c>
      <c r="X1211" s="17" t="s">
        <v>456</v>
      </c>
      <c r="Y1211" s="14">
        <v>130</v>
      </c>
      <c r="Z1211" s="14" t="s">
        <v>478</v>
      </c>
      <c r="AA1211" s="13" t="s">
        <v>263</v>
      </c>
      <c r="AB1211" s="18" t="s">
        <v>264</v>
      </c>
      <c r="AC1211" s="4">
        <f t="shared" si="180"/>
        <v>1</v>
      </c>
      <c r="AD1211" s="2">
        <f>IF(COUNTIF(D$2:D1211,D1211)&gt;1,0,1)</f>
        <v>0</v>
      </c>
      <c r="AG1211" s="2">
        <f t="shared" si="181"/>
        <v>0</v>
      </c>
      <c r="AH1211" s="2">
        <f t="shared" si="187"/>
        <v>0</v>
      </c>
      <c r="AI1211" s="2">
        <f t="shared" si="182"/>
        <v>0</v>
      </c>
      <c r="AJ1211" s="44" t="str">
        <f t="shared" si="183"/>
        <v>44363702Z30546091K</v>
      </c>
      <c r="AK1211" s="2">
        <f>IF(COUNTIF(AJ$2:AJ1211,AJ1211)&gt;1,0,1)</f>
        <v>1</v>
      </c>
      <c r="AL1211" s="2">
        <f t="shared" si="184"/>
        <v>0</v>
      </c>
      <c r="AM1211" s="2">
        <f t="shared" si="185"/>
        <v>0</v>
      </c>
      <c r="AN1211" s="2">
        <f t="shared" si="186"/>
        <v>0</v>
      </c>
      <c r="AO1211" s="2" t="str">
        <f>VLOOKUP(D1211,'[1]Matriculados PD 2015_2019'!$D:$F,3,0)</f>
        <v>completo</v>
      </c>
      <c r="AP1211" s="2">
        <f t="shared" si="188"/>
        <v>0</v>
      </c>
      <c r="AQ1211" s="2">
        <f t="shared" si="189"/>
        <v>0</v>
      </c>
    </row>
    <row r="1212" spans="1:43">
      <c r="A1212" s="2">
        <v>532</v>
      </c>
      <c r="B1212" s="5" t="s">
        <v>413</v>
      </c>
      <c r="C1212" s="13" t="s">
        <v>120</v>
      </c>
      <c r="D1212" s="13" t="s">
        <v>3201</v>
      </c>
      <c r="E1212" s="14">
        <v>10105051</v>
      </c>
      <c r="F1212" s="14">
        <v>102483</v>
      </c>
      <c r="G1212" s="14" t="s">
        <v>3202</v>
      </c>
      <c r="H1212" s="13" t="s">
        <v>73</v>
      </c>
      <c r="I1212" s="13" t="s">
        <v>74</v>
      </c>
      <c r="J1212" s="14" t="s">
        <v>75</v>
      </c>
      <c r="K1212" s="14" t="s">
        <v>3203</v>
      </c>
      <c r="L1212" s="13">
        <v>2016</v>
      </c>
      <c r="M1212" s="15">
        <v>42678</v>
      </c>
      <c r="N1212" s="16" t="s">
        <v>77</v>
      </c>
      <c r="O1212" s="16">
        <v>0</v>
      </c>
      <c r="P1212" s="16" t="s">
        <v>78</v>
      </c>
      <c r="Q1212" s="16" t="s">
        <v>78</v>
      </c>
      <c r="R1212" s="16" t="s">
        <v>78</v>
      </c>
      <c r="S1212" s="16" t="s">
        <v>78</v>
      </c>
      <c r="T1212" s="14" t="s">
        <v>80</v>
      </c>
      <c r="U1212" s="13" t="s">
        <v>3208</v>
      </c>
      <c r="V1212" s="14" t="s">
        <v>3209</v>
      </c>
      <c r="W1212" s="13" t="s">
        <v>73</v>
      </c>
      <c r="X1212" s="17" t="s">
        <v>456</v>
      </c>
      <c r="Y1212" s="14">
        <v>130</v>
      </c>
      <c r="Z1212" s="14" t="s">
        <v>478</v>
      </c>
      <c r="AA1212" s="13" t="s">
        <v>263</v>
      </c>
      <c r="AB1212" s="18" t="s">
        <v>264</v>
      </c>
      <c r="AC1212" s="4">
        <f t="shared" si="180"/>
        <v>1</v>
      </c>
      <c r="AD1212" s="2">
        <f>IF(COUNTIF(D$2:D1212,D1212)&gt;1,0,1)</f>
        <v>0</v>
      </c>
      <c r="AG1212" s="2">
        <f t="shared" si="181"/>
        <v>0</v>
      </c>
      <c r="AH1212" s="2">
        <f t="shared" si="187"/>
        <v>0</v>
      </c>
      <c r="AI1212" s="2">
        <f t="shared" si="182"/>
        <v>0</v>
      </c>
      <c r="AJ1212" s="44" t="str">
        <f t="shared" si="183"/>
        <v>44363702Z52246789N</v>
      </c>
      <c r="AK1212" s="2">
        <f>IF(COUNTIF(AJ$2:AJ1212,AJ1212)&gt;1,0,1)</f>
        <v>1</v>
      </c>
      <c r="AL1212" s="2">
        <f t="shared" si="184"/>
        <v>0</v>
      </c>
      <c r="AM1212" s="2">
        <f t="shared" si="185"/>
        <v>0</v>
      </c>
      <c r="AN1212" s="2">
        <f t="shared" si="186"/>
        <v>0</v>
      </c>
      <c r="AO1212" s="2" t="str">
        <f>VLOOKUP(D1212,'[1]Matriculados PD 2015_2019'!$D:$F,3,0)</f>
        <v>completo</v>
      </c>
      <c r="AP1212" s="2">
        <f t="shared" si="188"/>
        <v>0</v>
      </c>
      <c r="AQ1212" s="2">
        <f t="shared" si="189"/>
        <v>0</v>
      </c>
    </row>
    <row r="1213" spans="1:43">
      <c r="A1213" s="2">
        <v>532</v>
      </c>
      <c r="B1213" s="6" t="s">
        <v>413</v>
      </c>
      <c r="C1213" s="7" t="s">
        <v>120</v>
      </c>
      <c r="D1213" s="7" t="s">
        <v>3201</v>
      </c>
      <c r="E1213" s="8">
        <v>10105051</v>
      </c>
      <c r="F1213" s="8">
        <v>102483</v>
      </c>
      <c r="G1213" s="8" t="s">
        <v>3202</v>
      </c>
      <c r="H1213" s="7" t="s">
        <v>73</v>
      </c>
      <c r="I1213" s="7" t="s">
        <v>74</v>
      </c>
      <c r="J1213" s="8" t="s">
        <v>75</v>
      </c>
      <c r="K1213" s="8" t="s">
        <v>3203</v>
      </c>
      <c r="L1213" s="7">
        <v>2016</v>
      </c>
      <c r="M1213" s="9">
        <v>42678</v>
      </c>
      <c r="N1213" s="10" t="s">
        <v>77</v>
      </c>
      <c r="O1213" s="10">
        <v>0</v>
      </c>
      <c r="P1213" s="10" t="s">
        <v>78</v>
      </c>
      <c r="Q1213" s="10" t="s">
        <v>78</v>
      </c>
      <c r="R1213" s="10" t="s">
        <v>78</v>
      </c>
      <c r="S1213" s="10" t="s">
        <v>78</v>
      </c>
      <c r="T1213" s="8" t="s">
        <v>90</v>
      </c>
      <c r="U1213" s="7" t="s">
        <v>3206</v>
      </c>
      <c r="V1213" s="8" t="s">
        <v>3207</v>
      </c>
      <c r="W1213" s="7" t="s">
        <v>73</v>
      </c>
      <c r="X1213" s="11" t="s">
        <v>456</v>
      </c>
      <c r="Y1213" s="8">
        <v>130</v>
      </c>
      <c r="Z1213" s="8" t="s">
        <v>478</v>
      </c>
      <c r="AA1213" s="7" t="s">
        <v>263</v>
      </c>
      <c r="AB1213" s="12" t="s">
        <v>264</v>
      </c>
      <c r="AC1213" s="4">
        <f t="shared" si="180"/>
        <v>1</v>
      </c>
      <c r="AD1213" s="2">
        <f>IF(COUNTIF(D$2:D1213,D1213)&gt;1,0,1)</f>
        <v>0</v>
      </c>
      <c r="AG1213" s="2">
        <f t="shared" si="181"/>
        <v>0</v>
      </c>
      <c r="AH1213" s="2">
        <f t="shared" si="187"/>
        <v>0</v>
      </c>
      <c r="AI1213" s="2">
        <f t="shared" si="182"/>
        <v>0</v>
      </c>
      <c r="AJ1213" s="44" t="str">
        <f t="shared" si="183"/>
        <v>44363702Z30546091K</v>
      </c>
      <c r="AK1213" s="2">
        <f>IF(COUNTIF(AJ$2:AJ1213,AJ1213)&gt;1,0,1)</f>
        <v>0</v>
      </c>
      <c r="AL1213" s="2">
        <f t="shared" si="184"/>
        <v>0</v>
      </c>
      <c r="AM1213" s="2">
        <f t="shared" si="185"/>
        <v>0</v>
      </c>
      <c r="AN1213" s="2">
        <f t="shared" si="186"/>
        <v>0</v>
      </c>
      <c r="AO1213" s="2" t="str">
        <f>VLOOKUP(D1213,'[1]Matriculados PD 2015_2019'!$D:$F,3,0)</f>
        <v>completo</v>
      </c>
      <c r="AP1213" s="2">
        <f t="shared" si="188"/>
        <v>0</v>
      </c>
      <c r="AQ1213" s="2">
        <f t="shared" si="189"/>
        <v>0</v>
      </c>
    </row>
    <row r="1214" spans="1:43">
      <c r="A1214" s="2">
        <v>532</v>
      </c>
      <c r="B1214" s="5" t="s">
        <v>413</v>
      </c>
      <c r="C1214" s="13" t="s">
        <v>120</v>
      </c>
      <c r="D1214" s="13" t="s">
        <v>1352</v>
      </c>
      <c r="E1214" s="14">
        <v>1048116</v>
      </c>
      <c r="F1214" s="14">
        <v>102483</v>
      </c>
      <c r="G1214" s="14" t="s">
        <v>1353</v>
      </c>
      <c r="H1214" s="13" t="s">
        <v>73</v>
      </c>
      <c r="I1214" s="13" t="s">
        <v>74</v>
      </c>
      <c r="J1214" s="14" t="s">
        <v>75</v>
      </c>
      <c r="K1214" s="14" t="s">
        <v>3210</v>
      </c>
      <c r="L1214" s="13">
        <v>2016</v>
      </c>
      <c r="M1214" s="15">
        <v>42790</v>
      </c>
      <c r="N1214" s="16" t="s">
        <v>77</v>
      </c>
      <c r="O1214" s="16">
        <v>0</v>
      </c>
      <c r="P1214" s="16" t="s">
        <v>78</v>
      </c>
      <c r="Q1214" s="16" t="s">
        <v>79</v>
      </c>
      <c r="R1214" s="16" t="s">
        <v>78</v>
      </c>
      <c r="S1214" s="16" t="s">
        <v>78</v>
      </c>
      <c r="T1214" s="14" t="s">
        <v>80</v>
      </c>
      <c r="U1214" s="13" t="s">
        <v>541</v>
      </c>
      <c r="V1214" s="14" t="s">
        <v>542</v>
      </c>
      <c r="W1214" s="13" t="s">
        <v>83</v>
      </c>
      <c r="X1214" s="17" t="s">
        <v>539</v>
      </c>
      <c r="Y1214" s="14">
        <v>200</v>
      </c>
      <c r="Z1214" s="14" t="s">
        <v>540</v>
      </c>
      <c r="AA1214" s="13" t="s">
        <v>263</v>
      </c>
      <c r="AB1214" s="18" t="s">
        <v>264</v>
      </c>
      <c r="AC1214" s="4">
        <f t="shared" si="180"/>
        <v>1</v>
      </c>
      <c r="AD1214" s="2">
        <f>IF(COUNTIF(D$2:D1214,D1214)&gt;1,0,1)</f>
        <v>1</v>
      </c>
      <c r="AG1214" s="2">
        <f t="shared" si="181"/>
        <v>1</v>
      </c>
      <c r="AH1214" s="2">
        <f t="shared" si="187"/>
        <v>0</v>
      </c>
      <c r="AI1214" s="2">
        <f t="shared" si="182"/>
        <v>1</v>
      </c>
      <c r="AJ1214" s="44" t="str">
        <f t="shared" si="183"/>
        <v>44366389X55092071X</v>
      </c>
      <c r="AK1214" s="2">
        <f>IF(COUNTIF(AJ$2:AJ1214,AJ1214)&gt;1,0,1)</f>
        <v>1</v>
      </c>
      <c r="AL1214" s="2">
        <f t="shared" si="184"/>
        <v>0</v>
      </c>
      <c r="AM1214" s="2">
        <f t="shared" si="185"/>
        <v>0</v>
      </c>
      <c r="AN1214" s="2">
        <f t="shared" si="186"/>
        <v>0</v>
      </c>
      <c r="AO1214" s="2" t="str">
        <f>VLOOKUP(D1214,'[1]Matriculados PD 2015_2019'!$D:$F,3,0)</f>
        <v>completo</v>
      </c>
      <c r="AP1214" s="2">
        <f t="shared" si="188"/>
        <v>1</v>
      </c>
      <c r="AQ1214" s="2">
        <f t="shared" si="189"/>
        <v>0</v>
      </c>
    </row>
    <row r="1215" spans="1:43">
      <c r="A1215" s="2">
        <v>532</v>
      </c>
      <c r="B1215" s="6" t="s">
        <v>413</v>
      </c>
      <c r="C1215" s="7" t="s">
        <v>120</v>
      </c>
      <c r="D1215" s="7" t="s">
        <v>1352</v>
      </c>
      <c r="E1215" s="8">
        <v>1048116</v>
      </c>
      <c r="F1215" s="8">
        <v>102483</v>
      </c>
      <c r="G1215" s="8" t="s">
        <v>1353</v>
      </c>
      <c r="H1215" s="7" t="s">
        <v>73</v>
      </c>
      <c r="I1215" s="7" t="s">
        <v>74</v>
      </c>
      <c r="J1215" s="8" t="s">
        <v>75</v>
      </c>
      <c r="K1215" s="8" t="s">
        <v>3210</v>
      </c>
      <c r="L1215" s="7">
        <v>2016</v>
      </c>
      <c r="M1215" s="9">
        <v>42790</v>
      </c>
      <c r="N1215" s="10" t="s">
        <v>77</v>
      </c>
      <c r="O1215" s="10">
        <v>0</v>
      </c>
      <c r="P1215" s="10" t="s">
        <v>78</v>
      </c>
      <c r="Q1215" s="10" t="s">
        <v>79</v>
      </c>
      <c r="R1215" s="10" t="s">
        <v>78</v>
      </c>
      <c r="S1215" s="10" t="s">
        <v>78</v>
      </c>
      <c r="T1215" s="8" t="s">
        <v>90</v>
      </c>
      <c r="U1215" s="7" t="s">
        <v>541</v>
      </c>
      <c r="V1215" s="8" t="s">
        <v>542</v>
      </c>
      <c r="W1215" s="7" t="s">
        <v>83</v>
      </c>
      <c r="X1215" s="11" t="s">
        <v>539</v>
      </c>
      <c r="Y1215" s="8">
        <v>200</v>
      </c>
      <c r="Z1215" s="8" t="s">
        <v>540</v>
      </c>
      <c r="AA1215" s="7" t="s">
        <v>263</v>
      </c>
      <c r="AB1215" s="12" t="s">
        <v>264</v>
      </c>
      <c r="AC1215" s="4">
        <f t="shared" si="180"/>
        <v>1</v>
      </c>
      <c r="AD1215" s="2">
        <f>IF(COUNTIF(D$2:D1215,D1215)&gt;1,0,1)</f>
        <v>0</v>
      </c>
      <c r="AG1215" s="2">
        <f t="shared" si="181"/>
        <v>0</v>
      </c>
      <c r="AH1215" s="2">
        <f t="shared" si="187"/>
        <v>0</v>
      </c>
      <c r="AI1215" s="2">
        <f t="shared" si="182"/>
        <v>0</v>
      </c>
      <c r="AJ1215" s="44" t="str">
        <f t="shared" si="183"/>
        <v>44366389X55092071X</v>
      </c>
      <c r="AK1215" s="2">
        <f>IF(COUNTIF(AJ$2:AJ1215,AJ1215)&gt;1,0,1)</f>
        <v>0</v>
      </c>
      <c r="AL1215" s="2">
        <f t="shared" si="184"/>
        <v>0</v>
      </c>
      <c r="AM1215" s="2">
        <f t="shared" si="185"/>
        <v>0</v>
      </c>
      <c r="AN1215" s="2">
        <f t="shared" si="186"/>
        <v>0</v>
      </c>
      <c r="AO1215" s="2" t="str">
        <f>VLOOKUP(D1215,'[1]Matriculados PD 2015_2019'!$D:$F,3,0)</f>
        <v>completo</v>
      </c>
      <c r="AP1215" s="2">
        <f t="shared" si="188"/>
        <v>0</v>
      </c>
      <c r="AQ1215" s="2">
        <f t="shared" si="189"/>
        <v>0</v>
      </c>
    </row>
    <row r="1216" spans="1:43">
      <c r="A1216" s="2">
        <v>532</v>
      </c>
      <c r="B1216" s="5" t="s">
        <v>413</v>
      </c>
      <c r="C1216" s="13" t="s">
        <v>120</v>
      </c>
      <c r="D1216" s="13" t="s">
        <v>3211</v>
      </c>
      <c r="E1216" s="14">
        <v>10524023</v>
      </c>
      <c r="F1216" s="14">
        <v>102483</v>
      </c>
      <c r="G1216" s="14" t="s">
        <v>3212</v>
      </c>
      <c r="H1216" s="13" t="s">
        <v>73</v>
      </c>
      <c r="I1216" s="13" t="s">
        <v>74</v>
      </c>
      <c r="J1216" s="14" t="s">
        <v>75</v>
      </c>
      <c r="K1216" s="14" t="s">
        <v>3213</v>
      </c>
      <c r="L1216" s="13">
        <v>2016</v>
      </c>
      <c r="M1216" s="15">
        <v>42984</v>
      </c>
      <c r="N1216" s="16" t="s">
        <v>77</v>
      </c>
      <c r="O1216" s="16">
        <v>0</v>
      </c>
      <c r="P1216" s="16" t="s">
        <v>78</v>
      </c>
      <c r="Q1216" s="16" t="s">
        <v>79</v>
      </c>
      <c r="R1216" s="16" t="s">
        <v>78</v>
      </c>
      <c r="S1216" s="16" t="s">
        <v>78</v>
      </c>
      <c r="T1216" s="14" t="s">
        <v>80</v>
      </c>
      <c r="U1216" s="13" t="s">
        <v>417</v>
      </c>
      <c r="V1216" s="14" t="s">
        <v>418</v>
      </c>
      <c r="W1216" s="13" t="s">
        <v>83</v>
      </c>
      <c r="X1216" s="17" t="s">
        <v>419</v>
      </c>
      <c r="Y1216" s="14">
        <v>225</v>
      </c>
      <c r="Z1216" s="14" t="s">
        <v>420</v>
      </c>
      <c r="AA1216" s="13" t="s">
        <v>263</v>
      </c>
      <c r="AB1216" s="18" t="s">
        <v>264</v>
      </c>
      <c r="AC1216" s="4">
        <f t="shared" si="180"/>
        <v>1</v>
      </c>
      <c r="AD1216" s="2">
        <f>IF(COUNTIF(D$2:D1216,D1216)&gt;1,0,1)</f>
        <v>1</v>
      </c>
      <c r="AG1216" s="2">
        <f t="shared" si="181"/>
        <v>1</v>
      </c>
      <c r="AH1216" s="2">
        <f t="shared" si="187"/>
        <v>0</v>
      </c>
      <c r="AI1216" s="2">
        <f t="shared" si="182"/>
        <v>1</v>
      </c>
      <c r="AJ1216" s="44" t="str">
        <f t="shared" si="183"/>
        <v>45869188N26461631Q</v>
      </c>
      <c r="AK1216" s="2">
        <f>IF(COUNTIF(AJ$2:AJ1216,AJ1216)&gt;1,0,1)</f>
        <v>1</v>
      </c>
      <c r="AL1216" s="2">
        <f t="shared" si="184"/>
        <v>1</v>
      </c>
      <c r="AM1216" s="2">
        <f t="shared" si="185"/>
        <v>0</v>
      </c>
      <c r="AN1216" s="2">
        <f t="shared" si="186"/>
        <v>0</v>
      </c>
      <c r="AO1216" s="2" t="str">
        <f>VLOOKUP(D1216,'[1]Matriculados PD 2015_2019'!$D:$F,3,0)</f>
        <v>completo</v>
      </c>
      <c r="AP1216" s="2">
        <f t="shared" si="188"/>
        <v>1</v>
      </c>
      <c r="AQ1216" s="2">
        <f t="shared" si="189"/>
        <v>0</v>
      </c>
    </row>
    <row r="1217" spans="1:43">
      <c r="A1217" s="2">
        <v>532</v>
      </c>
      <c r="B1217" s="6" t="s">
        <v>413</v>
      </c>
      <c r="C1217" s="7" t="s">
        <v>120</v>
      </c>
      <c r="D1217" s="7" t="s">
        <v>3211</v>
      </c>
      <c r="E1217" s="8">
        <v>10524023</v>
      </c>
      <c r="F1217" s="8">
        <v>102483</v>
      </c>
      <c r="G1217" s="8" t="s">
        <v>3212</v>
      </c>
      <c r="H1217" s="7" t="s">
        <v>73</v>
      </c>
      <c r="I1217" s="7" t="s">
        <v>74</v>
      </c>
      <c r="J1217" s="8" t="s">
        <v>75</v>
      </c>
      <c r="K1217" s="8" t="s">
        <v>3213</v>
      </c>
      <c r="L1217" s="7">
        <v>2016</v>
      </c>
      <c r="M1217" s="9">
        <v>42984</v>
      </c>
      <c r="N1217" s="10" t="s">
        <v>77</v>
      </c>
      <c r="O1217" s="10">
        <v>0</v>
      </c>
      <c r="P1217" s="10" t="s">
        <v>78</v>
      </c>
      <c r="Q1217" s="10" t="s">
        <v>79</v>
      </c>
      <c r="R1217" s="10" t="s">
        <v>78</v>
      </c>
      <c r="S1217" s="10" t="s">
        <v>78</v>
      </c>
      <c r="T1217" s="8" t="s">
        <v>80</v>
      </c>
      <c r="U1217" s="7" t="s">
        <v>3214</v>
      </c>
      <c r="V1217" s="8" t="s">
        <v>3215</v>
      </c>
      <c r="W1217" s="7" t="s">
        <v>73</v>
      </c>
      <c r="X1217" s="11" t="s">
        <v>419</v>
      </c>
      <c r="Y1217" s="8">
        <v>650</v>
      </c>
      <c r="Z1217" s="8" t="s">
        <v>484</v>
      </c>
      <c r="AA1217" s="7" t="s">
        <v>263</v>
      </c>
      <c r="AB1217" s="12" t="s">
        <v>264</v>
      </c>
      <c r="AC1217" s="4">
        <f t="shared" si="180"/>
        <v>1</v>
      </c>
      <c r="AD1217" s="2">
        <f>IF(COUNTIF(D$2:D1217,D1217)&gt;1,0,1)</f>
        <v>0</v>
      </c>
      <c r="AG1217" s="2">
        <f t="shared" si="181"/>
        <v>0</v>
      </c>
      <c r="AH1217" s="2">
        <f t="shared" si="187"/>
        <v>0</v>
      </c>
      <c r="AI1217" s="2">
        <f t="shared" si="182"/>
        <v>0</v>
      </c>
      <c r="AJ1217" s="44" t="str">
        <f t="shared" si="183"/>
        <v>45869188N30815830Q</v>
      </c>
      <c r="AK1217" s="2">
        <f>IF(COUNTIF(AJ$2:AJ1217,AJ1217)&gt;1,0,1)</f>
        <v>1</v>
      </c>
      <c r="AL1217" s="2">
        <f t="shared" si="184"/>
        <v>0</v>
      </c>
      <c r="AM1217" s="2">
        <f t="shared" si="185"/>
        <v>0</v>
      </c>
      <c r="AN1217" s="2">
        <f t="shared" si="186"/>
        <v>0</v>
      </c>
      <c r="AO1217" s="2" t="str">
        <f>VLOOKUP(D1217,'[1]Matriculados PD 2015_2019'!$D:$F,3,0)</f>
        <v>completo</v>
      </c>
      <c r="AP1217" s="2">
        <f t="shared" si="188"/>
        <v>0</v>
      </c>
      <c r="AQ1217" s="2">
        <f t="shared" si="189"/>
        <v>0</v>
      </c>
    </row>
    <row r="1218" spans="1:43">
      <c r="A1218" s="2">
        <v>532</v>
      </c>
      <c r="B1218" s="5" t="s">
        <v>413</v>
      </c>
      <c r="C1218" s="13" t="s">
        <v>120</v>
      </c>
      <c r="D1218" s="13" t="s">
        <v>3211</v>
      </c>
      <c r="E1218" s="14">
        <v>10524023</v>
      </c>
      <c r="F1218" s="14">
        <v>102483</v>
      </c>
      <c r="G1218" s="14" t="s">
        <v>3212</v>
      </c>
      <c r="H1218" s="13" t="s">
        <v>73</v>
      </c>
      <c r="I1218" s="13" t="s">
        <v>74</v>
      </c>
      <c r="J1218" s="14" t="s">
        <v>75</v>
      </c>
      <c r="K1218" s="14" t="s">
        <v>3213</v>
      </c>
      <c r="L1218" s="13">
        <v>2016</v>
      </c>
      <c r="M1218" s="15">
        <v>42984</v>
      </c>
      <c r="N1218" s="16" t="s">
        <v>77</v>
      </c>
      <c r="O1218" s="16">
        <v>0</v>
      </c>
      <c r="P1218" s="16" t="s">
        <v>78</v>
      </c>
      <c r="Q1218" s="16" t="s">
        <v>79</v>
      </c>
      <c r="R1218" s="16" t="s">
        <v>78</v>
      </c>
      <c r="S1218" s="16" t="s">
        <v>78</v>
      </c>
      <c r="T1218" s="14" t="s">
        <v>90</v>
      </c>
      <c r="U1218" s="13" t="s">
        <v>417</v>
      </c>
      <c r="V1218" s="14" t="s">
        <v>418</v>
      </c>
      <c r="W1218" s="13" t="s">
        <v>83</v>
      </c>
      <c r="X1218" s="17" t="s">
        <v>419</v>
      </c>
      <c r="Y1218" s="14">
        <v>225</v>
      </c>
      <c r="Z1218" s="14" t="s">
        <v>420</v>
      </c>
      <c r="AA1218" s="13" t="s">
        <v>263</v>
      </c>
      <c r="AB1218" s="18" t="s">
        <v>264</v>
      </c>
      <c r="AC1218" s="4">
        <f t="shared" ref="AC1218:AC1281" si="190">IF(N1218="","SIN NOTA",IF(N1218="NP","NP",1))</f>
        <v>1</v>
      </c>
      <c r="AD1218" s="2">
        <f>IF(COUNTIF(D$2:D1218,D1218)&gt;1,0,1)</f>
        <v>0</v>
      </c>
      <c r="AG1218" s="2">
        <f t="shared" ref="AG1218:AG1281" si="191">IF(AD1218=1,IF(Q1218="S",1,0),0)</f>
        <v>0</v>
      </c>
      <c r="AH1218" s="2">
        <f t="shared" si="187"/>
        <v>0</v>
      </c>
      <c r="AI1218" s="2">
        <f t="shared" ref="AI1218:AI1281" si="192">IF(AD1218=1,IF(N1218="Y",1,0),0)</f>
        <v>0</v>
      </c>
      <c r="AJ1218" s="44" t="str">
        <f t="shared" ref="AJ1218:AJ1281" si="193">D1218&amp;U1218</f>
        <v>45869188N26461631Q</v>
      </c>
      <c r="AK1218" s="2">
        <f>IF(COUNTIF(AJ$2:AJ1218,AJ1218)&gt;1,0,1)</f>
        <v>0</v>
      </c>
      <c r="AL1218" s="2">
        <f t="shared" ref="AL1218:AL1281" si="194">IF(AD1218=1,IF(SUMIF(D:D,D1218,AK:AK)&gt;1,1,0),0)</f>
        <v>0</v>
      </c>
      <c r="AM1218" s="2">
        <f t="shared" ref="AM1218:AM1281" si="195">IF(AD1218=1,IF(S1218="S",1,0),0)</f>
        <v>0</v>
      </c>
      <c r="AN1218" s="2">
        <f t="shared" ref="AN1218:AN1281" si="196">IF(AD1218=1,IF(I1218="E",0,1),0)</f>
        <v>0</v>
      </c>
      <c r="AO1218" s="2" t="str">
        <f>VLOOKUP(D1218,'[1]Matriculados PD 2015_2019'!$D:$F,3,0)</f>
        <v>completo</v>
      </c>
      <c r="AP1218" s="2">
        <f t="shared" si="188"/>
        <v>0</v>
      </c>
      <c r="AQ1218" s="2">
        <f t="shared" si="189"/>
        <v>0</v>
      </c>
    </row>
    <row r="1219" spans="1:43">
      <c r="A1219" s="2">
        <v>532</v>
      </c>
      <c r="B1219" s="6" t="s">
        <v>413</v>
      </c>
      <c r="C1219" s="7" t="s">
        <v>120</v>
      </c>
      <c r="D1219" s="7" t="s">
        <v>1396</v>
      </c>
      <c r="E1219" s="8">
        <v>10443901</v>
      </c>
      <c r="F1219" s="8">
        <v>102483</v>
      </c>
      <c r="G1219" s="8" t="s">
        <v>1397</v>
      </c>
      <c r="H1219" s="7" t="s">
        <v>83</v>
      </c>
      <c r="I1219" s="7" t="s">
        <v>74</v>
      </c>
      <c r="J1219" s="8" t="s">
        <v>75</v>
      </c>
      <c r="K1219" s="8" t="s">
        <v>3216</v>
      </c>
      <c r="L1219" s="7">
        <v>2016</v>
      </c>
      <c r="M1219" s="9">
        <v>42921</v>
      </c>
      <c r="N1219" s="10" t="s">
        <v>113</v>
      </c>
      <c r="O1219" s="10">
        <v>0</v>
      </c>
      <c r="P1219" s="10" t="s">
        <v>78</v>
      </c>
      <c r="Q1219" s="10" t="s">
        <v>79</v>
      </c>
      <c r="R1219" s="10" t="s">
        <v>78</v>
      </c>
      <c r="S1219" s="10" t="s">
        <v>78</v>
      </c>
      <c r="T1219" s="8" t="s">
        <v>80</v>
      </c>
      <c r="U1219" s="7" t="s">
        <v>490</v>
      </c>
      <c r="V1219" s="8" t="s">
        <v>491</v>
      </c>
      <c r="W1219" s="7" t="s">
        <v>83</v>
      </c>
      <c r="X1219" s="11" t="s">
        <v>419</v>
      </c>
      <c r="Y1219" s="8">
        <v>265</v>
      </c>
      <c r="Z1219" s="8" t="s">
        <v>492</v>
      </c>
      <c r="AA1219" s="7" t="s">
        <v>99</v>
      </c>
      <c r="AB1219" s="12" t="s">
        <v>100</v>
      </c>
      <c r="AC1219" s="4">
        <f t="shared" si="190"/>
        <v>1</v>
      </c>
      <c r="AD1219" s="2">
        <f>IF(COUNTIF(D$2:D1219,D1219)&gt;1,0,1)</f>
        <v>1</v>
      </c>
      <c r="AG1219" s="2">
        <f t="shared" si="191"/>
        <v>1</v>
      </c>
      <c r="AH1219" s="2">
        <f t="shared" ref="AH1219:AH1282" si="197">IF(AD1219=1,IF(R1219="S",1,0),0)</f>
        <v>0</v>
      </c>
      <c r="AI1219" s="2">
        <f t="shared" si="192"/>
        <v>0</v>
      </c>
      <c r="AJ1219" s="44" t="str">
        <f t="shared" si="193"/>
        <v>45885150N28297020M</v>
      </c>
      <c r="AK1219" s="2">
        <f>IF(COUNTIF(AJ$2:AJ1219,AJ1219)&gt;1,0,1)</f>
        <v>1</v>
      </c>
      <c r="AL1219" s="2">
        <f t="shared" si="194"/>
        <v>1</v>
      </c>
      <c r="AM1219" s="2">
        <f t="shared" si="195"/>
        <v>0</v>
      </c>
      <c r="AN1219" s="2">
        <f t="shared" si="196"/>
        <v>0</v>
      </c>
      <c r="AO1219" s="2" t="str">
        <f>VLOOKUP(D1219,'[1]Matriculados PD 2015_2019'!$D:$F,3,0)</f>
        <v>completo</v>
      </c>
      <c r="AP1219" s="2">
        <f t="shared" ref="AP1219:AP1282" si="198">IF(AD1219=1,IF(AO1219="completo",1,0),0)</f>
        <v>1</v>
      </c>
      <c r="AQ1219" s="2">
        <f t="shared" ref="AQ1219:AQ1282" si="199">IF(AD1219=1,IF(AO1219="parcial",1,0),0)</f>
        <v>0</v>
      </c>
    </row>
    <row r="1220" spans="1:43">
      <c r="A1220" s="2">
        <v>532</v>
      </c>
      <c r="B1220" s="5" t="s">
        <v>413</v>
      </c>
      <c r="C1220" s="13" t="s">
        <v>120</v>
      </c>
      <c r="D1220" s="13" t="s">
        <v>1396</v>
      </c>
      <c r="E1220" s="14">
        <v>10443901</v>
      </c>
      <c r="F1220" s="14">
        <v>102483</v>
      </c>
      <c r="G1220" s="14" t="s">
        <v>1397</v>
      </c>
      <c r="H1220" s="13" t="s">
        <v>83</v>
      </c>
      <c r="I1220" s="13" t="s">
        <v>74</v>
      </c>
      <c r="J1220" s="14" t="s">
        <v>75</v>
      </c>
      <c r="K1220" s="14" t="s">
        <v>3216</v>
      </c>
      <c r="L1220" s="13">
        <v>2016</v>
      </c>
      <c r="M1220" s="15">
        <v>42921</v>
      </c>
      <c r="N1220" s="16" t="s">
        <v>113</v>
      </c>
      <c r="O1220" s="16">
        <v>0</v>
      </c>
      <c r="P1220" s="16" t="s">
        <v>78</v>
      </c>
      <c r="Q1220" s="16" t="s">
        <v>79</v>
      </c>
      <c r="R1220" s="16" t="s">
        <v>78</v>
      </c>
      <c r="S1220" s="16" t="s">
        <v>78</v>
      </c>
      <c r="T1220" s="14" t="s">
        <v>80</v>
      </c>
      <c r="U1220" s="13" t="s">
        <v>3217</v>
      </c>
      <c r="V1220" s="14" t="s">
        <v>3218</v>
      </c>
      <c r="W1220" s="13" t="s">
        <v>83</v>
      </c>
      <c r="X1220" s="17" t="s">
        <v>4693</v>
      </c>
      <c r="Y1220" s="14">
        <v>230</v>
      </c>
      <c r="Z1220" s="14" t="s">
        <v>444</v>
      </c>
      <c r="AA1220" s="13" t="s">
        <v>263</v>
      </c>
      <c r="AB1220" s="18" t="s">
        <v>264</v>
      </c>
      <c r="AC1220" s="4">
        <f t="shared" si="190"/>
        <v>1</v>
      </c>
      <c r="AD1220" s="2">
        <f>IF(COUNTIF(D$2:D1220,D1220)&gt;1,0,1)</f>
        <v>0</v>
      </c>
      <c r="AG1220" s="2">
        <f t="shared" si="191"/>
        <v>0</v>
      </c>
      <c r="AH1220" s="2">
        <f t="shared" si="197"/>
        <v>0</v>
      </c>
      <c r="AI1220" s="2">
        <f t="shared" si="192"/>
        <v>0</v>
      </c>
      <c r="AJ1220" s="44" t="str">
        <f t="shared" si="193"/>
        <v>45885150N30815175M</v>
      </c>
      <c r="AK1220" s="2">
        <f>IF(COUNTIF(AJ$2:AJ1220,AJ1220)&gt;1,0,1)</f>
        <v>1</v>
      </c>
      <c r="AL1220" s="2">
        <f t="shared" si="194"/>
        <v>0</v>
      </c>
      <c r="AM1220" s="2">
        <f t="shared" si="195"/>
        <v>0</v>
      </c>
      <c r="AN1220" s="2">
        <f t="shared" si="196"/>
        <v>0</v>
      </c>
      <c r="AO1220" s="2" t="str">
        <f>VLOOKUP(D1220,'[1]Matriculados PD 2015_2019'!$D:$F,3,0)</f>
        <v>completo</v>
      </c>
      <c r="AP1220" s="2">
        <f t="shared" si="198"/>
        <v>0</v>
      </c>
      <c r="AQ1220" s="2">
        <f t="shared" si="199"/>
        <v>0</v>
      </c>
    </row>
    <row r="1221" spans="1:43">
      <c r="A1221" s="2">
        <v>532</v>
      </c>
      <c r="B1221" s="6" t="s">
        <v>413</v>
      </c>
      <c r="C1221" s="7" t="s">
        <v>120</v>
      </c>
      <c r="D1221" s="7" t="s">
        <v>1396</v>
      </c>
      <c r="E1221" s="8">
        <v>10443901</v>
      </c>
      <c r="F1221" s="8">
        <v>102483</v>
      </c>
      <c r="G1221" s="8" t="s">
        <v>1397</v>
      </c>
      <c r="H1221" s="7" t="s">
        <v>83</v>
      </c>
      <c r="I1221" s="7" t="s">
        <v>74</v>
      </c>
      <c r="J1221" s="8" t="s">
        <v>75</v>
      </c>
      <c r="K1221" s="8" t="s">
        <v>3216</v>
      </c>
      <c r="L1221" s="7">
        <v>2016</v>
      </c>
      <c r="M1221" s="9">
        <v>42921</v>
      </c>
      <c r="N1221" s="10" t="s">
        <v>113</v>
      </c>
      <c r="O1221" s="10">
        <v>0</v>
      </c>
      <c r="P1221" s="10" t="s">
        <v>78</v>
      </c>
      <c r="Q1221" s="10" t="s">
        <v>79</v>
      </c>
      <c r="R1221" s="10" t="s">
        <v>78</v>
      </c>
      <c r="S1221" s="10" t="s">
        <v>78</v>
      </c>
      <c r="T1221" s="8" t="s">
        <v>80</v>
      </c>
      <c r="U1221" s="7" t="s">
        <v>1394</v>
      </c>
      <c r="V1221" s="8" t="s">
        <v>1395</v>
      </c>
      <c r="W1221" s="7"/>
      <c r="X1221" s="11"/>
      <c r="Y1221" s="8"/>
      <c r="Z1221" s="8"/>
      <c r="AA1221" s="7"/>
      <c r="AB1221" s="12"/>
      <c r="AC1221" s="4">
        <f t="shared" si="190"/>
        <v>1</v>
      </c>
      <c r="AD1221" s="2">
        <f>IF(COUNTIF(D$2:D1221,D1221)&gt;1,0,1)</f>
        <v>0</v>
      </c>
      <c r="AG1221" s="2">
        <f t="shared" si="191"/>
        <v>0</v>
      </c>
      <c r="AH1221" s="2">
        <f t="shared" si="197"/>
        <v>0</v>
      </c>
      <c r="AI1221" s="2">
        <f t="shared" si="192"/>
        <v>0</v>
      </c>
      <c r="AJ1221" s="44" t="str">
        <f t="shared" si="193"/>
        <v>45885150N30985649A</v>
      </c>
      <c r="AK1221" s="2">
        <f>IF(COUNTIF(AJ$2:AJ1221,AJ1221)&gt;1,0,1)</f>
        <v>1</v>
      </c>
      <c r="AL1221" s="2">
        <f t="shared" si="194"/>
        <v>0</v>
      </c>
      <c r="AM1221" s="2">
        <f t="shared" si="195"/>
        <v>0</v>
      </c>
      <c r="AN1221" s="2">
        <f t="shared" si="196"/>
        <v>0</v>
      </c>
      <c r="AO1221" s="2" t="str">
        <f>VLOOKUP(D1221,'[1]Matriculados PD 2015_2019'!$D:$F,3,0)</f>
        <v>completo</v>
      </c>
      <c r="AP1221" s="2">
        <f t="shared" si="198"/>
        <v>0</v>
      </c>
      <c r="AQ1221" s="2">
        <f t="shared" si="199"/>
        <v>0</v>
      </c>
    </row>
    <row r="1222" spans="1:43">
      <c r="A1222" s="2">
        <v>532</v>
      </c>
      <c r="B1222" s="6" t="s">
        <v>413</v>
      </c>
      <c r="C1222" s="7" t="s">
        <v>120</v>
      </c>
      <c r="D1222" s="7" t="s">
        <v>1396</v>
      </c>
      <c r="E1222" s="8">
        <v>10443901</v>
      </c>
      <c r="F1222" s="8">
        <v>102483</v>
      </c>
      <c r="G1222" s="8" t="s">
        <v>1397</v>
      </c>
      <c r="H1222" s="7" t="s">
        <v>83</v>
      </c>
      <c r="I1222" s="7" t="s">
        <v>74</v>
      </c>
      <c r="J1222" s="8" t="s">
        <v>75</v>
      </c>
      <c r="K1222" s="8" t="s">
        <v>3216</v>
      </c>
      <c r="L1222" s="7">
        <v>2016</v>
      </c>
      <c r="M1222" s="9">
        <v>42921</v>
      </c>
      <c r="N1222" s="10" t="s">
        <v>113</v>
      </c>
      <c r="O1222" s="10">
        <v>0</v>
      </c>
      <c r="P1222" s="10" t="s">
        <v>78</v>
      </c>
      <c r="Q1222" s="10" t="s">
        <v>79</v>
      </c>
      <c r="R1222" s="10" t="s">
        <v>78</v>
      </c>
      <c r="S1222" s="10" t="s">
        <v>78</v>
      </c>
      <c r="T1222" s="8" t="s">
        <v>90</v>
      </c>
      <c r="U1222" s="7" t="s">
        <v>490</v>
      </c>
      <c r="V1222" s="8" t="s">
        <v>491</v>
      </c>
      <c r="W1222" s="7" t="s">
        <v>83</v>
      </c>
      <c r="X1222" s="11" t="s">
        <v>419</v>
      </c>
      <c r="Y1222" s="8">
        <v>265</v>
      </c>
      <c r="Z1222" s="8" t="s">
        <v>492</v>
      </c>
      <c r="AA1222" s="7" t="s">
        <v>99</v>
      </c>
      <c r="AB1222" s="12" t="s">
        <v>100</v>
      </c>
      <c r="AC1222" s="4">
        <f t="shared" si="190"/>
        <v>1</v>
      </c>
      <c r="AD1222" s="2">
        <f>IF(COUNTIF(D$2:D1222,D1222)&gt;1,0,1)</f>
        <v>0</v>
      </c>
      <c r="AG1222" s="2">
        <f t="shared" si="191"/>
        <v>0</v>
      </c>
      <c r="AH1222" s="2">
        <f t="shared" si="197"/>
        <v>0</v>
      </c>
      <c r="AI1222" s="2">
        <f t="shared" si="192"/>
        <v>0</v>
      </c>
      <c r="AJ1222" s="44" t="str">
        <f t="shared" si="193"/>
        <v>45885150N28297020M</v>
      </c>
      <c r="AK1222" s="2">
        <f>IF(COUNTIF(AJ$2:AJ1222,AJ1222)&gt;1,0,1)</f>
        <v>0</v>
      </c>
      <c r="AL1222" s="2">
        <f t="shared" si="194"/>
        <v>0</v>
      </c>
      <c r="AM1222" s="2">
        <f t="shared" si="195"/>
        <v>0</v>
      </c>
      <c r="AN1222" s="2">
        <f t="shared" si="196"/>
        <v>0</v>
      </c>
      <c r="AO1222" s="2" t="str">
        <f>VLOOKUP(D1222,'[1]Matriculados PD 2015_2019'!$D:$F,3,0)</f>
        <v>completo</v>
      </c>
      <c r="AP1222" s="2">
        <f t="shared" si="198"/>
        <v>0</v>
      </c>
      <c r="AQ1222" s="2">
        <f t="shared" si="199"/>
        <v>0</v>
      </c>
    </row>
    <row r="1223" spans="1:43">
      <c r="A1223" s="2">
        <v>532</v>
      </c>
      <c r="B1223" s="5" t="s">
        <v>413</v>
      </c>
      <c r="C1223" s="13" t="s">
        <v>120</v>
      </c>
      <c r="D1223" s="13" t="s">
        <v>3219</v>
      </c>
      <c r="E1223" s="14">
        <v>20052260</v>
      </c>
      <c r="F1223" s="14">
        <v>102483</v>
      </c>
      <c r="G1223" s="14" t="s">
        <v>3220</v>
      </c>
      <c r="H1223" s="13" t="s">
        <v>83</v>
      </c>
      <c r="I1223" s="13" t="s">
        <v>120</v>
      </c>
      <c r="J1223" s="14" t="s">
        <v>75</v>
      </c>
      <c r="K1223" s="14" t="s">
        <v>3221</v>
      </c>
      <c r="L1223" s="13">
        <v>2016</v>
      </c>
      <c r="M1223" s="15">
        <v>42907</v>
      </c>
      <c r="N1223" s="16" t="s">
        <v>77</v>
      </c>
      <c r="O1223" s="16">
        <v>0</v>
      </c>
      <c r="P1223" s="16" t="s">
        <v>78</v>
      </c>
      <c r="Q1223" s="16" t="s">
        <v>78</v>
      </c>
      <c r="R1223" s="16" t="s">
        <v>78</v>
      </c>
      <c r="S1223" s="16" t="s">
        <v>79</v>
      </c>
      <c r="T1223" s="14" t="s">
        <v>80</v>
      </c>
      <c r="U1223" s="13" t="s">
        <v>511</v>
      </c>
      <c r="V1223" s="14" t="s">
        <v>512</v>
      </c>
      <c r="W1223" s="13" t="s">
        <v>73</v>
      </c>
      <c r="X1223" s="17" t="s">
        <v>358</v>
      </c>
      <c r="Y1223" s="14">
        <v>735</v>
      </c>
      <c r="Z1223" s="14" t="s">
        <v>505</v>
      </c>
      <c r="AA1223" s="13" t="s">
        <v>263</v>
      </c>
      <c r="AB1223" s="18" t="s">
        <v>264</v>
      </c>
      <c r="AC1223" s="4">
        <f t="shared" si="190"/>
        <v>1</v>
      </c>
      <c r="AD1223" s="2">
        <f>IF(COUNTIF(D$2:D1223,D1223)&gt;1,0,1)</f>
        <v>1</v>
      </c>
      <c r="AG1223" s="2">
        <f t="shared" si="191"/>
        <v>0</v>
      </c>
      <c r="AH1223" s="2">
        <f t="shared" si="197"/>
        <v>0</v>
      </c>
      <c r="AI1223" s="2">
        <f t="shared" si="192"/>
        <v>1</v>
      </c>
      <c r="AJ1223" s="44" t="str">
        <f t="shared" si="193"/>
        <v>AQ94605725903422V</v>
      </c>
      <c r="AK1223" s="2">
        <f>IF(COUNTIF(AJ$2:AJ1223,AJ1223)&gt;1,0,1)</f>
        <v>1</v>
      </c>
      <c r="AL1223" s="2">
        <f t="shared" si="194"/>
        <v>1</v>
      </c>
      <c r="AM1223" s="2">
        <f t="shared" si="195"/>
        <v>1</v>
      </c>
      <c r="AN1223" s="2">
        <f t="shared" si="196"/>
        <v>1</v>
      </c>
      <c r="AO1223" s="2" t="str">
        <f>VLOOKUP(D1223,'[1]Matriculados PD 2015_2019'!$D:$F,3,0)</f>
        <v>completo</v>
      </c>
      <c r="AP1223" s="2">
        <f t="shared" si="198"/>
        <v>1</v>
      </c>
      <c r="AQ1223" s="2">
        <f t="shared" si="199"/>
        <v>0</v>
      </c>
    </row>
    <row r="1224" spans="1:43">
      <c r="A1224" s="2">
        <v>532</v>
      </c>
      <c r="B1224" s="6" t="s">
        <v>413</v>
      </c>
      <c r="C1224" s="7" t="s">
        <v>120</v>
      </c>
      <c r="D1224" s="7" t="s">
        <v>3219</v>
      </c>
      <c r="E1224" s="8">
        <v>20052260</v>
      </c>
      <c r="F1224" s="8">
        <v>102483</v>
      </c>
      <c r="G1224" s="8" t="s">
        <v>3220</v>
      </c>
      <c r="H1224" s="7" t="s">
        <v>83</v>
      </c>
      <c r="I1224" s="7" t="s">
        <v>120</v>
      </c>
      <c r="J1224" s="8" t="s">
        <v>75</v>
      </c>
      <c r="K1224" s="8" t="s">
        <v>3221</v>
      </c>
      <c r="L1224" s="7">
        <v>2016</v>
      </c>
      <c r="M1224" s="9">
        <v>42907</v>
      </c>
      <c r="N1224" s="10" t="s">
        <v>77</v>
      </c>
      <c r="O1224" s="10">
        <v>0</v>
      </c>
      <c r="P1224" s="10" t="s">
        <v>78</v>
      </c>
      <c r="Q1224" s="10" t="s">
        <v>78</v>
      </c>
      <c r="R1224" s="10" t="s">
        <v>78</v>
      </c>
      <c r="S1224" s="10" t="s">
        <v>79</v>
      </c>
      <c r="T1224" s="8" t="s">
        <v>80</v>
      </c>
      <c r="U1224" s="7" t="s">
        <v>2895</v>
      </c>
      <c r="V1224" s="8" t="s">
        <v>2896</v>
      </c>
      <c r="W1224" s="7" t="s">
        <v>73</v>
      </c>
      <c r="X1224" s="11" t="s">
        <v>358</v>
      </c>
      <c r="Y1224" s="8">
        <v>735</v>
      </c>
      <c r="Z1224" s="8" t="s">
        <v>505</v>
      </c>
      <c r="AA1224" s="7" t="s">
        <v>263</v>
      </c>
      <c r="AB1224" s="12" t="s">
        <v>264</v>
      </c>
      <c r="AC1224" s="4">
        <f t="shared" si="190"/>
        <v>1</v>
      </c>
      <c r="AD1224" s="2">
        <f>IF(COUNTIF(D$2:D1224,D1224)&gt;1,0,1)</f>
        <v>0</v>
      </c>
      <c r="AG1224" s="2">
        <f t="shared" si="191"/>
        <v>0</v>
      </c>
      <c r="AH1224" s="2">
        <f t="shared" si="197"/>
        <v>0</v>
      </c>
      <c r="AI1224" s="2">
        <f t="shared" si="192"/>
        <v>0</v>
      </c>
      <c r="AJ1224" s="44" t="str">
        <f t="shared" si="193"/>
        <v>AQ94605744367471B</v>
      </c>
      <c r="AK1224" s="2">
        <f>IF(COUNTIF(AJ$2:AJ1224,AJ1224)&gt;1,0,1)</f>
        <v>1</v>
      </c>
      <c r="AL1224" s="2">
        <f t="shared" si="194"/>
        <v>0</v>
      </c>
      <c r="AM1224" s="2">
        <f t="shared" si="195"/>
        <v>0</v>
      </c>
      <c r="AN1224" s="2">
        <f t="shared" si="196"/>
        <v>0</v>
      </c>
      <c r="AO1224" s="2" t="str">
        <f>VLOOKUP(D1224,'[1]Matriculados PD 2015_2019'!$D:$F,3,0)</f>
        <v>completo</v>
      </c>
      <c r="AP1224" s="2">
        <f t="shared" si="198"/>
        <v>0</v>
      </c>
      <c r="AQ1224" s="2">
        <f t="shared" si="199"/>
        <v>0</v>
      </c>
    </row>
    <row r="1225" spans="1:43">
      <c r="A1225" s="2">
        <v>532</v>
      </c>
      <c r="B1225" s="5" t="s">
        <v>413</v>
      </c>
      <c r="C1225" s="13" t="s">
        <v>120</v>
      </c>
      <c r="D1225" s="13" t="s">
        <v>3219</v>
      </c>
      <c r="E1225" s="14">
        <v>20052260</v>
      </c>
      <c r="F1225" s="14">
        <v>102483</v>
      </c>
      <c r="G1225" s="14" t="s">
        <v>3220</v>
      </c>
      <c r="H1225" s="13" t="s">
        <v>83</v>
      </c>
      <c r="I1225" s="13" t="s">
        <v>120</v>
      </c>
      <c r="J1225" s="14" t="s">
        <v>75</v>
      </c>
      <c r="K1225" s="14" t="s">
        <v>3221</v>
      </c>
      <c r="L1225" s="13">
        <v>2016</v>
      </c>
      <c r="M1225" s="15">
        <v>42907</v>
      </c>
      <c r="N1225" s="16" t="s">
        <v>77</v>
      </c>
      <c r="O1225" s="16">
        <v>0</v>
      </c>
      <c r="P1225" s="16" t="s">
        <v>78</v>
      </c>
      <c r="Q1225" s="16" t="s">
        <v>78</v>
      </c>
      <c r="R1225" s="16" t="s">
        <v>78</v>
      </c>
      <c r="S1225" s="16" t="s">
        <v>79</v>
      </c>
      <c r="T1225" s="14" t="s">
        <v>90</v>
      </c>
      <c r="U1225" s="13" t="s">
        <v>511</v>
      </c>
      <c r="V1225" s="14" t="s">
        <v>512</v>
      </c>
      <c r="W1225" s="13" t="s">
        <v>73</v>
      </c>
      <c r="X1225" s="17" t="s">
        <v>358</v>
      </c>
      <c r="Y1225" s="14">
        <v>735</v>
      </c>
      <c r="Z1225" s="14" t="s">
        <v>505</v>
      </c>
      <c r="AA1225" s="13" t="s">
        <v>263</v>
      </c>
      <c r="AB1225" s="18" t="s">
        <v>264</v>
      </c>
      <c r="AC1225" s="4">
        <f t="shared" si="190"/>
        <v>1</v>
      </c>
      <c r="AD1225" s="2">
        <f>IF(COUNTIF(D$2:D1225,D1225)&gt;1,0,1)</f>
        <v>0</v>
      </c>
      <c r="AG1225" s="2">
        <f t="shared" si="191"/>
        <v>0</v>
      </c>
      <c r="AH1225" s="2">
        <f t="shared" si="197"/>
        <v>0</v>
      </c>
      <c r="AI1225" s="2">
        <f t="shared" si="192"/>
        <v>0</v>
      </c>
      <c r="AJ1225" s="44" t="str">
        <f t="shared" si="193"/>
        <v>AQ94605725903422V</v>
      </c>
      <c r="AK1225" s="2">
        <f>IF(COUNTIF(AJ$2:AJ1225,AJ1225)&gt;1,0,1)</f>
        <v>0</v>
      </c>
      <c r="AL1225" s="2">
        <f t="shared" si="194"/>
        <v>0</v>
      </c>
      <c r="AM1225" s="2">
        <f t="shared" si="195"/>
        <v>0</v>
      </c>
      <c r="AN1225" s="2">
        <f t="shared" si="196"/>
        <v>0</v>
      </c>
      <c r="AO1225" s="2" t="str">
        <f>VLOOKUP(D1225,'[1]Matriculados PD 2015_2019'!$D:$F,3,0)</f>
        <v>completo</v>
      </c>
      <c r="AP1225" s="2">
        <f t="shared" si="198"/>
        <v>0</v>
      </c>
      <c r="AQ1225" s="2">
        <f t="shared" si="199"/>
        <v>0</v>
      </c>
    </row>
    <row r="1226" spans="1:43">
      <c r="A1226" s="2">
        <v>532</v>
      </c>
      <c r="B1226" s="5" t="s">
        <v>413</v>
      </c>
      <c r="C1226" s="13" t="s">
        <v>120</v>
      </c>
      <c r="D1226" s="13" t="s">
        <v>3222</v>
      </c>
      <c r="E1226" s="14">
        <v>10195442</v>
      </c>
      <c r="F1226" s="14">
        <v>102483</v>
      </c>
      <c r="G1226" s="14" t="s">
        <v>3223</v>
      </c>
      <c r="H1226" s="13" t="s">
        <v>73</v>
      </c>
      <c r="I1226" s="13" t="s">
        <v>801</v>
      </c>
      <c r="J1226" s="14" t="s">
        <v>75</v>
      </c>
      <c r="K1226" s="14" t="s">
        <v>3224</v>
      </c>
      <c r="L1226" s="13">
        <v>2016</v>
      </c>
      <c r="M1226" s="15">
        <v>42699</v>
      </c>
      <c r="N1226" s="16" t="s">
        <v>113</v>
      </c>
      <c r="O1226" s="16">
        <v>0</v>
      </c>
      <c r="P1226" s="16" t="s">
        <v>78</v>
      </c>
      <c r="Q1226" s="16" t="s">
        <v>78</v>
      </c>
      <c r="R1226" s="16" t="s">
        <v>78</v>
      </c>
      <c r="S1226" s="16" t="s">
        <v>78</v>
      </c>
      <c r="T1226" s="14" t="s">
        <v>80</v>
      </c>
      <c r="U1226" s="13" t="s">
        <v>3206</v>
      </c>
      <c r="V1226" s="14" t="s">
        <v>3207</v>
      </c>
      <c r="W1226" s="13" t="s">
        <v>73</v>
      </c>
      <c r="X1226" s="17" t="s">
        <v>456</v>
      </c>
      <c r="Y1226" s="14">
        <v>130</v>
      </c>
      <c r="Z1226" s="14" t="s">
        <v>478</v>
      </c>
      <c r="AA1226" s="13" t="s">
        <v>263</v>
      </c>
      <c r="AB1226" s="18" t="s">
        <v>264</v>
      </c>
      <c r="AC1226" s="4">
        <f t="shared" si="190"/>
        <v>1</v>
      </c>
      <c r="AD1226" s="2">
        <f>IF(COUNTIF(D$2:D1226,D1226)&gt;1,0,1)</f>
        <v>1</v>
      </c>
      <c r="AG1226" s="2">
        <f t="shared" si="191"/>
        <v>0</v>
      </c>
      <c r="AH1226" s="2">
        <f t="shared" si="197"/>
        <v>0</v>
      </c>
      <c r="AI1226" s="2">
        <f t="shared" si="192"/>
        <v>0</v>
      </c>
      <c r="AJ1226" s="44" t="str">
        <f t="shared" si="193"/>
        <v>G1865824030546091K</v>
      </c>
      <c r="AK1226" s="2">
        <f>IF(COUNTIF(AJ$2:AJ1226,AJ1226)&gt;1,0,1)</f>
        <v>1</v>
      </c>
      <c r="AL1226" s="2">
        <f t="shared" si="194"/>
        <v>1</v>
      </c>
      <c r="AM1226" s="2">
        <f t="shared" si="195"/>
        <v>0</v>
      </c>
      <c r="AN1226" s="2">
        <f t="shared" si="196"/>
        <v>1</v>
      </c>
      <c r="AO1226" s="2" t="str">
        <f>VLOOKUP(D1226,'[1]Matriculados PD 2015_2019'!$D:$F,3,0)</f>
        <v>completo</v>
      </c>
      <c r="AP1226" s="2">
        <f t="shared" si="198"/>
        <v>1</v>
      </c>
      <c r="AQ1226" s="2">
        <f t="shared" si="199"/>
        <v>0</v>
      </c>
    </row>
    <row r="1227" spans="1:43">
      <c r="A1227" s="2">
        <v>532</v>
      </c>
      <c r="B1227" s="6" t="s">
        <v>413</v>
      </c>
      <c r="C1227" s="7" t="s">
        <v>120</v>
      </c>
      <c r="D1227" s="7" t="s">
        <v>3222</v>
      </c>
      <c r="E1227" s="8">
        <v>10195442</v>
      </c>
      <c r="F1227" s="8">
        <v>102483</v>
      </c>
      <c r="G1227" s="8" t="s">
        <v>3223</v>
      </c>
      <c r="H1227" s="7" t="s">
        <v>73</v>
      </c>
      <c r="I1227" s="7" t="s">
        <v>801</v>
      </c>
      <c r="J1227" s="8" t="s">
        <v>75</v>
      </c>
      <c r="K1227" s="8" t="s">
        <v>3224</v>
      </c>
      <c r="L1227" s="7">
        <v>2016</v>
      </c>
      <c r="M1227" s="9">
        <v>42699</v>
      </c>
      <c r="N1227" s="10" t="s">
        <v>113</v>
      </c>
      <c r="O1227" s="10">
        <v>0</v>
      </c>
      <c r="P1227" s="10" t="s">
        <v>78</v>
      </c>
      <c r="Q1227" s="10" t="s">
        <v>78</v>
      </c>
      <c r="R1227" s="10" t="s">
        <v>78</v>
      </c>
      <c r="S1227" s="10" t="s">
        <v>78</v>
      </c>
      <c r="T1227" s="8" t="s">
        <v>80</v>
      </c>
      <c r="U1227" s="7" t="s">
        <v>3225</v>
      </c>
      <c r="V1227" s="8" t="s">
        <v>3226</v>
      </c>
      <c r="W1227" s="7" t="s">
        <v>73</v>
      </c>
      <c r="X1227" s="11" t="s">
        <v>463</v>
      </c>
      <c r="Y1227" s="8">
        <v>180</v>
      </c>
      <c r="Z1227" s="8" t="s">
        <v>3227</v>
      </c>
      <c r="AA1227" s="7" t="s">
        <v>263</v>
      </c>
      <c r="AB1227" s="12" t="s">
        <v>264</v>
      </c>
      <c r="AC1227" s="4">
        <f t="shared" si="190"/>
        <v>1</v>
      </c>
      <c r="AD1227" s="2">
        <f>IF(COUNTIF(D$2:D1227,D1227)&gt;1,0,1)</f>
        <v>0</v>
      </c>
      <c r="AG1227" s="2">
        <f t="shared" si="191"/>
        <v>0</v>
      </c>
      <c r="AH1227" s="2">
        <f t="shared" si="197"/>
        <v>0</v>
      </c>
      <c r="AI1227" s="2">
        <f t="shared" si="192"/>
        <v>0</v>
      </c>
      <c r="AJ1227" s="44" t="str">
        <f t="shared" si="193"/>
        <v>G1865824030787015C</v>
      </c>
      <c r="AK1227" s="2">
        <f>IF(COUNTIF(AJ$2:AJ1227,AJ1227)&gt;1,0,1)</f>
        <v>1</v>
      </c>
      <c r="AL1227" s="2">
        <f t="shared" si="194"/>
        <v>0</v>
      </c>
      <c r="AM1227" s="2">
        <f t="shared" si="195"/>
        <v>0</v>
      </c>
      <c r="AN1227" s="2">
        <f t="shared" si="196"/>
        <v>0</v>
      </c>
      <c r="AO1227" s="2" t="str">
        <f>VLOOKUP(D1227,'[1]Matriculados PD 2015_2019'!$D:$F,3,0)</f>
        <v>completo</v>
      </c>
      <c r="AP1227" s="2">
        <f t="shared" si="198"/>
        <v>0</v>
      </c>
      <c r="AQ1227" s="2">
        <f t="shared" si="199"/>
        <v>0</v>
      </c>
    </row>
    <row r="1228" spans="1:43">
      <c r="A1228" s="2">
        <v>532</v>
      </c>
      <c r="B1228" s="5" t="s">
        <v>413</v>
      </c>
      <c r="C1228" s="13" t="s">
        <v>120</v>
      </c>
      <c r="D1228" s="13" t="s">
        <v>3222</v>
      </c>
      <c r="E1228" s="14">
        <v>10195442</v>
      </c>
      <c r="F1228" s="14">
        <v>102483</v>
      </c>
      <c r="G1228" s="14" t="s">
        <v>3223</v>
      </c>
      <c r="H1228" s="13" t="s">
        <v>73</v>
      </c>
      <c r="I1228" s="13" t="s">
        <v>801</v>
      </c>
      <c r="J1228" s="14" t="s">
        <v>75</v>
      </c>
      <c r="K1228" s="14" t="s">
        <v>3224</v>
      </c>
      <c r="L1228" s="13">
        <v>2016</v>
      </c>
      <c r="M1228" s="15">
        <v>42699</v>
      </c>
      <c r="N1228" s="16" t="s">
        <v>113</v>
      </c>
      <c r="O1228" s="16">
        <v>0</v>
      </c>
      <c r="P1228" s="16" t="s">
        <v>78</v>
      </c>
      <c r="Q1228" s="16" t="s">
        <v>78</v>
      </c>
      <c r="R1228" s="16" t="s">
        <v>78</v>
      </c>
      <c r="S1228" s="16" t="s">
        <v>78</v>
      </c>
      <c r="T1228" s="14" t="s">
        <v>90</v>
      </c>
      <c r="U1228" s="13" t="s">
        <v>3206</v>
      </c>
      <c r="V1228" s="14" t="s">
        <v>3207</v>
      </c>
      <c r="W1228" s="13" t="s">
        <v>73</v>
      </c>
      <c r="X1228" s="17" t="s">
        <v>456</v>
      </c>
      <c r="Y1228" s="14">
        <v>130</v>
      </c>
      <c r="Z1228" s="14" t="s">
        <v>478</v>
      </c>
      <c r="AA1228" s="13" t="s">
        <v>263</v>
      </c>
      <c r="AB1228" s="18" t="s">
        <v>264</v>
      </c>
      <c r="AC1228" s="4">
        <f t="shared" si="190"/>
        <v>1</v>
      </c>
      <c r="AD1228" s="2">
        <f>IF(COUNTIF(D$2:D1228,D1228)&gt;1,0,1)</f>
        <v>0</v>
      </c>
      <c r="AG1228" s="2">
        <f t="shared" si="191"/>
        <v>0</v>
      </c>
      <c r="AH1228" s="2">
        <f t="shared" si="197"/>
        <v>0</v>
      </c>
      <c r="AI1228" s="2">
        <f t="shared" si="192"/>
        <v>0</v>
      </c>
      <c r="AJ1228" s="44" t="str">
        <f t="shared" si="193"/>
        <v>G1865824030546091K</v>
      </c>
      <c r="AK1228" s="2">
        <f>IF(COUNTIF(AJ$2:AJ1228,AJ1228)&gt;1,0,1)</f>
        <v>0</v>
      </c>
      <c r="AL1228" s="2">
        <f t="shared" si="194"/>
        <v>0</v>
      </c>
      <c r="AM1228" s="2">
        <f t="shared" si="195"/>
        <v>0</v>
      </c>
      <c r="AN1228" s="2">
        <f t="shared" si="196"/>
        <v>0</v>
      </c>
      <c r="AO1228" s="2" t="str">
        <f>VLOOKUP(D1228,'[1]Matriculados PD 2015_2019'!$D:$F,3,0)</f>
        <v>completo</v>
      </c>
      <c r="AP1228" s="2">
        <f t="shared" si="198"/>
        <v>0</v>
      </c>
      <c r="AQ1228" s="2">
        <f t="shared" si="199"/>
        <v>0</v>
      </c>
    </row>
    <row r="1229" spans="1:43">
      <c r="A1229" s="2">
        <v>532</v>
      </c>
      <c r="B1229" s="5" t="s">
        <v>413</v>
      </c>
      <c r="C1229" s="13" t="s">
        <v>120</v>
      </c>
      <c r="D1229" s="13" t="s">
        <v>3228</v>
      </c>
      <c r="E1229" s="14">
        <v>20060937</v>
      </c>
      <c r="F1229" s="14">
        <v>102483</v>
      </c>
      <c r="G1229" s="14" t="s">
        <v>3229</v>
      </c>
      <c r="H1229" s="13" t="s">
        <v>83</v>
      </c>
      <c r="I1229" s="13" t="s">
        <v>569</v>
      </c>
      <c r="J1229" s="14" t="s">
        <v>75</v>
      </c>
      <c r="K1229" s="14" t="s">
        <v>3230</v>
      </c>
      <c r="L1229" s="13">
        <v>2016</v>
      </c>
      <c r="M1229" s="15">
        <v>42815</v>
      </c>
      <c r="N1229" s="16" t="s">
        <v>77</v>
      </c>
      <c r="O1229" s="16">
        <v>0</v>
      </c>
      <c r="P1229" s="16" t="s">
        <v>78</v>
      </c>
      <c r="Q1229" s="16" t="s">
        <v>78</v>
      </c>
      <c r="R1229" s="16" t="s">
        <v>78</v>
      </c>
      <c r="S1229" s="16" t="s">
        <v>78</v>
      </c>
      <c r="T1229" s="14" t="s">
        <v>80</v>
      </c>
      <c r="U1229" s="13" t="s">
        <v>3231</v>
      </c>
      <c r="V1229" s="14" t="s">
        <v>3232</v>
      </c>
      <c r="W1229" s="13"/>
      <c r="X1229" s="17"/>
      <c r="Y1229" s="14"/>
      <c r="Z1229" s="14"/>
      <c r="AA1229" s="13"/>
      <c r="AB1229" s="18"/>
      <c r="AC1229" s="4">
        <f t="shared" si="190"/>
        <v>1</v>
      </c>
      <c r="AD1229" s="2">
        <f>IF(COUNTIF(D$2:D1229,D1229)&gt;1,0,1)</f>
        <v>1</v>
      </c>
      <c r="AG1229" s="2">
        <f t="shared" si="191"/>
        <v>0</v>
      </c>
      <c r="AH1229" s="2">
        <f t="shared" si="197"/>
        <v>0</v>
      </c>
      <c r="AI1229" s="2">
        <f t="shared" si="192"/>
        <v>1</v>
      </c>
      <c r="AJ1229" s="44" t="str">
        <f t="shared" si="193"/>
        <v>P1472806315062098-8</v>
      </c>
      <c r="AK1229" s="2">
        <f>IF(COUNTIF(AJ$2:AJ1229,AJ1229)&gt;1,0,1)</f>
        <v>1</v>
      </c>
      <c r="AL1229" s="2">
        <f t="shared" si="194"/>
        <v>1</v>
      </c>
      <c r="AM1229" s="2">
        <f t="shared" si="195"/>
        <v>0</v>
      </c>
      <c r="AN1229" s="2">
        <f t="shared" si="196"/>
        <v>1</v>
      </c>
      <c r="AO1229" s="2" t="str">
        <f>VLOOKUP(D1229,'[1]Matriculados PD 2015_2019'!$D:$F,3,0)</f>
        <v>completo</v>
      </c>
      <c r="AP1229" s="2">
        <f t="shared" si="198"/>
        <v>1</v>
      </c>
      <c r="AQ1229" s="2">
        <f t="shared" si="199"/>
        <v>0</v>
      </c>
    </row>
    <row r="1230" spans="1:43">
      <c r="A1230" s="2">
        <v>532</v>
      </c>
      <c r="B1230" s="6" t="s">
        <v>413</v>
      </c>
      <c r="C1230" s="7" t="s">
        <v>120</v>
      </c>
      <c r="D1230" s="7" t="s">
        <v>3228</v>
      </c>
      <c r="E1230" s="8">
        <v>20060937</v>
      </c>
      <c r="F1230" s="8">
        <v>102483</v>
      </c>
      <c r="G1230" s="8" t="s">
        <v>3229</v>
      </c>
      <c r="H1230" s="7" t="s">
        <v>83</v>
      </c>
      <c r="I1230" s="7" t="s">
        <v>569</v>
      </c>
      <c r="J1230" s="8" t="s">
        <v>75</v>
      </c>
      <c r="K1230" s="8" t="s">
        <v>3230</v>
      </c>
      <c r="L1230" s="7">
        <v>2016</v>
      </c>
      <c r="M1230" s="9">
        <v>42815</v>
      </c>
      <c r="N1230" s="10" t="s">
        <v>77</v>
      </c>
      <c r="O1230" s="10">
        <v>0</v>
      </c>
      <c r="P1230" s="10" t="s">
        <v>78</v>
      </c>
      <c r="Q1230" s="10" t="s">
        <v>78</v>
      </c>
      <c r="R1230" s="10" t="s">
        <v>78</v>
      </c>
      <c r="S1230" s="10" t="s">
        <v>78</v>
      </c>
      <c r="T1230" s="8" t="s">
        <v>80</v>
      </c>
      <c r="U1230" s="7" t="s">
        <v>571</v>
      </c>
      <c r="V1230" s="8" t="s">
        <v>572</v>
      </c>
      <c r="W1230" s="7" t="s">
        <v>83</v>
      </c>
      <c r="X1230" s="11" t="s">
        <v>4692</v>
      </c>
      <c r="Y1230" s="8">
        <v>770</v>
      </c>
      <c r="Z1230" s="8" t="s">
        <v>573</v>
      </c>
      <c r="AA1230" s="7" t="s">
        <v>79</v>
      </c>
      <c r="AB1230" s="12" t="s">
        <v>86</v>
      </c>
      <c r="AC1230" s="4">
        <f t="shared" si="190"/>
        <v>1</v>
      </c>
      <c r="AD1230" s="2">
        <f>IF(COUNTIF(D$2:D1230,D1230)&gt;1,0,1)</f>
        <v>0</v>
      </c>
      <c r="AG1230" s="2">
        <f t="shared" si="191"/>
        <v>0</v>
      </c>
      <c r="AH1230" s="2">
        <f t="shared" si="197"/>
        <v>0</v>
      </c>
      <c r="AI1230" s="2">
        <f t="shared" si="192"/>
        <v>0</v>
      </c>
      <c r="AJ1230" s="44" t="str">
        <f t="shared" si="193"/>
        <v>P1472806330441958D</v>
      </c>
      <c r="AK1230" s="2">
        <f>IF(COUNTIF(AJ$2:AJ1230,AJ1230)&gt;1,0,1)</f>
        <v>1</v>
      </c>
      <c r="AL1230" s="2">
        <f t="shared" si="194"/>
        <v>0</v>
      </c>
      <c r="AM1230" s="2">
        <f t="shared" si="195"/>
        <v>0</v>
      </c>
      <c r="AN1230" s="2">
        <f t="shared" si="196"/>
        <v>0</v>
      </c>
      <c r="AO1230" s="2" t="str">
        <f>VLOOKUP(D1230,'[1]Matriculados PD 2015_2019'!$D:$F,3,0)</f>
        <v>completo</v>
      </c>
      <c r="AP1230" s="2">
        <f t="shared" si="198"/>
        <v>0</v>
      </c>
      <c r="AQ1230" s="2">
        <f t="shared" si="199"/>
        <v>0</v>
      </c>
    </row>
    <row r="1231" spans="1:43">
      <c r="A1231" s="2">
        <v>532</v>
      </c>
      <c r="B1231" s="6" t="s">
        <v>413</v>
      </c>
      <c r="C1231" s="7" t="s">
        <v>120</v>
      </c>
      <c r="D1231" s="7" t="s">
        <v>3228</v>
      </c>
      <c r="E1231" s="8">
        <v>20060937</v>
      </c>
      <c r="F1231" s="8">
        <v>102483</v>
      </c>
      <c r="G1231" s="8" t="s">
        <v>3229</v>
      </c>
      <c r="H1231" s="7" t="s">
        <v>83</v>
      </c>
      <c r="I1231" s="7" t="s">
        <v>569</v>
      </c>
      <c r="J1231" s="8" t="s">
        <v>75</v>
      </c>
      <c r="K1231" s="8" t="s">
        <v>3230</v>
      </c>
      <c r="L1231" s="7">
        <v>2016</v>
      </c>
      <c r="M1231" s="9">
        <v>42815</v>
      </c>
      <c r="N1231" s="10" t="s">
        <v>77</v>
      </c>
      <c r="O1231" s="10">
        <v>0</v>
      </c>
      <c r="P1231" s="10" t="s">
        <v>78</v>
      </c>
      <c r="Q1231" s="10" t="s">
        <v>78</v>
      </c>
      <c r="R1231" s="10" t="s">
        <v>78</v>
      </c>
      <c r="S1231" s="10" t="s">
        <v>78</v>
      </c>
      <c r="T1231" s="8" t="s">
        <v>90</v>
      </c>
      <c r="U1231" s="7" t="s">
        <v>557</v>
      </c>
      <c r="V1231" s="8" t="s">
        <v>558</v>
      </c>
      <c r="W1231" s="7" t="s">
        <v>83</v>
      </c>
      <c r="X1231" s="11" t="s">
        <v>426</v>
      </c>
      <c r="Y1231" s="8">
        <v>805</v>
      </c>
      <c r="Z1231" s="8" t="s">
        <v>559</v>
      </c>
      <c r="AA1231" s="7" t="s">
        <v>263</v>
      </c>
      <c r="AB1231" s="12" t="s">
        <v>264</v>
      </c>
      <c r="AC1231" s="4">
        <f t="shared" si="190"/>
        <v>1</v>
      </c>
      <c r="AD1231" s="2">
        <f>IF(COUNTIF(D$2:D1231,D1231)&gt;1,0,1)</f>
        <v>0</v>
      </c>
      <c r="AG1231" s="2">
        <f t="shared" si="191"/>
        <v>0</v>
      </c>
      <c r="AH1231" s="2">
        <f t="shared" si="197"/>
        <v>0</v>
      </c>
      <c r="AI1231" s="2">
        <f t="shared" si="192"/>
        <v>0</v>
      </c>
      <c r="AJ1231" s="44" t="str">
        <f t="shared" si="193"/>
        <v>P1472806313755215L</v>
      </c>
      <c r="AK1231" s="2">
        <f>IF(COUNTIF(AJ$2:AJ1231,AJ1231)&gt;1,0,1)</f>
        <v>1</v>
      </c>
      <c r="AL1231" s="2">
        <f t="shared" si="194"/>
        <v>0</v>
      </c>
      <c r="AM1231" s="2">
        <f t="shared" si="195"/>
        <v>0</v>
      </c>
      <c r="AN1231" s="2">
        <f t="shared" si="196"/>
        <v>0</v>
      </c>
      <c r="AO1231" s="2" t="str">
        <f>VLOOKUP(D1231,'[1]Matriculados PD 2015_2019'!$D:$F,3,0)</f>
        <v>completo</v>
      </c>
      <c r="AP1231" s="2">
        <f t="shared" si="198"/>
        <v>0</v>
      </c>
      <c r="AQ1231" s="2">
        <f t="shared" si="199"/>
        <v>0</v>
      </c>
    </row>
    <row r="1232" spans="1:43">
      <c r="A1232" s="2">
        <v>533</v>
      </c>
      <c r="B1232" s="5" t="s">
        <v>594</v>
      </c>
      <c r="C1232" s="13" t="s">
        <v>91</v>
      </c>
      <c r="D1232" s="13" t="s">
        <v>3233</v>
      </c>
      <c r="E1232" s="14">
        <v>10084854</v>
      </c>
      <c r="F1232" s="14">
        <v>102484</v>
      </c>
      <c r="G1232" s="14" t="s">
        <v>3234</v>
      </c>
      <c r="H1232" s="13" t="s">
        <v>83</v>
      </c>
      <c r="I1232" s="13" t="s">
        <v>74</v>
      </c>
      <c r="J1232" s="14" t="s">
        <v>75</v>
      </c>
      <c r="K1232" s="14" t="s">
        <v>3235</v>
      </c>
      <c r="L1232" s="13">
        <v>2016</v>
      </c>
      <c r="M1232" s="15">
        <v>42720</v>
      </c>
      <c r="N1232" s="16" t="s">
        <v>77</v>
      </c>
      <c r="O1232" s="16">
        <v>0</v>
      </c>
      <c r="P1232" s="16" t="s">
        <v>78</v>
      </c>
      <c r="Q1232" s="16" t="s">
        <v>78</v>
      </c>
      <c r="R1232" s="16" t="s">
        <v>78</v>
      </c>
      <c r="S1232" s="16" t="s">
        <v>78</v>
      </c>
      <c r="T1232" s="14" t="s">
        <v>80</v>
      </c>
      <c r="U1232" s="13" t="s">
        <v>2275</v>
      </c>
      <c r="V1232" s="14" t="s">
        <v>2276</v>
      </c>
      <c r="W1232" s="13" t="s">
        <v>83</v>
      </c>
      <c r="X1232" s="17" t="s">
        <v>1466</v>
      </c>
      <c r="Y1232" s="14">
        <v>250</v>
      </c>
      <c r="Z1232" s="14" t="s">
        <v>2277</v>
      </c>
      <c r="AA1232" s="13" t="s">
        <v>107</v>
      </c>
      <c r="AB1232" s="18" t="s">
        <v>108</v>
      </c>
      <c r="AC1232" s="4">
        <f t="shared" si="190"/>
        <v>1</v>
      </c>
      <c r="AD1232" s="2">
        <f>IF(COUNTIF(D$2:D1232,D1232)&gt;1,0,1)</f>
        <v>1</v>
      </c>
      <c r="AG1232" s="2">
        <f t="shared" si="191"/>
        <v>0</v>
      </c>
      <c r="AH1232" s="2">
        <f t="shared" si="197"/>
        <v>0</v>
      </c>
      <c r="AI1232" s="2">
        <f t="shared" si="192"/>
        <v>1</v>
      </c>
      <c r="AJ1232" s="44" t="str">
        <f t="shared" si="193"/>
        <v>30525976P30506571S</v>
      </c>
      <c r="AK1232" s="2">
        <f>IF(COUNTIF(AJ$2:AJ1232,AJ1232)&gt;1,0,1)</f>
        <v>1</v>
      </c>
      <c r="AL1232" s="2">
        <f t="shared" si="194"/>
        <v>1</v>
      </c>
      <c r="AM1232" s="2">
        <f t="shared" si="195"/>
        <v>0</v>
      </c>
      <c r="AN1232" s="2">
        <f t="shared" si="196"/>
        <v>0</v>
      </c>
      <c r="AO1232" s="2" t="str">
        <f>VLOOKUP(D1232,'[1]Matriculados PD 2015_2019'!$D:$F,3,0)</f>
        <v>completo</v>
      </c>
      <c r="AP1232" s="2">
        <f t="shared" si="198"/>
        <v>1</v>
      </c>
      <c r="AQ1232" s="2">
        <f t="shared" si="199"/>
        <v>0</v>
      </c>
    </row>
    <row r="1233" spans="1:43">
      <c r="A1233" s="2">
        <v>533</v>
      </c>
      <c r="B1233" s="5" t="s">
        <v>594</v>
      </c>
      <c r="C1233" s="13" t="s">
        <v>91</v>
      </c>
      <c r="D1233" s="13" t="s">
        <v>3233</v>
      </c>
      <c r="E1233" s="14">
        <v>10084854</v>
      </c>
      <c r="F1233" s="14">
        <v>102484</v>
      </c>
      <c r="G1233" s="14" t="s">
        <v>3234</v>
      </c>
      <c r="H1233" s="13" t="s">
        <v>83</v>
      </c>
      <c r="I1233" s="13" t="s">
        <v>74</v>
      </c>
      <c r="J1233" s="14" t="s">
        <v>75</v>
      </c>
      <c r="K1233" s="14" t="s">
        <v>3235</v>
      </c>
      <c r="L1233" s="13">
        <v>2016</v>
      </c>
      <c r="M1233" s="15">
        <v>42720</v>
      </c>
      <c r="N1233" s="16" t="s">
        <v>77</v>
      </c>
      <c r="O1233" s="16">
        <v>0</v>
      </c>
      <c r="P1233" s="16" t="s">
        <v>78</v>
      </c>
      <c r="Q1233" s="16" t="s">
        <v>78</v>
      </c>
      <c r="R1233" s="16" t="s">
        <v>78</v>
      </c>
      <c r="S1233" s="16" t="s">
        <v>78</v>
      </c>
      <c r="T1233" s="14" t="s">
        <v>80</v>
      </c>
      <c r="U1233" s="13" t="s">
        <v>3236</v>
      </c>
      <c r="V1233" s="14" t="s">
        <v>3237</v>
      </c>
      <c r="W1233" s="13" t="s">
        <v>83</v>
      </c>
      <c r="X1233" s="17" t="s">
        <v>1466</v>
      </c>
      <c r="Y1233" s="14">
        <v>785</v>
      </c>
      <c r="Z1233" s="14" t="s">
        <v>2280</v>
      </c>
      <c r="AA1233" s="13" t="s">
        <v>107</v>
      </c>
      <c r="AB1233" s="18" t="s">
        <v>108</v>
      </c>
      <c r="AC1233" s="4">
        <f t="shared" si="190"/>
        <v>1</v>
      </c>
      <c r="AD1233" s="2">
        <f>IF(COUNTIF(D$2:D1233,D1233)&gt;1,0,1)</f>
        <v>0</v>
      </c>
      <c r="AG1233" s="2">
        <f t="shared" si="191"/>
        <v>0</v>
      </c>
      <c r="AH1233" s="2">
        <f t="shared" si="197"/>
        <v>0</v>
      </c>
      <c r="AI1233" s="2">
        <f t="shared" si="192"/>
        <v>0</v>
      </c>
      <c r="AJ1233" s="44" t="str">
        <f t="shared" si="193"/>
        <v>30525976P30519787Y</v>
      </c>
      <c r="AK1233" s="2">
        <f>IF(COUNTIF(AJ$2:AJ1233,AJ1233)&gt;1,0,1)</f>
        <v>1</v>
      </c>
      <c r="AL1233" s="2">
        <f t="shared" si="194"/>
        <v>0</v>
      </c>
      <c r="AM1233" s="2">
        <f t="shared" si="195"/>
        <v>0</v>
      </c>
      <c r="AN1233" s="2">
        <f t="shared" si="196"/>
        <v>0</v>
      </c>
      <c r="AO1233" s="2" t="str">
        <f>VLOOKUP(D1233,'[1]Matriculados PD 2015_2019'!$D:$F,3,0)</f>
        <v>completo</v>
      </c>
      <c r="AP1233" s="2">
        <f t="shared" si="198"/>
        <v>0</v>
      </c>
      <c r="AQ1233" s="2">
        <f t="shared" si="199"/>
        <v>0</v>
      </c>
    </row>
    <row r="1234" spans="1:43">
      <c r="A1234" s="2">
        <v>533</v>
      </c>
      <c r="B1234" s="6" t="s">
        <v>594</v>
      </c>
      <c r="C1234" s="7" t="s">
        <v>91</v>
      </c>
      <c r="D1234" s="7" t="s">
        <v>3233</v>
      </c>
      <c r="E1234" s="8">
        <v>10084854</v>
      </c>
      <c r="F1234" s="8">
        <v>102484</v>
      </c>
      <c r="G1234" s="8" t="s">
        <v>3234</v>
      </c>
      <c r="H1234" s="7" t="s">
        <v>83</v>
      </c>
      <c r="I1234" s="7" t="s">
        <v>74</v>
      </c>
      <c r="J1234" s="8" t="s">
        <v>75</v>
      </c>
      <c r="K1234" s="8" t="s">
        <v>3235</v>
      </c>
      <c r="L1234" s="7">
        <v>2016</v>
      </c>
      <c r="M1234" s="9">
        <v>42720</v>
      </c>
      <c r="N1234" s="10" t="s">
        <v>77</v>
      </c>
      <c r="O1234" s="10">
        <v>0</v>
      </c>
      <c r="P1234" s="10" t="s">
        <v>78</v>
      </c>
      <c r="Q1234" s="10" t="s">
        <v>78</v>
      </c>
      <c r="R1234" s="10" t="s">
        <v>78</v>
      </c>
      <c r="S1234" s="10" t="s">
        <v>78</v>
      </c>
      <c r="T1234" s="8" t="s">
        <v>90</v>
      </c>
      <c r="U1234" s="7" t="s">
        <v>2275</v>
      </c>
      <c r="V1234" s="8" t="s">
        <v>2276</v>
      </c>
      <c r="W1234" s="7" t="s">
        <v>83</v>
      </c>
      <c r="X1234" s="11" t="s">
        <v>1466</v>
      </c>
      <c r="Y1234" s="8">
        <v>250</v>
      </c>
      <c r="Z1234" s="8" t="s">
        <v>2277</v>
      </c>
      <c r="AA1234" s="7" t="s">
        <v>107</v>
      </c>
      <c r="AB1234" s="12" t="s">
        <v>108</v>
      </c>
      <c r="AC1234" s="4">
        <f t="shared" si="190"/>
        <v>1</v>
      </c>
      <c r="AD1234" s="2">
        <f>IF(COUNTIF(D$2:D1234,D1234)&gt;1,0,1)</f>
        <v>0</v>
      </c>
      <c r="AG1234" s="2">
        <f t="shared" si="191"/>
        <v>0</v>
      </c>
      <c r="AH1234" s="2">
        <f t="shared" si="197"/>
        <v>0</v>
      </c>
      <c r="AI1234" s="2">
        <f t="shared" si="192"/>
        <v>0</v>
      </c>
      <c r="AJ1234" s="44" t="str">
        <f t="shared" si="193"/>
        <v>30525976P30506571S</v>
      </c>
      <c r="AK1234" s="2">
        <f>IF(COUNTIF(AJ$2:AJ1234,AJ1234)&gt;1,0,1)</f>
        <v>0</v>
      </c>
      <c r="AL1234" s="2">
        <f t="shared" si="194"/>
        <v>0</v>
      </c>
      <c r="AM1234" s="2">
        <f t="shared" si="195"/>
        <v>0</v>
      </c>
      <c r="AN1234" s="2">
        <f t="shared" si="196"/>
        <v>0</v>
      </c>
      <c r="AO1234" s="2" t="str">
        <f>VLOOKUP(D1234,'[1]Matriculados PD 2015_2019'!$D:$F,3,0)</f>
        <v>completo</v>
      </c>
      <c r="AP1234" s="2">
        <f t="shared" si="198"/>
        <v>0</v>
      </c>
      <c r="AQ1234" s="2">
        <f t="shared" si="199"/>
        <v>0</v>
      </c>
    </row>
    <row r="1235" spans="1:43">
      <c r="A1235" s="2">
        <v>533</v>
      </c>
      <c r="B1235" s="5" t="s">
        <v>594</v>
      </c>
      <c r="C1235" s="13" t="s">
        <v>120</v>
      </c>
      <c r="D1235" s="13" t="s">
        <v>3238</v>
      </c>
      <c r="E1235" s="14">
        <v>10214849</v>
      </c>
      <c r="F1235" s="14">
        <v>102484</v>
      </c>
      <c r="G1235" s="14" t="s">
        <v>3239</v>
      </c>
      <c r="H1235" s="13" t="s">
        <v>83</v>
      </c>
      <c r="I1235" s="13" t="s">
        <v>74</v>
      </c>
      <c r="J1235" s="14" t="s">
        <v>75</v>
      </c>
      <c r="K1235" s="14" t="s">
        <v>3240</v>
      </c>
      <c r="L1235" s="13">
        <v>2016</v>
      </c>
      <c r="M1235" s="15">
        <v>42705</v>
      </c>
      <c r="N1235" s="16" t="s">
        <v>77</v>
      </c>
      <c r="O1235" s="16">
        <v>0</v>
      </c>
      <c r="P1235" s="16" t="s">
        <v>78</v>
      </c>
      <c r="Q1235" s="16" t="s">
        <v>79</v>
      </c>
      <c r="R1235" s="16" t="s">
        <v>78</v>
      </c>
      <c r="S1235" s="16" t="s">
        <v>78</v>
      </c>
      <c r="T1235" s="14" t="s">
        <v>80</v>
      </c>
      <c r="U1235" s="13" t="s">
        <v>607</v>
      </c>
      <c r="V1235" s="14" t="s">
        <v>608</v>
      </c>
      <c r="W1235" s="13" t="s">
        <v>83</v>
      </c>
      <c r="X1235" s="17" t="s">
        <v>609</v>
      </c>
      <c r="Y1235" s="14">
        <v>75</v>
      </c>
      <c r="Z1235" s="14" t="s">
        <v>610</v>
      </c>
      <c r="AA1235" s="13" t="s">
        <v>107</v>
      </c>
      <c r="AB1235" s="18" t="s">
        <v>108</v>
      </c>
      <c r="AC1235" s="4">
        <f t="shared" si="190"/>
        <v>1</v>
      </c>
      <c r="AD1235" s="2">
        <f>IF(COUNTIF(D$2:D1235,D1235)&gt;1,0,1)</f>
        <v>1</v>
      </c>
      <c r="AG1235" s="2">
        <f t="shared" si="191"/>
        <v>1</v>
      </c>
      <c r="AH1235" s="2">
        <f t="shared" si="197"/>
        <v>0</v>
      </c>
      <c r="AI1235" s="2">
        <f t="shared" si="192"/>
        <v>1</v>
      </c>
      <c r="AJ1235" s="44" t="str">
        <f t="shared" si="193"/>
        <v>45736110N04528484Z</v>
      </c>
      <c r="AK1235" s="2">
        <f>IF(COUNTIF(AJ$2:AJ1235,AJ1235)&gt;1,0,1)</f>
        <v>1</v>
      </c>
      <c r="AL1235" s="2">
        <f t="shared" si="194"/>
        <v>1</v>
      </c>
      <c r="AM1235" s="2">
        <f t="shared" si="195"/>
        <v>0</v>
      </c>
      <c r="AN1235" s="2">
        <f t="shared" si="196"/>
        <v>0</v>
      </c>
      <c r="AO1235" s="2" t="str">
        <f>VLOOKUP(D1235,'[1]Matriculados PD 2015_2019'!$D:$F,3,0)</f>
        <v>completo</v>
      </c>
      <c r="AP1235" s="2">
        <f t="shared" si="198"/>
        <v>1</v>
      </c>
      <c r="AQ1235" s="2">
        <f t="shared" si="199"/>
        <v>0</v>
      </c>
    </row>
    <row r="1236" spans="1:43">
      <c r="A1236" s="2">
        <v>533</v>
      </c>
      <c r="B1236" s="6" t="s">
        <v>594</v>
      </c>
      <c r="C1236" s="7" t="s">
        <v>120</v>
      </c>
      <c r="D1236" s="7" t="s">
        <v>3238</v>
      </c>
      <c r="E1236" s="8">
        <v>10214849</v>
      </c>
      <c r="F1236" s="8">
        <v>102484</v>
      </c>
      <c r="G1236" s="8" t="s">
        <v>3239</v>
      </c>
      <c r="H1236" s="7" t="s">
        <v>83</v>
      </c>
      <c r="I1236" s="7" t="s">
        <v>74</v>
      </c>
      <c r="J1236" s="8" t="s">
        <v>75</v>
      </c>
      <c r="K1236" s="8" t="s">
        <v>3240</v>
      </c>
      <c r="L1236" s="7">
        <v>2016</v>
      </c>
      <c r="M1236" s="9">
        <v>42705</v>
      </c>
      <c r="N1236" s="10" t="s">
        <v>77</v>
      </c>
      <c r="O1236" s="10">
        <v>0</v>
      </c>
      <c r="P1236" s="10" t="s">
        <v>78</v>
      </c>
      <c r="Q1236" s="10" t="s">
        <v>79</v>
      </c>
      <c r="R1236" s="10" t="s">
        <v>78</v>
      </c>
      <c r="S1236" s="10" t="s">
        <v>78</v>
      </c>
      <c r="T1236" s="8" t="s">
        <v>80</v>
      </c>
      <c r="U1236" s="7" t="s">
        <v>3241</v>
      </c>
      <c r="V1236" s="8" t="s">
        <v>3242</v>
      </c>
      <c r="W1236" s="7"/>
      <c r="X1236" s="11"/>
      <c r="Y1236" s="8"/>
      <c r="Z1236" s="8"/>
      <c r="AA1236" s="7"/>
      <c r="AB1236" s="12"/>
      <c r="AC1236" s="4">
        <f t="shared" si="190"/>
        <v>1</v>
      </c>
      <c r="AD1236" s="2">
        <f>IF(COUNTIF(D$2:D1236,D1236)&gt;1,0,1)</f>
        <v>0</v>
      </c>
      <c r="AG1236" s="2">
        <f t="shared" si="191"/>
        <v>0</v>
      </c>
      <c r="AH1236" s="2">
        <f t="shared" si="197"/>
        <v>0</v>
      </c>
      <c r="AI1236" s="2">
        <f t="shared" si="192"/>
        <v>0</v>
      </c>
      <c r="AJ1236" s="44" t="str">
        <f t="shared" si="193"/>
        <v>45736110N30791236D</v>
      </c>
      <c r="AK1236" s="2">
        <f>IF(COUNTIF(AJ$2:AJ1236,AJ1236)&gt;1,0,1)</f>
        <v>1</v>
      </c>
      <c r="AL1236" s="2">
        <f t="shared" si="194"/>
        <v>0</v>
      </c>
      <c r="AM1236" s="2">
        <f t="shared" si="195"/>
        <v>0</v>
      </c>
      <c r="AN1236" s="2">
        <f t="shared" si="196"/>
        <v>0</v>
      </c>
      <c r="AO1236" s="2" t="str">
        <f>VLOOKUP(D1236,'[1]Matriculados PD 2015_2019'!$D:$F,3,0)</f>
        <v>completo</v>
      </c>
      <c r="AP1236" s="2">
        <f t="shared" si="198"/>
        <v>0</v>
      </c>
      <c r="AQ1236" s="2">
        <f t="shared" si="199"/>
        <v>0</v>
      </c>
    </row>
    <row r="1237" spans="1:43">
      <c r="A1237" s="2">
        <v>533</v>
      </c>
      <c r="B1237" s="5" t="s">
        <v>594</v>
      </c>
      <c r="C1237" s="13" t="s">
        <v>120</v>
      </c>
      <c r="D1237" s="13" t="s">
        <v>3238</v>
      </c>
      <c r="E1237" s="14">
        <v>10214849</v>
      </c>
      <c r="F1237" s="14">
        <v>102484</v>
      </c>
      <c r="G1237" s="14" t="s">
        <v>3239</v>
      </c>
      <c r="H1237" s="13" t="s">
        <v>83</v>
      </c>
      <c r="I1237" s="13" t="s">
        <v>74</v>
      </c>
      <c r="J1237" s="14" t="s">
        <v>75</v>
      </c>
      <c r="K1237" s="14" t="s">
        <v>3240</v>
      </c>
      <c r="L1237" s="13">
        <v>2016</v>
      </c>
      <c r="M1237" s="15">
        <v>42705</v>
      </c>
      <c r="N1237" s="16" t="s">
        <v>77</v>
      </c>
      <c r="O1237" s="16">
        <v>0</v>
      </c>
      <c r="P1237" s="16" t="s">
        <v>78</v>
      </c>
      <c r="Q1237" s="16" t="s">
        <v>79</v>
      </c>
      <c r="R1237" s="16" t="s">
        <v>78</v>
      </c>
      <c r="S1237" s="16" t="s">
        <v>78</v>
      </c>
      <c r="T1237" s="14" t="s">
        <v>80</v>
      </c>
      <c r="U1237" s="13" t="s">
        <v>3243</v>
      </c>
      <c r="V1237" s="14" t="s">
        <v>3244</v>
      </c>
      <c r="W1237" s="13"/>
      <c r="X1237" s="17"/>
      <c r="Y1237" s="14"/>
      <c r="Z1237" s="14"/>
      <c r="AA1237" s="13"/>
      <c r="AB1237" s="18"/>
      <c r="AC1237" s="4">
        <f t="shared" si="190"/>
        <v>1</v>
      </c>
      <c r="AD1237" s="2">
        <f>IF(COUNTIF(D$2:D1237,D1237)&gt;1,0,1)</f>
        <v>0</v>
      </c>
      <c r="AG1237" s="2">
        <f t="shared" si="191"/>
        <v>0</v>
      </c>
      <c r="AH1237" s="2">
        <f t="shared" si="197"/>
        <v>0</v>
      </c>
      <c r="AI1237" s="2">
        <f t="shared" si="192"/>
        <v>0</v>
      </c>
      <c r="AJ1237" s="44" t="str">
        <f t="shared" si="193"/>
        <v>45736110N30795558F</v>
      </c>
      <c r="AK1237" s="2">
        <f>IF(COUNTIF(AJ$2:AJ1237,AJ1237)&gt;1,0,1)</f>
        <v>1</v>
      </c>
      <c r="AL1237" s="2">
        <f t="shared" si="194"/>
        <v>0</v>
      </c>
      <c r="AM1237" s="2">
        <f t="shared" si="195"/>
        <v>0</v>
      </c>
      <c r="AN1237" s="2">
        <f t="shared" si="196"/>
        <v>0</v>
      </c>
      <c r="AO1237" s="2" t="str">
        <f>VLOOKUP(D1237,'[1]Matriculados PD 2015_2019'!$D:$F,3,0)</f>
        <v>completo</v>
      </c>
      <c r="AP1237" s="2">
        <f t="shared" si="198"/>
        <v>0</v>
      </c>
      <c r="AQ1237" s="2">
        <f t="shared" si="199"/>
        <v>0</v>
      </c>
    </row>
    <row r="1238" spans="1:43">
      <c r="A1238" s="2">
        <v>533</v>
      </c>
      <c r="B1238" s="5" t="s">
        <v>594</v>
      </c>
      <c r="C1238" s="13" t="s">
        <v>120</v>
      </c>
      <c r="D1238" s="13" t="s">
        <v>3238</v>
      </c>
      <c r="E1238" s="14">
        <v>10214849</v>
      </c>
      <c r="F1238" s="14">
        <v>102484</v>
      </c>
      <c r="G1238" s="14" t="s">
        <v>3239</v>
      </c>
      <c r="H1238" s="13" t="s">
        <v>83</v>
      </c>
      <c r="I1238" s="13" t="s">
        <v>74</v>
      </c>
      <c r="J1238" s="14" t="s">
        <v>75</v>
      </c>
      <c r="K1238" s="14" t="s">
        <v>3240</v>
      </c>
      <c r="L1238" s="13">
        <v>2016</v>
      </c>
      <c r="M1238" s="15">
        <v>42705</v>
      </c>
      <c r="N1238" s="16" t="s">
        <v>77</v>
      </c>
      <c r="O1238" s="16">
        <v>0</v>
      </c>
      <c r="P1238" s="16" t="s">
        <v>78</v>
      </c>
      <c r="Q1238" s="16" t="s">
        <v>79</v>
      </c>
      <c r="R1238" s="16" t="s">
        <v>78</v>
      </c>
      <c r="S1238" s="16" t="s">
        <v>78</v>
      </c>
      <c r="T1238" s="14" t="s">
        <v>90</v>
      </c>
      <c r="U1238" s="13" t="s">
        <v>607</v>
      </c>
      <c r="V1238" s="14" t="s">
        <v>608</v>
      </c>
      <c r="W1238" s="13" t="s">
        <v>83</v>
      </c>
      <c r="X1238" s="17" t="s">
        <v>609</v>
      </c>
      <c r="Y1238" s="14">
        <v>75</v>
      </c>
      <c r="Z1238" s="14" t="s">
        <v>610</v>
      </c>
      <c r="AA1238" s="13" t="s">
        <v>107</v>
      </c>
      <c r="AB1238" s="18" t="s">
        <v>108</v>
      </c>
      <c r="AC1238" s="4">
        <f t="shared" si="190"/>
        <v>1</v>
      </c>
      <c r="AD1238" s="2">
        <f>IF(COUNTIF(D$2:D1238,D1238)&gt;1,0,1)</f>
        <v>0</v>
      </c>
      <c r="AG1238" s="2">
        <f t="shared" si="191"/>
        <v>0</v>
      </c>
      <c r="AH1238" s="2">
        <f t="shared" si="197"/>
        <v>0</v>
      </c>
      <c r="AI1238" s="2">
        <f t="shared" si="192"/>
        <v>0</v>
      </c>
      <c r="AJ1238" s="44" t="str">
        <f t="shared" si="193"/>
        <v>45736110N04528484Z</v>
      </c>
      <c r="AK1238" s="2">
        <f>IF(COUNTIF(AJ$2:AJ1238,AJ1238)&gt;1,0,1)</f>
        <v>0</v>
      </c>
      <c r="AL1238" s="2">
        <f t="shared" si="194"/>
        <v>0</v>
      </c>
      <c r="AM1238" s="2">
        <f t="shared" si="195"/>
        <v>0</v>
      </c>
      <c r="AN1238" s="2">
        <f t="shared" si="196"/>
        <v>0</v>
      </c>
      <c r="AO1238" s="2" t="str">
        <f>VLOOKUP(D1238,'[1]Matriculados PD 2015_2019'!$D:$F,3,0)</f>
        <v>completo</v>
      </c>
      <c r="AP1238" s="2">
        <f t="shared" si="198"/>
        <v>0</v>
      </c>
      <c r="AQ1238" s="2">
        <f t="shared" si="199"/>
        <v>0</v>
      </c>
    </row>
    <row r="1239" spans="1:43">
      <c r="A1239" s="2">
        <v>533</v>
      </c>
      <c r="B1239" s="6" t="s">
        <v>594</v>
      </c>
      <c r="C1239" s="7" t="s">
        <v>120</v>
      </c>
      <c r="D1239" s="7" t="s">
        <v>3245</v>
      </c>
      <c r="E1239" s="8">
        <v>20061068</v>
      </c>
      <c r="F1239" s="8">
        <v>102484</v>
      </c>
      <c r="G1239" s="8" t="s">
        <v>3246</v>
      </c>
      <c r="H1239" s="7" t="s">
        <v>83</v>
      </c>
      <c r="I1239" s="7" t="s">
        <v>1180</v>
      </c>
      <c r="J1239" s="8" t="s">
        <v>75</v>
      </c>
      <c r="K1239" s="8" t="s">
        <v>3247</v>
      </c>
      <c r="L1239" s="7">
        <v>2016</v>
      </c>
      <c r="M1239" s="9">
        <v>42695</v>
      </c>
      <c r="N1239" s="10" t="s">
        <v>77</v>
      </c>
      <c r="O1239" s="10">
        <v>0</v>
      </c>
      <c r="P1239" s="10" t="s">
        <v>78</v>
      </c>
      <c r="Q1239" s="10" t="s">
        <v>78</v>
      </c>
      <c r="R1239" s="10" t="s">
        <v>78</v>
      </c>
      <c r="S1239" s="10" t="s">
        <v>78</v>
      </c>
      <c r="T1239" s="8" t="s">
        <v>80</v>
      </c>
      <c r="U1239" s="7" t="s">
        <v>616</v>
      </c>
      <c r="V1239" s="8" t="s">
        <v>617</v>
      </c>
      <c r="W1239" s="7" t="s">
        <v>83</v>
      </c>
      <c r="X1239" s="11" t="s">
        <v>609</v>
      </c>
      <c r="Y1239" s="8">
        <v>75</v>
      </c>
      <c r="Z1239" s="8" t="s">
        <v>610</v>
      </c>
      <c r="AA1239" s="7" t="s">
        <v>107</v>
      </c>
      <c r="AB1239" s="12" t="s">
        <v>108</v>
      </c>
      <c r="AC1239" s="4">
        <f t="shared" si="190"/>
        <v>1</v>
      </c>
      <c r="AD1239" s="2">
        <f>IF(COUNTIF(D$2:D1239,D1239)&gt;1,0,1)</f>
        <v>1</v>
      </c>
      <c r="AG1239" s="2">
        <f t="shared" si="191"/>
        <v>0</v>
      </c>
      <c r="AH1239" s="2">
        <f t="shared" si="197"/>
        <v>0</v>
      </c>
      <c r="AI1239" s="2">
        <f t="shared" si="192"/>
        <v>1</v>
      </c>
      <c r="AJ1239" s="44" t="str">
        <f t="shared" si="193"/>
        <v>I78080930510000V</v>
      </c>
      <c r="AK1239" s="2">
        <f>IF(COUNTIF(AJ$2:AJ1239,AJ1239)&gt;1,0,1)</f>
        <v>1</v>
      </c>
      <c r="AL1239" s="2">
        <f t="shared" si="194"/>
        <v>0</v>
      </c>
      <c r="AM1239" s="2">
        <f t="shared" si="195"/>
        <v>0</v>
      </c>
      <c r="AN1239" s="2">
        <f t="shared" si="196"/>
        <v>1</v>
      </c>
      <c r="AO1239" s="2" t="str">
        <f>VLOOKUP(D1239,'[1]Matriculados PD 2015_2019'!$D:$F,3,0)</f>
        <v>completo</v>
      </c>
      <c r="AP1239" s="2">
        <f t="shared" si="198"/>
        <v>1</v>
      </c>
      <c r="AQ1239" s="2">
        <f t="shared" si="199"/>
        <v>0</v>
      </c>
    </row>
    <row r="1240" spans="1:43">
      <c r="A1240" s="2">
        <v>533</v>
      </c>
      <c r="B1240" s="5" t="s">
        <v>594</v>
      </c>
      <c r="C1240" s="13" t="s">
        <v>120</v>
      </c>
      <c r="D1240" s="13" t="s">
        <v>3245</v>
      </c>
      <c r="E1240" s="14">
        <v>20061068</v>
      </c>
      <c r="F1240" s="14">
        <v>102484</v>
      </c>
      <c r="G1240" s="14" t="s">
        <v>3246</v>
      </c>
      <c r="H1240" s="13" t="s">
        <v>83</v>
      </c>
      <c r="I1240" s="13" t="s">
        <v>1180</v>
      </c>
      <c r="J1240" s="14" t="s">
        <v>75</v>
      </c>
      <c r="K1240" s="14" t="s">
        <v>3247</v>
      </c>
      <c r="L1240" s="13">
        <v>2016</v>
      </c>
      <c r="M1240" s="15">
        <v>42695</v>
      </c>
      <c r="N1240" s="16" t="s">
        <v>77</v>
      </c>
      <c r="O1240" s="16">
        <v>0</v>
      </c>
      <c r="P1240" s="16" t="s">
        <v>78</v>
      </c>
      <c r="Q1240" s="16" t="s">
        <v>78</v>
      </c>
      <c r="R1240" s="16" t="s">
        <v>78</v>
      </c>
      <c r="S1240" s="16" t="s">
        <v>78</v>
      </c>
      <c r="T1240" s="14" t="s">
        <v>90</v>
      </c>
      <c r="U1240" s="13" t="s">
        <v>616</v>
      </c>
      <c r="V1240" s="14" t="s">
        <v>617</v>
      </c>
      <c r="W1240" s="13" t="s">
        <v>83</v>
      </c>
      <c r="X1240" s="17" t="s">
        <v>609</v>
      </c>
      <c r="Y1240" s="14">
        <v>75</v>
      </c>
      <c r="Z1240" s="14" t="s">
        <v>610</v>
      </c>
      <c r="AA1240" s="13" t="s">
        <v>107</v>
      </c>
      <c r="AB1240" s="18" t="s">
        <v>108</v>
      </c>
      <c r="AC1240" s="4">
        <f t="shared" si="190"/>
        <v>1</v>
      </c>
      <c r="AD1240" s="2">
        <f>IF(COUNTIF(D$2:D1240,D1240)&gt;1,0,1)</f>
        <v>0</v>
      </c>
      <c r="AG1240" s="2">
        <f t="shared" si="191"/>
        <v>0</v>
      </c>
      <c r="AH1240" s="2">
        <f t="shared" si="197"/>
        <v>0</v>
      </c>
      <c r="AI1240" s="2">
        <f t="shared" si="192"/>
        <v>0</v>
      </c>
      <c r="AJ1240" s="44" t="str">
        <f t="shared" si="193"/>
        <v>I78080930510000V</v>
      </c>
      <c r="AK1240" s="2">
        <f>IF(COUNTIF(AJ$2:AJ1240,AJ1240)&gt;1,0,1)</f>
        <v>0</v>
      </c>
      <c r="AL1240" s="2">
        <f t="shared" si="194"/>
        <v>0</v>
      </c>
      <c r="AM1240" s="2">
        <f t="shared" si="195"/>
        <v>0</v>
      </c>
      <c r="AN1240" s="2">
        <f t="shared" si="196"/>
        <v>0</v>
      </c>
      <c r="AO1240" s="2" t="str">
        <f>VLOOKUP(D1240,'[1]Matriculados PD 2015_2019'!$D:$F,3,0)</f>
        <v>completo</v>
      </c>
      <c r="AP1240" s="2">
        <f t="shared" si="198"/>
        <v>0</v>
      </c>
      <c r="AQ1240" s="2">
        <f t="shared" si="199"/>
        <v>0</v>
      </c>
    </row>
    <row r="1241" spans="1:43">
      <c r="A1241" s="2">
        <v>535</v>
      </c>
      <c r="B1241" s="6" t="s">
        <v>3275</v>
      </c>
      <c r="C1241" s="7" t="s">
        <v>120</v>
      </c>
      <c r="D1241" s="7" t="s">
        <v>3276</v>
      </c>
      <c r="E1241" s="8">
        <v>10264338</v>
      </c>
      <c r="F1241" s="8">
        <v>102486</v>
      </c>
      <c r="G1241" s="8" t="s">
        <v>3277</v>
      </c>
      <c r="H1241" s="7" t="s">
        <v>73</v>
      </c>
      <c r="I1241" s="7" t="s">
        <v>74</v>
      </c>
      <c r="J1241" s="8" t="s">
        <v>75</v>
      </c>
      <c r="K1241" s="8" t="s">
        <v>3278</v>
      </c>
      <c r="L1241" s="7">
        <v>2016</v>
      </c>
      <c r="M1241" s="9">
        <v>42804</v>
      </c>
      <c r="N1241" s="10" t="s">
        <v>77</v>
      </c>
      <c r="O1241" s="10">
        <v>0</v>
      </c>
      <c r="P1241" s="10" t="s">
        <v>78</v>
      </c>
      <c r="Q1241" s="10" t="s">
        <v>79</v>
      </c>
      <c r="R1241" s="10" t="s">
        <v>78</v>
      </c>
      <c r="S1241" s="10" t="s">
        <v>78</v>
      </c>
      <c r="T1241" s="8" t="s">
        <v>80</v>
      </c>
      <c r="U1241" s="7" t="s">
        <v>3279</v>
      </c>
      <c r="V1241" s="8" t="s">
        <v>3280</v>
      </c>
      <c r="W1241" s="7" t="s">
        <v>83</v>
      </c>
      <c r="X1241" s="11" t="s">
        <v>600</v>
      </c>
      <c r="Y1241" s="8">
        <v>755</v>
      </c>
      <c r="Z1241" s="8" t="s">
        <v>917</v>
      </c>
      <c r="AA1241" s="7" t="s">
        <v>99</v>
      </c>
      <c r="AB1241" s="12" t="s">
        <v>100</v>
      </c>
      <c r="AC1241" s="4">
        <f t="shared" si="190"/>
        <v>1</v>
      </c>
      <c r="AD1241" s="2">
        <f>IF(COUNTIF(D$2:D1241,D1241)&gt;1,0,1)</f>
        <v>1</v>
      </c>
      <c r="AG1241" s="2">
        <f t="shared" si="191"/>
        <v>1</v>
      </c>
      <c r="AH1241" s="2">
        <f t="shared" si="197"/>
        <v>0</v>
      </c>
      <c r="AI1241" s="2">
        <f t="shared" si="192"/>
        <v>1</v>
      </c>
      <c r="AJ1241" s="44" t="str">
        <f t="shared" si="193"/>
        <v>26973408C30473520S</v>
      </c>
      <c r="AK1241" s="2">
        <f>IF(COUNTIF(AJ$2:AJ1241,AJ1241)&gt;1,0,1)</f>
        <v>1</v>
      </c>
      <c r="AL1241" s="2">
        <f t="shared" si="194"/>
        <v>1</v>
      </c>
      <c r="AM1241" s="2">
        <f t="shared" si="195"/>
        <v>0</v>
      </c>
      <c r="AN1241" s="2">
        <f t="shared" si="196"/>
        <v>0</v>
      </c>
      <c r="AO1241" s="2" t="str">
        <f>VLOOKUP(D1241,'[1]Matriculados PD 2015_2019'!$D:$F,3,0)</f>
        <v>completo</v>
      </c>
      <c r="AP1241" s="2">
        <f t="shared" si="198"/>
        <v>1</v>
      </c>
      <c r="AQ1241" s="2">
        <f t="shared" si="199"/>
        <v>0</v>
      </c>
    </row>
    <row r="1242" spans="1:43">
      <c r="A1242" s="2">
        <v>535</v>
      </c>
      <c r="B1242" s="5" t="s">
        <v>3275</v>
      </c>
      <c r="C1242" s="13" t="s">
        <v>120</v>
      </c>
      <c r="D1242" s="13" t="s">
        <v>3276</v>
      </c>
      <c r="E1242" s="14">
        <v>10264338</v>
      </c>
      <c r="F1242" s="14">
        <v>102486</v>
      </c>
      <c r="G1242" s="14" t="s">
        <v>3277</v>
      </c>
      <c r="H1242" s="13" t="s">
        <v>73</v>
      </c>
      <c r="I1242" s="13" t="s">
        <v>74</v>
      </c>
      <c r="J1242" s="14" t="s">
        <v>75</v>
      </c>
      <c r="K1242" s="14" t="s">
        <v>3278</v>
      </c>
      <c r="L1242" s="13">
        <v>2016</v>
      </c>
      <c r="M1242" s="15">
        <v>42804</v>
      </c>
      <c r="N1242" s="16" t="s">
        <v>77</v>
      </c>
      <c r="O1242" s="16">
        <v>0</v>
      </c>
      <c r="P1242" s="16" t="s">
        <v>78</v>
      </c>
      <c r="Q1242" s="16" t="s">
        <v>79</v>
      </c>
      <c r="R1242" s="16" t="s">
        <v>78</v>
      </c>
      <c r="S1242" s="16" t="s">
        <v>78</v>
      </c>
      <c r="T1242" s="14" t="s">
        <v>80</v>
      </c>
      <c r="U1242" s="13" t="s">
        <v>3281</v>
      </c>
      <c r="V1242" s="14" t="s">
        <v>3282</v>
      </c>
      <c r="W1242" s="13"/>
      <c r="X1242" s="17"/>
      <c r="Y1242" s="14"/>
      <c r="Z1242" s="14"/>
      <c r="AA1242" s="13"/>
      <c r="AB1242" s="18"/>
      <c r="AC1242" s="4">
        <f t="shared" si="190"/>
        <v>1</v>
      </c>
      <c r="AD1242" s="2">
        <f>IF(COUNTIF(D$2:D1242,D1242)&gt;1,0,1)</f>
        <v>0</v>
      </c>
      <c r="AG1242" s="2">
        <f t="shared" si="191"/>
        <v>0</v>
      </c>
      <c r="AH1242" s="2">
        <f t="shared" si="197"/>
        <v>0</v>
      </c>
      <c r="AI1242" s="2">
        <f t="shared" si="192"/>
        <v>0</v>
      </c>
      <c r="AJ1242" s="44" t="str">
        <f t="shared" si="193"/>
        <v>26973408C30544561D</v>
      </c>
      <c r="AK1242" s="2">
        <f>IF(COUNTIF(AJ$2:AJ1242,AJ1242)&gt;1,0,1)</f>
        <v>1</v>
      </c>
      <c r="AL1242" s="2">
        <f t="shared" si="194"/>
        <v>0</v>
      </c>
      <c r="AM1242" s="2">
        <f t="shared" si="195"/>
        <v>0</v>
      </c>
      <c r="AN1242" s="2">
        <f t="shared" si="196"/>
        <v>0</v>
      </c>
      <c r="AO1242" s="2" t="str">
        <f>VLOOKUP(D1242,'[1]Matriculados PD 2015_2019'!$D:$F,3,0)</f>
        <v>completo</v>
      </c>
      <c r="AP1242" s="2">
        <f t="shared" si="198"/>
        <v>0</v>
      </c>
      <c r="AQ1242" s="2">
        <f t="shared" si="199"/>
        <v>0</v>
      </c>
    </row>
    <row r="1243" spans="1:43">
      <c r="A1243" s="2">
        <v>535</v>
      </c>
      <c r="B1243" s="6" t="s">
        <v>3275</v>
      </c>
      <c r="C1243" s="7" t="s">
        <v>120</v>
      </c>
      <c r="D1243" s="7" t="s">
        <v>3276</v>
      </c>
      <c r="E1243" s="8">
        <v>10264338</v>
      </c>
      <c r="F1243" s="8">
        <v>102486</v>
      </c>
      <c r="G1243" s="8" t="s">
        <v>3277</v>
      </c>
      <c r="H1243" s="7" t="s">
        <v>73</v>
      </c>
      <c r="I1243" s="7" t="s">
        <v>74</v>
      </c>
      <c r="J1243" s="8" t="s">
        <v>75</v>
      </c>
      <c r="K1243" s="8" t="s">
        <v>3278</v>
      </c>
      <c r="L1243" s="7">
        <v>2016</v>
      </c>
      <c r="M1243" s="9">
        <v>42804</v>
      </c>
      <c r="N1243" s="10" t="s">
        <v>77</v>
      </c>
      <c r="O1243" s="10">
        <v>0</v>
      </c>
      <c r="P1243" s="10" t="s">
        <v>78</v>
      </c>
      <c r="Q1243" s="10" t="s">
        <v>79</v>
      </c>
      <c r="R1243" s="10" t="s">
        <v>78</v>
      </c>
      <c r="S1243" s="10" t="s">
        <v>78</v>
      </c>
      <c r="T1243" s="8" t="s">
        <v>90</v>
      </c>
      <c r="U1243" s="7" t="s">
        <v>3279</v>
      </c>
      <c r="V1243" s="8" t="s">
        <v>3280</v>
      </c>
      <c r="W1243" s="7" t="s">
        <v>83</v>
      </c>
      <c r="X1243" s="11" t="s">
        <v>600</v>
      </c>
      <c r="Y1243" s="8">
        <v>755</v>
      </c>
      <c r="Z1243" s="8" t="s">
        <v>917</v>
      </c>
      <c r="AA1243" s="7" t="s">
        <v>99</v>
      </c>
      <c r="AB1243" s="12" t="s">
        <v>100</v>
      </c>
      <c r="AC1243" s="4">
        <f t="shared" si="190"/>
        <v>1</v>
      </c>
      <c r="AD1243" s="2">
        <f>IF(COUNTIF(D$2:D1243,D1243)&gt;1,0,1)</f>
        <v>0</v>
      </c>
      <c r="AG1243" s="2">
        <f t="shared" si="191"/>
        <v>0</v>
      </c>
      <c r="AH1243" s="2">
        <f t="shared" si="197"/>
        <v>0</v>
      </c>
      <c r="AI1243" s="2">
        <f t="shared" si="192"/>
        <v>0</v>
      </c>
      <c r="AJ1243" s="44" t="str">
        <f t="shared" si="193"/>
        <v>26973408C30473520S</v>
      </c>
      <c r="AK1243" s="2">
        <f>IF(COUNTIF(AJ$2:AJ1243,AJ1243)&gt;1,0,1)</f>
        <v>0</v>
      </c>
      <c r="AL1243" s="2">
        <f t="shared" si="194"/>
        <v>0</v>
      </c>
      <c r="AM1243" s="2">
        <f t="shared" si="195"/>
        <v>0</v>
      </c>
      <c r="AN1243" s="2">
        <f t="shared" si="196"/>
        <v>0</v>
      </c>
      <c r="AO1243" s="2" t="str">
        <f>VLOOKUP(D1243,'[1]Matriculados PD 2015_2019'!$D:$F,3,0)</f>
        <v>completo</v>
      </c>
      <c r="AP1243" s="2">
        <f t="shared" si="198"/>
        <v>0</v>
      </c>
      <c r="AQ1243" s="2">
        <f t="shared" si="199"/>
        <v>0</v>
      </c>
    </row>
    <row r="1244" spans="1:43">
      <c r="A1244" s="2">
        <v>535</v>
      </c>
      <c r="B1244" s="5" t="s">
        <v>3275</v>
      </c>
      <c r="C1244" s="13" t="s">
        <v>120</v>
      </c>
      <c r="D1244" s="13" t="s">
        <v>3283</v>
      </c>
      <c r="E1244" s="14">
        <v>10467567</v>
      </c>
      <c r="F1244" s="14">
        <v>102486</v>
      </c>
      <c r="G1244" s="14" t="s">
        <v>3284</v>
      </c>
      <c r="H1244" s="13" t="s">
        <v>73</v>
      </c>
      <c r="I1244" s="13" t="s">
        <v>74</v>
      </c>
      <c r="J1244" s="14" t="s">
        <v>75</v>
      </c>
      <c r="K1244" s="14" t="s">
        <v>3285</v>
      </c>
      <c r="L1244" s="13">
        <v>2016</v>
      </c>
      <c r="M1244" s="15">
        <v>42909</v>
      </c>
      <c r="N1244" s="16" t="s">
        <v>77</v>
      </c>
      <c r="O1244" s="16">
        <v>0</v>
      </c>
      <c r="P1244" s="16" t="s">
        <v>78</v>
      </c>
      <c r="Q1244" s="16" t="s">
        <v>79</v>
      </c>
      <c r="R1244" s="16" t="s">
        <v>78</v>
      </c>
      <c r="S1244" s="16" t="s">
        <v>78</v>
      </c>
      <c r="T1244" s="14" t="s">
        <v>80</v>
      </c>
      <c r="U1244" s="13" t="s">
        <v>3286</v>
      </c>
      <c r="V1244" s="14" t="s">
        <v>3287</v>
      </c>
      <c r="W1244" s="13" t="s">
        <v>83</v>
      </c>
      <c r="X1244" s="17" t="s">
        <v>600</v>
      </c>
      <c r="Y1244" s="14">
        <v>755</v>
      </c>
      <c r="Z1244" s="14" t="s">
        <v>917</v>
      </c>
      <c r="AA1244" s="13" t="s">
        <v>99</v>
      </c>
      <c r="AB1244" s="18" t="s">
        <v>100</v>
      </c>
      <c r="AC1244" s="4">
        <f t="shared" si="190"/>
        <v>1</v>
      </c>
      <c r="AD1244" s="2">
        <f>IF(COUNTIF(D$2:D1244,D1244)&gt;1,0,1)</f>
        <v>1</v>
      </c>
      <c r="AG1244" s="2">
        <f t="shared" si="191"/>
        <v>1</v>
      </c>
      <c r="AH1244" s="2">
        <f t="shared" si="197"/>
        <v>0</v>
      </c>
      <c r="AI1244" s="2">
        <f t="shared" si="192"/>
        <v>1</v>
      </c>
      <c r="AJ1244" s="44" t="str">
        <f t="shared" si="193"/>
        <v>30997302H30442528G</v>
      </c>
      <c r="AK1244" s="2">
        <f>IF(COUNTIF(AJ$2:AJ1244,AJ1244)&gt;1,0,1)</f>
        <v>1</v>
      </c>
      <c r="AL1244" s="2">
        <f t="shared" si="194"/>
        <v>0</v>
      </c>
      <c r="AM1244" s="2">
        <f t="shared" si="195"/>
        <v>0</v>
      </c>
      <c r="AN1244" s="2">
        <f t="shared" si="196"/>
        <v>0</v>
      </c>
      <c r="AO1244" s="2" t="str">
        <f>VLOOKUP(D1244,'[1]Matriculados PD 2015_2019'!$D:$F,3,0)</f>
        <v>completo</v>
      </c>
      <c r="AP1244" s="2">
        <f t="shared" si="198"/>
        <v>1</v>
      </c>
      <c r="AQ1244" s="2">
        <f t="shared" si="199"/>
        <v>0</v>
      </c>
    </row>
    <row r="1245" spans="1:43">
      <c r="A1245" s="2">
        <v>535</v>
      </c>
      <c r="B1245" s="5" t="s">
        <v>3275</v>
      </c>
      <c r="C1245" s="13" t="s">
        <v>120</v>
      </c>
      <c r="D1245" s="13" t="s">
        <v>3283</v>
      </c>
      <c r="E1245" s="14">
        <v>10467567</v>
      </c>
      <c r="F1245" s="14">
        <v>102486</v>
      </c>
      <c r="G1245" s="14" t="s">
        <v>3284</v>
      </c>
      <c r="H1245" s="13" t="s">
        <v>73</v>
      </c>
      <c r="I1245" s="13" t="s">
        <v>74</v>
      </c>
      <c r="J1245" s="14" t="s">
        <v>75</v>
      </c>
      <c r="K1245" s="14" t="s">
        <v>3285</v>
      </c>
      <c r="L1245" s="13">
        <v>2016</v>
      </c>
      <c r="M1245" s="15">
        <v>42909</v>
      </c>
      <c r="N1245" s="16" t="s">
        <v>77</v>
      </c>
      <c r="O1245" s="16">
        <v>0</v>
      </c>
      <c r="P1245" s="16" t="s">
        <v>78</v>
      </c>
      <c r="Q1245" s="16" t="s">
        <v>79</v>
      </c>
      <c r="R1245" s="16" t="s">
        <v>78</v>
      </c>
      <c r="S1245" s="16" t="s">
        <v>78</v>
      </c>
      <c r="T1245" s="14" t="s">
        <v>90</v>
      </c>
      <c r="U1245" s="13" t="s">
        <v>3286</v>
      </c>
      <c r="V1245" s="14" t="s">
        <v>3287</v>
      </c>
      <c r="W1245" s="13" t="s">
        <v>83</v>
      </c>
      <c r="X1245" s="17" t="s">
        <v>600</v>
      </c>
      <c r="Y1245" s="14">
        <v>755</v>
      </c>
      <c r="Z1245" s="14" t="s">
        <v>917</v>
      </c>
      <c r="AA1245" s="13" t="s">
        <v>99</v>
      </c>
      <c r="AB1245" s="18" t="s">
        <v>100</v>
      </c>
      <c r="AC1245" s="4">
        <f t="shared" si="190"/>
        <v>1</v>
      </c>
      <c r="AD1245" s="2">
        <f>IF(COUNTIF(D$2:D1245,D1245)&gt;1,0,1)</f>
        <v>0</v>
      </c>
      <c r="AG1245" s="2">
        <f t="shared" si="191"/>
        <v>0</v>
      </c>
      <c r="AH1245" s="2">
        <f t="shared" si="197"/>
        <v>0</v>
      </c>
      <c r="AI1245" s="2">
        <f t="shared" si="192"/>
        <v>0</v>
      </c>
      <c r="AJ1245" s="44" t="str">
        <f t="shared" si="193"/>
        <v>30997302H30442528G</v>
      </c>
      <c r="AK1245" s="2">
        <f>IF(COUNTIF(AJ$2:AJ1245,AJ1245)&gt;1,0,1)</f>
        <v>0</v>
      </c>
      <c r="AL1245" s="2">
        <f t="shared" si="194"/>
        <v>0</v>
      </c>
      <c r="AM1245" s="2">
        <f t="shared" si="195"/>
        <v>0</v>
      </c>
      <c r="AN1245" s="2">
        <f t="shared" si="196"/>
        <v>0</v>
      </c>
      <c r="AO1245" s="2" t="str">
        <f>VLOOKUP(D1245,'[1]Matriculados PD 2015_2019'!$D:$F,3,0)</f>
        <v>completo</v>
      </c>
      <c r="AP1245" s="2">
        <f t="shared" si="198"/>
        <v>0</v>
      </c>
      <c r="AQ1245" s="2">
        <f t="shared" si="199"/>
        <v>0</v>
      </c>
    </row>
    <row r="1246" spans="1:43">
      <c r="A1246" s="2">
        <v>536</v>
      </c>
      <c r="B1246" s="6" t="s">
        <v>636</v>
      </c>
      <c r="C1246" s="7" t="s">
        <v>91</v>
      </c>
      <c r="D1246" s="7" t="s">
        <v>3288</v>
      </c>
      <c r="E1246" s="8">
        <v>10300511</v>
      </c>
      <c r="F1246" s="8">
        <v>102487</v>
      </c>
      <c r="G1246" s="8" t="s">
        <v>3289</v>
      </c>
      <c r="H1246" s="7" t="s">
        <v>83</v>
      </c>
      <c r="I1246" s="7" t="s">
        <v>74</v>
      </c>
      <c r="J1246" s="8" t="s">
        <v>75</v>
      </c>
      <c r="K1246" s="8" t="s">
        <v>3290</v>
      </c>
      <c r="L1246" s="7">
        <v>2016</v>
      </c>
      <c r="M1246" s="9">
        <v>42748</v>
      </c>
      <c r="N1246" s="10" t="s">
        <v>77</v>
      </c>
      <c r="O1246" s="10">
        <v>0</v>
      </c>
      <c r="P1246" s="10" t="s">
        <v>78</v>
      </c>
      <c r="Q1246" s="10" t="s">
        <v>78</v>
      </c>
      <c r="R1246" s="10" t="s">
        <v>78</v>
      </c>
      <c r="S1246" s="10" t="s">
        <v>79</v>
      </c>
      <c r="T1246" s="8" t="s">
        <v>80</v>
      </c>
      <c r="U1246" s="7" t="s">
        <v>1619</v>
      </c>
      <c r="V1246" s="8" t="s">
        <v>3291</v>
      </c>
      <c r="W1246" s="7"/>
      <c r="X1246" s="11"/>
      <c r="Y1246" s="8"/>
      <c r="Z1246" s="8"/>
      <c r="AA1246" s="7"/>
      <c r="AB1246" s="12"/>
      <c r="AC1246" s="4">
        <f t="shared" si="190"/>
        <v>1</v>
      </c>
      <c r="AD1246" s="2">
        <f>IF(COUNTIF(D$2:D1246,D1246)&gt;1,0,1)</f>
        <v>1</v>
      </c>
      <c r="AG1246" s="2">
        <f t="shared" si="191"/>
        <v>0</v>
      </c>
      <c r="AH1246" s="2">
        <f t="shared" si="197"/>
        <v>0</v>
      </c>
      <c r="AI1246" s="2">
        <f t="shared" si="192"/>
        <v>1</v>
      </c>
      <c r="AJ1246" s="44" t="str">
        <f t="shared" si="193"/>
        <v>30971604B30479728J</v>
      </c>
      <c r="AK1246" s="2">
        <f>IF(COUNTIF(AJ$2:AJ1246,AJ1246)&gt;1,0,1)</f>
        <v>1</v>
      </c>
      <c r="AL1246" s="2">
        <f t="shared" si="194"/>
        <v>1</v>
      </c>
      <c r="AM1246" s="2">
        <f t="shared" si="195"/>
        <v>1</v>
      </c>
      <c r="AN1246" s="2">
        <f t="shared" si="196"/>
        <v>0</v>
      </c>
      <c r="AO1246" s="2" t="str">
        <f>VLOOKUP(D1246,'[1]Matriculados PD 2015_2019'!$D:$F,3,0)</f>
        <v>completo</v>
      </c>
      <c r="AP1246" s="2">
        <f t="shared" si="198"/>
        <v>1</v>
      </c>
      <c r="AQ1246" s="2">
        <f t="shared" si="199"/>
        <v>0</v>
      </c>
    </row>
    <row r="1247" spans="1:43">
      <c r="A1247" s="2">
        <v>536</v>
      </c>
      <c r="B1247" s="5" t="s">
        <v>636</v>
      </c>
      <c r="C1247" s="13" t="s">
        <v>91</v>
      </c>
      <c r="D1247" s="13" t="s">
        <v>3288</v>
      </c>
      <c r="E1247" s="14">
        <v>10300511</v>
      </c>
      <c r="F1247" s="14">
        <v>102487</v>
      </c>
      <c r="G1247" s="14" t="s">
        <v>3289</v>
      </c>
      <c r="H1247" s="13" t="s">
        <v>83</v>
      </c>
      <c r="I1247" s="13" t="s">
        <v>74</v>
      </c>
      <c r="J1247" s="14" t="s">
        <v>75</v>
      </c>
      <c r="K1247" s="14" t="s">
        <v>3290</v>
      </c>
      <c r="L1247" s="13">
        <v>2016</v>
      </c>
      <c r="M1247" s="15">
        <v>42748</v>
      </c>
      <c r="N1247" s="16" t="s">
        <v>77</v>
      </c>
      <c r="O1247" s="16">
        <v>0</v>
      </c>
      <c r="P1247" s="16" t="s">
        <v>78</v>
      </c>
      <c r="Q1247" s="16" t="s">
        <v>78</v>
      </c>
      <c r="R1247" s="16" t="s">
        <v>78</v>
      </c>
      <c r="S1247" s="16" t="s">
        <v>79</v>
      </c>
      <c r="T1247" s="14" t="s">
        <v>80</v>
      </c>
      <c r="U1247" s="13" t="s">
        <v>3292</v>
      </c>
      <c r="V1247" s="14" t="s">
        <v>3293</v>
      </c>
      <c r="W1247" s="13"/>
      <c r="X1247" s="17"/>
      <c r="Y1247" s="14"/>
      <c r="Z1247" s="14"/>
      <c r="AA1247" s="13"/>
      <c r="AB1247" s="18"/>
      <c r="AC1247" s="4">
        <f t="shared" si="190"/>
        <v>1</v>
      </c>
      <c r="AD1247" s="2">
        <f>IF(COUNTIF(D$2:D1247,D1247)&gt;1,0,1)</f>
        <v>0</v>
      </c>
      <c r="AG1247" s="2">
        <f t="shared" si="191"/>
        <v>0</v>
      </c>
      <c r="AH1247" s="2">
        <f t="shared" si="197"/>
        <v>0</v>
      </c>
      <c r="AI1247" s="2">
        <f t="shared" si="192"/>
        <v>0</v>
      </c>
      <c r="AJ1247" s="44" t="str">
        <f t="shared" si="193"/>
        <v>30971604B30799659Z</v>
      </c>
      <c r="AK1247" s="2">
        <f>IF(COUNTIF(AJ$2:AJ1247,AJ1247)&gt;1,0,1)</f>
        <v>1</v>
      </c>
      <c r="AL1247" s="2">
        <f t="shared" si="194"/>
        <v>0</v>
      </c>
      <c r="AM1247" s="2">
        <f t="shared" si="195"/>
        <v>0</v>
      </c>
      <c r="AN1247" s="2">
        <f t="shared" si="196"/>
        <v>0</v>
      </c>
      <c r="AO1247" s="2" t="str">
        <f>VLOOKUP(D1247,'[1]Matriculados PD 2015_2019'!$D:$F,3,0)</f>
        <v>completo</v>
      </c>
      <c r="AP1247" s="2">
        <f t="shared" si="198"/>
        <v>0</v>
      </c>
      <c r="AQ1247" s="2">
        <f t="shared" si="199"/>
        <v>0</v>
      </c>
    </row>
    <row r="1248" spans="1:43">
      <c r="A1248" s="2">
        <v>536</v>
      </c>
      <c r="B1248" s="5" t="s">
        <v>636</v>
      </c>
      <c r="C1248" s="13" t="s">
        <v>91</v>
      </c>
      <c r="D1248" s="13" t="s">
        <v>3288</v>
      </c>
      <c r="E1248" s="14">
        <v>10300511</v>
      </c>
      <c r="F1248" s="14">
        <v>102487</v>
      </c>
      <c r="G1248" s="14" t="s">
        <v>3289</v>
      </c>
      <c r="H1248" s="13" t="s">
        <v>83</v>
      </c>
      <c r="I1248" s="13" t="s">
        <v>74</v>
      </c>
      <c r="J1248" s="14" t="s">
        <v>75</v>
      </c>
      <c r="K1248" s="14" t="s">
        <v>3290</v>
      </c>
      <c r="L1248" s="13">
        <v>2016</v>
      </c>
      <c r="M1248" s="15">
        <v>42748</v>
      </c>
      <c r="N1248" s="16" t="s">
        <v>77</v>
      </c>
      <c r="O1248" s="16">
        <v>0</v>
      </c>
      <c r="P1248" s="16" t="s">
        <v>78</v>
      </c>
      <c r="Q1248" s="16" t="s">
        <v>78</v>
      </c>
      <c r="R1248" s="16" t="s">
        <v>78</v>
      </c>
      <c r="S1248" s="16" t="s">
        <v>79</v>
      </c>
      <c r="T1248" s="14" t="s">
        <v>90</v>
      </c>
      <c r="U1248" s="13" t="s">
        <v>640</v>
      </c>
      <c r="V1248" s="14" t="s">
        <v>641</v>
      </c>
      <c r="W1248" s="13" t="s">
        <v>83</v>
      </c>
      <c r="X1248" s="17" t="s">
        <v>642</v>
      </c>
      <c r="Y1248" s="14">
        <v>505</v>
      </c>
      <c r="Z1248" s="14" t="s">
        <v>643</v>
      </c>
      <c r="AA1248" s="13" t="s">
        <v>107</v>
      </c>
      <c r="AB1248" s="18" t="s">
        <v>108</v>
      </c>
      <c r="AC1248" s="4">
        <f t="shared" si="190"/>
        <v>1</v>
      </c>
      <c r="AD1248" s="2">
        <f>IF(COUNTIF(D$2:D1248,D1248)&gt;1,0,1)</f>
        <v>0</v>
      </c>
      <c r="AG1248" s="2">
        <f t="shared" si="191"/>
        <v>0</v>
      </c>
      <c r="AH1248" s="2">
        <f t="shared" si="197"/>
        <v>0</v>
      </c>
      <c r="AI1248" s="2">
        <f t="shared" si="192"/>
        <v>0</v>
      </c>
      <c r="AJ1248" s="44" t="str">
        <f t="shared" si="193"/>
        <v>30971604B30417127H</v>
      </c>
      <c r="AK1248" s="2">
        <f>IF(COUNTIF(AJ$2:AJ1248,AJ1248)&gt;1,0,1)</f>
        <v>1</v>
      </c>
      <c r="AL1248" s="2">
        <f t="shared" si="194"/>
        <v>0</v>
      </c>
      <c r="AM1248" s="2">
        <f t="shared" si="195"/>
        <v>0</v>
      </c>
      <c r="AN1248" s="2">
        <f t="shared" si="196"/>
        <v>0</v>
      </c>
      <c r="AO1248" s="2" t="str">
        <f>VLOOKUP(D1248,'[1]Matriculados PD 2015_2019'!$D:$F,3,0)</f>
        <v>completo</v>
      </c>
      <c r="AP1248" s="2">
        <f t="shared" si="198"/>
        <v>0</v>
      </c>
      <c r="AQ1248" s="2">
        <f t="shared" si="199"/>
        <v>0</v>
      </c>
    </row>
    <row r="1249" spans="1:43">
      <c r="A1249" s="2">
        <v>536</v>
      </c>
      <c r="B1249" s="6" t="s">
        <v>636</v>
      </c>
      <c r="C1249" s="7" t="s">
        <v>120</v>
      </c>
      <c r="D1249" s="7" t="s">
        <v>3294</v>
      </c>
      <c r="E1249" s="8">
        <v>1004165</v>
      </c>
      <c r="F1249" s="8">
        <v>102487</v>
      </c>
      <c r="G1249" s="8" t="s">
        <v>3295</v>
      </c>
      <c r="H1249" s="7" t="s">
        <v>83</v>
      </c>
      <c r="I1249" s="7" t="s">
        <v>74</v>
      </c>
      <c r="J1249" s="8" t="s">
        <v>75</v>
      </c>
      <c r="K1249" s="8" t="s">
        <v>3296</v>
      </c>
      <c r="L1249" s="7">
        <v>2016</v>
      </c>
      <c r="M1249" s="9">
        <v>42892</v>
      </c>
      <c r="N1249" s="10" t="s">
        <v>113</v>
      </c>
      <c r="O1249" s="10">
        <v>0</v>
      </c>
      <c r="P1249" s="10" t="s">
        <v>78</v>
      </c>
      <c r="Q1249" s="10" t="s">
        <v>78</v>
      </c>
      <c r="R1249" s="10" t="s">
        <v>78</v>
      </c>
      <c r="S1249" s="10" t="s">
        <v>78</v>
      </c>
      <c r="T1249" s="8" t="s">
        <v>80</v>
      </c>
      <c r="U1249" s="7" t="s">
        <v>3297</v>
      </c>
      <c r="V1249" s="8" t="s">
        <v>3298</v>
      </c>
      <c r="W1249" s="7"/>
      <c r="X1249" s="11"/>
      <c r="Y1249" s="8"/>
      <c r="Z1249" s="8"/>
      <c r="AA1249" s="7"/>
      <c r="AB1249" s="12"/>
      <c r="AC1249" s="4">
        <f t="shared" si="190"/>
        <v>1</v>
      </c>
      <c r="AD1249" s="2">
        <f>IF(COUNTIF(D$2:D1249,D1249)&gt;1,0,1)</f>
        <v>1</v>
      </c>
      <c r="AG1249" s="2">
        <f t="shared" si="191"/>
        <v>0</v>
      </c>
      <c r="AH1249" s="2">
        <f t="shared" si="197"/>
        <v>0</v>
      </c>
      <c r="AI1249" s="2">
        <f t="shared" si="192"/>
        <v>0</v>
      </c>
      <c r="AJ1249" s="44" t="str">
        <f t="shared" si="193"/>
        <v>08104746Y05692284Z</v>
      </c>
      <c r="AK1249" s="2">
        <f>IF(COUNTIF(AJ$2:AJ1249,AJ1249)&gt;1,0,1)</f>
        <v>1</v>
      </c>
      <c r="AL1249" s="2">
        <f t="shared" si="194"/>
        <v>1</v>
      </c>
      <c r="AM1249" s="2">
        <f t="shared" si="195"/>
        <v>0</v>
      </c>
      <c r="AN1249" s="2">
        <f t="shared" si="196"/>
        <v>0</v>
      </c>
      <c r="AO1249" s="2" t="str">
        <f>VLOOKUP(D1249,'[1]Matriculados PD 2015_2019'!$D:$F,3,0)</f>
        <v>completo</v>
      </c>
      <c r="AP1249" s="2">
        <f t="shared" si="198"/>
        <v>1</v>
      </c>
      <c r="AQ1249" s="2">
        <f t="shared" si="199"/>
        <v>0</v>
      </c>
    </row>
    <row r="1250" spans="1:43">
      <c r="A1250" s="2">
        <v>536</v>
      </c>
      <c r="B1250" s="5" t="s">
        <v>636</v>
      </c>
      <c r="C1250" s="13" t="s">
        <v>120</v>
      </c>
      <c r="D1250" s="13" t="s">
        <v>3294</v>
      </c>
      <c r="E1250" s="14">
        <v>1004165</v>
      </c>
      <c r="F1250" s="14">
        <v>102487</v>
      </c>
      <c r="G1250" s="14" t="s">
        <v>3295</v>
      </c>
      <c r="H1250" s="13" t="s">
        <v>83</v>
      </c>
      <c r="I1250" s="13" t="s">
        <v>74</v>
      </c>
      <c r="J1250" s="14" t="s">
        <v>75</v>
      </c>
      <c r="K1250" s="14" t="s">
        <v>3296</v>
      </c>
      <c r="L1250" s="13">
        <v>2016</v>
      </c>
      <c r="M1250" s="15">
        <v>42892</v>
      </c>
      <c r="N1250" s="16" t="s">
        <v>113</v>
      </c>
      <c r="O1250" s="16">
        <v>0</v>
      </c>
      <c r="P1250" s="16" t="s">
        <v>78</v>
      </c>
      <c r="Q1250" s="16" t="s">
        <v>78</v>
      </c>
      <c r="R1250" s="16" t="s">
        <v>78</v>
      </c>
      <c r="S1250" s="16" t="s">
        <v>78</v>
      </c>
      <c r="T1250" s="14" t="s">
        <v>80</v>
      </c>
      <c r="U1250" s="13" t="s">
        <v>684</v>
      </c>
      <c r="V1250" s="14" t="s">
        <v>685</v>
      </c>
      <c r="W1250" s="13" t="s">
        <v>83</v>
      </c>
      <c r="X1250" s="17" t="s">
        <v>642</v>
      </c>
      <c r="Y1250" s="14">
        <v>305</v>
      </c>
      <c r="Z1250" s="14" t="s">
        <v>686</v>
      </c>
      <c r="AA1250" s="13" t="s">
        <v>107</v>
      </c>
      <c r="AB1250" s="18" t="s">
        <v>108</v>
      </c>
      <c r="AC1250" s="4">
        <f t="shared" si="190"/>
        <v>1</v>
      </c>
      <c r="AD1250" s="2">
        <f>IF(COUNTIF(D$2:D1250,D1250)&gt;1,0,1)</f>
        <v>0</v>
      </c>
      <c r="AG1250" s="2">
        <f t="shared" si="191"/>
        <v>0</v>
      </c>
      <c r="AH1250" s="2">
        <f t="shared" si="197"/>
        <v>0</v>
      </c>
      <c r="AI1250" s="2">
        <f t="shared" si="192"/>
        <v>0</v>
      </c>
      <c r="AJ1250" s="44" t="str">
        <f t="shared" si="193"/>
        <v>08104746Y30037704A</v>
      </c>
      <c r="AK1250" s="2">
        <f>IF(COUNTIF(AJ$2:AJ1250,AJ1250)&gt;1,0,1)</f>
        <v>1</v>
      </c>
      <c r="AL1250" s="2">
        <f t="shared" si="194"/>
        <v>0</v>
      </c>
      <c r="AM1250" s="2">
        <f t="shared" si="195"/>
        <v>0</v>
      </c>
      <c r="AN1250" s="2">
        <f t="shared" si="196"/>
        <v>0</v>
      </c>
      <c r="AO1250" s="2" t="str">
        <f>VLOOKUP(D1250,'[1]Matriculados PD 2015_2019'!$D:$F,3,0)</f>
        <v>completo</v>
      </c>
      <c r="AP1250" s="2">
        <f t="shared" si="198"/>
        <v>0</v>
      </c>
      <c r="AQ1250" s="2">
        <f t="shared" si="199"/>
        <v>0</v>
      </c>
    </row>
    <row r="1251" spans="1:43">
      <c r="A1251" s="2">
        <v>536</v>
      </c>
      <c r="B1251" s="6" t="s">
        <v>636</v>
      </c>
      <c r="C1251" s="7" t="s">
        <v>120</v>
      </c>
      <c r="D1251" s="7" t="s">
        <v>3294</v>
      </c>
      <c r="E1251" s="8">
        <v>1004165</v>
      </c>
      <c r="F1251" s="8">
        <v>102487</v>
      </c>
      <c r="G1251" s="8" t="s">
        <v>3295</v>
      </c>
      <c r="H1251" s="7" t="s">
        <v>83</v>
      </c>
      <c r="I1251" s="7" t="s">
        <v>74</v>
      </c>
      <c r="J1251" s="8" t="s">
        <v>75</v>
      </c>
      <c r="K1251" s="8" t="s">
        <v>3296</v>
      </c>
      <c r="L1251" s="7">
        <v>2016</v>
      </c>
      <c r="M1251" s="9">
        <v>42892</v>
      </c>
      <c r="N1251" s="10" t="s">
        <v>113</v>
      </c>
      <c r="O1251" s="10">
        <v>0</v>
      </c>
      <c r="P1251" s="10" t="s">
        <v>78</v>
      </c>
      <c r="Q1251" s="10" t="s">
        <v>78</v>
      </c>
      <c r="R1251" s="10" t="s">
        <v>78</v>
      </c>
      <c r="S1251" s="10" t="s">
        <v>78</v>
      </c>
      <c r="T1251" s="8" t="s">
        <v>90</v>
      </c>
      <c r="U1251" s="7" t="s">
        <v>684</v>
      </c>
      <c r="V1251" s="8" t="s">
        <v>685</v>
      </c>
      <c r="W1251" s="7" t="s">
        <v>83</v>
      </c>
      <c r="X1251" s="11" t="s">
        <v>642</v>
      </c>
      <c r="Y1251" s="8">
        <v>305</v>
      </c>
      <c r="Z1251" s="8" t="s">
        <v>686</v>
      </c>
      <c r="AA1251" s="7" t="s">
        <v>107</v>
      </c>
      <c r="AB1251" s="12" t="s">
        <v>108</v>
      </c>
      <c r="AC1251" s="4">
        <f t="shared" si="190"/>
        <v>1</v>
      </c>
      <c r="AD1251" s="2">
        <f>IF(COUNTIF(D$2:D1251,D1251)&gt;1,0,1)</f>
        <v>0</v>
      </c>
      <c r="AG1251" s="2">
        <f t="shared" si="191"/>
        <v>0</v>
      </c>
      <c r="AH1251" s="2">
        <f t="shared" si="197"/>
        <v>0</v>
      </c>
      <c r="AI1251" s="2">
        <f t="shared" si="192"/>
        <v>0</v>
      </c>
      <c r="AJ1251" s="44" t="str">
        <f t="shared" si="193"/>
        <v>08104746Y30037704A</v>
      </c>
      <c r="AK1251" s="2">
        <f>IF(COUNTIF(AJ$2:AJ1251,AJ1251)&gt;1,0,1)</f>
        <v>0</v>
      </c>
      <c r="AL1251" s="2">
        <f t="shared" si="194"/>
        <v>0</v>
      </c>
      <c r="AM1251" s="2">
        <f t="shared" si="195"/>
        <v>0</v>
      </c>
      <c r="AN1251" s="2">
        <f t="shared" si="196"/>
        <v>0</v>
      </c>
      <c r="AO1251" s="2" t="str">
        <f>VLOOKUP(D1251,'[1]Matriculados PD 2015_2019'!$D:$F,3,0)</f>
        <v>completo</v>
      </c>
      <c r="AP1251" s="2">
        <f t="shared" si="198"/>
        <v>0</v>
      </c>
      <c r="AQ1251" s="2">
        <f t="shared" si="199"/>
        <v>0</v>
      </c>
    </row>
    <row r="1252" spans="1:43">
      <c r="A1252" s="2">
        <v>536</v>
      </c>
      <c r="B1252" s="5" t="s">
        <v>636</v>
      </c>
      <c r="C1252" s="13" t="s">
        <v>120</v>
      </c>
      <c r="D1252" s="13" t="s">
        <v>3299</v>
      </c>
      <c r="E1252" s="14">
        <v>10264450</v>
      </c>
      <c r="F1252" s="14">
        <v>102487</v>
      </c>
      <c r="G1252" s="14" t="s">
        <v>3300</v>
      </c>
      <c r="H1252" s="13" t="s">
        <v>83</v>
      </c>
      <c r="I1252" s="13" t="s">
        <v>74</v>
      </c>
      <c r="J1252" s="14" t="s">
        <v>75</v>
      </c>
      <c r="K1252" s="14" t="s">
        <v>3301</v>
      </c>
      <c r="L1252" s="13">
        <v>2016</v>
      </c>
      <c r="M1252" s="15">
        <v>42936</v>
      </c>
      <c r="N1252" s="16" t="s">
        <v>77</v>
      </c>
      <c r="O1252" s="16">
        <v>0</v>
      </c>
      <c r="P1252" s="16" t="s">
        <v>78</v>
      </c>
      <c r="Q1252" s="16" t="s">
        <v>78</v>
      </c>
      <c r="R1252" s="16" t="s">
        <v>78</v>
      </c>
      <c r="S1252" s="16" t="s">
        <v>79</v>
      </c>
      <c r="T1252" s="14" t="s">
        <v>80</v>
      </c>
      <c r="U1252" s="13" t="s">
        <v>1549</v>
      </c>
      <c r="V1252" s="14" t="s">
        <v>1550</v>
      </c>
      <c r="W1252" s="13" t="s">
        <v>83</v>
      </c>
      <c r="X1252" s="17" t="s">
        <v>642</v>
      </c>
      <c r="Y1252" s="14">
        <v>505</v>
      </c>
      <c r="Z1252" s="14" t="s">
        <v>643</v>
      </c>
      <c r="AA1252" s="13" t="s">
        <v>107</v>
      </c>
      <c r="AB1252" s="18" t="s">
        <v>108</v>
      </c>
      <c r="AC1252" s="4">
        <f t="shared" si="190"/>
        <v>1</v>
      </c>
      <c r="AD1252" s="2">
        <f>IF(COUNTIF(D$2:D1252,D1252)&gt;1,0,1)</f>
        <v>1</v>
      </c>
      <c r="AG1252" s="2">
        <f t="shared" si="191"/>
        <v>0</v>
      </c>
      <c r="AH1252" s="2">
        <f t="shared" si="197"/>
        <v>0</v>
      </c>
      <c r="AI1252" s="2">
        <f t="shared" si="192"/>
        <v>1</v>
      </c>
      <c r="AJ1252" s="44" t="str">
        <f t="shared" si="193"/>
        <v>26972202X26032358S</v>
      </c>
      <c r="AK1252" s="2">
        <f>IF(COUNTIF(AJ$2:AJ1252,AJ1252)&gt;1,0,1)</f>
        <v>1</v>
      </c>
      <c r="AL1252" s="2">
        <f t="shared" si="194"/>
        <v>1</v>
      </c>
      <c r="AM1252" s="2">
        <f t="shared" si="195"/>
        <v>1</v>
      </c>
      <c r="AN1252" s="2">
        <f t="shared" si="196"/>
        <v>0</v>
      </c>
      <c r="AO1252" s="2" t="str">
        <f>VLOOKUP(D1252,'[1]Matriculados PD 2015_2019'!$D:$F,3,0)</f>
        <v>completo</v>
      </c>
      <c r="AP1252" s="2">
        <f t="shared" si="198"/>
        <v>1</v>
      </c>
      <c r="AQ1252" s="2">
        <f t="shared" si="199"/>
        <v>0</v>
      </c>
    </row>
    <row r="1253" spans="1:43">
      <c r="A1253" s="2">
        <v>536</v>
      </c>
      <c r="B1253" s="5" t="s">
        <v>636</v>
      </c>
      <c r="C1253" s="13" t="s">
        <v>120</v>
      </c>
      <c r="D1253" s="13" t="s">
        <v>3299</v>
      </c>
      <c r="E1253" s="14">
        <v>10264450</v>
      </c>
      <c r="F1253" s="14">
        <v>102487</v>
      </c>
      <c r="G1253" s="14" t="s">
        <v>3300</v>
      </c>
      <c r="H1253" s="13" t="s">
        <v>83</v>
      </c>
      <c r="I1253" s="13" t="s">
        <v>74</v>
      </c>
      <c r="J1253" s="14" t="s">
        <v>75</v>
      </c>
      <c r="K1253" s="14" t="s">
        <v>3301</v>
      </c>
      <c r="L1253" s="13">
        <v>2016</v>
      </c>
      <c r="M1253" s="15">
        <v>42936</v>
      </c>
      <c r="N1253" s="16" t="s">
        <v>77</v>
      </c>
      <c r="O1253" s="16">
        <v>0</v>
      </c>
      <c r="P1253" s="16" t="s">
        <v>78</v>
      </c>
      <c r="Q1253" s="16" t="s">
        <v>78</v>
      </c>
      <c r="R1253" s="16" t="s">
        <v>78</v>
      </c>
      <c r="S1253" s="16" t="s">
        <v>79</v>
      </c>
      <c r="T1253" s="14" t="s">
        <v>80</v>
      </c>
      <c r="U1253" s="13" t="s">
        <v>640</v>
      </c>
      <c r="V1253" s="14" t="s">
        <v>641</v>
      </c>
      <c r="W1253" s="13" t="s">
        <v>83</v>
      </c>
      <c r="X1253" s="17" t="s">
        <v>642</v>
      </c>
      <c r="Y1253" s="14">
        <v>505</v>
      </c>
      <c r="Z1253" s="14" t="s">
        <v>643</v>
      </c>
      <c r="AA1253" s="13" t="s">
        <v>107</v>
      </c>
      <c r="AB1253" s="18" t="s">
        <v>108</v>
      </c>
      <c r="AC1253" s="4">
        <f t="shared" si="190"/>
        <v>1</v>
      </c>
      <c r="AD1253" s="2">
        <f>IF(COUNTIF(D$2:D1253,D1253)&gt;1,0,1)</f>
        <v>0</v>
      </c>
      <c r="AG1253" s="2">
        <f t="shared" si="191"/>
        <v>0</v>
      </c>
      <c r="AH1253" s="2">
        <f t="shared" si="197"/>
        <v>0</v>
      </c>
      <c r="AI1253" s="2">
        <f t="shared" si="192"/>
        <v>0</v>
      </c>
      <c r="AJ1253" s="44" t="str">
        <f t="shared" si="193"/>
        <v>26972202X30417127H</v>
      </c>
      <c r="AK1253" s="2">
        <f>IF(COUNTIF(AJ$2:AJ1253,AJ1253)&gt;1,0,1)</f>
        <v>1</v>
      </c>
      <c r="AL1253" s="2">
        <f t="shared" si="194"/>
        <v>0</v>
      </c>
      <c r="AM1253" s="2">
        <f t="shared" si="195"/>
        <v>0</v>
      </c>
      <c r="AN1253" s="2">
        <f t="shared" si="196"/>
        <v>0</v>
      </c>
      <c r="AO1253" s="2" t="str">
        <f>VLOOKUP(D1253,'[1]Matriculados PD 2015_2019'!$D:$F,3,0)</f>
        <v>completo</v>
      </c>
      <c r="AP1253" s="2">
        <f t="shared" si="198"/>
        <v>0</v>
      </c>
      <c r="AQ1253" s="2">
        <f t="shared" si="199"/>
        <v>0</v>
      </c>
    </row>
    <row r="1254" spans="1:43">
      <c r="A1254" s="2">
        <v>536</v>
      </c>
      <c r="B1254" s="6" t="s">
        <v>636</v>
      </c>
      <c r="C1254" s="7" t="s">
        <v>120</v>
      </c>
      <c r="D1254" s="7" t="s">
        <v>3299</v>
      </c>
      <c r="E1254" s="8">
        <v>10264450</v>
      </c>
      <c r="F1254" s="8">
        <v>102487</v>
      </c>
      <c r="G1254" s="8" t="s">
        <v>3300</v>
      </c>
      <c r="H1254" s="7" t="s">
        <v>83</v>
      </c>
      <c r="I1254" s="7" t="s">
        <v>74</v>
      </c>
      <c r="J1254" s="8" t="s">
        <v>75</v>
      </c>
      <c r="K1254" s="8" t="s">
        <v>3301</v>
      </c>
      <c r="L1254" s="7">
        <v>2016</v>
      </c>
      <c r="M1254" s="9">
        <v>42936</v>
      </c>
      <c r="N1254" s="10" t="s">
        <v>77</v>
      </c>
      <c r="O1254" s="10">
        <v>0</v>
      </c>
      <c r="P1254" s="10" t="s">
        <v>78</v>
      </c>
      <c r="Q1254" s="10" t="s">
        <v>78</v>
      </c>
      <c r="R1254" s="10" t="s">
        <v>78</v>
      </c>
      <c r="S1254" s="10" t="s">
        <v>79</v>
      </c>
      <c r="T1254" s="8" t="s">
        <v>90</v>
      </c>
      <c r="U1254" s="7" t="s">
        <v>640</v>
      </c>
      <c r="V1254" s="8" t="s">
        <v>641</v>
      </c>
      <c r="W1254" s="7" t="s">
        <v>83</v>
      </c>
      <c r="X1254" s="11" t="s">
        <v>642</v>
      </c>
      <c r="Y1254" s="8">
        <v>505</v>
      </c>
      <c r="Z1254" s="8" t="s">
        <v>643</v>
      </c>
      <c r="AA1254" s="7" t="s">
        <v>107</v>
      </c>
      <c r="AB1254" s="12" t="s">
        <v>108</v>
      </c>
      <c r="AC1254" s="4">
        <f t="shared" si="190"/>
        <v>1</v>
      </c>
      <c r="AD1254" s="2">
        <f>IF(COUNTIF(D$2:D1254,D1254)&gt;1,0,1)</f>
        <v>0</v>
      </c>
      <c r="AG1254" s="2">
        <f t="shared" si="191"/>
        <v>0</v>
      </c>
      <c r="AH1254" s="2">
        <f t="shared" si="197"/>
        <v>0</v>
      </c>
      <c r="AI1254" s="2">
        <f t="shared" si="192"/>
        <v>0</v>
      </c>
      <c r="AJ1254" s="44" t="str">
        <f t="shared" si="193"/>
        <v>26972202X30417127H</v>
      </c>
      <c r="AK1254" s="2">
        <f>IF(COUNTIF(AJ$2:AJ1254,AJ1254)&gt;1,0,1)</f>
        <v>0</v>
      </c>
      <c r="AL1254" s="2">
        <f t="shared" si="194"/>
        <v>0</v>
      </c>
      <c r="AM1254" s="2">
        <f t="shared" si="195"/>
        <v>0</v>
      </c>
      <c r="AN1254" s="2">
        <f t="shared" si="196"/>
        <v>0</v>
      </c>
      <c r="AO1254" s="2" t="str">
        <f>VLOOKUP(D1254,'[1]Matriculados PD 2015_2019'!$D:$F,3,0)</f>
        <v>completo</v>
      </c>
      <c r="AP1254" s="2">
        <f t="shared" si="198"/>
        <v>0</v>
      </c>
      <c r="AQ1254" s="2">
        <f t="shared" si="199"/>
        <v>0</v>
      </c>
    </row>
    <row r="1255" spans="1:43">
      <c r="A1255" s="2">
        <v>536</v>
      </c>
      <c r="B1255" s="5" t="s">
        <v>636</v>
      </c>
      <c r="C1255" s="13" t="s">
        <v>120</v>
      </c>
      <c r="D1255" s="13" t="s">
        <v>3302</v>
      </c>
      <c r="E1255" s="14">
        <v>10020372</v>
      </c>
      <c r="F1255" s="14">
        <v>102487</v>
      </c>
      <c r="G1255" s="14" t="s">
        <v>3303</v>
      </c>
      <c r="H1255" s="13" t="s">
        <v>83</v>
      </c>
      <c r="I1255" s="13" t="s">
        <v>74</v>
      </c>
      <c r="J1255" s="14" t="s">
        <v>75</v>
      </c>
      <c r="K1255" s="14" t="s">
        <v>3304</v>
      </c>
      <c r="L1255" s="13">
        <v>2016</v>
      </c>
      <c r="M1255" s="15">
        <v>42865</v>
      </c>
      <c r="N1255" s="16" t="s">
        <v>77</v>
      </c>
      <c r="O1255" s="16">
        <v>0</v>
      </c>
      <c r="P1255" s="16" t="s">
        <v>78</v>
      </c>
      <c r="Q1255" s="16" t="s">
        <v>78</v>
      </c>
      <c r="R1255" s="16" t="s">
        <v>78</v>
      </c>
      <c r="S1255" s="16" t="s">
        <v>78</v>
      </c>
      <c r="T1255" s="14" t="s">
        <v>80</v>
      </c>
      <c r="U1255" s="13" t="s">
        <v>684</v>
      </c>
      <c r="V1255" s="14" t="s">
        <v>685</v>
      </c>
      <c r="W1255" s="13" t="s">
        <v>83</v>
      </c>
      <c r="X1255" s="17" t="s">
        <v>642</v>
      </c>
      <c r="Y1255" s="14">
        <v>305</v>
      </c>
      <c r="Z1255" s="14" t="s">
        <v>686</v>
      </c>
      <c r="AA1255" s="13" t="s">
        <v>107</v>
      </c>
      <c r="AB1255" s="18" t="s">
        <v>108</v>
      </c>
      <c r="AC1255" s="4">
        <f t="shared" si="190"/>
        <v>1</v>
      </c>
      <c r="AD1255" s="2">
        <f>IF(COUNTIF(D$2:D1255,D1255)&gt;1,0,1)</f>
        <v>1</v>
      </c>
      <c r="AG1255" s="2">
        <f t="shared" si="191"/>
        <v>0</v>
      </c>
      <c r="AH1255" s="2">
        <f t="shared" si="197"/>
        <v>0</v>
      </c>
      <c r="AI1255" s="2">
        <f t="shared" si="192"/>
        <v>1</v>
      </c>
      <c r="AJ1255" s="44" t="str">
        <f t="shared" si="193"/>
        <v>30943307G30037704A</v>
      </c>
      <c r="AK1255" s="2">
        <f>IF(COUNTIF(AJ$2:AJ1255,AJ1255)&gt;1,0,1)</f>
        <v>1</v>
      </c>
      <c r="AL1255" s="2">
        <f t="shared" si="194"/>
        <v>1</v>
      </c>
      <c r="AM1255" s="2">
        <f t="shared" si="195"/>
        <v>0</v>
      </c>
      <c r="AN1255" s="2">
        <f t="shared" si="196"/>
        <v>0</v>
      </c>
      <c r="AO1255" s="2" t="str">
        <f>VLOOKUP(D1255,'[1]Matriculados PD 2015_2019'!$D:$F,3,0)</f>
        <v>completo</v>
      </c>
      <c r="AP1255" s="2">
        <f t="shared" si="198"/>
        <v>1</v>
      </c>
      <c r="AQ1255" s="2">
        <f t="shared" si="199"/>
        <v>0</v>
      </c>
    </row>
    <row r="1256" spans="1:43">
      <c r="A1256" s="2">
        <v>536</v>
      </c>
      <c r="B1256" s="5" t="s">
        <v>636</v>
      </c>
      <c r="C1256" s="13" t="s">
        <v>120</v>
      </c>
      <c r="D1256" s="13" t="s">
        <v>3302</v>
      </c>
      <c r="E1256" s="14">
        <v>10020372</v>
      </c>
      <c r="F1256" s="14">
        <v>102487</v>
      </c>
      <c r="G1256" s="14" t="s">
        <v>3303</v>
      </c>
      <c r="H1256" s="13" t="s">
        <v>83</v>
      </c>
      <c r="I1256" s="13" t="s">
        <v>74</v>
      </c>
      <c r="J1256" s="14" t="s">
        <v>75</v>
      </c>
      <c r="K1256" s="14" t="s">
        <v>3304</v>
      </c>
      <c r="L1256" s="13">
        <v>2016</v>
      </c>
      <c r="M1256" s="15">
        <v>42865</v>
      </c>
      <c r="N1256" s="16" t="s">
        <v>77</v>
      </c>
      <c r="O1256" s="16">
        <v>0</v>
      </c>
      <c r="P1256" s="16" t="s">
        <v>78</v>
      </c>
      <c r="Q1256" s="16" t="s">
        <v>78</v>
      </c>
      <c r="R1256" s="16" t="s">
        <v>78</v>
      </c>
      <c r="S1256" s="16" t="s">
        <v>78</v>
      </c>
      <c r="T1256" s="14" t="s">
        <v>80</v>
      </c>
      <c r="U1256" s="13" t="s">
        <v>3305</v>
      </c>
      <c r="V1256" s="14" t="s">
        <v>3306</v>
      </c>
      <c r="W1256" s="13" t="s">
        <v>83</v>
      </c>
      <c r="X1256" s="17" t="s">
        <v>642</v>
      </c>
      <c r="Y1256" s="14">
        <v>305</v>
      </c>
      <c r="Z1256" s="14" t="s">
        <v>686</v>
      </c>
      <c r="AA1256" s="13" t="s">
        <v>107</v>
      </c>
      <c r="AB1256" s="18" t="s">
        <v>108</v>
      </c>
      <c r="AC1256" s="4">
        <f t="shared" si="190"/>
        <v>1</v>
      </c>
      <c r="AD1256" s="2">
        <f>IF(COUNTIF(D$2:D1256,D1256)&gt;1,0,1)</f>
        <v>0</v>
      </c>
      <c r="AG1256" s="2">
        <f t="shared" si="191"/>
        <v>0</v>
      </c>
      <c r="AH1256" s="2">
        <f t="shared" si="197"/>
        <v>0</v>
      </c>
      <c r="AI1256" s="2">
        <f t="shared" si="192"/>
        <v>0</v>
      </c>
      <c r="AJ1256" s="44" t="str">
        <f t="shared" si="193"/>
        <v>30943307G30048866X</v>
      </c>
      <c r="AK1256" s="2">
        <f>IF(COUNTIF(AJ$2:AJ1256,AJ1256)&gt;1,0,1)</f>
        <v>1</v>
      </c>
      <c r="AL1256" s="2">
        <f t="shared" si="194"/>
        <v>0</v>
      </c>
      <c r="AM1256" s="2">
        <f t="shared" si="195"/>
        <v>0</v>
      </c>
      <c r="AN1256" s="2">
        <f t="shared" si="196"/>
        <v>0</v>
      </c>
      <c r="AO1256" s="2" t="str">
        <f>VLOOKUP(D1256,'[1]Matriculados PD 2015_2019'!$D:$F,3,0)</f>
        <v>completo</v>
      </c>
      <c r="AP1256" s="2">
        <f t="shared" si="198"/>
        <v>0</v>
      </c>
      <c r="AQ1256" s="2">
        <f t="shared" si="199"/>
        <v>0</v>
      </c>
    </row>
    <row r="1257" spans="1:43">
      <c r="A1257" s="2">
        <v>536</v>
      </c>
      <c r="B1257" s="6" t="s">
        <v>636</v>
      </c>
      <c r="C1257" s="7" t="s">
        <v>120</v>
      </c>
      <c r="D1257" s="7" t="s">
        <v>3302</v>
      </c>
      <c r="E1257" s="8">
        <v>10020372</v>
      </c>
      <c r="F1257" s="8">
        <v>102487</v>
      </c>
      <c r="G1257" s="8" t="s">
        <v>3303</v>
      </c>
      <c r="H1257" s="7" t="s">
        <v>83</v>
      </c>
      <c r="I1257" s="7" t="s">
        <v>74</v>
      </c>
      <c r="J1257" s="8" t="s">
        <v>75</v>
      </c>
      <c r="K1257" s="8" t="s">
        <v>3304</v>
      </c>
      <c r="L1257" s="7">
        <v>2016</v>
      </c>
      <c r="M1257" s="9">
        <v>42865</v>
      </c>
      <c r="N1257" s="10" t="s">
        <v>77</v>
      </c>
      <c r="O1257" s="10">
        <v>0</v>
      </c>
      <c r="P1257" s="10" t="s">
        <v>78</v>
      </c>
      <c r="Q1257" s="10" t="s">
        <v>78</v>
      </c>
      <c r="R1257" s="10" t="s">
        <v>78</v>
      </c>
      <c r="S1257" s="10" t="s">
        <v>78</v>
      </c>
      <c r="T1257" s="8" t="s">
        <v>90</v>
      </c>
      <c r="U1257" s="7" t="s">
        <v>684</v>
      </c>
      <c r="V1257" s="8" t="s">
        <v>685</v>
      </c>
      <c r="W1257" s="7" t="s">
        <v>83</v>
      </c>
      <c r="X1257" s="11" t="s">
        <v>642</v>
      </c>
      <c r="Y1257" s="8">
        <v>305</v>
      </c>
      <c r="Z1257" s="8" t="s">
        <v>686</v>
      </c>
      <c r="AA1257" s="7" t="s">
        <v>107</v>
      </c>
      <c r="AB1257" s="12" t="s">
        <v>108</v>
      </c>
      <c r="AC1257" s="4">
        <f t="shared" si="190"/>
        <v>1</v>
      </c>
      <c r="AD1257" s="2">
        <f>IF(COUNTIF(D$2:D1257,D1257)&gt;1,0,1)</f>
        <v>0</v>
      </c>
      <c r="AG1257" s="2">
        <f t="shared" si="191"/>
        <v>0</v>
      </c>
      <c r="AH1257" s="2">
        <f t="shared" si="197"/>
        <v>0</v>
      </c>
      <c r="AI1257" s="2">
        <f t="shared" si="192"/>
        <v>0</v>
      </c>
      <c r="AJ1257" s="44" t="str">
        <f t="shared" si="193"/>
        <v>30943307G30037704A</v>
      </c>
      <c r="AK1257" s="2">
        <f>IF(COUNTIF(AJ$2:AJ1257,AJ1257)&gt;1,0,1)</f>
        <v>0</v>
      </c>
      <c r="AL1257" s="2">
        <f t="shared" si="194"/>
        <v>0</v>
      </c>
      <c r="AM1257" s="2">
        <f t="shared" si="195"/>
        <v>0</v>
      </c>
      <c r="AN1257" s="2">
        <f t="shared" si="196"/>
        <v>0</v>
      </c>
      <c r="AO1257" s="2" t="str">
        <f>VLOOKUP(D1257,'[1]Matriculados PD 2015_2019'!$D:$F,3,0)</f>
        <v>completo</v>
      </c>
      <c r="AP1257" s="2">
        <f t="shared" si="198"/>
        <v>0</v>
      </c>
      <c r="AQ1257" s="2">
        <f t="shared" si="199"/>
        <v>0</v>
      </c>
    </row>
    <row r="1258" spans="1:43">
      <c r="A1258" s="2">
        <v>536</v>
      </c>
      <c r="B1258" s="5" t="s">
        <v>636</v>
      </c>
      <c r="C1258" s="13" t="s">
        <v>120</v>
      </c>
      <c r="D1258" s="13" t="s">
        <v>3307</v>
      </c>
      <c r="E1258" s="14">
        <v>10290291</v>
      </c>
      <c r="F1258" s="14">
        <v>102487</v>
      </c>
      <c r="G1258" s="14" t="s">
        <v>3308</v>
      </c>
      <c r="H1258" s="13" t="s">
        <v>73</v>
      </c>
      <c r="I1258" s="13" t="s">
        <v>74</v>
      </c>
      <c r="J1258" s="14" t="s">
        <v>75</v>
      </c>
      <c r="K1258" s="14" t="s">
        <v>3309</v>
      </c>
      <c r="L1258" s="13">
        <v>2016</v>
      </c>
      <c r="M1258" s="15">
        <v>42720</v>
      </c>
      <c r="N1258" s="16" t="s">
        <v>77</v>
      </c>
      <c r="O1258" s="16">
        <v>0</v>
      </c>
      <c r="P1258" s="16" t="s">
        <v>78</v>
      </c>
      <c r="Q1258" s="16" t="s">
        <v>79</v>
      </c>
      <c r="R1258" s="16" t="s">
        <v>78</v>
      </c>
      <c r="S1258" s="16" t="s">
        <v>79</v>
      </c>
      <c r="T1258" s="14" t="s">
        <v>80</v>
      </c>
      <c r="U1258" s="13" t="s">
        <v>1596</v>
      </c>
      <c r="V1258" s="14" t="s">
        <v>1597</v>
      </c>
      <c r="W1258" s="13" t="s">
        <v>83</v>
      </c>
      <c r="X1258" s="17" t="s">
        <v>105</v>
      </c>
      <c r="Y1258" s="14">
        <v>705</v>
      </c>
      <c r="Z1258" s="14" t="s">
        <v>106</v>
      </c>
      <c r="AA1258" s="13" t="s">
        <v>107</v>
      </c>
      <c r="AB1258" s="18" t="s">
        <v>108</v>
      </c>
      <c r="AC1258" s="4">
        <f t="shared" si="190"/>
        <v>1</v>
      </c>
      <c r="AD1258" s="2">
        <f>IF(COUNTIF(D$2:D1258,D1258)&gt;1,0,1)</f>
        <v>1</v>
      </c>
      <c r="AG1258" s="2">
        <f t="shared" si="191"/>
        <v>1</v>
      </c>
      <c r="AH1258" s="2">
        <f t="shared" si="197"/>
        <v>0</v>
      </c>
      <c r="AI1258" s="2">
        <f t="shared" si="192"/>
        <v>1</v>
      </c>
      <c r="AJ1258" s="44" t="str">
        <f t="shared" si="193"/>
        <v>30979153Q30399664N</v>
      </c>
      <c r="AK1258" s="2">
        <f>IF(COUNTIF(AJ$2:AJ1258,AJ1258)&gt;1,0,1)</f>
        <v>1</v>
      </c>
      <c r="AL1258" s="2">
        <f t="shared" si="194"/>
        <v>0</v>
      </c>
      <c r="AM1258" s="2">
        <f t="shared" si="195"/>
        <v>1</v>
      </c>
      <c r="AN1258" s="2">
        <f t="shared" si="196"/>
        <v>0</v>
      </c>
      <c r="AO1258" s="2" t="str">
        <f>VLOOKUP(D1258,'[1]Matriculados PD 2015_2019'!$D:$F,3,0)</f>
        <v>completo</v>
      </c>
      <c r="AP1258" s="2">
        <f t="shared" si="198"/>
        <v>1</v>
      </c>
      <c r="AQ1258" s="2">
        <f t="shared" si="199"/>
        <v>0</v>
      </c>
    </row>
    <row r="1259" spans="1:43">
      <c r="A1259" s="2">
        <v>536</v>
      </c>
      <c r="B1259" s="6" t="s">
        <v>636</v>
      </c>
      <c r="C1259" s="7" t="s">
        <v>120</v>
      </c>
      <c r="D1259" s="7" t="s">
        <v>3307</v>
      </c>
      <c r="E1259" s="8">
        <v>10290291</v>
      </c>
      <c r="F1259" s="8">
        <v>102487</v>
      </c>
      <c r="G1259" s="8" t="s">
        <v>3308</v>
      </c>
      <c r="H1259" s="7" t="s">
        <v>73</v>
      </c>
      <c r="I1259" s="7" t="s">
        <v>74</v>
      </c>
      <c r="J1259" s="8" t="s">
        <v>75</v>
      </c>
      <c r="K1259" s="8" t="s">
        <v>3309</v>
      </c>
      <c r="L1259" s="7">
        <v>2016</v>
      </c>
      <c r="M1259" s="9">
        <v>42720</v>
      </c>
      <c r="N1259" s="10" t="s">
        <v>77</v>
      </c>
      <c r="O1259" s="10">
        <v>0</v>
      </c>
      <c r="P1259" s="10" t="s">
        <v>78</v>
      </c>
      <c r="Q1259" s="10" t="s">
        <v>79</v>
      </c>
      <c r="R1259" s="10" t="s">
        <v>78</v>
      </c>
      <c r="S1259" s="10" t="s">
        <v>79</v>
      </c>
      <c r="T1259" s="8" t="s">
        <v>90</v>
      </c>
      <c r="U1259" s="7" t="s">
        <v>1596</v>
      </c>
      <c r="V1259" s="8" t="s">
        <v>1597</v>
      </c>
      <c r="W1259" s="7" t="s">
        <v>83</v>
      </c>
      <c r="X1259" s="11" t="s">
        <v>105</v>
      </c>
      <c r="Y1259" s="8">
        <v>705</v>
      </c>
      <c r="Z1259" s="8" t="s">
        <v>106</v>
      </c>
      <c r="AA1259" s="7" t="s">
        <v>107</v>
      </c>
      <c r="AB1259" s="12" t="s">
        <v>108</v>
      </c>
      <c r="AC1259" s="4">
        <f t="shared" si="190"/>
        <v>1</v>
      </c>
      <c r="AD1259" s="2">
        <f>IF(COUNTIF(D$2:D1259,D1259)&gt;1,0,1)</f>
        <v>0</v>
      </c>
      <c r="AG1259" s="2">
        <f t="shared" si="191"/>
        <v>0</v>
      </c>
      <c r="AH1259" s="2">
        <f t="shared" si="197"/>
        <v>0</v>
      </c>
      <c r="AI1259" s="2">
        <f t="shared" si="192"/>
        <v>0</v>
      </c>
      <c r="AJ1259" s="44" t="str">
        <f t="shared" si="193"/>
        <v>30979153Q30399664N</v>
      </c>
      <c r="AK1259" s="2">
        <f>IF(COUNTIF(AJ$2:AJ1259,AJ1259)&gt;1,0,1)</f>
        <v>0</v>
      </c>
      <c r="AL1259" s="2">
        <f t="shared" si="194"/>
        <v>0</v>
      </c>
      <c r="AM1259" s="2">
        <f t="shared" si="195"/>
        <v>0</v>
      </c>
      <c r="AN1259" s="2">
        <f t="shared" si="196"/>
        <v>0</v>
      </c>
      <c r="AO1259" s="2" t="str">
        <f>VLOOKUP(D1259,'[1]Matriculados PD 2015_2019'!$D:$F,3,0)</f>
        <v>completo</v>
      </c>
      <c r="AP1259" s="2">
        <f t="shared" si="198"/>
        <v>0</v>
      </c>
      <c r="AQ1259" s="2">
        <f t="shared" si="199"/>
        <v>0</v>
      </c>
    </row>
    <row r="1260" spans="1:43">
      <c r="A1260" s="2">
        <v>536</v>
      </c>
      <c r="B1260" s="5" t="s">
        <v>636</v>
      </c>
      <c r="C1260" s="13" t="s">
        <v>120</v>
      </c>
      <c r="D1260" s="13" t="s">
        <v>3310</v>
      </c>
      <c r="E1260" s="14">
        <v>10333087</v>
      </c>
      <c r="F1260" s="14">
        <v>102487</v>
      </c>
      <c r="G1260" s="14" t="s">
        <v>3311</v>
      </c>
      <c r="H1260" s="13" t="s">
        <v>73</v>
      </c>
      <c r="I1260" s="13" t="s">
        <v>74</v>
      </c>
      <c r="J1260" s="14" t="s">
        <v>75</v>
      </c>
      <c r="K1260" s="14" t="s">
        <v>3312</v>
      </c>
      <c r="L1260" s="13">
        <v>2016</v>
      </c>
      <c r="M1260" s="15">
        <v>42902</v>
      </c>
      <c r="N1260" s="16" t="s">
        <v>77</v>
      </c>
      <c r="O1260" s="16">
        <v>0</v>
      </c>
      <c r="P1260" s="16" t="s">
        <v>78</v>
      </c>
      <c r="Q1260" s="16" t="s">
        <v>78</v>
      </c>
      <c r="R1260" s="16" t="s">
        <v>78</v>
      </c>
      <c r="S1260" s="16" t="s">
        <v>79</v>
      </c>
      <c r="T1260" s="14" t="s">
        <v>80</v>
      </c>
      <c r="U1260" s="13" t="s">
        <v>3313</v>
      </c>
      <c r="V1260" s="14" t="s">
        <v>3314</v>
      </c>
      <c r="W1260" s="13"/>
      <c r="X1260" s="17"/>
      <c r="Y1260" s="14"/>
      <c r="Z1260" s="14"/>
      <c r="AA1260" s="13"/>
      <c r="AB1260" s="18"/>
      <c r="AC1260" s="4">
        <f t="shared" si="190"/>
        <v>1</v>
      </c>
      <c r="AD1260" s="2">
        <f>IF(COUNTIF(D$2:D1260,D1260)&gt;1,0,1)</f>
        <v>1</v>
      </c>
      <c r="AG1260" s="2">
        <f t="shared" si="191"/>
        <v>0</v>
      </c>
      <c r="AH1260" s="2">
        <f t="shared" si="197"/>
        <v>0</v>
      </c>
      <c r="AI1260" s="2">
        <f t="shared" si="192"/>
        <v>1</v>
      </c>
      <c r="AJ1260" s="44" t="str">
        <f t="shared" si="193"/>
        <v>30981793B09393141X</v>
      </c>
      <c r="AK1260" s="2">
        <f>IF(COUNTIF(AJ$2:AJ1260,AJ1260)&gt;1,0,1)</f>
        <v>1</v>
      </c>
      <c r="AL1260" s="2">
        <f t="shared" si="194"/>
        <v>1</v>
      </c>
      <c r="AM1260" s="2">
        <f t="shared" si="195"/>
        <v>1</v>
      </c>
      <c r="AN1260" s="2">
        <f t="shared" si="196"/>
        <v>0</v>
      </c>
      <c r="AO1260" s="2" t="str">
        <f>VLOOKUP(D1260,'[1]Matriculados PD 2015_2019'!$D:$F,3,0)</f>
        <v>completo</v>
      </c>
      <c r="AP1260" s="2">
        <f t="shared" si="198"/>
        <v>1</v>
      </c>
      <c r="AQ1260" s="2">
        <f t="shared" si="199"/>
        <v>0</v>
      </c>
    </row>
    <row r="1261" spans="1:43">
      <c r="A1261" s="2">
        <v>536</v>
      </c>
      <c r="B1261" s="6" t="s">
        <v>636</v>
      </c>
      <c r="C1261" s="7" t="s">
        <v>120</v>
      </c>
      <c r="D1261" s="7" t="s">
        <v>3310</v>
      </c>
      <c r="E1261" s="8">
        <v>10333087</v>
      </c>
      <c r="F1261" s="8">
        <v>102487</v>
      </c>
      <c r="G1261" s="8" t="s">
        <v>3311</v>
      </c>
      <c r="H1261" s="7" t="s">
        <v>73</v>
      </c>
      <c r="I1261" s="7" t="s">
        <v>74</v>
      </c>
      <c r="J1261" s="8" t="s">
        <v>75</v>
      </c>
      <c r="K1261" s="8" t="s">
        <v>3312</v>
      </c>
      <c r="L1261" s="7">
        <v>2016</v>
      </c>
      <c r="M1261" s="9">
        <v>42902</v>
      </c>
      <c r="N1261" s="10" t="s">
        <v>77</v>
      </c>
      <c r="O1261" s="10">
        <v>0</v>
      </c>
      <c r="P1261" s="10" t="s">
        <v>78</v>
      </c>
      <c r="Q1261" s="10" t="s">
        <v>78</v>
      </c>
      <c r="R1261" s="10" t="s">
        <v>78</v>
      </c>
      <c r="S1261" s="10" t="s">
        <v>79</v>
      </c>
      <c r="T1261" s="8" t="s">
        <v>90</v>
      </c>
      <c r="U1261" s="7" t="s">
        <v>699</v>
      </c>
      <c r="V1261" s="8" t="s">
        <v>700</v>
      </c>
      <c r="W1261" s="7" t="s">
        <v>83</v>
      </c>
      <c r="X1261" s="11" t="s">
        <v>105</v>
      </c>
      <c r="Y1261" s="8">
        <v>705</v>
      </c>
      <c r="Z1261" s="8" t="s">
        <v>106</v>
      </c>
      <c r="AA1261" s="7" t="s">
        <v>107</v>
      </c>
      <c r="AB1261" s="12" t="s">
        <v>108</v>
      </c>
      <c r="AC1261" s="4">
        <f t="shared" si="190"/>
        <v>1</v>
      </c>
      <c r="AD1261" s="2">
        <f>IF(COUNTIF(D$2:D1261,D1261)&gt;1,0,1)</f>
        <v>0</v>
      </c>
      <c r="AG1261" s="2">
        <f t="shared" si="191"/>
        <v>0</v>
      </c>
      <c r="AH1261" s="2">
        <f t="shared" si="197"/>
        <v>0</v>
      </c>
      <c r="AI1261" s="2">
        <f t="shared" si="192"/>
        <v>0</v>
      </c>
      <c r="AJ1261" s="44" t="str">
        <f t="shared" si="193"/>
        <v>30981793B24247227Y</v>
      </c>
      <c r="AK1261" s="2">
        <f>IF(COUNTIF(AJ$2:AJ1261,AJ1261)&gt;1,0,1)</f>
        <v>1</v>
      </c>
      <c r="AL1261" s="2">
        <f t="shared" si="194"/>
        <v>0</v>
      </c>
      <c r="AM1261" s="2">
        <f t="shared" si="195"/>
        <v>0</v>
      </c>
      <c r="AN1261" s="2">
        <f t="shared" si="196"/>
        <v>0</v>
      </c>
      <c r="AO1261" s="2" t="str">
        <f>VLOOKUP(D1261,'[1]Matriculados PD 2015_2019'!$D:$F,3,0)</f>
        <v>completo</v>
      </c>
      <c r="AP1261" s="2">
        <f t="shared" si="198"/>
        <v>0</v>
      </c>
      <c r="AQ1261" s="2">
        <f t="shared" si="199"/>
        <v>0</v>
      </c>
    </row>
    <row r="1262" spans="1:43">
      <c r="A1262" s="2">
        <v>536</v>
      </c>
      <c r="B1262" s="5" t="s">
        <v>636</v>
      </c>
      <c r="C1262" s="13" t="s">
        <v>120</v>
      </c>
      <c r="D1262" s="13" t="s">
        <v>3315</v>
      </c>
      <c r="E1262" s="14">
        <v>10039630</v>
      </c>
      <c r="F1262" s="14">
        <v>102487</v>
      </c>
      <c r="G1262" s="14" t="s">
        <v>3316</v>
      </c>
      <c r="H1262" s="13" t="s">
        <v>73</v>
      </c>
      <c r="I1262" s="13" t="s">
        <v>74</v>
      </c>
      <c r="J1262" s="14" t="s">
        <v>75</v>
      </c>
      <c r="K1262" s="14" t="s">
        <v>3317</v>
      </c>
      <c r="L1262" s="13">
        <v>2016</v>
      </c>
      <c r="M1262" s="15">
        <v>42860</v>
      </c>
      <c r="N1262" s="16" t="s">
        <v>77</v>
      </c>
      <c r="O1262" s="16">
        <v>0</v>
      </c>
      <c r="P1262" s="16" t="s">
        <v>78</v>
      </c>
      <c r="Q1262" s="16" t="s">
        <v>79</v>
      </c>
      <c r="R1262" s="16" t="s">
        <v>78</v>
      </c>
      <c r="S1262" s="16" t="s">
        <v>79</v>
      </c>
      <c r="T1262" s="14" t="s">
        <v>80</v>
      </c>
      <c r="U1262" s="13" t="s">
        <v>726</v>
      </c>
      <c r="V1262" s="14" t="s">
        <v>3318</v>
      </c>
      <c r="W1262" s="13"/>
      <c r="X1262" s="17"/>
      <c r="Y1262" s="14"/>
      <c r="Z1262" s="14"/>
      <c r="AA1262" s="13"/>
      <c r="AB1262" s="18"/>
      <c r="AC1262" s="4">
        <f t="shared" si="190"/>
        <v>1</v>
      </c>
      <c r="AD1262" s="2">
        <f>IF(COUNTIF(D$2:D1262,D1262)&gt;1,0,1)</f>
        <v>1</v>
      </c>
      <c r="AG1262" s="2">
        <f t="shared" si="191"/>
        <v>1</v>
      </c>
      <c r="AH1262" s="2">
        <f t="shared" si="197"/>
        <v>0</v>
      </c>
      <c r="AI1262" s="2">
        <f t="shared" si="192"/>
        <v>1</v>
      </c>
      <c r="AJ1262" s="44" t="str">
        <f t="shared" si="193"/>
        <v>44205730Y30969905Z</v>
      </c>
      <c r="AK1262" s="2">
        <f>IF(COUNTIF(AJ$2:AJ1262,AJ1262)&gt;1,0,1)</f>
        <v>1</v>
      </c>
      <c r="AL1262" s="2">
        <f t="shared" si="194"/>
        <v>1</v>
      </c>
      <c r="AM1262" s="2">
        <f t="shared" si="195"/>
        <v>1</v>
      </c>
      <c r="AN1262" s="2">
        <f t="shared" si="196"/>
        <v>0</v>
      </c>
      <c r="AO1262" s="2" t="str">
        <f>VLOOKUP(D1262,'[1]Matriculados PD 2015_2019'!$D:$F,3,0)</f>
        <v>completo</v>
      </c>
      <c r="AP1262" s="2">
        <f t="shared" si="198"/>
        <v>1</v>
      </c>
      <c r="AQ1262" s="2">
        <f t="shared" si="199"/>
        <v>0</v>
      </c>
    </row>
    <row r="1263" spans="1:43">
      <c r="A1263" s="2">
        <v>536</v>
      </c>
      <c r="B1263" s="6" t="s">
        <v>636</v>
      </c>
      <c r="C1263" s="7" t="s">
        <v>120</v>
      </c>
      <c r="D1263" s="7" t="s">
        <v>3315</v>
      </c>
      <c r="E1263" s="8">
        <v>10039630</v>
      </c>
      <c r="F1263" s="8">
        <v>102487</v>
      </c>
      <c r="G1263" s="8" t="s">
        <v>3316</v>
      </c>
      <c r="H1263" s="7" t="s">
        <v>73</v>
      </c>
      <c r="I1263" s="7" t="s">
        <v>74</v>
      </c>
      <c r="J1263" s="8" t="s">
        <v>75</v>
      </c>
      <c r="K1263" s="8" t="s">
        <v>3317</v>
      </c>
      <c r="L1263" s="7">
        <v>2016</v>
      </c>
      <c r="M1263" s="9">
        <v>42860</v>
      </c>
      <c r="N1263" s="10" t="s">
        <v>77</v>
      </c>
      <c r="O1263" s="10">
        <v>0</v>
      </c>
      <c r="P1263" s="10" t="s">
        <v>78</v>
      </c>
      <c r="Q1263" s="10" t="s">
        <v>79</v>
      </c>
      <c r="R1263" s="10" t="s">
        <v>78</v>
      </c>
      <c r="S1263" s="10" t="s">
        <v>79</v>
      </c>
      <c r="T1263" s="8" t="s">
        <v>80</v>
      </c>
      <c r="U1263" s="7" t="s">
        <v>3319</v>
      </c>
      <c r="V1263" s="8" t="s">
        <v>3320</v>
      </c>
      <c r="W1263" s="7"/>
      <c r="X1263" s="11"/>
      <c r="Y1263" s="8"/>
      <c r="Z1263" s="8"/>
      <c r="AA1263" s="7"/>
      <c r="AB1263" s="12"/>
      <c r="AC1263" s="4">
        <f t="shared" si="190"/>
        <v>1</v>
      </c>
      <c r="AD1263" s="2">
        <f>IF(COUNTIF(D$2:D1263,D1263)&gt;1,0,1)</f>
        <v>0</v>
      </c>
      <c r="AG1263" s="2">
        <f t="shared" si="191"/>
        <v>0</v>
      </c>
      <c r="AH1263" s="2">
        <f t="shared" si="197"/>
        <v>0</v>
      </c>
      <c r="AI1263" s="2">
        <f t="shared" si="192"/>
        <v>0</v>
      </c>
      <c r="AJ1263" s="44" t="str">
        <f t="shared" si="193"/>
        <v>44205730Y34823334T</v>
      </c>
      <c r="AK1263" s="2">
        <f>IF(COUNTIF(AJ$2:AJ1263,AJ1263)&gt;1,0,1)</f>
        <v>1</v>
      </c>
      <c r="AL1263" s="2">
        <f t="shared" si="194"/>
        <v>0</v>
      </c>
      <c r="AM1263" s="2">
        <f t="shared" si="195"/>
        <v>0</v>
      </c>
      <c r="AN1263" s="2">
        <f t="shared" si="196"/>
        <v>0</v>
      </c>
      <c r="AO1263" s="2" t="str">
        <f>VLOOKUP(D1263,'[1]Matriculados PD 2015_2019'!$D:$F,3,0)</f>
        <v>completo</v>
      </c>
      <c r="AP1263" s="2">
        <f t="shared" si="198"/>
        <v>0</v>
      </c>
      <c r="AQ1263" s="2">
        <f t="shared" si="199"/>
        <v>0</v>
      </c>
    </row>
    <row r="1264" spans="1:43">
      <c r="A1264" s="2">
        <v>536</v>
      </c>
      <c r="B1264" s="5" t="s">
        <v>636</v>
      </c>
      <c r="C1264" s="13" t="s">
        <v>120</v>
      </c>
      <c r="D1264" s="13" t="s">
        <v>3315</v>
      </c>
      <c r="E1264" s="14">
        <v>10039630</v>
      </c>
      <c r="F1264" s="14">
        <v>102487</v>
      </c>
      <c r="G1264" s="14" t="s">
        <v>3316</v>
      </c>
      <c r="H1264" s="13" t="s">
        <v>73</v>
      </c>
      <c r="I1264" s="13" t="s">
        <v>74</v>
      </c>
      <c r="J1264" s="14" t="s">
        <v>75</v>
      </c>
      <c r="K1264" s="14" t="s">
        <v>3317</v>
      </c>
      <c r="L1264" s="13">
        <v>2016</v>
      </c>
      <c r="M1264" s="15">
        <v>42860</v>
      </c>
      <c r="N1264" s="16" t="s">
        <v>77</v>
      </c>
      <c r="O1264" s="16">
        <v>0</v>
      </c>
      <c r="P1264" s="16" t="s">
        <v>78</v>
      </c>
      <c r="Q1264" s="16" t="s">
        <v>79</v>
      </c>
      <c r="R1264" s="16" t="s">
        <v>78</v>
      </c>
      <c r="S1264" s="16" t="s">
        <v>79</v>
      </c>
      <c r="T1264" s="14" t="s">
        <v>90</v>
      </c>
      <c r="U1264" s="13" t="s">
        <v>730</v>
      </c>
      <c r="V1264" s="14" t="s">
        <v>731</v>
      </c>
      <c r="W1264" s="13" t="s">
        <v>73</v>
      </c>
      <c r="X1264" s="17" t="s">
        <v>84</v>
      </c>
      <c r="Y1264" s="14">
        <v>780</v>
      </c>
      <c r="Z1264" s="14" t="s">
        <v>654</v>
      </c>
      <c r="AA1264" s="13" t="s">
        <v>107</v>
      </c>
      <c r="AB1264" s="18" t="s">
        <v>108</v>
      </c>
      <c r="AC1264" s="4">
        <f t="shared" si="190"/>
        <v>1</v>
      </c>
      <c r="AD1264" s="2">
        <f>IF(COUNTIF(D$2:D1264,D1264)&gt;1,0,1)</f>
        <v>0</v>
      </c>
      <c r="AG1264" s="2">
        <f t="shared" si="191"/>
        <v>0</v>
      </c>
      <c r="AH1264" s="2">
        <f t="shared" si="197"/>
        <v>0</v>
      </c>
      <c r="AI1264" s="2">
        <f t="shared" si="192"/>
        <v>0</v>
      </c>
      <c r="AJ1264" s="44" t="str">
        <f t="shared" si="193"/>
        <v>44205730Y30462676G</v>
      </c>
      <c r="AK1264" s="2">
        <f>IF(COUNTIF(AJ$2:AJ1264,AJ1264)&gt;1,0,1)</f>
        <v>1</v>
      </c>
      <c r="AL1264" s="2">
        <f t="shared" si="194"/>
        <v>0</v>
      </c>
      <c r="AM1264" s="2">
        <f t="shared" si="195"/>
        <v>0</v>
      </c>
      <c r="AN1264" s="2">
        <f t="shared" si="196"/>
        <v>0</v>
      </c>
      <c r="AO1264" s="2" t="str">
        <f>VLOOKUP(D1264,'[1]Matriculados PD 2015_2019'!$D:$F,3,0)</f>
        <v>completo</v>
      </c>
      <c r="AP1264" s="2">
        <f t="shared" si="198"/>
        <v>0</v>
      </c>
      <c r="AQ1264" s="2">
        <f t="shared" si="199"/>
        <v>0</v>
      </c>
    </row>
    <row r="1265" spans="1:43">
      <c r="A1265" s="2">
        <v>536</v>
      </c>
      <c r="B1265" s="6" t="s">
        <v>636</v>
      </c>
      <c r="C1265" s="7" t="s">
        <v>120</v>
      </c>
      <c r="D1265" s="7" t="s">
        <v>3321</v>
      </c>
      <c r="E1265" s="8">
        <v>10331265</v>
      </c>
      <c r="F1265" s="8">
        <v>102487</v>
      </c>
      <c r="G1265" s="8" t="s">
        <v>3322</v>
      </c>
      <c r="H1265" s="7" t="s">
        <v>73</v>
      </c>
      <c r="I1265" s="7" t="s">
        <v>74</v>
      </c>
      <c r="J1265" s="8" t="s">
        <v>75</v>
      </c>
      <c r="K1265" s="8" t="s">
        <v>3323</v>
      </c>
      <c r="L1265" s="7">
        <v>2016</v>
      </c>
      <c r="M1265" s="9">
        <v>42685</v>
      </c>
      <c r="N1265" s="10" t="s">
        <v>77</v>
      </c>
      <c r="O1265" s="10">
        <v>0</v>
      </c>
      <c r="P1265" s="10" t="s">
        <v>78</v>
      </c>
      <c r="Q1265" s="10" t="s">
        <v>78</v>
      </c>
      <c r="R1265" s="10" t="s">
        <v>78</v>
      </c>
      <c r="S1265" s="10" t="s">
        <v>78</v>
      </c>
      <c r="T1265" s="8" t="s">
        <v>80</v>
      </c>
      <c r="U1265" s="7" t="s">
        <v>3324</v>
      </c>
      <c r="V1265" s="8" t="s">
        <v>3325</v>
      </c>
      <c r="W1265" s="7" t="s">
        <v>83</v>
      </c>
      <c r="X1265" s="11" t="s">
        <v>4693</v>
      </c>
      <c r="Y1265" s="8">
        <v>235</v>
      </c>
      <c r="Z1265" s="8" t="s">
        <v>262</v>
      </c>
      <c r="AA1265" s="7" t="s">
        <v>263</v>
      </c>
      <c r="AB1265" s="12" t="s">
        <v>264</v>
      </c>
      <c r="AC1265" s="4">
        <f t="shared" si="190"/>
        <v>1</v>
      </c>
      <c r="AD1265" s="2">
        <f>IF(COUNTIF(D$2:D1265,D1265)&gt;1,0,1)</f>
        <v>1</v>
      </c>
      <c r="AG1265" s="2">
        <f t="shared" si="191"/>
        <v>0</v>
      </c>
      <c r="AH1265" s="2">
        <f t="shared" si="197"/>
        <v>0</v>
      </c>
      <c r="AI1265" s="2">
        <f t="shared" si="192"/>
        <v>1</v>
      </c>
      <c r="AJ1265" s="44" t="str">
        <f t="shared" si="193"/>
        <v>45742129M30541216E</v>
      </c>
      <c r="AK1265" s="2">
        <f>IF(COUNTIF(AJ$2:AJ1265,AJ1265)&gt;1,0,1)</f>
        <v>1</v>
      </c>
      <c r="AL1265" s="2">
        <f t="shared" si="194"/>
        <v>1</v>
      </c>
      <c r="AM1265" s="2">
        <f t="shared" si="195"/>
        <v>0</v>
      </c>
      <c r="AN1265" s="2">
        <f t="shared" si="196"/>
        <v>0</v>
      </c>
      <c r="AO1265" s="2" t="str">
        <f>VLOOKUP(D1265,'[1]Matriculados PD 2015_2019'!$D:$F,3,0)</f>
        <v>completo</v>
      </c>
      <c r="AP1265" s="2">
        <f t="shared" si="198"/>
        <v>1</v>
      </c>
      <c r="AQ1265" s="2">
        <f t="shared" si="199"/>
        <v>0</v>
      </c>
    </row>
    <row r="1266" spans="1:43">
      <c r="A1266" s="2">
        <v>536</v>
      </c>
      <c r="B1266" s="5" t="s">
        <v>636</v>
      </c>
      <c r="C1266" s="13" t="s">
        <v>120</v>
      </c>
      <c r="D1266" s="13" t="s">
        <v>3321</v>
      </c>
      <c r="E1266" s="14">
        <v>10331265</v>
      </c>
      <c r="F1266" s="14">
        <v>102487</v>
      </c>
      <c r="G1266" s="14" t="s">
        <v>3322</v>
      </c>
      <c r="H1266" s="13" t="s">
        <v>73</v>
      </c>
      <c r="I1266" s="13" t="s">
        <v>74</v>
      </c>
      <c r="J1266" s="14" t="s">
        <v>75</v>
      </c>
      <c r="K1266" s="14" t="s">
        <v>3323</v>
      </c>
      <c r="L1266" s="13">
        <v>2016</v>
      </c>
      <c r="M1266" s="15">
        <v>42685</v>
      </c>
      <c r="N1266" s="16" t="s">
        <v>77</v>
      </c>
      <c r="O1266" s="16">
        <v>0</v>
      </c>
      <c r="P1266" s="16" t="s">
        <v>78</v>
      </c>
      <c r="Q1266" s="16" t="s">
        <v>78</v>
      </c>
      <c r="R1266" s="16" t="s">
        <v>78</v>
      </c>
      <c r="S1266" s="16" t="s">
        <v>78</v>
      </c>
      <c r="T1266" s="14" t="s">
        <v>80</v>
      </c>
      <c r="U1266" s="13" t="s">
        <v>3326</v>
      </c>
      <c r="V1266" s="14" t="s">
        <v>3327</v>
      </c>
      <c r="W1266" s="13"/>
      <c r="X1266" s="17"/>
      <c r="Y1266" s="14"/>
      <c r="Z1266" s="14"/>
      <c r="AA1266" s="13"/>
      <c r="AB1266" s="18"/>
      <c r="AC1266" s="4">
        <f t="shared" si="190"/>
        <v>1</v>
      </c>
      <c r="AD1266" s="2">
        <f>IF(COUNTIF(D$2:D1266,D1266)&gt;1,0,1)</f>
        <v>0</v>
      </c>
      <c r="AG1266" s="2">
        <f t="shared" si="191"/>
        <v>0</v>
      </c>
      <c r="AH1266" s="2">
        <f t="shared" si="197"/>
        <v>0</v>
      </c>
      <c r="AI1266" s="2">
        <f t="shared" si="192"/>
        <v>0</v>
      </c>
      <c r="AJ1266" s="44" t="str">
        <f t="shared" si="193"/>
        <v>45742129M74637159C</v>
      </c>
      <c r="AK1266" s="2">
        <f>IF(COUNTIF(AJ$2:AJ1266,AJ1266)&gt;1,0,1)</f>
        <v>1</v>
      </c>
      <c r="AL1266" s="2">
        <f t="shared" si="194"/>
        <v>0</v>
      </c>
      <c r="AM1266" s="2">
        <f t="shared" si="195"/>
        <v>0</v>
      </c>
      <c r="AN1266" s="2">
        <f t="shared" si="196"/>
        <v>0</v>
      </c>
      <c r="AO1266" s="2" t="str">
        <f>VLOOKUP(D1266,'[1]Matriculados PD 2015_2019'!$D:$F,3,0)</f>
        <v>completo</v>
      </c>
      <c r="AP1266" s="2">
        <f t="shared" si="198"/>
        <v>0</v>
      </c>
      <c r="AQ1266" s="2">
        <f t="shared" si="199"/>
        <v>0</v>
      </c>
    </row>
    <row r="1267" spans="1:43">
      <c r="A1267" s="2">
        <v>536</v>
      </c>
      <c r="B1267" s="6" t="s">
        <v>636</v>
      </c>
      <c r="C1267" s="7" t="s">
        <v>120</v>
      </c>
      <c r="D1267" s="7" t="s">
        <v>3321</v>
      </c>
      <c r="E1267" s="8">
        <v>10331265</v>
      </c>
      <c r="F1267" s="8">
        <v>102487</v>
      </c>
      <c r="G1267" s="8" t="s">
        <v>3322</v>
      </c>
      <c r="H1267" s="7" t="s">
        <v>73</v>
      </c>
      <c r="I1267" s="7" t="s">
        <v>74</v>
      </c>
      <c r="J1267" s="8" t="s">
        <v>75</v>
      </c>
      <c r="K1267" s="8" t="s">
        <v>3323</v>
      </c>
      <c r="L1267" s="7">
        <v>2016</v>
      </c>
      <c r="M1267" s="9">
        <v>42685</v>
      </c>
      <c r="N1267" s="10" t="s">
        <v>77</v>
      </c>
      <c r="O1267" s="10">
        <v>0</v>
      </c>
      <c r="P1267" s="10" t="s">
        <v>78</v>
      </c>
      <c r="Q1267" s="10" t="s">
        <v>78</v>
      </c>
      <c r="R1267" s="10" t="s">
        <v>78</v>
      </c>
      <c r="S1267" s="10" t="s">
        <v>78</v>
      </c>
      <c r="T1267" s="8" t="s">
        <v>90</v>
      </c>
      <c r="U1267" s="7" t="s">
        <v>3324</v>
      </c>
      <c r="V1267" s="8" t="s">
        <v>3325</v>
      </c>
      <c r="W1267" s="7" t="s">
        <v>83</v>
      </c>
      <c r="X1267" s="11" t="s">
        <v>4693</v>
      </c>
      <c r="Y1267" s="8">
        <v>235</v>
      </c>
      <c r="Z1267" s="8" t="s">
        <v>262</v>
      </c>
      <c r="AA1267" s="7" t="s">
        <v>263</v>
      </c>
      <c r="AB1267" s="12" t="s">
        <v>264</v>
      </c>
      <c r="AC1267" s="4">
        <f t="shared" si="190"/>
        <v>1</v>
      </c>
      <c r="AD1267" s="2">
        <f>IF(COUNTIF(D$2:D1267,D1267)&gt;1,0,1)</f>
        <v>0</v>
      </c>
      <c r="AG1267" s="2">
        <f t="shared" si="191"/>
        <v>0</v>
      </c>
      <c r="AH1267" s="2">
        <f t="shared" si="197"/>
        <v>0</v>
      </c>
      <c r="AI1267" s="2">
        <f t="shared" si="192"/>
        <v>0</v>
      </c>
      <c r="AJ1267" s="44" t="str">
        <f t="shared" si="193"/>
        <v>45742129M30541216E</v>
      </c>
      <c r="AK1267" s="2">
        <f>IF(COUNTIF(AJ$2:AJ1267,AJ1267)&gt;1,0,1)</f>
        <v>0</v>
      </c>
      <c r="AL1267" s="2">
        <f t="shared" si="194"/>
        <v>0</v>
      </c>
      <c r="AM1267" s="2">
        <f t="shared" si="195"/>
        <v>0</v>
      </c>
      <c r="AN1267" s="2">
        <f t="shared" si="196"/>
        <v>0</v>
      </c>
      <c r="AO1267" s="2" t="str">
        <f>VLOOKUP(D1267,'[1]Matriculados PD 2015_2019'!$D:$F,3,0)</f>
        <v>completo</v>
      </c>
      <c r="AP1267" s="2">
        <f t="shared" si="198"/>
        <v>0</v>
      </c>
      <c r="AQ1267" s="2">
        <f t="shared" si="199"/>
        <v>0</v>
      </c>
    </row>
    <row r="1268" spans="1:43">
      <c r="A1268" s="2">
        <v>536</v>
      </c>
      <c r="B1268" s="5" t="s">
        <v>636</v>
      </c>
      <c r="C1268" s="13" t="s">
        <v>120</v>
      </c>
      <c r="D1268" s="13" t="s">
        <v>3328</v>
      </c>
      <c r="E1268" s="14">
        <v>10471327</v>
      </c>
      <c r="F1268" s="14">
        <v>102487</v>
      </c>
      <c r="G1268" s="14" t="s">
        <v>3329</v>
      </c>
      <c r="H1268" s="13" t="s">
        <v>83</v>
      </c>
      <c r="I1268" s="13" t="s">
        <v>74</v>
      </c>
      <c r="J1268" s="14" t="s">
        <v>75</v>
      </c>
      <c r="K1268" s="14" t="s">
        <v>3330</v>
      </c>
      <c r="L1268" s="13">
        <v>2016</v>
      </c>
      <c r="M1268" s="15">
        <v>42769</v>
      </c>
      <c r="N1268" s="16" t="s">
        <v>77</v>
      </c>
      <c r="O1268" s="16">
        <v>0</v>
      </c>
      <c r="P1268" s="16" t="s">
        <v>78</v>
      </c>
      <c r="Q1268" s="16" t="s">
        <v>78</v>
      </c>
      <c r="R1268" s="16" t="s">
        <v>78</v>
      </c>
      <c r="S1268" s="16" t="s">
        <v>78</v>
      </c>
      <c r="T1268" s="14" t="s">
        <v>80</v>
      </c>
      <c r="U1268" s="13" t="s">
        <v>3331</v>
      </c>
      <c r="V1268" s="14" t="s">
        <v>3332</v>
      </c>
      <c r="W1268" s="13" t="s">
        <v>83</v>
      </c>
      <c r="X1268" s="17" t="s">
        <v>626</v>
      </c>
      <c r="Y1268" s="14">
        <v>510</v>
      </c>
      <c r="Z1268" s="14" t="s">
        <v>667</v>
      </c>
      <c r="AA1268" s="13" t="s">
        <v>107</v>
      </c>
      <c r="AB1268" s="18" t="s">
        <v>108</v>
      </c>
      <c r="AC1268" s="4">
        <f t="shared" si="190"/>
        <v>1</v>
      </c>
      <c r="AD1268" s="2">
        <f>IF(COUNTIF(D$2:D1268,D1268)&gt;1,0,1)</f>
        <v>1</v>
      </c>
      <c r="AG1268" s="2">
        <f t="shared" si="191"/>
        <v>0</v>
      </c>
      <c r="AH1268" s="2">
        <f t="shared" si="197"/>
        <v>0</v>
      </c>
      <c r="AI1268" s="2">
        <f t="shared" si="192"/>
        <v>1</v>
      </c>
      <c r="AJ1268" s="44" t="str">
        <f t="shared" si="193"/>
        <v>45745218N30507357L</v>
      </c>
      <c r="AK1268" s="2">
        <f>IF(COUNTIF(AJ$2:AJ1268,AJ1268)&gt;1,0,1)</f>
        <v>1</v>
      </c>
      <c r="AL1268" s="2">
        <f t="shared" si="194"/>
        <v>1</v>
      </c>
      <c r="AM1268" s="2">
        <f t="shared" si="195"/>
        <v>0</v>
      </c>
      <c r="AN1268" s="2">
        <f t="shared" si="196"/>
        <v>0</v>
      </c>
      <c r="AO1268" s="2" t="str">
        <f>VLOOKUP(D1268,'[1]Matriculados PD 2015_2019'!$D:$F,3,0)</f>
        <v>completo</v>
      </c>
      <c r="AP1268" s="2">
        <f t="shared" si="198"/>
        <v>1</v>
      </c>
      <c r="AQ1268" s="2">
        <f t="shared" si="199"/>
        <v>0</v>
      </c>
    </row>
    <row r="1269" spans="1:43">
      <c r="A1269" s="2">
        <v>536</v>
      </c>
      <c r="B1269" s="5" t="s">
        <v>636</v>
      </c>
      <c r="C1269" s="13" t="s">
        <v>120</v>
      </c>
      <c r="D1269" s="13" t="s">
        <v>3328</v>
      </c>
      <c r="E1269" s="14">
        <v>10471327</v>
      </c>
      <c r="F1269" s="14">
        <v>102487</v>
      </c>
      <c r="G1269" s="14" t="s">
        <v>3329</v>
      </c>
      <c r="H1269" s="13" t="s">
        <v>83</v>
      </c>
      <c r="I1269" s="13" t="s">
        <v>74</v>
      </c>
      <c r="J1269" s="14" t="s">
        <v>75</v>
      </c>
      <c r="K1269" s="14" t="s">
        <v>3330</v>
      </c>
      <c r="L1269" s="13">
        <v>2016</v>
      </c>
      <c r="M1269" s="15">
        <v>42769</v>
      </c>
      <c r="N1269" s="16" t="s">
        <v>77</v>
      </c>
      <c r="O1269" s="16">
        <v>0</v>
      </c>
      <c r="P1269" s="16" t="s">
        <v>78</v>
      </c>
      <c r="Q1269" s="16" t="s">
        <v>78</v>
      </c>
      <c r="R1269" s="16" t="s">
        <v>78</v>
      </c>
      <c r="S1269" s="16" t="s">
        <v>78</v>
      </c>
      <c r="T1269" s="14" t="s">
        <v>80</v>
      </c>
      <c r="U1269" s="13" t="s">
        <v>668</v>
      </c>
      <c r="V1269" s="14" t="s">
        <v>669</v>
      </c>
      <c r="W1269" s="13" t="s">
        <v>83</v>
      </c>
      <c r="X1269" s="17" t="s">
        <v>626</v>
      </c>
      <c r="Y1269" s="14">
        <v>510</v>
      </c>
      <c r="Z1269" s="14" t="s">
        <v>667</v>
      </c>
      <c r="AA1269" s="13" t="s">
        <v>107</v>
      </c>
      <c r="AB1269" s="18" t="s">
        <v>108</v>
      </c>
      <c r="AC1269" s="4">
        <f t="shared" si="190"/>
        <v>1</v>
      </c>
      <c r="AD1269" s="2">
        <f>IF(COUNTIF(D$2:D1269,D1269)&gt;1,0,1)</f>
        <v>0</v>
      </c>
      <c r="AG1269" s="2">
        <f t="shared" si="191"/>
        <v>0</v>
      </c>
      <c r="AH1269" s="2">
        <f t="shared" si="197"/>
        <v>0</v>
      </c>
      <c r="AI1269" s="2">
        <f t="shared" si="192"/>
        <v>0</v>
      </c>
      <c r="AJ1269" s="44" t="str">
        <f t="shared" si="193"/>
        <v>45745218N51926506G</v>
      </c>
      <c r="AK1269" s="2">
        <f>IF(COUNTIF(AJ$2:AJ1269,AJ1269)&gt;1,0,1)</f>
        <v>1</v>
      </c>
      <c r="AL1269" s="2">
        <f t="shared" si="194"/>
        <v>0</v>
      </c>
      <c r="AM1269" s="2">
        <f t="shared" si="195"/>
        <v>0</v>
      </c>
      <c r="AN1269" s="2">
        <f t="shared" si="196"/>
        <v>0</v>
      </c>
      <c r="AO1269" s="2" t="str">
        <f>VLOOKUP(D1269,'[1]Matriculados PD 2015_2019'!$D:$F,3,0)</f>
        <v>completo</v>
      </c>
      <c r="AP1269" s="2">
        <f t="shared" si="198"/>
        <v>0</v>
      </c>
      <c r="AQ1269" s="2">
        <f t="shared" si="199"/>
        <v>0</v>
      </c>
    </row>
    <row r="1270" spans="1:43">
      <c r="A1270" s="2">
        <v>536</v>
      </c>
      <c r="B1270" s="6" t="s">
        <v>636</v>
      </c>
      <c r="C1270" s="7" t="s">
        <v>120</v>
      </c>
      <c r="D1270" s="7" t="s">
        <v>3328</v>
      </c>
      <c r="E1270" s="8">
        <v>10471327</v>
      </c>
      <c r="F1270" s="8">
        <v>102487</v>
      </c>
      <c r="G1270" s="8" t="s">
        <v>3329</v>
      </c>
      <c r="H1270" s="7" t="s">
        <v>83</v>
      </c>
      <c r="I1270" s="7" t="s">
        <v>74</v>
      </c>
      <c r="J1270" s="8" t="s">
        <v>75</v>
      </c>
      <c r="K1270" s="8" t="s">
        <v>3330</v>
      </c>
      <c r="L1270" s="7">
        <v>2016</v>
      </c>
      <c r="M1270" s="9">
        <v>42769</v>
      </c>
      <c r="N1270" s="10" t="s">
        <v>77</v>
      </c>
      <c r="O1270" s="10">
        <v>0</v>
      </c>
      <c r="P1270" s="10" t="s">
        <v>78</v>
      </c>
      <c r="Q1270" s="10" t="s">
        <v>78</v>
      </c>
      <c r="R1270" s="10" t="s">
        <v>78</v>
      </c>
      <c r="S1270" s="10" t="s">
        <v>78</v>
      </c>
      <c r="T1270" s="8" t="s">
        <v>90</v>
      </c>
      <c r="U1270" s="7" t="s">
        <v>3331</v>
      </c>
      <c r="V1270" s="8" t="s">
        <v>3332</v>
      </c>
      <c r="W1270" s="7" t="s">
        <v>83</v>
      </c>
      <c r="X1270" s="11" t="s">
        <v>626</v>
      </c>
      <c r="Y1270" s="8">
        <v>510</v>
      </c>
      <c r="Z1270" s="8" t="s">
        <v>667</v>
      </c>
      <c r="AA1270" s="7" t="s">
        <v>107</v>
      </c>
      <c r="AB1270" s="12" t="s">
        <v>108</v>
      </c>
      <c r="AC1270" s="4">
        <f t="shared" si="190"/>
        <v>1</v>
      </c>
      <c r="AD1270" s="2">
        <f>IF(COUNTIF(D$2:D1270,D1270)&gt;1,0,1)</f>
        <v>0</v>
      </c>
      <c r="AG1270" s="2">
        <f t="shared" si="191"/>
        <v>0</v>
      </c>
      <c r="AH1270" s="2">
        <f t="shared" si="197"/>
        <v>0</v>
      </c>
      <c r="AI1270" s="2">
        <f t="shared" si="192"/>
        <v>0</v>
      </c>
      <c r="AJ1270" s="44" t="str">
        <f t="shared" si="193"/>
        <v>45745218N30507357L</v>
      </c>
      <c r="AK1270" s="2">
        <f>IF(COUNTIF(AJ$2:AJ1270,AJ1270)&gt;1,0,1)</f>
        <v>0</v>
      </c>
      <c r="AL1270" s="2">
        <f t="shared" si="194"/>
        <v>0</v>
      </c>
      <c r="AM1270" s="2">
        <f t="shared" si="195"/>
        <v>0</v>
      </c>
      <c r="AN1270" s="2">
        <f t="shared" si="196"/>
        <v>0</v>
      </c>
      <c r="AO1270" s="2" t="str">
        <f>VLOOKUP(D1270,'[1]Matriculados PD 2015_2019'!$D:$F,3,0)</f>
        <v>completo</v>
      </c>
      <c r="AP1270" s="2">
        <f t="shared" si="198"/>
        <v>0</v>
      </c>
      <c r="AQ1270" s="2">
        <f t="shared" si="199"/>
        <v>0</v>
      </c>
    </row>
    <row r="1271" spans="1:43">
      <c r="A1271" s="2">
        <v>536</v>
      </c>
      <c r="B1271" s="6" t="s">
        <v>636</v>
      </c>
      <c r="C1271" s="7" t="s">
        <v>120</v>
      </c>
      <c r="D1271" s="7" t="s">
        <v>3333</v>
      </c>
      <c r="E1271" s="8">
        <v>10242931</v>
      </c>
      <c r="F1271" s="8">
        <v>102487</v>
      </c>
      <c r="G1271" s="8" t="s">
        <v>3334</v>
      </c>
      <c r="H1271" s="7" t="s">
        <v>73</v>
      </c>
      <c r="I1271" s="7" t="s">
        <v>74</v>
      </c>
      <c r="J1271" s="8" t="s">
        <v>75</v>
      </c>
      <c r="K1271" s="8" t="s">
        <v>3335</v>
      </c>
      <c r="L1271" s="7">
        <v>2016</v>
      </c>
      <c r="M1271" s="9">
        <v>42900</v>
      </c>
      <c r="N1271" s="10" t="s">
        <v>77</v>
      </c>
      <c r="O1271" s="10">
        <v>0</v>
      </c>
      <c r="P1271" s="10" t="s">
        <v>78</v>
      </c>
      <c r="Q1271" s="10" t="s">
        <v>79</v>
      </c>
      <c r="R1271" s="10" t="s">
        <v>78</v>
      </c>
      <c r="S1271" s="10" t="s">
        <v>78</v>
      </c>
      <c r="T1271" s="8" t="s">
        <v>80</v>
      </c>
      <c r="U1271" s="7" t="s">
        <v>699</v>
      </c>
      <c r="V1271" s="8" t="s">
        <v>700</v>
      </c>
      <c r="W1271" s="7" t="s">
        <v>83</v>
      </c>
      <c r="X1271" s="11" t="s">
        <v>105</v>
      </c>
      <c r="Y1271" s="8">
        <v>705</v>
      </c>
      <c r="Z1271" s="8" t="s">
        <v>106</v>
      </c>
      <c r="AA1271" s="7" t="s">
        <v>107</v>
      </c>
      <c r="AB1271" s="12" t="s">
        <v>108</v>
      </c>
      <c r="AC1271" s="4">
        <f t="shared" si="190"/>
        <v>1</v>
      </c>
      <c r="AD1271" s="2">
        <f>IF(COUNTIF(D$2:D1271,D1271)&gt;1,0,1)</f>
        <v>1</v>
      </c>
      <c r="AG1271" s="2">
        <f t="shared" si="191"/>
        <v>1</v>
      </c>
      <c r="AH1271" s="2">
        <f t="shared" si="197"/>
        <v>0</v>
      </c>
      <c r="AI1271" s="2">
        <f t="shared" si="192"/>
        <v>1</v>
      </c>
      <c r="AJ1271" s="44" t="str">
        <f t="shared" si="193"/>
        <v>75442804K24247227Y</v>
      </c>
      <c r="AK1271" s="2">
        <f>IF(COUNTIF(AJ$2:AJ1271,AJ1271)&gt;1,0,1)</f>
        <v>1</v>
      </c>
      <c r="AL1271" s="2">
        <f t="shared" si="194"/>
        <v>1</v>
      </c>
      <c r="AM1271" s="2">
        <f t="shared" si="195"/>
        <v>0</v>
      </c>
      <c r="AN1271" s="2">
        <f t="shared" si="196"/>
        <v>0</v>
      </c>
      <c r="AO1271" s="2" t="str">
        <f>VLOOKUP(D1271,'[1]Matriculados PD 2015_2019'!$D:$F,3,0)</f>
        <v>completo</v>
      </c>
      <c r="AP1271" s="2">
        <f t="shared" si="198"/>
        <v>1</v>
      </c>
      <c r="AQ1271" s="2">
        <f t="shared" si="199"/>
        <v>0</v>
      </c>
    </row>
    <row r="1272" spans="1:43">
      <c r="A1272" s="2">
        <v>536</v>
      </c>
      <c r="B1272" s="5" t="s">
        <v>636</v>
      </c>
      <c r="C1272" s="13" t="s">
        <v>120</v>
      </c>
      <c r="D1272" s="13" t="s">
        <v>3333</v>
      </c>
      <c r="E1272" s="14">
        <v>10242931</v>
      </c>
      <c r="F1272" s="14">
        <v>102487</v>
      </c>
      <c r="G1272" s="14" t="s">
        <v>3334</v>
      </c>
      <c r="H1272" s="13" t="s">
        <v>73</v>
      </c>
      <c r="I1272" s="13" t="s">
        <v>74</v>
      </c>
      <c r="J1272" s="14" t="s">
        <v>75</v>
      </c>
      <c r="K1272" s="14" t="s">
        <v>3335</v>
      </c>
      <c r="L1272" s="13">
        <v>2016</v>
      </c>
      <c r="M1272" s="15">
        <v>42900</v>
      </c>
      <c r="N1272" s="16" t="s">
        <v>77</v>
      </c>
      <c r="O1272" s="16">
        <v>0</v>
      </c>
      <c r="P1272" s="16" t="s">
        <v>78</v>
      </c>
      <c r="Q1272" s="16" t="s">
        <v>79</v>
      </c>
      <c r="R1272" s="16" t="s">
        <v>78</v>
      </c>
      <c r="S1272" s="16" t="s">
        <v>78</v>
      </c>
      <c r="T1272" s="14" t="s">
        <v>80</v>
      </c>
      <c r="U1272" s="13" t="s">
        <v>3336</v>
      </c>
      <c r="V1272" s="14" t="s">
        <v>3337</v>
      </c>
      <c r="W1272" s="13" t="s">
        <v>73</v>
      </c>
      <c r="X1272" s="17" t="s">
        <v>105</v>
      </c>
      <c r="Y1272" s="14">
        <v>705</v>
      </c>
      <c r="Z1272" s="14" t="s">
        <v>106</v>
      </c>
      <c r="AA1272" s="13" t="s">
        <v>107</v>
      </c>
      <c r="AB1272" s="18" t="s">
        <v>108</v>
      </c>
      <c r="AC1272" s="4">
        <f t="shared" si="190"/>
        <v>1</v>
      </c>
      <c r="AD1272" s="2">
        <f>IF(COUNTIF(D$2:D1272,D1272)&gt;1,0,1)</f>
        <v>0</v>
      </c>
      <c r="AG1272" s="2">
        <f t="shared" si="191"/>
        <v>0</v>
      </c>
      <c r="AH1272" s="2">
        <f t="shared" si="197"/>
        <v>0</v>
      </c>
      <c r="AI1272" s="2">
        <f t="shared" si="192"/>
        <v>0</v>
      </c>
      <c r="AJ1272" s="44" t="str">
        <f t="shared" si="193"/>
        <v>75442804K44367790P</v>
      </c>
      <c r="AK1272" s="2">
        <f>IF(COUNTIF(AJ$2:AJ1272,AJ1272)&gt;1,0,1)</f>
        <v>1</v>
      </c>
      <c r="AL1272" s="2">
        <f t="shared" si="194"/>
        <v>0</v>
      </c>
      <c r="AM1272" s="2">
        <f t="shared" si="195"/>
        <v>0</v>
      </c>
      <c r="AN1272" s="2">
        <f t="shared" si="196"/>
        <v>0</v>
      </c>
      <c r="AO1272" s="2" t="str">
        <f>VLOOKUP(D1272,'[1]Matriculados PD 2015_2019'!$D:$F,3,0)</f>
        <v>completo</v>
      </c>
      <c r="AP1272" s="2">
        <f t="shared" si="198"/>
        <v>0</v>
      </c>
      <c r="AQ1272" s="2">
        <f t="shared" si="199"/>
        <v>0</v>
      </c>
    </row>
    <row r="1273" spans="1:43">
      <c r="A1273" s="2">
        <v>536</v>
      </c>
      <c r="B1273" s="6" t="s">
        <v>636</v>
      </c>
      <c r="C1273" s="7" t="s">
        <v>120</v>
      </c>
      <c r="D1273" s="7" t="s">
        <v>3333</v>
      </c>
      <c r="E1273" s="8">
        <v>10242931</v>
      </c>
      <c r="F1273" s="8">
        <v>102487</v>
      </c>
      <c r="G1273" s="8" t="s">
        <v>3334</v>
      </c>
      <c r="H1273" s="7" t="s">
        <v>73</v>
      </c>
      <c r="I1273" s="7" t="s">
        <v>74</v>
      </c>
      <c r="J1273" s="8" t="s">
        <v>75</v>
      </c>
      <c r="K1273" s="8" t="s">
        <v>3335</v>
      </c>
      <c r="L1273" s="7">
        <v>2016</v>
      </c>
      <c r="M1273" s="9">
        <v>42900</v>
      </c>
      <c r="N1273" s="10" t="s">
        <v>77</v>
      </c>
      <c r="O1273" s="10">
        <v>0</v>
      </c>
      <c r="P1273" s="10" t="s">
        <v>78</v>
      </c>
      <c r="Q1273" s="10" t="s">
        <v>79</v>
      </c>
      <c r="R1273" s="10" t="s">
        <v>78</v>
      </c>
      <c r="S1273" s="10" t="s">
        <v>78</v>
      </c>
      <c r="T1273" s="8" t="s">
        <v>90</v>
      </c>
      <c r="U1273" s="7" t="s">
        <v>699</v>
      </c>
      <c r="V1273" s="8" t="s">
        <v>700</v>
      </c>
      <c r="W1273" s="7" t="s">
        <v>83</v>
      </c>
      <c r="X1273" s="11" t="s">
        <v>105</v>
      </c>
      <c r="Y1273" s="8">
        <v>705</v>
      </c>
      <c r="Z1273" s="8" t="s">
        <v>106</v>
      </c>
      <c r="AA1273" s="7" t="s">
        <v>107</v>
      </c>
      <c r="AB1273" s="12" t="s">
        <v>108</v>
      </c>
      <c r="AC1273" s="4">
        <f t="shared" si="190"/>
        <v>1</v>
      </c>
      <c r="AD1273" s="2">
        <f>IF(COUNTIF(D$2:D1273,D1273)&gt;1,0,1)</f>
        <v>0</v>
      </c>
      <c r="AG1273" s="2">
        <f t="shared" si="191"/>
        <v>0</v>
      </c>
      <c r="AH1273" s="2">
        <f t="shared" si="197"/>
        <v>0</v>
      </c>
      <c r="AI1273" s="2">
        <f t="shared" si="192"/>
        <v>0</v>
      </c>
      <c r="AJ1273" s="44" t="str">
        <f t="shared" si="193"/>
        <v>75442804K24247227Y</v>
      </c>
      <c r="AK1273" s="2">
        <f>IF(COUNTIF(AJ$2:AJ1273,AJ1273)&gt;1,0,1)</f>
        <v>0</v>
      </c>
      <c r="AL1273" s="2">
        <f t="shared" si="194"/>
        <v>0</v>
      </c>
      <c r="AM1273" s="2">
        <f t="shared" si="195"/>
        <v>0</v>
      </c>
      <c r="AN1273" s="2">
        <f t="shared" si="196"/>
        <v>0</v>
      </c>
      <c r="AO1273" s="2" t="str">
        <f>VLOOKUP(D1273,'[1]Matriculados PD 2015_2019'!$D:$F,3,0)</f>
        <v>completo</v>
      </c>
      <c r="AP1273" s="2">
        <f t="shared" si="198"/>
        <v>0</v>
      </c>
      <c r="AQ1273" s="2">
        <f t="shared" si="199"/>
        <v>0</v>
      </c>
    </row>
    <row r="1274" spans="1:43">
      <c r="A1274" s="2">
        <v>536</v>
      </c>
      <c r="B1274" s="5" t="s">
        <v>636</v>
      </c>
      <c r="C1274" s="13" t="s">
        <v>120</v>
      </c>
      <c r="D1274" s="13" t="s">
        <v>3338</v>
      </c>
      <c r="E1274" s="14">
        <v>20054273</v>
      </c>
      <c r="F1274" s="14">
        <v>102487</v>
      </c>
      <c r="G1274" s="14" t="s">
        <v>3339</v>
      </c>
      <c r="H1274" s="13" t="s">
        <v>73</v>
      </c>
      <c r="I1274" s="13" t="s">
        <v>801</v>
      </c>
      <c r="J1274" s="14" t="s">
        <v>75</v>
      </c>
      <c r="K1274" s="14" t="s">
        <v>3340</v>
      </c>
      <c r="L1274" s="13">
        <v>2016</v>
      </c>
      <c r="M1274" s="15">
        <v>42905</v>
      </c>
      <c r="N1274" s="16" t="s">
        <v>77</v>
      </c>
      <c r="O1274" s="16">
        <v>0</v>
      </c>
      <c r="P1274" s="16" t="s">
        <v>78</v>
      </c>
      <c r="Q1274" s="16" t="s">
        <v>78</v>
      </c>
      <c r="R1274" s="16" t="s">
        <v>78</v>
      </c>
      <c r="S1274" s="16" t="s">
        <v>78</v>
      </c>
      <c r="T1274" s="14" t="s">
        <v>80</v>
      </c>
      <c r="U1274" s="13" t="s">
        <v>805</v>
      </c>
      <c r="V1274" s="14" t="s">
        <v>806</v>
      </c>
      <c r="W1274" s="13" t="s">
        <v>73</v>
      </c>
      <c r="X1274" s="17" t="s">
        <v>4693</v>
      </c>
      <c r="Y1274" s="14">
        <v>235</v>
      </c>
      <c r="Z1274" s="14" t="s">
        <v>262</v>
      </c>
      <c r="AA1274" s="13" t="s">
        <v>263</v>
      </c>
      <c r="AB1274" s="18" t="s">
        <v>264</v>
      </c>
      <c r="AC1274" s="4">
        <f t="shared" si="190"/>
        <v>1</v>
      </c>
      <c r="AD1274" s="2">
        <f>IF(COUNTIF(D$2:D1274,D1274)&gt;1,0,1)</f>
        <v>1</v>
      </c>
      <c r="AG1274" s="2">
        <f t="shared" si="191"/>
        <v>0</v>
      </c>
      <c r="AH1274" s="2">
        <f t="shared" si="197"/>
        <v>0</v>
      </c>
      <c r="AI1274" s="2">
        <f t="shared" si="192"/>
        <v>1</v>
      </c>
      <c r="AJ1274" s="44" t="str">
        <f t="shared" si="193"/>
        <v>G1481534830531500N</v>
      </c>
      <c r="AK1274" s="2">
        <f>IF(COUNTIF(AJ$2:AJ1274,AJ1274)&gt;1,0,1)</f>
        <v>1</v>
      </c>
      <c r="AL1274" s="2">
        <f t="shared" si="194"/>
        <v>1</v>
      </c>
      <c r="AM1274" s="2">
        <f t="shared" si="195"/>
        <v>0</v>
      </c>
      <c r="AN1274" s="2">
        <f t="shared" si="196"/>
        <v>1</v>
      </c>
      <c r="AO1274" s="2" t="str">
        <f>VLOOKUP(D1274,'[1]Matriculados PD 2015_2019'!$D:$F,3,0)</f>
        <v>completo</v>
      </c>
      <c r="AP1274" s="2">
        <f t="shared" si="198"/>
        <v>1</v>
      </c>
      <c r="AQ1274" s="2">
        <f t="shared" si="199"/>
        <v>0</v>
      </c>
    </row>
    <row r="1275" spans="1:43">
      <c r="A1275" s="2">
        <v>536</v>
      </c>
      <c r="B1275" s="6" t="s">
        <v>636</v>
      </c>
      <c r="C1275" s="7" t="s">
        <v>120</v>
      </c>
      <c r="D1275" s="7" t="s">
        <v>3338</v>
      </c>
      <c r="E1275" s="8">
        <v>20054273</v>
      </c>
      <c r="F1275" s="8">
        <v>102487</v>
      </c>
      <c r="G1275" s="8" t="s">
        <v>3339</v>
      </c>
      <c r="H1275" s="7" t="s">
        <v>73</v>
      </c>
      <c r="I1275" s="7" t="s">
        <v>801</v>
      </c>
      <c r="J1275" s="8" t="s">
        <v>75</v>
      </c>
      <c r="K1275" s="8" t="s">
        <v>3340</v>
      </c>
      <c r="L1275" s="7">
        <v>2016</v>
      </c>
      <c r="M1275" s="9">
        <v>42905</v>
      </c>
      <c r="N1275" s="10" t="s">
        <v>77</v>
      </c>
      <c r="O1275" s="10">
        <v>0</v>
      </c>
      <c r="P1275" s="10" t="s">
        <v>78</v>
      </c>
      <c r="Q1275" s="10" t="s">
        <v>78</v>
      </c>
      <c r="R1275" s="10" t="s">
        <v>78</v>
      </c>
      <c r="S1275" s="10" t="s">
        <v>78</v>
      </c>
      <c r="T1275" s="8" t="s">
        <v>80</v>
      </c>
      <c r="U1275" s="7">
        <v>506904241152</v>
      </c>
      <c r="V1275" s="8" t="s">
        <v>3341</v>
      </c>
      <c r="W1275" s="7"/>
      <c r="X1275" s="11"/>
      <c r="Y1275" s="8"/>
      <c r="Z1275" s="8"/>
      <c r="AA1275" s="7"/>
      <c r="AB1275" s="12"/>
      <c r="AC1275" s="4">
        <f t="shared" si="190"/>
        <v>1</v>
      </c>
      <c r="AD1275" s="2">
        <f>IF(COUNTIF(D$2:D1275,D1275)&gt;1,0,1)</f>
        <v>0</v>
      </c>
      <c r="AG1275" s="2">
        <f t="shared" si="191"/>
        <v>0</v>
      </c>
      <c r="AH1275" s="2">
        <f t="shared" si="197"/>
        <v>0</v>
      </c>
      <c r="AI1275" s="2">
        <f t="shared" si="192"/>
        <v>0</v>
      </c>
      <c r="AJ1275" s="44" t="str">
        <f t="shared" si="193"/>
        <v>G14815348506904241152</v>
      </c>
      <c r="AK1275" s="2">
        <f>IF(COUNTIF(AJ$2:AJ1275,AJ1275)&gt;1,0,1)</f>
        <v>1</v>
      </c>
      <c r="AL1275" s="2">
        <f t="shared" si="194"/>
        <v>0</v>
      </c>
      <c r="AM1275" s="2">
        <f t="shared" si="195"/>
        <v>0</v>
      </c>
      <c r="AN1275" s="2">
        <f t="shared" si="196"/>
        <v>0</v>
      </c>
      <c r="AO1275" s="2" t="str">
        <f>VLOOKUP(D1275,'[1]Matriculados PD 2015_2019'!$D:$F,3,0)</f>
        <v>completo</v>
      </c>
      <c r="AP1275" s="2">
        <f t="shared" si="198"/>
        <v>0</v>
      </c>
      <c r="AQ1275" s="2">
        <f t="shared" si="199"/>
        <v>0</v>
      </c>
    </row>
    <row r="1276" spans="1:43">
      <c r="A1276" s="2">
        <v>536</v>
      </c>
      <c r="B1276" s="6" t="s">
        <v>636</v>
      </c>
      <c r="C1276" s="7" t="s">
        <v>120</v>
      </c>
      <c r="D1276" s="7" t="s">
        <v>3338</v>
      </c>
      <c r="E1276" s="8">
        <v>20054273</v>
      </c>
      <c r="F1276" s="8">
        <v>102487</v>
      </c>
      <c r="G1276" s="8" t="s">
        <v>3339</v>
      </c>
      <c r="H1276" s="7" t="s">
        <v>73</v>
      </c>
      <c r="I1276" s="7" t="s">
        <v>801</v>
      </c>
      <c r="J1276" s="8" t="s">
        <v>75</v>
      </c>
      <c r="K1276" s="8" t="s">
        <v>3340</v>
      </c>
      <c r="L1276" s="7">
        <v>2016</v>
      </c>
      <c r="M1276" s="9">
        <v>42905</v>
      </c>
      <c r="N1276" s="10" t="s">
        <v>77</v>
      </c>
      <c r="O1276" s="10">
        <v>0</v>
      </c>
      <c r="P1276" s="10" t="s">
        <v>78</v>
      </c>
      <c r="Q1276" s="10" t="s">
        <v>78</v>
      </c>
      <c r="R1276" s="10" t="s">
        <v>78</v>
      </c>
      <c r="S1276" s="10" t="s">
        <v>78</v>
      </c>
      <c r="T1276" s="8" t="s">
        <v>80</v>
      </c>
      <c r="U1276" s="7" t="s">
        <v>1677</v>
      </c>
      <c r="V1276" s="8" t="s">
        <v>1678</v>
      </c>
      <c r="W1276" s="7" t="s">
        <v>73</v>
      </c>
      <c r="X1276" s="11" t="s">
        <v>4693</v>
      </c>
      <c r="Y1276" s="8">
        <v>235</v>
      </c>
      <c r="Z1276" s="8" t="s">
        <v>262</v>
      </c>
      <c r="AA1276" s="7" t="s">
        <v>263</v>
      </c>
      <c r="AB1276" s="12" t="s">
        <v>264</v>
      </c>
      <c r="AC1276" s="4">
        <f t="shared" si="190"/>
        <v>1</v>
      </c>
      <c r="AD1276" s="2">
        <f>IF(COUNTIF(D$2:D1276,D1276)&gt;1,0,1)</f>
        <v>0</v>
      </c>
      <c r="AG1276" s="2">
        <f t="shared" si="191"/>
        <v>0</v>
      </c>
      <c r="AH1276" s="2">
        <f t="shared" si="197"/>
        <v>0</v>
      </c>
      <c r="AI1276" s="2">
        <f t="shared" si="192"/>
        <v>0</v>
      </c>
      <c r="AJ1276" s="44" t="str">
        <f t="shared" si="193"/>
        <v>G1481534872859375K</v>
      </c>
      <c r="AK1276" s="2">
        <f>IF(COUNTIF(AJ$2:AJ1276,AJ1276)&gt;1,0,1)</f>
        <v>1</v>
      </c>
      <c r="AL1276" s="2">
        <f t="shared" si="194"/>
        <v>0</v>
      </c>
      <c r="AM1276" s="2">
        <f t="shared" si="195"/>
        <v>0</v>
      </c>
      <c r="AN1276" s="2">
        <f t="shared" si="196"/>
        <v>0</v>
      </c>
      <c r="AO1276" s="2" t="str">
        <f>VLOOKUP(D1276,'[1]Matriculados PD 2015_2019'!$D:$F,3,0)</f>
        <v>completo</v>
      </c>
      <c r="AP1276" s="2">
        <f t="shared" si="198"/>
        <v>0</v>
      </c>
      <c r="AQ1276" s="2">
        <f t="shared" si="199"/>
        <v>0</v>
      </c>
    </row>
    <row r="1277" spans="1:43">
      <c r="A1277" s="2">
        <v>536</v>
      </c>
      <c r="B1277" s="5" t="s">
        <v>636</v>
      </c>
      <c r="C1277" s="13" t="s">
        <v>120</v>
      </c>
      <c r="D1277" s="13" t="s">
        <v>3338</v>
      </c>
      <c r="E1277" s="14">
        <v>20054273</v>
      </c>
      <c r="F1277" s="14">
        <v>102487</v>
      </c>
      <c r="G1277" s="14" t="s">
        <v>3339</v>
      </c>
      <c r="H1277" s="13" t="s">
        <v>73</v>
      </c>
      <c r="I1277" s="13" t="s">
        <v>801</v>
      </c>
      <c r="J1277" s="14" t="s">
        <v>75</v>
      </c>
      <c r="K1277" s="14" t="s">
        <v>3340</v>
      </c>
      <c r="L1277" s="13">
        <v>2016</v>
      </c>
      <c r="M1277" s="15">
        <v>42905</v>
      </c>
      <c r="N1277" s="16" t="s">
        <v>77</v>
      </c>
      <c r="O1277" s="16">
        <v>0</v>
      </c>
      <c r="P1277" s="16" t="s">
        <v>78</v>
      </c>
      <c r="Q1277" s="16" t="s">
        <v>78</v>
      </c>
      <c r="R1277" s="16" t="s">
        <v>78</v>
      </c>
      <c r="S1277" s="16" t="s">
        <v>78</v>
      </c>
      <c r="T1277" s="14" t="s">
        <v>90</v>
      </c>
      <c r="U1277" s="13" t="s">
        <v>1677</v>
      </c>
      <c r="V1277" s="14" t="s">
        <v>1678</v>
      </c>
      <c r="W1277" s="13" t="s">
        <v>73</v>
      </c>
      <c r="X1277" s="17" t="s">
        <v>4693</v>
      </c>
      <c r="Y1277" s="14">
        <v>235</v>
      </c>
      <c r="Z1277" s="14" t="s">
        <v>262</v>
      </c>
      <c r="AA1277" s="13" t="s">
        <v>263</v>
      </c>
      <c r="AB1277" s="18" t="s">
        <v>264</v>
      </c>
      <c r="AC1277" s="4">
        <f t="shared" si="190"/>
        <v>1</v>
      </c>
      <c r="AD1277" s="2">
        <f>IF(COUNTIF(D$2:D1277,D1277)&gt;1,0,1)</f>
        <v>0</v>
      </c>
      <c r="AG1277" s="2">
        <f t="shared" si="191"/>
        <v>0</v>
      </c>
      <c r="AH1277" s="2">
        <f t="shared" si="197"/>
        <v>0</v>
      </c>
      <c r="AI1277" s="2">
        <f t="shared" si="192"/>
        <v>0</v>
      </c>
      <c r="AJ1277" s="44" t="str">
        <f t="shared" si="193"/>
        <v>G1481534872859375K</v>
      </c>
      <c r="AK1277" s="2">
        <f>IF(COUNTIF(AJ$2:AJ1277,AJ1277)&gt;1,0,1)</f>
        <v>0</v>
      </c>
      <c r="AL1277" s="2">
        <f t="shared" si="194"/>
        <v>0</v>
      </c>
      <c r="AM1277" s="2">
        <f t="shared" si="195"/>
        <v>0</v>
      </c>
      <c r="AN1277" s="2">
        <f t="shared" si="196"/>
        <v>0</v>
      </c>
      <c r="AO1277" s="2" t="str">
        <f>VLOOKUP(D1277,'[1]Matriculados PD 2015_2019'!$D:$F,3,0)</f>
        <v>completo</v>
      </c>
      <c r="AP1277" s="2">
        <f t="shared" si="198"/>
        <v>0</v>
      </c>
      <c r="AQ1277" s="2">
        <f t="shared" si="199"/>
        <v>0</v>
      </c>
    </row>
    <row r="1278" spans="1:43">
      <c r="A1278" s="2">
        <v>536</v>
      </c>
      <c r="B1278" s="6" t="s">
        <v>636</v>
      </c>
      <c r="C1278" s="7" t="s">
        <v>120</v>
      </c>
      <c r="D1278" s="7" t="s">
        <v>3342</v>
      </c>
      <c r="E1278" s="8">
        <v>20042118</v>
      </c>
      <c r="F1278" s="8">
        <v>102487</v>
      </c>
      <c r="G1278" s="8" t="s">
        <v>3343</v>
      </c>
      <c r="H1278" s="7" t="s">
        <v>83</v>
      </c>
      <c r="I1278" s="7" t="s">
        <v>3344</v>
      </c>
      <c r="J1278" s="8" t="s">
        <v>75</v>
      </c>
      <c r="K1278" s="8" t="s">
        <v>3345</v>
      </c>
      <c r="L1278" s="7">
        <v>2016</v>
      </c>
      <c r="M1278" s="9">
        <v>42934</v>
      </c>
      <c r="N1278" s="10" t="s">
        <v>77</v>
      </c>
      <c r="O1278" s="10">
        <v>0</v>
      </c>
      <c r="P1278" s="10" t="s">
        <v>78</v>
      </c>
      <c r="Q1278" s="10" t="s">
        <v>78</v>
      </c>
      <c r="R1278" s="10" t="s">
        <v>78</v>
      </c>
      <c r="S1278" s="10" t="s">
        <v>79</v>
      </c>
      <c r="T1278" s="8" t="s">
        <v>80</v>
      </c>
      <c r="U1278" s="7" t="s">
        <v>699</v>
      </c>
      <c r="V1278" s="8" t="s">
        <v>700</v>
      </c>
      <c r="W1278" s="7" t="s">
        <v>83</v>
      </c>
      <c r="X1278" s="11" t="s">
        <v>105</v>
      </c>
      <c r="Y1278" s="8">
        <v>705</v>
      </c>
      <c r="Z1278" s="8" t="s">
        <v>106</v>
      </c>
      <c r="AA1278" s="7" t="s">
        <v>107</v>
      </c>
      <c r="AB1278" s="12" t="s">
        <v>108</v>
      </c>
      <c r="AC1278" s="4">
        <f t="shared" si="190"/>
        <v>1</v>
      </c>
      <c r="AD1278" s="2">
        <f>IF(COUNTIF(D$2:D1278,D1278)&gt;1,0,1)</f>
        <v>1</v>
      </c>
      <c r="AG1278" s="2">
        <f t="shared" si="191"/>
        <v>0</v>
      </c>
      <c r="AH1278" s="2">
        <f t="shared" si="197"/>
        <v>0</v>
      </c>
      <c r="AI1278" s="2">
        <f t="shared" si="192"/>
        <v>1</v>
      </c>
      <c r="AJ1278" s="44" t="str">
        <f t="shared" si="193"/>
        <v>PA032813724247227Y</v>
      </c>
      <c r="AK1278" s="2">
        <f>IF(COUNTIF(AJ$2:AJ1278,AJ1278)&gt;1,0,1)</f>
        <v>1</v>
      </c>
      <c r="AL1278" s="2">
        <f t="shared" si="194"/>
        <v>1</v>
      </c>
      <c r="AM1278" s="2">
        <f t="shared" si="195"/>
        <v>1</v>
      </c>
      <c r="AN1278" s="2">
        <f t="shared" si="196"/>
        <v>1</v>
      </c>
      <c r="AO1278" s="2" t="str">
        <f>VLOOKUP(D1278,'[1]Matriculados PD 2015_2019'!$D:$F,3,0)</f>
        <v>completo</v>
      </c>
      <c r="AP1278" s="2">
        <f t="shared" si="198"/>
        <v>1</v>
      </c>
      <c r="AQ1278" s="2">
        <f t="shared" si="199"/>
        <v>0</v>
      </c>
    </row>
    <row r="1279" spans="1:43">
      <c r="A1279" s="2">
        <v>536</v>
      </c>
      <c r="B1279" s="5" t="s">
        <v>636</v>
      </c>
      <c r="C1279" s="13" t="s">
        <v>120</v>
      </c>
      <c r="D1279" s="13" t="s">
        <v>3342</v>
      </c>
      <c r="E1279" s="14">
        <v>20042118</v>
      </c>
      <c r="F1279" s="14">
        <v>102487</v>
      </c>
      <c r="G1279" s="14" t="s">
        <v>3343</v>
      </c>
      <c r="H1279" s="13" t="s">
        <v>83</v>
      </c>
      <c r="I1279" s="13" t="s">
        <v>3344</v>
      </c>
      <c r="J1279" s="14" t="s">
        <v>75</v>
      </c>
      <c r="K1279" s="14" t="s">
        <v>3345</v>
      </c>
      <c r="L1279" s="13">
        <v>2016</v>
      </c>
      <c r="M1279" s="15">
        <v>42934</v>
      </c>
      <c r="N1279" s="16" t="s">
        <v>77</v>
      </c>
      <c r="O1279" s="16">
        <v>0</v>
      </c>
      <c r="P1279" s="16" t="s">
        <v>78</v>
      </c>
      <c r="Q1279" s="16" t="s">
        <v>78</v>
      </c>
      <c r="R1279" s="16" t="s">
        <v>78</v>
      </c>
      <c r="S1279" s="16" t="s">
        <v>79</v>
      </c>
      <c r="T1279" s="14" t="s">
        <v>80</v>
      </c>
      <c r="U1279" s="13" t="s">
        <v>3336</v>
      </c>
      <c r="V1279" s="14" t="s">
        <v>3337</v>
      </c>
      <c r="W1279" s="13" t="s">
        <v>73</v>
      </c>
      <c r="X1279" s="17" t="s">
        <v>105</v>
      </c>
      <c r="Y1279" s="14">
        <v>705</v>
      </c>
      <c r="Z1279" s="14" t="s">
        <v>106</v>
      </c>
      <c r="AA1279" s="13" t="s">
        <v>107</v>
      </c>
      <c r="AB1279" s="18" t="s">
        <v>108</v>
      </c>
      <c r="AC1279" s="4">
        <f t="shared" si="190"/>
        <v>1</v>
      </c>
      <c r="AD1279" s="2">
        <f>IF(COUNTIF(D$2:D1279,D1279)&gt;1,0,1)</f>
        <v>0</v>
      </c>
      <c r="AG1279" s="2">
        <f t="shared" si="191"/>
        <v>0</v>
      </c>
      <c r="AH1279" s="2">
        <f t="shared" si="197"/>
        <v>0</v>
      </c>
      <c r="AI1279" s="2">
        <f t="shared" si="192"/>
        <v>0</v>
      </c>
      <c r="AJ1279" s="44" t="str">
        <f t="shared" si="193"/>
        <v>PA032813744367790P</v>
      </c>
      <c r="AK1279" s="2">
        <f>IF(COUNTIF(AJ$2:AJ1279,AJ1279)&gt;1,0,1)</f>
        <v>1</v>
      </c>
      <c r="AL1279" s="2">
        <f t="shared" si="194"/>
        <v>0</v>
      </c>
      <c r="AM1279" s="2">
        <f t="shared" si="195"/>
        <v>0</v>
      </c>
      <c r="AN1279" s="2">
        <f t="shared" si="196"/>
        <v>0</v>
      </c>
      <c r="AO1279" s="2" t="str">
        <f>VLOOKUP(D1279,'[1]Matriculados PD 2015_2019'!$D:$F,3,0)</f>
        <v>completo</v>
      </c>
      <c r="AP1279" s="2">
        <f t="shared" si="198"/>
        <v>0</v>
      </c>
      <c r="AQ1279" s="2">
        <f t="shared" si="199"/>
        <v>0</v>
      </c>
    </row>
    <row r="1280" spans="1:43">
      <c r="A1280" s="2">
        <v>536</v>
      </c>
      <c r="B1280" s="6" t="s">
        <v>636</v>
      </c>
      <c r="C1280" s="7" t="s">
        <v>120</v>
      </c>
      <c r="D1280" s="7" t="s">
        <v>3342</v>
      </c>
      <c r="E1280" s="8">
        <v>20042118</v>
      </c>
      <c r="F1280" s="8">
        <v>102487</v>
      </c>
      <c r="G1280" s="8" t="s">
        <v>3343</v>
      </c>
      <c r="H1280" s="7" t="s">
        <v>83</v>
      </c>
      <c r="I1280" s="7" t="s">
        <v>3344</v>
      </c>
      <c r="J1280" s="8" t="s">
        <v>75</v>
      </c>
      <c r="K1280" s="8" t="s">
        <v>3345</v>
      </c>
      <c r="L1280" s="7">
        <v>2016</v>
      </c>
      <c r="M1280" s="9">
        <v>42934</v>
      </c>
      <c r="N1280" s="10" t="s">
        <v>77</v>
      </c>
      <c r="O1280" s="10">
        <v>0</v>
      </c>
      <c r="P1280" s="10" t="s">
        <v>78</v>
      </c>
      <c r="Q1280" s="10" t="s">
        <v>78</v>
      </c>
      <c r="R1280" s="10" t="s">
        <v>78</v>
      </c>
      <c r="S1280" s="10" t="s">
        <v>79</v>
      </c>
      <c r="T1280" s="8" t="s">
        <v>90</v>
      </c>
      <c r="U1280" s="7" t="s">
        <v>699</v>
      </c>
      <c r="V1280" s="8" t="s">
        <v>700</v>
      </c>
      <c r="W1280" s="7" t="s">
        <v>83</v>
      </c>
      <c r="X1280" s="11" t="s">
        <v>105</v>
      </c>
      <c r="Y1280" s="8">
        <v>705</v>
      </c>
      <c r="Z1280" s="8" t="s">
        <v>106</v>
      </c>
      <c r="AA1280" s="7" t="s">
        <v>107</v>
      </c>
      <c r="AB1280" s="12" t="s">
        <v>108</v>
      </c>
      <c r="AC1280" s="4">
        <f t="shared" si="190"/>
        <v>1</v>
      </c>
      <c r="AD1280" s="2">
        <f>IF(COUNTIF(D$2:D1280,D1280)&gt;1,0,1)</f>
        <v>0</v>
      </c>
      <c r="AG1280" s="2">
        <f t="shared" si="191"/>
        <v>0</v>
      </c>
      <c r="AH1280" s="2">
        <f t="shared" si="197"/>
        <v>0</v>
      </c>
      <c r="AI1280" s="2">
        <f t="shared" si="192"/>
        <v>0</v>
      </c>
      <c r="AJ1280" s="44" t="str">
        <f t="shared" si="193"/>
        <v>PA032813724247227Y</v>
      </c>
      <c r="AK1280" s="2">
        <f>IF(COUNTIF(AJ$2:AJ1280,AJ1280)&gt;1,0,1)</f>
        <v>0</v>
      </c>
      <c r="AL1280" s="2">
        <f t="shared" si="194"/>
        <v>0</v>
      </c>
      <c r="AM1280" s="2">
        <f t="shared" si="195"/>
        <v>0</v>
      </c>
      <c r="AN1280" s="2">
        <f t="shared" si="196"/>
        <v>0</v>
      </c>
      <c r="AO1280" s="2" t="str">
        <f>VLOOKUP(D1280,'[1]Matriculados PD 2015_2019'!$D:$F,3,0)</f>
        <v>completo</v>
      </c>
      <c r="AP1280" s="2">
        <f t="shared" si="198"/>
        <v>0</v>
      </c>
      <c r="AQ1280" s="2">
        <f t="shared" si="199"/>
        <v>0</v>
      </c>
    </row>
    <row r="1281" spans="1:43">
      <c r="A1281" s="2">
        <v>536</v>
      </c>
      <c r="B1281" s="5" t="s">
        <v>636</v>
      </c>
      <c r="C1281" s="13" t="s">
        <v>120</v>
      </c>
      <c r="D1281" s="13" t="s">
        <v>3346</v>
      </c>
      <c r="E1281" s="14">
        <v>20003598</v>
      </c>
      <c r="F1281" s="14">
        <v>102487</v>
      </c>
      <c r="G1281" s="14" t="s">
        <v>3347</v>
      </c>
      <c r="H1281" s="13" t="s">
        <v>73</v>
      </c>
      <c r="I1281" s="13" t="s">
        <v>301</v>
      </c>
      <c r="J1281" s="14" t="s">
        <v>75</v>
      </c>
      <c r="K1281" s="14" t="s">
        <v>3348</v>
      </c>
      <c r="L1281" s="13">
        <v>2016</v>
      </c>
      <c r="M1281" s="15">
        <v>42804</v>
      </c>
      <c r="N1281" s="16" t="s">
        <v>77</v>
      </c>
      <c r="O1281" s="16">
        <v>0</v>
      </c>
      <c r="P1281" s="16" t="s">
        <v>78</v>
      </c>
      <c r="Q1281" s="16" t="s">
        <v>78</v>
      </c>
      <c r="R1281" s="16" t="s">
        <v>78</v>
      </c>
      <c r="S1281" s="16" t="s">
        <v>78</v>
      </c>
      <c r="T1281" s="14" t="s">
        <v>80</v>
      </c>
      <c r="U1281" s="13" t="s">
        <v>1525</v>
      </c>
      <c r="V1281" s="14" t="s">
        <v>1526</v>
      </c>
      <c r="W1281" s="13" t="s">
        <v>73</v>
      </c>
      <c r="X1281" s="17" t="s">
        <v>129</v>
      </c>
      <c r="Y1281" s="14">
        <v>60</v>
      </c>
      <c r="Z1281" s="14" t="s">
        <v>129</v>
      </c>
      <c r="AA1281" s="13" t="s">
        <v>99</v>
      </c>
      <c r="AB1281" s="18" t="s">
        <v>100</v>
      </c>
      <c r="AC1281" s="4">
        <f t="shared" si="190"/>
        <v>1</v>
      </c>
      <c r="AD1281" s="2">
        <f>IF(COUNTIF(D$2:D1281,D1281)&gt;1,0,1)</f>
        <v>1</v>
      </c>
      <c r="AG1281" s="2">
        <f t="shared" si="191"/>
        <v>0</v>
      </c>
      <c r="AH1281" s="2">
        <f t="shared" si="197"/>
        <v>0</v>
      </c>
      <c r="AI1281" s="2">
        <f t="shared" si="192"/>
        <v>1</v>
      </c>
      <c r="AJ1281" s="44" t="str">
        <f t="shared" si="193"/>
        <v>YA351077930446605X</v>
      </c>
      <c r="AK1281" s="2">
        <f>IF(COUNTIF(AJ$2:AJ1281,AJ1281)&gt;1,0,1)</f>
        <v>1</v>
      </c>
      <c r="AL1281" s="2">
        <f t="shared" si="194"/>
        <v>1</v>
      </c>
      <c r="AM1281" s="2">
        <f t="shared" si="195"/>
        <v>0</v>
      </c>
      <c r="AN1281" s="2">
        <f t="shared" si="196"/>
        <v>1</v>
      </c>
      <c r="AO1281" s="2" t="str">
        <f>VLOOKUP(D1281,'[1]Matriculados PD 2015_2019'!$D:$F,3,0)</f>
        <v>completo</v>
      </c>
      <c r="AP1281" s="2">
        <f t="shared" si="198"/>
        <v>1</v>
      </c>
      <c r="AQ1281" s="2">
        <f t="shared" si="199"/>
        <v>0</v>
      </c>
    </row>
    <row r="1282" spans="1:43">
      <c r="A1282" s="2">
        <v>536</v>
      </c>
      <c r="B1282" s="6" t="s">
        <v>636</v>
      </c>
      <c r="C1282" s="7" t="s">
        <v>120</v>
      </c>
      <c r="D1282" s="7" t="s">
        <v>3346</v>
      </c>
      <c r="E1282" s="8">
        <v>20003598</v>
      </c>
      <c r="F1282" s="8">
        <v>102487</v>
      </c>
      <c r="G1282" s="8" t="s">
        <v>3347</v>
      </c>
      <c r="H1282" s="7" t="s">
        <v>73</v>
      </c>
      <c r="I1282" s="7" t="s">
        <v>301</v>
      </c>
      <c r="J1282" s="8" t="s">
        <v>75</v>
      </c>
      <c r="K1282" s="8" t="s">
        <v>3348</v>
      </c>
      <c r="L1282" s="7">
        <v>2016</v>
      </c>
      <c r="M1282" s="9">
        <v>42804</v>
      </c>
      <c r="N1282" s="10" t="s">
        <v>77</v>
      </c>
      <c r="O1282" s="10">
        <v>0</v>
      </c>
      <c r="P1282" s="10" t="s">
        <v>78</v>
      </c>
      <c r="Q1282" s="10" t="s">
        <v>78</v>
      </c>
      <c r="R1282" s="10" t="s">
        <v>78</v>
      </c>
      <c r="S1282" s="10" t="s">
        <v>78</v>
      </c>
      <c r="T1282" s="8" t="s">
        <v>80</v>
      </c>
      <c r="U1282" s="7" t="s">
        <v>1606</v>
      </c>
      <c r="V1282" s="8" t="s">
        <v>3349</v>
      </c>
      <c r="W1282" s="7"/>
      <c r="X1282" s="11"/>
      <c r="Y1282" s="8"/>
      <c r="Z1282" s="8"/>
      <c r="AA1282" s="7"/>
      <c r="AB1282" s="12"/>
      <c r="AC1282" s="4">
        <f t="shared" ref="AC1282:AC1345" si="200">IF(N1282="","SIN NOTA",IF(N1282="NP","NP",1))</f>
        <v>1</v>
      </c>
      <c r="AD1282" s="2">
        <f>IF(COUNTIF(D$2:D1282,D1282)&gt;1,0,1)</f>
        <v>0</v>
      </c>
      <c r="AG1282" s="2">
        <f t="shared" ref="AG1282:AG1345" si="201">IF(AD1282=1,IF(Q1282="S",1,0),0)</f>
        <v>0</v>
      </c>
      <c r="AH1282" s="2">
        <f t="shared" si="197"/>
        <v>0</v>
      </c>
      <c r="AI1282" s="2">
        <f t="shared" ref="AI1282:AI1345" si="202">IF(AD1282=1,IF(N1282="Y",1,0),0)</f>
        <v>0</v>
      </c>
      <c r="AJ1282" s="44" t="str">
        <f t="shared" ref="AJ1282:AJ1345" si="203">D1282&amp;U1282</f>
        <v>YA351077930474943N</v>
      </c>
      <c r="AK1282" s="2">
        <f>IF(COUNTIF(AJ$2:AJ1282,AJ1282)&gt;1,0,1)</f>
        <v>1</v>
      </c>
      <c r="AL1282" s="2">
        <f t="shared" ref="AL1282:AL1345" si="204">IF(AD1282=1,IF(SUMIF(D:D,D1282,AK:AK)&gt;1,1,0),0)</f>
        <v>0</v>
      </c>
      <c r="AM1282" s="2">
        <f t="shared" ref="AM1282:AM1345" si="205">IF(AD1282=1,IF(S1282="S",1,0),0)</f>
        <v>0</v>
      </c>
      <c r="AN1282" s="2">
        <f t="shared" ref="AN1282:AN1345" si="206">IF(AD1282=1,IF(I1282="E",0,1),0)</f>
        <v>0</v>
      </c>
      <c r="AO1282" s="2" t="str">
        <f>VLOOKUP(D1282,'[1]Matriculados PD 2015_2019'!$D:$F,3,0)</f>
        <v>completo</v>
      </c>
      <c r="AP1282" s="2">
        <f t="shared" si="198"/>
        <v>0</v>
      </c>
      <c r="AQ1282" s="2">
        <f t="shared" si="199"/>
        <v>0</v>
      </c>
    </row>
    <row r="1283" spans="1:43">
      <c r="A1283" s="2">
        <v>536</v>
      </c>
      <c r="B1283" s="5" t="s">
        <v>636</v>
      </c>
      <c r="C1283" s="13" t="s">
        <v>120</v>
      </c>
      <c r="D1283" s="13" t="s">
        <v>3346</v>
      </c>
      <c r="E1283" s="14">
        <v>20003598</v>
      </c>
      <c r="F1283" s="14">
        <v>102487</v>
      </c>
      <c r="G1283" s="14" t="s">
        <v>3347</v>
      </c>
      <c r="H1283" s="13" t="s">
        <v>73</v>
      </c>
      <c r="I1283" s="13" t="s">
        <v>301</v>
      </c>
      <c r="J1283" s="14" t="s">
        <v>75</v>
      </c>
      <c r="K1283" s="14" t="s">
        <v>3348</v>
      </c>
      <c r="L1283" s="13">
        <v>2016</v>
      </c>
      <c r="M1283" s="15">
        <v>42804</v>
      </c>
      <c r="N1283" s="16" t="s">
        <v>77</v>
      </c>
      <c r="O1283" s="16">
        <v>0</v>
      </c>
      <c r="P1283" s="16" t="s">
        <v>78</v>
      </c>
      <c r="Q1283" s="16" t="s">
        <v>78</v>
      </c>
      <c r="R1283" s="16" t="s">
        <v>78</v>
      </c>
      <c r="S1283" s="16" t="s">
        <v>78</v>
      </c>
      <c r="T1283" s="14" t="s">
        <v>90</v>
      </c>
      <c r="U1283" s="13" t="s">
        <v>1525</v>
      </c>
      <c r="V1283" s="14" t="s">
        <v>1526</v>
      </c>
      <c r="W1283" s="13" t="s">
        <v>73</v>
      </c>
      <c r="X1283" s="17" t="s">
        <v>129</v>
      </c>
      <c r="Y1283" s="14">
        <v>60</v>
      </c>
      <c r="Z1283" s="14" t="s">
        <v>129</v>
      </c>
      <c r="AA1283" s="13" t="s">
        <v>99</v>
      </c>
      <c r="AB1283" s="18" t="s">
        <v>100</v>
      </c>
      <c r="AC1283" s="4">
        <f t="shared" si="200"/>
        <v>1</v>
      </c>
      <c r="AD1283" s="2">
        <f>IF(COUNTIF(D$2:D1283,D1283)&gt;1,0,1)</f>
        <v>0</v>
      </c>
      <c r="AG1283" s="2">
        <f t="shared" si="201"/>
        <v>0</v>
      </c>
      <c r="AH1283" s="2">
        <f t="shared" ref="AH1283:AH1346" si="207">IF(AD1283=1,IF(R1283="S",1,0),0)</f>
        <v>0</v>
      </c>
      <c r="AI1283" s="2">
        <f t="shared" si="202"/>
        <v>0</v>
      </c>
      <c r="AJ1283" s="44" t="str">
        <f t="shared" si="203"/>
        <v>YA351077930446605X</v>
      </c>
      <c r="AK1283" s="2">
        <f>IF(COUNTIF(AJ$2:AJ1283,AJ1283)&gt;1,0,1)</f>
        <v>0</v>
      </c>
      <c r="AL1283" s="2">
        <f t="shared" si="204"/>
        <v>0</v>
      </c>
      <c r="AM1283" s="2">
        <f t="shared" si="205"/>
        <v>0</v>
      </c>
      <c r="AN1283" s="2">
        <f t="shared" si="206"/>
        <v>0</v>
      </c>
      <c r="AO1283" s="2" t="str">
        <f>VLOOKUP(D1283,'[1]Matriculados PD 2015_2019'!$D:$F,3,0)</f>
        <v>completo</v>
      </c>
      <c r="AP1283" s="2">
        <f t="shared" ref="AP1283:AP1346" si="208">IF(AD1283=1,IF(AO1283="completo",1,0),0)</f>
        <v>0</v>
      </c>
      <c r="AQ1283" s="2">
        <f t="shared" ref="AQ1283:AQ1346" si="209">IF(AD1283=1,IF(AO1283="parcial",1,0),0)</f>
        <v>0</v>
      </c>
    </row>
    <row r="1284" spans="1:43">
      <c r="A1284" s="2">
        <v>537</v>
      </c>
      <c r="B1284" s="6" t="s">
        <v>807</v>
      </c>
      <c r="C1284" s="7" t="s">
        <v>120</v>
      </c>
      <c r="D1284" s="7" t="s">
        <v>3393</v>
      </c>
      <c r="E1284" s="8">
        <v>10316077</v>
      </c>
      <c r="F1284" s="8">
        <v>102488</v>
      </c>
      <c r="G1284" s="8" t="s">
        <v>3394</v>
      </c>
      <c r="H1284" s="7" t="s">
        <v>83</v>
      </c>
      <c r="I1284" s="7" t="s">
        <v>74</v>
      </c>
      <c r="J1284" s="8" t="s">
        <v>75</v>
      </c>
      <c r="K1284" s="8" t="s">
        <v>3395</v>
      </c>
      <c r="L1284" s="7">
        <v>2016</v>
      </c>
      <c r="M1284" s="9">
        <v>42726</v>
      </c>
      <c r="N1284" s="10" t="s">
        <v>77</v>
      </c>
      <c r="O1284" s="10">
        <v>0</v>
      </c>
      <c r="P1284" s="10" t="s">
        <v>78</v>
      </c>
      <c r="Q1284" s="10" t="s">
        <v>79</v>
      </c>
      <c r="R1284" s="10" t="s">
        <v>78</v>
      </c>
      <c r="S1284" s="10" t="s">
        <v>78</v>
      </c>
      <c r="T1284" s="8" t="s">
        <v>80</v>
      </c>
      <c r="U1284" s="7">
        <v>150733203736</v>
      </c>
      <c r="V1284" s="8" t="s">
        <v>3396</v>
      </c>
      <c r="W1284" s="7"/>
      <c r="X1284" s="11"/>
      <c r="Y1284" s="8"/>
      <c r="Z1284" s="8"/>
      <c r="AA1284" s="7"/>
      <c r="AB1284" s="12"/>
      <c r="AC1284" s="4">
        <f t="shared" si="200"/>
        <v>1</v>
      </c>
      <c r="AD1284" s="2">
        <f>IF(COUNTIF(D$2:D1284,D1284)&gt;1,0,1)</f>
        <v>1</v>
      </c>
      <c r="AG1284" s="2">
        <f t="shared" si="201"/>
        <v>1</v>
      </c>
      <c r="AH1284" s="2">
        <f t="shared" si="207"/>
        <v>0</v>
      </c>
      <c r="AI1284" s="2">
        <f t="shared" si="202"/>
        <v>1</v>
      </c>
      <c r="AJ1284" s="44" t="str">
        <f t="shared" si="203"/>
        <v>30977102N150733203736</v>
      </c>
      <c r="AK1284" s="2">
        <f>IF(COUNTIF(AJ$2:AJ1284,AJ1284)&gt;1,0,1)</f>
        <v>1</v>
      </c>
      <c r="AL1284" s="2">
        <f t="shared" si="204"/>
        <v>1</v>
      </c>
      <c r="AM1284" s="2">
        <f t="shared" si="205"/>
        <v>0</v>
      </c>
      <c r="AN1284" s="2">
        <f t="shared" si="206"/>
        <v>0</v>
      </c>
      <c r="AO1284" s="2" t="str">
        <f>VLOOKUP(D1284,'[1]Matriculados PD 2015_2019'!$D:$F,3,0)</f>
        <v>completo</v>
      </c>
      <c r="AP1284" s="2">
        <f t="shared" si="208"/>
        <v>1</v>
      </c>
      <c r="AQ1284" s="2">
        <f t="shared" si="209"/>
        <v>0</v>
      </c>
    </row>
    <row r="1285" spans="1:43">
      <c r="A1285" s="2">
        <v>537</v>
      </c>
      <c r="B1285" s="5" t="s">
        <v>807</v>
      </c>
      <c r="C1285" s="13" t="s">
        <v>120</v>
      </c>
      <c r="D1285" s="13" t="s">
        <v>3393</v>
      </c>
      <c r="E1285" s="14">
        <v>10316077</v>
      </c>
      <c r="F1285" s="14">
        <v>102488</v>
      </c>
      <c r="G1285" s="14" t="s">
        <v>3394</v>
      </c>
      <c r="H1285" s="13" t="s">
        <v>83</v>
      </c>
      <c r="I1285" s="13" t="s">
        <v>74</v>
      </c>
      <c r="J1285" s="14" t="s">
        <v>75</v>
      </c>
      <c r="K1285" s="14" t="s">
        <v>3395</v>
      </c>
      <c r="L1285" s="13">
        <v>2016</v>
      </c>
      <c r="M1285" s="15">
        <v>42726</v>
      </c>
      <c r="N1285" s="16" t="s">
        <v>77</v>
      </c>
      <c r="O1285" s="16">
        <v>0</v>
      </c>
      <c r="P1285" s="16" t="s">
        <v>78</v>
      </c>
      <c r="Q1285" s="16" t="s">
        <v>79</v>
      </c>
      <c r="R1285" s="16" t="s">
        <v>78</v>
      </c>
      <c r="S1285" s="16" t="s">
        <v>78</v>
      </c>
      <c r="T1285" s="14" t="s">
        <v>80</v>
      </c>
      <c r="U1285" s="13" t="s">
        <v>844</v>
      </c>
      <c r="V1285" s="14" t="s">
        <v>845</v>
      </c>
      <c r="W1285" s="13" t="s">
        <v>83</v>
      </c>
      <c r="X1285" s="17" t="s">
        <v>4691</v>
      </c>
      <c r="Y1285" s="14">
        <v>583</v>
      </c>
      <c r="Z1285" s="14" t="s">
        <v>838</v>
      </c>
      <c r="AA1285" s="13" t="s">
        <v>781</v>
      </c>
      <c r="AB1285" s="18" t="s">
        <v>782</v>
      </c>
      <c r="AC1285" s="4">
        <f t="shared" si="200"/>
        <v>1</v>
      </c>
      <c r="AD1285" s="2">
        <f>IF(COUNTIF(D$2:D1285,D1285)&gt;1,0,1)</f>
        <v>0</v>
      </c>
      <c r="AG1285" s="2">
        <f t="shared" si="201"/>
        <v>0</v>
      </c>
      <c r="AH1285" s="2">
        <f t="shared" si="207"/>
        <v>0</v>
      </c>
      <c r="AI1285" s="2">
        <f t="shared" si="202"/>
        <v>0</v>
      </c>
      <c r="AJ1285" s="44" t="str">
        <f t="shared" si="203"/>
        <v>30977102N30449241R</v>
      </c>
      <c r="AK1285" s="2">
        <f>IF(COUNTIF(AJ$2:AJ1285,AJ1285)&gt;1,0,1)</f>
        <v>1</v>
      </c>
      <c r="AL1285" s="2">
        <f t="shared" si="204"/>
        <v>0</v>
      </c>
      <c r="AM1285" s="2">
        <f t="shared" si="205"/>
        <v>0</v>
      </c>
      <c r="AN1285" s="2">
        <f t="shared" si="206"/>
        <v>0</v>
      </c>
      <c r="AO1285" s="2" t="str">
        <f>VLOOKUP(D1285,'[1]Matriculados PD 2015_2019'!$D:$F,3,0)</f>
        <v>completo</v>
      </c>
      <c r="AP1285" s="2">
        <f t="shared" si="208"/>
        <v>0</v>
      </c>
      <c r="AQ1285" s="2">
        <f t="shared" si="209"/>
        <v>0</v>
      </c>
    </row>
    <row r="1286" spans="1:43">
      <c r="A1286" s="2">
        <v>537</v>
      </c>
      <c r="B1286" s="6" t="s">
        <v>807</v>
      </c>
      <c r="C1286" s="7" t="s">
        <v>120</v>
      </c>
      <c r="D1286" s="7" t="s">
        <v>3393</v>
      </c>
      <c r="E1286" s="8">
        <v>10316077</v>
      </c>
      <c r="F1286" s="8">
        <v>102488</v>
      </c>
      <c r="G1286" s="8" t="s">
        <v>3394</v>
      </c>
      <c r="H1286" s="7" t="s">
        <v>83</v>
      </c>
      <c r="I1286" s="7" t="s">
        <v>74</v>
      </c>
      <c r="J1286" s="8" t="s">
        <v>75</v>
      </c>
      <c r="K1286" s="8" t="s">
        <v>3395</v>
      </c>
      <c r="L1286" s="7">
        <v>2016</v>
      </c>
      <c r="M1286" s="9">
        <v>42726</v>
      </c>
      <c r="N1286" s="10" t="s">
        <v>77</v>
      </c>
      <c r="O1286" s="10">
        <v>0</v>
      </c>
      <c r="P1286" s="10" t="s">
        <v>78</v>
      </c>
      <c r="Q1286" s="10" t="s">
        <v>79</v>
      </c>
      <c r="R1286" s="10" t="s">
        <v>78</v>
      </c>
      <c r="S1286" s="10" t="s">
        <v>78</v>
      </c>
      <c r="T1286" s="8" t="s">
        <v>90</v>
      </c>
      <c r="U1286" s="7" t="s">
        <v>844</v>
      </c>
      <c r="V1286" s="8" t="s">
        <v>845</v>
      </c>
      <c r="W1286" s="7" t="s">
        <v>83</v>
      </c>
      <c r="X1286" s="11" t="s">
        <v>4691</v>
      </c>
      <c r="Y1286" s="8">
        <v>583</v>
      </c>
      <c r="Z1286" s="8" t="s">
        <v>838</v>
      </c>
      <c r="AA1286" s="7" t="s">
        <v>781</v>
      </c>
      <c r="AB1286" s="12" t="s">
        <v>782</v>
      </c>
      <c r="AC1286" s="4">
        <f t="shared" si="200"/>
        <v>1</v>
      </c>
      <c r="AD1286" s="2">
        <f>IF(COUNTIF(D$2:D1286,D1286)&gt;1,0,1)</f>
        <v>0</v>
      </c>
      <c r="AG1286" s="2">
        <f t="shared" si="201"/>
        <v>0</v>
      </c>
      <c r="AH1286" s="2">
        <f t="shared" si="207"/>
        <v>0</v>
      </c>
      <c r="AI1286" s="2">
        <f t="shared" si="202"/>
        <v>0</v>
      </c>
      <c r="AJ1286" s="44" t="str">
        <f t="shared" si="203"/>
        <v>30977102N30449241R</v>
      </c>
      <c r="AK1286" s="2">
        <f>IF(COUNTIF(AJ$2:AJ1286,AJ1286)&gt;1,0,1)</f>
        <v>0</v>
      </c>
      <c r="AL1286" s="2">
        <f t="shared" si="204"/>
        <v>0</v>
      </c>
      <c r="AM1286" s="2">
        <f t="shared" si="205"/>
        <v>0</v>
      </c>
      <c r="AN1286" s="2">
        <f t="shared" si="206"/>
        <v>0</v>
      </c>
      <c r="AO1286" s="2" t="str">
        <f>VLOOKUP(D1286,'[1]Matriculados PD 2015_2019'!$D:$F,3,0)</f>
        <v>completo</v>
      </c>
      <c r="AP1286" s="2">
        <f t="shared" si="208"/>
        <v>0</v>
      </c>
      <c r="AQ1286" s="2">
        <f t="shared" si="209"/>
        <v>0</v>
      </c>
    </row>
    <row r="1287" spans="1:43">
      <c r="A1287" s="2">
        <v>537</v>
      </c>
      <c r="B1287" s="5" t="s">
        <v>807</v>
      </c>
      <c r="C1287" s="13" t="s">
        <v>120</v>
      </c>
      <c r="D1287" s="13" t="s">
        <v>3397</v>
      </c>
      <c r="E1287" s="14">
        <v>1066789</v>
      </c>
      <c r="F1287" s="14">
        <v>102488</v>
      </c>
      <c r="G1287" s="14" t="s">
        <v>3398</v>
      </c>
      <c r="H1287" s="13" t="s">
        <v>73</v>
      </c>
      <c r="I1287" s="13" t="s">
        <v>74</v>
      </c>
      <c r="J1287" s="14" t="s">
        <v>75</v>
      </c>
      <c r="K1287" s="14" t="s">
        <v>3399</v>
      </c>
      <c r="L1287" s="13">
        <v>2016</v>
      </c>
      <c r="M1287" s="15">
        <v>42798</v>
      </c>
      <c r="N1287" s="16" t="s">
        <v>77</v>
      </c>
      <c r="O1287" s="16">
        <v>0</v>
      </c>
      <c r="P1287" s="16" t="s">
        <v>78</v>
      </c>
      <c r="Q1287" s="16" t="s">
        <v>78</v>
      </c>
      <c r="R1287" s="16" t="s">
        <v>78</v>
      </c>
      <c r="S1287" s="16" t="s">
        <v>78</v>
      </c>
      <c r="T1287" s="14" t="s">
        <v>80</v>
      </c>
      <c r="U1287" s="13" t="s">
        <v>1712</v>
      </c>
      <c r="V1287" s="14" t="s">
        <v>1713</v>
      </c>
      <c r="W1287" s="13" t="s">
        <v>73</v>
      </c>
      <c r="X1287" s="17" t="s">
        <v>814</v>
      </c>
      <c r="Y1287" s="14">
        <v>345</v>
      </c>
      <c r="Z1287" s="14" t="s">
        <v>815</v>
      </c>
      <c r="AA1287" s="13" t="s">
        <v>781</v>
      </c>
      <c r="AB1287" s="18" t="s">
        <v>782</v>
      </c>
      <c r="AC1287" s="4">
        <f t="shared" si="200"/>
        <v>1</v>
      </c>
      <c r="AD1287" s="2">
        <f>IF(COUNTIF(D$2:D1287,D1287)&gt;1,0,1)</f>
        <v>1</v>
      </c>
      <c r="AG1287" s="2">
        <f t="shared" si="201"/>
        <v>0</v>
      </c>
      <c r="AH1287" s="2">
        <f t="shared" si="207"/>
        <v>0</v>
      </c>
      <c r="AI1287" s="2">
        <f t="shared" si="202"/>
        <v>1</v>
      </c>
      <c r="AJ1287" s="44" t="str">
        <f t="shared" si="203"/>
        <v>30981738W30522632E</v>
      </c>
      <c r="AK1287" s="2">
        <f>IF(COUNTIF(AJ$2:AJ1287,AJ1287)&gt;1,0,1)</f>
        <v>1</v>
      </c>
      <c r="AL1287" s="2">
        <f t="shared" si="204"/>
        <v>0</v>
      </c>
      <c r="AM1287" s="2">
        <f t="shared" si="205"/>
        <v>0</v>
      </c>
      <c r="AN1287" s="2">
        <f t="shared" si="206"/>
        <v>0</v>
      </c>
      <c r="AO1287" s="2" t="str">
        <f>VLOOKUP(D1287,'[1]Matriculados PD 2015_2019'!$D:$F,3,0)</f>
        <v>completo</v>
      </c>
      <c r="AP1287" s="2">
        <f t="shared" si="208"/>
        <v>1</v>
      </c>
      <c r="AQ1287" s="2">
        <f t="shared" si="209"/>
        <v>0</v>
      </c>
    </row>
    <row r="1288" spans="1:43">
      <c r="A1288" s="2">
        <v>537</v>
      </c>
      <c r="B1288" s="6" t="s">
        <v>807</v>
      </c>
      <c r="C1288" s="7" t="s">
        <v>120</v>
      </c>
      <c r="D1288" s="7" t="s">
        <v>3397</v>
      </c>
      <c r="E1288" s="8">
        <v>1066789</v>
      </c>
      <c r="F1288" s="8">
        <v>102488</v>
      </c>
      <c r="G1288" s="8" t="s">
        <v>3398</v>
      </c>
      <c r="H1288" s="7" t="s">
        <v>73</v>
      </c>
      <c r="I1288" s="7" t="s">
        <v>74</v>
      </c>
      <c r="J1288" s="8" t="s">
        <v>75</v>
      </c>
      <c r="K1288" s="8" t="s">
        <v>3399</v>
      </c>
      <c r="L1288" s="7">
        <v>2016</v>
      </c>
      <c r="M1288" s="9">
        <v>42798</v>
      </c>
      <c r="N1288" s="10" t="s">
        <v>77</v>
      </c>
      <c r="O1288" s="10">
        <v>0</v>
      </c>
      <c r="P1288" s="10" t="s">
        <v>78</v>
      </c>
      <c r="Q1288" s="10" t="s">
        <v>78</v>
      </c>
      <c r="R1288" s="10" t="s">
        <v>78</v>
      </c>
      <c r="S1288" s="10" t="s">
        <v>78</v>
      </c>
      <c r="T1288" s="8" t="s">
        <v>90</v>
      </c>
      <c r="U1288" s="7" t="s">
        <v>1712</v>
      </c>
      <c r="V1288" s="8" t="s">
        <v>1713</v>
      </c>
      <c r="W1288" s="7" t="s">
        <v>73</v>
      </c>
      <c r="X1288" s="11" t="s">
        <v>814</v>
      </c>
      <c r="Y1288" s="8">
        <v>345</v>
      </c>
      <c r="Z1288" s="8" t="s">
        <v>815</v>
      </c>
      <c r="AA1288" s="7" t="s">
        <v>781</v>
      </c>
      <c r="AB1288" s="12" t="s">
        <v>782</v>
      </c>
      <c r="AC1288" s="4">
        <f t="shared" si="200"/>
        <v>1</v>
      </c>
      <c r="AD1288" s="2">
        <f>IF(COUNTIF(D$2:D1288,D1288)&gt;1,0,1)</f>
        <v>0</v>
      </c>
      <c r="AG1288" s="2">
        <f t="shared" si="201"/>
        <v>0</v>
      </c>
      <c r="AH1288" s="2">
        <f t="shared" si="207"/>
        <v>0</v>
      </c>
      <c r="AI1288" s="2">
        <f t="shared" si="202"/>
        <v>0</v>
      </c>
      <c r="AJ1288" s="44" t="str">
        <f t="shared" si="203"/>
        <v>30981738W30522632E</v>
      </c>
      <c r="AK1288" s="2">
        <f>IF(COUNTIF(AJ$2:AJ1288,AJ1288)&gt;1,0,1)</f>
        <v>0</v>
      </c>
      <c r="AL1288" s="2">
        <f t="shared" si="204"/>
        <v>0</v>
      </c>
      <c r="AM1288" s="2">
        <f t="shared" si="205"/>
        <v>0</v>
      </c>
      <c r="AN1288" s="2">
        <f t="shared" si="206"/>
        <v>0</v>
      </c>
      <c r="AO1288" s="2" t="str">
        <f>VLOOKUP(D1288,'[1]Matriculados PD 2015_2019'!$D:$F,3,0)</f>
        <v>completo</v>
      </c>
      <c r="AP1288" s="2">
        <f t="shared" si="208"/>
        <v>0</v>
      </c>
      <c r="AQ1288" s="2">
        <f t="shared" si="209"/>
        <v>0</v>
      </c>
    </row>
    <row r="1289" spans="1:43">
      <c r="A1289" s="2">
        <v>537</v>
      </c>
      <c r="B1289" s="5" t="s">
        <v>807</v>
      </c>
      <c r="C1289" s="13" t="s">
        <v>120</v>
      </c>
      <c r="D1289" s="13" t="s">
        <v>3406</v>
      </c>
      <c r="E1289" s="14">
        <v>10261436</v>
      </c>
      <c r="F1289" s="14">
        <v>102488</v>
      </c>
      <c r="G1289" s="14" t="s">
        <v>3407</v>
      </c>
      <c r="H1289" s="13" t="s">
        <v>83</v>
      </c>
      <c r="I1289" s="13" t="s">
        <v>74</v>
      </c>
      <c r="J1289" s="14" t="s">
        <v>75</v>
      </c>
      <c r="K1289" s="14" t="s">
        <v>3408</v>
      </c>
      <c r="L1289" s="13">
        <v>2016</v>
      </c>
      <c r="M1289" s="15">
        <v>42853</v>
      </c>
      <c r="N1289" s="16" t="s">
        <v>77</v>
      </c>
      <c r="O1289" s="16">
        <v>0</v>
      </c>
      <c r="P1289" s="16" t="s">
        <v>78</v>
      </c>
      <c r="Q1289" s="16" t="s">
        <v>79</v>
      </c>
      <c r="R1289" s="16" t="s">
        <v>78</v>
      </c>
      <c r="S1289" s="16" t="s">
        <v>78</v>
      </c>
      <c r="T1289" s="14" t="s">
        <v>80</v>
      </c>
      <c r="U1289" s="13" t="s">
        <v>836</v>
      </c>
      <c r="V1289" s="14" t="s">
        <v>837</v>
      </c>
      <c r="W1289" s="13" t="s">
        <v>83</v>
      </c>
      <c r="X1289" s="17" t="s">
        <v>4691</v>
      </c>
      <c r="Y1289" s="14">
        <v>583</v>
      </c>
      <c r="Z1289" s="14" t="s">
        <v>838</v>
      </c>
      <c r="AA1289" s="13" t="s">
        <v>781</v>
      </c>
      <c r="AB1289" s="18" t="s">
        <v>782</v>
      </c>
      <c r="AC1289" s="4">
        <f t="shared" si="200"/>
        <v>1</v>
      </c>
      <c r="AD1289" s="2">
        <f>IF(COUNTIF(D$2:D1289,D1289)&gt;1,0,1)</f>
        <v>1</v>
      </c>
      <c r="AG1289" s="2">
        <f t="shared" si="201"/>
        <v>1</v>
      </c>
      <c r="AH1289" s="2">
        <f t="shared" si="207"/>
        <v>0</v>
      </c>
      <c r="AI1289" s="2">
        <f t="shared" si="202"/>
        <v>1</v>
      </c>
      <c r="AJ1289" s="44" t="str">
        <f t="shared" si="203"/>
        <v>45735835J30950730K</v>
      </c>
      <c r="AK1289" s="2">
        <f>IF(COUNTIF(AJ$2:AJ1289,AJ1289)&gt;1,0,1)</f>
        <v>1</v>
      </c>
      <c r="AL1289" s="2">
        <f t="shared" si="204"/>
        <v>1</v>
      </c>
      <c r="AM1289" s="2">
        <f t="shared" si="205"/>
        <v>0</v>
      </c>
      <c r="AN1289" s="2">
        <f t="shared" si="206"/>
        <v>0</v>
      </c>
      <c r="AO1289" s="2" t="str">
        <f>VLOOKUP(D1289,'[1]Matriculados PD 2015_2019'!$D:$F,3,0)</f>
        <v>completo</v>
      </c>
      <c r="AP1289" s="2">
        <f t="shared" si="208"/>
        <v>1</v>
      </c>
      <c r="AQ1289" s="2">
        <f t="shared" si="209"/>
        <v>0</v>
      </c>
    </row>
    <row r="1290" spans="1:43">
      <c r="A1290" s="2">
        <v>537</v>
      </c>
      <c r="B1290" s="5" t="s">
        <v>807</v>
      </c>
      <c r="C1290" s="13" t="s">
        <v>120</v>
      </c>
      <c r="D1290" s="13" t="s">
        <v>3406</v>
      </c>
      <c r="E1290" s="14">
        <v>10261436</v>
      </c>
      <c r="F1290" s="14">
        <v>102488</v>
      </c>
      <c r="G1290" s="14" t="s">
        <v>3407</v>
      </c>
      <c r="H1290" s="13" t="s">
        <v>83</v>
      </c>
      <c r="I1290" s="13" t="s">
        <v>74</v>
      </c>
      <c r="J1290" s="14" t="s">
        <v>75</v>
      </c>
      <c r="K1290" s="14" t="s">
        <v>3408</v>
      </c>
      <c r="L1290" s="13">
        <v>2016</v>
      </c>
      <c r="M1290" s="15">
        <v>42853</v>
      </c>
      <c r="N1290" s="16" t="s">
        <v>77</v>
      </c>
      <c r="O1290" s="16">
        <v>0</v>
      </c>
      <c r="P1290" s="16" t="s">
        <v>78</v>
      </c>
      <c r="Q1290" s="16" t="s">
        <v>79</v>
      </c>
      <c r="R1290" s="16" t="s">
        <v>78</v>
      </c>
      <c r="S1290" s="16" t="s">
        <v>78</v>
      </c>
      <c r="T1290" s="14" t="s">
        <v>80</v>
      </c>
      <c r="U1290" s="13" t="s">
        <v>3409</v>
      </c>
      <c r="V1290" s="14" t="s">
        <v>3410</v>
      </c>
      <c r="W1290" s="13"/>
      <c r="X1290" s="17"/>
      <c r="Y1290" s="14"/>
      <c r="Z1290" s="14"/>
      <c r="AA1290" s="13"/>
      <c r="AB1290" s="18"/>
      <c r="AC1290" s="4">
        <f t="shared" si="200"/>
        <v>1</v>
      </c>
      <c r="AD1290" s="2">
        <f>IF(COUNTIF(D$2:D1290,D1290)&gt;1,0,1)</f>
        <v>0</v>
      </c>
      <c r="AG1290" s="2">
        <f t="shared" si="201"/>
        <v>0</v>
      </c>
      <c r="AH1290" s="2">
        <f t="shared" si="207"/>
        <v>0</v>
      </c>
      <c r="AI1290" s="2">
        <f t="shared" si="202"/>
        <v>0</v>
      </c>
      <c r="AJ1290" s="44" t="str">
        <f t="shared" si="203"/>
        <v>45735835JAV3241361</v>
      </c>
      <c r="AK1290" s="2">
        <f>IF(COUNTIF(AJ$2:AJ1290,AJ1290)&gt;1,0,1)</f>
        <v>1</v>
      </c>
      <c r="AL1290" s="2">
        <f t="shared" si="204"/>
        <v>0</v>
      </c>
      <c r="AM1290" s="2">
        <f t="shared" si="205"/>
        <v>0</v>
      </c>
      <c r="AN1290" s="2">
        <f t="shared" si="206"/>
        <v>0</v>
      </c>
      <c r="AO1290" s="2" t="str">
        <f>VLOOKUP(D1290,'[1]Matriculados PD 2015_2019'!$D:$F,3,0)</f>
        <v>completo</v>
      </c>
      <c r="AP1290" s="2">
        <f t="shared" si="208"/>
        <v>0</v>
      </c>
      <c r="AQ1290" s="2">
        <f t="shared" si="209"/>
        <v>0</v>
      </c>
    </row>
    <row r="1291" spans="1:43">
      <c r="A1291" s="2">
        <v>537</v>
      </c>
      <c r="B1291" s="6" t="s">
        <v>807</v>
      </c>
      <c r="C1291" s="7" t="s">
        <v>120</v>
      </c>
      <c r="D1291" s="7" t="s">
        <v>3406</v>
      </c>
      <c r="E1291" s="8">
        <v>10261436</v>
      </c>
      <c r="F1291" s="8">
        <v>102488</v>
      </c>
      <c r="G1291" s="8" t="s">
        <v>3407</v>
      </c>
      <c r="H1291" s="7" t="s">
        <v>83</v>
      </c>
      <c r="I1291" s="7" t="s">
        <v>74</v>
      </c>
      <c r="J1291" s="8" t="s">
        <v>75</v>
      </c>
      <c r="K1291" s="8" t="s">
        <v>3408</v>
      </c>
      <c r="L1291" s="7">
        <v>2016</v>
      </c>
      <c r="M1291" s="9">
        <v>42853</v>
      </c>
      <c r="N1291" s="10" t="s">
        <v>77</v>
      </c>
      <c r="O1291" s="10">
        <v>0</v>
      </c>
      <c r="P1291" s="10" t="s">
        <v>78</v>
      </c>
      <c r="Q1291" s="10" t="s">
        <v>79</v>
      </c>
      <c r="R1291" s="10" t="s">
        <v>78</v>
      </c>
      <c r="S1291" s="10" t="s">
        <v>78</v>
      </c>
      <c r="T1291" s="8" t="s">
        <v>80</v>
      </c>
      <c r="U1291" s="7" t="s">
        <v>2453</v>
      </c>
      <c r="V1291" s="8" t="s">
        <v>2454</v>
      </c>
      <c r="W1291" s="7" t="s">
        <v>73</v>
      </c>
      <c r="X1291" s="11" t="s">
        <v>565</v>
      </c>
      <c r="Y1291" s="8">
        <v>350</v>
      </c>
      <c r="Z1291" s="8" t="s">
        <v>1747</v>
      </c>
      <c r="AA1291" s="7" t="s">
        <v>781</v>
      </c>
      <c r="AB1291" s="12" t="s">
        <v>782</v>
      </c>
      <c r="AC1291" s="4">
        <f t="shared" si="200"/>
        <v>1</v>
      </c>
      <c r="AD1291" s="2">
        <f>IF(COUNTIF(D$2:D1291,D1291)&gt;1,0,1)</f>
        <v>0</v>
      </c>
      <c r="AG1291" s="2">
        <f t="shared" si="201"/>
        <v>0</v>
      </c>
      <c r="AH1291" s="2">
        <f t="shared" si="207"/>
        <v>0</v>
      </c>
      <c r="AI1291" s="2">
        <f t="shared" si="202"/>
        <v>0</v>
      </c>
      <c r="AJ1291" s="44" t="str">
        <f t="shared" si="203"/>
        <v>45735835JX3233636C</v>
      </c>
      <c r="AK1291" s="2">
        <f>IF(COUNTIF(AJ$2:AJ1291,AJ1291)&gt;1,0,1)</f>
        <v>1</v>
      </c>
      <c r="AL1291" s="2">
        <f t="shared" si="204"/>
        <v>0</v>
      </c>
      <c r="AM1291" s="2">
        <f t="shared" si="205"/>
        <v>0</v>
      </c>
      <c r="AN1291" s="2">
        <f t="shared" si="206"/>
        <v>0</v>
      </c>
      <c r="AO1291" s="2" t="str">
        <f>VLOOKUP(D1291,'[1]Matriculados PD 2015_2019'!$D:$F,3,0)</f>
        <v>completo</v>
      </c>
      <c r="AP1291" s="2">
        <f t="shared" si="208"/>
        <v>0</v>
      </c>
      <c r="AQ1291" s="2">
        <f t="shared" si="209"/>
        <v>0</v>
      </c>
    </row>
    <row r="1292" spans="1:43">
      <c r="A1292" s="2">
        <v>537</v>
      </c>
      <c r="B1292" s="6" t="s">
        <v>807</v>
      </c>
      <c r="C1292" s="7" t="s">
        <v>120</v>
      </c>
      <c r="D1292" s="7" t="s">
        <v>3406</v>
      </c>
      <c r="E1292" s="8">
        <v>10261436</v>
      </c>
      <c r="F1292" s="8">
        <v>102488</v>
      </c>
      <c r="G1292" s="8" t="s">
        <v>3407</v>
      </c>
      <c r="H1292" s="7" t="s">
        <v>83</v>
      </c>
      <c r="I1292" s="7" t="s">
        <v>74</v>
      </c>
      <c r="J1292" s="8" t="s">
        <v>75</v>
      </c>
      <c r="K1292" s="8" t="s">
        <v>3408</v>
      </c>
      <c r="L1292" s="7">
        <v>2016</v>
      </c>
      <c r="M1292" s="9">
        <v>42853</v>
      </c>
      <c r="N1292" s="10" t="s">
        <v>77</v>
      </c>
      <c r="O1292" s="10">
        <v>0</v>
      </c>
      <c r="P1292" s="10" t="s">
        <v>78</v>
      </c>
      <c r="Q1292" s="10" t="s">
        <v>79</v>
      </c>
      <c r="R1292" s="10" t="s">
        <v>78</v>
      </c>
      <c r="S1292" s="10" t="s">
        <v>78</v>
      </c>
      <c r="T1292" s="8" t="s">
        <v>90</v>
      </c>
      <c r="U1292" s="7" t="s">
        <v>2453</v>
      </c>
      <c r="V1292" s="8" t="s">
        <v>2454</v>
      </c>
      <c r="W1292" s="7" t="s">
        <v>73</v>
      </c>
      <c r="X1292" s="11" t="s">
        <v>565</v>
      </c>
      <c r="Y1292" s="8">
        <v>350</v>
      </c>
      <c r="Z1292" s="8" t="s">
        <v>1747</v>
      </c>
      <c r="AA1292" s="7" t="s">
        <v>781</v>
      </c>
      <c r="AB1292" s="12" t="s">
        <v>782</v>
      </c>
      <c r="AC1292" s="4">
        <f t="shared" si="200"/>
        <v>1</v>
      </c>
      <c r="AD1292" s="2">
        <f>IF(COUNTIF(D$2:D1292,D1292)&gt;1,0,1)</f>
        <v>0</v>
      </c>
      <c r="AG1292" s="2">
        <f t="shared" si="201"/>
        <v>0</v>
      </c>
      <c r="AH1292" s="2">
        <f t="shared" si="207"/>
        <v>0</v>
      </c>
      <c r="AI1292" s="2">
        <f t="shared" si="202"/>
        <v>0</v>
      </c>
      <c r="AJ1292" s="44" t="str">
        <f t="shared" si="203"/>
        <v>45735835JX3233636C</v>
      </c>
      <c r="AK1292" s="2">
        <f>IF(COUNTIF(AJ$2:AJ1292,AJ1292)&gt;1,0,1)</f>
        <v>0</v>
      </c>
      <c r="AL1292" s="2">
        <f t="shared" si="204"/>
        <v>0</v>
      </c>
      <c r="AM1292" s="2">
        <f t="shared" si="205"/>
        <v>0</v>
      </c>
      <c r="AN1292" s="2">
        <f t="shared" si="206"/>
        <v>0</v>
      </c>
      <c r="AO1292" s="2" t="str">
        <f>VLOOKUP(D1292,'[1]Matriculados PD 2015_2019'!$D:$F,3,0)</f>
        <v>completo</v>
      </c>
      <c r="AP1292" s="2">
        <f t="shared" si="208"/>
        <v>0</v>
      </c>
      <c r="AQ1292" s="2">
        <f t="shared" si="209"/>
        <v>0</v>
      </c>
    </row>
    <row r="1293" spans="1:43">
      <c r="A1293" s="2">
        <v>537</v>
      </c>
      <c r="B1293" s="5" t="s">
        <v>807</v>
      </c>
      <c r="C1293" s="13" t="s">
        <v>120</v>
      </c>
      <c r="D1293" s="13" t="s">
        <v>3414</v>
      </c>
      <c r="E1293" s="14">
        <v>1084057</v>
      </c>
      <c r="F1293" s="14">
        <v>102488</v>
      </c>
      <c r="G1293" s="14" t="s">
        <v>3415</v>
      </c>
      <c r="H1293" s="13" t="s">
        <v>73</v>
      </c>
      <c r="I1293" s="13" t="s">
        <v>74</v>
      </c>
      <c r="J1293" s="14" t="s">
        <v>75</v>
      </c>
      <c r="K1293" s="14" t="s">
        <v>3416</v>
      </c>
      <c r="L1293" s="13">
        <v>2016</v>
      </c>
      <c r="M1293" s="15">
        <v>42671</v>
      </c>
      <c r="N1293" s="16" t="s">
        <v>77</v>
      </c>
      <c r="O1293" s="16">
        <v>0</v>
      </c>
      <c r="P1293" s="16" t="s">
        <v>78</v>
      </c>
      <c r="Q1293" s="16" t="s">
        <v>79</v>
      </c>
      <c r="R1293" s="16" t="s">
        <v>78</v>
      </c>
      <c r="S1293" s="16" t="s">
        <v>78</v>
      </c>
      <c r="T1293" s="14" t="s">
        <v>80</v>
      </c>
      <c r="U1293" s="13" t="s">
        <v>3417</v>
      </c>
      <c r="V1293" s="14" t="s">
        <v>3418</v>
      </c>
      <c r="W1293" s="13" t="s">
        <v>83</v>
      </c>
      <c r="X1293" s="17" t="s">
        <v>426</v>
      </c>
      <c r="Y1293" s="14">
        <v>215</v>
      </c>
      <c r="Z1293" s="14" t="s">
        <v>430</v>
      </c>
      <c r="AA1293" s="13" t="s">
        <v>263</v>
      </c>
      <c r="AB1293" s="18" t="s">
        <v>264</v>
      </c>
      <c r="AC1293" s="4">
        <f t="shared" si="200"/>
        <v>1</v>
      </c>
      <c r="AD1293" s="2">
        <f>IF(COUNTIF(D$2:D1293,D1293)&gt;1,0,1)</f>
        <v>1</v>
      </c>
      <c r="AG1293" s="2">
        <f t="shared" si="201"/>
        <v>1</v>
      </c>
      <c r="AH1293" s="2">
        <f t="shared" si="207"/>
        <v>0</v>
      </c>
      <c r="AI1293" s="2">
        <f t="shared" si="202"/>
        <v>1</v>
      </c>
      <c r="AJ1293" s="44" t="str">
        <f t="shared" si="203"/>
        <v>45745704S26974295X</v>
      </c>
      <c r="AK1293" s="2">
        <f>IF(COUNTIF(AJ$2:AJ1293,AJ1293)&gt;1,0,1)</f>
        <v>1</v>
      </c>
      <c r="AL1293" s="2">
        <f t="shared" si="204"/>
        <v>1</v>
      </c>
      <c r="AM1293" s="2">
        <f t="shared" si="205"/>
        <v>0</v>
      </c>
      <c r="AN1293" s="2">
        <f t="shared" si="206"/>
        <v>0</v>
      </c>
      <c r="AO1293" s="2" t="str">
        <f>VLOOKUP(D1293,'[1]Matriculados PD 2015_2019'!$D:$F,3,0)</f>
        <v>completo</v>
      </c>
      <c r="AP1293" s="2">
        <f t="shared" si="208"/>
        <v>1</v>
      </c>
      <c r="AQ1293" s="2">
        <f t="shared" si="209"/>
        <v>0</v>
      </c>
    </row>
    <row r="1294" spans="1:43">
      <c r="A1294" s="2">
        <v>537</v>
      </c>
      <c r="B1294" s="6" t="s">
        <v>807</v>
      </c>
      <c r="C1294" s="7" t="s">
        <v>120</v>
      </c>
      <c r="D1294" s="7" t="s">
        <v>3414</v>
      </c>
      <c r="E1294" s="8">
        <v>1084057</v>
      </c>
      <c r="F1294" s="8">
        <v>102488</v>
      </c>
      <c r="G1294" s="8" t="s">
        <v>3415</v>
      </c>
      <c r="H1294" s="7" t="s">
        <v>73</v>
      </c>
      <c r="I1294" s="7" t="s">
        <v>74</v>
      </c>
      <c r="J1294" s="8" t="s">
        <v>75</v>
      </c>
      <c r="K1294" s="8" t="s">
        <v>3416</v>
      </c>
      <c r="L1294" s="7">
        <v>2016</v>
      </c>
      <c r="M1294" s="9">
        <v>42671</v>
      </c>
      <c r="N1294" s="10" t="s">
        <v>77</v>
      </c>
      <c r="O1294" s="10">
        <v>0</v>
      </c>
      <c r="P1294" s="10" t="s">
        <v>78</v>
      </c>
      <c r="Q1294" s="10" t="s">
        <v>79</v>
      </c>
      <c r="R1294" s="10" t="s">
        <v>78</v>
      </c>
      <c r="S1294" s="10" t="s">
        <v>78</v>
      </c>
      <c r="T1294" s="8" t="s">
        <v>80</v>
      </c>
      <c r="U1294" s="7" t="s">
        <v>812</v>
      </c>
      <c r="V1294" s="8" t="s">
        <v>813</v>
      </c>
      <c r="W1294" s="7" t="s">
        <v>73</v>
      </c>
      <c r="X1294" s="11" t="s">
        <v>814</v>
      </c>
      <c r="Y1294" s="8">
        <v>345</v>
      </c>
      <c r="Z1294" s="8" t="s">
        <v>815</v>
      </c>
      <c r="AA1294" s="7" t="s">
        <v>781</v>
      </c>
      <c r="AB1294" s="12" t="s">
        <v>782</v>
      </c>
      <c r="AC1294" s="4">
        <f t="shared" si="200"/>
        <v>1</v>
      </c>
      <c r="AD1294" s="2">
        <f>IF(COUNTIF(D$2:D1294,D1294)&gt;1,0,1)</f>
        <v>0</v>
      </c>
      <c r="AG1294" s="2">
        <f t="shared" si="201"/>
        <v>0</v>
      </c>
      <c r="AH1294" s="2">
        <f t="shared" si="207"/>
        <v>0</v>
      </c>
      <c r="AI1294" s="2">
        <f t="shared" si="202"/>
        <v>0</v>
      </c>
      <c r="AJ1294" s="44" t="str">
        <f t="shared" si="203"/>
        <v>45745704S30540346A</v>
      </c>
      <c r="AK1294" s="2">
        <f>IF(COUNTIF(AJ$2:AJ1294,AJ1294)&gt;1,0,1)</f>
        <v>1</v>
      </c>
      <c r="AL1294" s="2">
        <f t="shared" si="204"/>
        <v>0</v>
      </c>
      <c r="AM1294" s="2">
        <f t="shared" si="205"/>
        <v>0</v>
      </c>
      <c r="AN1294" s="2">
        <f t="shared" si="206"/>
        <v>0</v>
      </c>
      <c r="AO1294" s="2" t="str">
        <f>VLOOKUP(D1294,'[1]Matriculados PD 2015_2019'!$D:$F,3,0)</f>
        <v>completo</v>
      </c>
      <c r="AP1294" s="2">
        <f t="shared" si="208"/>
        <v>0</v>
      </c>
      <c r="AQ1294" s="2">
        <f t="shared" si="209"/>
        <v>0</v>
      </c>
    </row>
    <row r="1295" spans="1:43">
      <c r="A1295" s="2">
        <v>537</v>
      </c>
      <c r="B1295" s="5" t="s">
        <v>807</v>
      </c>
      <c r="C1295" s="13" t="s">
        <v>120</v>
      </c>
      <c r="D1295" s="13" t="s">
        <v>3414</v>
      </c>
      <c r="E1295" s="14">
        <v>1084057</v>
      </c>
      <c r="F1295" s="14">
        <v>102488</v>
      </c>
      <c r="G1295" s="14" t="s">
        <v>3415</v>
      </c>
      <c r="H1295" s="13" t="s">
        <v>73</v>
      </c>
      <c r="I1295" s="13" t="s">
        <v>74</v>
      </c>
      <c r="J1295" s="14" t="s">
        <v>75</v>
      </c>
      <c r="K1295" s="14" t="s">
        <v>3416</v>
      </c>
      <c r="L1295" s="13">
        <v>2016</v>
      </c>
      <c r="M1295" s="15">
        <v>42671</v>
      </c>
      <c r="N1295" s="16" t="s">
        <v>77</v>
      </c>
      <c r="O1295" s="16">
        <v>0</v>
      </c>
      <c r="P1295" s="16" t="s">
        <v>78</v>
      </c>
      <c r="Q1295" s="16" t="s">
        <v>79</v>
      </c>
      <c r="R1295" s="16" t="s">
        <v>78</v>
      </c>
      <c r="S1295" s="16" t="s">
        <v>78</v>
      </c>
      <c r="T1295" s="14" t="s">
        <v>90</v>
      </c>
      <c r="U1295" s="13" t="s">
        <v>812</v>
      </c>
      <c r="V1295" s="14" t="s">
        <v>813</v>
      </c>
      <c r="W1295" s="13" t="s">
        <v>73</v>
      </c>
      <c r="X1295" s="17" t="s">
        <v>814</v>
      </c>
      <c r="Y1295" s="14">
        <v>345</v>
      </c>
      <c r="Z1295" s="14" t="s">
        <v>815</v>
      </c>
      <c r="AA1295" s="13" t="s">
        <v>781</v>
      </c>
      <c r="AB1295" s="18" t="s">
        <v>782</v>
      </c>
      <c r="AC1295" s="4">
        <f t="shared" si="200"/>
        <v>1</v>
      </c>
      <c r="AD1295" s="2">
        <f>IF(COUNTIF(D$2:D1295,D1295)&gt;1,0,1)</f>
        <v>0</v>
      </c>
      <c r="AG1295" s="2">
        <f t="shared" si="201"/>
        <v>0</v>
      </c>
      <c r="AH1295" s="2">
        <f t="shared" si="207"/>
        <v>0</v>
      </c>
      <c r="AI1295" s="2">
        <f t="shared" si="202"/>
        <v>0</v>
      </c>
      <c r="AJ1295" s="44" t="str">
        <f t="shared" si="203"/>
        <v>45745704S30540346A</v>
      </c>
      <c r="AK1295" s="2">
        <f>IF(COUNTIF(AJ$2:AJ1295,AJ1295)&gt;1,0,1)</f>
        <v>0</v>
      </c>
      <c r="AL1295" s="2">
        <f t="shared" si="204"/>
        <v>0</v>
      </c>
      <c r="AM1295" s="2">
        <f t="shared" si="205"/>
        <v>0</v>
      </c>
      <c r="AN1295" s="2">
        <f t="shared" si="206"/>
        <v>0</v>
      </c>
      <c r="AO1295" s="2" t="str">
        <f>VLOOKUP(D1295,'[1]Matriculados PD 2015_2019'!$D:$F,3,0)</f>
        <v>completo</v>
      </c>
      <c r="AP1295" s="2">
        <f t="shared" si="208"/>
        <v>0</v>
      </c>
      <c r="AQ1295" s="2">
        <f t="shared" si="209"/>
        <v>0</v>
      </c>
    </row>
    <row r="1296" spans="1:43">
      <c r="A1296" s="2">
        <v>537</v>
      </c>
      <c r="B1296" s="6" t="s">
        <v>807</v>
      </c>
      <c r="C1296" s="7" t="s">
        <v>120</v>
      </c>
      <c r="D1296" s="7" t="s">
        <v>3425</v>
      </c>
      <c r="E1296" s="8">
        <v>20054198</v>
      </c>
      <c r="F1296" s="8">
        <v>102488</v>
      </c>
      <c r="G1296" s="8" t="s">
        <v>3426</v>
      </c>
      <c r="H1296" s="7" t="s">
        <v>73</v>
      </c>
      <c r="I1296" s="7" t="s">
        <v>301</v>
      </c>
      <c r="J1296" s="8" t="s">
        <v>75</v>
      </c>
      <c r="K1296" s="8" t="s">
        <v>3427</v>
      </c>
      <c r="L1296" s="7">
        <v>2016</v>
      </c>
      <c r="M1296" s="9">
        <v>42723</v>
      </c>
      <c r="N1296" s="10" t="s">
        <v>113</v>
      </c>
      <c r="O1296" s="10">
        <v>0</v>
      </c>
      <c r="P1296" s="10" t="s">
        <v>78</v>
      </c>
      <c r="Q1296" s="10" t="s">
        <v>79</v>
      </c>
      <c r="R1296" s="10" t="s">
        <v>78</v>
      </c>
      <c r="S1296" s="10" t="s">
        <v>78</v>
      </c>
      <c r="T1296" s="8" t="s">
        <v>80</v>
      </c>
      <c r="U1296" s="7" t="s">
        <v>865</v>
      </c>
      <c r="V1296" s="8" t="s">
        <v>866</v>
      </c>
      <c r="W1296" s="7" t="s">
        <v>73</v>
      </c>
      <c r="X1296" s="11" t="s">
        <v>565</v>
      </c>
      <c r="Y1296" s="8">
        <v>575</v>
      </c>
      <c r="Z1296" s="8" t="s">
        <v>867</v>
      </c>
      <c r="AA1296" s="7" t="s">
        <v>781</v>
      </c>
      <c r="AB1296" s="12" t="s">
        <v>782</v>
      </c>
      <c r="AC1296" s="4">
        <f t="shared" si="200"/>
        <v>1</v>
      </c>
      <c r="AD1296" s="2">
        <f>IF(COUNTIF(D$2:D1296,D1296)&gt;1,0,1)</f>
        <v>1</v>
      </c>
      <c r="AG1296" s="2">
        <f t="shared" si="201"/>
        <v>1</v>
      </c>
      <c r="AH1296" s="2">
        <f t="shared" si="207"/>
        <v>0</v>
      </c>
      <c r="AI1296" s="2">
        <f t="shared" si="202"/>
        <v>0</v>
      </c>
      <c r="AJ1296" s="44" t="str">
        <f t="shared" si="203"/>
        <v>AO416486830191937K</v>
      </c>
      <c r="AK1296" s="2">
        <f>IF(COUNTIF(AJ$2:AJ1296,AJ1296)&gt;1,0,1)</f>
        <v>1</v>
      </c>
      <c r="AL1296" s="2">
        <f t="shared" si="204"/>
        <v>1</v>
      </c>
      <c r="AM1296" s="2">
        <f t="shared" si="205"/>
        <v>0</v>
      </c>
      <c r="AN1296" s="2">
        <f t="shared" si="206"/>
        <v>1</v>
      </c>
      <c r="AO1296" s="2" t="str">
        <f>VLOOKUP(D1296,'[1]Matriculados PD 2015_2019'!$D:$F,3,0)</f>
        <v>completo</v>
      </c>
      <c r="AP1296" s="2">
        <f t="shared" si="208"/>
        <v>1</v>
      </c>
      <c r="AQ1296" s="2">
        <f t="shared" si="209"/>
        <v>0</v>
      </c>
    </row>
    <row r="1297" spans="1:43">
      <c r="A1297" s="2">
        <v>537</v>
      </c>
      <c r="B1297" s="6" t="s">
        <v>807</v>
      </c>
      <c r="C1297" s="7" t="s">
        <v>120</v>
      </c>
      <c r="D1297" s="7" t="s">
        <v>3425</v>
      </c>
      <c r="E1297" s="8">
        <v>20054198</v>
      </c>
      <c r="F1297" s="8">
        <v>102488</v>
      </c>
      <c r="G1297" s="8" t="s">
        <v>3426</v>
      </c>
      <c r="H1297" s="7" t="s">
        <v>73</v>
      </c>
      <c r="I1297" s="7" t="s">
        <v>301</v>
      </c>
      <c r="J1297" s="8" t="s">
        <v>75</v>
      </c>
      <c r="K1297" s="8" t="s">
        <v>3427</v>
      </c>
      <c r="L1297" s="7">
        <v>2016</v>
      </c>
      <c r="M1297" s="9">
        <v>42723</v>
      </c>
      <c r="N1297" s="10" t="s">
        <v>113</v>
      </c>
      <c r="O1297" s="10">
        <v>0</v>
      </c>
      <c r="P1297" s="10" t="s">
        <v>78</v>
      </c>
      <c r="Q1297" s="10" t="s">
        <v>79</v>
      </c>
      <c r="R1297" s="10" t="s">
        <v>78</v>
      </c>
      <c r="S1297" s="10" t="s">
        <v>78</v>
      </c>
      <c r="T1297" s="8" t="s">
        <v>80</v>
      </c>
      <c r="U1297" s="7" t="s">
        <v>2408</v>
      </c>
      <c r="V1297" s="8" t="s">
        <v>2409</v>
      </c>
      <c r="W1297" s="7" t="s">
        <v>73</v>
      </c>
      <c r="X1297" s="11" t="s">
        <v>565</v>
      </c>
      <c r="Y1297" s="8">
        <v>567</v>
      </c>
      <c r="Z1297" s="8" t="s">
        <v>861</v>
      </c>
      <c r="AA1297" s="7" t="s">
        <v>781</v>
      </c>
      <c r="AB1297" s="12" t="s">
        <v>782</v>
      </c>
      <c r="AC1297" s="4">
        <f t="shared" si="200"/>
        <v>1</v>
      </c>
      <c r="AD1297" s="2">
        <f>IF(COUNTIF(D$2:D1297,D1297)&gt;1,0,1)</f>
        <v>0</v>
      </c>
      <c r="AG1297" s="2">
        <f t="shared" si="201"/>
        <v>0</v>
      </c>
      <c r="AH1297" s="2">
        <f t="shared" si="207"/>
        <v>0</v>
      </c>
      <c r="AI1297" s="2">
        <f t="shared" si="202"/>
        <v>0</v>
      </c>
      <c r="AJ1297" s="44" t="str">
        <f t="shared" si="203"/>
        <v>AO416486846858685A</v>
      </c>
      <c r="AK1297" s="2">
        <f>IF(COUNTIF(AJ$2:AJ1297,AJ1297)&gt;1,0,1)</f>
        <v>1</v>
      </c>
      <c r="AL1297" s="2">
        <f t="shared" si="204"/>
        <v>0</v>
      </c>
      <c r="AM1297" s="2">
        <f t="shared" si="205"/>
        <v>0</v>
      </c>
      <c r="AN1297" s="2">
        <f t="shared" si="206"/>
        <v>0</v>
      </c>
      <c r="AO1297" s="2" t="str">
        <f>VLOOKUP(D1297,'[1]Matriculados PD 2015_2019'!$D:$F,3,0)</f>
        <v>completo</v>
      </c>
      <c r="AP1297" s="2">
        <f t="shared" si="208"/>
        <v>0</v>
      </c>
      <c r="AQ1297" s="2">
        <f t="shared" si="209"/>
        <v>0</v>
      </c>
    </row>
    <row r="1298" spans="1:43">
      <c r="A1298" s="2">
        <v>537</v>
      </c>
      <c r="B1298" s="5" t="s">
        <v>807</v>
      </c>
      <c r="C1298" s="13" t="s">
        <v>120</v>
      </c>
      <c r="D1298" s="13" t="s">
        <v>3425</v>
      </c>
      <c r="E1298" s="14">
        <v>20054198</v>
      </c>
      <c r="F1298" s="14">
        <v>102488</v>
      </c>
      <c r="G1298" s="14" t="s">
        <v>3426</v>
      </c>
      <c r="H1298" s="13" t="s">
        <v>73</v>
      </c>
      <c r="I1298" s="13" t="s">
        <v>301</v>
      </c>
      <c r="J1298" s="14" t="s">
        <v>75</v>
      </c>
      <c r="K1298" s="14" t="s">
        <v>3427</v>
      </c>
      <c r="L1298" s="13">
        <v>2016</v>
      </c>
      <c r="M1298" s="15">
        <v>42723</v>
      </c>
      <c r="N1298" s="16" t="s">
        <v>113</v>
      </c>
      <c r="O1298" s="16">
        <v>0</v>
      </c>
      <c r="P1298" s="16" t="s">
        <v>78</v>
      </c>
      <c r="Q1298" s="16" t="s">
        <v>79</v>
      </c>
      <c r="R1298" s="16" t="s">
        <v>78</v>
      </c>
      <c r="S1298" s="16" t="s">
        <v>78</v>
      </c>
      <c r="T1298" s="14" t="s">
        <v>90</v>
      </c>
      <c r="U1298" s="13" t="s">
        <v>865</v>
      </c>
      <c r="V1298" s="14" t="s">
        <v>866</v>
      </c>
      <c r="W1298" s="13" t="s">
        <v>73</v>
      </c>
      <c r="X1298" s="17" t="s">
        <v>565</v>
      </c>
      <c r="Y1298" s="14">
        <v>575</v>
      </c>
      <c r="Z1298" s="14" t="s">
        <v>867</v>
      </c>
      <c r="AA1298" s="13" t="s">
        <v>781</v>
      </c>
      <c r="AB1298" s="18" t="s">
        <v>782</v>
      </c>
      <c r="AC1298" s="4">
        <f t="shared" si="200"/>
        <v>1</v>
      </c>
      <c r="AD1298" s="2">
        <f>IF(COUNTIF(D$2:D1298,D1298)&gt;1,0,1)</f>
        <v>0</v>
      </c>
      <c r="AG1298" s="2">
        <f t="shared" si="201"/>
        <v>0</v>
      </c>
      <c r="AH1298" s="2">
        <f t="shared" si="207"/>
        <v>0</v>
      </c>
      <c r="AI1298" s="2">
        <f t="shared" si="202"/>
        <v>0</v>
      </c>
      <c r="AJ1298" s="44" t="str">
        <f t="shared" si="203"/>
        <v>AO416486830191937K</v>
      </c>
      <c r="AK1298" s="2">
        <f>IF(COUNTIF(AJ$2:AJ1298,AJ1298)&gt;1,0,1)</f>
        <v>0</v>
      </c>
      <c r="AL1298" s="2">
        <f t="shared" si="204"/>
        <v>0</v>
      </c>
      <c r="AM1298" s="2">
        <f t="shared" si="205"/>
        <v>0</v>
      </c>
      <c r="AN1298" s="2">
        <f t="shared" si="206"/>
        <v>0</v>
      </c>
      <c r="AO1298" s="2" t="str">
        <f>VLOOKUP(D1298,'[1]Matriculados PD 2015_2019'!$D:$F,3,0)</f>
        <v>completo</v>
      </c>
      <c r="AP1298" s="2">
        <f t="shared" si="208"/>
        <v>0</v>
      </c>
      <c r="AQ1298" s="2">
        <f t="shared" si="209"/>
        <v>0</v>
      </c>
    </row>
    <row r="1299" spans="1:43">
      <c r="A1299" s="2">
        <v>537</v>
      </c>
      <c r="B1299" s="6" t="s">
        <v>807</v>
      </c>
      <c r="C1299" s="7" t="s">
        <v>120</v>
      </c>
      <c r="D1299" s="7" t="s">
        <v>3431</v>
      </c>
      <c r="E1299" s="8">
        <v>20028224</v>
      </c>
      <c r="F1299" s="8">
        <v>102488</v>
      </c>
      <c r="G1299" s="8" t="s">
        <v>3432</v>
      </c>
      <c r="H1299" s="7" t="s">
        <v>73</v>
      </c>
      <c r="I1299" s="7" t="s">
        <v>74</v>
      </c>
      <c r="J1299" s="8" t="s">
        <v>75</v>
      </c>
      <c r="K1299" s="8" t="s">
        <v>3433</v>
      </c>
      <c r="L1299" s="7">
        <v>2016</v>
      </c>
      <c r="M1299" s="9">
        <v>42902</v>
      </c>
      <c r="N1299" s="10" t="s">
        <v>77</v>
      </c>
      <c r="O1299" s="10">
        <v>0</v>
      </c>
      <c r="P1299" s="10" t="s">
        <v>78</v>
      </c>
      <c r="Q1299" s="10" t="s">
        <v>78</v>
      </c>
      <c r="R1299" s="10" t="s">
        <v>78</v>
      </c>
      <c r="S1299" s="10" t="s">
        <v>78</v>
      </c>
      <c r="T1299" s="8" t="s">
        <v>80</v>
      </c>
      <c r="U1299" s="7" t="s">
        <v>827</v>
      </c>
      <c r="V1299" s="8" t="s">
        <v>828</v>
      </c>
      <c r="W1299" s="7" t="s">
        <v>73</v>
      </c>
      <c r="X1299" s="11" t="s">
        <v>1708</v>
      </c>
      <c r="Y1299" s="8">
        <v>814</v>
      </c>
      <c r="Z1299" s="8" t="s">
        <v>829</v>
      </c>
      <c r="AA1299" s="7" t="s">
        <v>263</v>
      </c>
      <c r="AB1299" s="12" t="s">
        <v>264</v>
      </c>
      <c r="AC1299" s="4">
        <f t="shared" si="200"/>
        <v>1</v>
      </c>
      <c r="AD1299" s="2">
        <f>IF(COUNTIF(D$2:D1299,D1299)&gt;1,0,1)</f>
        <v>1</v>
      </c>
      <c r="AG1299" s="2">
        <f t="shared" si="201"/>
        <v>0</v>
      </c>
      <c r="AH1299" s="2">
        <f t="shared" si="207"/>
        <v>0</v>
      </c>
      <c r="AI1299" s="2">
        <f t="shared" si="202"/>
        <v>1</v>
      </c>
      <c r="AJ1299" s="44" t="str">
        <f t="shared" si="203"/>
        <v>XD50930630798891M</v>
      </c>
      <c r="AK1299" s="2">
        <f>IF(COUNTIF(AJ$2:AJ1299,AJ1299)&gt;1,0,1)</f>
        <v>1</v>
      </c>
      <c r="AL1299" s="2">
        <f t="shared" si="204"/>
        <v>1</v>
      </c>
      <c r="AM1299" s="2">
        <f t="shared" si="205"/>
        <v>0</v>
      </c>
      <c r="AN1299" s="2">
        <f t="shared" si="206"/>
        <v>0</v>
      </c>
      <c r="AO1299" s="2" t="str">
        <f>VLOOKUP(D1299,'[1]Matriculados PD 2015_2019'!$D:$F,3,0)</f>
        <v>completo</v>
      </c>
      <c r="AP1299" s="2">
        <f t="shared" si="208"/>
        <v>1</v>
      </c>
      <c r="AQ1299" s="2">
        <f t="shared" si="209"/>
        <v>0</v>
      </c>
    </row>
    <row r="1300" spans="1:43">
      <c r="A1300" s="2">
        <v>537</v>
      </c>
      <c r="B1300" s="6" t="s">
        <v>807</v>
      </c>
      <c r="C1300" s="7" t="s">
        <v>120</v>
      </c>
      <c r="D1300" s="7" t="s">
        <v>3431</v>
      </c>
      <c r="E1300" s="8">
        <v>20028224</v>
      </c>
      <c r="F1300" s="8">
        <v>102488</v>
      </c>
      <c r="G1300" s="8" t="s">
        <v>3432</v>
      </c>
      <c r="H1300" s="7" t="s">
        <v>73</v>
      </c>
      <c r="I1300" s="7" t="s">
        <v>74</v>
      </c>
      <c r="J1300" s="8" t="s">
        <v>75</v>
      </c>
      <c r="K1300" s="8" t="s">
        <v>3433</v>
      </c>
      <c r="L1300" s="7">
        <v>2016</v>
      </c>
      <c r="M1300" s="9">
        <v>42902</v>
      </c>
      <c r="N1300" s="10" t="s">
        <v>77</v>
      </c>
      <c r="O1300" s="10">
        <v>0</v>
      </c>
      <c r="P1300" s="10" t="s">
        <v>78</v>
      </c>
      <c r="Q1300" s="10" t="s">
        <v>78</v>
      </c>
      <c r="R1300" s="10" t="s">
        <v>78</v>
      </c>
      <c r="S1300" s="10" t="s">
        <v>78</v>
      </c>
      <c r="T1300" s="8" t="s">
        <v>80</v>
      </c>
      <c r="U1300" s="7" t="s">
        <v>830</v>
      </c>
      <c r="V1300" s="8" t="s">
        <v>831</v>
      </c>
      <c r="W1300" s="7" t="s">
        <v>73</v>
      </c>
      <c r="X1300" s="11" t="s">
        <v>565</v>
      </c>
      <c r="Y1300" s="8">
        <v>335</v>
      </c>
      <c r="Z1300" s="8" t="s">
        <v>832</v>
      </c>
      <c r="AA1300" s="7" t="s">
        <v>781</v>
      </c>
      <c r="AB1300" s="12" t="s">
        <v>782</v>
      </c>
      <c r="AC1300" s="4">
        <f t="shared" si="200"/>
        <v>1</v>
      </c>
      <c r="AD1300" s="2">
        <f>IF(COUNTIF(D$2:D1300,D1300)&gt;1,0,1)</f>
        <v>0</v>
      </c>
      <c r="AG1300" s="2">
        <f t="shared" si="201"/>
        <v>0</v>
      </c>
      <c r="AH1300" s="2">
        <f t="shared" si="207"/>
        <v>0</v>
      </c>
      <c r="AI1300" s="2">
        <f t="shared" si="202"/>
        <v>0</v>
      </c>
      <c r="AJ1300" s="44" t="str">
        <f t="shared" si="203"/>
        <v>XD50930645738854L</v>
      </c>
      <c r="AK1300" s="2">
        <f>IF(COUNTIF(AJ$2:AJ1300,AJ1300)&gt;1,0,1)</f>
        <v>1</v>
      </c>
      <c r="AL1300" s="2">
        <f t="shared" si="204"/>
        <v>0</v>
      </c>
      <c r="AM1300" s="2">
        <f t="shared" si="205"/>
        <v>0</v>
      </c>
      <c r="AN1300" s="2">
        <f t="shared" si="206"/>
        <v>0</v>
      </c>
      <c r="AO1300" s="2" t="str">
        <f>VLOOKUP(D1300,'[1]Matriculados PD 2015_2019'!$D:$F,3,0)</f>
        <v>completo</v>
      </c>
      <c r="AP1300" s="2">
        <f t="shared" si="208"/>
        <v>0</v>
      </c>
      <c r="AQ1300" s="2">
        <f t="shared" si="209"/>
        <v>0</v>
      </c>
    </row>
    <row r="1301" spans="1:43">
      <c r="A1301" s="2">
        <v>537</v>
      </c>
      <c r="B1301" s="5" t="s">
        <v>807</v>
      </c>
      <c r="C1301" s="13" t="s">
        <v>120</v>
      </c>
      <c r="D1301" s="13" t="s">
        <v>3431</v>
      </c>
      <c r="E1301" s="14">
        <v>20028224</v>
      </c>
      <c r="F1301" s="14">
        <v>102488</v>
      </c>
      <c r="G1301" s="14" t="s">
        <v>3432</v>
      </c>
      <c r="H1301" s="13" t="s">
        <v>73</v>
      </c>
      <c r="I1301" s="13" t="s">
        <v>74</v>
      </c>
      <c r="J1301" s="14" t="s">
        <v>75</v>
      </c>
      <c r="K1301" s="14" t="s">
        <v>3433</v>
      </c>
      <c r="L1301" s="13">
        <v>2016</v>
      </c>
      <c r="M1301" s="15">
        <v>42902</v>
      </c>
      <c r="N1301" s="16" t="s">
        <v>77</v>
      </c>
      <c r="O1301" s="16">
        <v>0</v>
      </c>
      <c r="P1301" s="16" t="s">
        <v>78</v>
      </c>
      <c r="Q1301" s="16" t="s">
        <v>78</v>
      </c>
      <c r="R1301" s="16" t="s">
        <v>78</v>
      </c>
      <c r="S1301" s="16" t="s">
        <v>78</v>
      </c>
      <c r="T1301" s="14" t="s">
        <v>90</v>
      </c>
      <c r="U1301" s="13" t="s">
        <v>827</v>
      </c>
      <c r="V1301" s="14" t="s">
        <v>828</v>
      </c>
      <c r="W1301" s="13" t="s">
        <v>73</v>
      </c>
      <c r="X1301" s="17" t="s">
        <v>1708</v>
      </c>
      <c r="Y1301" s="14">
        <v>814</v>
      </c>
      <c r="Z1301" s="14" t="s">
        <v>829</v>
      </c>
      <c r="AA1301" s="13" t="s">
        <v>263</v>
      </c>
      <c r="AB1301" s="18" t="s">
        <v>264</v>
      </c>
      <c r="AC1301" s="4">
        <f t="shared" si="200"/>
        <v>1</v>
      </c>
      <c r="AD1301" s="2">
        <f>IF(COUNTIF(D$2:D1301,D1301)&gt;1,0,1)</f>
        <v>0</v>
      </c>
      <c r="AG1301" s="2">
        <f t="shared" si="201"/>
        <v>0</v>
      </c>
      <c r="AH1301" s="2">
        <f t="shared" si="207"/>
        <v>0</v>
      </c>
      <c r="AI1301" s="2">
        <f t="shared" si="202"/>
        <v>0</v>
      </c>
      <c r="AJ1301" s="44" t="str">
        <f t="shared" si="203"/>
        <v>XD50930630798891M</v>
      </c>
      <c r="AK1301" s="2">
        <f>IF(COUNTIF(AJ$2:AJ1301,AJ1301)&gt;1,0,1)</f>
        <v>0</v>
      </c>
      <c r="AL1301" s="2">
        <f t="shared" si="204"/>
        <v>0</v>
      </c>
      <c r="AM1301" s="2">
        <f t="shared" si="205"/>
        <v>0</v>
      </c>
      <c r="AN1301" s="2">
        <f t="shared" si="206"/>
        <v>0</v>
      </c>
      <c r="AO1301" s="2" t="str">
        <f>VLOOKUP(D1301,'[1]Matriculados PD 2015_2019'!$D:$F,3,0)</f>
        <v>completo</v>
      </c>
      <c r="AP1301" s="2">
        <f t="shared" si="208"/>
        <v>0</v>
      </c>
      <c r="AQ1301" s="2">
        <f t="shared" si="209"/>
        <v>0</v>
      </c>
    </row>
    <row r="1302" spans="1:43">
      <c r="A1302" s="2">
        <v>537</v>
      </c>
      <c r="B1302" s="6" t="s">
        <v>807</v>
      </c>
      <c r="C1302" s="7" t="s">
        <v>120</v>
      </c>
      <c r="D1302" s="7" t="s">
        <v>3434</v>
      </c>
      <c r="E1302" s="8">
        <v>20065412</v>
      </c>
      <c r="F1302" s="8">
        <v>102488</v>
      </c>
      <c r="G1302" s="8" t="s">
        <v>3435</v>
      </c>
      <c r="H1302" s="7" t="s">
        <v>73</v>
      </c>
      <c r="I1302" s="7" t="s">
        <v>241</v>
      </c>
      <c r="J1302" s="8" t="s">
        <v>75</v>
      </c>
      <c r="K1302" s="8" t="s">
        <v>3436</v>
      </c>
      <c r="L1302" s="7">
        <v>2016</v>
      </c>
      <c r="M1302" s="9">
        <v>42867</v>
      </c>
      <c r="N1302" s="10" t="s">
        <v>77</v>
      </c>
      <c r="O1302" s="10">
        <v>0</v>
      </c>
      <c r="P1302" s="10" t="s">
        <v>78</v>
      </c>
      <c r="Q1302" s="10" t="s">
        <v>78</v>
      </c>
      <c r="R1302" s="10" t="s">
        <v>78</v>
      </c>
      <c r="S1302" s="10" t="s">
        <v>78</v>
      </c>
      <c r="T1302" s="8" t="s">
        <v>80</v>
      </c>
      <c r="U1302" s="7" t="s">
        <v>821</v>
      </c>
      <c r="V1302" s="8" t="s">
        <v>822</v>
      </c>
      <c r="W1302" s="7" t="s">
        <v>83</v>
      </c>
      <c r="X1302" s="11" t="s">
        <v>4691</v>
      </c>
      <c r="Y1302" s="8">
        <v>285</v>
      </c>
      <c r="Z1302" s="8" t="s">
        <v>823</v>
      </c>
      <c r="AA1302" s="7" t="s">
        <v>781</v>
      </c>
      <c r="AB1302" s="12" t="s">
        <v>782</v>
      </c>
      <c r="AC1302" s="4">
        <f t="shared" si="200"/>
        <v>1</v>
      </c>
      <c r="AD1302" s="2">
        <f>IF(COUNTIF(D$2:D1302,D1302)&gt;1,0,1)</f>
        <v>1</v>
      </c>
      <c r="AG1302" s="2">
        <f t="shared" si="201"/>
        <v>0</v>
      </c>
      <c r="AH1302" s="2">
        <f t="shared" si="207"/>
        <v>0</v>
      </c>
      <c r="AI1302" s="2">
        <f t="shared" si="202"/>
        <v>1</v>
      </c>
      <c r="AJ1302" s="44" t="str">
        <f t="shared" si="203"/>
        <v>YB63587819095870M</v>
      </c>
      <c r="AK1302" s="2">
        <f>IF(COUNTIF(AJ$2:AJ1302,AJ1302)&gt;1,0,1)</f>
        <v>1</v>
      </c>
      <c r="AL1302" s="2">
        <f t="shared" si="204"/>
        <v>0</v>
      </c>
      <c r="AM1302" s="2">
        <f t="shared" si="205"/>
        <v>0</v>
      </c>
      <c r="AN1302" s="2">
        <f t="shared" si="206"/>
        <v>1</v>
      </c>
      <c r="AO1302" s="2" t="str">
        <f>VLOOKUP(D1302,'[1]Matriculados PD 2015_2019'!$D:$F,3,0)</f>
        <v>completo</v>
      </c>
      <c r="AP1302" s="2">
        <f t="shared" si="208"/>
        <v>1</v>
      </c>
      <c r="AQ1302" s="2">
        <f t="shared" si="209"/>
        <v>0</v>
      </c>
    </row>
    <row r="1303" spans="1:43">
      <c r="A1303" s="2">
        <v>537</v>
      </c>
      <c r="B1303" s="5" t="s">
        <v>807</v>
      </c>
      <c r="C1303" s="13" t="s">
        <v>120</v>
      </c>
      <c r="D1303" s="13" t="s">
        <v>3434</v>
      </c>
      <c r="E1303" s="14">
        <v>20065412</v>
      </c>
      <c r="F1303" s="14">
        <v>102488</v>
      </c>
      <c r="G1303" s="14" t="s">
        <v>3435</v>
      </c>
      <c r="H1303" s="13" t="s">
        <v>73</v>
      </c>
      <c r="I1303" s="13" t="s">
        <v>241</v>
      </c>
      <c r="J1303" s="14" t="s">
        <v>75</v>
      </c>
      <c r="K1303" s="14" t="s">
        <v>3436</v>
      </c>
      <c r="L1303" s="13">
        <v>2016</v>
      </c>
      <c r="M1303" s="15">
        <v>42867</v>
      </c>
      <c r="N1303" s="16" t="s">
        <v>77</v>
      </c>
      <c r="O1303" s="16">
        <v>0</v>
      </c>
      <c r="P1303" s="16" t="s">
        <v>78</v>
      </c>
      <c r="Q1303" s="16" t="s">
        <v>78</v>
      </c>
      <c r="R1303" s="16" t="s">
        <v>78</v>
      </c>
      <c r="S1303" s="16" t="s">
        <v>78</v>
      </c>
      <c r="T1303" s="14" t="s">
        <v>90</v>
      </c>
      <c r="U1303" s="13" t="s">
        <v>821</v>
      </c>
      <c r="V1303" s="14" t="s">
        <v>822</v>
      </c>
      <c r="W1303" s="13" t="s">
        <v>83</v>
      </c>
      <c r="X1303" s="17" t="s">
        <v>4691</v>
      </c>
      <c r="Y1303" s="14">
        <v>285</v>
      </c>
      <c r="Z1303" s="14" t="s">
        <v>823</v>
      </c>
      <c r="AA1303" s="13" t="s">
        <v>781</v>
      </c>
      <c r="AB1303" s="18" t="s">
        <v>782</v>
      </c>
      <c r="AC1303" s="4">
        <f t="shared" si="200"/>
        <v>1</v>
      </c>
      <c r="AD1303" s="2">
        <f>IF(COUNTIF(D$2:D1303,D1303)&gt;1,0,1)</f>
        <v>0</v>
      </c>
      <c r="AG1303" s="2">
        <f t="shared" si="201"/>
        <v>0</v>
      </c>
      <c r="AH1303" s="2">
        <f t="shared" si="207"/>
        <v>0</v>
      </c>
      <c r="AI1303" s="2">
        <f t="shared" si="202"/>
        <v>0</v>
      </c>
      <c r="AJ1303" s="44" t="str">
        <f t="shared" si="203"/>
        <v>YB63587819095870M</v>
      </c>
      <c r="AK1303" s="2">
        <f>IF(COUNTIF(AJ$2:AJ1303,AJ1303)&gt;1,0,1)</f>
        <v>0</v>
      </c>
      <c r="AL1303" s="2">
        <f t="shared" si="204"/>
        <v>0</v>
      </c>
      <c r="AM1303" s="2">
        <f t="shared" si="205"/>
        <v>0</v>
      </c>
      <c r="AN1303" s="2">
        <f t="shared" si="206"/>
        <v>0</v>
      </c>
      <c r="AO1303" s="2" t="str">
        <f>VLOOKUP(D1303,'[1]Matriculados PD 2015_2019'!$D:$F,3,0)</f>
        <v>completo</v>
      </c>
      <c r="AP1303" s="2">
        <f t="shared" si="208"/>
        <v>0</v>
      </c>
      <c r="AQ1303" s="2">
        <f t="shared" si="209"/>
        <v>0</v>
      </c>
    </row>
    <row r="1304" spans="1:43">
      <c r="A1304" s="2">
        <v>538</v>
      </c>
      <c r="B1304" s="6" t="s">
        <v>870</v>
      </c>
      <c r="C1304" s="7" t="s">
        <v>91</v>
      </c>
      <c r="D1304" s="7" t="s">
        <v>3437</v>
      </c>
      <c r="E1304" s="8">
        <v>14365</v>
      </c>
      <c r="F1304" s="8">
        <v>102489</v>
      </c>
      <c r="G1304" s="8" t="s">
        <v>3438</v>
      </c>
      <c r="H1304" s="7" t="s">
        <v>83</v>
      </c>
      <c r="I1304" s="7" t="s">
        <v>74</v>
      </c>
      <c r="J1304" s="8" t="s">
        <v>75</v>
      </c>
      <c r="K1304" s="8" t="s">
        <v>3439</v>
      </c>
      <c r="L1304" s="7">
        <v>2016</v>
      </c>
      <c r="M1304" s="9">
        <v>42891</v>
      </c>
      <c r="N1304" s="10" t="s">
        <v>77</v>
      </c>
      <c r="O1304" s="10">
        <v>0</v>
      </c>
      <c r="P1304" s="10" t="s">
        <v>78</v>
      </c>
      <c r="Q1304" s="10" t="s">
        <v>78</v>
      </c>
      <c r="R1304" s="10" t="s">
        <v>78</v>
      </c>
      <c r="S1304" s="10" t="s">
        <v>78</v>
      </c>
      <c r="T1304" s="8" t="s">
        <v>80</v>
      </c>
      <c r="U1304" s="7" t="s">
        <v>893</v>
      </c>
      <c r="V1304" s="8" t="s">
        <v>894</v>
      </c>
      <c r="W1304" s="7" t="s">
        <v>83</v>
      </c>
      <c r="X1304" s="11" t="s">
        <v>779</v>
      </c>
      <c r="Y1304" s="8">
        <v>465</v>
      </c>
      <c r="Z1304" s="8" t="s">
        <v>780</v>
      </c>
      <c r="AA1304" s="7" t="s">
        <v>781</v>
      </c>
      <c r="AB1304" s="12" t="s">
        <v>782</v>
      </c>
      <c r="AC1304" s="4">
        <f t="shared" si="200"/>
        <v>1</v>
      </c>
      <c r="AD1304" s="2">
        <f>IF(COUNTIF(D$2:D1304,D1304)&gt;1,0,1)</f>
        <v>1</v>
      </c>
      <c r="AG1304" s="2">
        <f t="shared" si="201"/>
        <v>0</v>
      </c>
      <c r="AH1304" s="2">
        <f t="shared" si="207"/>
        <v>0</v>
      </c>
      <c r="AI1304" s="2">
        <f t="shared" si="202"/>
        <v>1</v>
      </c>
      <c r="AJ1304" s="44" t="str">
        <f t="shared" si="203"/>
        <v>44351487N76224859F</v>
      </c>
      <c r="AK1304" s="2">
        <f>IF(COUNTIF(AJ$2:AJ1304,AJ1304)&gt;1,0,1)</f>
        <v>1</v>
      </c>
      <c r="AL1304" s="2">
        <f t="shared" si="204"/>
        <v>0</v>
      </c>
      <c r="AM1304" s="2">
        <f t="shared" si="205"/>
        <v>0</v>
      </c>
      <c r="AN1304" s="2">
        <f t="shared" si="206"/>
        <v>0</v>
      </c>
      <c r="AO1304" s="2" t="str">
        <f>VLOOKUP(D1304,'[1]Matriculados PD 2015_2019'!$D:$F,3,0)</f>
        <v>completo</v>
      </c>
      <c r="AP1304" s="2">
        <f t="shared" si="208"/>
        <v>1</v>
      </c>
      <c r="AQ1304" s="2">
        <f t="shared" si="209"/>
        <v>0</v>
      </c>
    </row>
    <row r="1305" spans="1:43">
      <c r="A1305" s="2">
        <v>538</v>
      </c>
      <c r="B1305" s="6" t="s">
        <v>870</v>
      </c>
      <c r="C1305" s="7" t="s">
        <v>91</v>
      </c>
      <c r="D1305" s="7" t="s">
        <v>3437</v>
      </c>
      <c r="E1305" s="8">
        <v>14365</v>
      </c>
      <c r="F1305" s="8">
        <v>102489</v>
      </c>
      <c r="G1305" s="8" t="s">
        <v>3438</v>
      </c>
      <c r="H1305" s="7" t="s">
        <v>83</v>
      </c>
      <c r="I1305" s="7" t="s">
        <v>74</v>
      </c>
      <c r="J1305" s="8" t="s">
        <v>75</v>
      </c>
      <c r="K1305" s="8" t="s">
        <v>3439</v>
      </c>
      <c r="L1305" s="7">
        <v>2016</v>
      </c>
      <c r="M1305" s="9">
        <v>42891</v>
      </c>
      <c r="N1305" s="10" t="s">
        <v>77</v>
      </c>
      <c r="O1305" s="10">
        <v>0</v>
      </c>
      <c r="P1305" s="10" t="s">
        <v>78</v>
      </c>
      <c r="Q1305" s="10" t="s">
        <v>78</v>
      </c>
      <c r="R1305" s="10" t="s">
        <v>78</v>
      </c>
      <c r="S1305" s="10" t="s">
        <v>78</v>
      </c>
      <c r="T1305" s="8" t="s">
        <v>90</v>
      </c>
      <c r="U1305" s="7" t="s">
        <v>893</v>
      </c>
      <c r="V1305" s="8" t="s">
        <v>894</v>
      </c>
      <c r="W1305" s="7" t="s">
        <v>83</v>
      </c>
      <c r="X1305" s="11" t="s">
        <v>779</v>
      </c>
      <c r="Y1305" s="8">
        <v>465</v>
      </c>
      <c r="Z1305" s="8" t="s">
        <v>780</v>
      </c>
      <c r="AA1305" s="7" t="s">
        <v>781</v>
      </c>
      <c r="AB1305" s="12" t="s">
        <v>782</v>
      </c>
      <c r="AC1305" s="4">
        <f t="shared" si="200"/>
        <v>1</v>
      </c>
      <c r="AD1305" s="2">
        <f>IF(COUNTIF(D$2:D1305,D1305)&gt;1,0,1)</f>
        <v>0</v>
      </c>
      <c r="AG1305" s="2">
        <f t="shared" si="201"/>
        <v>0</v>
      </c>
      <c r="AH1305" s="2">
        <f t="shared" si="207"/>
        <v>0</v>
      </c>
      <c r="AI1305" s="2">
        <f t="shared" si="202"/>
        <v>0</v>
      </c>
      <c r="AJ1305" s="44" t="str">
        <f t="shared" si="203"/>
        <v>44351487N76224859F</v>
      </c>
      <c r="AK1305" s="2">
        <f>IF(COUNTIF(AJ$2:AJ1305,AJ1305)&gt;1,0,1)</f>
        <v>0</v>
      </c>
      <c r="AL1305" s="2">
        <f t="shared" si="204"/>
        <v>0</v>
      </c>
      <c r="AM1305" s="2">
        <f t="shared" si="205"/>
        <v>0</v>
      </c>
      <c r="AN1305" s="2">
        <f t="shared" si="206"/>
        <v>0</v>
      </c>
      <c r="AO1305" s="2" t="str">
        <f>VLOOKUP(D1305,'[1]Matriculados PD 2015_2019'!$D:$F,3,0)</f>
        <v>completo</v>
      </c>
      <c r="AP1305" s="2">
        <f t="shared" si="208"/>
        <v>0</v>
      </c>
      <c r="AQ1305" s="2">
        <f t="shared" si="209"/>
        <v>0</v>
      </c>
    </row>
    <row r="1306" spans="1:43">
      <c r="A1306" s="2">
        <v>538</v>
      </c>
      <c r="B1306" s="5" t="s">
        <v>870</v>
      </c>
      <c r="C1306" s="13" t="s">
        <v>120</v>
      </c>
      <c r="D1306" s="13" t="s">
        <v>3444</v>
      </c>
      <c r="E1306" s="14">
        <v>10105242</v>
      </c>
      <c r="F1306" s="14">
        <v>102489</v>
      </c>
      <c r="G1306" s="14" t="s">
        <v>3445</v>
      </c>
      <c r="H1306" s="13" t="s">
        <v>83</v>
      </c>
      <c r="I1306" s="13" t="s">
        <v>74</v>
      </c>
      <c r="J1306" s="14" t="s">
        <v>75</v>
      </c>
      <c r="K1306" s="14" t="s">
        <v>3446</v>
      </c>
      <c r="L1306" s="13">
        <v>2016</v>
      </c>
      <c r="M1306" s="15">
        <v>42930</v>
      </c>
      <c r="N1306" s="16" t="s">
        <v>77</v>
      </c>
      <c r="O1306" s="16">
        <v>0</v>
      </c>
      <c r="P1306" s="16" t="s">
        <v>78</v>
      </c>
      <c r="Q1306" s="16" t="s">
        <v>78</v>
      </c>
      <c r="R1306" s="16" t="s">
        <v>78</v>
      </c>
      <c r="S1306" s="16" t="s">
        <v>78</v>
      </c>
      <c r="T1306" s="14" t="s">
        <v>80</v>
      </c>
      <c r="U1306" s="13" t="s">
        <v>1777</v>
      </c>
      <c r="V1306" s="14" t="s">
        <v>1778</v>
      </c>
      <c r="W1306" s="13" t="s">
        <v>83</v>
      </c>
      <c r="X1306" s="17" t="s">
        <v>4694</v>
      </c>
      <c r="Y1306" s="14">
        <v>490</v>
      </c>
      <c r="Z1306" s="14" t="s">
        <v>1779</v>
      </c>
      <c r="AA1306" s="13" t="s">
        <v>781</v>
      </c>
      <c r="AB1306" s="18" t="s">
        <v>782</v>
      </c>
      <c r="AC1306" s="4">
        <f t="shared" si="200"/>
        <v>1</v>
      </c>
      <c r="AD1306" s="2">
        <f>IF(COUNTIF(D$2:D1306,D1306)&gt;1,0,1)</f>
        <v>1</v>
      </c>
      <c r="AG1306" s="2">
        <f t="shared" si="201"/>
        <v>0</v>
      </c>
      <c r="AH1306" s="2">
        <f t="shared" si="207"/>
        <v>0</v>
      </c>
      <c r="AI1306" s="2">
        <f t="shared" si="202"/>
        <v>1</v>
      </c>
      <c r="AJ1306" s="44" t="str">
        <f t="shared" si="203"/>
        <v>26970006E24231729X</v>
      </c>
      <c r="AK1306" s="2">
        <f>IF(COUNTIF(AJ$2:AJ1306,AJ1306)&gt;1,0,1)</f>
        <v>1</v>
      </c>
      <c r="AL1306" s="2">
        <f t="shared" si="204"/>
        <v>0</v>
      </c>
      <c r="AM1306" s="2">
        <f t="shared" si="205"/>
        <v>0</v>
      </c>
      <c r="AN1306" s="2">
        <f t="shared" si="206"/>
        <v>0</v>
      </c>
      <c r="AO1306" s="2" t="str">
        <f>VLOOKUP(D1306,'[1]Matriculados PD 2015_2019'!$D:$F,3,0)</f>
        <v>parcial</v>
      </c>
      <c r="AP1306" s="2">
        <f t="shared" si="208"/>
        <v>0</v>
      </c>
      <c r="AQ1306" s="2">
        <f t="shared" si="209"/>
        <v>1</v>
      </c>
    </row>
    <row r="1307" spans="1:43">
      <c r="A1307" s="2">
        <v>538</v>
      </c>
      <c r="B1307" s="6" t="s">
        <v>870</v>
      </c>
      <c r="C1307" s="7" t="s">
        <v>120</v>
      </c>
      <c r="D1307" s="7" t="s">
        <v>3444</v>
      </c>
      <c r="E1307" s="8">
        <v>10105242</v>
      </c>
      <c r="F1307" s="8">
        <v>102489</v>
      </c>
      <c r="G1307" s="8" t="s">
        <v>3445</v>
      </c>
      <c r="H1307" s="7" t="s">
        <v>83</v>
      </c>
      <c r="I1307" s="7" t="s">
        <v>74</v>
      </c>
      <c r="J1307" s="8" t="s">
        <v>75</v>
      </c>
      <c r="K1307" s="8" t="s">
        <v>3446</v>
      </c>
      <c r="L1307" s="7">
        <v>2016</v>
      </c>
      <c r="M1307" s="9">
        <v>42930</v>
      </c>
      <c r="N1307" s="10" t="s">
        <v>77</v>
      </c>
      <c r="O1307" s="10">
        <v>0</v>
      </c>
      <c r="P1307" s="10" t="s">
        <v>78</v>
      </c>
      <c r="Q1307" s="10" t="s">
        <v>78</v>
      </c>
      <c r="R1307" s="10" t="s">
        <v>78</v>
      </c>
      <c r="S1307" s="10" t="s">
        <v>78</v>
      </c>
      <c r="T1307" s="8" t="s">
        <v>90</v>
      </c>
      <c r="U1307" s="7" t="s">
        <v>1777</v>
      </c>
      <c r="V1307" s="8" t="s">
        <v>1778</v>
      </c>
      <c r="W1307" s="7" t="s">
        <v>83</v>
      </c>
      <c r="X1307" s="11" t="s">
        <v>4694</v>
      </c>
      <c r="Y1307" s="8">
        <v>490</v>
      </c>
      <c r="Z1307" s="8" t="s">
        <v>1779</v>
      </c>
      <c r="AA1307" s="7" t="s">
        <v>781</v>
      </c>
      <c r="AB1307" s="12" t="s">
        <v>782</v>
      </c>
      <c r="AC1307" s="4">
        <f t="shared" si="200"/>
        <v>1</v>
      </c>
      <c r="AD1307" s="2">
        <f>IF(COUNTIF(D$2:D1307,D1307)&gt;1,0,1)</f>
        <v>0</v>
      </c>
      <c r="AG1307" s="2">
        <f t="shared" si="201"/>
        <v>0</v>
      </c>
      <c r="AH1307" s="2">
        <f t="shared" si="207"/>
        <v>0</v>
      </c>
      <c r="AI1307" s="2">
        <f t="shared" si="202"/>
        <v>0</v>
      </c>
      <c r="AJ1307" s="44" t="str">
        <f t="shared" si="203"/>
        <v>26970006E24231729X</v>
      </c>
      <c r="AK1307" s="2">
        <f>IF(COUNTIF(AJ$2:AJ1307,AJ1307)&gt;1,0,1)</f>
        <v>0</v>
      </c>
      <c r="AL1307" s="2">
        <f t="shared" si="204"/>
        <v>0</v>
      </c>
      <c r="AM1307" s="2">
        <f t="shared" si="205"/>
        <v>0</v>
      </c>
      <c r="AN1307" s="2">
        <f t="shared" si="206"/>
        <v>0</v>
      </c>
      <c r="AO1307" s="2" t="str">
        <f>VLOOKUP(D1307,'[1]Matriculados PD 2015_2019'!$D:$F,3,0)</f>
        <v>parcial</v>
      </c>
      <c r="AP1307" s="2">
        <f t="shared" si="208"/>
        <v>0</v>
      </c>
      <c r="AQ1307" s="2">
        <f t="shared" si="209"/>
        <v>0</v>
      </c>
    </row>
    <row r="1308" spans="1:43">
      <c r="A1308" s="2">
        <v>538</v>
      </c>
      <c r="B1308" s="5" t="s">
        <v>870</v>
      </c>
      <c r="C1308" s="13" t="s">
        <v>120</v>
      </c>
      <c r="D1308" s="13" t="s">
        <v>3447</v>
      </c>
      <c r="E1308" s="14">
        <v>10044661</v>
      </c>
      <c r="F1308" s="14">
        <v>102489</v>
      </c>
      <c r="G1308" s="14" t="s">
        <v>3448</v>
      </c>
      <c r="H1308" s="13" t="s">
        <v>83</v>
      </c>
      <c r="I1308" s="13" t="s">
        <v>74</v>
      </c>
      <c r="J1308" s="14" t="s">
        <v>75</v>
      </c>
      <c r="K1308" s="14" t="s">
        <v>3449</v>
      </c>
      <c r="L1308" s="13">
        <v>2016</v>
      </c>
      <c r="M1308" s="15">
        <v>42769</v>
      </c>
      <c r="N1308" s="16" t="s">
        <v>77</v>
      </c>
      <c r="O1308" s="16">
        <v>0</v>
      </c>
      <c r="P1308" s="16" t="s">
        <v>78</v>
      </c>
      <c r="Q1308" s="16" t="s">
        <v>78</v>
      </c>
      <c r="R1308" s="16" t="s">
        <v>78</v>
      </c>
      <c r="S1308" s="16" t="s">
        <v>78</v>
      </c>
      <c r="T1308" s="14" t="s">
        <v>80</v>
      </c>
      <c r="U1308" s="13" t="s">
        <v>1777</v>
      </c>
      <c r="V1308" s="14" t="s">
        <v>1778</v>
      </c>
      <c r="W1308" s="13" t="s">
        <v>83</v>
      </c>
      <c r="X1308" s="17" t="s">
        <v>4694</v>
      </c>
      <c r="Y1308" s="14">
        <v>490</v>
      </c>
      <c r="Z1308" s="14" t="s">
        <v>1779</v>
      </c>
      <c r="AA1308" s="13" t="s">
        <v>781</v>
      </c>
      <c r="AB1308" s="18" t="s">
        <v>782</v>
      </c>
      <c r="AC1308" s="4">
        <f t="shared" si="200"/>
        <v>1</v>
      </c>
      <c r="AD1308" s="2">
        <f>IF(COUNTIF(D$2:D1308,D1308)&gt;1,0,1)</f>
        <v>1</v>
      </c>
      <c r="AG1308" s="2">
        <f t="shared" si="201"/>
        <v>0</v>
      </c>
      <c r="AH1308" s="2">
        <f t="shared" si="207"/>
        <v>0</v>
      </c>
      <c r="AI1308" s="2">
        <f t="shared" si="202"/>
        <v>1</v>
      </c>
      <c r="AJ1308" s="44" t="str">
        <f t="shared" si="203"/>
        <v>30212205A24231729X</v>
      </c>
      <c r="AK1308" s="2">
        <f>IF(COUNTIF(AJ$2:AJ1308,AJ1308)&gt;1,0,1)</f>
        <v>1</v>
      </c>
      <c r="AL1308" s="2">
        <f t="shared" si="204"/>
        <v>0</v>
      </c>
      <c r="AM1308" s="2">
        <f t="shared" si="205"/>
        <v>0</v>
      </c>
      <c r="AN1308" s="2">
        <f t="shared" si="206"/>
        <v>0</v>
      </c>
      <c r="AO1308" s="2" t="str">
        <f>VLOOKUP(D1308,'[1]Matriculados PD 2015_2019'!$D:$F,3,0)</f>
        <v>completo</v>
      </c>
      <c r="AP1308" s="2">
        <f t="shared" si="208"/>
        <v>1</v>
      </c>
      <c r="AQ1308" s="2">
        <f t="shared" si="209"/>
        <v>0</v>
      </c>
    </row>
    <row r="1309" spans="1:43">
      <c r="A1309" s="2">
        <v>538</v>
      </c>
      <c r="B1309" s="6" t="s">
        <v>870</v>
      </c>
      <c r="C1309" s="7" t="s">
        <v>120</v>
      </c>
      <c r="D1309" s="7" t="s">
        <v>3447</v>
      </c>
      <c r="E1309" s="8">
        <v>10044661</v>
      </c>
      <c r="F1309" s="8">
        <v>102489</v>
      </c>
      <c r="G1309" s="8" t="s">
        <v>3448</v>
      </c>
      <c r="H1309" s="7" t="s">
        <v>83</v>
      </c>
      <c r="I1309" s="7" t="s">
        <v>74</v>
      </c>
      <c r="J1309" s="8" t="s">
        <v>75</v>
      </c>
      <c r="K1309" s="8" t="s">
        <v>3449</v>
      </c>
      <c r="L1309" s="7">
        <v>2016</v>
      </c>
      <c r="M1309" s="9">
        <v>42769</v>
      </c>
      <c r="N1309" s="10" t="s">
        <v>77</v>
      </c>
      <c r="O1309" s="10">
        <v>0</v>
      </c>
      <c r="P1309" s="10" t="s">
        <v>78</v>
      </c>
      <c r="Q1309" s="10" t="s">
        <v>78</v>
      </c>
      <c r="R1309" s="10" t="s">
        <v>78</v>
      </c>
      <c r="S1309" s="10" t="s">
        <v>78</v>
      </c>
      <c r="T1309" s="8" t="s">
        <v>90</v>
      </c>
      <c r="U1309" s="7" t="s">
        <v>1777</v>
      </c>
      <c r="V1309" s="8" t="s">
        <v>1778</v>
      </c>
      <c r="W1309" s="7" t="s">
        <v>83</v>
      </c>
      <c r="X1309" s="11" t="s">
        <v>4694</v>
      </c>
      <c r="Y1309" s="8">
        <v>490</v>
      </c>
      <c r="Z1309" s="8" t="s">
        <v>1779</v>
      </c>
      <c r="AA1309" s="7" t="s">
        <v>781</v>
      </c>
      <c r="AB1309" s="12" t="s">
        <v>782</v>
      </c>
      <c r="AC1309" s="4">
        <f t="shared" si="200"/>
        <v>1</v>
      </c>
      <c r="AD1309" s="2">
        <f>IF(COUNTIF(D$2:D1309,D1309)&gt;1,0,1)</f>
        <v>0</v>
      </c>
      <c r="AG1309" s="2">
        <f t="shared" si="201"/>
        <v>0</v>
      </c>
      <c r="AH1309" s="2">
        <f t="shared" si="207"/>
        <v>0</v>
      </c>
      <c r="AI1309" s="2">
        <f t="shared" si="202"/>
        <v>0</v>
      </c>
      <c r="AJ1309" s="44" t="str">
        <f t="shared" si="203"/>
        <v>30212205A24231729X</v>
      </c>
      <c r="AK1309" s="2">
        <f>IF(COUNTIF(AJ$2:AJ1309,AJ1309)&gt;1,0,1)</f>
        <v>0</v>
      </c>
      <c r="AL1309" s="2">
        <f t="shared" si="204"/>
        <v>0</v>
      </c>
      <c r="AM1309" s="2">
        <f t="shared" si="205"/>
        <v>0</v>
      </c>
      <c r="AN1309" s="2">
        <f t="shared" si="206"/>
        <v>0</v>
      </c>
      <c r="AO1309" s="2" t="str">
        <f>VLOOKUP(D1309,'[1]Matriculados PD 2015_2019'!$D:$F,3,0)</f>
        <v>completo</v>
      </c>
      <c r="AP1309" s="2">
        <f t="shared" si="208"/>
        <v>0</v>
      </c>
      <c r="AQ1309" s="2">
        <f t="shared" si="209"/>
        <v>0</v>
      </c>
    </row>
    <row r="1310" spans="1:43">
      <c r="A1310" s="2">
        <v>538</v>
      </c>
      <c r="B1310" s="5" t="s">
        <v>870</v>
      </c>
      <c r="C1310" s="13" t="s">
        <v>120</v>
      </c>
      <c r="D1310" s="13" t="s">
        <v>3465</v>
      </c>
      <c r="E1310" s="14">
        <v>12551</v>
      </c>
      <c r="F1310" s="14">
        <v>102489</v>
      </c>
      <c r="G1310" s="14" t="s">
        <v>3466</v>
      </c>
      <c r="H1310" s="13" t="s">
        <v>83</v>
      </c>
      <c r="I1310" s="13" t="s">
        <v>74</v>
      </c>
      <c r="J1310" s="14" t="s">
        <v>75</v>
      </c>
      <c r="K1310" s="14" t="s">
        <v>3467</v>
      </c>
      <c r="L1310" s="13">
        <v>2016</v>
      </c>
      <c r="M1310" s="15">
        <v>42697</v>
      </c>
      <c r="N1310" s="16" t="s">
        <v>77</v>
      </c>
      <c r="O1310" s="16">
        <v>0</v>
      </c>
      <c r="P1310" s="16" t="s">
        <v>78</v>
      </c>
      <c r="Q1310" s="16" t="s">
        <v>78</v>
      </c>
      <c r="R1310" s="16" t="s">
        <v>78</v>
      </c>
      <c r="S1310" s="16" t="s">
        <v>79</v>
      </c>
      <c r="T1310" s="14" t="s">
        <v>80</v>
      </c>
      <c r="U1310" s="13" t="s">
        <v>3468</v>
      </c>
      <c r="V1310" s="14" t="s">
        <v>3469</v>
      </c>
      <c r="W1310" s="13"/>
      <c r="X1310" s="17"/>
      <c r="Y1310" s="14"/>
      <c r="Z1310" s="14"/>
      <c r="AA1310" s="13"/>
      <c r="AB1310" s="18"/>
      <c r="AC1310" s="4">
        <f t="shared" si="200"/>
        <v>1</v>
      </c>
      <c r="AD1310" s="2">
        <f>IF(COUNTIF(D$2:D1310,D1310)&gt;1,0,1)</f>
        <v>1</v>
      </c>
      <c r="AG1310" s="2">
        <f t="shared" si="201"/>
        <v>0</v>
      </c>
      <c r="AH1310" s="2">
        <f t="shared" si="207"/>
        <v>0</v>
      </c>
      <c r="AI1310" s="2">
        <f t="shared" si="202"/>
        <v>1</v>
      </c>
      <c r="AJ1310" s="44" t="str">
        <f t="shared" si="203"/>
        <v>30807638N46654744A</v>
      </c>
      <c r="AK1310" s="2">
        <f>IF(COUNTIF(AJ$2:AJ1310,AJ1310)&gt;1,0,1)</f>
        <v>1</v>
      </c>
      <c r="AL1310" s="2">
        <f t="shared" si="204"/>
        <v>1</v>
      </c>
      <c r="AM1310" s="2">
        <f t="shared" si="205"/>
        <v>1</v>
      </c>
      <c r="AN1310" s="2">
        <f t="shared" si="206"/>
        <v>0</v>
      </c>
      <c r="AO1310" s="2" t="str">
        <f>VLOOKUP(D1310,'[1]Matriculados PD 2015_2019'!$D:$F,3,0)</f>
        <v>completo</v>
      </c>
      <c r="AP1310" s="2">
        <f t="shared" si="208"/>
        <v>1</v>
      </c>
      <c r="AQ1310" s="2">
        <f t="shared" si="209"/>
        <v>0</v>
      </c>
    </row>
    <row r="1311" spans="1:43">
      <c r="A1311" s="2">
        <v>538</v>
      </c>
      <c r="B1311" s="5" t="s">
        <v>870</v>
      </c>
      <c r="C1311" s="13" t="s">
        <v>120</v>
      </c>
      <c r="D1311" s="13" t="s">
        <v>3465</v>
      </c>
      <c r="E1311" s="14">
        <v>12551</v>
      </c>
      <c r="F1311" s="14">
        <v>102489</v>
      </c>
      <c r="G1311" s="14" t="s">
        <v>3466</v>
      </c>
      <c r="H1311" s="13" t="s">
        <v>83</v>
      </c>
      <c r="I1311" s="13" t="s">
        <v>74</v>
      </c>
      <c r="J1311" s="14" t="s">
        <v>75</v>
      </c>
      <c r="K1311" s="14" t="s">
        <v>3467</v>
      </c>
      <c r="L1311" s="13">
        <v>2016</v>
      </c>
      <c r="M1311" s="15">
        <v>42697</v>
      </c>
      <c r="N1311" s="16" t="s">
        <v>77</v>
      </c>
      <c r="O1311" s="16">
        <v>0</v>
      </c>
      <c r="P1311" s="16" t="s">
        <v>78</v>
      </c>
      <c r="Q1311" s="16" t="s">
        <v>78</v>
      </c>
      <c r="R1311" s="16" t="s">
        <v>78</v>
      </c>
      <c r="S1311" s="16" t="s">
        <v>79</v>
      </c>
      <c r="T1311" s="14" t="s">
        <v>80</v>
      </c>
      <c r="U1311" s="13" t="s">
        <v>893</v>
      </c>
      <c r="V1311" s="14" t="s">
        <v>894</v>
      </c>
      <c r="W1311" s="13" t="s">
        <v>83</v>
      </c>
      <c r="X1311" s="17" t="s">
        <v>779</v>
      </c>
      <c r="Y1311" s="14">
        <v>465</v>
      </c>
      <c r="Z1311" s="14" t="s">
        <v>780</v>
      </c>
      <c r="AA1311" s="13" t="s">
        <v>781</v>
      </c>
      <c r="AB1311" s="18" t="s">
        <v>782</v>
      </c>
      <c r="AC1311" s="4">
        <f t="shared" si="200"/>
        <v>1</v>
      </c>
      <c r="AD1311" s="2">
        <f>IF(COUNTIF(D$2:D1311,D1311)&gt;1,0,1)</f>
        <v>0</v>
      </c>
      <c r="AG1311" s="2">
        <f t="shared" si="201"/>
        <v>0</v>
      </c>
      <c r="AH1311" s="2">
        <f t="shared" si="207"/>
        <v>0</v>
      </c>
      <c r="AI1311" s="2">
        <f t="shared" si="202"/>
        <v>0</v>
      </c>
      <c r="AJ1311" s="44" t="str">
        <f t="shared" si="203"/>
        <v>30807638N76224859F</v>
      </c>
      <c r="AK1311" s="2">
        <f>IF(COUNTIF(AJ$2:AJ1311,AJ1311)&gt;1,0,1)</f>
        <v>1</v>
      </c>
      <c r="AL1311" s="2">
        <f t="shared" si="204"/>
        <v>0</v>
      </c>
      <c r="AM1311" s="2">
        <f t="shared" si="205"/>
        <v>0</v>
      </c>
      <c r="AN1311" s="2">
        <f t="shared" si="206"/>
        <v>0</v>
      </c>
      <c r="AO1311" s="2" t="str">
        <f>VLOOKUP(D1311,'[1]Matriculados PD 2015_2019'!$D:$F,3,0)</f>
        <v>completo</v>
      </c>
      <c r="AP1311" s="2">
        <f t="shared" si="208"/>
        <v>0</v>
      </c>
      <c r="AQ1311" s="2">
        <f t="shared" si="209"/>
        <v>0</v>
      </c>
    </row>
    <row r="1312" spans="1:43">
      <c r="A1312" s="2">
        <v>538</v>
      </c>
      <c r="B1312" s="6" t="s">
        <v>870</v>
      </c>
      <c r="C1312" s="7" t="s">
        <v>120</v>
      </c>
      <c r="D1312" s="7" t="s">
        <v>3465</v>
      </c>
      <c r="E1312" s="8">
        <v>12551</v>
      </c>
      <c r="F1312" s="8">
        <v>102489</v>
      </c>
      <c r="G1312" s="8" t="s">
        <v>3466</v>
      </c>
      <c r="H1312" s="7" t="s">
        <v>83</v>
      </c>
      <c r="I1312" s="7" t="s">
        <v>74</v>
      </c>
      <c r="J1312" s="8" t="s">
        <v>75</v>
      </c>
      <c r="K1312" s="8" t="s">
        <v>3467</v>
      </c>
      <c r="L1312" s="7">
        <v>2016</v>
      </c>
      <c r="M1312" s="9">
        <v>42697</v>
      </c>
      <c r="N1312" s="10" t="s">
        <v>77</v>
      </c>
      <c r="O1312" s="10">
        <v>0</v>
      </c>
      <c r="P1312" s="10" t="s">
        <v>78</v>
      </c>
      <c r="Q1312" s="10" t="s">
        <v>78</v>
      </c>
      <c r="R1312" s="10" t="s">
        <v>78</v>
      </c>
      <c r="S1312" s="10" t="s">
        <v>79</v>
      </c>
      <c r="T1312" s="8" t="s">
        <v>90</v>
      </c>
      <c r="U1312" s="7" t="s">
        <v>893</v>
      </c>
      <c r="V1312" s="8" t="s">
        <v>894</v>
      </c>
      <c r="W1312" s="7" t="s">
        <v>83</v>
      </c>
      <c r="X1312" s="11" t="s">
        <v>779</v>
      </c>
      <c r="Y1312" s="8">
        <v>465</v>
      </c>
      <c r="Z1312" s="8" t="s">
        <v>780</v>
      </c>
      <c r="AA1312" s="7" t="s">
        <v>781</v>
      </c>
      <c r="AB1312" s="12" t="s">
        <v>782</v>
      </c>
      <c r="AC1312" s="4">
        <f t="shared" si="200"/>
        <v>1</v>
      </c>
      <c r="AD1312" s="2">
        <f>IF(COUNTIF(D$2:D1312,D1312)&gt;1,0,1)</f>
        <v>0</v>
      </c>
      <c r="AG1312" s="2">
        <f t="shared" si="201"/>
        <v>0</v>
      </c>
      <c r="AH1312" s="2">
        <f t="shared" si="207"/>
        <v>0</v>
      </c>
      <c r="AI1312" s="2">
        <f t="shared" si="202"/>
        <v>0</v>
      </c>
      <c r="AJ1312" s="44" t="str">
        <f t="shared" si="203"/>
        <v>30807638N76224859F</v>
      </c>
      <c r="AK1312" s="2">
        <f>IF(COUNTIF(AJ$2:AJ1312,AJ1312)&gt;1,0,1)</f>
        <v>0</v>
      </c>
      <c r="AL1312" s="2">
        <f t="shared" si="204"/>
        <v>0</v>
      </c>
      <c r="AM1312" s="2">
        <f t="shared" si="205"/>
        <v>0</v>
      </c>
      <c r="AN1312" s="2">
        <f t="shared" si="206"/>
        <v>0</v>
      </c>
      <c r="AO1312" s="2" t="str">
        <f>VLOOKUP(D1312,'[1]Matriculados PD 2015_2019'!$D:$F,3,0)</f>
        <v>completo</v>
      </c>
      <c r="AP1312" s="2">
        <f t="shared" si="208"/>
        <v>0</v>
      </c>
      <c r="AQ1312" s="2">
        <f t="shared" si="209"/>
        <v>0</v>
      </c>
    </row>
    <row r="1313" spans="1:43">
      <c r="A1313" s="2">
        <v>538</v>
      </c>
      <c r="B1313" s="5" t="s">
        <v>870</v>
      </c>
      <c r="C1313" s="13" t="s">
        <v>120</v>
      </c>
      <c r="D1313" s="13" t="s">
        <v>3474</v>
      </c>
      <c r="E1313" s="14">
        <v>20063010</v>
      </c>
      <c r="F1313" s="14">
        <v>102489</v>
      </c>
      <c r="G1313" s="14" t="s">
        <v>3475</v>
      </c>
      <c r="H1313" s="13" t="s">
        <v>73</v>
      </c>
      <c r="I1313" s="13" t="s">
        <v>74</v>
      </c>
      <c r="J1313" s="14" t="s">
        <v>75</v>
      </c>
      <c r="K1313" s="14" t="s">
        <v>3476</v>
      </c>
      <c r="L1313" s="13">
        <v>2016</v>
      </c>
      <c r="M1313" s="15">
        <v>42678</v>
      </c>
      <c r="N1313" s="16" t="s">
        <v>113</v>
      </c>
      <c r="O1313" s="16">
        <v>0</v>
      </c>
      <c r="P1313" s="16" t="s">
        <v>78</v>
      </c>
      <c r="Q1313" s="16" t="s">
        <v>78</v>
      </c>
      <c r="R1313" s="16" t="s">
        <v>78</v>
      </c>
      <c r="S1313" s="16" t="s">
        <v>78</v>
      </c>
      <c r="T1313" s="14" t="s">
        <v>80</v>
      </c>
      <c r="U1313" s="13" t="s">
        <v>887</v>
      </c>
      <c r="V1313" s="14" t="s">
        <v>888</v>
      </c>
      <c r="W1313" s="13" t="s">
        <v>73</v>
      </c>
      <c r="X1313" s="17" t="s">
        <v>4694</v>
      </c>
      <c r="Y1313" s="14">
        <v>450</v>
      </c>
      <c r="Z1313" s="14" t="s">
        <v>889</v>
      </c>
      <c r="AA1313" s="13" t="s">
        <v>781</v>
      </c>
      <c r="AB1313" s="18" t="s">
        <v>782</v>
      </c>
      <c r="AC1313" s="4">
        <f t="shared" si="200"/>
        <v>1</v>
      </c>
      <c r="AD1313" s="2">
        <f>IF(COUNTIF(D$2:D1313,D1313)&gt;1,0,1)</f>
        <v>1</v>
      </c>
      <c r="AG1313" s="2">
        <f t="shared" si="201"/>
        <v>0</v>
      </c>
      <c r="AH1313" s="2">
        <f t="shared" si="207"/>
        <v>0</v>
      </c>
      <c r="AI1313" s="2">
        <f t="shared" si="202"/>
        <v>0</v>
      </c>
      <c r="AJ1313" s="44" t="str">
        <f t="shared" si="203"/>
        <v>30960412C30507273G</v>
      </c>
      <c r="AK1313" s="2">
        <f>IF(COUNTIF(AJ$2:AJ1313,AJ1313)&gt;1,0,1)</f>
        <v>1</v>
      </c>
      <c r="AL1313" s="2">
        <f t="shared" si="204"/>
        <v>0</v>
      </c>
      <c r="AM1313" s="2">
        <f t="shared" si="205"/>
        <v>0</v>
      </c>
      <c r="AN1313" s="2">
        <f t="shared" si="206"/>
        <v>0</v>
      </c>
      <c r="AO1313" s="2" t="str">
        <f>VLOOKUP(D1313,'[1]Matriculados PD 2015_2019'!$D:$F,3,0)</f>
        <v>completo</v>
      </c>
      <c r="AP1313" s="2">
        <f t="shared" si="208"/>
        <v>1</v>
      </c>
      <c r="AQ1313" s="2">
        <f t="shared" si="209"/>
        <v>0</v>
      </c>
    </row>
    <row r="1314" spans="1:43">
      <c r="A1314" s="2">
        <v>538</v>
      </c>
      <c r="B1314" s="5" t="s">
        <v>870</v>
      </c>
      <c r="C1314" s="13" t="s">
        <v>120</v>
      </c>
      <c r="D1314" s="13" t="s">
        <v>3474</v>
      </c>
      <c r="E1314" s="14">
        <v>20063010</v>
      </c>
      <c r="F1314" s="14">
        <v>102489</v>
      </c>
      <c r="G1314" s="14" t="s">
        <v>3475</v>
      </c>
      <c r="H1314" s="13" t="s">
        <v>73</v>
      </c>
      <c r="I1314" s="13" t="s">
        <v>74</v>
      </c>
      <c r="J1314" s="14" t="s">
        <v>75</v>
      </c>
      <c r="K1314" s="14" t="s">
        <v>3476</v>
      </c>
      <c r="L1314" s="13">
        <v>2016</v>
      </c>
      <c r="M1314" s="15">
        <v>42678</v>
      </c>
      <c r="N1314" s="16" t="s">
        <v>113</v>
      </c>
      <c r="O1314" s="16">
        <v>0</v>
      </c>
      <c r="P1314" s="16" t="s">
        <v>78</v>
      </c>
      <c r="Q1314" s="16" t="s">
        <v>78</v>
      </c>
      <c r="R1314" s="16" t="s">
        <v>78</v>
      </c>
      <c r="S1314" s="16" t="s">
        <v>78</v>
      </c>
      <c r="T1314" s="14" t="s">
        <v>90</v>
      </c>
      <c r="U1314" s="13" t="s">
        <v>887</v>
      </c>
      <c r="V1314" s="14" t="s">
        <v>888</v>
      </c>
      <c r="W1314" s="13" t="s">
        <v>73</v>
      </c>
      <c r="X1314" s="17" t="s">
        <v>4694</v>
      </c>
      <c r="Y1314" s="14">
        <v>450</v>
      </c>
      <c r="Z1314" s="14" t="s">
        <v>889</v>
      </c>
      <c r="AA1314" s="13" t="s">
        <v>781</v>
      </c>
      <c r="AB1314" s="18" t="s">
        <v>782</v>
      </c>
      <c r="AC1314" s="4">
        <f t="shared" si="200"/>
        <v>1</v>
      </c>
      <c r="AD1314" s="2">
        <f>IF(COUNTIF(D$2:D1314,D1314)&gt;1,0,1)</f>
        <v>0</v>
      </c>
      <c r="AG1314" s="2">
        <f t="shared" si="201"/>
        <v>0</v>
      </c>
      <c r="AH1314" s="2">
        <f t="shared" si="207"/>
        <v>0</v>
      </c>
      <c r="AI1314" s="2">
        <f t="shared" si="202"/>
        <v>0</v>
      </c>
      <c r="AJ1314" s="44" t="str">
        <f t="shared" si="203"/>
        <v>30960412C30507273G</v>
      </c>
      <c r="AK1314" s="2">
        <f>IF(COUNTIF(AJ$2:AJ1314,AJ1314)&gt;1,0,1)</f>
        <v>0</v>
      </c>
      <c r="AL1314" s="2">
        <f t="shared" si="204"/>
        <v>0</v>
      </c>
      <c r="AM1314" s="2">
        <f t="shared" si="205"/>
        <v>0</v>
      </c>
      <c r="AN1314" s="2">
        <f t="shared" si="206"/>
        <v>0</v>
      </c>
      <c r="AO1314" s="2" t="str">
        <f>VLOOKUP(D1314,'[1]Matriculados PD 2015_2019'!$D:$F,3,0)</f>
        <v>completo</v>
      </c>
      <c r="AP1314" s="2">
        <f t="shared" si="208"/>
        <v>0</v>
      </c>
      <c r="AQ1314" s="2">
        <f t="shared" si="209"/>
        <v>0</v>
      </c>
    </row>
    <row r="1315" spans="1:43">
      <c r="A1315" s="2">
        <v>538</v>
      </c>
      <c r="B1315" s="6" t="s">
        <v>870</v>
      </c>
      <c r="C1315" s="7" t="s">
        <v>120</v>
      </c>
      <c r="D1315" s="7" t="s">
        <v>3480</v>
      </c>
      <c r="E1315" s="8">
        <v>20013935</v>
      </c>
      <c r="F1315" s="8">
        <v>102489</v>
      </c>
      <c r="G1315" s="8" t="s">
        <v>3481</v>
      </c>
      <c r="H1315" s="7" t="s">
        <v>73</v>
      </c>
      <c r="I1315" s="7" t="s">
        <v>74</v>
      </c>
      <c r="J1315" s="8" t="s">
        <v>75</v>
      </c>
      <c r="K1315" s="8" t="s">
        <v>3482</v>
      </c>
      <c r="L1315" s="7">
        <v>2016</v>
      </c>
      <c r="M1315" s="9">
        <v>42912</v>
      </c>
      <c r="N1315" s="10" t="s">
        <v>77</v>
      </c>
      <c r="O1315" s="10">
        <v>0</v>
      </c>
      <c r="P1315" s="10" t="s">
        <v>78</v>
      </c>
      <c r="Q1315" s="10" t="s">
        <v>79</v>
      </c>
      <c r="R1315" s="10" t="s">
        <v>78</v>
      </c>
      <c r="S1315" s="10" t="s">
        <v>78</v>
      </c>
      <c r="T1315" s="8" t="s">
        <v>80</v>
      </c>
      <c r="U1315" s="7" t="s">
        <v>893</v>
      </c>
      <c r="V1315" s="8" t="s">
        <v>894</v>
      </c>
      <c r="W1315" s="7" t="s">
        <v>83</v>
      </c>
      <c r="X1315" s="11" t="s">
        <v>779</v>
      </c>
      <c r="Y1315" s="8">
        <v>465</v>
      </c>
      <c r="Z1315" s="8" t="s">
        <v>780</v>
      </c>
      <c r="AA1315" s="7" t="s">
        <v>781</v>
      </c>
      <c r="AB1315" s="12" t="s">
        <v>782</v>
      </c>
      <c r="AC1315" s="4">
        <f t="shared" si="200"/>
        <v>1</v>
      </c>
      <c r="AD1315" s="2">
        <f>IF(COUNTIF(D$2:D1315,D1315)&gt;1,0,1)</f>
        <v>1</v>
      </c>
      <c r="AG1315" s="2">
        <f t="shared" si="201"/>
        <v>1</v>
      </c>
      <c r="AH1315" s="2">
        <f t="shared" si="207"/>
        <v>0</v>
      </c>
      <c r="AI1315" s="2">
        <f t="shared" si="202"/>
        <v>1</v>
      </c>
      <c r="AJ1315" s="44" t="str">
        <f t="shared" si="203"/>
        <v>75255960Y76224859F</v>
      </c>
      <c r="AK1315" s="2">
        <f>IF(COUNTIF(AJ$2:AJ1315,AJ1315)&gt;1,0,1)</f>
        <v>1</v>
      </c>
      <c r="AL1315" s="2">
        <f t="shared" si="204"/>
        <v>0</v>
      </c>
      <c r="AM1315" s="2">
        <f t="shared" si="205"/>
        <v>0</v>
      </c>
      <c r="AN1315" s="2">
        <f t="shared" si="206"/>
        <v>0</v>
      </c>
      <c r="AO1315" s="2" t="str">
        <f>VLOOKUP(D1315,'[1]Matriculados PD 2015_2019'!$D:$F,3,0)</f>
        <v>completo</v>
      </c>
      <c r="AP1315" s="2">
        <f t="shared" si="208"/>
        <v>1</v>
      </c>
      <c r="AQ1315" s="2">
        <f t="shared" si="209"/>
        <v>0</v>
      </c>
    </row>
    <row r="1316" spans="1:43">
      <c r="A1316" s="2">
        <v>538</v>
      </c>
      <c r="B1316" s="5" t="s">
        <v>870</v>
      </c>
      <c r="C1316" s="13" t="s">
        <v>120</v>
      </c>
      <c r="D1316" s="13" t="s">
        <v>3480</v>
      </c>
      <c r="E1316" s="14">
        <v>20013935</v>
      </c>
      <c r="F1316" s="14">
        <v>102489</v>
      </c>
      <c r="G1316" s="14" t="s">
        <v>3481</v>
      </c>
      <c r="H1316" s="13" t="s">
        <v>73</v>
      </c>
      <c r="I1316" s="13" t="s">
        <v>74</v>
      </c>
      <c r="J1316" s="14" t="s">
        <v>75</v>
      </c>
      <c r="K1316" s="14" t="s">
        <v>3482</v>
      </c>
      <c r="L1316" s="13">
        <v>2016</v>
      </c>
      <c r="M1316" s="15">
        <v>42912</v>
      </c>
      <c r="N1316" s="16" t="s">
        <v>77</v>
      </c>
      <c r="O1316" s="16">
        <v>0</v>
      </c>
      <c r="P1316" s="16" t="s">
        <v>78</v>
      </c>
      <c r="Q1316" s="16" t="s">
        <v>79</v>
      </c>
      <c r="R1316" s="16" t="s">
        <v>78</v>
      </c>
      <c r="S1316" s="16" t="s">
        <v>78</v>
      </c>
      <c r="T1316" s="14" t="s">
        <v>90</v>
      </c>
      <c r="U1316" s="13" t="s">
        <v>893</v>
      </c>
      <c r="V1316" s="14" t="s">
        <v>894</v>
      </c>
      <c r="W1316" s="13" t="s">
        <v>83</v>
      </c>
      <c r="X1316" s="17" t="s">
        <v>779</v>
      </c>
      <c r="Y1316" s="14">
        <v>465</v>
      </c>
      <c r="Z1316" s="14" t="s">
        <v>780</v>
      </c>
      <c r="AA1316" s="13" t="s">
        <v>781</v>
      </c>
      <c r="AB1316" s="18" t="s">
        <v>782</v>
      </c>
      <c r="AC1316" s="4">
        <f t="shared" si="200"/>
        <v>1</v>
      </c>
      <c r="AD1316" s="2">
        <f>IF(COUNTIF(D$2:D1316,D1316)&gt;1,0,1)</f>
        <v>0</v>
      </c>
      <c r="AG1316" s="2">
        <f t="shared" si="201"/>
        <v>0</v>
      </c>
      <c r="AH1316" s="2">
        <f t="shared" si="207"/>
        <v>0</v>
      </c>
      <c r="AI1316" s="2">
        <f t="shared" si="202"/>
        <v>0</v>
      </c>
      <c r="AJ1316" s="44" t="str">
        <f t="shared" si="203"/>
        <v>75255960Y76224859F</v>
      </c>
      <c r="AK1316" s="2">
        <f>IF(COUNTIF(AJ$2:AJ1316,AJ1316)&gt;1,0,1)</f>
        <v>0</v>
      </c>
      <c r="AL1316" s="2">
        <f t="shared" si="204"/>
        <v>0</v>
      </c>
      <c r="AM1316" s="2">
        <f t="shared" si="205"/>
        <v>0</v>
      </c>
      <c r="AN1316" s="2">
        <f t="shared" si="206"/>
        <v>0</v>
      </c>
      <c r="AO1316" s="2" t="str">
        <f>VLOOKUP(D1316,'[1]Matriculados PD 2015_2019'!$D:$F,3,0)</f>
        <v>completo</v>
      </c>
      <c r="AP1316" s="2">
        <f t="shared" si="208"/>
        <v>0</v>
      </c>
      <c r="AQ1316" s="2">
        <f t="shared" si="209"/>
        <v>0</v>
      </c>
    </row>
    <row r="1317" spans="1:43">
      <c r="A1317" s="2">
        <v>539</v>
      </c>
      <c r="B1317" s="6" t="s">
        <v>901</v>
      </c>
      <c r="C1317" s="7" t="s">
        <v>120</v>
      </c>
      <c r="D1317" s="7" t="s">
        <v>3483</v>
      </c>
      <c r="E1317" s="8">
        <v>10508091</v>
      </c>
      <c r="F1317" s="8">
        <v>102490</v>
      </c>
      <c r="G1317" s="8" t="s">
        <v>3484</v>
      </c>
      <c r="H1317" s="7" t="s">
        <v>83</v>
      </c>
      <c r="I1317" s="7" t="s">
        <v>74</v>
      </c>
      <c r="J1317" s="8" t="s">
        <v>75</v>
      </c>
      <c r="K1317" s="8" t="s">
        <v>3485</v>
      </c>
      <c r="L1317" s="7">
        <v>2016</v>
      </c>
      <c r="M1317" s="9">
        <v>43028</v>
      </c>
      <c r="N1317" s="10" t="s">
        <v>77</v>
      </c>
      <c r="O1317" s="10">
        <v>0</v>
      </c>
      <c r="P1317" s="10" t="s">
        <v>78</v>
      </c>
      <c r="Q1317" s="10" t="s">
        <v>79</v>
      </c>
      <c r="R1317" s="10" t="s">
        <v>78</v>
      </c>
      <c r="S1317" s="10" t="s">
        <v>79</v>
      </c>
      <c r="T1317" s="8" t="s">
        <v>80</v>
      </c>
      <c r="U1317" s="7" t="s">
        <v>2950</v>
      </c>
      <c r="V1317" s="8" t="s">
        <v>2951</v>
      </c>
      <c r="W1317" s="7" t="s">
        <v>83</v>
      </c>
      <c r="X1317" s="11" t="s">
        <v>950</v>
      </c>
      <c r="Y1317" s="8">
        <v>765</v>
      </c>
      <c r="Z1317" s="8" t="s">
        <v>950</v>
      </c>
      <c r="AA1317" s="7" t="s">
        <v>99</v>
      </c>
      <c r="AB1317" s="12" t="s">
        <v>100</v>
      </c>
      <c r="AC1317" s="4">
        <f t="shared" si="200"/>
        <v>1</v>
      </c>
      <c r="AD1317" s="2">
        <f>IF(COUNTIF(D$2:D1317,D1317)&gt;1,0,1)</f>
        <v>1</v>
      </c>
      <c r="AG1317" s="2">
        <f t="shared" si="201"/>
        <v>1</v>
      </c>
      <c r="AH1317" s="2">
        <f t="shared" si="207"/>
        <v>0</v>
      </c>
      <c r="AI1317" s="2">
        <f t="shared" si="202"/>
        <v>1</v>
      </c>
      <c r="AJ1317" s="44" t="str">
        <f t="shared" si="203"/>
        <v>31007370N28420724S</v>
      </c>
      <c r="AK1317" s="2">
        <f>IF(COUNTIF(AJ$2:AJ1317,AJ1317)&gt;1,0,1)</f>
        <v>1</v>
      </c>
      <c r="AL1317" s="2">
        <f t="shared" si="204"/>
        <v>1</v>
      </c>
      <c r="AM1317" s="2">
        <f t="shared" si="205"/>
        <v>1</v>
      </c>
      <c r="AN1317" s="2">
        <f t="shared" si="206"/>
        <v>0</v>
      </c>
      <c r="AO1317" s="2" t="str">
        <f>VLOOKUP(D1317,'[1]Matriculados PD 2015_2019'!$D:$F,3,0)</f>
        <v>completo</v>
      </c>
      <c r="AP1317" s="2">
        <f t="shared" si="208"/>
        <v>1</v>
      </c>
      <c r="AQ1317" s="2">
        <f t="shared" si="209"/>
        <v>0</v>
      </c>
    </row>
    <row r="1318" spans="1:43">
      <c r="A1318" s="2">
        <v>539</v>
      </c>
      <c r="B1318" s="5" t="s">
        <v>901</v>
      </c>
      <c r="C1318" s="13" t="s">
        <v>120</v>
      </c>
      <c r="D1318" s="13" t="s">
        <v>3483</v>
      </c>
      <c r="E1318" s="14">
        <v>10508091</v>
      </c>
      <c r="F1318" s="14">
        <v>102490</v>
      </c>
      <c r="G1318" s="14" t="s">
        <v>3484</v>
      </c>
      <c r="H1318" s="13" t="s">
        <v>83</v>
      </c>
      <c r="I1318" s="13" t="s">
        <v>74</v>
      </c>
      <c r="J1318" s="14" t="s">
        <v>75</v>
      </c>
      <c r="K1318" s="14" t="s">
        <v>3485</v>
      </c>
      <c r="L1318" s="13">
        <v>2016</v>
      </c>
      <c r="M1318" s="15">
        <v>43028</v>
      </c>
      <c r="N1318" s="16" t="s">
        <v>77</v>
      </c>
      <c r="O1318" s="16">
        <v>0</v>
      </c>
      <c r="P1318" s="16" t="s">
        <v>78</v>
      </c>
      <c r="Q1318" s="16" t="s">
        <v>79</v>
      </c>
      <c r="R1318" s="16" t="s">
        <v>78</v>
      </c>
      <c r="S1318" s="16" t="s">
        <v>79</v>
      </c>
      <c r="T1318" s="14" t="s">
        <v>80</v>
      </c>
      <c r="U1318" s="13" t="s">
        <v>2952</v>
      </c>
      <c r="V1318" s="14" t="s">
        <v>2953</v>
      </c>
      <c r="W1318" s="13" t="s">
        <v>73</v>
      </c>
      <c r="X1318" s="17" t="s">
        <v>950</v>
      </c>
      <c r="Y1318" s="14">
        <v>765</v>
      </c>
      <c r="Z1318" s="14" t="s">
        <v>950</v>
      </c>
      <c r="AA1318" s="13" t="s">
        <v>99</v>
      </c>
      <c r="AB1318" s="18" t="s">
        <v>100</v>
      </c>
      <c r="AC1318" s="4">
        <f t="shared" si="200"/>
        <v>1</v>
      </c>
      <c r="AD1318" s="2">
        <f>IF(COUNTIF(D$2:D1318,D1318)&gt;1,0,1)</f>
        <v>0</v>
      </c>
      <c r="AG1318" s="2">
        <f t="shared" si="201"/>
        <v>0</v>
      </c>
      <c r="AH1318" s="2">
        <f t="shared" si="207"/>
        <v>0</v>
      </c>
      <c r="AI1318" s="2">
        <f t="shared" si="202"/>
        <v>0</v>
      </c>
      <c r="AJ1318" s="44" t="str">
        <f t="shared" si="203"/>
        <v>31007370N75699124Y</v>
      </c>
      <c r="AK1318" s="2">
        <f>IF(COUNTIF(AJ$2:AJ1318,AJ1318)&gt;1,0,1)</f>
        <v>1</v>
      </c>
      <c r="AL1318" s="2">
        <f t="shared" si="204"/>
        <v>0</v>
      </c>
      <c r="AM1318" s="2">
        <f t="shared" si="205"/>
        <v>0</v>
      </c>
      <c r="AN1318" s="2">
        <f t="shared" si="206"/>
        <v>0</v>
      </c>
      <c r="AO1318" s="2" t="str">
        <f>VLOOKUP(D1318,'[1]Matriculados PD 2015_2019'!$D:$F,3,0)</f>
        <v>completo</v>
      </c>
      <c r="AP1318" s="2">
        <f t="shared" si="208"/>
        <v>0</v>
      </c>
      <c r="AQ1318" s="2">
        <f t="shared" si="209"/>
        <v>0</v>
      </c>
    </row>
    <row r="1319" spans="1:43">
      <c r="A1319" s="2">
        <v>539</v>
      </c>
      <c r="B1319" s="6" t="s">
        <v>901</v>
      </c>
      <c r="C1319" s="7" t="s">
        <v>120</v>
      </c>
      <c r="D1319" s="7" t="s">
        <v>3483</v>
      </c>
      <c r="E1319" s="8">
        <v>10508091</v>
      </c>
      <c r="F1319" s="8">
        <v>102490</v>
      </c>
      <c r="G1319" s="8" t="s">
        <v>3484</v>
      </c>
      <c r="H1319" s="7" t="s">
        <v>83</v>
      </c>
      <c r="I1319" s="7" t="s">
        <v>74</v>
      </c>
      <c r="J1319" s="8" t="s">
        <v>75</v>
      </c>
      <c r="K1319" s="8" t="s">
        <v>3485</v>
      </c>
      <c r="L1319" s="7">
        <v>2016</v>
      </c>
      <c r="M1319" s="9">
        <v>43028</v>
      </c>
      <c r="N1319" s="10" t="s">
        <v>77</v>
      </c>
      <c r="O1319" s="10">
        <v>0</v>
      </c>
      <c r="P1319" s="10" t="s">
        <v>78</v>
      </c>
      <c r="Q1319" s="10" t="s">
        <v>79</v>
      </c>
      <c r="R1319" s="10" t="s">
        <v>78</v>
      </c>
      <c r="S1319" s="10" t="s">
        <v>79</v>
      </c>
      <c r="T1319" s="8" t="s">
        <v>90</v>
      </c>
      <c r="U1319" s="7" t="s">
        <v>2952</v>
      </c>
      <c r="V1319" s="8" t="s">
        <v>2953</v>
      </c>
      <c r="W1319" s="7" t="s">
        <v>73</v>
      </c>
      <c r="X1319" s="11" t="s">
        <v>950</v>
      </c>
      <c r="Y1319" s="8">
        <v>765</v>
      </c>
      <c r="Z1319" s="8" t="s">
        <v>950</v>
      </c>
      <c r="AA1319" s="7" t="s">
        <v>99</v>
      </c>
      <c r="AB1319" s="12" t="s">
        <v>100</v>
      </c>
      <c r="AC1319" s="4">
        <f t="shared" si="200"/>
        <v>1</v>
      </c>
      <c r="AD1319" s="2">
        <f>IF(COUNTIF(D$2:D1319,D1319)&gt;1,0,1)</f>
        <v>0</v>
      </c>
      <c r="AG1319" s="2">
        <f t="shared" si="201"/>
        <v>0</v>
      </c>
      <c r="AH1319" s="2">
        <f t="shared" si="207"/>
        <v>0</v>
      </c>
      <c r="AI1319" s="2">
        <f t="shared" si="202"/>
        <v>0</v>
      </c>
      <c r="AJ1319" s="44" t="str">
        <f t="shared" si="203"/>
        <v>31007370N75699124Y</v>
      </c>
      <c r="AK1319" s="2">
        <f>IF(COUNTIF(AJ$2:AJ1319,AJ1319)&gt;1,0,1)</f>
        <v>0</v>
      </c>
      <c r="AL1319" s="2">
        <f t="shared" si="204"/>
        <v>0</v>
      </c>
      <c r="AM1319" s="2">
        <f t="shared" si="205"/>
        <v>0</v>
      </c>
      <c r="AN1319" s="2">
        <f t="shared" si="206"/>
        <v>0</v>
      </c>
      <c r="AO1319" s="2" t="str">
        <f>VLOOKUP(D1319,'[1]Matriculados PD 2015_2019'!$D:$F,3,0)</f>
        <v>completo</v>
      </c>
      <c r="AP1319" s="2">
        <f t="shared" si="208"/>
        <v>0</v>
      </c>
      <c r="AQ1319" s="2">
        <f t="shared" si="209"/>
        <v>0</v>
      </c>
    </row>
    <row r="1320" spans="1:43">
      <c r="A1320" s="2">
        <v>539</v>
      </c>
      <c r="B1320" s="5" t="s">
        <v>901</v>
      </c>
      <c r="C1320" s="13" t="s">
        <v>120</v>
      </c>
      <c r="D1320" s="13" t="s">
        <v>3486</v>
      </c>
      <c r="E1320" s="14">
        <v>20039430</v>
      </c>
      <c r="F1320" s="14">
        <v>102490</v>
      </c>
      <c r="G1320" s="14" t="s">
        <v>3487</v>
      </c>
      <c r="H1320" s="13" t="s">
        <v>73</v>
      </c>
      <c r="I1320" s="13" t="s">
        <v>74</v>
      </c>
      <c r="J1320" s="14" t="s">
        <v>75</v>
      </c>
      <c r="K1320" s="14" t="s">
        <v>3488</v>
      </c>
      <c r="L1320" s="13">
        <v>2016</v>
      </c>
      <c r="M1320" s="15">
        <v>42846</v>
      </c>
      <c r="N1320" s="16" t="s">
        <v>77</v>
      </c>
      <c r="O1320" s="16">
        <v>0</v>
      </c>
      <c r="P1320" s="16" t="s">
        <v>78</v>
      </c>
      <c r="Q1320" s="16" t="s">
        <v>78</v>
      </c>
      <c r="R1320" s="16" t="s">
        <v>78</v>
      </c>
      <c r="S1320" s="16" t="s">
        <v>79</v>
      </c>
      <c r="T1320" s="14" t="s">
        <v>80</v>
      </c>
      <c r="U1320" s="13" t="s">
        <v>923</v>
      </c>
      <c r="V1320" s="14" t="s">
        <v>924</v>
      </c>
      <c r="W1320" s="13" t="s">
        <v>83</v>
      </c>
      <c r="X1320" s="17" t="s">
        <v>909</v>
      </c>
      <c r="Y1320" s="14">
        <v>750</v>
      </c>
      <c r="Z1320" s="14" t="s">
        <v>909</v>
      </c>
      <c r="AA1320" s="13" t="s">
        <v>99</v>
      </c>
      <c r="AB1320" s="18" t="s">
        <v>100</v>
      </c>
      <c r="AC1320" s="4">
        <f t="shared" si="200"/>
        <v>1</v>
      </c>
      <c r="AD1320" s="2">
        <f>IF(COUNTIF(D$2:D1320,D1320)&gt;1,0,1)</f>
        <v>1</v>
      </c>
      <c r="AG1320" s="2">
        <f t="shared" si="201"/>
        <v>0</v>
      </c>
      <c r="AH1320" s="2">
        <f t="shared" si="207"/>
        <v>0</v>
      </c>
      <c r="AI1320" s="2">
        <f t="shared" si="202"/>
        <v>1</v>
      </c>
      <c r="AJ1320" s="44" t="str">
        <f t="shared" si="203"/>
        <v>53594555R44366354K</v>
      </c>
      <c r="AK1320" s="2">
        <f>IF(COUNTIF(AJ$2:AJ1320,AJ1320)&gt;1,0,1)</f>
        <v>1</v>
      </c>
      <c r="AL1320" s="2">
        <f t="shared" si="204"/>
        <v>1</v>
      </c>
      <c r="AM1320" s="2">
        <f t="shared" si="205"/>
        <v>1</v>
      </c>
      <c r="AN1320" s="2">
        <f t="shared" si="206"/>
        <v>0</v>
      </c>
      <c r="AO1320" s="2" t="str">
        <f>VLOOKUP(D1320,'[1]Matriculados PD 2015_2019'!$D:$F,3,0)</f>
        <v>completo</v>
      </c>
      <c r="AP1320" s="2">
        <f t="shared" si="208"/>
        <v>1</v>
      </c>
      <c r="AQ1320" s="2">
        <f t="shared" si="209"/>
        <v>0</v>
      </c>
    </row>
    <row r="1321" spans="1:43">
      <c r="A1321" s="2">
        <v>539</v>
      </c>
      <c r="B1321" s="6" t="s">
        <v>901</v>
      </c>
      <c r="C1321" s="7" t="s">
        <v>120</v>
      </c>
      <c r="D1321" s="7" t="s">
        <v>3486</v>
      </c>
      <c r="E1321" s="8">
        <v>20039430</v>
      </c>
      <c r="F1321" s="8">
        <v>102490</v>
      </c>
      <c r="G1321" s="8" t="s">
        <v>3487</v>
      </c>
      <c r="H1321" s="7" t="s">
        <v>73</v>
      </c>
      <c r="I1321" s="7" t="s">
        <v>74</v>
      </c>
      <c r="J1321" s="8" t="s">
        <v>75</v>
      </c>
      <c r="K1321" s="8" t="s">
        <v>3488</v>
      </c>
      <c r="L1321" s="7">
        <v>2016</v>
      </c>
      <c r="M1321" s="9">
        <v>42846</v>
      </c>
      <c r="N1321" s="10" t="s">
        <v>77</v>
      </c>
      <c r="O1321" s="10">
        <v>0</v>
      </c>
      <c r="P1321" s="10" t="s">
        <v>78</v>
      </c>
      <c r="Q1321" s="10" t="s">
        <v>78</v>
      </c>
      <c r="R1321" s="10" t="s">
        <v>78</v>
      </c>
      <c r="S1321" s="10" t="s">
        <v>79</v>
      </c>
      <c r="T1321" s="8" t="s">
        <v>80</v>
      </c>
      <c r="U1321" s="7" t="s">
        <v>925</v>
      </c>
      <c r="V1321" s="8" t="s">
        <v>926</v>
      </c>
      <c r="W1321" s="7" t="s">
        <v>73</v>
      </c>
      <c r="X1321" s="11" t="s">
        <v>909</v>
      </c>
      <c r="Y1321" s="8">
        <v>750</v>
      </c>
      <c r="Z1321" s="8" t="s">
        <v>909</v>
      </c>
      <c r="AA1321" s="7" t="s">
        <v>99</v>
      </c>
      <c r="AB1321" s="12" t="s">
        <v>100</v>
      </c>
      <c r="AC1321" s="4">
        <f t="shared" si="200"/>
        <v>1</v>
      </c>
      <c r="AD1321" s="2">
        <f>IF(COUNTIF(D$2:D1321,D1321)&gt;1,0,1)</f>
        <v>0</v>
      </c>
      <c r="AG1321" s="2">
        <f t="shared" si="201"/>
        <v>0</v>
      </c>
      <c r="AH1321" s="2">
        <f t="shared" si="207"/>
        <v>0</v>
      </c>
      <c r="AI1321" s="2">
        <f t="shared" si="202"/>
        <v>0</v>
      </c>
      <c r="AJ1321" s="44" t="str">
        <f t="shared" si="203"/>
        <v>53594555R75610029J</v>
      </c>
      <c r="AK1321" s="2">
        <f>IF(COUNTIF(AJ$2:AJ1321,AJ1321)&gt;1,0,1)</f>
        <v>1</v>
      </c>
      <c r="AL1321" s="2">
        <f t="shared" si="204"/>
        <v>0</v>
      </c>
      <c r="AM1321" s="2">
        <f t="shared" si="205"/>
        <v>0</v>
      </c>
      <c r="AN1321" s="2">
        <f t="shared" si="206"/>
        <v>0</v>
      </c>
      <c r="AO1321" s="2" t="str">
        <f>VLOOKUP(D1321,'[1]Matriculados PD 2015_2019'!$D:$F,3,0)</f>
        <v>completo</v>
      </c>
      <c r="AP1321" s="2">
        <f t="shared" si="208"/>
        <v>0</v>
      </c>
      <c r="AQ1321" s="2">
        <f t="shared" si="209"/>
        <v>0</v>
      </c>
    </row>
    <row r="1322" spans="1:43">
      <c r="A1322" s="2">
        <v>539</v>
      </c>
      <c r="B1322" s="5" t="s">
        <v>901</v>
      </c>
      <c r="C1322" s="13" t="s">
        <v>120</v>
      </c>
      <c r="D1322" s="13" t="s">
        <v>3486</v>
      </c>
      <c r="E1322" s="14">
        <v>20039430</v>
      </c>
      <c r="F1322" s="14">
        <v>102490</v>
      </c>
      <c r="G1322" s="14" t="s">
        <v>3487</v>
      </c>
      <c r="H1322" s="13" t="s">
        <v>73</v>
      </c>
      <c r="I1322" s="13" t="s">
        <v>74</v>
      </c>
      <c r="J1322" s="14" t="s">
        <v>75</v>
      </c>
      <c r="K1322" s="14" t="s">
        <v>3488</v>
      </c>
      <c r="L1322" s="13">
        <v>2016</v>
      </c>
      <c r="M1322" s="15">
        <v>42846</v>
      </c>
      <c r="N1322" s="16" t="s">
        <v>77</v>
      </c>
      <c r="O1322" s="16">
        <v>0</v>
      </c>
      <c r="P1322" s="16" t="s">
        <v>78</v>
      </c>
      <c r="Q1322" s="16" t="s">
        <v>78</v>
      </c>
      <c r="R1322" s="16" t="s">
        <v>78</v>
      </c>
      <c r="S1322" s="16" t="s">
        <v>79</v>
      </c>
      <c r="T1322" s="14" t="s">
        <v>90</v>
      </c>
      <c r="U1322" s="13" t="s">
        <v>923</v>
      </c>
      <c r="V1322" s="14" t="s">
        <v>924</v>
      </c>
      <c r="W1322" s="13" t="s">
        <v>83</v>
      </c>
      <c r="X1322" s="17" t="s">
        <v>909</v>
      </c>
      <c r="Y1322" s="14">
        <v>750</v>
      </c>
      <c r="Z1322" s="14" t="s">
        <v>909</v>
      </c>
      <c r="AA1322" s="13" t="s">
        <v>99</v>
      </c>
      <c r="AB1322" s="18" t="s">
        <v>100</v>
      </c>
      <c r="AC1322" s="4">
        <f t="shared" si="200"/>
        <v>1</v>
      </c>
      <c r="AD1322" s="2">
        <f>IF(COUNTIF(D$2:D1322,D1322)&gt;1,0,1)</f>
        <v>0</v>
      </c>
      <c r="AG1322" s="2">
        <f t="shared" si="201"/>
        <v>0</v>
      </c>
      <c r="AH1322" s="2">
        <f t="shared" si="207"/>
        <v>0</v>
      </c>
      <c r="AI1322" s="2">
        <f t="shared" si="202"/>
        <v>0</v>
      </c>
      <c r="AJ1322" s="44" t="str">
        <f t="shared" si="203"/>
        <v>53594555R44366354K</v>
      </c>
      <c r="AK1322" s="2">
        <f>IF(COUNTIF(AJ$2:AJ1322,AJ1322)&gt;1,0,1)</f>
        <v>0</v>
      </c>
      <c r="AL1322" s="2">
        <f t="shared" si="204"/>
        <v>0</v>
      </c>
      <c r="AM1322" s="2">
        <f t="shared" si="205"/>
        <v>0</v>
      </c>
      <c r="AN1322" s="2">
        <f t="shared" si="206"/>
        <v>0</v>
      </c>
      <c r="AO1322" s="2" t="str">
        <f>VLOOKUP(D1322,'[1]Matriculados PD 2015_2019'!$D:$F,3,0)</f>
        <v>completo</v>
      </c>
      <c r="AP1322" s="2">
        <f t="shared" si="208"/>
        <v>0</v>
      </c>
      <c r="AQ1322" s="2">
        <f t="shared" si="209"/>
        <v>0</v>
      </c>
    </row>
    <row r="1323" spans="1:43">
      <c r="A1323" s="2">
        <v>539</v>
      </c>
      <c r="B1323" s="5" t="s">
        <v>901</v>
      </c>
      <c r="C1323" s="13" t="s">
        <v>120</v>
      </c>
      <c r="D1323" s="13" t="s">
        <v>3489</v>
      </c>
      <c r="E1323" s="14">
        <v>10450313</v>
      </c>
      <c r="F1323" s="14">
        <v>102490</v>
      </c>
      <c r="G1323" s="14" t="s">
        <v>3490</v>
      </c>
      <c r="H1323" s="13" t="s">
        <v>73</v>
      </c>
      <c r="I1323" s="13" t="s">
        <v>74</v>
      </c>
      <c r="J1323" s="14" t="s">
        <v>75</v>
      </c>
      <c r="K1323" s="14" t="s">
        <v>3491</v>
      </c>
      <c r="L1323" s="13">
        <v>2016</v>
      </c>
      <c r="M1323" s="15">
        <v>42719</v>
      </c>
      <c r="N1323" s="16" t="s">
        <v>77</v>
      </c>
      <c r="O1323" s="16">
        <v>0</v>
      </c>
      <c r="P1323" s="16" t="s">
        <v>78</v>
      </c>
      <c r="Q1323" s="16" t="s">
        <v>79</v>
      </c>
      <c r="R1323" s="16" t="s">
        <v>78</v>
      </c>
      <c r="S1323" s="16" t="s">
        <v>79</v>
      </c>
      <c r="T1323" s="14" t="s">
        <v>80</v>
      </c>
      <c r="U1323" s="13" t="s">
        <v>3492</v>
      </c>
      <c r="V1323" s="14" t="s">
        <v>3493</v>
      </c>
      <c r="W1323" s="13"/>
      <c r="X1323" s="17"/>
      <c r="Y1323" s="14"/>
      <c r="Z1323" s="14"/>
      <c r="AA1323" s="13"/>
      <c r="AB1323" s="18"/>
      <c r="AC1323" s="4">
        <f t="shared" si="200"/>
        <v>1</v>
      </c>
      <c r="AD1323" s="2">
        <f>IF(COUNTIF(D$2:D1323,D1323)&gt;1,0,1)</f>
        <v>1</v>
      </c>
      <c r="AG1323" s="2">
        <f t="shared" si="201"/>
        <v>1</v>
      </c>
      <c r="AH1323" s="2">
        <f t="shared" si="207"/>
        <v>0</v>
      </c>
      <c r="AI1323" s="2">
        <f t="shared" si="202"/>
        <v>1</v>
      </c>
      <c r="AJ1323" s="44" t="str">
        <f t="shared" si="203"/>
        <v>80158987P05689734V</v>
      </c>
      <c r="AK1323" s="2">
        <f>IF(COUNTIF(AJ$2:AJ1323,AJ1323)&gt;1,0,1)</f>
        <v>1</v>
      </c>
      <c r="AL1323" s="2">
        <f t="shared" si="204"/>
        <v>1</v>
      </c>
      <c r="AM1323" s="2">
        <f t="shared" si="205"/>
        <v>1</v>
      </c>
      <c r="AN1323" s="2">
        <f t="shared" si="206"/>
        <v>0</v>
      </c>
      <c r="AO1323" s="2" t="str">
        <f>VLOOKUP(D1323,'[1]Matriculados PD 2015_2019'!$D:$F,3,0)</f>
        <v>completo</v>
      </c>
      <c r="AP1323" s="2">
        <f t="shared" si="208"/>
        <v>1</v>
      </c>
      <c r="AQ1323" s="2">
        <f t="shared" si="209"/>
        <v>0</v>
      </c>
    </row>
    <row r="1324" spans="1:43">
      <c r="A1324" s="2">
        <v>539</v>
      </c>
      <c r="B1324" s="6" t="s">
        <v>901</v>
      </c>
      <c r="C1324" s="7" t="s">
        <v>120</v>
      </c>
      <c r="D1324" s="7" t="s">
        <v>3489</v>
      </c>
      <c r="E1324" s="8">
        <v>10450313</v>
      </c>
      <c r="F1324" s="8">
        <v>102490</v>
      </c>
      <c r="G1324" s="8" t="s">
        <v>3490</v>
      </c>
      <c r="H1324" s="7" t="s">
        <v>73</v>
      </c>
      <c r="I1324" s="7" t="s">
        <v>74</v>
      </c>
      <c r="J1324" s="8" t="s">
        <v>75</v>
      </c>
      <c r="K1324" s="8" t="s">
        <v>3491</v>
      </c>
      <c r="L1324" s="7">
        <v>2016</v>
      </c>
      <c r="M1324" s="9">
        <v>42719</v>
      </c>
      <c r="N1324" s="10" t="s">
        <v>77</v>
      </c>
      <c r="O1324" s="10">
        <v>0</v>
      </c>
      <c r="P1324" s="10" t="s">
        <v>78</v>
      </c>
      <c r="Q1324" s="10" t="s">
        <v>79</v>
      </c>
      <c r="R1324" s="10" t="s">
        <v>78</v>
      </c>
      <c r="S1324" s="10" t="s">
        <v>79</v>
      </c>
      <c r="T1324" s="8" t="s">
        <v>80</v>
      </c>
      <c r="U1324" s="7" t="s">
        <v>3494</v>
      </c>
      <c r="V1324" s="8" t="s">
        <v>3495</v>
      </c>
      <c r="W1324" s="7" t="s">
        <v>83</v>
      </c>
      <c r="X1324" s="11" t="s">
        <v>909</v>
      </c>
      <c r="Y1324" s="8">
        <v>750</v>
      </c>
      <c r="Z1324" s="8" t="s">
        <v>909</v>
      </c>
      <c r="AA1324" s="7" t="s">
        <v>99</v>
      </c>
      <c r="AB1324" s="12" t="s">
        <v>100</v>
      </c>
      <c r="AC1324" s="4">
        <f t="shared" si="200"/>
        <v>1</v>
      </c>
      <c r="AD1324" s="2">
        <f>IF(COUNTIF(D$2:D1324,D1324)&gt;1,0,1)</f>
        <v>0</v>
      </c>
      <c r="AG1324" s="2">
        <f t="shared" si="201"/>
        <v>0</v>
      </c>
      <c r="AH1324" s="2">
        <f t="shared" si="207"/>
        <v>0</v>
      </c>
      <c r="AI1324" s="2">
        <f t="shared" si="202"/>
        <v>0</v>
      </c>
      <c r="AJ1324" s="44" t="str">
        <f t="shared" si="203"/>
        <v>80158987P28274746H</v>
      </c>
      <c r="AK1324" s="2">
        <f>IF(COUNTIF(AJ$2:AJ1324,AJ1324)&gt;1,0,1)</f>
        <v>1</v>
      </c>
      <c r="AL1324" s="2">
        <f t="shared" si="204"/>
        <v>0</v>
      </c>
      <c r="AM1324" s="2">
        <f t="shared" si="205"/>
        <v>0</v>
      </c>
      <c r="AN1324" s="2">
        <f t="shared" si="206"/>
        <v>0</v>
      </c>
      <c r="AO1324" s="2" t="str">
        <f>VLOOKUP(D1324,'[1]Matriculados PD 2015_2019'!$D:$F,3,0)</f>
        <v>completo</v>
      </c>
      <c r="AP1324" s="2">
        <f t="shared" si="208"/>
        <v>0</v>
      </c>
      <c r="AQ1324" s="2">
        <f t="shared" si="209"/>
        <v>0</v>
      </c>
    </row>
    <row r="1325" spans="1:43">
      <c r="A1325" s="2">
        <v>539</v>
      </c>
      <c r="B1325" s="5" t="s">
        <v>901</v>
      </c>
      <c r="C1325" s="13" t="s">
        <v>120</v>
      </c>
      <c r="D1325" s="13" t="s">
        <v>3489</v>
      </c>
      <c r="E1325" s="14">
        <v>10450313</v>
      </c>
      <c r="F1325" s="14">
        <v>102490</v>
      </c>
      <c r="G1325" s="14" t="s">
        <v>3490</v>
      </c>
      <c r="H1325" s="13" t="s">
        <v>73</v>
      </c>
      <c r="I1325" s="13" t="s">
        <v>74</v>
      </c>
      <c r="J1325" s="14" t="s">
        <v>75</v>
      </c>
      <c r="K1325" s="14" t="s">
        <v>3491</v>
      </c>
      <c r="L1325" s="13">
        <v>2016</v>
      </c>
      <c r="M1325" s="15">
        <v>42719</v>
      </c>
      <c r="N1325" s="16" t="s">
        <v>77</v>
      </c>
      <c r="O1325" s="16">
        <v>0</v>
      </c>
      <c r="P1325" s="16" t="s">
        <v>78</v>
      </c>
      <c r="Q1325" s="16" t="s">
        <v>79</v>
      </c>
      <c r="R1325" s="16" t="s">
        <v>78</v>
      </c>
      <c r="S1325" s="16" t="s">
        <v>79</v>
      </c>
      <c r="T1325" s="14" t="s">
        <v>90</v>
      </c>
      <c r="U1325" s="13" t="s">
        <v>3494</v>
      </c>
      <c r="V1325" s="14" t="s">
        <v>3495</v>
      </c>
      <c r="W1325" s="13" t="s">
        <v>83</v>
      </c>
      <c r="X1325" s="17" t="s">
        <v>909</v>
      </c>
      <c r="Y1325" s="14">
        <v>750</v>
      </c>
      <c r="Z1325" s="14" t="s">
        <v>909</v>
      </c>
      <c r="AA1325" s="13" t="s">
        <v>99</v>
      </c>
      <c r="AB1325" s="18" t="s">
        <v>100</v>
      </c>
      <c r="AC1325" s="4">
        <f t="shared" si="200"/>
        <v>1</v>
      </c>
      <c r="AD1325" s="2">
        <f>IF(COUNTIF(D$2:D1325,D1325)&gt;1,0,1)</f>
        <v>0</v>
      </c>
      <c r="AG1325" s="2">
        <f t="shared" si="201"/>
        <v>0</v>
      </c>
      <c r="AH1325" s="2">
        <f t="shared" si="207"/>
        <v>0</v>
      </c>
      <c r="AI1325" s="2">
        <f t="shared" si="202"/>
        <v>0</v>
      </c>
      <c r="AJ1325" s="44" t="str">
        <f t="shared" si="203"/>
        <v>80158987P28274746H</v>
      </c>
      <c r="AK1325" s="2">
        <f>IF(COUNTIF(AJ$2:AJ1325,AJ1325)&gt;1,0,1)</f>
        <v>0</v>
      </c>
      <c r="AL1325" s="2">
        <f t="shared" si="204"/>
        <v>0</v>
      </c>
      <c r="AM1325" s="2">
        <f t="shared" si="205"/>
        <v>0</v>
      </c>
      <c r="AN1325" s="2">
        <f t="shared" si="206"/>
        <v>0</v>
      </c>
      <c r="AO1325" s="2" t="str">
        <f>VLOOKUP(D1325,'[1]Matriculados PD 2015_2019'!$D:$F,3,0)</f>
        <v>completo</v>
      </c>
      <c r="AP1325" s="2">
        <f t="shared" si="208"/>
        <v>0</v>
      </c>
      <c r="AQ1325" s="2">
        <f t="shared" si="209"/>
        <v>0</v>
      </c>
    </row>
    <row r="1326" spans="1:43">
      <c r="A1326" s="2">
        <v>539</v>
      </c>
      <c r="B1326" s="6" t="s">
        <v>901</v>
      </c>
      <c r="C1326" s="7" t="s">
        <v>120</v>
      </c>
      <c r="D1326" s="7" t="s">
        <v>3496</v>
      </c>
      <c r="E1326" s="8">
        <v>20053379</v>
      </c>
      <c r="F1326" s="8">
        <v>102490</v>
      </c>
      <c r="G1326" s="8" t="s">
        <v>3497</v>
      </c>
      <c r="H1326" s="7" t="s">
        <v>83</v>
      </c>
      <c r="I1326" s="7" t="s">
        <v>3498</v>
      </c>
      <c r="J1326" s="8" t="s">
        <v>75</v>
      </c>
      <c r="K1326" s="8" t="s">
        <v>3499</v>
      </c>
      <c r="L1326" s="7">
        <v>2016</v>
      </c>
      <c r="M1326" s="9">
        <v>42783</v>
      </c>
      <c r="N1326" s="10" t="s">
        <v>77</v>
      </c>
      <c r="O1326" s="10">
        <v>0</v>
      </c>
      <c r="P1326" s="10" t="s">
        <v>78</v>
      </c>
      <c r="Q1326" s="10" t="s">
        <v>78</v>
      </c>
      <c r="R1326" s="10" t="s">
        <v>78</v>
      </c>
      <c r="S1326" s="10" t="s">
        <v>79</v>
      </c>
      <c r="T1326" s="8" t="s">
        <v>80</v>
      </c>
      <c r="U1326" s="7" t="s">
        <v>3500</v>
      </c>
      <c r="V1326" s="8" t="s">
        <v>3501</v>
      </c>
      <c r="W1326" s="7" t="s">
        <v>83</v>
      </c>
      <c r="X1326" s="11" t="s">
        <v>185</v>
      </c>
      <c r="Y1326" s="8">
        <v>760</v>
      </c>
      <c r="Z1326" s="8" t="s">
        <v>942</v>
      </c>
      <c r="AA1326" s="7" t="s">
        <v>99</v>
      </c>
      <c r="AB1326" s="12" t="s">
        <v>100</v>
      </c>
      <c r="AC1326" s="4">
        <f t="shared" si="200"/>
        <v>1</v>
      </c>
      <c r="AD1326" s="2">
        <f>IF(COUNTIF(D$2:D1326,D1326)&gt;1,0,1)</f>
        <v>1</v>
      </c>
      <c r="AG1326" s="2">
        <f t="shared" si="201"/>
        <v>0</v>
      </c>
      <c r="AH1326" s="2">
        <f t="shared" si="207"/>
        <v>0</v>
      </c>
      <c r="AI1326" s="2">
        <f t="shared" si="202"/>
        <v>1</v>
      </c>
      <c r="AJ1326" s="44" t="str">
        <f t="shared" si="203"/>
        <v>A0412889830445083Y</v>
      </c>
      <c r="AK1326" s="2">
        <f>IF(COUNTIF(AJ$2:AJ1326,AJ1326)&gt;1,0,1)</f>
        <v>1</v>
      </c>
      <c r="AL1326" s="2">
        <f t="shared" si="204"/>
        <v>1</v>
      </c>
      <c r="AM1326" s="2">
        <f t="shared" si="205"/>
        <v>1</v>
      </c>
      <c r="AN1326" s="2">
        <f t="shared" si="206"/>
        <v>1</v>
      </c>
      <c r="AO1326" s="2" t="str">
        <f>VLOOKUP(D1326,'[1]Matriculados PD 2015_2019'!$D:$F,3,0)</f>
        <v>completo</v>
      </c>
      <c r="AP1326" s="2">
        <f t="shared" si="208"/>
        <v>1</v>
      </c>
      <c r="AQ1326" s="2">
        <f t="shared" si="209"/>
        <v>0</v>
      </c>
    </row>
    <row r="1327" spans="1:43">
      <c r="A1327" s="2">
        <v>539</v>
      </c>
      <c r="B1327" s="5" t="s">
        <v>901</v>
      </c>
      <c r="C1327" s="13" t="s">
        <v>120</v>
      </c>
      <c r="D1327" s="13" t="s">
        <v>3496</v>
      </c>
      <c r="E1327" s="14">
        <v>20053379</v>
      </c>
      <c r="F1327" s="14">
        <v>102490</v>
      </c>
      <c r="G1327" s="14" t="s">
        <v>3497</v>
      </c>
      <c r="H1327" s="13" t="s">
        <v>83</v>
      </c>
      <c r="I1327" s="13" t="s">
        <v>3498</v>
      </c>
      <c r="J1327" s="14" t="s">
        <v>75</v>
      </c>
      <c r="K1327" s="14" t="s">
        <v>3499</v>
      </c>
      <c r="L1327" s="13">
        <v>2016</v>
      </c>
      <c r="M1327" s="15">
        <v>42783</v>
      </c>
      <c r="N1327" s="16" t="s">
        <v>77</v>
      </c>
      <c r="O1327" s="16">
        <v>0</v>
      </c>
      <c r="P1327" s="16" t="s">
        <v>78</v>
      </c>
      <c r="Q1327" s="16" t="s">
        <v>78</v>
      </c>
      <c r="R1327" s="16" t="s">
        <v>78</v>
      </c>
      <c r="S1327" s="16" t="s">
        <v>79</v>
      </c>
      <c r="T1327" s="14" t="s">
        <v>80</v>
      </c>
      <c r="U1327" s="13" t="s">
        <v>2920</v>
      </c>
      <c r="V1327" s="14" t="s">
        <v>2921</v>
      </c>
      <c r="W1327" s="13" t="s">
        <v>83</v>
      </c>
      <c r="X1327" s="17" t="s">
        <v>185</v>
      </c>
      <c r="Y1327" s="14">
        <v>760</v>
      </c>
      <c r="Z1327" s="14" t="s">
        <v>942</v>
      </c>
      <c r="AA1327" s="13" t="s">
        <v>99</v>
      </c>
      <c r="AB1327" s="18" t="s">
        <v>100</v>
      </c>
      <c r="AC1327" s="4">
        <f t="shared" si="200"/>
        <v>1</v>
      </c>
      <c r="AD1327" s="2">
        <f>IF(COUNTIF(D$2:D1327,D1327)&gt;1,0,1)</f>
        <v>0</v>
      </c>
      <c r="AG1327" s="2">
        <f t="shared" si="201"/>
        <v>0</v>
      </c>
      <c r="AH1327" s="2">
        <f t="shared" si="207"/>
        <v>0</v>
      </c>
      <c r="AI1327" s="2">
        <f t="shared" si="202"/>
        <v>0</v>
      </c>
      <c r="AJ1327" s="44" t="str">
        <f t="shared" si="203"/>
        <v>A0412889830511942G</v>
      </c>
      <c r="AK1327" s="2">
        <f>IF(COUNTIF(AJ$2:AJ1327,AJ1327)&gt;1,0,1)</f>
        <v>1</v>
      </c>
      <c r="AL1327" s="2">
        <f t="shared" si="204"/>
        <v>0</v>
      </c>
      <c r="AM1327" s="2">
        <f t="shared" si="205"/>
        <v>0</v>
      </c>
      <c r="AN1327" s="2">
        <f t="shared" si="206"/>
        <v>0</v>
      </c>
      <c r="AO1327" s="2" t="str">
        <f>VLOOKUP(D1327,'[1]Matriculados PD 2015_2019'!$D:$F,3,0)</f>
        <v>completo</v>
      </c>
      <c r="AP1327" s="2">
        <f t="shared" si="208"/>
        <v>0</v>
      </c>
      <c r="AQ1327" s="2">
        <f t="shared" si="209"/>
        <v>0</v>
      </c>
    </row>
    <row r="1328" spans="1:43">
      <c r="A1328" s="2">
        <v>539</v>
      </c>
      <c r="B1328" s="6" t="s">
        <v>901</v>
      </c>
      <c r="C1328" s="7" t="s">
        <v>120</v>
      </c>
      <c r="D1328" s="7" t="s">
        <v>3496</v>
      </c>
      <c r="E1328" s="8">
        <v>20053379</v>
      </c>
      <c r="F1328" s="8">
        <v>102490</v>
      </c>
      <c r="G1328" s="8" t="s">
        <v>3497</v>
      </c>
      <c r="H1328" s="7" t="s">
        <v>83</v>
      </c>
      <c r="I1328" s="7" t="s">
        <v>3498</v>
      </c>
      <c r="J1328" s="8" t="s">
        <v>75</v>
      </c>
      <c r="K1328" s="8" t="s">
        <v>3499</v>
      </c>
      <c r="L1328" s="7">
        <v>2016</v>
      </c>
      <c r="M1328" s="9">
        <v>42783</v>
      </c>
      <c r="N1328" s="10" t="s">
        <v>77</v>
      </c>
      <c r="O1328" s="10">
        <v>0</v>
      </c>
      <c r="P1328" s="10" t="s">
        <v>78</v>
      </c>
      <c r="Q1328" s="10" t="s">
        <v>78</v>
      </c>
      <c r="R1328" s="10" t="s">
        <v>78</v>
      </c>
      <c r="S1328" s="10" t="s">
        <v>79</v>
      </c>
      <c r="T1328" s="8" t="s">
        <v>90</v>
      </c>
      <c r="U1328" s="7" t="s">
        <v>3500</v>
      </c>
      <c r="V1328" s="8" t="s">
        <v>3501</v>
      </c>
      <c r="W1328" s="7" t="s">
        <v>83</v>
      </c>
      <c r="X1328" s="11" t="s">
        <v>185</v>
      </c>
      <c r="Y1328" s="8">
        <v>760</v>
      </c>
      <c r="Z1328" s="8" t="s">
        <v>942</v>
      </c>
      <c r="AA1328" s="7" t="s">
        <v>99</v>
      </c>
      <c r="AB1328" s="12" t="s">
        <v>100</v>
      </c>
      <c r="AC1328" s="4">
        <f t="shared" si="200"/>
        <v>1</v>
      </c>
      <c r="AD1328" s="2">
        <f>IF(COUNTIF(D$2:D1328,D1328)&gt;1,0,1)</f>
        <v>0</v>
      </c>
      <c r="AG1328" s="2">
        <f t="shared" si="201"/>
        <v>0</v>
      </c>
      <c r="AH1328" s="2">
        <f t="shared" si="207"/>
        <v>0</v>
      </c>
      <c r="AI1328" s="2">
        <f t="shared" si="202"/>
        <v>0</v>
      </c>
      <c r="AJ1328" s="44" t="str">
        <f t="shared" si="203"/>
        <v>A0412889830445083Y</v>
      </c>
      <c r="AK1328" s="2">
        <f>IF(COUNTIF(AJ$2:AJ1328,AJ1328)&gt;1,0,1)</f>
        <v>0</v>
      </c>
      <c r="AL1328" s="2">
        <f t="shared" si="204"/>
        <v>0</v>
      </c>
      <c r="AM1328" s="2">
        <f t="shared" si="205"/>
        <v>0</v>
      </c>
      <c r="AN1328" s="2">
        <f t="shared" si="206"/>
        <v>0</v>
      </c>
      <c r="AO1328" s="2" t="str">
        <f>VLOOKUP(D1328,'[1]Matriculados PD 2015_2019'!$D:$F,3,0)</f>
        <v>completo</v>
      </c>
      <c r="AP1328" s="2">
        <f t="shared" si="208"/>
        <v>0</v>
      </c>
      <c r="AQ1328" s="2">
        <f t="shared" si="209"/>
        <v>0</v>
      </c>
    </row>
    <row r="1329" spans="1:43">
      <c r="A1329" s="2">
        <v>540</v>
      </c>
      <c r="B1329" s="5" t="s">
        <v>989</v>
      </c>
      <c r="C1329" s="13" t="s">
        <v>120</v>
      </c>
      <c r="D1329" s="13">
        <v>1200791885</v>
      </c>
      <c r="E1329" s="14">
        <v>20027546</v>
      </c>
      <c r="F1329" s="14">
        <v>102491</v>
      </c>
      <c r="G1329" s="14" t="s">
        <v>3502</v>
      </c>
      <c r="H1329" s="13" t="s">
        <v>83</v>
      </c>
      <c r="I1329" s="13" t="s">
        <v>991</v>
      </c>
      <c r="J1329" s="14" t="s">
        <v>75</v>
      </c>
      <c r="K1329" s="14" t="s">
        <v>3503</v>
      </c>
      <c r="L1329" s="13">
        <v>2016</v>
      </c>
      <c r="M1329" s="15">
        <v>42926</v>
      </c>
      <c r="N1329" s="16" t="s">
        <v>77</v>
      </c>
      <c r="O1329" s="16">
        <v>0</v>
      </c>
      <c r="P1329" s="16" t="s">
        <v>78</v>
      </c>
      <c r="Q1329" s="16" t="s">
        <v>78</v>
      </c>
      <c r="R1329" s="16" t="s">
        <v>78</v>
      </c>
      <c r="S1329" s="16" t="s">
        <v>78</v>
      </c>
      <c r="T1329" s="14" t="s">
        <v>80</v>
      </c>
      <c r="U1329" s="13" t="s">
        <v>994</v>
      </c>
      <c r="V1329" s="14" t="s">
        <v>995</v>
      </c>
      <c r="W1329" s="13" t="s">
        <v>73</v>
      </c>
      <c r="X1329" s="17" t="s">
        <v>179</v>
      </c>
      <c r="Y1329" s="14">
        <v>700</v>
      </c>
      <c r="Z1329" s="14" t="s">
        <v>179</v>
      </c>
      <c r="AA1329" s="13" t="s">
        <v>107</v>
      </c>
      <c r="AB1329" s="18" t="s">
        <v>108</v>
      </c>
      <c r="AC1329" s="4">
        <f t="shared" si="200"/>
        <v>1</v>
      </c>
      <c r="AD1329" s="2">
        <f>IF(COUNTIF(D$2:D1329,D1329)&gt;1,0,1)</f>
        <v>1</v>
      </c>
      <c r="AG1329" s="2">
        <f t="shared" si="201"/>
        <v>0</v>
      </c>
      <c r="AH1329" s="2">
        <f t="shared" si="207"/>
        <v>0</v>
      </c>
      <c r="AI1329" s="2">
        <f t="shared" si="202"/>
        <v>1</v>
      </c>
      <c r="AJ1329" s="44" t="str">
        <f t="shared" si="203"/>
        <v>120079188530521700X</v>
      </c>
      <c r="AK1329" s="2">
        <f>IF(COUNTIF(AJ$2:AJ1329,AJ1329)&gt;1,0,1)</f>
        <v>1</v>
      </c>
      <c r="AL1329" s="2">
        <f t="shared" si="204"/>
        <v>1</v>
      </c>
      <c r="AM1329" s="2">
        <f t="shared" si="205"/>
        <v>0</v>
      </c>
      <c r="AN1329" s="2">
        <f t="shared" si="206"/>
        <v>1</v>
      </c>
      <c r="AO1329" s="2" t="str">
        <f>VLOOKUP(D1329,'[1]Matriculados PD 2015_2019'!$D:$F,3,0)</f>
        <v>completo</v>
      </c>
      <c r="AP1329" s="2">
        <f t="shared" si="208"/>
        <v>1</v>
      </c>
      <c r="AQ1329" s="2">
        <f t="shared" si="209"/>
        <v>0</v>
      </c>
    </row>
    <row r="1330" spans="1:43">
      <c r="A1330" s="2">
        <v>540</v>
      </c>
      <c r="B1330" s="6" t="s">
        <v>989</v>
      </c>
      <c r="C1330" s="7" t="s">
        <v>120</v>
      </c>
      <c r="D1330" s="7">
        <v>1200791885</v>
      </c>
      <c r="E1330" s="8">
        <v>20027546</v>
      </c>
      <c r="F1330" s="8">
        <v>102491</v>
      </c>
      <c r="G1330" s="8" t="s">
        <v>3502</v>
      </c>
      <c r="H1330" s="7" t="s">
        <v>83</v>
      </c>
      <c r="I1330" s="7" t="s">
        <v>991</v>
      </c>
      <c r="J1330" s="8" t="s">
        <v>75</v>
      </c>
      <c r="K1330" s="8" t="s">
        <v>3503</v>
      </c>
      <c r="L1330" s="7">
        <v>2016</v>
      </c>
      <c r="M1330" s="9">
        <v>42926</v>
      </c>
      <c r="N1330" s="10" t="s">
        <v>77</v>
      </c>
      <c r="O1330" s="10">
        <v>0</v>
      </c>
      <c r="P1330" s="10" t="s">
        <v>78</v>
      </c>
      <c r="Q1330" s="10" t="s">
        <v>78</v>
      </c>
      <c r="R1330" s="10" t="s">
        <v>78</v>
      </c>
      <c r="S1330" s="10" t="s">
        <v>78</v>
      </c>
      <c r="T1330" s="8" t="s">
        <v>80</v>
      </c>
      <c r="U1330" s="7" t="s">
        <v>3504</v>
      </c>
      <c r="V1330" s="8" t="s">
        <v>3505</v>
      </c>
      <c r="W1330" s="7" t="s">
        <v>73</v>
      </c>
      <c r="X1330" s="11" t="s">
        <v>179</v>
      </c>
      <c r="Y1330" s="8">
        <v>700</v>
      </c>
      <c r="Z1330" s="8" t="s">
        <v>179</v>
      </c>
      <c r="AA1330" s="7" t="s">
        <v>107</v>
      </c>
      <c r="AB1330" s="12" t="s">
        <v>108</v>
      </c>
      <c r="AC1330" s="4">
        <f t="shared" si="200"/>
        <v>1</v>
      </c>
      <c r="AD1330" s="2">
        <f>IF(COUNTIF(D$2:D1330,D1330)&gt;1,0,1)</f>
        <v>0</v>
      </c>
      <c r="AG1330" s="2">
        <f t="shared" si="201"/>
        <v>0</v>
      </c>
      <c r="AH1330" s="2">
        <f t="shared" si="207"/>
        <v>0</v>
      </c>
      <c r="AI1330" s="2">
        <f t="shared" si="202"/>
        <v>0</v>
      </c>
      <c r="AJ1330" s="44" t="str">
        <f t="shared" si="203"/>
        <v>120079188550984978G</v>
      </c>
      <c r="AK1330" s="2">
        <f>IF(COUNTIF(AJ$2:AJ1330,AJ1330)&gt;1,0,1)</f>
        <v>1</v>
      </c>
      <c r="AL1330" s="2">
        <f t="shared" si="204"/>
        <v>0</v>
      </c>
      <c r="AM1330" s="2">
        <f t="shared" si="205"/>
        <v>0</v>
      </c>
      <c r="AN1330" s="2">
        <f t="shared" si="206"/>
        <v>0</v>
      </c>
      <c r="AO1330" s="2" t="str">
        <f>VLOOKUP(D1330,'[1]Matriculados PD 2015_2019'!$D:$F,3,0)</f>
        <v>completo</v>
      </c>
      <c r="AP1330" s="2">
        <f t="shared" si="208"/>
        <v>0</v>
      </c>
      <c r="AQ1330" s="2">
        <f t="shared" si="209"/>
        <v>0</v>
      </c>
    </row>
    <row r="1331" spans="1:43">
      <c r="A1331" s="2">
        <v>540</v>
      </c>
      <c r="B1331" s="5" t="s">
        <v>989</v>
      </c>
      <c r="C1331" s="13" t="s">
        <v>120</v>
      </c>
      <c r="D1331" s="13">
        <v>1200791885</v>
      </c>
      <c r="E1331" s="14">
        <v>20027546</v>
      </c>
      <c r="F1331" s="14">
        <v>102491</v>
      </c>
      <c r="G1331" s="14" t="s">
        <v>3502</v>
      </c>
      <c r="H1331" s="13" t="s">
        <v>83</v>
      </c>
      <c r="I1331" s="13" t="s">
        <v>991</v>
      </c>
      <c r="J1331" s="14" t="s">
        <v>75</v>
      </c>
      <c r="K1331" s="14" t="s">
        <v>3503</v>
      </c>
      <c r="L1331" s="13">
        <v>2016</v>
      </c>
      <c r="M1331" s="15">
        <v>42926</v>
      </c>
      <c r="N1331" s="16" t="s">
        <v>77</v>
      </c>
      <c r="O1331" s="16">
        <v>0</v>
      </c>
      <c r="P1331" s="16" t="s">
        <v>78</v>
      </c>
      <c r="Q1331" s="16" t="s">
        <v>78</v>
      </c>
      <c r="R1331" s="16" t="s">
        <v>78</v>
      </c>
      <c r="S1331" s="16" t="s">
        <v>78</v>
      </c>
      <c r="T1331" s="14" t="s">
        <v>90</v>
      </c>
      <c r="U1331" s="13" t="s">
        <v>994</v>
      </c>
      <c r="V1331" s="14" t="s">
        <v>995</v>
      </c>
      <c r="W1331" s="13" t="s">
        <v>73</v>
      </c>
      <c r="X1331" s="17" t="s">
        <v>179</v>
      </c>
      <c r="Y1331" s="14">
        <v>700</v>
      </c>
      <c r="Z1331" s="14" t="s">
        <v>179</v>
      </c>
      <c r="AA1331" s="13" t="s">
        <v>107</v>
      </c>
      <c r="AB1331" s="18" t="s">
        <v>108</v>
      </c>
      <c r="AC1331" s="4">
        <f t="shared" si="200"/>
        <v>1</v>
      </c>
      <c r="AD1331" s="2">
        <f>IF(COUNTIF(D$2:D1331,D1331)&gt;1,0,1)</f>
        <v>0</v>
      </c>
      <c r="AG1331" s="2">
        <f t="shared" si="201"/>
        <v>0</v>
      </c>
      <c r="AH1331" s="2">
        <f t="shared" si="207"/>
        <v>0</v>
      </c>
      <c r="AI1331" s="2">
        <f t="shared" si="202"/>
        <v>0</v>
      </c>
      <c r="AJ1331" s="44" t="str">
        <f t="shared" si="203"/>
        <v>120079188530521700X</v>
      </c>
      <c r="AK1331" s="2">
        <f>IF(COUNTIF(AJ$2:AJ1331,AJ1331)&gt;1,0,1)</f>
        <v>0</v>
      </c>
      <c r="AL1331" s="2">
        <f t="shared" si="204"/>
        <v>0</v>
      </c>
      <c r="AM1331" s="2">
        <f t="shared" si="205"/>
        <v>0</v>
      </c>
      <c r="AN1331" s="2">
        <f t="shared" si="206"/>
        <v>0</v>
      </c>
      <c r="AO1331" s="2" t="str">
        <f>VLOOKUP(D1331,'[1]Matriculados PD 2015_2019'!$D:$F,3,0)</f>
        <v>completo</v>
      </c>
      <c r="AP1331" s="2">
        <f t="shared" si="208"/>
        <v>0</v>
      </c>
      <c r="AQ1331" s="2">
        <f t="shared" si="209"/>
        <v>0</v>
      </c>
    </row>
    <row r="1332" spans="1:43">
      <c r="A1332" s="2">
        <v>540</v>
      </c>
      <c r="B1332" s="6" t="s">
        <v>989</v>
      </c>
      <c r="C1332" s="7" t="s">
        <v>120</v>
      </c>
      <c r="D1332" s="7">
        <v>1202582092</v>
      </c>
      <c r="E1332" s="8">
        <v>20024069</v>
      </c>
      <c r="F1332" s="8">
        <v>102491</v>
      </c>
      <c r="G1332" s="8" t="s">
        <v>3506</v>
      </c>
      <c r="H1332" s="7" t="s">
        <v>83</v>
      </c>
      <c r="I1332" s="7" t="s">
        <v>991</v>
      </c>
      <c r="J1332" s="8" t="s">
        <v>75</v>
      </c>
      <c r="K1332" s="8" t="s">
        <v>3507</v>
      </c>
      <c r="L1332" s="7">
        <v>2016</v>
      </c>
      <c r="M1332" s="9">
        <v>42724</v>
      </c>
      <c r="N1332" s="10" t="s">
        <v>77</v>
      </c>
      <c r="O1332" s="10">
        <v>0</v>
      </c>
      <c r="P1332" s="10" t="s">
        <v>78</v>
      </c>
      <c r="Q1332" s="10" t="s">
        <v>78</v>
      </c>
      <c r="R1332" s="10" t="s">
        <v>78</v>
      </c>
      <c r="S1332" s="10" t="s">
        <v>78</v>
      </c>
      <c r="T1332" s="8" t="s">
        <v>80</v>
      </c>
      <c r="U1332" s="7">
        <v>1202977714</v>
      </c>
      <c r="V1332" s="8" t="s">
        <v>3508</v>
      </c>
      <c r="W1332" s="7"/>
      <c r="X1332" s="11"/>
      <c r="Y1332" s="8"/>
      <c r="Z1332" s="8"/>
      <c r="AA1332" s="7"/>
      <c r="AB1332" s="12"/>
      <c r="AC1332" s="4">
        <f t="shared" si="200"/>
        <v>1</v>
      </c>
      <c r="AD1332" s="2">
        <f>IF(COUNTIF(D$2:D1332,D1332)&gt;1,0,1)</f>
        <v>1</v>
      </c>
      <c r="AG1332" s="2">
        <f t="shared" si="201"/>
        <v>0</v>
      </c>
      <c r="AH1332" s="2">
        <f t="shared" si="207"/>
        <v>0</v>
      </c>
      <c r="AI1332" s="2">
        <f t="shared" si="202"/>
        <v>1</v>
      </c>
      <c r="AJ1332" s="44" t="str">
        <f t="shared" si="203"/>
        <v>12025820921202977714</v>
      </c>
      <c r="AK1332" s="2">
        <f>IF(COUNTIF(AJ$2:AJ1332,AJ1332)&gt;1,0,1)</f>
        <v>1</v>
      </c>
      <c r="AL1332" s="2">
        <f t="shared" si="204"/>
        <v>1</v>
      </c>
      <c r="AM1332" s="2">
        <f t="shared" si="205"/>
        <v>0</v>
      </c>
      <c r="AN1332" s="2">
        <f t="shared" si="206"/>
        <v>1</v>
      </c>
      <c r="AO1332" s="2" t="str">
        <f>VLOOKUP(D1332,'[1]Matriculados PD 2015_2019'!$D:$F,3,0)</f>
        <v>completo</v>
      </c>
      <c r="AP1332" s="2">
        <f t="shared" si="208"/>
        <v>1</v>
      </c>
      <c r="AQ1332" s="2">
        <f t="shared" si="209"/>
        <v>0</v>
      </c>
    </row>
    <row r="1333" spans="1:43">
      <c r="A1333" s="2">
        <v>540</v>
      </c>
      <c r="B1333" s="6" t="s">
        <v>989</v>
      </c>
      <c r="C1333" s="7" t="s">
        <v>120</v>
      </c>
      <c r="D1333" s="7">
        <v>1202582092</v>
      </c>
      <c r="E1333" s="8">
        <v>20024069</v>
      </c>
      <c r="F1333" s="8">
        <v>102491</v>
      </c>
      <c r="G1333" s="8" t="s">
        <v>3506</v>
      </c>
      <c r="H1333" s="7" t="s">
        <v>83</v>
      </c>
      <c r="I1333" s="7" t="s">
        <v>991</v>
      </c>
      <c r="J1333" s="8" t="s">
        <v>75</v>
      </c>
      <c r="K1333" s="8" t="s">
        <v>3507</v>
      </c>
      <c r="L1333" s="7">
        <v>2016</v>
      </c>
      <c r="M1333" s="9">
        <v>42724</v>
      </c>
      <c r="N1333" s="10" t="s">
        <v>77</v>
      </c>
      <c r="O1333" s="10">
        <v>0</v>
      </c>
      <c r="P1333" s="10" t="s">
        <v>78</v>
      </c>
      <c r="Q1333" s="10" t="s">
        <v>78</v>
      </c>
      <c r="R1333" s="10" t="s">
        <v>78</v>
      </c>
      <c r="S1333" s="10" t="s">
        <v>78</v>
      </c>
      <c r="T1333" s="8" t="s">
        <v>80</v>
      </c>
      <c r="U1333" s="7" t="s">
        <v>1901</v>
      </c>
      <c r="V1333" s="8" t="s">
        <v>1902</v>
      </c>
      <c r="W1333" s="7" t="s">
        <v>83</v>
      </c>
      <c r="X1333" s="11" t="s">
        <v>179</v>
      </c>
      <c r="Y1333" s="8">
        <v>700</v>
      </c>
      <c r="Z1333" s="8" t="s">
        <v>179</v>
      </c>
      <c r="AA1333" s="7" t="s">
        <v>107</v>
      </c>
      <c r="AB1333" s="12" t="s">
        <v>108</v>
      </c>
      <c r="AC1333" s="4">
        <f t="shared" si="200"/>
        <v>1</v>
      </c>
      <c r="AD1333" s="2">
        <f>IF(COUNTIF(D$2:D1333,D1333)&gt;1,0,1)</f>
        <v>0</v>
      </c>
      <c r="AG1333" s="2">
        <f t="shared" si="201"/>
        <v>0</v>
      </c>
      <c r="AH1333" s="2">
        <f t="shared" si="207"/>
        <v>0</v>
      </c>
      <c r="AI1333" s="2">
        <f t="shared" si="202"/>
        <v>0</v>
      </c>
      <c r="AJ1333" s="44" t="str">
        <f t="shared" si="203"/>
        <v>120258209226476186N</v>
      </c>
      <c r="AK1333" s="2">
        <f>IF(COUNTIF(AJ$2:AJ1333,AJ1333)&gt;1,0,1)</f>
        <v>1</v>
      </c>
      <c r="AL1333" s="2">
        <f t="shared" si="204"/>
        <v>0</v>
      </c>
      <c r="AM1333" s="2">
        <f t="shared" si="205"/>
        <v>0</v>
      </c>
      <c r="AN1333" s="2">
        <f t="shared" si="206"/>
        <v>0</v>
      </c>
      <c r="AO1333" s="2" t="str">
        <f>VLOOKUP(D1333,'[1]Matriculados PD 2015_2019'!$D:$F,3,0)</f>
        <v>completo</v>
      </c>
      <c r="AP1333" s="2">
        <f t="shared" si="208"/>
        <v>0</v>
      </c>
      <c r="AQ1333" s="2">
        <f t="shared" si="209"/>
        <v>0</v>
      </c>
    </row>
    <row r="1334" spans="1:43">
      <c r="A1334" s="2">
        <v>540</v>
      </c>
      <c r="B1334" s="5" t="s">
        <v>989</v>
      </c>
      <c r="C1334" s="13" t="s">
        <v>120</v>
      </c>
      <c r="D1334" s="13">
        <v>1202582092</v>
      </c>
      <c r="E1334" s="14">
        <v>20024069</v>
      </c>
      <c r="F1334" s="14">
        <v>102491</v>
      </c>
      <c r="G1334" s="14" t="s">
        <v>3506</v>
      </c>
      <c r="H1334" s="13" t="s">
        <v>83</v>
      </c>
      <c r="I1334" s="13" t="s">
        <v>991</v>
      </c>
      <c r="J1334" s="14" t="s">
        <v>75</v>
      </c>
      <c r="K1334" s="14" t="s">
        <v>3507</v>
      </c>
      <c r="L1334" s="13">
        <v>2016</v>
      </c>
      <c r="M1334" s="15">
        <v>42724</v>
      </c>
      <c r="N1334" s="16" t="s">
        <v>77</v>
      </c>
      <c r="O1334" s="16">
        <v>0</v>
      </c>
      <c r="P1334" s="16" t="s">
        <v>78</v>
      </c>
      <c r="Q1334" s="16" t="s">
        <v>78</v>
      </c>
      <c r="R1334" s="16" t="s">
        <v>78</v>
      </c>
      <c r="S1334" s="16" t="s">
        <v>78</v>
      </c>
      <c r="T1334" s="14" t="s">
        <v>80</v>
      </c>
      <c r="U1334" s="13" t="s">
        <v>994</v>
      </c>
      <c r="V1334" s="14" t="s">
        <v>995</v>
      </c>
      <c r="W1334" s="13" t="s">
        <v>73</v>
      </c>
      <c r="X1334" s="17" t="s">
        <v>179</v>
      </c>
      <c r="Y1334" s="14">
        <v>700</v>
      </c>
      <c r="Z1334" s="14" t="s">
        <v>179</v>
      </c>
      <c r="AA1334" s="13" t="s">
        <v>107</v>
      </c>
      <c r="AB1334" s="18" t="s">
        <v>108</v>
      </c>
      <c r="AC1334" s="4">
        <f t="shared" si="200"/>
        <v>1</v>
      </c>
      <c r="AD1334" s="2">
        <f>IF(COUNTIF(D$2:D1334,D1334)&gt;1,0,1)</f>
        <v>0</v>
      </c>
      <c r="AG1334" s="2">
        <f t="shared" si="201"/>
        <v>0</v>
      </c>
      <c r="AH1334" s="2">
        <f t="shared" si="207"/>
        <v>0</v>
      </c>
      <c r="AI1334" s="2">
        <f t="shared" si="202"/>
        <v>0</v>
      </c>
      <c r="AJ1334" s="44" t="str">
        <f t="shared" si="203"/>
        <v>120258209230521700X</v>
      </c>
      <c r="AK1334" s="2">
        <f>IF(COUNTIF(AJ$2:AJ1334,AJ1334)&gt;1,0,1)</f>
        <v>1</v>
      </c>
      <c r="AL1334" s="2">
        <f t="shared" si="204"/>
        <v>0</v>
      </c>
      <c r="AM1334" s="2">
        <f t="shared" si="205"/>
        <v>0</v>
      </c>
      <c r="AN1334" s="2">
        <f t="shared" si="206"/>
        <v>0</v>
      </c>
      <c r="AO1334" s="2" t="str">
        <f>VLOOKUP(D1334,'[1]Matriculados PD 2015_2019'!$D:$F,3,0)</f>
        <v>completo</v>
      </c>
      <c r="AP1334" s="2">
        <f t="shared" si="208"/>
        <v>0</v>
      </c>
      <c r="AQ1334" s="2">
        <f t="shared" si="209"/>
        <v>0</v>
      </c>
    </row>
    <row r="1335" spans="1:43">
      <c r="A1335" s="2">
        <v>540</v>
      </c>
      <c r="B1335" s="6" t="s">
        <v>989</v>
      </c>
      <c r="C1335" s="7" t="s">
        <v>120</v>
      </c>
      <c r="D1335" s="7">
        <v>1202582092</v>
      </c>
      <c r="E1335" s="8">
        <v>20024069</v>
      </c>
      <c r="F1335" s="8">
        <v>102491</v>
      </c>
      <c r="G1335" s="8" t="s">
        <v>3506</v>
      </c>
      <c r="H1335" s="7" t="s">
        <v>83</v>
      </c>
      <c r="I1335" s="7" t="s">
        <v>991</v>
      </c>
      <c r="J1335" s="8" t="s">
        <v>75</v>
      </c>
      <c r="K1335" s="8" t="s">
        <v>3507</v>
      </c>
      <c r="L1335" s="7">
        <v>2016</v>
      </c>
      <c r="M1335" s="9">
        <v>42724</v>
      </c>
      <c r="N1335" s="10" t="s">
        <v>77</v>
      </c>
      <c r="O1335" s="10">
        <v>0</v>
      </c>
      <c r="P1335" s="10" t="s">
        <v>78</v>
      </c>
      <c r="Q1335" s="10" t="s">
        <v>78</v>
      </c>
      <c r="R1335" s="10" t="s">
        <v>78</v>
      </c>
      <c r="S1335" s="10" t="s">
        <v>78</v>
      </c>
      <c r="T1335" s="8" t="s">
        <v>90</v>
      </c>
      <c r="U1335" s="7" t="s">
        <v>994</v>
      </c>
      <c r="V1335" s="8" t="s">
        <v>995</v>
      </c>
      <c r="W1335" s="7" t="s">
        <v>73</v>
      </c>
      <c r="X1335" s="11" t="s">
        <v>179</v>
      </c>
      <c r="Y1335" s="8">
        <v>700</v>
      </c>
      <c r="Z1335" s="8" t="s">
        <v>179</v>
      </c>
      <c r="AA1335" s="7" t="s">
        <v>107</v>
      </c>
      <c r="AB1335" s="12" t="s">
        <v>108</v>
      </c>
      <c r="AC1335" s="4">
        <f t="shared" si="200"/>
        <v>1</v>
      </c>
      <c r="AD1335" s="2">
        <f>IF(COUNTIF(D$2:D1335,D1335)&gt;1,0,1)</f>
        <v>0</v>
      </c>
      <c r="AG1335" s="2">
        <f t="shared" si="201"/>
        <v>0</v>
      </c>
      <c r="AH1335" s="2">
        <f t="shared" si="207"/>
        <v>0</v>
      </c>
      <c r="AI1335" s="2">
        <f t="shared" si="202"/>
        <v>0</v>
      </c>
      <c r="AJ1335" s="44" t="str">
        <f t="shared" si="203"/>
        <v>120258209230521700X</v>
      </c>
      <c r="AK1335" s="2">
        <f>IF(COUNTIF(AJ$2:AJ1335,AJ1335)&gt;1,0,1)</f>
        <v>0</v>
      </c>
      <c r="AL1335" s="2">
        <f t="shared" si="204"/>
        <v>0</v>
      </c>
      <c r="AM1335" s="2">
        <f t="shared" si="205"/>
        <v>0</v>
      </c>
      <c r="AN1335" s="2">
        <f t="shared" si="206"/>
        <v>0</v>
      </c>
      <c r="AO1335" s="2" t="str">
        <f>VLOOKUP(D1335,'[1]Matriculados PD 2015_2019'!$D:$F,3,0)</f>
        <v>completo</v>
      </c>
      <c r="AP1335" s="2">
        <f t="shared" si="208"/>
        <v>0</v>
      </c>
      <c r="AQ1335" s="2">
        <f t="shared" si="209"/>
        <v>0</v>
      </c>
    </row>
    <row r="1336" spans="1:43">
      <c r="A1336" s="2">
        <v>540</v>
      </c>
      <c r="B1336" s="5" t="s">
        <v>989</v>
      </c>
      <c r="C1336" s="13" t="s">
        <v>120</v>
      </c>
      <c r="D1336" s="13">
        <v>1203099740</v>
      </c>
      <c r="E1336" s="14">
        <v>20028333</v>
      </c>
      <c r="F1336" s="14">
        <v>102491</v>
      </c>
      <c r="G1336" s="14" t="s">
        <v>3509</v>
      </c>
      <c r="H1336" s="13" t="s">
        <v>83</v>
      </c>
      <c r="I1336" s="13" t="s">
        <v>991</v>
      </c>
      <c r="J1336" s="14" t="s">
        <v>75</v>
      </c>
      <c r="K1336" s="14" t="s">
        <v>3510</v>
      </c>
      <c r="L1336" s="13">
        <v>2016</v>
      </c>
      <c r="M1336" s="15">
        <v>43019</v>
      </c>
      <c r="N1336" s="16" t="s">
        <v>77</v>
      </c>
      <c r="O1336" s="16">
        <v>0</v>
      </c>
      <c r="P1336" s="16" t="s">
        <v>78</v>
      </c>
      <c r="Q1336" s="16" t="s">
        <v>78</v>
      </c>
      <c r="R1336" s="16" t="s">
        <v>78</v>
      </c>
      <c r="S1336" s="16" t="s">
        <v>78</v>
      </c>
      <c r="T1336" s="14" t="s">
        <v>80</v>
      </c>
      <c r="U1336" s="13" t="s">
        <v>1140</v>
      </c>
      <c r="V1336" s="14" t="s">
        <v>1141</v>
      </c>
      <c r="W1336" s="13" t="s">
        <v>83</v>
      </c>
      <c r="X1336" s="17" t="s">
        <v>179</v>
      </c>
      <c r="Y1336" s="14">
        <v>700</v>
      </c>
      <c r="Z1336" s="14" t="s">
        <v>179</v>
      </c>
      <c r="AA1336" s="13" t="s">
        <v>107</v>
      </c>
      <c r="AB1336" s="18" t="s">
        <v>108</v>
      </c>
      <c r="AC1336" s="4">
        <f t="shared" si="200"/>
        <v>1</v>
      </c>
      <c r="AD1336" s="2">
        <f>IF(COUNTIF(D$2:D1336,D1336)&gt;1,0,1)</f>
        <v>1</v>
      </c>
      <c r="AG1336" s="2">
        <f t="shared" si="201"/>
        <v>0</v>
      </c>
      <c r="AH1336" s="2">
        <f t="shared" si="207"/>
        <v>0</v>
      </c>
      <c r="AI1336" s="2">
        <f t="shared" si="202"/>
        <v>1</v>
      </c>
      <c r="AJ1336" s="44" t="str">
        <f t="shared" si="203"/>
        <v>120309974030394632V</v>
      </c>
      <c r="AK1336" s="2">
        <f>IF(COUNTIF(AJ$2:AJ1336,AJ1336)&gt;1,0,1)</f>
        <v>1</v>
      </c>
      <c r="AL1336" s="2">
        <f t="shared" si="204"/>
        <v>1</v>
      </c>
      <c r="AM1336" s="2">
        <f t="shared" si="205"/>
        <v>0</v>
      </c>
      <c r="AN1336" s="2">
        <f t="shared" si="206"/>
        <v>1</v>
      </c>
      <c r="AO1336" s="2" t="str">
        <f>VLOOKUP(D1336,'[1]Matriculados PD 2015_2019'!$D:$F,3,0)</f>
        <v>completo</v>
      </c>
      <c r="AP1336" s="2">
        <f t="shared" si="208"/>
        <v>1</v>
      </c>
      <c r="AQ1336" s="2">
        <f t="shared" si="209"/>
        <v>0</v>
      </c>
    </row>
    <row r="1337" spans="1:43">
      <c r="A1337" s="2">
        <v>540</v>
      </c>
      <c r="B1337" s="6" t="s">
        <v>989</v>
      </c>
      <c r="C1337" s="7" t="s">
        <v>120</v>
      </c>
      <c r="D1337" s="7">
        <v>1203099740</v>
      </c>
      <c r="E1337" s="8">
        <v>20028333</v>
      </c>
      <c r="F1337" s="8">
        <v>102491</v>
      </c>
      <c r="G1337" s="8" t="s">
        <v>3509</v>
      </c>
      <c r="H1337" s="7" t="s">
        <v>83</v>
      </c>
      <c r="I1337" s="7" t="s">
        <v>991</v>
      </c>
      <c r="J1337" s="8" t="s">
        <v>75</v>
      </c>
      <c r="K1337" s="8" t="s">
        <v>3510</v>
      </c>
      <c r="L1337" s="7">
        <v>2016</v>
      </c>
      <c r="M1337" s="9">
        <v>43019</v>
      </c>
      <c r="N1337" s="10" t="s">
        <v>77</v>
      </c>
      <c r="O1337" s="10">
        <v>0</v>
      </c>
      <c r="P1337" s="10" t="s">
        <v>78</v>
      </c>
      <c r="Q1337" s="10" t="s">
        <v>78</v>
      </c>
      <c r="R1337" s="10" t="s">
        <v>78</v>
      </c>
      <c r="S1337" s="10" t="s">
        <v>78</v>
      </c>
      <c r="T1337" s="8" t="s">
        <v>80</v>
      </c>
      <c r="U1337" s="7" t="s">
        <v>3504</v>
      </c>
      <c r="V1337" s="8" t="s">
        <v>3505</v>
      </c>
      <c r="W1337" s="7" t="s">
        <v>73</v>
      </c>
      <c r="X1337" s="11" t="s">
        <v>179</v>
      </c>
      <c r="Y1337" s="8">
        <v>700</v>
      </c>
      <c r="Z1337" s="8" t="s">
        <v>179</v>
      </c>
      <c r="AA1337" s="7" t="s">
        <v>107</v>
      </c>
      <c r="AB1337" s="12" t="s">
        <v>108</v>
      </c>
      <c r="AC1337" s="4">
        <f t="shared" si="200"/>
        <v>1</v>
      </c>
      <c r="AD1337" s="2">
        <f>IF(COUNTIF(D$2:D1337,D1337)&gt;1,0,1)</f>
        <v>0</v>
      </c>
      <c r="AG1337" s="2">
        <f t="shared" si="201"/>
        <v>0</v>
      </c>
      <c r="AH1337" s="2">
        <f t="shared" si="207"/>
        <v>0</v>
      </c>
      <c r="AI1337" s="2">
        <f t="shared" si="202"/>
        <v>0</v>
      </c>
      <c r="AJ1337" s="44" t="str">
        <f t="shared" si="203"/>
        <v>120309974050984978G</v>
      </c>
      <c r="AK1337" s="2">
        <f>IF(COUNTIF(AJ$2:AJ1337,AJ1337)&gt;1,0,1)</f>
        <v>1</v>
      </c>
      <c r="AL1337" s="2">
        <f t="shared" si="204"/>
        <v>0</v>
      </c>
      <c r="AM1337" s="2">
        <f t="shared" si="205"/>
        <v>0</v>
      </c>
      <c r="AN1337" s="2">
        <f t="shared" si="206"/>
        <v>0</v>
      </c>
      <c r="AO1337" s="2" t="str">
        <f>VLOOKUP(D1337,'[1]Matriculados PD 2015_2019'!$D:$F,3,0)</f>
        <v>completo</v>
      </c>
      <c r="AP1337" s="2">
        <f t="shared" si="208"/>
        <v>0</v>
      </c>
      <c r="AQ1337" s="2">
        <f t="shared" si="209"/>
        <v>0</v>
      </c>
    </row>
    <row r="1338" spans="1:43">
      <c r="A1338" s="2">
        <v>540</v>
      </c>
      <c r="B1338" s="5" t="s">
        <v>989</v>
      </c>
      <c r="C1338" s="13" t="s">
        <v>120</v>
      </c>
      <c r="D1338" s="13">
        <v>1203099740</v>
      </c>
      <c r="E1338" s="14">
        <v>20028333</v>
      </c>
      <c r="F1338" s="14">
        <v>102491</v>
      </c>
      <c r="G1338" s="14" t="s">
        <v>3509</v>
      </c>
      <c r="H1338" s="13" t="s">
        <v>83</v>
      </c>
      <c r="I1338" s="13" t="s">
        <v>991</v>
      </c>
      <c r="J1338" s="14" t="s">
        <v>75</v>
      </c>
      <c r="K1338" s="14" t="s">
        <v>3510</v>
      </c>
      <c r="L1338" s="13">
        <v>2016</v>
      </c>
      <c r="M1338" s="15">
        <v>43019</v>
      </c>
      <c r="N1338" s="16" t="s">
        <v>77</v>
      </c>
      <c r="O1338" s="16">
        <v>0</v>
      </c>
      <c r="P1338" s="16" t="s">
        <v>78</v>
      </c>
      <c r="Q1338" s="16" t="s">
        <v>78</v>
      </c>
      <c r="R1338" s="16" t="s">
        <v>78</v>
      </c>
      <c r="S1338" s="16" t="s">
        <v>78</v>
      </c>
      <c r="T1338" s="14" t="s">
        <v>90</v>
      </c>
      <c r="U1338" s="13" t="s">
        <v>1140</v>
      </c>
      <c r="V1338" s="14" t="s">
        <v>1141</v>
      </c>
      <c r="W1338" s="13" t="s">
        <v>83</v>
      </c>
      <c r="X1338" s="17" t="s">
        <v>179</v>
      </c>
      <c r="Y1338" s="14">
        <v>700</v>
      </c>
      <c r="Z1338" s="14" t="s">
        <v>179</v>
      </c>
      <c r="AA1338" s="13" t="s">
        <v>107</v>
      </c>
      <c r="AB1338" s="18" t="s">
        <v>108</v>
      </c>
      <c r="AC1338" s="4">
        <f t="shared" si="200"/>
        <v>1</v>
      </c>
      <c r="AD1338" s="2">
        <f>IF(COUNTIF(D$2:D1338,D1338)&gt;1,0,1)</f>
        <v>0</v>
      </c>
      <c r="AG1338" s="2">
        <f t="shared" si="201"/>
        <v>0</v>
      </c>
      <c r="AH1338" s="2">
        <f t="shared" si="207"/>
        <v>0</v>
      </c>
      <c r="AI1338" s="2">
        <f t="shared" si="202"/>
        <v>0</v>
      </c>
      <c r="AJ1338" s="44" t="str">
        <f t="shared" si="203"/>
        <v>120309974030394632V</v>
      </c>
      <c r="AK1338" s="2">
        <f>IF(COUNTIF(AJ$2:AJ1338,AJ1338)&gt;1,0,1)</f>
        <v>0</v>
      </c>
      <c r="AL1338" s="2">
        <f t="shared" si="204"/>
        <v>0</v>
      </c>
      <c r="AM1338" s="2">
        <f t="shared" si="205"/>
        <v>0</v>
      </c>
      <c r="AN1338" s="2">
        <f t="shared" si="206"/>
        <v>0</v>
      </c>
      <c r="AO1338" s="2" t="str">
        <f>VLOOKUP(D1338,'[1]Matriculados PD 2015_2019'!$D:$F,3,0)</f>
        <v>completo</v>
      </c>
      <c r="AP1338" s="2">
        <f t="shared" si="208"/>
        <v>0</v>
      </c>
      <c r="AQ1338" s="2">
        <f t="shared" si="209"/>
        <v>0</v>
      </c>
    </row>
    <row r="1339" spans="1:43">
      <c r="A1339" s="2">
        <v>540</v>
      </c>
      <c r="B1339" s="5" t="s">
        <v>989</v>
      </c>
      <c r="C1339" s="13" t="s">
        <v>120</v>
      </c>
      <c r="D1339" s="13" t="s">
        <v>3511</v>
      </c>
      <c r="E1339" s="14">
        <v>20002673</v>
      </c>
      <c r="F1339" s="14">
        <v>102491</v>
      </c>
      <c r="G1339" s="14" t="s">
        <v>3512</v>
      </c>
      <c r="H1339" s="13" t="s">
        <v>73</v>
      </c>
      <c r="I1339" s="13" t="s">
        <v>74</v>
      </c>
      <c r="J1339" s="14" t="s">
        <v>75</v>
      </c>
      <c r="K1339" s="14" t="s">
        <v>3513</v>
      </c>
      <c r="L1339" s="13">
        <v>2016</v>
      </c>
      <c r="M1339" s="15">
        <v>43005</v>
      </c>
      <c r="N1339" s="16" t="s">
        <v>77</v>
      </c>
      <c r="O1339" s="16">
        <v>0</v>
      </c>
      <c r="P1339" s="16" t="s">
        <v>78</v>
      </c>
      <c r="Q1339" s="16" t="s">
        <v>79</v>
      </c>
      <c r="R1339" s="16" t="s">
        <v>78</v>
      </c>
      <c r="S1339" s="16" t="s">
        <v>78</v>
      </c>
      <c r="T1339" s="14" t="s">
        <v>80</v>
      </c>
      <c r="U1339" s="13" t="s">
        <v>1033</v>
      </c>
      <c r="V1339" s="14" t="s">
        <v>1034</v>
      </c>
      <c r="W1339" s="13" t="s">
        <v>83</v>
      </c>
      <c r="X1339" s="17" t="s">
        <v>1708</v>
      </c>
      <c r="Y1339" s="14">
        <v>775</v>
      </c>
      <c r="Z1339" s="14" t="s">
        <v>1035</v>
      </c>
      <c r="AA1339" s="13" t="s">
        <v>263</v>
      </c>
      <c r="AB1339" s="18" t="s">
        <v>264</v>
      </c>
      <c r="AC1339" s="4">
        <f t="shared" si="200"/>
        <v>1</v>
      </c>
      <c r="AD1339" s="2">
        <f>IF(COUNTIF(D$2:D1339,D1339)&gt;1,0,1)</f>
        <v>1</v>
      </c>
      <c r="AG1339" s="2">
        <f t="shared" si="201"/>
        <v>1</v>
      </c>
      <c r="AH1339" s="2">
        <f t="shared" si="207"/>
        <v>0</v>
      </c>
      <c r="AI1339" s="2">
        <f t="shared" si="202"/>
        <v>1</v>
      </c>
      <c r="AJ1339" s="44" t="str">
        <f t="shared" si="203"/>
        <v>77141503D02231889S</v>
      </c>
      <c r="AK1339" s="2">
        <f>IF(COUNTIF(AJ$2:AJ1339,AJ1339)&gt;1,0,1)</f>
        <v>1</v>
      </c>
      <c r="AL1339" s="2">
        <f t="shared" si="204"/>
        <v>0</v>
      </c>
      <c r="AM1339" s="2">
        <f t="shared" si="205"/>
        <v>0</v>
      </c>
      <c r="AN1339" s="2">
        <f t="shared" si="206"/>
        <v>0</v>
      </c>
      <c r="AO1339" s="2" t="str">
        <f>VLOOKUP(D1339,'[1]Matriculados PD 2015_2019'!$D:$F,3,0)</f>
        <v>completo</v>
      </c>
      <c r="AP1339" s="2">
        <f t="shared" si="208"/>
        <v>1</v>
      </c>
      <c r="AQ1339" s="2">
        <f t="shared" si="209"/>
        <v>0</v>
      </c>
    </row>
    <row r="1340" spans="1:43">
      <c r="A1340" s="2">
        <v>540</v>
      </c>
      <c r="B1340" s="6" t="s">
        <v>989</v>
      </c>
      <c r="C1340" s="7" t="s">
        <v>120</v>
      </c>
      <c r="D1340" s="7" t="s">
        <v>3511</v>
      </c>
      <c r="E1340" s="8">
        <v>20002673</v>
      </c>
      <c r="F1340" s="8">
        <v>102491</v>
      </c>
      <c r="G1340" s="8" t="s">
        <v>3512</v>
      </c>
      <c r="H1340" s="7" t="s">
        <v>73</v>
      </c>
      <c r="I1340" s="7" t="s">
        <v>74</v>
      </c>
      <c r="J1340" s="8" t="s">
        <v>75</v>
      </c>
      <c r="K1340" s="8" t="s">
        <v>3513</v>
      </c>
      <c r="L1340" s="7">
        <v>2016</v>
      </c>
      <c r="M1340" s="9">
        <v>43005</v>
      </c>
      <c r="N1340" s="10" t="s">
        <v>77</v>
      </c>
      <c r="O1340" s="10">
        <v>0</v>
      </c>
      <c r="P1340" s="10" t="s">
        <v>78</v>
      </c>
      <c r="Q1340" s="10" t="s">
        <v>79</v>
      </c>
      <c r="R1340" s="10" t="s">
        <v>78</v>
      </c>
      <c r="S1340" s="10" t="s">
        <v>78</v>
      </c>
      <c r="T1340" s="8" t="s">
        <v>90</v>
      </c>
      <c r="U1340" s="7" t="s">
        <v>1033</v>
      </c>
      <c r="V1340" s="8" t="s">
        <v>1034</v>
      </c>
      <c r="W1340" s="7" t="s">
        <v>83</v>
      </c>
      <c r="X1340" s="11" t="s">
        <v>1708</v>
      </c>
      <c r="Y1340" s="8">
        <v>775</v>
      </c>
      <c r="Z1340" s="8" t="s">
        <v>1035</v>
      </c>
      <c r="AA1340" s="7" t="s">
        <v>263</v>
      </c>
      <c r="AB1340" s="12" t="s">
        <v>264</v>
      </c>
      <c r="AC1340" s="4">
        <f t="shared" si="200"/>
        <v>1</v>
      </c>
      <c r="AD1340" s="2">
        <f>IF(COUNTIF(D$2:D1340,D1340)&gt;1,0,1)</f>
        <v>0</v>
      </c>
      <c r="AG1340" s="2">
        <f t="shared" si="201"/>
        <v>0</v>
      </c>
      <c r="AH1340" s="2">
        <f t="shared" si="207"/>
        <v>0</v>
      </c>
      <c r="AI1340" s="2">
        <f t="shared" si="202"/>
        <v>0</v>
      </c>
      <c r="AJ1340" s="44" t="str">
        <f t="shared" si="203"/>
        <v>77141503D02231889S</v>
      </c>
      <c r="AK1340" s="2">
        <f>IF(COUNTIF(AJ$2:AJ1340,AJ1340)&gt;1,0,1)</f>
        <v>0</v>
      </c>
      <c r="AL1340" s="2">
        <f t="shared" si="204"/>
        <v>0</v>
      </c>
      <c r="AM1340" s="2">
        <f t="shared" si="205"/>
        <v>0</v>
      </c>
      <c r="AN1340" s="2">
        <f t="shared" si="206"/>
        <v>0</v>
      </c>
      <c r="AO1340" s="2" t="str">
        <f>VLOOKUP(D1340,'[1]Matriculados PD 2015_2019'!$D:$F,3,0)</f>
        <v>completo</v>
      </c>
      <c r="AP1340" s="2">
        <f t="shared" si="208"/>
        <v>0</v>
      </c>
      <c r="AQ1340" s="2">
        <f t="shared" si="209"/>
        <v>0</v>
      </c>
    </row>
    <row r="1341" spans="1:43">
      <c r="A1341" s="2">
        <v>540</v>
      </c>
      <c r="B1341" s="5" t="s">
        <v>989</v>
      </c>
      <c r="C1341" s="13" t="s">
        <v>120</v>
      </c>
      <c r="D1341" s="13" t="s">
        <v>3514</v>
      </c>
      <c r="E1341" s="14">
        <v>20039550</v>
      </c>
      <c r="F1341" s="14">
        <v>102491</v>
      </c>
      <c r="G1341" s="14" t="s">
        <v>3515</v>
      </c>
      <c r="H1341" s="13" t="s">
        <v>83</v>
      </c>
      <c r="I1341" s="13" t="s">
        <v>801</v>
      </c>
      <c r="J1341" s="14" t="s">
        <v>75</v>
      </c>
      <c r="K1341" s="14" t="s">
        <v>3516</v>
      </c>
      <c r="L1341" s="13">
        <v>2016</v>
      </c>
      <c r="M1341" s="15">
        <v>42663</v>
      </c>
      <c r="N1341" s="16" t="s">
        <v>113</v>
      </c>
      <c r="O1341" s="16">
        <v>0</v>
      </c>
      <c r="P1341" s="16" t="s">
        <v>78</v>
      </c>
      <c r="Q1341" s="16" t="s">
        <v>79</v>
      </c>
      <c r="R1341" s="16" t="s">
        <v>78</v>
      </c>
      <c r="S1341" s="16" t="s">
        <v>78</v>
      </c>
      <c r="T1341" s="14" t="s">
        <v>80</v>
      </c>
      <c r="U1341" s="13" t="s">
        <v>3517</v>
      </c>
      <c r="V1341" s="14" t="s">
        <v>3518</v>
      </c>
      <c r="W1341" s="13"/>
      <c r="X1341" s="17"/>
      <c r="Y1341" s="14"/>
      <c r="Z1341" s="14"/>
      <c r="AA1341" s="13"/>
      <c r="AB1341" s="18"/>
      <c r="AC1341" s="4">
        <f t="shared" si="200"/>
        <v>1</v>
      </c>
      <c r="AD1341" s="2">
        <f>IF(COUNTIF(D$2:D1341,D1341)&gt;1,0,1)</f>
        <v>1</v>
      </c>
      <c r="AG1341" s="2">
        <f t="shared" si="201"/>
        <v>1</v>
      </c>
      <c r="AH1341" s="2">
        <f t="shared" si="207"/>
        <v>0</v>
      </c>
      <c r="AI1341" s="2">
        <f t="shared" si="202"/>
        <v>0</v>
      </c>
      <c r="AJ1341" s="44" t="str">
        <f t="shared" si="203"/>
        <v>G0756500703454101F</v>
      </c>
      <c r="AK1341" s="2">
        <f>IF(COUNTIF(AJ$2:AJ1341,AJ1341)&gt;1,0,1)</f>
        <v>1</v>
      </c>
      <c r="AL1341" s="2">
        <f t="shared" si="204"/>
        <v>1</v>
      </c>
      <c r="AM1341" s="2">
        <f t="shared" si="205"/>
        <v>0</v>
      </c>
      <c r="AN1341" s="2">
        <f t="shared" si="206"/>
        <v>1</v>
      </c>
      <c r="AO1341" s="2" t="str">
        <f>VLOOKUP(D1341,'[1]Matriculados PD 2015_2019'!$D:$F,3,0)</f>
        <v>completo</v>
      </c>
      <c r="AP1341" s="2">
        <f t="shared" si="208"/>
        <v>1</v>
      </c>
      <c r="AQ1341" s="2">
        <f t="shared" si="209"/>
        <v>0</v>
      </c>
    </row>
    <row r="1342" spans="1:43">
      <c r="A1342" s="2">
        <v>540</v>
      </c>
      <c r="B1342" s="6" t="s">
        <v>989</v>
      </c>
      <c r="C1342" s="7" t="s">
        <v>120</v>
      </c>
      <c r="D1342" s="7" t="s">
        <v>3514</v>
      </c>
      <c r="E1342" s="8">
        <v>20039550</v>
      </c>
      <c r="F1342" s="8">
        <v>102491</v>
      </c>
      <c r="G1342" s="8" t="s">
        <v>3515</v>
      </c>
      <c r="H1342" s="7" t="s">
        <v>83</v>
      </c>
      <c r="I1342" s="7" t="s">
        <v>801</v>
      </c>
      <c r="J1342" s="8" t="s">
        <v>75</v>
      </c>
      <c r="K1342" s="8" t="s">
        <v>3516</v>
      </c>
      <c r="L1342" s="7">
        <v>2016</v>
      </c>
      <c r="M1342" s="9">
        <v>42663</v>
      </c>
      <c r="N1342" s="10" t="s">
        <v>113</v>
      </c>
      <c r="O1342" s="10">
        <v>0</v>
      </c>
      <c r="P1342" s="10" t="s">
        <v>78</v>
      </c>
      <c r="Q1342" s="10" t="s">
        <v>79</v>
      </c>
      <c r="R1342" s="10" t="s">
        <v>78</v>
      </c>
      <c r="S1342" s="10" t="s">
        <v>78</v>
      </c>
      <c r="T1342" s="8" t="s">
        <v>80</v>
      </c>
      <c r="U1342" s="7" t="s">
        <v>994</v>
      </c>
      <c r="V1342" s="8" t="s">
        <v>995</v>
      </c>
      <c r="W1342" s="7" t="s">
        <v>73</v>
      </c>
      <c r="X1342" s="11" t="s">
        <v>179</v>
      </c>
      <c r="Y1342" s="8">
        <v>700</v>
      </c>
      <c r="Z1342" s="8" t="s">
        <v>179</v>
      </c>
      <c r="AA1342" s="7" t="s">
        <v>107</v>
      </c>
      <c r="AB1342" s="12" t="s">
        <v>108</v>
      </c>
      <c r="AC1342" s="4">
        <f t="shared" si="200"/>
        <v>1</v>
      </c>
      <c r="AD1342" s="2">
        <f>IF(COUNTIF(D$2:D1342,D1342)&gt;1,0,1)</f>
        <v>0</v>
      </c>
      <c r="AG1342" s="2">
        <f t="shared" si="201"/>
        <v>0</v>
      </c>
      <c r="AH1342" s="2">
        <f t="shared" si="207"/>
        <v>0</v>
      </c>
      <c r="AI1342" s="2">
        <f t="shared" si="202"/>
        <v>0</v>
      </c>
      <c r="AJ1342" s="44" t="str">
        <f t="shared" si="203"/>
        <v>G0756500730521700X</v>
      </c>
      <c r="AK1342" s="2">
        <f>IF(COUNTIF(AJ$2:AJ1342,AJ1342)&gt;1,0,1)</f>
        <v>1</v>
      </c>
      <c r="AL1342" s="2">
        <f t="shared" si="204"/>
        <v>0</v>
      </c>
      <c r="AM1342" s="2">
        <f t="shared" si="205"/>
        <v>0</v>
      </c>
      <c r="AN1342" s="2">
        <f t="shared" si="206"/>
        <v>0</v>
      </c>
      <c r="AO1342" s="2" t="str">
        <f>VLOOKUP(D1342,'[1]Matriculados PD 2015_2019'!$D:$F,3,0)</f>
        <v>completo</v>
      </c>
      <c r="AP1342" s="2">
        <f t="shared" si="208"/>
        <v>0</v>
      </c>
      <c r="AQ1342" s="2">
        <f t="shared" si="209"/>
        <v>0</v>
      </c>
    </row>
    <row r="1343" spans="1:43">
      <c r="A1343" s="2">
        <v>540</v>
      </c>
      <c r="B1343" s="5" t="s">
        <v>989</v>
      </c>
      <c r="C1343" s="13" t="s">
        <v>120</v>
      </c>
      <c r="D1343" s="13" t="s">
        <v>3514</v>
      </c>
      <c r="E1343" s="14">
        <v>20039550</v>
      </c>
      <c r="F1343" s="14">
        <v>102491</v>
      </c>
      <c r="G1343" s="14" t="s">
        <v>3515</v>
      </c>
      <c r="H1343" s="13" t="s">
        <v>83</v>
      </c>
      <c r="I1343" s="13" t="s">
        <v>801</v>
      </c>
      <c r="J1343" s="14" t="s">
        <v>75</v>
      </c>
      <c r="K1343" s="14" t="s">
        <v>3516</v>
      </c>
      <c r="L1343" s="13">
        <v>2016</v>
      </c>
      <c r="M1343" s="15">
        <v>42663</v>
      </c>
      <c r="N1343" s="16" t="s">
        <v>113</v>
      </c>
      <c r="O1343" s="16">
        <v>0</v>
      </c>
      <c r="P1343" s="16" t="s">
        <v>78</v>
      </c>
      <c r="Q1343" s="16" t="s">
        <v>79</v>
      </c>
      <c r="R1343" s="16" t="s">
        <v>78</v>
      </c>
      <c r="S1343" s="16" t="s">
        <v>78</v>
      </c>
      <c r="T1343" s="14" t="s">
        <v>80</v>
      </c>
      <c r="U1343" s="13" t="s">
        <v>3519</v>
      </c>
      <c r="V1343" s="14" t="s">
        <v>3520</v>
      </c>
      <c r="W1343" s="13"/>
      <c r="X1343" s="17"/>
      <c r="Y1343" s="14"/>
      <c r="Z1343" s="14"/>
      <c r="AA1343" s="13"/>
      <c r="AB1343" s="18"/>
      <c r="AC1343" s="4">
        <f t="shared" si="200"/>
        <v>1</v>
      </c>
      <c r="AD1343" s="2">
        <f>IF(COUNTIF(D$2:D1343,D1343)&gt;1,0,1)</f>
        <v>0</v>
      </c>
      <c r="AG1343" s="2">
        <f t="shared" si="201"/>
        <v>0</v>
      </c>
      <c r="AH1343" s="2">
        <f t="shared" si="207"/>
        <v>0</v>
      </c>
      <c r="AI1343" s="2">
        <f t="shared" si="202"/>
        <v>0</v>
      </c>
      <c r="AJ1343" s="44" t="str">
        <f t="shared" si="203"/>
        <v>G07565007G09074090</v>
      </c>
      <c r="AK1343" s="2">
        <f>IF(COUNTIF(AJ$2:AJ1343,AJ1343)&gt;1,0,1)</f>
        <v>1</v>
      </c>
      <c r="AL1343" s="2">
        <f t="shared" si="204"/>
        <v>0</v>
      </c>
      <c r="AM1343" s="2">
        <f t="shared" si="205"/>
        <v>0</v>
      </c>
      <c r="AN1343" s="2">
        <f t="shared" si="206"/>
        <v>0</v>
      </c>
      <c r="AO1343" s="2" t="str">
        <f>VLOOKUP(D1343,'[1]Matriculados PD 2015_2019'!$D:$F,3,0)</f>
        <v>completo</v>
      </c>
      <c r="AP1343" s="2">
        <f t="shared" si="208"/>
        <v>0</v>
      </c>
      <c r="AQ1343" s="2">
        <f t="shared" si="209"/>
        <v>0</v>
      </c>
    </row>
    <row r="1344" spans="1:43">
      <c r="A1344" s="2">
        <v>540</v>
      </c>
      <c r="B1344" s="6" t="s">
        <v>989</v>
      </c>
      <c r="C1344" s="7" t="s">
        <v>120</v>
      </c>
      <c r="D1344" s="7" t="s">
        <v>3514</v>
      </c>
      <c r="E1344" s="8">
        <v>20039550</v>
      </c>
      <c r="F1344" s="8">
        <v>102491</v>
      </c>
      <c r="G1344" s="8" t="s">
        <v>3515</v>
      </c>
      <c r="H1344" s="7" t="s">
        <v>83</v>
      </c>
      <c r="I1344" s="7" t="s">
        <v>801</v>
      </c>
      <c r="J1344" s="8" t="s">
        <v>75</v>
      </c>
      <c r="K1344" s="8" t="s">
        <v>3516</v>
      </c>
      <c r="L1344" s="7">
        <v>2016</v>
      </c>
      <c r="M1344" s="9">
        <v>42663</v>
      </c>
      <c r="N1344" s="10" t="s">
        <v>113</v>
      </c>
      <c r="O1344" s="10">
        <v>0</v>
      </c>
      <c r="P1344" s="10" t="s">
        <v>78</v>
      </c>
      <c r="Q1344" s="10" t="s">
        <v>79</v>
      </c>
      <c r="R1344" s="10" t="s">
        <v>78</v>
      </c>
      <c r="S1344" s="10" t="s">
        <v>78</v>
      </c>
      <c r="T1344" s="8" t="s">
        <v>90</v>
      </c>
      <c r="U1344" s="7" t="s">
        <v>994</v>
      </c>
      <c r="V1344" s="8" t="s">
        <v>995</v>
      </c>
      <c r="W1344" s="7" t="s">
        <v>73</v>
      </c>
      <c r="X1344" s="11" t="s">
        <v>179</v>
      </c>
      <c r="Y1344" s="8">
        <v>700</v>
      </c>
      <c r="Z1344" s="8" t="s">
        <v>179</v>
      </c>
      <c r="AA1344" s="7" t="s">
        <v>107</v>
      </c>
      <c r="AB1344" s="12" t="s">
        <v>108</v>
      </c>
      <c r="AC1344" s="4">
        <f t="shared" si="200"/>
        <v>1</v>
      </c>
      <c r="AD1344" s="2">
        <f>IF(COUNTIF(D$2:D1344,D1344)&gt;1,0,1)</f>
        <v>0</v>
      </c>
      <c r="AG1344" s="2">
        <f t="shared" si="201"/>
        <v>0</v>
      </c>
      <c r="AH1344" s="2">
        <f t="shared" si="207"/>
        <v>0</v>
      </c>
      <c r="AI1344" s="2">
        <f t="shared" si="202"/>
        <v>0</v>
      </c>
      <c r="AJ1344" s="44" t="str">
        <f t="shared" si="203"/>
        <v>G0756500730521700X</v>
      </c>
      <c r="AK1344" s="2">
        <f>IF(COUNTIF(AJ$2:AJ1344,AJ1344)&gt;1,0,1)</f>
        <v>0</v>
      </c>
      <c r="AL1344" s="2">
        <f t="shared" si="204"/>
        <v>0</v>
      </c>
      <c r="AM1344" s="2">
        <f t="shared" si="205"/>
        <v>0</v>
      </c>
      <c r="AN1344" s="2">
        <f t="shared" si="206"/>
        <v>0</v>
      </c>
      <c r="AO1344" s="2" t="str">
        <f>VLOOKUP(D1344,'[1]Matriculados PD 2015_2019'!$D:$F,3,0)</f>
        <v>completo</v>
      </c>
      <c r="AP1344" s="2">
        <f t="shared" si="208"/>
        <v>0</v>
      </c>
      <c r="AQ1344" s="2">
        <f t="shared" si="209"/>
        <v>0</v>
      </c>
    </row>
    <row r="1345" spans="1:43">
      <c r="A1345" s="2">
        <v>540</v>
      </c>
      <c r="B1345" s="5" t="s">
        <v>989</v>
      </c>
      <c r="C1345" s="13" t="s">
        <v>120</v>
      </c>
      <c r="D1345" s="13" t="s">
        <v>3521</v>
      </c>
      <c r="E1345" s="14">
        <v>20010433</v>
      </c>
      <c r="F1345" s="14">
        <v>102491</v>
      </c>
      <c r="G1345" s="14" t="s">
        <v>3522</v>
      </c>
      <c r="H1345" s="13" t="s">
        <v>83</v>
      </c>
      <c r="I1345" s="13" t="s">
        <v>569</v>
      </c>
      <c r="J1345" s="14" t="s">
        <v>75</v>
      </c>
      <c r="K1345" s="14" t="s">
        <v>3523</v>
      </c>
      <c r="L1345" s="13">
        <v>2016</v>
      </c>
      <c r="M1345" s="15">
        <v>42849</v>
      </c>
      <c r="N1345" s="16" t="s">
        <v>77</v>
      </c>
      <c r="O1345" s="16">
        <v>0</v>
      </c>
      <c r="P1345" s="16" t="s">
        <v>78</v>
      </c>
      <c r="Q1345" s="16" t="s">
        <v>78</v>
      </c>
      <c r="R1345" s="16" t="s">
        <v>78</v>
      </c>
      <c r="S1345" s="16" t="s">
        <v>78</v>
      </c>
      <c r="T1345" s="14" t="s">
        <v>80</v>
      </c>
      <c r="U1345" s="13" t="s">
        <v>1944</v>
      </c>
      <c r="V1345" s="14" t="s">
        <v>1945</v>
      </c>
      <c r="W1345" s="13" t="s">
        <v>83</v>
      </c>
      <c r="X1345" s="17" t="s">
        <v>116</v>
      </c>
      <c r="Y1345" s="14">
        <v>500</v>
      </c>
      <c r="Z1345" s="14" t="s">
        <v>117</v>
      </c>
      <c r="AA1345" s="13" t="s">
        <v>107</v>
      </c>
      <c r="AB1345" s="18" t="s">
        <v>108</v>
      </c>
      <c r="AC1345" s="4">
        <f t="shared" si="200"/>
        <v>1</v>
      </c>
      <c r="AD1345" s="2">
        <f>IF(COUNTIF(D$2:D1345,D1345)&gt;1,0,1)</f>
        <v>1</v>
      </c>
      <c r="AG1345" s="2">
        <f t="shared" si="201"/>
        <v>0</v>
      </c>
      <c r="AH1345" s="2">
        <f t="shared" si="207"/>
        <v>0</v>
      </c>
      <c r="AI1345" s="2">
        <f t="shared" si="202"/>
        <v>1</v>
      </c>
      <c r="AJ1345" s="44" t="str">
        <f t="shared" si="203"/>
        <v>P0411005444276323N</v>
      </c>
      <c r="AK1345" s="2">
        <f>IF(COUNTIF(AJ$2:AJ1345,AJ1345)&gt;1,0,1)</f>
        <v>1</v>
      </c>
      <c r="AL1345" s="2">
        <f t="shared" si="204"/>
        <v>0</v>
      </c>
      <c r="AM1345" s="2">
        <f t="shared" si="205"/>
        <v>0</v>
      </c>
      <c r="AN1345" s="2">
        <f t="shared" si="206"/>
        <v>1</v>
      </c>
      <c r="AO1345" s="2" t="str">
        <f>VLOOKUP(D1345,'[1]Matriculados PD 2015_2019'!$D:$F,3,0)</f>
        <v>completo</v>
      </c>
      <c r="AP1345" s="2">
        <f t="shared" si="208"/>
        <v>1</v>
      </c>
      <c r="AQ1345" s="2">
        <f t="shared" si="209"/>
        <v>0</v>
      </c>
    </row>
    <row r="1346" spans="1:43">
      <c r="A1346" s="2">
        <v>540</v>
      </c>
      <c r="B1346" s="6" t="s">
        <v>989</v>
      </c>
      <c r="C1346" s="7" t="s">
        <v>120</v>
      </c>
      <c r="D1346" s="7" t="s">
        <v>3521</v>
      </c>
      <c r="E1346" s="8">
        <v>20010433</v>
      </c>
      <c r="F1346" s="8">
        <v>102491</v>
      </c>
      <c r="G1346" s="8" t="s">
        <v>3522</v>
      </c>
      <c r="H1346" s="7" t="s">
        <v>83</v>
      </c>
      <c r="I1346" s="7" t="s">
        <v>569</v>
      </c>
      <c r="J1346" s="8" t="s">
        <v>75</v>
      </c>
      <c r="K1346" s="8" t="s">
        <v>3523</v>
      </c>
      <c r="L1346" s="7">
        <v>2016</v>
      </c>
      <c r="M1346" s="9">
        <v>42849</v>
      </c>
      <c r="N1346" s="10" t="s">
        <v>77</v>
      </c>
      <c r="O1346" s="10">
        <v>0</v>
      </c>
      <c r="P1346" s="10" t="s">
        <v>78</v>
      </c>
      <c r="Q1346" s="10" t="s">
        <v>78</v>
      </c>
      <c r="R1346" s="10" t="s">
        <v>78</v>
      </c>
      <c r="S1346" s="10" t="s">
        <v>78</v>
      </c>
      <c r="T1346" s="8" t="s">
        <v>90</v>
      </c>
      <c r="U1346" s="7" t="s">
        <v>1944</v>
      </c>
      <c r="V1346" s="8" t="s">
        <v>1945</v>
      </c>
      <c r="W1346" s="7" t="s">
        <v>83</v>
      </c>
      <c r="X1346" s="11" t="s">
        <v>116</v>
      </c>
      <c r="Y1346" s="8">
        <v>500</v>
      </c>
      <c r="Z1346" s="8" t="s">
        <v>117</v>
      </c>
      <c r="AA1346" s="7" t="s">
        <v>107</v>
      </c>
      <c r="AB1346" s="12" t="s">
        <v>108</v>
      </c>
      <c r="AC1346" s="4">
        <f t="shared" ref="AC1346:AC1409" si="210">IF(N1346="","SIN NOTA",IF(N1346="NP","NP",1))</f>
        <v>1</v>
      </c>
      <c r="AD1346" s="2">
        <f>IF(COUNTIF(D$2:D1346,D1346)&gt;1,0,1)</f>
        <v>0</v>
      </c>
      <c r="AG1346" s="2">
        <f t="shared" ref="AG1346:AG1409" si="211">IF(AD1346=1,IF(Q1346="S",1,0),0)</f>
        <v>0</v>
      </c>
      <c r="AH1346" s="2">
        <f t="shared" si="207"/>
        <v>0</v>
      </c>
      <c r="AI1346" s="2">
        <f t="shared" ref="AI1346:AI1409" si="212">IF(AD1346=1,IF(N1346="Y",1,0),0)</f>
        <v>0</v>
      </c>
      <c r="AJ1346" s="44" t="str">
        <f t="shared" ref="AJ1346:AJ1409" si="213">D1346&amp;U1346</f>
        <v>P0411005444276323N</v>
      </c>
      <c r="AK1346" s="2">
        <f>IF(COUNTIF(AJ$2:AJ1346,AJ1346)&gt;1,0,1)</f>
        <v>0</v>
      </c>
      <c r="AL1346" s="2">
        <f t="shared" ref="AL1346:AL1409" si="214">IF(AD1346=1,IF(SUMIF(D:D,D1346,AK:AK)&gt;1,1,0),0)</f>
        <v>0</v>
      </c>
      <c r="AM1346" s="2">
        <f t="shared" ref="AM1346:AM1409" si="215">IF(AD1346=1,IF(S1346="S",1,0),0)</f>
        <v>0</v>
      </c>
      <c r="AN1346" s="2">
        <f t="shared" ref="AN1346:AN1409" si="216">IF(AD1346=1,IF(I1346="E",0,1),0)</f>
        <v>0</v>
      </c>
      <c r="AO1346" s="2" t="str">
        <f>VLOOKUP(D1346,'[1]Matriculados PD 2015_2019'!$D:$F,3,0)</f>
        <v>completo</v>
      </c>
      <c r="AP1346" s="2">
        <f t="shared" si="208"/>
        <v>0</v>
      </c>
      <c r="AQ1346" s="2">
        <f t="shared" si="209"/>
        <v>0</v>
      </c>
    </row>
    <row r="1347" spans="1:43">
      <c r="A1347" s="2">
        <v>530</v>
      </c>
      <c r="B1347" s="6" t="s">
        <v>1</v>
      </c>
      <c r="C1347" s="7" t="s">
        <v>91</v>
      </c>
      <c r="D1347" s="7" t="s">
        <v>1965</v>
      </c>
      <c r="E1347" s="8">
        <v>1079497</v>
      </c>
      <c r="F1347" s="8">
        <v>102481</v>
      </c>
      <c r="G1347" s="8" t="s">
        <v>1966</v>
      </c>
      <c r="H1347" s="7" t="s">
        <v>73</v>
      </c>
      <c r="I1347" s="7" t="s">
        <v>74</v>
      </c>
      <c r="J1347" s="8" t="s">
        <v>75</v>
      </c>
      <c r="K1347" s="8" t="s">
        <v>1967</v>
      </c>
      <c r="L1347" s="7">
        <v>2017</v>
      </c>
      <c r="M1347" s="9">
        <v>43146</v>
      </c>
      <c r="N1347" s="10" t="s">
        <v>77</v>
      </c>
      <c r="O1347" s="10">
        <v>0</v>
      </c>
      <c r="P1347" s="10" t="s">
        <v>78</v>
      </c>
      <c r="Q1347" s="10" t="s">
        <v>78</v>
      </c>
      <c r="R1347" s="10" t="s">
        <v>78</v>
      </c>
      <c r="S1347" s="10" t="s">
        <v>78</v>
      </c>
      <c r="T1347" s="8" t="s">
        <v>80</v>
      </c>
      <c r="U1347" s="7" t="s">
        <v>174</v>
      </c>
      <c r="V1347" s="8" t="s">
        <v>175</v>
      </c>
      <c r="W1347" s="7" t="s">
        <v>73</v>
      </c>
      <c r="X1347" s="11" t="s">
        <v>4689</v>
      </c>
      <c r="Y1347" s="8">
        <v>807</v>
      </c>
      <c r="Z1347" s="8" t="s">
        <v>176</v>
      </c>
      <c r="AA1347" s="7" t="s">
        <v>79</v>
      </c>
      <c r="AB1347" s="12" t="s">
        <v>86</v>
      </c>
      <c r="AC1347" s="4">
        <f t="shared" si="210"/>
        <v>1</v>
      </c>
      <c r="AD1347" s="2">
        <f>IF(COUNTIF(D$2:D1347,D1347)&gt;1,0,1)</f>
        <v>1</v>
      </c>
      <c r="AG1347" s="2">
        <f t="shared" si="211"/>
        <v>0</v>
      </c>
      <c r="AH1347" s="2">
        <f t="shared" ref="AH1347:AH1410" si="217">IF(AD1347=1,IF(R1347="S",1,0),0)</f>
        <v>0</v>
      </c>
      <c r="AI1347" s="2">
        <f t="shared" si="212"/>
        <v>1</v>
      </c>
      <c r="AJ1347" s="44" t="str">
        <f t="shared" si="213"/>
        <v>30988467S30449826B</v>
      </c>
      <c r="AK1347" s="2">
        <f>IF(COUNTIF(AJ$2:AJ1347,AJ1347)&gt;1,0,1)</f>
        <v>1</v>
      </c>
      <c r="AL1347" s="2">
        <f t="shared" si="214"/>
        <v>1</v>
      </c>
      <c r="AM1347" s="2">
        <f t="shared" si="215"/>
        <v>0</v>
      </c>
      <c r="AN1347" s="2">
        <f t="shared" si="216"/>
        <v>0</v>
      </c>
      <c r="AO1347" s="2" t="str">
        <f>VLOOKUP(D1347,'[1]Matriculados PD 2015_2019'!$D:$F,3,0)</f>
        <v>completo</v>
      </c>
      <c r="AP1347" s="2">
        <f t="shared" ref="AP1347:AP1410" si="218">IF(AD1347=1,IF(AO1347="completo",1,0),0)</f>
        <v>1</v>
      </c>
      <c r="AQ1347" s="2">
        <f t="shared" ref="AQ1347:AQ1410" si="219">IF(AD1347=1,IF(AO1347="parcial",1,0),0)</f>
        <v>0</v>
      </c>
    </row>
    <row r="1348" spans="1:43">
      <c r="A1348" s="2">
        <v>530</v>
      </c>
      <c r="B1348" s="5" t="s">
        <v>1</v>
      </c>
      <c r="C1348" s="13" t="s">
        <v>91</v>
      </c>
      <c r="D1348" s="13" t="s">
        <v>1965</v>
      </c>
      <c r="E1348" s="14">
        <v>1079497</v>
      </c>
      <c r="F1348" s="14">
        <v>102481</v>
      </c>
      <c r="G1348" s="14" t="s">
        <v>1966</v>
      </c>
      <c r="H1348" s="13" t="s">
        <v>73</v>
      </c>
      <c r="I1348" s="13" t="s">
        <v>74</v>
      </c>
      <c r="J1348" s="14" t="s">
        <v>75</v>
      </c>
      <c r="K1348" s="14" t="s">
        <v>1967</v>
      </c>
      <c r="L1348" s="13">
        <v>2017</v>
      </c>
      <c r="M1348" s="15">
        <v>43146</v>
      </c>
      <c r="N1348" s="16" t="s">
        <v>77</v>
      </c>
      <c r="O1348" s="16">
        <v>0</v>
      </c>
      <c r="P1348" s="16" t="s">
        <v>78</v>
      </c>
      <c r="Q1348" s="16" t="s">
        <v>78</v>
      </c>
      <c r="R1348" s="16" t="s">
        <v>78</v>
      </c>
      <c r="S1348" s="16" t="s">
        <v>78</v>
      </c>
      <c r="T1348" s="14" t="s">
        <v>80</v>
      </c>
      <c r="U1348" s="13" t="s">
        <v>1128</v>
      </c>
      <c r="V1348" s="14" t="s">
        <v>1129</v>
      </c>
      <c r="W1348" s="13" t="s">
        <v>73</v>
      </c>
      <c r="X1348" s="17" t="s">
        <v>4689</v>
      </c>
      <c r="Y1348" s="14">
        <v>807</v>
      </c>
      <c r="Z1348" s="14" t="s">
        <v>176</v>
      </c>
      <c r="AA1348" s="13" t="s">
        <v>79</v>
      </c>
      <c r="AB1348" s="18" t="s">
        <v>86</v>
      </c>
      <c r="AC1348" s="4">
        <f t="shared" si="210"/>
        <v>1</v>
      </c>
      <c r="AD1348" s="2">
        <f>IF(COUNTIF(D$2:D1348,D1348)&gt;1,0,1)</f>
        <v>0</v>
      </c>
      <c r="AG1348" s="2">
        <f t="shared" si="211"/>
        <v>0</v>
      </c>
      <c r="AH1348" s="2">
        <f t="shared" si="217"/>
        <v>0</v>
      </c>
      <c r="AI1348" s="2">
        <f t="shared" si="212"/>
        <v>0</v>
      </c>
      <c r="AJ1348" s="44" t="str">
        <f t="shared" si="213"/>
        <v>30988467S77451363J</v>
      </c>
      <c r="AK1348" s="2">
        <f>IF(COUNTIF(AJ$2:AJ1348,AJ1348)&gt;1,0,1)</f>
        <v>1</v>
      </c>
      <c r="AL1348" s="2">
        <f t="shared" si="214"/>
        <v>0</v>
      </c>
      <c r="AM1348" s="2">
        <f t="shared" si="215"/>
        <v>0</v>
      </c>
      <c r="AN1348" s="2">
        <f t="shared" si="216"/>
        <v>0</v>
      </c>
      <c r="AO1348" s="2" t="str">
        <f>VLOOKUP(D1348,'[1]Matriculados PD 2015_2019'!$D:$F,3,0)</f>
        <v>completo</v>
      </c>
      <c r="AP1348" s="2">
        <f t="shared" si="218"/>
        <v>0</v>
      </c>
      <c r="AQ1348" s="2">
        <f t="shared" si="219"/>
        <v>0</v>
      </c>
    </row>
    <row r="1349" spans="1:43">
      <c r="A1349" s="2">
        <v>530</v>
      </c>
      <c r="B1349" s="6" t="s">
        <v>1</v>
      </c>
      <c r="C1349" s="7" t="s">
        <v>91</v>
      </c>
      <c r="D1349" s="7" t="s">
        <v>1965</v>
      </c>
      <c r="E1349" s="8">
        <v>1079497</v>
      </c>
      <c r="F1349" s="8">
        <v>102481</v>
      </c>
      <c r="G1349" s="8" t="s">
        <v>1966</v>
      </c>
      <c r="H1349" s="7" t="s">
        <v>73</v>
      </c>
      <c r="I1349" s="7" t="s">
        <v>74</v>
      </c>
      <c r="J1349" s="8" t="s">
        <v>75</v>
      </c>
      <c r="K1349" s="8" t="s">
        <v>1967</v>
      </c>
      <c r="L1349" s="7">
        <v>2017</v>
      </c>
      <c r="M1349" s="9">
        <v>43146</v>
      </c>
      <c r="N1349" s="10" t="s">
        <v>77</v>
      </c>
      <c r="O1349" s="10">
        <v>0</v>
      </c>
      <c r="P1349" s="10" t="s">
        <v>78</v>
      </c>
      <c r="Q1349" s="10" t="s">
        <v>78</v>
      </c>
      <c r="R1349" s="10" t="s">
        <v>78</v>
      </c>
      <c r="S1349" s="10" t="s">
        <v>78</v>
      </c>
      <c r="T1349" s="8" t="s">
        <v>90</v>
      </c>
      <c r="U1349" s="7" t="s">
        <v>174</v>
      </c>
      <c r="V1349" s="8" t="s">
        <v>175</v>
      </c>
      <c r="W1349" s="7" t="s">
        <v>73</v>
      </c>
      <c r="X1349" s="11" t="s">
        <v>4689</v>
      </c>
      <c r="Y1349" s="8">
        <v>807</v>
      </c>
      <c r="Z1349" s="8" t="s">
        <v>176</v>
      </c>
      <c r="AA1349" s="7" t="s">
        <v>79</v>
      </c>
      <c r="AB1349" s="12" t="s">
        <v>86</v>
      </c>
      <c r="AC1349" s="4">
        <f t="shared" si="210"/>
        <v>1</v>
      </c>
      <c r="AD1349" s="2">
        <f>IF(COUNTIF(D$2:D1349,D1349)&gt;1,0,1)</f>
        <v>0</v>
      </c>
      <c r="AG1349" s="2">
        <f t="shared" si="211"/>
        <v>0</v>
      </c>
      <c r="AH1349" s="2">
        <f t="shared" si="217"/>
        <v>0</v>
      </c>
      <c r="AI1349" s="2">
        <f t="shared" si="212"/>
        <v>0</v>
      </c>
      <c r="AJ1349" s="44" t="str">
        <f t="shared" si="213"/>
        <v>30988467S30449826B</v>
      </c>
      <c r="AK1349" s="2">
        <f>IF(COUNTIF(AJ$2:AJ1349,AJ1349)&gt;1,0,1)</f>
        <v>0</v>
      </c>
      <c r="AL1349" s="2">
        <f t="shared" si="214"/>
        <v>0</v>
      </c>
      <c r="AM1349" s="2">
        <f t="shared" si="215"/>
        <v>0</v>
      </c>
      <c r="AN1349" s="2">
        <f t="shared" si="216"/>
        <v>0</v>
      </c>
      <c r="AO1349" s="2" t="str">
        <f>VLOOKUP(D1349,'[1]Matriculados PD 2015_2019'!$D:$F,3,0)</f>
        <v>completo</v>
      </c>
      <c r="AP1349" s="2">
        <f t="shared" si="218"/>
        <v>0</v>
      </c>
      <c r="AQ1349" s="2">
        <f t="shared" si="219"/>
        <v>0</v>
      </c>
    </row>
    <row r="1350" spans="1:43">
      <c r="A1350" s="2">
        <v>530</v>
      </c>
      <c r="B1350" s="6" t="s">
        <v>1</v>
      </c>
      <c r="C1350" s="7" t="s">
        <v>120</v>
      </c>
      <c r="D1350" s="7" t="s">
        <v>1968</v>
      </c>
      <c r="E1350" s="8">
        <v>20013684</v>
      </c>
      <c r="F1350" s="8">
        <v>102481</v>
      </c>
      <c r="G1350" s="8" t="s">
        <v>1969</v>
      </c>
      <c r="H1350" s="7" t="s">
        <v>83</v>
      </c>
      <c r="I1350" s="7" t="s">
        <v>74</v>
      </c>
      <c r="J1350" s="8" t="s">
        <v>75</v>
      </c>
      <c r="K1350" s="8" t="s">
        <v>1970</v>
      </c>
      <c r="L1350" s="7">
        <v>2017</v>
      </c>
      <c r="M1350" s="9">
        <v>43084</v>
      </c>
      <c r="N1350" s="10" t="s">
        <v>77</v>
      </c>
      <c r="O1350" s="10">
        <v>0</v>
      </c>
      <c r="P1350" s="10" t="s">
        <v>78</v>
      </c>
      <c r="Q1350" s="10" t="s">
        <v>79</v>
      </c>
      <c r="R1350" s="10" t="s">
        <v>78</v>
      </c>
      <c r="S1350" s="10" t="s">
        <v>79</v>
      </c>
      <c r="T1350" s="8" t="s">
        <v>80</v>
      </c>
      <c r="U1350" s="7" t="s">
        <v>1971</v>
      </c>
      <c r="V1350" s="8" t="s">
        <v>1972</v>
      </c>
      <c r="W1350" s="7" t="s">
        <v>83</v>
      </c>
      <c r="X1350" s="11" t="s">
        <v>1973</v>
      </c>
      <c r="Y1350" s="8">
        <v>315</v>
      </c>
      <c r="Z1350" s="8" t="s">
        <v>1974</v>
      </c>
      <c r="AA1350" s="7" t="s">
        <v>79</v>
      </c>
      <c r="AB1350" s="12" t="s">
        <v>86</v>
      </c>
      <c r="AC1350" s="4">
        <f t="shared" si="210"/>
        <v>1</v>
      </c>
      <c r="AD1350" s="2">
        <f>IF(COUNTIF(D$2:D1350,D1350)&gt;1,0,1)</f>
        <v>1</v>
      </c>
      <c r="AG1350" s="2">
        <f t="shared" si="211"/>
        <v>1</v>
      </c>
      <c r="AH1350" s="2">
        <f t="shared" si="217"/>
        <v>0</v>
      </c>
      <c r="AI1350" s="2">
        <f t="shared" si="212"/>
        <v>1</v>
      </c>
      <c r="AJ1350" s="44" t="str">
        <f t="shared" si="213"/>
        <v>09040863T30954839J</v>
      </c>
      <c r="AK1350" s="2">
        <f>IF(COUNTIF(AJ$2:AJ1350,AJ1350)&gt;1,0,1)</f>
        <v>1</v>
      </c>
      <c r="AL1350" s="2">
        <f t="shared" si="214"/>
        <v>1</v>
      </c>
      <c r="AM1350" s="2">
        <f t="shared" si="215"/>
        <v>1</v>
      </c>
      <c r="AN1350" s="2">
        <f t="shared" si="216"/>
        <v>0</v>
      </c>
      <c r="AO1350" s="2" t="str">
        <f>VLOOKUP(D1350,'[1]Matriculados PD 2015_2019'!$D:$F,3,0)</f>
        <v>completo</v>
      </c>
      <c r="AP1350" s="2">
        <f t="shared" si="218"/>
        <v>1</v>
      </c>
      <c r="AQ1350" s="2">
        <f t="shared" si="219"/>
        <v>0</v>
      </c>
    </row>
    <row r="1351" spans="1:43">
      <c r="A1351" s="2">
        <v>530</v>
      </c>
      <c r="B1351" s="5" t="s">
        <v>1</v>
      </c>
      <c r="C1351" s="13" t="s">
        <v>120</v>
      </c>
      <c r="D1351" s="13" t="s">
        <v>1968</v>
      </c>
      <c r="E1351" s="14">
        <v>20013684</v>
      </c>
      <c r="F1351" s="14">
        <v>102481</v>
      </c>
      <c r="G1351" s="14" t="s">
        <v>1969</v>
      </c>
      <c r="H1351" s="13" t="s">
        <v>83</v>
      </c>
      <c r="I1351" s="13" t="s">
        <v>74</v>
      </c>
      <c r="J1351" s="14" t="s">
        <v>75</v>
      </c>
      <c r="K1351" s="14" t="s">
        <v>1970</v>
      </c>
      <c r="L1351" s="13">
        <v>2017</v>
      </c>
      <c r="M1351" s="15">
        <v>43084</v>
      </c>
      <c r="N1351" s="16" t="s">
        <v>77</v>
      </c>
      <c r="O1351" s="16">
        <v>0</v>
      </c>
      <c r="P1351" s="16" t="s">
        <v>78</v>
      </c>
      <c r="Q1351" s="16" t="s">
        <v>79</v>
      </c>
      <c r="R1351" s="16" t="s">
        <v>78</v>
      </c>
      <c r="S1351" s="16" t="s">
        <v>79</v>
      </c>
      <c r="T1351" s="14" t="s">
        <v>80</v>
      </c>
      <c r="U1351" s="13" t="s">
        <v>1975</v>
      </c>
      <c r="V1351" s="14" t="s">
        <v>1976</v>
      </c>
      <c r="W1351" s="13" t="s">
        <v>73</v>
      </c>
      <c r="X1351" s="17" t="s">
        <v>156</v>
      </c>
      <c r="Y1351" s="14">
        <v>617</v>
      </c>
      <c r="Z1351" s="14" t="s">
        <v>156</v>
      </c>
      <c r="AA1351" s="13" t="s">
        <v>79</v>
      </c>
      <c r="AB1351" s="18" t="s">
        <v>86</v>
      </c>
      <c r="AC1351" s="4">
        <f t="shared" si="210"/>
        <v>1</v>
      </c>
      <c r="AD1351" s="2">
        <f>IF(COUNTIF(D$2:D1351,D1351)&gt;1,0,1)</f>
        <v>0</v>
      </c>
      <c r="AG1351" s="2">
        <f t="shared" si="211"/>
        <v>0</v>
      </c>
      <c r="AH1351" s="2">
        <f t="shared" si="217"/>
        <v>0</v>
      </c>
      <c r="AI1351" s="2">
        <f t="shared" si="212"/>
        <v>0</v>
      </c>
      <c r="AJ1351" s="44" t="str">
        <f t="shared" si="213"/>
        <v>09040863T75706058V</v>
      </c>
      <c r="AK1351" s="2">
        <f>IF(COUNTIF(AJ$2:AJ1351,AJ1351)&gt;1,0,1)</f>
        <v>1</v>
      </c>
      <c r="AL1351" s="2">
        <f t="shared" si="214"/>
        <v>0</v>
      </c>
      <c r="AM1351" s="2">
        <f t="shared" si="215"/>
        <v>0</v>
      </c>
      <c r="AN1351" s="2">
        <f t="shared" si="216"/>
        <v>0</v>
      </c>
      <c r="AO1351" s="2" t="str">
        <f>VLOOKUP(D1351,'[1]Matriculados PD 2015_2019'!$D:$F,3,0)</f>
        <v>completo</v>
      </c>
      <c r="AP1351" s="2">
        <f t="shared" si="218"/>
        <v>0</v>
      </c>
      <c r="AQ1351" s="2">
        <f t="shared" si="219"/>
        <v>0</v>
      </c>
    </row>
    <row r="1352" spans="1:43">
      <c r="A1352" s="2">
        <v>530</v>
      </c>
      <c r="B1352" s="5" t="s">
        <v>1</v>
      </c>
      <c r="C1352" s="13" t="s">
        <v>120</v>
      </c>
      <c r="D1352" s="13" t="s">
        <v>1968</v>
      </c>
      <c r="E1352" s="14">
        <v>20013684</v>
      </c>
      <c r="F1352" s="14">
        <v>102481</v>
      </c>
      <c r="G1352" s="14" t="s">
        <v>1969</v>
      </c>
      <c r="H1352" s="13" t="s">
        <v>83</v>
      </c>
      <c r="I1352" s="13" t="s">
        <v>74</v>
      </c>
      <c r="J1352" s="14" t="s">
        <v>75</v>
      </c>
      <c r="K1352" s="14" t="s">
        <v>1970</v>
      </c>
      <c r="L1352" s="13">
        <v>2017</v>
      </c>
      <c r="M1352" s="15">
        <v>43084</v>
      </c>
      <c r="N1352" s="16" t="s">
        <v>77</v>
      </c>
      <c r="O1352" s="16">
        <v>0</v>
      </c>
      <c r="P1352" s="16" t="s">
        <v>78</v>
      </c>
      <c r="Q1352" s="16" t="s">
        <v>79</v>
      </c>
      <c r="R1352" s="16" t="s">
        <v>78</v>
      </c>
      <c r="S1352" s="16" t="s">
        <v>79</v>
      </c>
      <c r="T1352" s="14" t="s">
        <v>90</v>
      </c>
      <c r="U1352" s="13" t="s">
        <v>1975</v>
      </c>
      <c r="V1352" s="14" t="s">
        <v>1976</v>
      </c>
      <c r="W1352" s="13" t="s">
        <v>73</v>
      </c>
      <c r="X1352" s="17" t="s">
        <v>156</v>
      </c>
      <c r="Y1352" s="14">
        <v>617</v>
      </c>
      <c r="Z1352" s="14" t="s">
        <v>156</v>
      </c>
      <c r="AA1352" s="13" t="s">
        <v>79</v>
      </c>
      <c r="AB1352" s="18" t="s">
        <v>86</v>
      </c>
      <c r="AC1352" s="4">
        <f t="shared" si="210"/>
        <v>1</v>
      </c>
      <c r="AD1352" s="2">
        <f>IF(COUNTIF(D$2:D1352,D1352)&gt;1,0,1)</f>
        <v>0</v>
      </c>
      <c r="AG1352" s="2">
        <f t="shared" si="211"/>
        <v>0</v>
      </c>
      <c r="AH1352" s="2">
        <f t="shared" si="217"/>
        <v>0</v>
      </c>
      <c r="AI1352" s="2">
        <f t="shared" si="212"/>
        <v>0</v>
      </c>
      <c r="AJ1352" s="44" t="str">
        <f t="shared" si="213"/>
        <v>09040863T75706058V</v>
      </c>
      <c r="AK1352" s="2">
        <f>IF(COUNTIF(AJ$2:AJ1352,AJ1352)&gt;1,0,1)</f>
        <v>0</v>
      </c>
      <c r="AL1352" s="2">
        <f t="shared" si="214"/>
        <v>0</v>
      </c>
      <c r="AM1352" s="2">
        <f t="shared" si="215"/>
        <v>0</v>
      </c>
      <c r="AN1352" s="2">
        <f t="shared" si="216"/>
        <v>0</v>
      </c>
      <c r="AO1352" s="2" t="str">
        <f>VLOOKUP(D1352,'[1]Matriculados PD 2015_2019'!$D:$F,3,0)</f>
        <v>completo</v>
      </c>
      <c r="AP1352" s="2">
        <f t="shared" si="218"/>
        <v>0</v>
      </c>
      <c r="AQ1352" s="2">
        <f t="shared" si="219"/>
        <v>0</v>
      </c>
    </row>
    <row r="1353" spans="1:43">
      <c r="A1353" s="2">
        <v>530</v>
      </c>
      <c r="B1353" s="6" t="s">
        <v>1</v>
      </c>
      <c r="C1353" s="7" t="s">
        <v>120</v>
      </c>
      <c r="D1353" s="7" t="s">
        <v>1977</v>
      </c>
      <c r="E1353" s="8">
        <v>20052761</v>
      </c>
      <c r="F1353" s="8">
        <v>102481</v>
      </c>
      <c r="G1353" s="8" t="s">
        <v>1978</v>
      </c>
      <c r="H1353" s="7" t="s">
        <v>83</v>
      </c>
      <c r="I1353" s="7" t="s">
        <v>74</v>
      </c>
      <c r="J1353" s="8" t="s">
        <v>75</v>
      </c>
      <c r="K1353" s="8" t="s">
        <v>1979</v>
      </c>
      <c r="L1353" s="7">
        <v>2017</v>
      </c>
      <c r="M1353" s="9">
        <v>43371</v>
      </c>
      <c r="N1353" s="10" t="s">
        <v>77</v>
      </c>
      <c r="O1353" s="10">
        <v>0</v>
      </c>
      <c r="P1353" s="10" t="s">
        <v>78</v>
      </c>
      <c r="Q1353" s="10" t="s">
        <v>78</v>
      </c>
      <c r="R1353" s="10" t="s">
        <v>78</v>
      </c>
      <c r="S1353" s="10" t="s">
        <v>79</v>
      </c>
      <c r="T1353" s="8" t="s">
        <v>80</v>
      </c>
      <c r="U1353" s="7" t="s">
        <v>1980</v>
      </c>
      <c r="V1353" s="8" t="s">
        <v>1981</v>
      </c>
      <c r="W1353" s="7"/>
      <c r="X1353" s="11"/>
      <c r="Y1353" s="8"/>
      <c r="Z1353" s="8"/>
      <c r="AA1353" s="7"/>
      <c r="AB1353" s="12"/>
      <c r="AC1353" s="4">
        <f t="shared" si="210"/>
        <v>1</v>
      </c>
      <c r="AD1353" s="2">
        <f>IF(COUNTIF(D$2:D1353,D1353)&gt;1,0,1)</f>
        <v>1</v>
      </c>
      <c r="AG1353" s="2">
        <f t="shared" si="211"/>
        <v>0</v>
      </c>
      <c r="AH1353" s="2">
        <f t="shared" si="217"/>
        <v>0</v>
      </c>
      <c r="AI1353" s="2">
        <f t="shared" si="212"/>
        <v>1</v>
      </c>
      <c r="AJ1353" s="44" t="str">
        <f t="shared" si="213"/>
        <v>27344035W26038257A</v>
      </c>
      <c r="AK1353" s="2">
        <f>IF(COUNTIF(AJ$2:AJ1353,AJ1353)&gt;1,0,1)</f>
        <v>1</v>
      </c>
      <c r="AL1353" s="2">
        <f t="shared" si="214"/>
        <v>1</v>
      </c>
      <c r="AM1353" s="2">
        <f t="shared" si="215"/>
        <v>1</v>
      </c>
      <c r="AN1353" s="2">
        <f t="shared" si="216"/>
        <v>0</v>
      </c>
      <c r="AO1353" s="2" t="str">
        <f>VLOOKUP(D1353,'[1]Matriculados PD 2015_2019'!$D:$F,3,0)</f>
        <v>parcial</v>
      </c>
      <c r="AP1353" s="2">
        <f t="shared" si="218"/>
        <v>0</v>
      </c>
      <c r="AQ1353" s="2">
        <f t="shared" si="219"/>
        <v>1</v>
      </c>
    </row>
    <row r="1354" spans="1:43">
      <c r="A1354" s="2">
        <v>530</v>
      </c>
      <c r="B1354" s="5" t="s">
        <v>1</v>
      </c>
      <c r="C1354" s="13" t="s">
        <v>120</v>
      </c>
      <c r="D1354" s="13" t="s">
        <v>1977</v>
      </c>
      <c r="E1354" s="14">
        <v>20052761</v>
      </c>
      <c r="F1354" s="14">
        <v>102481</v>
      </c>
      <c r="G1354" s="14" t="s">
        <v>1978</v>
      </c>
      <c r="H1354" s="13" t="s">
        <v>83</v>
      </c>
      <c r="I1354" s="13" t="s">
        <v>74</v>
      </c>
      <c r="J1354" s="14" t="s">
        <v>75</v>
      </c>
      <c r="K1354" s="14" t="s">
        <v>1979</v>
      </c>
      <c r="L1354" s="13">
        <v>2017</v>
      </c>
      <c r="M1354" s="15">
        <v>43371</v>
      </c>
      <c r="N1354" s="16" t="s">
        <v>77</v>
      </c>
      <c r="O1354" s="16">
        <v>0</v>
      </c>
      <c r="P1354" s="16" t="s">
        <v>78</v>
      </c>
      <c r="Q1354" s="16" t="s">
        <v>78</v>
      </c>
      <c r="R1354" s="16" t="s">
        <v>78</v>
      </c>
      <c r="S1354" s="16" t="s">
        <v>79</v>
      </c>
      <c r="T1354" s="14" t="s">
        <v>80</v>
      </c>
      <c r="U1354" s="13" t="s">
        <v>1982</v>
      </c>
      <c r="V1354" s="14" t="s">
        <v>1983</v>
      </c>
      <c r="W1354" s="13"/>
      <c r="X1354" s="17"/>
      <c r="Y1354" s="14"/>
      <c r="Z1354" s="14"/>
      <c r="AA1354" s="13"/>
      <c r="AB1354" s="18"/>
      <c r="AC1354" s="4">
        <f t="shared" si="210"/>
        <v>1</v>
      </c>
      <c r="AD1354" s="2">
        <f>IF(COUNTIF(D$2:D1354,D1354)&gt;1,0,1)</f>
        <v>0</v>
      </c>
      <c r="AG1354" s="2">
        <f t="shared" si="211"/>
        <v>0</v>
      </c>
      <c r="AH1354" s="2">
        <f t="shared" si="217"/>
        <v>0</v>
      </c>
      <c r="AI1354" s="2">
        <f t="shared" si="212"/>
        <v>0</v>
      </c>
      <c r="AJ1354" s="44" t="str">
        <f t="shared" si="213"/>
        <v>27344035W28630006C</v>
      </c>
      <c r="AK1354" s="2">
        <f>IF(COUNTIF(AJ$2:AJ1354,AJ1354)&gt;1,0,1)</f>
        <v>1</v>
      </c>
      <c r="AL1354" s="2">
        <f t="shared" si="214"/>
        <v>0</v>
      </c>
      <c r="AM1354" s="2">
        <f t="shared" si="215"/>
        <v>0</v>
      </c>
      <c r="AN1354" s="2">
        <f t="shared" si="216"/>
        <v>0</v>
      </c>
      <c r="AO1354" s="2" t="str">
        <f>VLOOKUP(D1354,'[1]Matriculados PD 2015_2019'!$D:$F,3,0)</f>
        <v>parcial</v>
      </c>
      <c r="AP1354" s="2">
        <f t="shared" si="218"/>
        <v>0</v>
      </c>
      <c r="AQ1354" s="2">
        <f t="shared" si="219"/>
        <v>0</v>
      </c>
    </row>
    <row r="1355" spans="1:43">
      <c r="A1355" s="2">
        <v>530</v>
      </c>
      <c r="B1355" s="6" t="s">
        <v>1</v>
      </c>
      <c r="C1355" s="7" t="s">
        <v>120</v>
      </c>
      <c r="D1355" s="7" t="s">
        <v>1977</v>
      </c>
      <c r="E1355" s="8">
        <v>20052761</v>
      </c>
      <c r="F1355" s="8">
        <v>102481</v>
      </c>
      <c r="G1355" s="8" t="s">
        <v>1978</v>
      </c>
      <c r="H1355" s="7" t="s">
        <v>83</v>
      </c>
      <c r="I1355" s="7" t="s">
        <v>74</v>
      </c>
      <c r="J1355" s="8" t="s">
        <v>75</v>
      </c>
      <c r="K1355" s="8" t="s">
        <v>1979</v>
      </c>
      <c r="L1355" s="7">
        <v>2017</v>
      </c>
      <c r="M1355" s="9">
        <v>43371</v>
      </c>
      <c r="N1355" s="10" t="s">
        <v>77</v>
      </c>
      <c r="O1355" s="10">
        <v>0</v>
      </c>
      <c r="P1355" s="10" t="s">
        <v>78</v>
      </c>
      <c r="Q1355" s="10" t="s">
        <v>78</v>
      </c>
      <c r="R1355" s="10" t="s">
        <v>78</v>
      </c>
      <c r="S1355" s="10" t="s">
        <v>79</v>
      </c>
      <c r="T1355" s="8" t="s">
        <v>80</v>
      </c>
      <c r="U1355" s="7" t="s">
        <v>1984</v>
      </c>
      <c r="V1355" s="8" t="s">
        <v>1985</v>
      </c>
      <c r="W1355" s="7" t="s">
        <v>83</v>
      </c>
      <c r="X1355" s="11" t="s">
        <v>84</v>
      </c>
      <c r="Y1355" s="8">
        <v>640</v>
      </c>
      <c r="Z1355" s="8" t="s">
        <v>85</v>
      </c>
      <c r="AA1355" s="7" t="s">
        <v>79</v>
      </c>
      <c r="AB1355" s="12" t="s">
        <v>86</v>
      </c>
      <c r="AC1355" s="4">
        <f t="shared" si="210"/>
        <v>1</v>
      </c>
      <c r="AD1355" s="2">
        <f>IF(COUNTIF(D$2:D1355,D1355)&gt;1,0,1)</f>
        <v>0</v>
      </c>
      <c r="AG1355" s="2">
        <f t="shared" si="211"/>
        <v>0</v>
      </c>
      <c r="AH1355" s="2">
        <f t="shared" si="217"/>
        <v>0</v>
      </c>
      <c r="AI1355" s="2">
        <f t="shared" si="212"/>
        <v>0</v>
      </c>
      <c r="AJ1355" s="44" t="str">
        <f t="shared" si="213"/>
        <v>27344035W50869563A</v>
      </c>
      <c r="AK1355" s="2">
        <f>IF(COUNTIF(AJ$2:AJ1355,AJ1355)&gt;1,0,1)</f>
        <v>1</v>
      </c>
      <c r="AL1355" s="2">
        <f t="shared" si="214"/>
        <v>0</v>
      </c>
      <c r="AM1355" s="2">
        <f t="shared" si="215"/>
        <v>0</v>
      </c>
      <c r="AN1355" s="2">
        <f t="shared" si="216"/>
        <v>0</v>
      </c>
      <c r="AO1355" s="2" t="str">
        <f>VLOOKUP(D1355,'[1]Matriculados PD 2015_2019'!$D:$F,3,0)</f>
        <v>parcial</v>
      </c>
      <c r="AP1355" s="2">
        <f t="shared" si="218"/>
        <v>0</v>
      </c>
      <c r="AQ1355" s="2">
        <f t="shared" si="219"/>
        <v>0</v>
      </c>
    </row>
    <row r="1356" spans="1:43">
      <c r="A1356" s="2">
        <v>530</v>
      </c>
      <c r="B1356" s="6" t="s">
        <v>1</v>
      </c>
      <c r="C1356" s="7" t="s">
        <v>120</v>
      </c>
      <c r="D1356" s="7" t="s">
        <v>1977</v>
      </c>
      <c r="E1356" s="8">
        <v>20052761</v>
      </c>
      <c r="F1356" s="8">
        <v>102481</v>
      </c>
      <c r="G1356" s="8" t="s">
        <v>1978</v>
      </c>
      <c r="H1356" s="7" t="s">
        <v>83</v>
      </c>
      <c r="I1356" s="7" t="s">
        <v>74</v>
      </c>
      <c r="J1356" s="8" t="s">
        <v>75</v>
      </c>
      <c r="K1356" s="8" t="s">
        <v>1979</v>
      </c>
      <c r="L1356" s="7">
        <v>2017</v>
      </c>
      <c r="M1356" s="9">
        <v>43371</v>
      </c>
      <c r="N1356" s="10" t="s">
        <v>77</v>
      </c>
      <c r="O1356" s="10">
        <v>0</v>
      </c>
      <c r="P1356" s="10" t="s">
        <v>78</v>
      </c>
      <c r="Q1356" s="10" t="s">
        <v>78</v>
      </c>
      <c r="R1356" s="10" t="s">
        <v>78</v>
      </c>
      <c r="S1356" s="10" t="s">
        <v>79</v>
      </c>
      <c r="T1356" s="8" t="s">
        <v>90</v>
      </c>
      <c r="U1356" s="7" t="s">
        <v>1986</v>
      </c>
      <c r="V1356" s="8" t="s">
        <v>1987</v>
      </c>
      <c r="W1356" s="7" t="s">
        <v>73</v>
      </c>
      <c r="X1356" s="11" t="s">
        <v>84</v>
      </c>
      <c r="Y1356" s="8">
        <v>640</v>
      </c>
      <c r="Z1356" s="8" t="s">
        <v>85</v>
      </c>
      <c r="AA1356" s="7" t="s">
        <v>79</v>
      </c>
      <c r="AB1356" s="12" t="s">
        <v>86</v>
      </c>
      <c r="AC1356" s="4">
        <f t="shared" si="210"/>
        <v>1</v>
      </c>
      <c r="AD1356" s="2">
        <f>IF(COUNTIF(D$2:D1356,D1356)&gt;1,0,1)</f>
        <v>0</v>
      </c>
      <c r="AG1356" s="2">
        <f t="shared" si="211"/>
        <v>0</v>
      </c>
      <c r="AH1356" s="2">
        <f t="shared" si="217"/>
        <v>0</v>
      </c>
      <c r="AI1356" s="2">
        <f t="shared" si="212"/>
        <v>0</v>
      </c>
      <c r="AJ1356" s="44" t="str">
        <f t="shared" si="213"/>
        <v>27344035W30950802R</v>
      </c>
      <c r="AK1356" s="2">
        <f>IF(COUNTIF(AJ$2:AJ1356,AJ1356)&gt;1,0,1)</f>
        <v>1</v>
      </c>
      <c r="AL1356" s="2">
        <f t="shared" si="214"/>
        <v>0</v>
      </c>
      <c r="AM1356" s="2">
        <f t="shared" si="215"/>
        <v>0</v>
      </c>
      <c r="AN1356" s="2">
        <f t="shared" si="216"/>
        <v>0</v>
      </c>
      <c r="AO1356" s="2" t="str">
        <f>VLOOKUP(D1356,'[1]Matriculados PD 2015_2019'!$D:$F,3,0)</f>
        <v>parcial</v>
      </c>
      <c r="AP1356" s="2">
        <f t="shared" si="218"/>
        <v>0</v>
      </c>
      <c r="AQ1356" s="2">
        <f t="shared" si="219"/>
        <v>0</v>
      </c>
    </row>
    <row r="1357" spans="1:43">
      <c r="A1357" s="2">
        <v>530</v>
      </c>
      <c r="B1357" s="5" t="s">
        <v>1</v>
      </c>
      <c r="C1357" s="13" t="s">
        <v>120</v>
      </c>
      <c r="D1357" s="13" t="s">
        <v>1988</v>
      </c>
      <c r="E1357" s="14">
        <v>10407763</v>
      </c>
      <c r="F1357" s="14">
        <v>102481</v>
      </c>
      <c r="G1357" s="14" t="s">
        <v>1989</v>
      </c>
      <c r="H1357" s="13" t="s">
        <v>73</v>
      </c>
      <c r="I1357" s="13" t="s">
        <v>74</v>
      </c>
      <c r="J1357" s="14" t="s">
        <v>75</v>
      </c>
      <c r="K1357" s="14" t="s">
        <v>1990</v>
      </c>
      <c r="L1357" s="13">
        <v>2017</v>
      </c>
      <c r="M1357" s="15">
        <v>43123</v>
      </c>
      <c r="N1357" s="16" t="s">
        <v>77</v>
      </c>
      <c r="O1357" s="16">
        <v>0</v>
      </c>
      <c r="P1357" s="16" t="s">
        <v>78</v>
      </c>
      <c r="Q1357" s="16" t="s">
        <v>78</v>
      </c>
      <c r="R1357" s="16" t="s">
        <v>78</v>
      </c>
      <c r="S1357" s="16" t="s">
        <v>78</v>
      </c>
      <c r="T1357" s="14" t="s">
        <v>80</v>
      </c>
      <c r="U1357" s="13" t="s">
        <v>1991</v>
      </c>
      <c r="V1357" s="14" t="s">
        <v>1992</v>
      </c>
      <c r="W1357" s="13" t="s">
        <v>83</v>
      </c>
      <c r="X1357" s="17" t="s">
        <v>1077</v>
      </c>
      <c r="Y1357" s="14">
        <v>25</v>
      </c>
      <c r="Z1357" s="14" t="s">
        <v>1077</v>
      </c>
      <c r="AA1357" s="13" t="s">
        <v>79</v>
      </c>
      <c r="AB1357" s="18" t="s">
        <v>86</v>
      </c>
      <c r="AC1357" s="4">
        <f t="shared" si="210"/>
        <v>1</v>
      </c>
      <c r="AD1357" s="2">
        <f>IF(COUNTIF(D$2:D1357,D1357)&gt;1,0,1)</f>
        <v>1</v>
      </c>
      <c r="AG1357" s="2">
        <f t="shared" si="211"/>
        <v>0</v>
      </c>
      <c r="AH1357" s="2">
        <f t="shared" si="217"/>
        <v>0</v>
      </c>
      <c r="AI1357" s="2">
        <f t="shared" si="212"/>
        <v>1</v>
      </c>
      <c r="AJ1357" s="44" t="str">
        <f t="shared" si="213"/>
        <v>30967927Z29987559K</v>
      </c>
      <c r="AK1357" s="2">
        <f>IF(COUNTIF(AJ$2:AJ1357,AJ1357)&gt;1,0,1)</f>
        <v>1</v>
      </c>
      <c r="AL1357" s="2">
        <f t="shared" si="214"/>
        <v>1</v>
      </c>
      <c r="AM1357" s="2">
        <f t="shared" si="215"/>
        <v>0</v>
      </c>
      <c r="AN1357" s="2">
        <f t="shared" si="216"/>
        <v>0</v>
      </c>
      <c r="AO1357" s="2" t="str">
        <f>VLOOKUP(D1357,'[1]Matriculados PD 2015_2019'!$D:$F,3,0)</f>
        <v>completo</v>
      </c>
      <c r="AP1357" s="2">
        <f t="shared" si="218"/>
        <v>1</v>
      </c>
      <c r="AQ1357" s="2">
        <f t="shared" si="219"/>
        <v>0</v>
      </c>
    </row>
    <row r="1358" spans="1:43">
      <c r="A1358" s="2">
        <v>530</v>
      </c>
      <c r="B1358" s="6" t="s">
        <v>1</v>
      </c>
      <c r="C1358" s="7" t="s">
        <v>120</v>
      </c>
      <c r="D1358" s="7" t="s">
        <v>1988</v>
      </c>
      <c r="E1358" s="8">
        <v>10407763</v>
      </c>
      <c r="F1358" s="8">
        <v>102481</v>
      </c>
      <c r="G1358" s="8" t="s">
        <v>1989</v>
      </c>
      <c r="H1358" s="7" t="s">
        <v>73</v>
      </c>
      <c r="I1358" s="7" t="s">
        <v>74</v>
      </c>
      <c r="J1358" s="8" t="s">
        <v>75</v>
      </c>
      <c r="K1358" s="8" t="s">
        <v>1990</v>
      </c>
      <c r="L1358" s="7">
        <v>2017</v>
      </c>
      <c r="M1358" s="9">
        <v>43123</v>
      </c>
      <c r="N1358" s="10" t="s">
        <v>77</v>
      </c>
      <c r="O1358" s="10">
        <v>0</v>
      </c>
      <c r="P1358" s="10" t="s">
        <v>78</v>
      </c>
      <c r="Q1358" s="10" t="s">
        <v>78</v>
      </c>
      <c r="R1358" s="10" t="s">
        <v>78</v>
      </c>
      <c r="S1358" s="10" t="s">
        <v>78</v>
      </c>
      <c r="T1358" s="8" t="s">
        <v>80</v>
      </c>
      <c r="U1358" s="7" t="s">
        <v>174</v>
      </c>
      <c r="V1358" s="8" t="s">
        <v>175</v>
      </c>
      <c r="W1358" s="7" t="s">
        <v>73</v>
      </c>
      <c r="X1358" s="11" t="s">
        <v>4689</v>
      </c>
      <c r="Y1358" s="8">
        <v>807</v>
      </c>
      <c r="Z1358" s="8" t="s">
        <v>176</v>
      </c>
      <c r="AA1358" s="7" t="s">
        <v>79</v>
      </c>
      <c r="AB1358" s="12" t="s">
        <v>86</v>
      </c>
      <c r="AC1358" s="4">
        <f t="shared" si="210"/>
        <v>1</v>
      </c>
      <c r="AD1358" s="2">
        <f>IF(COUNTIF(D$2:D1358,D1358)&gt;1,0,1)</f>
        <v>0</v>
      </c>
      <c r="AG1358" s="2">
        <f t="shared" si="211"/>
        <v>0</v>
      </c>
      <c r="AH1358" s="2">
        <f t="shared" si="217"/>
        <v>0</v>
      </c>
      <c r="AI1358" s="2">
        <f t="shared" si="212"/>
        <v>0</v>
      </c>
      <c r="AJ1358" s="44" t="str">
        <f t="shared" si="213"/>
        <v>30967927Z30449826B</v>
      </c>
      <c r="AK1358" s="2">
        <f>IF(COUNTIF(AJ$2:AJ1358,AJ1358)&gt;1,0,1)</f>
        <v>1</v>
      </c>
      <c r="AL1358" s="2">
        <f t="shared" si="214"/>
        <v>0</v>
      </c>
      <c r="AM1358" s="2">
        <f t="shared" si="215"/>
        <v>0</v>
      </c>
      <c r="AN1358" s="2">
        <f t="shared" si="216"/>
        <v>0</v>
      </c>
      <c r="AO1358" s="2" t="str">
        <f>VLOOKUP(D1358,'[1]Matriculados PD 2015_2019'!$D:$F,3,0)</f>
        <v>completo</v>
      </c>
      <c r="AP1358" s="2">
        <f t="shared" si="218"/>
        <v>0</v>
      </c>
      <c r="AQ1358" s="2">
        <f t="shared" si="219"/>
        <v>0</v>
      </c>
    </row>
    <row r="1359" spans="1:43">
      <c r="A1359" s="2">
        <v>530</v>
      </c>
      <c r="B1359" s="5" t="s">
        <v>1</v>
      </c>
      <c r="C1359" s="13" t="s">
        <v>120</v>
      </c>
      <c r="D1359" s="13" t="s">
        <v>1988</v>
      </c>
      <c r="E1359" s="14">
        <v>10407763</v>
      </c>
      <c r="F1359" s="14">
        <v>102481</v>
      </c>
      <c r="G1359" s="14" t="s">
        <v>1989</v>
      </c>
      <c r="H1359" s="13" t="s">
        <v>73</v>
      </c>
      <c r="I1359" s="13" t="s">
        <v>74</v>
      </c>
      <c r="J1359" s="14" t="s">
        <v>75</v>
      </c>
      <c r="K1359" s="14" t="s">
        <v>1990</v>
      </c>
      <c r="L1359" s="13">
        <v>2017</v>
      </c>
      <c r="M1359" s="15">
        <v>43123</v>
      </c>
      <c r="N1359" s="16" t="s">
        <v>77</v>
      </c>
      <c r="O1359" s="16">
        <v>0</v>
      </c>
      <c r="P1359" s="16" t="s">
        <v>78</v>
      </c>
      <c r="Q1359" s="16" t="s">
        <v>78</v>
      </c>
      <c r="R1359" s="16" t="s">
        <v>78</v>
      </c>
      <c r="S1359" s="16" t="s">
        <v>78</v>
      </c>
      <c r="T1359" s="14" t="s">
        <v>80</v>
      </c>
      <c r="U1359" s="13" t="s">
        <v>1128</v>
      </c>
      <c r="V1359" s="14" t="s">
        <v>1129</v>
      </c>
      <c r="W1359" s="13" t="s">
        <v>73</v>
      </c>
      <c r="X1359" s="17" t="s">
        <v>4689</v>
      </c>
      <c r="Y1359" s="14">
        <v>807</v>
      </c>
      <c r="Z1359" s="14" t="s">
        <v>176</v>
      </c>
      <c r="AA1359" s="13" t="s">
        <v>79</v>
      </c>
      <c r="AB1359" s="18" t="s">
        <v>86</v>
      </c>
      <c r="AC1359" s="4">
        <f t="shared" si="210"/>
        <v>1</v>
      </c>
      <c r="AD1359" s="2">
        <f>IF(COUNTIF(D$2:D1359,D1359)&gt;1,0,1)</f>
        <v>0</v>
      </c>
      <c r="AG1359" s="2">
        <f t="shared" si="211"/>
        <v>0</v>
      </c>
      <c r="AH1359" s="2">
        <f t="shared" si="217"/>
        <v>0</v>
      </c>
      <c r="AI1359" s="2">
        <f t="shared" si="212"/>
        <v>0</v>
      </c>
      <c r="AJ1359" s="44" t="str">
        <f t="shared" si="213"/>
        <v>30967927Z77451363J</v>
      </c>
      <c r="AK1359" s="2">
        <f>IF(COUNTIF(AJ$2:AJ1359,AJ1359)&gt;1,0,1)</f>
        <v>1</v>
      </c>
      <c r="AL1359" s="2">
        <f t="shared" si="214"/>
        <v>0</v>
      </c>
      <c r="AM1359" s="2">
        <f t="shared" si="215"/>
        <v>0</v>
      </c>
      <c r="AN1359" s="2">
        <f t="shared" si="216"/>
        <v>0</v>
      </c>
      <c r="AO1359" s="2" t="str">
        <f>VLOOKUP(D1359,'[1]Matriculados PD 2015_2019'!$D:$F,3,0)</f>
        <v>completo</v>
      </c>
      <c r="AP1359" s="2">
        <f t="shared" si="218"/>
        <v>0</v>
      </c>
      <c r="AQ1359" s="2">
        <f t="shared" si="219"/>
        <v>0</v>
      </c>
    </row>
    <row r="1360" spans="1:43">
      <c r="A1360" s="2">
        <v>530</v>
      </c>
      <c r="B1360" s="6" t="s">
        <v>1</v>
      </c>
      <c r="C1360" s="7" t="s">
        <v>120</v>
      </c>
      <c r="D1360" s="7" t="s">
        <v>1988</v>
      </c>
      <c r="E1360" s="8">
        <v>10407763</v>
      </c>
      <c r="F1360" s="8">
        <v>102481</v>
      </c>
      <c r="G1360" s="8" t="s">
        <v>1989</v>
      </c>
      <c r="H1360" s="7" t="s">
        <v>73</v>
      </c>
      <c r="I1360" s="7" t="s">
        <v>74</v>
      </c>
      <c r="J1360" s="8" t="s">
        <v>75</v>
      </c>
      <c r="K1360" s="8" t="s">
        <v>1990</v>
      </c>
      <c r="L1360" s="7">
        <v>2017</v>
      </c>
      <c r="M1360" s="9">
        <v>43123</v>
      </c>
      <c r="N1360" s="10" t="s">
        <v>77</v>
      </c>
      <c r="O1360" s="10">
        <v>0</v>
      </c>
      <c r="P1360" s="10" t="s">
        <v>78</v>
      </c>
      <c r="Q1360" s="10" t="s">
        <v>78</v>
      </c>
      <c r="R1360" s="10" t="s">
        <v>78</v>
      </c>
      <c r="S1360" s="10" t="s">
        <v>78</v>
      </c>
      <c r="T1360" s="8" t="s">
        <v>90</v>
      </c>
      <c r="U1360" s="7" t="s">
        <v>174</v>
      </c>
      <c r="V1360" s="8" t="s">
        <v>175</v>
      </c>
      <c r="W1360" s="7" t="s">
        <v>73</v>
      </c>
      <c r="X1360" s="11" t="s">
        <v>4689</v>
      </c>
      <c r="Y1360" s="8">
        <v>807</v>
      </c>
      <c r="Z1360" s="8" t="s">
        <v>176</v>
      </c>
      <c r="AA1360" s="7" t="s">
        <v>79</v>
      </c>
      <c r="AB1360" s="12" t="s">
        <v>86</v>
      </c>
      <c r="AC1360" s="4">
        <f t="shared" si="210"/>
        <v>1</v>
      </c>
      <c r="AD1360" s="2">
        <f>IF(COUNTIF(D$2:D1360,D1360)&gt;1,0,1)</f>
        <v>0</v>
      </c>
      <c r="AG1360" s="2">
        <f t="shared" si="211"/>
        <v>0</v>
      </c>
      <c r="AH1360" s="2">
        <f t="shared" si="217"/>
        <v>0</v>
      </c>
      <c r="AI1360" s="2">
        <f t="shared" si="212"/>
        <v>0</v>
      </c>
      <c r="AJ1360" s="44" t="str">
        <f t="shared" si="213"/>
        <v>30967927Z30449826B</v>
      </c>
      <c r="AK1360" s="2">
        <f>IF(COUNTIF(AJ$2:AJ1360,AJ1360)&gt;1,0,1)</f>
        <v>0</v>
      </c>
      <c r="AL1360" s="2">
        <f t="shared" si="214"/>
        <v>0</v>
      </c>
      <c r="AM1360" s="2">
        <f t="shared" si="215"/>
        <v>0</v>
      </c>
      <c r="AN1360" s="2">
        <f t="shared" si="216"/>
        <v>0</v>
      </c>
      <c r="AO1360" s="2" t="str">
        <f>VLOOKUP(D1360,'[1]Matriculados PD 2015_2019'!$D:$F,3,0)</f>
        <v>completo</v>
      </c>
      <c r="AP1360" s="2">
        <f t="shared" si="218"/>
        <v>0</v>
      </c>
      <c r="AQ1360" s="2">
        <f t="shared" si="219"/>
        <v>0</v>
      </c>
    </row>
    <row r="1361" spans="1:43">
      <c r="A1361" s="2">
        <v>530</v>
      </c>
      <c r="B1361" s="5" t="s">
        <v>1</v>
      </c>
      <c r="C1361" s="13" t="s">
        <v>120</v>
      </c>
      <c r="D1361" s="13" t="s">
        <v>1993</v>
      </c>
      <c r="E1361" s="14">
        <v>10290550</v>
      </c>
      <c r="F1361" s="14">
        <v>102481</v>
      </c>
      <c r="G1361" s="14" t="s">
        <v>1994</v>
      </c>
      <c r="H1361" s="13" t="s">
        <v>83</v>
      </c>
      <c r="I1361" s="13" t="s">
        <v>74</v>
      </c>
      <c r="J1361" s="14" t="s">
        <v>75</v>
      </c>
      <c r="K1361" s="14" t="s">
        <v>1995</v>
      </c>
      <c r="L1361" s="13">
        <v>2017</v>
      </c>
      <c r="M1361" s="15">
        <v>43301</v>
      </c>
      <c r="N1361" s="16" t="s">
        <v>77</v>
      </c>
      <c r="O1361" s="16">
        <v>0</v>
      </c>
      <c r="P1361" s="16" t="s">
        <v>78</v>
      </c>
      <c r="Q1361" s="16" t="s">
        <v>78</v>
      </c>
      <c r="R1361" s="16" t="s">
        <v>78</v>
      </c>
      <c r="S1361" s="16" t="s">
        <v>79</v>
      </c>
      <c r="T1361" s="14" t="s">
        <v>80</v>
      </c>
      <c r="U1361" s="13" t="s">
        <v>1996</v>
      </c>
      <c r="V1361" s="14" t="s">
        <v>1997</v>
      </c>
      <c r="W1361" s="13" t="s">
        <v>73</v>
      </c>
      <c r="X1361" s="17" t="s">
        <v>283</v>
      </c>
      <c r="Y1361" s="14">
        <v>410</v>
      </c>
      <c r="Z1361" s="14" t="s">
        <v>284</v>
      </c>
      <c r="AA1361" s="13" t="s">
        <v>99</v>
      </c>
      <c r="AB1361" s="18" t="s">
        <v>100</v>
      </c>
      <c r="AC1361" s="4">
        <f t="shared" si="210"/>
        <v>1</v>
      </c>
      <c r="AD1361" s="2">
        <f>IF(COUNTIF(D$2:D1361,D1361)&gt;1,0,1)</f>
        <v>1</v>
      </c>
      <c r="AG1361" s="2">
        <f t="shared" si="211"/>
        <v>0</v>
      </c>
      <c r="AH1361" s="2">
        <f t="shared" si="217"/>
        <v>0</v>
      </c>
      <c r="AI1361" s="2">
        <f t="shared" si="212"/>
        <v>1</v>
      </c>
      <c r="AJ1361" s="44" t="str">
        <f t="shared" si="213"/>
        <v>30967938W30462259R</v>
      </c>
      <c r="AK1361" s="2">
        <f>IF(COUNTIF(AJ$2:AJ1361,AJ1361)&gt;1,0,1)</f>
        <v>1</v>
      </c>
      <c r="AL1361" s="2">
        <f t="shared" si="214"/>
        <v>1</v>
      </c>
      <c r="AM1361" s="2">
        <f t="shared" si="215"/>
        <v>1</v>
      </c>
      <c r="AN1361" s="2">
        <f t="shared" si="216"/>
        <v>0</v>
      </c>
      <c r="AO1361" s="2">
        <f>VLOOKUP(D1361,'[1]Matriculados PD 2015_2019'!$D:$F,3,0)</f>
        <v>0</v>
      </c>
      <c r="AP1361" s="2">
        <f t="shared" si="218"/>
        <v>0</v>
      </c>
      <c r="AQ1361" s="2">
        <f t="shared" si="219"/>
        <v>0</v>
      </c>
    </row>
    <row r="1362" spans="1:43">
      <c r="A1362" s="2">
        <v>530</v>
      </c>
      <c r="B1362" s="6" t="s">
        <v>1</v>
      </c>
      <c r="C1362" s="7" t="s">
        <v>120</v>
      </c>
      <c r="D1362" s="7" t="s">
        <v>1993</v>
      </c>
      <c r="E1362" s="8">
        <v>10290550</v>
      </c>
      <c r="F1362" s="8">
        <v>102481</v>
      </c>
      <c r="G1362" s="8" t="s">
        <v>1994</v>
      </c>
      <c r="H1362" s="7" t="s">
        <v>83</v>
      </c>
      <c r="I1362" s="7" t="s">
        <v>74</v>
      </c>
      <c r="J1362" s="8" t="s">
        <v>75</v>
      </c>
      <c r="K1362" s="8" t="s">
        <v>1995</v>
      </c>
      <c r="L1362" s="7">
        <v>2017</v>
      </c>
      <c r="M1362" s="9">
        <v>43301</v>
      </c>
      <c r="N1362" s="10" t="s">
        <v>77</v>
      </c>
      <c r="O1362" s="10">
        <v>0</v>
      </c>
      <c r="P1362" s="10" t="s">
        <v>78</v>
      </c>
      <c r="Q1362" s="10" t="s">
        <v>78</v>
      </c>
      <c r="R1362" s="10" t="s">
        <v>78</v>
      </c>
      <c r="S1362" s="10" t="s">
        <v>79</v>
      </c>
      <c r="T1362" s="8" t="s">
        <v>80</v>
      </c>
      <c r="U1362" s="7" t="s">
        <v>1045</v>
      </c>
      <c r="V1362" s="8" t="s">
        <v>1046</v>
      </c>
      <c r="W1362" s="7" t="s">
        <v>83</v>
      </c>
      <c r="X1362" s="11" t="s">
        <v>156</v>
      </c>
      <c r="Y1362" s="8">
        <v>617</v>
      </c>
      <c r="Z1362" s="8" t="s">
        <v>156</v>
      </c>
      <c r="AA1362" s="7" t="s">
        <v>79</v>
      </c>
      <c r="AB1362" s="12" t="s">
        <v>86</v>
      </c>
      <c r="AC1362" s="4">
        <f t="shared" si="210"/>
        <v>1</v>
      </c>
      <c r="AD1362" s="2">
        <f>IF(COUNTIF(D$2:D1362,D1362)&gt;1,0,1)</f>
        <v>0</v>
      </c>
      <c r="AG1362" s="2">
        <f t="shared" si="211"/>
        <v>0</v>
      </c>
      <c r="AH1362" s="2">
        <f t="shared" si="217"/>
        <v>0</v>
      </c>
      <c r="AI1362" s="2">
        <f t="shared" si="212"/>
        <v>0</v>
      </c>
      <c r="AJ1362" s="44" t="str">
        <f t="shared" si="213"/>
        <v>30967938W30536466X</v>
      </c>
      <c r="AK1362" s="2">
        <f>IF(COUNTIF(AJ$2:AJ1362,AJ1362)&gt;1,0,1)</f>
        <v>1</v>
      </c>
      <c r="AL1362" s="2">
        <f t="shared" si="214"/>
        <v>0</v>
      </c>
      <c r="AM1362" s="2">
        <f t="shared" si="215"/>
        <v>0</v>
      </c>
      <c r="AN1362" s="2">
        <f t="shared" si="216"/>
        <v>0</v>
      </c>
      <c r="AO1362" s="2">
        <f>VLOOKUP(D1362,'[1]Matriculados PD 2015_2019'!$D:$F,3,0)</f>
        <v>0</v>
      </c>
      <c r="AP1362" s="2">
        <f t="shared" si="218"/>
        <v>0</v>
      </c>
      <c r="AQ1362" s="2">
        <f t="shared" si="219"/>
        <v>0</v>
      </c>
    </row>
    <row r="1363" spans="1:43">
      <c r="A1363" s="2">
        <v>530</v>
      </c>
      <c r="B1363" s="5" t="s">
        <v>1</v>
      </c>
      <c r="C1363" s="13" t="s">
        <v>120</v>
      </c>
      <c r="D1363" s="13" t="s">
        <v>1993</v>
      </c>
      <c r="E1363" s="14">
        <v>10290550</v>
      </c>
      <c r="F1363" s="14">
        <v>102481</v>
      </c>
      <c r="G1363" s="14" t="s">
        <v>1994</v>
      </c>
      <c r="H1363" s="13" t="s">
        <v>83</v>
      </c>
      <c r="I1363" s="13" t="s">
        <v>74</v>
      </c>
      <c r="J1363" s="14" t="s">
        <v>75</v>
      </c>
      <c r="K1363" s="14" t="s">
        <v>1995</v>
      </c>
      <c r="L1363" s="13">
        <v>2017</v>
      </c>
      <c r="M1363" s="15">
        <v>43301</v>
      </c>
      <c r="N1363" s="16" t="s">
        <v>77</v>
      </c>
      <c r="O1363" s="16">
        <v>0</v>
      </c>
      <c r="P1363" s="16" t="s">
        <v>78</v>
      </c>
      <c r="Q1363" s="16" t="s">
        <v>78</v>
      </c>
      <c r="R1363" s="16" t="s">
        <v>78</v>
      </c>
      <c r="S1363" s="16" t="s">
        <v>79</v>
      </c>
      <c r="T1363" s="14" t="s">
        <v>90</v>
      </c>
      <c r="U1363" s="13" t="s">
        <v>1996</v>
      </c>
      <c r="V1363" s="14" t="s">
        <v>1997</v>
      </c>
      <c r="W1363" s="13" t="s">
        <v>73</v>
      </c>
      <c r="X1363" s="17" t="s">
        <v>283</v>
      </c>
      <c r="Y1363" s="14">
        <v>410</v>
      </c>
      <c r="Z1363" s="14" t="s">
        <v>284</v>
      </c>
      <c r="AA1363" s="13" t="s">
        <v>99</v>
      </c>
      <c r="AB1363" s="18" t="s">
        <v>100</v>
      </c>
      <c r="AC1363" s="4">
        <f t="shared" si="210"/>
        <v>1</v>
      </c>
      <c r="AD1363" s="2">
        <f>IF(COUNTIF(D$2:D1363,D1363)&gt;1,0,1)</f>
        <v>0</v>
      </c>
      <c r="AG1363" s="2">
        <f t="shared" si="211"/>
        <v>0</v>
      </c>
      <c r="AH1363" s="2">
        <f t="shared" si="217"/>
        <v>0</v>
      </c>
      <c r="AI1363" s="2">
        <f t="shared" si="212"/>
        <v>0</v>
      </c>
      <c r="AJ1363" s="44" t="str">
        <f t="shared" si="213"/>
        <v>30967938W30462259R</v>
      </c>
      <c r="AK1363" s="2">
        <f>IF(COUNTIF(AJ$2:AJ1363,AJ1363)&gt;1,0,1)</f>
        <v>0</v>
      </c>
      <c r="AL1363" s="2">
        <f t="shared" si="214"/>
        <v>0</v>
      </c>
      <c r="AM1363" s="2">
        <f t="shared" si="215"/>
        <v>0</v>
      </c>
      <c r="AN1363" s="2">
        <f t="shared" si="216"/>
        <v>0</v>
      </c>
      <c r="AO1363" s="2">
        <f>VLOOKUP(D1363,'[1]Matriculados PD 2015_2019'!$D:$F,3,0)</f>
        <v>0</v>
      </c>
      <c r="AP1363" s="2">
        <f t="shared" si="218"/>
        <v>0</v>
      </c>
      <c r="AQ1363" s="2">
        <f t="shared" si="219"/>
        <v>0</v>
      </c>
    </row>
    <row r="1364" spans="1:43">
      <c r="A1364" s="2">
        <v>530</v>
      </c>
      <c r="B1364" s="6" t="s">
        <v>1</v>
      </c>
      <c r="C1364" s="7" t="s">
        <v>120</v>
      </c>
      <c r="D1364" s="7" t="s">
        <v>1998</v>
      </c>
      <c r="E1364" s="8">
        <v>10328328</v>
      </c>
      <c r="F1364" s="8">
        <v>102481</v>
      </c>
      <c r="G1364" s="8" t="s">
        <v>1999</v>
      </c>
      <c r="H1364" s="7" t="s">
        <v>73</v>
      </c>
      <c r="I1364" s="7" t="s">
        <v>74</v>
      </c>
      <c r="J1364" s="8" t="s">
        <v>75</v>
      </c>
      <c r="K1364" s="8" t="s">
        <v>2000</v>
      </c>
      <c r="L1364" s="7">
        <v>2017</v>
      </c>
      <c r="M1364" s="9">
        <v>43237</v>
      </c>
      <c r="N1364" s="10" t="s">
        <v>77</v>
      </c>
      <c r="O1364" s="10">
        <v>0</v>
      </c>
      <c r="P1364" s="10" t="s">
        <v>78</v>
      </c>
      <c r="Q1364" s="10" t="s">
        <v>78</v>
      </c>
      <c r="R1364" s="10" t="s">
        <v>78</v>
      </c>
      <c r="S1364" s="10" t="s">
        <v>78</v>
      </c>
      <c r="T1364" s="8" t="s">
        <v>80</v>
      </c>
      <c r="U1364" s="7" t="s">
        <v>2001</v>
      </c>
      <c r="V1364" s="8" t="s">
        <v>2002</v>
      </c>
      <c r="W1364" s="7" t="s">
        <v>83</v>
      </c>
      <c r="X1364" s="11" t="s">
        <v>2003</v>
      </c>
      <c r="Y1364" s="8">
        <v>705</v>
      </c>
      <c r="Z1364" s="8" t="s">
        <v>106</v>
      </c>
      <c r="AA1364" s="7" t="s">
        <v>107</v>
      </c>
      <c r="AB1364" s="12" t="s">
        <v>108</v>
      </c>
      <c r="AC1364" s="4">
        <f t="shared" si="210"/>
        <v>1</v>
      </c>
      <c r="AD1364" s="2">
        <f>IF(COUNTIF(D$2:D1364,D1364)&gt;1,0,1)</f>
        <v>1</v>
      </c>
      <c r="AG1364" s="2">
        <f t="shared" si="211"/>
        <v>0</v>
      </c>
      <c r="AH1364" s="2">
        <f t="shared" si="217"/>
        <v>0</v>
      </c>
      <c r="AI1364" s="2">
        <f t="shared" si="212"/>
        <v>1</v>
      </c>
      <c r="AJ1364" s="44" t="str">
        <f t="shared" si="213"/>
        <v>30983743Y27802438S</v>
      </c>
      <c r="AK1364" s="2">
        <f>IF(COUNTIF(AJ$2:AJ1364,AJ1364)&gt;1,0,1)</f>
        <v>1</v>
      </c>
      <c r="AL1364" s="2">
        <f t="shared" si="214"/>
        <v>1</v>
      </c>
      <c r="AM1364" s="2">
        <f t="shared" si="215"/>
        <v>0</v>
      </c>
      <c r="AN1364" s="2">
        <f t="shared" si="216"/>
        <v>0</v>
      </c>
      <c r="AO1364" s="2" t="str">
        <f>VLOOKUP(D1364,'[1]Matriculados PD 2015_2019'!$D:$F,3,0)</f>
        <v>completo</v>
      </c>
      <c r="AP1364" s="2">
        <f t="shared" si="218"/>
        <v>1</v>
      </c>
      <c r="AQ1364" s="2">
        <f t="shared" si="219"/>
        <v>0</v>
      </c>
    </row>
    <row r="1365" spans="1:43">
      <c r="A1365" s="2">
        <v>530</v>
      </c>
      <c r="B1365" s="5" t="s">
        <v>1</v>
      </c>
      <c r="C1365" s="13" t="s">
        <v>120</v>
      </c>
      <c r="D1365" s="13" t="s">
        <v>1998</v>
      </c>
      <c r="E1365" s="14">
        <v>10328328</v>
      </c>
      <c r="F1365" s="14">
        <v>102481</v>
      </c>
      <c r="G1365" s="14" t="s">
        <v>1999</v>
      </c>
      <c r="H1365" s="13" t="s">
        <v>73</v>
      </c>
      <c r="I1365" s="13" t="s">
        <v>74</v>
      </c>
      <c r="J1365" s="14" t="s">
        <v>75</v>
      </c>
      <c r="K1365" s="14" t="s">
        <v>2000</v>
      </c>
      <c r="L1365" s="13">
        <v>2017</v>
      </c>
      <c r="M1365" s="15">
        <v>43237</v>
      </c>
      <c r="N1365" s="16" t="s">
        <v>77</v>
      </c>
      <c r="O1365" s="16">
        <v>0</v>
      </c>
      <c r="P1365" s="16" t="s">
        <v>78</v>
      </c>
      <c r="Q1365" s="16" t="s">
        <v>78</v>
      </c>
      <c r="R1365" s="16" t="s">
        <v>78</v>
      </c>
      <c r="S1365" s="16" t="s">
        <v>78</v>
      </c>
      <c r="T1365" s="14" t="s">
        <v>80</v>
      </c>
      <c r="U1365" s="13" t="s">
        <v>2004</v>
      </c>
      <c r="V1365" s="14" t="s">
        <v>2005</v>
      </c>
      <c r="W1365" s="13"/>
      <c r="X1365" s="17"/>
      <c r="Y1365" s="14"/>
      <c r="Z1365" s="14"/>
      <c r="AA1365" s="13"/>
      <c r="AB1365" s="18"/>
      <c r="AC1365" s="4">
        <f t="shared" si="210"/>
        <v>1</v>
      </c>
      <c r="AD1365" s="2">
        <f>IF(COUNTIF(D$2:D1365,D1365)&gt;1,0,1)</f>
        <v>0</v>
      </c>
      <c r="AG1365" s="2">
        <f t="shared" si="211"/>
        <v>0</v>
      </c>
      <c r="AH1365" s="2">
        <f t="shared" si="217"/>
        <v>0</v>
      </c>
      <c r="AI1365" s="2">
        <f t="shared" si="212"/>
        <v>0</v>
      </c>
      <c r="AJ1365" s="44" t="str">
        <f t="shared" si="213"/>
        <v>30983743Y30794674C</v>
      </c>
      <c r="AK1365" s="2">
        <f>IF(COUNTIF(AJ$2:AJ1365,AJ1365)&gt;1,0,1)</f>
        <v>1</v>
      </c>
      <c r="AL1365" s="2">
        <f t="shared" si="214"/>
        <v>0</v>
      </c>
      <c r="AM1365" s="2">
        <f t="shared" si="215"/>
        <v>0</v>
      </c>
      <c r="AN1365" s="2">
        <f t="shared" si="216"/>
        <v>0</v>
      </c>
      <c r="AO1365" s="2" t="str">
        <f>VLOOKUP(D1365,'[1]Matriculados PD 2015_2019'!$D:$F,3,0)</f>
        <v>completo</v>
      </c>
      <c r="AP1365" s="2">
        <f t="shared" si="218"/>
        <v>0</v>
      </c>
      <c r="AQ1365" s="2">
        <f t="shared" si="219"/>
        <v>0</v>
      </c>
    </row>
    <row r="1366" spans="1:43">
      <c r="A1366" s="2">
        <v>530</v>
      </c>
      <c r="B1366" s="6" t="s">
        <v>1</v>
      </c>
      <c r="C1366" s="7" t="s">
        <v>120</v>
      </c>
      <c r="D1366" s="7" t="s">
        <v>1998</v>
      </c>
      <c r="E1366" s="8">
        <v>10328328</v>
      </c>
      <c r="F1366" s="8">
        <v>102481</v>
      </c>
      <c r="G1366" s="8" t="s">
        <v>1999</v>
      </c>
      <c r="H1366" s="7" t="s">
        <v>73</v>
      </c>
      <c r="I1366" s="7" t="s">
        <v>74</v>
      </c>
      <c r="J1366" s="8" t="s">
        <v>75</v>
      </c>
      <c r="K1366" s="8" t="s">
        <v>2000</v>
      </c>
      <c r="L1366" s="7">
        <v>2017</v>
      </c>
      <c r="M1366" s="9">
        <v>43237</v>
      </c>
      <c r="N1366" s="10" t="s">
        <v>77</v>
      </c>
      <c r="O1366" s="10">
        <v>0</v>
      </c>
      <c r="P1366" s="10" t="s">
        <v>78</v>
      </c>
      <c r="Q1366" s="10" t="s">
        <v>78</v>
      </c>
      <c r="R1366" s="10" t="s">
        <v>78</v>
      </c>
      <c r="S1366" s="10" t="s">
        <v>78</v>
      </c>
      <c r="T1366" s="8" t="s">
        <v>90</v>
      </c>
      <c r="U1366" s="7" t="s">
        <v>2001</v>
      </c>
      <c r="V1366" s="8" t="s">
        <v>2002</v>
      </c>
      <c r="W1366" s="7" t="s">
        <v>83</v>
      </c>
      <c r="X1366" s="11" t="s">
        <v>2003</v>
      </c>
      <c r="Y1366" s="8">
        <v>705</v>
      </c>
      <c r="Z1366" s="8" t="s">
        <v>106</v>
      </c>
      <c r="AA1366" s="7" t="s">
        <v>107</v>
      </c>
      <c r="AB1366" s="12" t="s">
        <v>108</v>
      </c>
      <c r="AC1366" s="4">
        <f t="shared" si="210"/>
        <v>1</v>
      </c>
      <c r="AD1366" s="2">
        <f>IF(COUNTIF(D$2:D1366,D1366)&gt;1,0,1)</f>
        <v>0</v>
      </c>
      <c r="AG1366" s="2">
        <f t="shared" si="211"/>
        <v>0</v>
      </c>
      <c r="AH1366" s="2">
        <f t="shared" si="217"/>
        <v>0</v>
      </c>
      <c r="AI1366" s="2">
        <f t="shared" si="212"/>
        <v>0</v>
      </c>
      <c r="AJ1366" s="44" t="str">
        <f t="shared" si="213"/>
        <v>30983743Y27802438S</v>
      </c>
      <c r="AK1366" s="2">
        <f>IF(COUNTIF(AJ$2:AJ1366,AJ1366)&gt;1,0,1)</f>
        <v>0</v>
      </c>
      <c r="AL1366" s="2">
        <f t="shared" si="214"/>
        <v>0</v>
      </c>
      <c r="AM1366" s="2">
        <f t="shared" si="215"/>
        <v>0</v>
      </c>
      <c r="AN1366" s="2">
        <f t="shared" si="216"/>
        <v>0</v>
      </c>
      <c r="AO1366" s="2" t="str">
        <f>VLOOKUP(D1366,'[1]Matriculados PD 2015_2019'!$D:$F,3,0)</f>
        <v>completo</v>
      </c>
      <c r="AP1366" s="2">
        <f t="shared" si="218"/>
        <v>0</v>
      </c>
      <c r="AQ1366" s="2">
        <f t="shared" si="219"/>
        <v>0</v>
      </c>
    </row>
    <row r="1367" spans="1:43">
      <c r="A1367" s="2">
        <v>530</v>
      </c>
      <c r="B1367" s="5" t="s">
        <v>1</v>
      </c>
      <c r="C1367" s="13" t="s">
        <v>120</v>
      </c>
      <c r="D1367" s="13" t="s">
        <v>2006</v>
      </c>
      <c r="E1367" s="14">
        <v>10369961</v>
      </c>
      <c r="F1367" s="14">
        <v>102481</v>
      </c>
      <c r="G1367" s="14" t="s">
        <v>2007</v>
      </c>
      <c r="H1367" s="13" t="s">
        <v>73</v>
      </c>
      <c r="I1367" s="13" t="s">
        <v>74</v>
      </c>
      <c r="J1367" s="14" t="s">
        <v>75</v>
      </c>
      <c r="K1367" s="14" t="s">
        <v>2008</v>
      </c>
      <c r="L1367" s="13">
        <v>2017</v>
      </c>
      <c r="M1367" s="15">
        <v>43399</v>
      </c>
      <c r="N1367" s="16" t="s">
        <v>77</v>
      </c>
      <c r="O1367" s="16">
        <v>0</v>
      </c>
      <c r="P1367" s="16" t="s">
        <v>78</v>
      </c>
      <c r="Q1367" s="16" t="s">
        <v>79</v>
      </c>
      <c r="R1367" s="16" t="s">
        <v>78</v>
      </c>
      <c r="S1367" s="16" t="s">
        <v>78</v>
      </c>
      <c r="T1367" s="14" t="s">
        <v>80</v>
      </c>
      <c r="U1367" s="13" t="s">
        <v>2009</v>
      </c>
      <c r="V1367" s="14" t="s">
        <v>2010</v>
      </c>
      <c r="W1367" s="13" t="s">
        <v>83</v>
      </c>
      <c r="X1367" s="17" t="s">
        <v>203</v>
      </c>
      <c r="Y1367" s="14">
        <v>660</v>
      </c>
      <c r="Z1367" s="14" t="s">
        <v>204</v>
      </c>
      <c r="AA1367" s="13" t="s">
        <v>79</v>
      </c>
      <c r="AB1367" s="18" t="s">
        <v>86</v>
      </c>
      <c r="AC1367" s="4">
        <f t="shared" si="210"/>
        <v>1</v>
      </c>
      <c r="AD1367" s="2">
        <f>IF(COUNTIF(D$2:D1367,D1367)&gt;1,0,1)</f>
        <v>1</v>
      </c>
      <c r="AG1367" s="2">
        <f t="shared" si="211"/>
        <v>1</v>
      </c>
      <c r="AH1367" s="2">
        <f t="shared" si="217"/>
        <v>0</v>
      </c>
      <c r="AI1367" s="2">
        <f t="shared" si="212"/>
        <v>1</v>
      </c>
      <c r="AJ1367" s="44" t="str">
        <f t="shared" si="213"/>
        <v>30987178Z44360772M</v>
      </c>
      <c r="AK1367" s="2">
        <f>IF(COUNTIF(AJ$2:AJ1367,AJ1367)&gt;1,0,1)</f>
        <v>1</v>
      </c>
      <c r="AL1367" s="2">
        <f t="shared" si="214"/>
        <v>1</v>
      </c>
      <c r="AM1367" s="2">
        <f t="shared" si="215"/>
        <v>0</v>
      </c>
      <c r="AN1367" s="2">
        <f t="shared" si="216"/>
        <v>0</v>
      </c>
      <c r="AO1367" s="2" t="str">
        <f>VLOOKUP(D1367,'[1]Matriculados PD 2015_2019'!$D:$F,3,0)</f>
        <v>completo</v>
      </c>
      <c r="AP1367" s="2">
        <f t="shared" si="218"/>
        <v>1</v>
      </c>
      <c r="AQ1367" s="2">
        <f t="shared" si="219"/>
        <v>0</v>
      </c>
    </row>
    <row r="1368" spans="1:43">
      <c r="A1368" s="2">
        <v>530</v>
      </c>
      <c r="B1368" s="6" t="s">
        <v>1</v>
      </c>
      <c r="C1368" s="7" t="s">
        <v>120</v>
      </c>
      <c r="D1368" s="7" t="s">
        <v>2006</v>
      </c>
      <c r="E1368" s="8">
        <v>10369961</v>
      </c>
      <c r="F1368" s="8">
        <v>102481</v>
      </c>
      <c r="G1368" s="8" t="s">
        <v>2007</v>
      </c>
      <c r="H1368" s="7" t="s">
        <v>73</v>
      </c>
      <c r="I1368" s="7" t="s">
        <v>74</v>
      </c>
      <c r="J1368" s="8" t="s">
        <v>75</v>
      </c>
      <c r="K1368" s="8" t="s">
        <v>2008</v>
      </c>
      <c r="L1368" s="7">
        <v>2017</v>
      </c>
      <c r="M1368" s="9">
        <v>43399</v>
      </c>
      <c r="N1368" s="10" t="s">
        <v>77</v>
      </c>
      <c r="O1368" s="10">
        <v>0</v>
      </c>
      <c r="P1368" s="10" t="s">
        <v>78</v>
      </c>
      <c r="Q1368" s="10" t="s">
        <v>79</v>
      </c>
      <c r="R1368" s="10" t="s">
        <v>78</v>
      </c>
      <c r="S1368" s="10" t="s">
        <v>78</v>
      </c>
      <c r="T1368" s="8" t="s">
        <v>80</v>
      </c>
      <c r="U1368" s="7" t="s">
        <v>2011</v>
      </c>
      <c r="V1368" s="8" t="s">
        <v>2012</v>
      </c>
      <c r="W1368" s="7" t="s">
        <v>73</v>
      </c>
      <c r="X1368" s="11" t="s">
        <v>1077</v>
      </c>
      <c r="Y1368" s="8">
        <v>25</v>
      </c>
      <c r="Z1368" s="8" t="s">
        <v>1077</v>
      </c>
      <c r="AA1368" s="7" t="s">
        <v>79</v>
      </c>
      <c r="AB1368" s="12" t="s">
        <v>86</v>
      </c>
      <c r="AC1368" s="4">
        <f t="shared" si="210"/>
        <v>1</v>
      </c>
      <c r="AD1368" s="2">
        <f>IF(COUNTIF(D$2:D1368,D1368)&gt;1,0,1)</f>
        <v>0</v>
      </c>
      <c r="AG1368" s="2">
        <f t="shared" si="211"/>
        <v>0</v>
      </c>
      <c r="AH1368" s="2">
        <f t="shared" si="217"/>
        <v>0</v>
      </c>
      <c r="AI1368" s="2">
        <f t="shared" si="212"/>
        <v>0</v>
      </c>
      <c r="AJ1368" s="44" t="str">
        <f t="shared" si="213"/>
        <v>30987178Z44365420F</v>
      </c>
      <c r="AK1368" s="2">
        <f>IF(COUNTIF(AJ$2:AJ1368,AJ1368)&gt;1,0,1)</f>
        <v>1</v>
      </c>
      <c r="AL1368" s="2">
        <f t="shared" si="214"/>
        <v>0</v>
      </c>
      <c r="AM1368" s="2">
        <f t="shared" si="215"/>
        <v>0</v>
      </c>
      <c r="AN1368" s="2">
        <f t="shared" si="216"/>
        <v>0</v>
      </c>
      <c r="AO1368" s="2" t="str">
        <f>VLOOKUP(D1368,'[1]Matriculados PD 2015_2019'!$D:$F,3,0)</f>
        <v>completo</v>
      </c>
      <c r="AP1368" s="2">
        <f t="shared" si="218"/>
        <v>0</v>
      </c>
      <c r="AQ1368" s="2">
        <f t="shared" si="219"/>
        <v>0</v>
      </c>
    </row>
    <row r="1369" spans="1:43">
      <c r="A1369" s="2">
        <v>530</v>
      </c>
      <c r="B1369" s="5" t="s">
        <v>1</v>
      </c>
      <c r="C1369" s="13" t="s">
        <v>120</v>
      </c>
      <c r="D1369" s="13" t="s">
        <v>2006</v>
      </c>
      <c r="E1369" s="14">
        <v>10369961</v>
      </c>
      <c r="F1369" s="14">
        <v>102481</v>
      </c>
      <c r="G1369" s="14" t="s">
        <v>2007</v>
      </c>
      <c r="H1369" s="13" t="s">
        <v>73</v>
      </c>
      <c r="I1369" s="13" t="s">
        <v>74</v>
      </c>
      <c r="J1369" s="14" t="s">
        <v>75</v>
      </c>
      <c r="K1369" s="14" t="s">
        <v>2008</v>
      </c>
      <c r="L1369" s="13">
        <v>2017</v>
      </c>
      <c r="M1369" s="15">
        <v>43399</v>
      </c>
      <c r="N1369" s="16" t="s">
        <v>77</v>
      </c>
      <c r="O1369" s="16">
        <v>0</v>
      </c>
      <c r="P1369" s="16" t="s">
        <v>78</v>
      </c>
      <c r="Q1369" s="16" t="s">
        <v>79</v>
      </c>
      <c r="R1369" s="16" t="s">
        <v>78</v>
      </c>
      <c r="S1369" s="16" t="s">
        <v>78</v>
      </c>
      <c r="T1369" s="14" t="s">
        <v>80</v>
      </c>
      <c r="U1369" s="13" t="s">
        <v>2013</v>
      </c>
      <c r="V1369" s="14" t="s">
        <v>2014</v>
      </c>
      <c r="W1369" s="13" t="s">
        <v>83</v>
      </c>
      <c r="X1369" s="17" t="s">
        <v>1077</v>
      </c>
      <c r="Y1369" s="14">
        <v>25</v>
      </c>
      <c r="Z1369" s="14" t="s">
        <v>1077</v>
      </c>
      <c r="AA1369" s="13" t="s">
        <v>79</v>
      </c>
      <c r="AB1369" s="18" t="s">
        <v>86</v>
      </c>
      <c r="AC1369" s="4">
        <f t="shared" si="210"/>
        <v>1</v>
      </c>
      <c r="AD1369" s="2">
        <f>IF(COUNTIF(D$2:D1369,D1369)&gt;1,0,1)</f>
        <v>0</v>
      </c>
      <c r="AG1369" s="2">
        <f t="shared" si="211"/>
        <v>0</v>
      </c>
      <c r="AH1369" s="2">
        <f t="shared" si="217"/>
        <v>0</v>
      </c>
      <c r="AI1369" s="2">
        <f t="shared" si="212"/>
        <v>0</v>
      </c>
      <c r="AJ1369" s="44" t="str">
        <f t="shared" si="213"/>
        <v>30987178Z52362089J</v>
      </c>
      <c r="AK1369" s="2">
        <f>IF(COUNTIF(AJ$2:AJ1369,AJ1369)&gt;1,0,1)</f>
        <v>1</v>
      </c>
      <c r="AL1369" s="2">
        <f t="shared" si="214"/>
        <v>0</v>
      </c>
      <c r="AM1369" s="2">
        <f t="shared" si="215"/>
        <v>0</v>
      </c>
      <c r="AN1369" s="2">
        <f t="shared" si="216"/>
        <v>0</v>
      </c>
      <c r="AO1369" s="2" t="str">
        <f>VLOOKUP(D1369,'[1]Matriculados PD 2015_2019'!$D:$F,3,0)</f>
        <v>completo</v>
      </c>
      <c r="AP1369" s="2">
        <f t="shared" si="218"/>
        <v>0</v>
      </c>
      <c r="AQ1369" s="2">
        <f t="shared" si="219"/>
        <v>0</v>
      </c>
    </row>
    <row r="1370" spans="1:43">
      <c r="A1370" s="2">
        <v>530</v>
      </c>
      <c r="B1370" s="5" t="s">
        <v>1</v>
      </c>
      <c r="C1370" s="13" t="s">
        <v>120</v>
      </c>
      <c r="D1370" s="13" t="s">
        <v>2006</v>
      </c>
      <c r="E1370" s="14">
        <v>10369961</v>
      </c>
      <c r="F1370" s="14">
        <v>102481</v>
      </c>
      <c r="G1370" s="14" t="s">
        <v>2007</v>
      </c>
      <c r="H1370" s="13" t="s">
        <v>73</v>
      </c>
      <c r="I1370" s="13" t="s">
        <v>74</v>
      </c>
      <c r="J1370" s="14" t="s">
        <v>75</v>
      </c>
      <c r="K1370" s="14" t="s">
        <v>2008</v>
      </c>
      <c r="L1370" s="13">
        <v>2017</v>
      </c>
      <c r="M1370" s="15">
        <v>43399</v>
      </c>
      <c r="N1370" s="16" t="s">
        <v>77</v>
      </c>
      <c r="O1370" s="16">
        <v>0</v>
      </c>
      <c r="P1370" s="16" t="s">
        <v>78</v>
      </c>
      <c r="Q1370" s="16" t="s">
        <v>79</v>
      </c>
      <c r="R1370" s="16" t="s">
        <v>78</v>
      </c>
      <c r="S1370" s="16" t="s">
        <v>78</v>
      </c>
      <c r="T1370" s="14" t="s">
        <v>90</v>
      </c>
      <c r="U1370" s="13" t="s">
        <v>2013</v>
      </c>
      <c r="V1370" s="14" t="s">
        <v>2014</v>
      </c>
      <c r="W1370" s="13" t="s">
        <v>83</v>
      </c>
      <c r="X1370" s="17" t="s">
        <v>1077</v>
      </c>
      <c r="Y1370" s="14">
        <v>25</v>
      </c>
      <c r="Z1370" s="14" t="s">
        <v>1077</v>
      </c>
      <c r="AA1370" s="13" t="s">
        <v>79</v>
      </c>
      <c r="AB1370" s="18" t="s">
        <v>86</v>
      </c>
      <c r="AC1370" s="4">
        <f t="shared" si="210"/>
        <v>1</v>
      </c>
      <c r="AD1370" s="2">
        <f>IF(COUNTIF(D$2:D1370,D1370)&gt;1,0,1)</f>
        <v>0</v>
      </c>
      <c r="AG1370" s="2">
        <f t="shared" si="211"/>
        <v>0</v>
      </c>
      <c r="AH1370" s="2">
        <f t="shared" si="217"/>
        <v>0</v>
      </c>
      <c r="AI1370" s="2">
        <f t="shared" si="212"/>
        <v>0</v>
      </c>
      <c r="AJ1370" s="44" t="str">
        <f t="shared" si="213"/>
        <v>30987178Z52362089J</v>
      </c>
      <c r="AK1370" s="2">
        <f>IF(COUNTIF(AJ$2:AJ1370,AJ1370)&gt;1,0,1)</f>
        <v>0</v>
      </c>
      <c r="AL1370" s="2">
        <f t="shared" si="214"/>
        <v>0</v>
      </c>
      <c r="AM1370" s="2">
        <f t="shared" si="215"/>
        <v>0</v>
      </c>
      <c r="AN1370" s="2">
        <f t="shared" si="216"/>
        <v>0</v>
      </c>
      <c r="AO1370" s="2" t="str">
        <f>VLOOKUP(D1370,'[1]Matriculados PD 2015_2019'!$D:$F,3,0)</f>
        <v>completo</v>
      </c>
      <c r="AP1370" s="2">
        <f t="shared" si="218"/>
        <v>0</v>
      </c>
      <c r="AQ1370" s="2">
        <f t="shared" si="219"/>
        <v>0</v>
      </c>
    </row>
    <row r="1371" spans="1:43">
      <c r="A1371" s="2">
        <v>530</v>
      </c>
      <c r="B1371" s="6" t="s">
        <v>1</v>
      </c>
      <c r="C1371" s="7" t="s">
        <v>120</v>
      </c>
      <c r="D1371" s="7" t="s">
        <v>2015</v>
      </c>
      <c r="E1371" s="8">
        <v>10495344</v>
      </c>
      <c r="F1371" s="8">
        <v>102481</v>
      </c>
      <c r="G1371" s="8" t="s">
        <v>2016</v>
      </c>
      <c r="H1371" s="7" t="s">
        <v>83</v>
      </c>
      <c r="I1371" s="7" t="s">
        <v>74</v>
      </c>
      <c r="J1371" s="8" t="s">
        <v>75</v>
      </c>
      <c r="K1371" s="8" t="s">
        <v>2017</v>
      </c>
      <c r="L1371" s="7">
        <v>2017</v>
      </c>
      <c r="M1371" s="9">
        <v>43269</v>
      </c>
      <c r="N1371" s="10" t="s">
        <v>77</v>
      </c>
      <c r="O1371" s="10">
        <v>0</v>
      </c>
      <c r="P1371" s="10" t="s">
        <v>78</v>
      </c>
      <c r="Q1371" s="10" t="s">
        <v>78</v>
      </c>
      <c r="R1371" s="10" t="s">
        <v>78</v>
      </c>
      <c r="S1371" s="10" t="s">
        <v>78</v>
      </c>
      <c r="T1371" s="8" t="s">
        <v>80</v>
      </c>
      <c r="U1371" s="7" t="s">
        <v>1169</v>
      </c>
      <c r="V1371" s="8" t="s">
        <v>1170</v>
      </c>
      <c r="W1371" s="7" t="s">
        <v>83</v>
      </c>
      <c r="X1371" s="11" t="s">
        <v>137</v>
      </c>
      <c r="Y1371" s="8">
        <v>420</v>
      </c>
      <c r="Z1371" s="8" t="s">
        <v>137</v>
      </c>
      <c r="AA1371" s="7" t="s">
        <v>99</v>
      </c>
      <c r="AB1371" s="12" t="s">
        <v>100</v>
      </c>
      <c r="AC1371" s="4">
        <f t="shared" si="210"/>
        <v>1</v>
      </c>
      <c r="AD1371" s="2">
        <f>IF(COUNTIF(D$2:D1371,D1371)&gt;1,0,1)</f>
        <v>1</v>
      </c>
      <c r="AG1371" s="2">
        <f t="shared" si="211"/>
        <v>0</v>
      </c>
      <c r="AH1371" s="2">
        <f t="shared" si="217"/>
        <v>0</v>
      </c>
      <c r="AI1371" s="2">
        <f t="shared" si="212"/>
        <v>1</v>
      </c>
      <c r="AJ1371" s="44" t="str">
        <f t="shared" si="213"/>
        <v>30990810N30482008Q</v>
      </c>
      <c r="AK1371" s="2">
        <f>IF(COUNTIF(AJ$2:AJ1371,AJ1371)&gt;1,0,1)</f>
        <v>1</v>
      </c>
      <c r="AL1371" s="2">
        <f t="shared" si="214"/>
        <v>1</v>
      </c>
      <c r="AM1371" s="2">
        <f t="shared" si="215"/>
        <v>0</v>
      </c>
      <c r="AN1371" s="2">
        <f t="shared" si="216"/>
        <v>0</v>
      </c>
      <c r="AO1371" s="2" t="str">
        <f>VLOOKUP(D1371,'[1]Matriculados PD 2015_2019'!$D:$F,3,0)</f>
        <v>completo</v>
      </c>
      <c r="AP1371" s="2">
        <f t="shared" si="218"/>
        <v>1</v>
      </c>
      <c r="AQ1371" s="2">
        <f t="shared" si="219"/>
        <v>0</v>
      </c>
    </row>
    <row r="1372" spans="1:43">
      <c r="A1372" s="2">
        <v>530</v>
      </c>
      <c r="B1372" s="5" t="s">
        <v>1</v>
      </c>
      <c r="C1372" s="13" t="s">
        <v>120</v>
      </c>
      <c r="D1372" s="13" t="s">
        <v>2015</v>
      </c>
      <c r="E1372" s="14">
        <v>10495344</v>
      </c>
      <c r="F1372" s="14">
        <v>102481</v>
      </c>
      <c r="G1372" s="14" t="s">
        <v>2016</v>
      </c>
      <c r="H1372" s="13" t="s">
        <v>83</v>
      </c>
      <c r="I1372" s="13" t="s">
        <v>74</v>
      </c>
      <c r="J1372" s="14" t="s">
        <v>75</v>
      </c>
      <c r="K1372" s="14" t="s">
        <v>2017</v>
      </c>
      <c r="L1372" s="13">
        <v>2017</v>
      </c>
      <c r="M1372" s="15">
        <v>43269</v>
      </c>
      <c r="N1372" s="16" t="s">
        <v>77</v>
      </c>
      <c r="O1372" s="16">
        <v>0</v>
      </c>
      <c r="P1372" s="16" t="s">
        <v>78</v>
      </c>
      <c r="Q1372" s="16" t="s">
        <v>78</v>
      </c>
      <c r="R1372" s="16" t="s">
        <v>78</v>
      </c>
      <c r="S1372" s="16" t="s">
        <v>78</v>
      </c>
      <c r="T1372" s="14" t="s">
        <v>80</v>
      </c>
      <c r="U1372" s="13" t="s">
        <v>2018</v>
      </c>
      <c r="V1372" s="14" t="s">
        <v>2019</v>
      </c>
      <c r="W1372" s="13" t="s">
        <v>73</v>
      </c>
      <c r="X1372" s="17" t="s">
        <v>137</v>
      </c>
      <c r="Y1372" s="14">
        <v>420</v>
      </c>
      <c r="Z1372" s="14" t="s">
        <v>137</v>
      </c>
      <c r="AA1372" s="13" t="s">
        <v>99</v>
      </c>
      <c r="AB1372" s="18" t="s">
        <v>100</v>
      </c>
      <c r="AC1372" s="4">
        <f t="shared" si="210"/>
        <v>1</v>
      </c>
      <c r="AD1372" s="2">
        <f>IF(COUNTIF(D$2:D1372,D1372)&gt;1,0,1)</f>
        <v>0</v>
      </c>
      <c r="AG1372" s="2">
        <f t="shared" si="211"/>
        <v>0</v>
      </c>
      <c r="AH1372" s="2">
        <f t="shared" si="217"/>
        <v>0</v>
      </c>
      <c r="AI1372" s="2">
        <f t="shared" si="212"/>
        <v>0</v>
      </c>
      <c r="AJ1372" s="44" t="str">
        <f t="shared" si="213"/>
        <v>30990810N30955479D</v>
      </c>
      <c r="AK1372" s="2">
        <f>IF(COUNTIF(AJ$2:AJ1372,AJ1372)&gt;1,0,1)</f>
        <v>1</v>
      </c>
      <c r="AL1372" s="2">
        <f t="shared" si="214"/>
        <v>0</v>
      </c>
      <c r="AM1372" s="2">
        <f t="shared" si="215"/>
        <v>0</v>
      </c>
      <c r="AN1372" s="2">
        <f t="shared" si="216"/>
        <v>0</v>
      </c>
      <c r="AO1372" s="2" t="str">
        <f>VLOOKUP(D1372,'[1]Matriculados PD 2015_2019'!$D:$F,3,0)</f>
        <v>completo</v>
      </c>
      <c r="AP1372" s="2">
        <f t="shared" si="218"/>
        <v>0</v>
      </c>
      <c r="AQ1372" s="2">
        <f t="shared" si="219"/>
        <v>0</v>
      </c>
    </row>
    <row r="1373" spans="1:43">
      <c r="A1373" s="2">
        <v>530</v>
      </c>
      <c r="B1373" s="6" t="s">
        <v>1</v>
      </c>
      <c r="C1373" s="7" t="s">
        <v>120</v>
      </c>
      <c r="D1373" s="7" t="s">
        <v>2015</v>
      </c>
      <c r="E1373" s="8">
        <v>10495344</v>
      </c>
      <c r="F1373" s="8">
        <v>102481</v>
      </c>
      <c r="G1373" s="8" t="s">
        <v>2016</v>
      </c>
      <c r="H1373" s="7" t="s">
        <v>83</v>
      </c>
      <c r="I1373" s="7" t="s">
        <v>74</v>
      </c>
      <c r="J1373" s="8" t="s">
        <v>75</v>
      </c>
      <c r="K1373" s="8" t="s">
        <v>2017</v>
      </c>
      <c r="L1373" s="7">
        <v>2017</v>
      </c>
      <c r="M1373" s="9">
        <v>43269</v>
      </c>
      <c r="N1373" s="10" t="s">
        <v>77</v>
      </c>
      <c r="O1373" s="10">
        <v>0</v>
      </c>
      <c r="P1373" s="10" t="s">
        <v>78</v>
      </c>
      <c r="Q1373" s="10" t="s">
        <v>78</v>
      </c>
      <c r="R1373" s="10" t="s">
        <v>78</v>
      </c>
      <c r="S1373" s="10" t="s">
        <v>78</v>
      </c>
      <c r="T1373" s="8" t="s">
        <v>90</v>
      </c>
      <c r="U1373" s="7" t="s">
        <v>1167</v>
      </c>
      <c r="V1373" s="8" t="s">
        <v>1168</v>
      </c>
      <c r="W1373" s="7" t="s">
        <v>73</v>
      </c>
      <c r="X1373" s="11" t="s">
        <v>137</v>
      </c>
      <c r="Y1373" s="8">
        <v>420</v>
      </c>
      <c r="Z1373" s="8" t="s">
        <v>137</v>
      </c>
      <c r="AA1373" s="7" t="s">
        <v>99</v>
      </c>
      <c r="AB1373" s="12" t="s">
        <v>100</v>
      </c>
      <c r="AC1373" s="4">
        <f t="shared" si="210"/>
        <v>1</v>
      </c>
      <c r="AD1373" s="2">
        <f>IF(COUNTIF(D$2:D1373,D1373)&gt;1,0,1)</f>
        <v>0</v>
      </c>
      <c r="AG1373" s="2">
        <f t="shared" si="211"/>
        <v>0</v>
      </c>
      <c r="AH1373" s="2">
        <f t="shared" si="217"/>
        <v>0</v>
      </c>
      <c r="AI1373" s="2">
        <f t="shared" si="212"/>
        <v>0</v>
      </c>
      <c r="AJ1373" s="44" t="str">
        <f t="shared" si="213"/>
        <v>30990810N30482591R</v>
      </c>
      <c r="AK1373" s="2">
        <f>IF(COUNTIF(AJ$2:AJ1373,AJ1373)&gt;1,0,1)</f>
        <v>1</v>
      </c>
      <c r="AL1373" s="2">
        <f t="shared" si="214"/>
        <v>0</v>
      </c>
      <c r="AM1373" s="2">
        <f t="shared" si="215"/>
        <v>0</v>
      </c>
      <c r="AN1373" s="2">
        <f t="shared" si="216"/>
        <v>0</v>
      </c>
      <c r="AO1373" s="2" t="str">
        <f>VLOOKUP(D1373,'[1]Matriculados PD 2015_2019'!$D:$F,3,0)</f>
        <v>completo</v>
      </c>
      <c r="AP1373" s="2">
        <f t="shared" si="218"/>
        <v>0</v>
      </c>
      <c r="AQ1373" s="2">
        <f t="shared" si="219"/>
        <v>0</v>
      </c>
    </row>
    <row r="1374" spans="1:43">
      <c r="A1374" s="2">
        <v>530</v>
      </c>
      <c r="B1374" s="5" t="s">
        <v>1</v>
      </c>
      <c r="C1374" s="13" t="s">
        <v>120</v>
      </c>
      <c r="D1374" s="13" t="s">
        <v>2020</v>
      </c>
      <c r="E1374" s="14">
        <v>20077606</v>
      </c>
      <c r="F1374" s="14">
        <v>102481</v>
      </c>
      <c r="G1374" s="14" t="s">
        <v>2021</v>
      </c>
      <c r="H1374" s="13" t="s">
        <v>73</v>
      </c>
      <c r="I1374" s="13" t="s">
        <v>74</v>
      </c>
      <c r="J1374" s="14" t="s">
        <v>75</v>
      </c>
      <c r="K1374" s="14" t="s">
        <v>2022</v>
      </c>
      <c r="L1374" s="13">
        <v>2017</v>
      </c>
      <c r="M1374" s="15">
        <v>43266</v>
      </c>
      <c r="N1374" s="16" t="s">
        <v>77</v>
      </c>
      <c r="O1374" s="16">
        <v>0</v>
      </c>
      <c r="P1374" s="16" t="s">
        <v>78</v>
      </c>
      <c r="Q1374" s="16" t="s">
        <v>78</v>
      </c>
      <c r="R1374" s="16" t="s">
        <v>78</v>
      </c>
      <c r="S1374" s="16" t="s">
        <v>78</v>
      </c>
      <c r="T1374" s="14" t="s">
        <v>80</v>
      </c>
      <c r="U1374" s="13" t="s">
        <v>1128</v>
      </c>
      <c r="V1374" s="14" t="s">
        <v>1129</v>
      </c>
      <c r="W1374" s="13" t="s">
        <v>73</v>
      </c>
      <c r="X1374" s="17" t="s">
        <v>4689</v>
      </c>
      <c r="Y1374" s="14">
        <v>807</v>
      </c>
      <c r="Z1374" s="14" t="s">
        <v>176</v>
      </c>
      <c r="AA1374" s="13" t="s">
        <v>79</v>
      </c>
      <c r="AB1374" s="18" t="s">
        <v>86</v>
      </c>
      <c r="AC1374" s="4">
        <f t="shared" si="210"/>
        <v>1</v>
      </c>
      <c r="AD1374" s="2">
        <f>IF(COUNTIF(D$2:D1374,D1374)&gt;1,0,1)</f>
        <v>1</v>
      </c>
      <c r="AG1374" s="2">
        <f t="shared" si="211"/>
        <v>0</v>
      </c>
      <c r="AH1374" s="2">
        <f t="shared" si="217"/>
        <v>0</v>
      </c>
      <c r="AI1374" s="2">
        <f t="shared" si="212"/>
        <v>1</v>
      </c>
      <c r="AJ1374" s="44" t="str">
        <f t="shared" si="213"/>
        <v>34072324D77451363J</v>
      </c>
      <c r="AK1374" s="2">
        <f>IF(COUNTIF(AJ$2:AJ1374,AJ1374)&gt;1,0,1)</f>
        <v>1</v>
      </c>
      <c r="AL1374" s="2">
        <f t="shared" si="214"/>
        <v>0</v>
      </c>
      <c r="AM1374" s="2">
        <f t="shared" si="215"/>
        <v>0</v>
      </c>
      <c r="AN1374" s="2">
        <f t="shared" si="216"/>
        <v>0</v>
      </c>
      <c r="AO1374" s="2" t="str">
        <f>VLOOKUP(D1374,'[1]Matriculados PD 2015_2019'!$D:$F,3,0)</f>
        <v>completo</v>
      </c>
      <c r="AP1374" s="2">
        <f t="shared" si="218"/>
        <v>1</v>
      </c>
      <c r="AQ1374" s="2">
        <f t="shared" si="219"/>
        <v>0</v>
      </c>
    </row>
    <row r="1375" spans="1:43">
      <c r="A1375" s="2">
        <v>530</v>
      </c>
      <c r="B1375" s="6" t="s">
        <v>1</v>
      </c>
      <c r="C1375" s="7" t="s">
        <v>120</v>
      </c>
      <c r="D1375" s="7" t="s">
        <v>2020</v>
      </c>
      <c r="E1375" s="8">
        <v>20077606</v>
      </c>
      <c r="F1375" s="8">
        <v>102481</v>
      </c>
      <c r="G1375" s="8" t="s">
        <v>2021</v>
      </c>
      <c r="H1375" s="7" t="s">
        <v>73</v>
      </c>
      <c r="I1375" s="7" t="s">
        <v>74</v>
      </c>
      <c r="J1375" s="8" t="s">
        <v>75</v>
      </c>
      <c r="K1375" s="8" t="s">
        <v>2022</v>
      </c>
      <c r="L1375" s="7">
        <v>2017</v>
      </c>
      <c r="M1375" s="9">
        <v>43266</v>
      </c>
      <c r="N1375" s="10" t="s">
        <v>77</v>
      </c>
      <c r="O1375" s="10">
        <v>0</v>
      </c>
      <c r="P1375" s="10" t="s">
        <v>78</v>
      </c>
      <c r="Q1375" s="10" t="s">
        <v>78</v>
      </c>
      <c r="R1375" s="10" t="s">
        <v>78</v>
      </c>
      <c r="S1375" s="10" t="s">
        <v>78</v>
      </c>
      <c r="T1375" s="8" t="s">
        <v>90</v>
      </c>
      <c r="U1375" s="7" t="s">
        <v>1128</v>
      </c>
      <c r="V1375" s="8" t="s">
        <v>1129</v>
      </c>
      <c r="W1375" s="7" t="s">
        <v>73</v>
      </c>
      <c r="X1375" s="11" t="s">
        <v>4689</v>
      </c>
      <c r="Y1375" s="8">
        <v>807</v>
      </c>
      <c r="Z1375" s="8" t="s">
        <v>176</v>
      </c>
      <c r="AA1375" s="7" t="s">
        <v>79</v>
      </c>
      <c r="AB1375" s="12" t="s">
        <v>86</v>
      </c>
      <c r="AC1375" s="4">
        <f t="shared" si="210"/>
        <v>1</v>
      </c>
      <c r="AD1375" s="2">
        <f>IF(COUNTIF(D$2:D1375,D1375)&gt;1,0,1)</f>
        <v>0</v>
      </c>
      <c r="AG1375" s="2">
        <f t="shared" si="211"/>
        <v>0</v>
      </c>
      <c r="AH1375" s="2">
        <f t="shared" si="217"/>
        <v>0</v>
      </c>
      <c r="AI1375" s="2">
        <f t="shared" si="212"/>
        <v>0</v>
      </c>
      <c r="AJ1375" s="44" t="str">
        <f t="shared" si="213"/>
        <v>34072324D77451363J</v>
      </c>
      <c r="AK1375" s="2">
        <f>IF(COUNTIF(AJ$2:AJ1375,AJ1375)&gt;1,0,1)</f>
        <v>0</v>
      </c>
      <c r="AL1375" s="2">
        <f t="shared" si="214"/>
        <v>0</v>
      </c>
      <c r="AM1375" s="2">
        <f t="shared" si="215"/>
        <v>0</v>
      </c>
      <c r="AN1375" s="2">
        <f t="shared" si="216"/>
        <v>0</v>
      </c>
      <c r="AO1375" s="2" t="str">
        <f>VLOOKUP(D1375,'[1]Matriculados PD 2015_2019'!$D:$F,3,0)</f>
        <v>completo</v>
      </c>
      <c r="AP1375" s="2">
        <f t="shared" si="218"/>
        <v>0</v>
      </c>
      <c r="AQ1375" s="2">
        <f t="shared" si="219"/>
        <v>0</v>
      </c>
    </row>
    <row r="1376" spans="1:43">
      <c r="A1376" s="2">
        <v>530</v>
      </c>
      <c r="B1376" s="5" t="s">
        <v>1</v>
      </c>
      <c r="C1376" s="13" t="s">
        <v>120</v>
      </c>
      <c r="D1376" s="13" t="s">
        <v>2023</v>
      </c>
      <c r="E1376" s="14">
        <v>20065479</v>
      </c>
      <c r="F1376" s="14">
        <v>102481</v>
      </c>
      <c r="G1376" s="14" t="s">
        <v>2024</v>
      </c>
      <c r="H1376" s="13" t="s">
        <v>83</v>
      </c>
      <c r="I1376" s="13" t="s">
        <v>74</v>
      </c>
      <c r="J1376" s="14" t="s">
        <v>75</v>
      </c>
      <c r="K1376" s="14" t="s">
        <v>2025</v>
      </c>
      <c r="L1376" s="13">
        <v>2017</v>
      </c>
      <c r="M1376" s="15">
        <v>43154</v>
      </c>
      <c r="N1376" s="16" t="s">
        <v>77</v>
      </c>
      <c r="O1376" s="16">
        <v>0</v>
      </c>
      <c r="P1376" s="16" t="s">
        <v>78</v>
      </c>
      <c r="Q1376" s="16" t="s">
        <v>79</v>
      </c>
      <c r="R1376" s="16" t="s">
        <v>78</v>
      </c>
      <c r="S1376" s="16" t="s">
        <v>79</v>
      </c>
      <c r="T1376" s="14" t="s">
        <v>80</v>
      </c>
      <c r="U1376" s="13" t="s">
        <v>2026</v>
      </c>
      <c r="V1376" s="14" t="s">
        <v>2027</v>
      </c>
      <c r="W1376" s="13" t="s">
        <v>83</v>
      </c>
      <c r="X1376" s="17"/>
      <c r="Y1376" s="14"/>
      <c r="Z1376" s="14"/>
      <c r="AA1376" s="13"/>
      <c r="AB1376" s="18"/>
      <c r="AC1376" s="4">
        <f t="shared" si="210"/>
        <v>1</v>
      </c>
      <c r="AD1376" s="2">
        <f>IF(COUNTIF(D$2:D1376,D1376)&gt;1,0,1)</f>
        <v>1</v>
      </c>
      <c r="AG1376" s="2">
        <f t="shared" si="211"/>
        <v>1</v>
      </c>
      <c r="AH1376" s="2">
        <f t="shared" si="217"/>
        <v>0</v>
      </c>
      <c r="AI1376" s="2">
        <f t="shared" si="212"/>
        <v>1</v>
      </c>
      <c r="AJ1376" s="44" t="str">
        <f t="shared" si="213"/>
        <v>44212569Z30822564B</v>
      </c>
      <c r="AK1376" s="2">
        <f>IF(COUNTIF(AJ$2:AJ1376,AJ1376)&gt;1,0,1)</f>
        <v>1</v>
      </c>
      <c r="AL1376" s="2">
        <f t="shared" si="214"/>
        <v>1</v>
      </c>
      <c r="AM1376" s="2">
        <f t="shared" si="215"/>
        <v>1</v>
      </c>
      <c r="AN1376" s="2">
        <f t="shared" si="216"/>
        <v>0</v>
      </c>
      <c r="AO1376" s="2" t="str">
        <f>VLOOKUP(D1376,'[1]Matriculados PD 2015_2019'!$D:$F,3,0)</f>
        <v>completo</v>
      </c>
      <c r="AP1376" s="2">
        <f t="shared" si="218"/>
        <v>1</v>
      </c>
      <c r="AQ1376" s="2">
        <f t="shared" si="219"/>
        <v>0</v>
      </c>
    </row>
    <row r="1377" spans="1:43">
      <c r="A1377" s="2">
        <v>530</v>
      </c>
      <c r="B1377" s="5" t="s">
        <v>1</v>
      </c>
      <c r="C1377" s="13" t="s">
        <v>120</v>
      </c>
      <c r="D1377" s="13" t="s">
        <v>2023</v>
      </c>
      <c r="E1377" s="14">
        <v>20065479</v>
      </c>
      <c r="F1377" s="14">
        <v>102481</v>
      </c>
      <c r="G1377" s="14" t="s">
        <v>2024</v>
      </c>
      <c r="H1377" s="13" t="s">
        <v>83</v>
      </c>
      <c r="I1377" s="13" t="s">
        <v>74</v>
      </c>
      <c r="J1377" s="14" t="s">
        <v>75</v>
      </c>
      <c r="K1377" s="14" t="s">
        <v>2025</v>
      </c>
      <c r="L1377" s="13">
        <v>2017</v>
      </c>
      <c r="M1377" s="15">
        <v>43154</v>
      </c>
      <c r="N1377" s="16" t="s">
        <v>77</v>
      </c>
      <c r="O1377" s="16">
        <v>0</v>
      </c>
      <c r="P1377" s="16" t="s">
        <v>78</v>
      </c>
      <c r="Q1377" s="16" t="s">
        <v>79</v>
      </c>
      <c r="R1377" s="16" t="s">
        <v>78</v>
      </c>
      <c r="S1377" s="16" t="s">
        <v>79</v>
      </c>
      <c r="T1377" s="14" t="s">
        <v>80</v>
      </c>
      <c r="U1377" s="13" t="s">
        <v>217</v>
      </c>
      <c r="V1377" s="14" t="s">
        <v>3372</v>
      </c>
      <c r="W1377" s="13" t="s">
        <v>83</v>
      </c>
      <c r="X1377" s="17" t="s">
        <v>185</v>
      </c>
      <c r="Y1377" s="14">
        <v>555</v>
      </c>
      <c r="Z1377" s="14" t="s">
        <v>186</v>
      </c>
      <c r="AA1377" s="13" t="s">
        <v>107</v>
      </c>
      <c r="AB1377" s="18" t="s">
        <v>108</v>
      </c>
      <c r="AC1377" s="4">
        <f t="shared" si="210"/>
        <v>1</v>
      </c>
      <c r="AD1377" s="2">
        <f>IF(COUNTIF(D$2:D1377,D1377)&gt;1,0,1)</f>
        <v>0</v>
      </c>
      <c r="AG1377" s="2">
        <f t="shared" si="211"/>
        <v>0</v>
      </c>
      <c r="AH1377" s="2">
        <f t="shared" si="217"/>
        <v>0</v>
      </c>
      <c r="AI1377" s="2">
        <f t="shared" si="212"/>
        <v>0</v>
      </c>
      <c r="AJ1377" s="44" t="str">
        <f t="shared" si="213"/>
        <v>44212569Z30829580N</v>
      </c>
      <c r="AK1377" s="2">
        <f>IF(COUNTIF(AJ$2:AJ1377,AJ1377)&gt;1,0,1)</f>
        <v>1</v>
      </c>
      <c r="AL1377" s="2">
        <f t="shared" si="214"/>
        <v>0</v>
      </c>
      <c r="AM1377" s="2">
        <f t="shared" si="215"/>
        <v>0</v>
      </c>
      <c r="AN1377" s="2">
        <f t="shared" si="216"/>
        <v>0</v>
      </c>
      <c r="AO1377" s="2" t="str">
        <f>VLOOKUP(D1377,'[1]Matriculados PD 2015_2019'!$D:$F,3,0)</f>
        <v>completo</v>
      </c>
      <c r="AP1377" s="2">
        <f t="shared" si="218"/>
        <v>0</v>
      </c>
      <c r="AQ1377" s="2">
        <f t="shared" si="219"/>
        <v>0</v>
      </c>
    </row>
    <row r="1378" spans="1:43">
      <c r="A1378" s="2">
        <v>530</v>
      </c>
      <c r="B1378" s="6" t="s">
        <v>1</v>
      </c>
      <c r="C1378" s="7" t="s">
        <v>120</v>
      </c>
      <c r="D1378" s="7" t="s">
        <v>2023</v>
      </c>
      <c r="E1378" s="8">
        <v>20065479</v>
      </c>
      <c r="F1378" s="8">
        <v>102481</v>
      </c>
      <c r="G1378" s="8" t="s">
        <v>2024</v>
      </c>
      <c r="H1378" s="7" t="s">
        <v>83</v>
      </c>
      <c r="I1378" s="7" t="s">
        <v>74</v>
      </c>
      <c r="J1378" s="8" t="s">
        <v>75</v>
      </c>
      <c r="K1378" s="8" t="s">
        <v>2025</v>
      </c>
      <c r="L1378" s="7">
        <v>2017</v>
      </c>
      <c r="M1378" s="9">
        <v>43154</v>
      </c>
      <c r="N1378" s="10" t="s">
        <v>77</v>
      </c>
      <c r="O1378" s="10">
        <v>0</v>
      </c>
      <c r="P1378" s="10" t="s">
        <v>78</v>
      </c>
      <c r="Q1378" s="10" t="s">
        <v>79</v>
      </c>
      <c r="R1378" s="10" t="s">
        <v>78</v>
      </c>
      <c r="S1378" s="10" t="s">
        <v>79</v>
      </c>
      <c r="T1378" s="8" t="s">
        <v>90</v>
      </c>
      <c r="U1378" s="7" t="s">
        <v>217</v>
      </c>
      <c r="V1378" s="8" t="s">
        <v>3372</v>
      </c>
      <c r="W1378" s="7" t="s">
        <v>83</v>
      </c>
      <c r="X1378" s="11" t="s">
        <v>185</v>
      </c>
      <c r="Y1378" s="8">
        <v>555</v>
      </c>
      <c r="Z1378" s="8" t="s">
        <v>186</v>
      </c>
      <c r="AA1378" s="7" t="s">
        <v>107</v>
      </c>
      <c r="AB1378" s="12" t="s">
        <v>108</v>
      </c>
      <c r="AC1378" s="4">
        <f t="shared" si="210"/>
        <v>1</v>
      </c>
      <c r="AD1378" s="2">
        <f>IF(COUNTIF(D$2:D1378,D1378)&gt;1,0,1)</f>
        <v>0</v>
      </c>
      <c r="AG1378" s="2">
        <f t="shared" si="211"/>
        <v>0</v>
      </c>
      <c r="AH1378" s="2">
        <f t="shared" si="217"/>
        <v>0</v>
      </c>
      <c r="AI1378" s="2">
        <f t="shared" si="212"/>
        <v>0</v>
      </c>
      <c r="AJ1378" s="44" t="str">
        <f t="shared" si="213"/>
        <v>44212569Z30829580N</v>
      </c>
      <c r="AK1378" s="2">
        <f>IF(COUNTIF(AJ$2:AJ1378,AJ1378)&gt;1,0,1)</f>
        <v>0</v>
      </c>
      <c r="AL1378" s="2">
        <f t="shared" si="214"/>
        <v>0</v>
      </c>
      <c r="AM1378" s="2">
        <f t="shared" si="215"/>
        <v>0</v>
      </c>
      <c r="AN1378" s="2">
        <f t="shared" si="216"/>
        <v>0</v>
      </c>
      <c r="AO1378" s="2" t="str">
        <f>VLOOKUP(D1378,'[1]Matriculados PD 2015_2019'!$D:$F,3,0)</f>
        <v>completo</v>
      </c>
      <c r="AP1378" s="2">
        <f t="shared" si="218"/>
        <v>0</v>
      </c>
      <c r="AQ1378" s="2">
        <f t="shared" si="219"/>
        <v>0</v>
      </c>
    </row>
    <row r="1379" spans="1:43">
      <c r="A1379" s="2">
        <v>530</v>
      </c>
      <c r="B1379" s="5" t="s">
        <v>1</v>
      </c>
      <c r="C1379" s="13" t="s">
        <v>120</v>
      </c>
      <c r="D1379" s="13" t="s">
        <v>2028</v>
      </c>
      <c r="E1379" s="14">
        <v>10411714</v>
      </c>
      <c r="F1379" s="14">
        <v>102481</v>
      </c>
      <c r="G1379" s="14" t="s">
        <v>2029</v>
      </c>
      <c r="H1379" s="13" t="s">
        <v>83</v>
      </c>
      <c r="I1379" s="13" t="s">
        <v>74</v>
      </c>
      <c r="J1379" s="14" t="s">
        <v>75</v>
      </c>
      <c r="K1379" s="14" t="s">
        <v>2030</v>
      </c>
      <c r="L1379" s="13">
        <v>2017</v>
      </c>
      <c r="M1379" s="15">
        <v>43427</v>
      </c>
      <c r="N1379" s="16" t="s">
        <v>77</v>
      </c>
      <c r="O1379" s="16">
        <v>0</v>
      </c>
      <c r="P1379" s="16" t="s">
        <v>78</v>
      </c>
      <c r="Q1379" s="16" t="s">
        <v>79</v>
      </c>
      <c r="R1379" s="16" t="s">
        <v>78</v>
      </c>
      <c r="S1379" s="16" t="s">
        <v>79</v>
      </c>
      <c r="T1379" s="14" t="s">
        <v>80</v>
      </c>
      <c r="U1379" s="13" t="s">
        <v>2031</v>
      </c>
      <c r="V1379" s="14" t="s">
        <v>2032</v>
      </c>
      <c r="W1379" s="13" t="s">
        <v>73</v>
      </c>
      <c r="X1379" s="17" t="s">
        <v>156</v>
      </c>
      <c r="Y1379" s="14">
        <v>617</v>
      </c>
      <c r="Z1379" s="14" t="s">
        <v>156</v>
      </c>
      <c r="AA1379" s="13" t="s">
        <v>79</v>
      </c>
      <c r="AB1379" s="18" t="s">
        <v>86</v>
      </c>
      <c r="AC1379" s="4">
        <f t="shared" si="210"/>
        <v>1</v>
      </c>
      <c r="AD1379" s="2">
        <f>IF(COUNTIF(D$2:D1379,D1379)&gt;1,0,1)</f>
        <v>1</v>
      </c>
      <c r="AG1379" s="2">
        <f t="shared" si="211"/>
        <v>1</v>
      </c>
      <c r="AH1379" s="2">
        <f t="shared" si="217"/>
        <v>0</v>
      </c>
      <c r="AI1379" s="2">
        <f t="shared" si="212"/>
        <v>1</v>
      </c>
      <c r="AJ1379" s="44" t="str">
        <f t="shared" si="213"/>
        <v>45748782B44370079C</v>
      </c>
      <c r="AK1379" s="2">
        <f>IF(COUNTIF(AJ$2:AJ1379,AJ1379)&gt;1,0,1)</f>
        <v>1</v>
      </c>
      <c r="AL1379" s="2">
        <f t="shared" si="214"/>
        <v>1</v>
      </c>
      <c r="AM1379" s="2">
        <f t="shared" si="215"/>
        <v>1</v>
      </c>
      <c r="AN1379" s="2">
        <f t="shared" si="216"/>
        <v>0</v>
      </c>
      <c r="AO1379" s="2" t="str">
        <f>VLOOKUP(D1379,'[1]Matriculados PD 2015_2019'!$D:$F,3,0)</f>
        <v>completo</v>
      </c>
      <c r="AP1379" s="2">
        <f t="shared" si="218"/>
        <v>1</v>
      </c>
      <c r="AQ1379" s="2">
        <f t="shared" si="219"/>
        <v>0</v>
      </c>
    </row>
    <row r="1380" spans="1:43">
      <c r="A1380" s="2">
        <v>530</v>
      </c>
      <c r="B1380" s="5" t="s">
        <v>1</v>
      </c>
      <c r="C1380" s="13" t="s">
        <v>120</v>
      </c>
      <c r="D1380" s="13" t="s">
        <v>2028</v>
      </c>
      <c r="E1380" s="14">
        <v>10411714</v>
      </c>
      <c r="F1380" s="14">
        <v>102481</v>
      </c>
      <c r="G1380" s="14" t="s">
        <v>2029</v>
      </c>
      <c r="H1380" s="13" t="s">
        <v>83</v>
      </c>
      <c r="I1380" s="13" t="s">
        <v>74</v>
      </c>
      <c r="J1380" s="14" t="s">
        <v>75</v>
      </c>
      <c r="K1380" s="14" t="s">
        <v>2030</v>
      </c>
      <c r="L1380" s="13">
        <v>2017</v>
      </c>
      <c r="M1380" s="15">
        <v>43427</v>
      </c>
      <c r="N1380" s="16" t="s">
        <v>77</v>
      </c>
      <c r="O1380" s="16">
        <v>0</v>
      </c>
      <c r="P1380" s="16" t="s">
        <v>78</v>
      </c>
      <c r="Q1380" s="16" t="s">
        <v>79</v>
      </c>
      <c r="R1380" s="16" t="s">
        <v>78</v>
      </c>
      <c r="S1380" s="16" t="s">
        <v>79</v>
      </c>
      <c r="T1380" s="14" t="s">
        <v>80</v>
      </c>
      <c r="U1380" s="13" t="s">
        <v>2033</v>
      </c>
      <c r="V1380" s="14" t="s">
        <v>2034</v>
      </c>
      <c r="W1380" s="13" t="s">
        <v>83</v>
      </c>
      <c r="X1380" s="17" t="s">
        <v>156</v>
      </c>
      <c r="Y1380" s="14">
        <v>617</v>
      </c>
      <c r="Z1380" s="14" t="s">
        <v>156</v>
      </c>
      <c r="AA1380" s="13" t="s">
        <v>79</v>
      </c>
      <c r="AB1380" s="18" t="s">
        <v>86</v>
      </c>
      <c r="AC1380" s="4">
        <f t="shared" si="210"/>
        <v>1</v>
      </c>
      <c r="AD1380" s="2">
        <f>IF(COUNTIF(D$2:D1380,D1380)&gt;1,0,1)</f>
        <v>0</v>
      </c>
      <c r="AG1380" s="2">
        <f t="shared" si="211"/>
        <v>0</v>
      </c>
      <c r="AH1380" s="2">
        <f t="shared" si="217"/>
        <v>0</v>
      </c>
      <c r="AI1380" s="2">
        <f t="shared" si="212"/>
        <v>0</v>
      </c>
      <c r="AJ1380" s="44" t="str">
        <f t="shared" si="213"/>
        <v>45748782B80129676E</v>
      </c>
      <c r="AK1380" s="2">
        <f>IF(COUNTIF(AJ$2:AJ1380,AJ1380)&gt;1,0,1)</f>
        <v>1</v>
      </c>
      <c r="AL1380" s="2">
        <f t="shared" si="214"/>
        <v>0</v>
      </c>
      <c r="AM1380" s="2">
        <f t="shared" si="215"/>
        <v>0</v>
      </c>
      <c r="AN1380" s="2">
        <f t="shared" si="216"/>
        <v>0</v>
      </c>
      <c r="AO1380" s="2" t="str">
        <f>VLOOKUP(D1380,'[1]Matriculados PD 2015_2019'!$D:$F,3,0)</f>
        <v>completo</v>
      </c>
      <c r="AP1380" s="2">
        <f t="shared" si="218"/>
        <v>0</v>
      </c>
      <c r="AQ1380" s="2">
        <f t="shared" si="219"/>
        <v>0</v>
      </c>
    </row>
    <row r="1381" spans="1:43">
      <c r="A1381" s="2">
        <v>530</v>
      </c>
      <c r="B1381" s="6" t="s">
        <v>1</v>
      </c>
      <c r="C1381" s="7" t="s">
        <v>120</v>
      </c>
      <c r="D1381" s="7" t="s">
        <v>2028</v>
      </c>
      <c r="E1381" s="8">
        <v>10411714</v>
      </c>
      <c r="F1381" s="8">
        <v>102481</v>
      </c>
      <c r="G1381" s="8" t="s">
        <v>2029</v>
      </c>
      <c r="H1381" s="7" t="s">
        <v>83</v>
      </c>
      <c r="I1381" s="7" t="s">
        <v>74</v>
      </c>
      <c r="J1381" s="8" t="s">
        <v>75</v>
      </c>
      <c r="K1381" s="8" t="s">
        <v>2030</v>
      </c>
      <c r="L1381" s="7">
        <v>2017</v>
      </c>
      <c r="M1381" s="9">
        <v>43427</v>
      </c>
      <c r="N1381" s="10" t="s">
        <v>77</v>
      </c>
      <c r="O1381" s="10">
        <v>0</v>
      </c>
      <c r="P1381" s="10" t="s">
        <v>78</v>
      </c>
      <c r="Q1381" s="10" t="s">
        <v>79</v>
      </c>
      <c r="R1381" s="10" t="s">
        <v>78</v>
      </c>
      <c r="S1381" s="10" t="s">
        <v>79</v>
      </c>
      <c r="T1381" s="8" t="s">
        <v>90</v>
      </c>
      <c r="U1381" s="7" t="s">
        <v>2033</v>
      </c>
      <c r="V1381" s="8" t="s">
        <v>2034</v>
      </c>
      <c r="W1381" s="7" t="s">
        <v>83</v>
      </c>
      <c r="X1381" s="11" t="s">
        <v>156</v>
      </c>
      <c r="Y1381" s="8">
        <v>617</v>
      </c>
      <c r="Z1381" s="8" t="s">
        <v>156</v>
      </c>
      <c r="AA1381" s="7" t="s">
        <v>79</v>
      </c>
      <c r="AB1381" s="12" t="s">
        <v>86</v>
      </c>
      <c r="AC1381" s="4">
        <f t="shared" si="210"/>
        <v>1</v>
      </c>
      <c r="AD1381" s="2">
        <f>IF(COUNTIF(D$2:D1381,D1381)&gt;1,0,1)</f>
        <v>0</v>
      </c>
      <c r="AG1381" s="2">
        <f t="shared" si="211"/>
        <v>0</v>
      </c>
      <c r="AH1381" s="2">
        <f t="shared" si="217"/>
        <v>0</v>
      </c>
      <c r="AI1381" s="2">
        <f t="shared" si="212"/>
        <v>0</v>
      </c>
      <c r="AJ1381" s="44" t="str">
        <f t="shared" si="213"/>
        <v>45748782B80129676E</v>
      </c>
      <c r="AK1381" s="2">
        <f>IF(COUNTIF(AJ$2:AJ1381,AJ1381)&gt;1,0,1)</f>
        <v>0</v>
      </c>
      <c r="AL1381" s="2">
        <f t="shared" si="214"/>
        <v>0</v>
      </c>
      <c r="AM1381" s="2">
        <f t="shared" si="215"/>
        <v>0</v>
      </c>
      <c r="AN1381" s="2">
        <f t="shared" si="216"/>
        <v>0</v>
      </c>
      <c r="AO1381" s="2" t="str">
        <f>VLOOKUP(D1381,'[1]Matriculados PD 2015_2019'!$D:$F,3,0)</f>
        <v>completo</v>
      </c>
      <c r="AP1381" s="2">
        <f t="shared" si="218"/>
        <v>0</v>
      </c>
      <c r="AQ1381" s="2">
        <f t="shared" si="219"/>
        <v>0</v>
      </c>
    </row>
    <row r="1382" spans="1:43">
      <c r="A1382" s="2">
        <v>530</v>
      </c>
      <c r="B1382" s="5" t="s">
        <v>1</v>
      </c>
      <c r="C1382" s="13" t="s">
        <v>120</v>
      </c>
      <c r="D1382" s="13" t="s">
        <v>2035</v>
      </c>
      <c r="E1382" s="14">
        <v>20055094</v>
      </c>
      <c r="F1382" s="14">
        <v>102481</v>
      </c>
      <c r="G1382" s="14" t="s">
        <v>2036</v>
      </c>
      <c r="H1382" s="13" t="s">
        <v>73</v>
      </c>
      <c r="I1382" s="13" t="s">
        <v>74</v>
      </c>
      <c r="J1382" s="14" t="s">
        <v>75</v>
      </c>
      <c r="K1382" s="14" t="s">
        <v>2037</v>
      </c>
      <c r="L1382" s="13">
        <v>2017</v>
      </c>
      <c r="M1382" s="15">
        <v>43217</v>
      </c>
      <c r="N1382" s="16" t="s">
        <v>77</v>
      </c>
      <c r="O1382" s="16">
        <v>0</v>
      </c>
      <c r="P1382" s="16" t="s">
        <v>78</v>
      </c>
      <c r="Q1382" s="16" t="s">
        <v>78</v>
      </c>
      <c r="R1382" s="16" t="s">
        <v>79</v>
      </c>
      <c r="S1382" s="16" t="s">
        <v>79</v>
      </c>
      <c r="T1382" s="14" t="s">
        <v>80</v>
      </c>
      <c r="U1382" s="13" t="s">
        <v>1980</v>
      </c>
      <c r="V1382" s="14" t="s">
        <v>1981</v>
      </c>
      <c r="W1382" s="13"/>
      <c r="X1382" s="17"/>
      <c r="Y1382" s="14"/>
      <c r="Z1382" s="14"/>
      <c r="AA1382" s="13"/>
      <c r="AB1382" s="18"/>
      <c r="AC1382" s="4">
        <f t="shared" si="210"/>
        <v>1</v>
      </c>
      <c r="AD1382" s="2">
        <f>IF(COUNTIF(D$2:D1382,D1382)&gt;1,0,1)</f>
        <v>1</v>
      </c>
      <c r="AG1382" s="2">
        <f t="shared" si="211"/>
        <v>0</v>
      </c>
      <c r="AH1382" s="2">
        <f t="shared" si="217"/>
        <v>1</v>
      </c>
      <c r="AI1382" s="2">
        <f t="shared" si="212"/>
        <v>1</v>
      </c>
      <c r="AJ1382" s="44" t="str">
        <f t="shared" si="213"/>
        <v>48958679M26038257A</v>
      </c>
      <c r="AK1382" s="2">
        <f>IF(COUNTIF(AJ$2:AJ1382,AJ1382)&gt;1,0,1)</f>
        <v>1</v>
      </c>
      <c r="AL1382" s="2">
        <f t="shared" si="214"/>
        <v>1</v>
      </c>
      <c r="AM1382" s="2">
        <f t="shared" si="215"/>
        <v>1</v>
      </c>
      <c r="AN1382" s="2">
        <f t="shared" si="216"/>
        <v>0</v>
      </c>
      <c r="AO1382" s="2" t="str">
        <f>VLOOKUP(D1382,'[1]Matriculados PD 2015_2019'!$D:$F,3,0)</f>
        <v>completo</v>
      </c>
      <c r="AP1382" s="2">
        <f t="shared" si="218"/>
        <v>1</v>
      </c>
      <c r="AQ1382" s="2">
        <f t="shared" si="219"/>
        <v>0</v>
      </c>
    </row>
    <row r="1383" spans="1:43">
      <c r="A1383" s="2">
        <v>530</v>
      </c>
      <c r="B1383" s="6" t="s">
        <v>1</v>
      </c>
      <c r="C1383" s="7" t="s">
        <v>120</v>
      </c>
      <c r="D1383" s="7" t="s">
        <v>2035</v>
      </c>
      <c r="E1383" s="8">
        <v>20055094</v>
      </c>
      <c r="F1383" s="8">
        <v>102481</v>
      </c>
      <c r="G1383" s="8" t="s">
        <v>2036</v>
      </c>
      <c r="H1383" s="7" t="s">
        <v>73</v>
      </c>
      <c r="I1383" s="7" t="s">
        <v>74</v>
      </c>
      <c r="J1383" s="8" t="s">
        <v>75</v>
      </c>
      <c r="K1383" s="8" t="s">
        <v>2037</v>
      </c>
      <c r="L1383" s="7">
        <v>2017</v>
      </c>
      <c r="M1383" s="9">
        <v>43217</v>
      </c>
      <c r="N1383" s="10" t="s">
        <v>77</v>
      </c>
      <c r="O1383" s="10">
        <v>0</v>
      </c>
      <c r="P1383" s="10" t="s">
        <v>78</v>
      </c>
      <c r="Q1383" s="10" t="s">
        <v>78</v>
      </c>
      <c r="R1383" s="10" t="s">
        <v>79</v>
      </c>
      <c r="S1383" s="10" t="s">
        <v>79</v>
      </c>
      <c r="T1383" s="8" t="s">
        <v>80</v>
      </c>
      <c r="U1383" s="7" t="s">
        <v>2038</v>
      </c>
      <c r="V1383" s="8" t="s">
        <v>2039</v>
      </c>
      <c r="W1383" s="7"/>
      <c r="X1383" s="11"/>
      <c r="Y1383" s="8"/>
      <c r="Z1383" s="8"/>
      <c r="AA1383" s="7"/>
      <c r="AB1383" s="12"/>
      <c r="AC1383" s="4">
        <f t="shared" si="210"/>
        <v>1</v>
      </c>
      <c r="AD1383" s="2">
        <f>IF(COUNTIF(D$2:D1383,D1383)&gt;1,0,1)</f>
        <v>0</v>
      </c>
      <c r="AG1383" s="2">
        <f t="shared" si="211"/>
        <v>0</v>
      </c>
      <c r="AH1383" s="2">
        <f t="shared" si="217"/>
        <v>0</v>
      </c>
      <c r="AI1383" s="2">
        <f t="shared" si="212"/>
        <v>0</v>
      </c>
      <c r="AJ1383" s="44" t="str">
        <f t="shared" si="213"/>
        <v>48958679M28404900S</v>
      </c>
      <c r="AK1383" s="2">
        <f>IF(COUNTIF(AJ$2:AJ1383,AJ1383)&gt;1,0,1)</f>
        <v>1</v>
      </c>
      <c r="AL1383" s="2">
        <f t="shared" si="214"/>
        <v>0</v>
      </c>
      <c r="AM1383" s="2">
        <f t="shared" si="215"/>
        <v>0</v>
      </c>
      <c r="AN1383" s="2">
        <f t="shared" si="216"/>
        <v>0</v>
      </c>
      <c r="AO1383" s="2" t="str">
        <f>VLOOKUP(D1383,'[1]Matriculados PD 2015_2019'!$D:$F,3,0)</f>
        <v>completo</v>
      </c>
      <c r="AP1383" s="2">
        <f t="shared" si="218"/>
        <v>0</v>
      </c>
      <c r="AQ1383" s="2">
        <f t="shared" si="219"/>
        <v>0</v>
      </c>
    </row>
    <row r="1384" spans="1:43">
      <c r="A1384" s="2">
        <v>530</v>
      </c>
      <c r="B1384" s="5" t="s">
        <v>1</v>
      </c>
      <c r="C1384" s="13" t="s">
        <v>120</v>
      </c>
      <c r="D1384" s="13" t="s">
        <v>2035</v>
      </c>
      <c r="E1384" s="14">
        <v>20055094</v>
      </c>
      <c r="F1384" s="14">
        <v>102481</v>
      </c>
      <c r="G1384" s="14" t="s">
        <v>2036</v>
      </c>
      <c r="H1384" s="13" t="s">
        <v>73</v>
      </c>
      <c r="I1384" s="13" t="s">
        <v>74</v>
      </c>
      <c r="J1384" s="14" t="s">
        <v>75</v>
      </c>
      <c r="K1384" s="14" t="s">
        <v>2037</v>
      </c>
      <c r="L1384" s="13">
        <v>2017</v>
      </c>
      <c r="M1384" s="15">
        <v>43217</v>
      </c>
      <c r="N1384" s="16" t="s">
        <v>77</v>
      </c>
      <c r="O1384" s="16">
        <v>0</v>
      </c>
      <c r="P1384" s="16" t="s">
        <v>78</v>
      </c>
      <c r="Q1384" s="16" t="s">
        <v>78</v>
      </c>
      <c r="R1384" s="16" t="s">
        <v>79</v>
      </c>
      <c r="S1384" s="16" t="s">
        <v>79</v>
      </c>
      <c r="T1384" s="14" t="s">
        <v>80</v>
      </c>
      <c r="U1384" s="13" t="s">
        <v>2040</v>
      </c>
      <c r="V1384" s="14" t="s">
        <v>2041</v>
      </c>
      <c r="W1384" s="13"/>
      <c r="X1384" s="17"/>
      <c r="Y1384" s="14"/>
      <c r="Z1384" s="14"/>
      <c r="AA1384" s="13"/>
      <c r="AB1384" s="18"/>
      <c r="AC1384" s="4">
        <f t="shared" si="210"/>
        <v>1</v>
      </c>
      <c r="AD1384" s="2">
        <f>IF(COUNTIF(D$2:D1384,D1384)&gt;1,0,1)</f>
        <v>0</v>
      </c>
      <c r="AG1384" s="2">
        <f t="shared" si="211"/>
        <v>0</v>
      </c>
      <c r="AH1384" s="2">
        <f t="shared" si="217"/>
        <v>0</v>
      </c>
      <c r="AI1384" s="2">
        <f t="shared" si="212"/>
        <v>0</v>
      </c>
      <c r="AJ1384" s="44" t="str">
        <f t="shared" si="213"/>
        <v>48958679M75065183Z</v>
      </c>
      <c r="AK1384" s="2">
        <f>IF(COUNTIF(AJ$2:AJ1384,AJ1384)&gt;1,0,1)</f>
        <v>1</v>
      </c>
      <c r="AL1384" s="2">
        <f t="shared" si="214"/>
        <v>0</v>
      </c>
      <c r="AM1384" s="2">
        <f t="shared" si="215"/>
        <v>0</v>
      </c>
      <c r="AN1384" s="2">
        <f t="shared" si="216"/>
        <v>0</v>
      </c>
      <c r="AO1384" s="2" t="str">
        <f>VLOOKUP(D1384,'[1]Matriculados PD 2015_2019'!$D:$F,3,0)</f>
        <v>completo</v>
      </c>
      <c r="AP1384" s="2">
        <f t="shared" si="218"/>
        <v>0</v>
      </c>
      <c r="AQ1384" s="2">
        <f t="shared" si="219"/>
        <v>0</v>
      </c>
    </row>
    <row r="1385" spans="1:43">
      <c r="A1385" s="2">
        <v>530</v>
      </c>
      <c r="B1385" s="6" t="s">
        <v>1</v>
      </c>
      <c r="C1385" s="7" t="s">
        <v>120</v>
      </c>
      <c r="D1385" s="7" t="s">
        <v>2035</v>
      </c>
      <c r="E1385" s="8">
        <v>20055094</v>
      </c>
      <c r="F1385" s="8">
        <v>102481</v>
      </c>
      <c r="G1385" s="8" t="s">
        <v>2036</v>
      </c>
      <c r="H1385" s="7" t="s">
        <v>73</v>
      </c>
      <c r="I1385" s="7" t="s">
        <v>74</v>
      </c>
      <c r="J1385" s="8" t="s">
        <v>75</v>
      </c>
      <c r="K1385" s="8" t="s">
        <v>2037</v>
      </c>
      <c r="L1385" s="7">
        <v>2017</v>
      </c>
      <c r="M1385" s="9">
        <v>43217</v>
      </c>
      <c r="N1385" s="10" t="s">
        <v>77</v>
      </c>
      <c r="O1385" s="10">
        <v>0</v>
      </c>
      <c r="P1385" s="10" t="s">
        <v>78</v>
      </c>
      <c r="Q1385" s="10" t="s">
        <v>78</v>
      </c>
      <c r="R1385" s="10" t="s">
        <v>79</v>
      </c>
      <c r="S1385" s="10" t="s">
        <v>79</v>
      </c>
      <c r="T1385" s="8" t="s">
        <v>90</v>
      </c>
      <c r="U1385" s="7" t="s">
        <v>243</v>
      </c>
      <c r="V1385" s="8" t="s">
        <v>244</v>
      </c>
      <c r="W1385" s="7" t="s">
        <v>73</v>
      </c>
      <c r="X1385" s="11" t="s">
        <v>84</v>
      </c>
      <c r="Y1385" s="8">
        <v>640</v>
      </c>
      <c r="Z1385" s="8" t="s">
        <v>85</v>
      </c>
      <c r="AA1385" s="7" t="s">
        <v>79</v>
      </c>
      <c r="AB1385" s="12" t="s">
        <v>86</v>
      </c>
      <c r="AC1385" s="4">
        <f t="shared" si="210"/>
        <v>1</v>
      </c>
      <c r="AD1385" s="2">
        <f>IF(COUNTIF(D$2:D1385,D1385)&gt;1,0,1)</f>
        <v>0</v>
      </c>
      <c r="AG1385" s="2">
        <f t="shared" si="211"/>
        <v>0</v>
      </c>
      <c r="AH1385" s="2">
        <f t="shared" si="217"/>
        <v>0</v>
      </c>
      <c r="AI1385" s="2">
        <f t="shared" si="212"/>
        <v>0</v>
      </c>
      <c r="AJ1385" s="44" t="str">
        <f t="shared" si="213"/>
        <v>48958679M30517571K</v>
      </c>
      <c r="AK1385" s="2">
        <f>IF(COUNTIF(AJ$2:AJ1385,AJ1385)&gt;1,0,1)</f>
        <v>1</v>
      </c>
      <c r="AL1385" s="2">
        <f t="shared" si="214"/>
        <v>0</v>
      </c>
      <c r="AM1385" s="2">
        <f t="shared" si="215"/>
        <v>0</v>
      </c>
      <c r="AN1385" s="2">
        <f t="shared" si="216"/>
        <v>0</v>
      </c>
      <c r="AO1385" s="2" t="str">
        <f>VLOOKUP(D1385,'[1]Matriculados PD 2015_2019'!$D:$F,3,0)</f>
        <v>completo</v>
      </c>
      <c r="AP1385" s="2">
        <f t="shared" si="218"/>
        <v>0</v>
      </c>
      <c r="AQ1385" s="2">
        <f t="shared" si="219"/>
        <v>0</v>
      </c>
    </row>
    <row r="1386" spans="1:43">
      <c r="A1386" s="2">
        <v>530</v>
      </c>
      <c r="B1386" s="5" t="s">
        <v>1</v>
      </c>
      <c r="C1386" s="13" t="s">
        <v>120</v>
      </c>
      <c r="D1386" s="13" t="s">
        <v>2042</v>
      </c>
      <c r="E1386" s="14">
        <v>10519971</v>
      </c>
      <c r="F1386" s="14">
        <v>102481</v>
      </c>
      <c r="G1386" s="14" t="s">
        <v>2043</v>
      </c>
      <c r="H1386" s="13" t="s">
        <v>83</v>
      </c>
      <c r="I1386" s="13" t="s">
        <v>74</v>
      </c>
      <c r="J1386" s="14" t="s">
        <v>75</v>
      </c>
      <c r="K1386" s="14" t="s">
        <v>2044</v>
      </c>
      <c r="L1386" s="13">
        <v>2017</v>
      </c>
      <c r="M1386" s="15">
        <v>43294</v>
      </c>
      <c r="N1386" s="16" t="s">
        <v>77</v>
      </c>
      <c r="O1386" s="16">
        <v>0</v>
      </c>
      <c r="P1386" s="16" t="s">
        <v>78</v>
      </c>
      <c r="Q1386" s="16" t="s">
        <v>78</v>
      </c>
      <c r="R1386" s="16" t="s">
        <v>78</v>
      </c>
      <c r="S1386" s="16" t="s">
        <v>79</v>
      </c>
      <c r="T1386" s="14" t="s">
        <v>80</v>
      </c>
      <c r="U1386" s="13" t="s">
        <v>2045</v>
      </c>
      <c r="V1386" s="14" t="s">
        <v>2046</v>
      </c>
      <c r="W1386" s="13"/>
      <c r="X1386" s="17"/>
      <c r="Y1386" s="14"/>
      <c r="Z1386" s="14"/>
      <c r="AA1386" s="13"/>
      <c r="AB1386" s="18"/>
      <c r="AC1386" s="4">
        <f t="shared" si="210"/>
        <v>1</v>
      </c>
      <c r="AD1386" s="2">
        <f>IF(COUNTIF(D$2:D1386,D1386)&gt;1,0,1)</f>
        <v>1</v>
      </c>
      <c r="AG1386" s="2">
        <f t="shared" si="211"/>
        <v>0</v>
      </c>
      <c r="AH1386" s="2">
        <f t="shared" si="217"/>
        <v>0</v>
      </c>
      <c r="AI1386" s="2">
        <f t="shared" si="212"/>
        <v>1</v>
      </c>
      <c r="AJ1386" s="44" t="str">
        <f t="shared" si="213"/>
        <v>70588151R26240160N</v>
      </c>
      <c r="AK1386" s="2">
        <f>IF(COUNTIF(AJ$2:AJ1386,AJ1386)&gt;1,0,1)</f>
        <v>1</v>
      </c>
      <c r="AL1386" s="2">
        <f t="shared" si="214"/>
        <v>1</v>
      </c>
      <c r="AM1386" s="2">
        <f t="shared" si="215"/>
        <v>1</v>
      </c>
      <c r="AN1386" s="2">
        <f t="shared" si="216"/>
        <v>0</v>
      </c>
      <c r="AO1386" s="2" t="str">
        <f>VLOOKUP(D1386,'[1]Matriculados PD 2015_2019'!$D:$F,3,0)</f>
        <v>completo</v>
      </c>
      <c r="AP1386" s="2">
        <f t="shared" si="218"/>
        <v>1</v>
      </c>
      <c r="AQ1386" s="2">
        <f t="shared" si="219"/>
        <v>0</v>
      </c>
    </row>
    <row r="1387" spans="1:43">
      <c r="A1387" s="2">
        <v>530</v>
      </c>
      <c r="B1387" s="6" t="s">
        <v>1</v>
      </c>
      <c r="C1387" s="7" t="s">
        <v>120</v>
      </c>
      <c r="D1387" s="7" t="s">
        <v>2042</v>
      </c>
      <c r="E1387" s="8">
        <v>10519971</v>
      </c>
      <c r="F1387" s="8">
        <v>102481</v>
      </c>
      <c r="G1387" s="8" t="s">
        <v>2043</v>
      </c>
      <c r="H1387" s="7" t="s">
        <v>83</v>
      </c>
      <c r="I1387" s="7" t="s">
        <v>74</v>
      </c>
      <c r="J1387" s="8" t="s">
        <v>75</v>
      </c>
      <c r="K1387" s="8" t="s">
        <v>2044</v>
      </c>
      <c r="L1387" s="7">
        <v>2017</v>
      </c>
      <c r="M1387" s="9">
        <v>43294</v>
      </c>
      <c r="N1387" s="10" t="s">
        <v>77</v>
      </c>
      <c r="O1387" s="10">
        <v>0</v>
      </c>
      <c r="P1387" s="10" t="s">
        <v>78</v>
      </c>
      <c r="Q1387" s="10" t="s">
        <v>78</v>
      </c>
      <c r="R1387" s="10" t="s">
        <v>78</v>
      </c>
      <c r="S1387" s="10" t="s">
        <v>79</v>
      </c>
      <c r="T1387" s="8" t="s">
        <v>80</v>
      </c>
      <c r="U1387" s="7" t="s">
        <v>2047</v>
      </c>
      <c r="V1387" s="8" t="s">
        <v>2048</v>
      </c>
      <c r="W1387" s="7" t="s">
        <v>83</v>
      </c>
      <c r="X1387" s="11" t="s">
        <v>203</v>
      </c>
      <c r="Y1387" s="8">
        <v>773</v>
      </c>
      <c r="Z1387" s="8" t="s">
        <v>203</v>
      </c>
      <c r="AA1387" s="7" t="s">
        <v>79</v>
      </c>
      <c r="AB1387" s="12" t="s">
        <v>86</v>
      </c>
      <c r="AC1387" s="4">
        <f t="shared" si="210"/>
        <v>1</v>
      </c>
      <c r="AD1387" s="2">
        <f>IF(COUNTIF(D$2:D1387,D1387)&gt;1,0,1)</f>
        <v>0</v>
      </c>
      <c r="AG1387" s="2">
        <f t="shared" si="211"/>
        <v>0</v>
      </c>
      <c r="AH1387" s="2">
        <f t="shared" si="217"/>
        <v>0</v>
      </c>
      <c r="AI1387" s="2">
        <f t="shared" si="212"/>
        <v>0</v>
      </c>
      <c r="AJ1387" s="44" t="str">
        <f t="shared" si="213"/>
        <v>70588151R74930057J</v>
      </c>
      <c r="AK1387" s="2">
        <f>IF(COUNTIF(AJ$2:AJ1387,AJ1387)&gt;1,0,1)</f>
        <v>1</v>
      </c>
      <c r="AL1387" s="2">
        <f t="shared" si="214"/>
        <v>0</v>
      </c>
      <c r="AM1387" s="2">
        <f t="shared" si="215"/>
        <v>0</v>
      </c>
      <c r="AN1387" s="2">
        <f t="shared" si="216"/>
        <v>0</v>
      </c>
      <c r="AO1387" s="2" t="str">
        <f>VLOOKUP(D1387,'[1]Matriculados PD 2015_2019'!$D:$F,3,0)</f>
        <v>completo</v>
      </c>
      <c r="AP1387" s="2">
        <f t="shared" si="218"/>
        <v>0</v>
      </c>
      <c r="AQ1387" s="2">
        <f t="shared" si="219"/>
        <v>0</v>
      </c>
    </row>
    <row r="1388" spans="1:43">
      <c r="A1388" s="2">
        <v>530</v>
      </c>
      <c r="B1388" s="5" t="s">
        <v>1</v>
      </c>
      <c r="C1388" s="13" t="s">
        <v>120</v>
      </c>
      <c r="D1388" s="13" t="s">
        <v>2042</v>
      </c>
      <c r="E1388" s="14">
        <v>10519971</v>
      </c>
      <c r="F1388" s="14">
        <v>102481</v>
      </c>
      <c r="G1388" s="14" t="s">
        <v>2043</v>
      </c>
      <c r="H1388" s="13" t="s">
        <v>83</v>
      </c>
      <c r="I1388" s="13" t="s">
        <v>74</v>
      </c>
      <c r="J1388" s="14" t="s">
        <v>75</v>
      </c>
      <c r="K1388" s="14" t="s">
        <v>2044</v>
      </c>
      <c r="L1388" s="13">
        <v>2017</v>
      </c>
      <c r="M1388" s="15">
        <v>43294</v>
      </c>
      <c r="N1388" s="16" t="s">
        <v>77</v>
      </c>
      <c r="O1388" s="16">
        <v>0</v>
      </c>
      <c r="P1388" s="16" t="s">
        <v>78</v>
      </c>
      <c r="Q1388" s="16" t="s">
        <v>78</v>
      </c>
      <c r="R1388" s="16" t="s">
        <v>78</v>
      </c>
      <c r="S1388" s="16" t="s">
        <v>79</v>
      </c>
      <c r="T1388" s="14" t="s">
        <v>90</v>
      </c>
      <c r="U1388" s="13" t="s">
        <v>2047</v>
      </c>
      <c r="V1388" s="14" t="s">
        <v>2048</v>
      </c>
      <c r="W1388" s="13" t="s">
        <v>83</v>
      </c>
      <c r="X1388" s="17" t="s">
        <v>203</v>
      </c>
      <c r="Y1388" s="14">
        <v>773</v>
      </c>
      <c r="Z1388" s="14" t="s">
        <v>203</v>
      </c>
      <c r="AA1388" s="13" t="s">
        <v>79</v>
      </c>
      <c r="AB1388" s="18" t="s">
        <v>86</v>
      </c>
      <c r="AC1388" s="4">
        <f t="shared" si="210"/>
        <v>1</v>
      </c>
      <c r="AD1388" s="2">
        <f>IF(COUNTIF(D$2:D1388,D1388)&gt;1,0,1)</f>
        <v>0</v>
      </c>
      <c r="AG1388" s="2">
        <f t="shared" si="211"/>
        <v>0</v>
      </c>
      <c r="AH1388" s="2">
        <f t="shared" si="217"/>
        <v>0</v>
      </c>
      <c r="AI1388" s="2">
        <f t="shared" si="212"/>
        <v>0</v>
      </c>
      <c r="AJ1388" s="44" t="str">
        <f t="shared" si="213"/>
        <v>70588151R74930057J</v>
      </c>
      <c r="AK1388" s="2">
        <f>IF(COUNTIF(AJ$2:AJ1388,AJ1388)&gt;1,0,1)</f>
        <v>0</v>
      </c>
      <c r="AL1388" s="2">
        <f t="shared" si="214"/>
        <v>0</v>
      </c>
      <c r="AM1388" s="2">
        <f t="shared" si="215"/>
        <v>0</v>
      </c>
      <c r="AN1388" s="2">
        <f t="shared" si="216"/>
        <v>0</v>
      </c>
      <c r="AO1388" s="2" t="str">
        <f>VLOOKUP(D1388,'[1]Matriculados PD 2015_2019'!$D:$F,3,0)</f>
        <v>completo</v>
      </c>
      <c r="AP1388" s="2">
        <f t="shared" si="218"/>
        <v>0</v>
      </c>
      <c r="AQ1388" s="2">
        <f t="shared" si="219"/>
        <v>0</v>
      </c>
    </row>
    <row r="1389" spans="1:43">
      <c r="A1389" s="2">
        <v>530</v>
      </c>
      <c r="B1389" s="6" t="s">
        <v>1</v>
      </c>
      <c r="C1389" s="7" t="s">
        <v>120</v>
      </c>
      <c r="D1389" s="7" t="s">
        <v>2049</v>
      </c>
      <c r="E1389" s="8">
        <v>10495737</v>
      </c>
      <c r="F1389" s="8">
        <v>102481</v>
      </c>
      <c r="G1389" s="8" t="s">
        <v>2050</v>
      </c>
      <c r="H1389" s="7" t="s">
        <v>73</v>
      </c>
      <c r="I1389" s="7" t="s">
        <v>74</v>
      </c>
      <c r="J1389" s="8" t="s">
        <v>75</v>
      </c>
      <c r="K1389" s="8" t="s">
        <v>2051</v>
      </c>
      <c r="L1389" s="7">
        <v>2017</v>
      </c>
      <c r="M1389" s="9">
        <v>43181</v>
      </c>
      <c r="N1389" s="10" t="s">
        <v>77</v>
      </c>
      <c r="O1389" s="10">
        <v>0</v>
      </c>
      <c r="P1389" s="10" t="s">
        <v>78</v>
      </c>
      <c r="Q1389" s="10" t="s">
        <v>79</v>
      </c>
      <c r="R1389" s="10" t="s">
        <v>78</v>
      </c>
      <c r="S1389" s="10" t="s">
        <v>79</v>
      </c>
      <c r="T1389" s="8" t="s">
        <v>80</v>
      </c>
      <c r="U1389" s="7" t="s">
        <v>2052</v>
      </c>
      <c r="V1389" s="8" t="s">
        <v>2053</v>
      </c>
      <c r="W1389" s="7" t="s">
        <v>73</v>
      </c>
      <c r="X1389" s="11" t="s">
        <v>129</v>
      </c>
      <c r="Y1389" s="8">
        <v>60</v>
      </c>
      <c r="Z1389" s="8" t="s">
        <v>129</v>
      </c>
      <c r="AA1389" s="7" t="s">
        <v>99</v>
      </c>
      <c r="AB1389" s="12" t="s">
        <v>100</v>
      </c>
      <c r="AC1389" s="4">
        <f t="shared" si="210"/>
        <v>1</v>
      </c>
      <c r="AD1389" s="2">
        <f>IF(COUNTIF(D$2:D1389,D1389)&gt;1,0,1)</f>
        <v>1</v>
      </c>
      <c r="AG1389" s="2">
        <f t="shared" si="211"/>
        <v>1</v>
      </c>
      <c r="AH1389" s="2">
        <f t="shared" si="217"/>
        <v>0</v>
      </c>
      <c r="AI1389" s="2">
        <f t="shared" si="212"/>
        <v>1</v>
      </c>
      <c r="AJ1389" s="44" t="str">
        <f t="shared" si="213"/>
        <v>71225919W30424773M</v>
      </c>
      <c r="AK1389" s="2">
        <f>IF(COUNTIF(AJ$2:AJ1389,AJ1389)&gt;1,0,1)</f>
        <v>1</v>
      </c>
      <c r="AL1389" s="2">
        <f t="shared" si="214"/>
        <v>0</v>
      </c>
      <c r="AM1389" s="2">
        <f t="shared" si="215"/>
        <v>1</v>
      </c>
      <c r="AN1389" s="2">
        <f t="shared" si="216"/>
        <v>0</v>
      </c>
      <c r="AO1389" s="2" t="str">
        <f>VLOOKUP(D1389,'[1]Matriculados PD 2015_2019'!$D:$F,3,0)</f>
        <v>completo</v>
      </c>
      <c r="AP1389" s="2">
        <f t="shared" si="218"/>
        <v>1</v>
      </c>
      <c r="AQ1389" s="2">
        <f t="shared" si="219"/>
        <v>0</v>
      </c>
    </row>
    <row r="1390" spans="1:43">
      <c r="A1390" s="2">
        <v>530</v>
      </c>
      <c r="B1390" s="5" t="s">
        <v>1</v>
      </c>
      <c r="C1390" s="13" t="s">
        <v>120</v>
      </c>
      <c r="D1390" s="13" t="s">
        <v>2049</v>
      </c>
      <c r="E1390" s="14">
        <v>10495737</v>
      </c>
      <c r="F1390" s="14">
        <v>102481</v>
      </c>
      <c r="G1390" s="14" t="s">
        <v>2050</v>
      </c>
      <c r="H1390" s="13" t="s">
        <v>73</v>
      </c>
      <c r="I1390" s="13" t="s">
        <v>74</v>
      </c>
      <c r="J1390" s="14" t="s">
        <v>75</v>
      </c>
      <c r="K1390" s="14" t="s">
        <v>2051</v>
      </c>
      <c r="L1390" s="13">
        <v>2017</v>
      </c>
      <c r="M1390" s="15">
        <v>43181</v>
      </c>
      <c r="N1390" s="16" t="s">
        <v>77</v>
      </c>
      <c r="O1390" s="16">
        <v>0</v>
      </c>
      <c r="P1390" s="16" t="s">
        <v>78</v>
      </c>
      <c r="Q1390" s="16" t="s">
        <v>79</v>
      </c>
      <c r="R1390" s="16" t="s">
        <v>78</v>
      </c>
      <c r="S1390" s="16" t="s">
        <v>79</v>
      </c>
      <c r="T1390" s="14" t="s">
        <v>90</v>
      </c>
      <c r="U1390" s="13" t="s">
        <v>2052</v>
      </c>
      <c r="V1390" s="14" t="s">
        <v>2053</v>
      </c>
      <c r="W1390" s="13" t="s">
        <v>73</v>
      </c>
      <c r="X1390" s="17" t="s">
        <v>129</v>
      </c>
      <c r="Y1390" s="14">
        <v>60</v>
      </c>
      <c r="Z1390" s="14" t="s">
        <v>129</v>
      </c>
      <c r="AA1390" s="13" t="s">
        <v>99</v>
      </c>
      <c r="AB1390" s="18" t="s">
        <v>100</v>
      </c>
      <c r="AC1390" s="4">
        <f t="shared" si="210"/>
        <v>1</v>
      </c>
      <c r="AD1390" s="2">
        <f>IF(COUNTIF(D$2:D1390,D1390)&gt;1,0,1)</f>
        <v>0</v>
      </c>
      <c r="AG1390" s="2">
        <f t="shared" si="211"/>
        <v>0</v>
      </c>
      <c r="AH1390" s="2">
        <f t="shared" si="217"/>
        <v>0</v>
      </c>
      <c r="AI1390" s="2">
        <f t="shared" si="212"/>
        <v>0</v>
      </c>
      <c r="AJ1390" s="44" t="str">
        <f t="shared" si="213"/>
        <v>71225919W30424773M</v>
      </c>
      <c r="AK1390" s="2">
        <f>IF(COUNTIF(AJ$2:AJ1390,AJ1390)&gt;1,0,1)</f>
        <v>0</v>
      </c>
      <c r="AL1390" s="2">
        <f t="shared" si="214"/>
        <v>0</v>
      </c>
      <c r="AM1390" s="2">
        <f t="shared" si="215"/>
        <v>0</v>
      </c>
      <c r="AN1390" s="2">
        <f t="shared" si="216"/>
        <v>0</v>
      </c>
      <c r="AO1390" s="2" t="str">
        <f>VLOOKUP(D1390,'[1]Matriculados PD 2015_2019'!$D:$F,3,0)</f>
        <v>completo</v>
      </c>
      <c r="AP1390" s="2">
        <f t="shared" si="218"/>
        <v>0</v>
      </c>
      <c r="AQ1390" s="2">
        <f t="shared" si="219"/>
        <v>0</v>
      </c>
    </row>
    <row r="1391" spans="1:43">
      <c r="A1391" s="2">
        <v>530</v>
      </c>
      <c r="B1391" s="5" t="s">
        <v>1</v>
      </c>
      <c r="C1391" s="13" t="s">
        <v>120</v>
      </c>
      <c r="D1391" s="13" t="s">
        <v>2054</v>
      </c>
      <c r="E1391" s="14">
        <v>10411892</v>
      </c>
      <c r="F1391" s="14">
        <v>102481</v>
      </c>
      <c r="G1391" s="14" t="s">
        <v>2055</v>
      </c>
      <c r="H1391" s="13" t="s">
        <v>73</v>
      </c>
      <c r="I1391" s="13" t="s">
        <v>74</v>
      </c>
      <c r="J1391" s="14" t="s">
        <v>75</v>
      </c>
      <c r="K1391" s="14" t="s">
        <v>2056</v>
      </c>
      <c r="L1391" s="13">
        <v>2017</v>
      </c>
      <c r="M1391" s="15">
        <v>43294</v>
      </c>
      <c r="N1391" s="16" t="s">
        <v>77</v>
      </c>
      <c r="O1391" s="16">
        <v>0</v>
      </c>
      <c r="P1391" s="16" t="s">
        <v>78</v>
      </c>
      <c r="Q1391" s="16" t="s">
        <v>79</v>
      </c>
      <c r="R1391" s="16" t="s">
        <v>78</v>
      </c>
      <c r="S1391" s="16" t="s">
        <v>78</v>
      </c>
      <c r="T1391" s="14" t="s">
        <v>80</v>
      </c>
      <c r="U1391" s="13" t="s">
        <v>2009</v>
      </c>
      <c r="V1391" s="14" t="s">
        <v>2010</v>
      </c>
      <c r="W1391" s="13" t="s">
        <v>83</v>
      </c>
      <c r="X1391" s="17" t="s">
        <v>203</v>
      </c>
      <c r="Y1391" s="14">
        <v>660</v>
      </c>
      <c r="Z1391" s="14" t="s">
        <v>204</v>
      </c>
      <c r="AA1391" s="13" t="s">
        <v>79</v>
      </c>
      <c r="AB1391" s="18" t="s">
        <v>86</v>
      </c>
      <c r="AC1391" s="4">
        <f t="shared" si="210"/>
        <v>1</v>
      </c>
      <c r="AD1391" s="2">
        <f>IF(COUNTIF(D$2:D1391,D1391)&gt;1,0,1)</f>
        <v>1</v>
      </c>
      <c r="AG1391" s="2">
        <f t="shared" si="211"/>
        <v>1</v>
      </c>
      <c r="AH1391" s="2">
        <f t="shared" si="217"/>
        <v>0</v>
      </c>
      <c r="AI1391" s="2">
        <f t="shared" si="212"/>
        <v>1</v>
      </c>
      <c r="AJ1391" s="44" t="str">
        <f t="shared" si="213"/>
        <v>74941869A44360772M</v>
      </c>
      <c r="AK1391" s="2">
        <f>IF(COUNTIF(AJ$2:AJ1391,AJ1391)&gt;1,0,1)</f>
        <v>1</v>
      </c>
      <c r="AL1391" s="2">
        <f t="shared" si="214"/>
        <v>1</v>
      </c>
      <c r="AM1391" s="2">
        <f t="shared" si="215"/>
        <v>0</v>
      </c>
      <c r="AN1391" s="2">
        <f t="shared" si="216"/>
        <v>0</v>
      </c>
      <c r="AO1391" s="2" t="str">
        <f>VLOOKUP(D1391,'[1]Matriculados PD 2015_2019'!$D:$F,3,0)</f>
        <v>completo</v>
      </c>
      <c r="AP1391" s="2">
        <f t="shared" si="218"/>
        <v>1</v>
      </c>
      <c r="AQ1391" s="2">
        <f t="shared" si="219"/>
        <v>0</v>
      </c>
    </row>
    <row r="1392" spans="1:43">
      <c r="A1392" s="2">
        <v>530</v>
      </c>
      <c r="B1392" s="6" t="s">
        <v>1</v>
      </c>
      <c r="C1392" s="7" t="s">
        <v>120</v>
      </c>
      <c r="D1392" s="7" t="s">
        <v>2054</v>
      </c>
      <c r="E1392" s="8">
        <v>10411892</v>
      </c>
      <c r="F1392" s="8">
        <v>102481</v>
      </c>
      <c r="G1392" s="8" t="s">
        <v>2055</v>
      </c>
      <c r="H1392" s="7" t="s">
        <v>73</v>
      </c>
      <c r="I1392" s="7" t="s">
        <v>74</v>
      </c>
      <c r="J1392" s="8" t="s">
        <v>75</v>
      </c>
      <c r="K1392" s="8" t="s">
        <v>2056</v>
      </c>
      <c r="L1392" s="7">
        <v>2017</v>
      </c>
      <c r="M1392" s="9">
        <v>43294</v>
      </c>
      <c r="N1392" s="10" t="s">
        <v>77</v>
      </c>
      <c r="O1392" s="10">
        <v>0</v>
      </c>
      <c r="P1392" s="10" t="s">
        <v>78</v>
      </c>
      <c r="Q1392" s="10" t="s">
        <v>79</v>
      </c>
      <c r="R1392" s="10" t="s">
        <v>78</v>
      </c>
      <c r="S1392" s="10" t="s">
        <v>78</v>
      </c>
      <c r="T1392" s="8" t="s">
        <v>80</v>
      </c>
      <c r="U1392" s="7" t="s">
        <v>2013</v>
      </c>
      <c r="V1392" s="8" t="s">
        <v>2014</v>
      </c>
      <c r="W1392" s="7" t="s">
        <v>83</v>
      </c>
      <c r="X1392" s="11" t="s">
        <v>1077</v>
      </c>
      <c r="Y1392" s="8">
        <v>25</v>
      </c>
      <c r="Z1392" s="8" t="s">
        <v>1077</v>
      </c>
      <c r="AA1392" s="7" t="s">
        <v>79</v>
      </c>
      <c r="AB1392" s="12" t="s">
        <v>86</v>
      </c>
      <c r="AC1392" s="4">
        <f t="shared" si="210"/>
        <v>1</v>
      </c>
      <c r="AD1392" s="2">
        <f>IF(COUNTIF(D$2:D1392,D1392)&gt;1,0,1)</f>
        <v>0</v>
      </c>
      <c r="AG1392" s="2">
        <f t="shared" si="211"/>
        <v>0</v>
      </c>
      <c r="AH1392" s="2">
        <f t="shared" si="217"/>
        <v>0</v>
      </c>
      <c r="AI1392" s="2">
        <f t="shared" si="212"/>
        <v>0</v>
      </c>
      <c r="AJ1392" s="44" t="str">
        <f t="shared" si="213"/>
        <v>74941869A52362089J</v>
      </c>
      <c r="AK1392" s="2">
        <f>IF(COUNTIF(AJ$2:AJ1392,AJ1392)&gt;1,0,1)</f>
        <v>1</v>
      </c>
      <c r="AL1392" s="2">
        <f t="shared" si="214"/>
        <v>0</v>
      </c>
      <c r="AM1392" s="2">
        <f t="shared" si="215"/>
        <v>0</v>
      </c>
      <c r="AN1392" s="2">
        <f t="shared" si="216"/>
        <v>0</v>
      </c>
      <c r="AO1392" s="2" t="str">
        <f>VLOOKUP(D1392,'[1]Matriculados PD 2015_2019'!$D:$F,3,0)</f>
        <v>completo</v>
      </c>
      <c r="AP1392" s="2">
        <f t="shared" si="218"/>
        <v>0</v>
      </c>
      <c r="AQ1392" s="2">
        <f t="shared" si="219"/>
        <v>0</v>
      </c>
    </row>
    <row r="1393" spans="1:43">
      <c r="A1393" s="2">
        <v>530</v>
      </c>
      <c r="B1393" s="5" t="s">
        <v>1</v>
      </c>
      <c r="C1393" s="13" t="s">
        <v>120</v>
      </c>
      <c r="D1393" s="13" t="s">
        <v>2054</v>
      </c>
      <c r="E1393" s="14">
        <v>10411892</v>
      </c>
      <c r="F1393" s="14">
        <v>102481</v>
      </c>
      <c r="G1393" s="14" t="s">
        <v>2055</v>
      </c>
      <c r="H1393" s="13" t="s">
        <v>73</v>
      </c>
      <c r="I1393" s="13" t="s">
        <v>74</v>
      </c>
      <c r="J1393" s="14" t="s">
        <v>75</v>
      </c>
      <c r="K1393" s="14" t="s">
        <v>2056</v>
      </c>
      <c r="L1393" s="13">
        <v>2017</v>
      </c>
      <c r="M1393" s="15">
        <v>43294</v>
      </c>
      <c r="N1393" s="16" t="s">
        <v>77</v>
      </c>
      <c r="O1393" s="16">
        <v>0</v>
      </c>
      <c r="P1393" s="16" t="s">
        <v>78</v>
      </c>
      <c r="Q1393" s="16" t="s">
        <v>79</v>
      </c>
      <c r="R1393" s="16" t="s">
        <v>78</v>
      </c>
      <c r="S1393" s="16" t="s">
        <v>78</v>
      </c>
      <c r="T1393" s="14" t="s">
        <v>90</v>
      </c>
      <c r="U1393" s="13" t="s">
        <v>2013</v>
      </c>
      <c r="V1393" s="14" t="s">
        <v>2014</v>
      </c>
      <c r="W1393" s="13" t="s">
        <v>83</v>
      </c>
      <c r="X1393" s="17" t="s">
        <v>1077</v>
      </c>
      <c r="Y1393" s="14">
        <v>25</v>
      </c>
      <c r="Z1393" s="14" t="s">
        <v>1077</v>
      </c>
      <c r="AA1393" s="13" t="s">
        <v>79</v>
      </c>
      <c r="AB1393" s="18" t="s">
        <v>86</v>
      </c>
      <c r="AC1393" s="4">
        <f t="shared" si="210"/>
        <v>1</v>
      </c>
      <c r="AD1393" s="2">
        <f>IF(COUNTIF(D$2:D1393,D1393)&gt;1,0,1)</f>
        <v>0</v>
      </c>
      <c r="AG1393" s="2">
        <f t="shared" si="211"/>
        <v>0</v>
      </c>
      <c r="AH1393" s="2">
        <f t="shared" si="217"/>
        <v>0</v>
      </c>
      <c r="AI1393" s="2">
        <f t="shared" si="212"/>
        <v>0</v>
      </c>
      <c r="AJ1393" s="44" t="str">
        <f t="shared" si="213"/>
        <v>74941869A52362089J</v>
      </c>
      <c r="AK1393" s="2">
        <f>IF(COUNTIF(AJ$2:AJ1393,AJ1393)&gt;1,0,1)</f>
        <v>0</v>
      </c>
      <c r="AL1393" s="2">
        <f t="shared" si="214"/>
        <v>0</v>
      </c>
      <c r="AM1393" s="2">
        <f t="shared" si="215"/>
        <v>0</v>
      </c>
      <c r="AN1393" s="2">
        <f t="shared" si="216"/>
        <v>0</v>
      </c>
      <c r="AO1393" s="2" t="str">
        <f>VLOOKUP(D1393,'[1]Matriculados PD 2015_2019'!$D:$F,3,0)</f>
        <v>completo</v>
      </c>
      <c r="AP1393" s="2">
        <f t="shared" si="218"/>
        <v>0</v>
      </c>
      <c r="AQ1393" s="2">
        <f t="shared" si="219"/>
        <v>0</v>
      </c>
    </row>
    <row r="1394" spans="1:43">
      <c r="A1394" s="2">
        <v>530</v>
      </c>
      <c r="B1394" s="5" t="s">
        <v>1</v>
      </c>
      <c r="C1394" s="13" t="s">
        <v>120</v>
      </c>
      <c r="D1394" s="13" t="s">
        <v>2057</v>
      </c>
      <c r="E1394" s="14">
        <v>10431121</v>
      </c>
      <c r="F1394" s="14">
        <v>102481</v>
      </c>
      <c r="G1394" s="14" t="s">
        <v>2058</v>
      </c>
      <c r="H1394" s="13" t="s">
        <v>83</v>
      </c>
      <c r="I1394" s="13" t="s">
        <v>74</v>
      </c>
      <c r="J1394" s="14" t="s">
        <v>75</v>
      </c>
      <c r="K1394" s="14" t="s">
        <v>2059</v>
      </c>
      <c r="L1394" s="13">
        <v>2017</v>
      </c>
      <c r="M1394" s="15">
        <v>43273</v>
      </c>
      <c r="N1394" s="16" t="s">
        <v>77</v>
      </c>
      <c r="O1394" s="16">
        <v>0</v>
      </c>
      <c r="P1394" s="16" t="s">
        <v>78</v>
      </c>
      <c r="Q1394" s="16" t="s">
        <v>79</v>
      </c>
      <c r="R1394" s="16" t="s">
        <v>78</v>
      </c>
      <c r="S1394" s="16" t="s">
        <v>79</v>
      </c>
      <c r="T1394" s="14" t="s">
        <v>80</v>
      </c>
      <c r="U1394" s="13" t="s">
        <v>118</v>
      </c>
      <c r="V1394" s="14" t="s">
        <v>119</v>
      </c>
      <c r="W1394" s="13" t="s">
        <v>83</v>
      </c>
      <c r="X1394" s="17" t="s">
        <v>116</v>
      </c>
      <c r="Y1394" s="14">
        <v>500</v>
      </c>
      <c r="Z1394" s="14" t="s">
        <v>117</v>
      </c>
      <c r="AA1394" s="13" t="s">
        <v>107</v>
      </c>
      <c r="AB1394" s="18" t="s">
        <v>108</v>
      </c>
      <c r="AC1394" s="4">
        <f t="shared" si="210"/>
        <v>1</v>
      </c>
      <c r="AD1394" s="2">
        <f>IF(COUNTIF(D$2:D1394,D1394)&gt;1,0,1)</f>
        <v>1</v>
      </c>
      <c r="AG1394" s="2">
        <f t="shared" si="211"/>
        <v>1</v>
      </c>
      <c r="AH1394" s="2">
        <f t="shared" si="217"/>
        <v>0</v>
      </c>
      <c r="AI1394" s="2">
        <f t="shared" si="212"/>
        <v>1</v>
      </c>
      <c r="AJ1394" s="44" t="str">
        <f t="shared" si="213"/>
        <v>77803523C50702674W</v>
      </c>
      <c r="AK1394" s="2">
        <f>IF(COUNTIF(AJ$2:AJ1394,AJ1394)&gt;1,0,1)</f>
        <v>1</v>
      </c>
      <c r="AL1394" s="2">
        <f t="shared" si="214"/>
        <v>0</v>
      </c>
      <c r="AM1394" s="2">
        <f t="shared" si="215"/>
        <v>1</v>
      </c>
      <c r="AN1394" s="2">
        <f t="shared" si="216"/>
        <v>0</v>
      </c>
      <c r="AO1394" s="2" t="str">
        <f>VLOOKUP(D1394,'[1]Matriculados PD 2015_2019'!$D:$F,3,0)</f>
        <v>completo</v>
      </c>
      <c r="AP1394" s="2">
        <f t="shared" si="218"/>
        <v>1</v>
      </c>
      <c r="AQ1394" s="2">
        <f t="shared" si="219"/>
        <v>0</v>
      </c>
    </row>
    <row r="1395" spans="1:43">
      <c r="A1395" s="2">
        <v>530</v>
      </c>
      <c r="B1395" s="6" t="s">
        <v>1</v>
      </c>
      <c r="C1395" s="7" t="s">
        <v>120</v>
      </c>
      <c r="D1395" s="7" t="s">
        <v>2057</v>
      </c>
      <c r="E1395" s="8">
        <v>10431121</v>
      </c>
      <c r="F1395" s="8">
        <v>102481</v>
      </c>
      <c r="G1395" s="8" t="s">
        <v>2058</v>
      </c>
      <c r="H1395" s="7" t="s">
        <v>83</v>
      </c>
      <c r="I1395" s="7" t="s">
        <v>74</v>
      </c>
      <c r="J1395" s="8" t="s">
        <v>75</v>
      </c>
      <c r="K1395" s="8" t="s">
        <v>2059</v>
      </c>
      <c r="L1395" s="7">
        <v>2017</v>
      </c>
      <c r="M1395" s="9">
        <v>43273</v>
      </c>
      <c r="N1395" s="10" t="s">
        <v>77</v>
      </c>
      <c r="O1395" s="10">
        <v>0</v>
      </c>
      <c r="P1395" s="10" t="s">
        <v>78</v>
      </c>
      <c r="Q1395" s="10" t="s">
        <v>79</v>
      </c>
      <c r="R1395" s="10" t="s">
        <v>78</v>
      </c>
      <c r="S1395" s="10" t="s">
        <v>79</v>
      </c>
      <c r="T1395" s="8" t="s">
        <v>90</v>
      </c>
      <c r="U1395" s="7" t="s">
        <v>118</v>
      </c>
      <c r="V1395" s="8" t="s">
        <v>119</v>
      </c>
      <c r="W1395" s="7" t="s">
        <v>83</v>
      </c>
      <c r="X1395" s="11" t="s">
        <v>116</v>
      </c>
      <c r="Y1395" s="8">
        <v>500</v>
      </c>
      <c r="Z1395" s="8" t="s">
        <v>117</v>
      </c>
      <c r="AA1395" s="7" t="s">
        <v>107</v>
      </c>
      <c r="AB1395" s="12" t="s">
        <v>108</v>
      </c>
      <c r="AC1395" s="4">
        <f t="shared" si="210"/>
        <v>1</v>
      </c>
      <c r="AD1395" s="2">
        <f>IF(COUNTIF(D$2:D1395,D1395)&gt;1,0,1)</f>
        <v>0</v>
      </c>
      <c r="AG1395" s="2">
        <f t="shared" si="211"/>
        <v>0</v>
      </c>
      <c r="AH1395" s="2">
        <f t="shared" si="217"/>
        <v>0</v>
      </c>
      <c r="AI1395" s="2">
        <f t="shared" si="212"/>
        <v>0</v>
      </c>
      <c r="AJ1395" s="44" t="str">
        <f t="shared" si="213"/>
        <v>77803523C50702674W</v>
      </c>
      <c r="AK1395" s="2">
        <f>IF(COUNTIF(AJ$2:AJ1395,AJ1395)&gt;1,0,1)</f>
        <v>0</v>
      </c>
      <c r="AL1395" s="2">
        <f t="shared" si="214"/>
        <v>0</v>
      </c>
      <c r="AM1395" s="2">
        <f t="shared" si="215"/>
        <v>0</v>
      </c>
      <c r="AN1395" s="2">
        <f t="shared" si="216"/>
        <v>0</v>
      </c>
      <c r="AO1395" s="2" t="str">
        <f>VLOOKUP(D1395,'[1]Matriculados PD 2015_2019'!$D:$F,3,0)</f>
        <v>completo</v>
      </c>
      <c r="AP1395" s="2">
        <f t="shared" si="218"/>
        <v>0</v>
      </c>
      <c r="AQ1395" s="2">
        <f t="shared" si="219"/>
        <v>0</v>
      </c>
    </row>
    <row r="1396" spans="1:43">
      <c r="A1396" s="2">
        <v>530</v>
      </c>
      <c r="B1396" s="5" t="s">
        <v>1</v>
      </c>
      <c r="C1396" s="13" t="s">
        <v>120</v>
      </c>
      <c r="D1396" s="13" t="s">
        <v>2060</v>
      </c>
      <c r="E1396" s="14">
        <v>20051871</v>
      </c>
      <c r="F1396" s="14">
        <v>102481</v>
      </c>
      <c r="G1396" s="14" t="s">
        <v>2061</v>
      </c>
      <c r="H1396" s="13" t="s">
        <v>73</v>
      </c>
      <c r="I1396" s="13" t="s">
        <v>120</v>
      </c>
      <c r="J1396" s="14" t="s">
        <v>75</v>
      </c>
      <c r="K1396" s="14" t="s">
        <v>2062</v>
      </c>
      <c r="L1396" s="13">
        <v>2017</v>
      </c>
      <c r="M1396" s="15">
        <v>43089</v>
      </c>
      <c r="N1396" s="16" t="s">
        <v>77</v>
      </c>
      <c r="O1396" s="16">
        <v>0</v>
      </c>
      <c r="P1396" s="16" t="s">
        <v>78</v>
      </c>
      <c r="Q1396" s="16" t="s">
        <v>78</v>
      </c>
      <c r="R1396" s="16" t="s">
        <v>78</v>
      </c>
      <c r="S1396" s="16" t="s">
        <v>78</v>
      </c>
      <c r="T1396" s="14" t="s">
        <v>80</v>
      </c>
      <c r="U1396" s="13" t="s">
        <v>210</v>
      </c>
      <c r="V1396" s="14" t="s">
        <v>211</v>
      </c>
      <c r="W1396" s="13" t="s">
        <v>83</v>
      </c>
      <c r="X1396" s="17" t="s">
        <v>203</v>
      </c>
      <c r="Y1396" s="14">
        <v>773</v>
      </c>
      <c r="Z1396" s="14" t="s">
        <v>203</v>
      </c>
      <c r="AA1396" s="13" t="s">
        <v>79</v>
      </c>
      <c r="AB1396" s="18" t="s">
        <v>86</v>
      </c>
      <c r="AC1396" s="4">
        <f t="shared" si="210"/>
        <v>1</v>
      </c>
      <c r="AD1396" s="2">
        <f>IF(COUNTIF(D$2:D1396,D1396)&gt;1,0,1)</f>
        <v>1</v>
      </c>
      <c r="AG1396" s="2">
        <f t="shared" si="211"/>
        <v>0</v>
      </c>
      <c r="AH1396" s="2">
        <f t="shared" si="217"/>
        <v>0</v>
      </c>
      <c r="AI1396" s="2">
        <f t="shared" si="212"/>
        <v>1</v>
      </c>
      <c r="AJ1396" s="44" t="str">
        <f t="shared" si="213"/>
        <v>AO52550430518834L</v>
      </c>
      <c r="AK1396" s="2">
        <f>IF(COUNTIF(AJ$2:AJ1396,AJ1396)&gt;1,0,1)</f>
        <v>1</v>
      </c>
      <c r="AL1396" s="2">
        <f t="shared" si="214"/>
        <v>1</v>
      </c>
      <c r="AM1396" s="2">
        <f t="shared" si="215"/>
        <v>0</v>
      </c>
      <c r="AN1396" s="2">
        <f t="shared" si="216"/>
        <v>1</v>
      </c>
      <c r="AO1396" s="2" t="str">
        <f>VLOOKUP(D1396,'[1]Matriculados PD 2015_2019'!$D:$F,3,0)</f>
        <v>completo</v>
      </c>
      <c r="AP1396" s="2">
        <f t="shared" si="218"/>
        <v>1</v>
      </c>
      <c r="AQ1396" s="2">
        <f t="shared" si="219"/>
        <v>0</v>
      </c>
    </row>
    <row r="1397" spans="1:43">
      <c r="A1397" s="2">
        <v>530</v>
      </c>
      <c r="B1397" s="6" t="s">
        <v>1</v>
      </c>
      <c r="C1397" s="7" t="s">
        <v>120</v>
      </c>
      <c r="D1397" s="7" t="s">
        <v>2060</v>
      </c>
      <c r="E1397" s="8">
        <v>20051871</v>
      </c>
      <c r="F1397" s="8">
        <v>102481</v>
      </c>
      <c r="G1397" s="8" t="s">
        <v>2061</v>
      </c>
      <c r="H1397" s="7" t="s">
        <v>73</v>
      </c>
      <c r="I1397" s="7" t="s">
        <v>120</v>
      </c>
      <c r="J1397" s="8" t="s">
        <v>75</v>
      </c>
      <c r="K1397" s="8" t="s">
        <v>2062</v>
      </c>
      <c r="L1397" s="7">
        <v>2017</v>
      </c>
      <c r="M1397" s="9">
        <v>43089</v>
      </c>
      <c r="N1397" s="10" t="s">
        <v>77</v>
      </c>
      <c r="O1397" s="10">
        <v>0</v>
      </c>
      <c r="P1397" s="10" t="s">
        <v>78</v>
      </c>
      <c r="Q1397" s="10" t="s">
        <v>78</v>
      </c>
      <c r="R1397" s="10" t="s">
        <v>78</v>
      </c>
      <c r="S1397" s="10" t="s">
        <v>78</v>
      </c>
      <c r="T1397" s="8" t="s">
        <v>80</v>
      </c>
      <c r="U1397" s="7" t="s">
        <v>275</v>
      </c>
      <c r="V1397" s="8" t="s">
        <v>276</v>
      </c>
      <c r="W1397" s="7" t="s">
        <v>73</v>
      </c>
      <c r="X1397" s="11" t="s">
        <v>203</v>
      </c>
      <c r="Y1397" s="8">
        <v>773</v>
      </c>
      <c r="Z1397" s="8" t="s">
        <v>203</v>
      </c>
      <c r="AA1397" s="7" t="s">
        <v>79</v>
      </c>
      <c r="AB1397" s="12" t="s">
        <v>86</v>
      </c>
      <c r="AC1397" s="4">
        <f t="shared" si="210"/>
        <v>1</v>
      </c>
      <c r="AD1397" s="2">
        <f>IF(COUNTIF(D$2:D1397,D1397)&gt;1,0,1)</f>
        <v>0</v>
      </c>
      <c r="AG1397" s="2">
        <f t="shared" si="211"/>
        <v>0</v>
      </c>
      <c r="AH1397" s="2">
        <f t="shared" si="217"/>
        <v>0</v>
      </c>
      <c r="AI1397" s="2">
        <f t="shared" si="212"/>
        <v>0</v>
      </c>
      <c r="AJ1397" s="44" t="str">
        <f t="shared" si="213"/>
        <v>AO52550452756051P</v>
      </c>
      <c r="AK1397" s="2">
        <f>IF(COUNTIF(AJ$2:AJ1397,AJ1397)&gt;1,0,1)</f>
        <v>1</v>
      </c>
      <c r="AL1397" s="2">
        <f t="shared" si="214"/>
        <v>0</v>
      </c>
      <c r="AM1397" s="2">
        <f t="shared" si="215"/>
        <v>0</v>
      </c>
      <c r="AN1397" s="2">
        <f t="shared" si="216"/>
        <v>0</v>
      </c>
      <c r="AO1397" s="2" t="str">
        <f>VLOOKUP(D1397,'[1]Matriculados PD 2015_2019'!$D:$F,3,0)</f>
        <v>completo</v>
      </c>
      <c r="AP1397" s="2">
        <f t="shared" si="218"/>
        <v>0</v>
      </c>
      <c r="AQ1397" s="2">
        <f t="shared" si="219"/>
        <v>0</v>
      </c>
    </row>
    <row r="1398" spans="1:43">
      <c r="A1398" s="2">
        <v>530</v>
      </c>
      <c r="B1398" s="5" t="s">
        <v>1</v>
      </c>
      <c r="C1398" s="13" t="s">
        <v>120</v>
      </c>
      <c r="D1398" s="13" t="s">
        <v>2060</v>
      </c>
      <c r="E1398" s="14">
        <v>20051871</v>
      </c>
      <c r="F1398" s="14">
        <v>102481</v>
      </c>
      <c r="G1398" s="14" t="s">
        <v>2061</v>
      </c>
      <c r="H1398" s="13" t="s">
        <v>73</v>
      </c>
      <c r="I1398" s="13" t="s">
        <v>120</v>
      </c>
      <c r="J1398" s="14" t="s">
        <v>75</v>
      </c>
      <c r="K1398" s="14" t="s">
        <v>2062</v>
      </c>
      <c r="L1398" s="13">
        <v>2017</v>
      </c>
      <c r="M1398" s="15">
        <v>43089</v>
      </c>
      <c r="N1398" s="16" t="s">
        <v>77</v>
      </c>
      <c r="O1398" s="16">
        <v>0</v>
      </c>
      <c r="P1398" s="16" t="s">
        <v>78</v>
      </c>
      <c r="Q1398" s="16" t="s">
        <v>78</v>
      </c>
      <c r="R1398" s="16" t="s">
        <v>78</v>
      </c>
      <c r="S1398" s="16" t="s">
        <v>78</v>
      </c>
      <c r="T1398" s="14" t="s">
        <v>90</v>
      </c>
      <c r="U1398" s="13" t="s">
        <v>275</v>
      </c>
      <c r="V1398" s="14" t="s">
        <v>276</v>
      </c>
      <c r="W1398" s="13" t="s">
        <v>73</v>
      </c>
      <c r="X1398" s="17" t="s">
        <v>203</v>
      </c>
      <c r="Y1398" s="14">
        <v>773</v>
      </c>
      <c r="Z1398" s="14" t="s">
        <v>203</v>
      </c>
      <c r="AA1398" s="13" t="s">
        <v>79</v>
      </c>
      <c r="AB1398" s="18" t="s">
        <v>86</v>
      </c>
      <c r="AC1398" s="4">
        <f t="shared" si="210"/>
        <v>1</v>
      </c>
      <c r="AD1398" s="2">
        <f>IF(COUNTIF(D$2:D1398,D1398)&gt;1,0,1)</f>
        <v>0</v>
      </c>
      <c r="AG1398" s="2">
        <f t="shared" si="211"/>
        <v>0</v>
      </c>
      <c r="AH1398" s="2">
        <f t="shared" si="217"/>
        <v>0</v>
      </c>
      <c r="AI1398" s="2">
        <f t="shared" si="212"/>
        <v>0</v>
      </c>
      <c r="AJ1398" s="44" t="str">
        <f t="shared" si="213"/>
        <v>AO52550452756051P</v>
      </c>
      <c r="AK1398" s="2">
        <f>IF(COUNTIF(AJ$2:AJ1398,AJ1398)&gt;1,0,1)</f>
        <v>0</v>
      </c>
      <c r="AL1398" s="2">
        <f t="shared" si="214"/>
        <v>0</v>
      </c>
      <c r="AM1398" s="2">
        <f t="shared" si="215"/>
        <v>0</v>
      </c>
      <c r="AN1398" s="2">
        <f t="shared" si="216"/>
        <v>0</v>
      </c>
      <c r="AO1398" s="2" t="str">
        <f>VLOOKUP(D1398,'[1]Matriculados PD 2015_2019'!$D:$F,3,0)</f>
        <v>completo</v>
      </c>
      <c r="AP1398" s="2">
        <f t="shared" si="218"/>
        <v>0</v>
      </c>
      <c r="AQ1398" s="2">
        <f t="shared" si="219"/>
        <v>0</v>
      </c>
    </row>
    <row r="1399" spans="1:43">
      <c r="A1399" s="2">
        <v>530</v>
      </c>
      <c r="B1399" s="6" t="s">
        <v>1</v>
      </c>
      <c r="C1399" s="7" t="s">
        <v>120</v>
      </c>
      <c r="D1399" s="7" t="s">
        <v>2063</v>
      </c>
      <c r="E1399" s="8">
        <v>20065540</v>
      </c>
      <c r="F1399" s="8">
        <v>102481</v>
      </c>
      <c r="G1399" s="8" t="s">
        <v>2064</v>
      </c>
      <c r="H1399" s="7" t="s">
        <v>73</v>
      </c>
      <c r="I1399" s="7" t="s">
        <v>2065</v>
      </c>
      <c r="J1399" s="8" t="s">
        <v>75</v>
      </c>
      <c r="K1399" s="8" t="s">
        <v>2066</v>
      </c>
      <c r="L1399" s="7">
        <v>2017</v>
      </c>
      <c r="M1399" s="9">
        <v>43045</v>
      </c>
      <c r="N1399" s="10" t="s">
        <v>77</v>
      </c>
      <c r="O1399" s="10">
        <v>0</v>
      </c>
      <c r="P1399" s="10" t="s">
        <v>78</v>
      </c>
      <c r="Q1399" s="10" t="s">
        <v>78</v>
      </c>
      <c r="R1399" s="10" t="s">
        <v>78</v>
      </c>
      <c r="S1399" s="10" t="s">
        <v>78</v>
      </c>
      <c r="T1399" s="8" t="s">
        <v>80</v>
      </c>
      <c r="U1399" s="7" t="s">
        <v>138</v>
      </c>
      <c r="V1399" s="8" t="s">
        <v>139</v>
      </c>
      <c r="W1399" s="7" t="s">
        <v>83</v>
      </c>
      <c r="X1399" s="11" t="s">
        <v>137</v>
      </c>
      <c r="Y1399" s="8">
        <v>420</v>
      </c>
      <c r="Z1399" s="8" t="s">
        <v>137</v>
      </c>
      <c r="AA1399" s="7" t="s">
        <v>99</v>
      </c>
      <c r="AB1399" s="12" t="s">
        <v>100</v>
      </c>
      <c r="AC1399" s="4">
        <f t="shared" si="210"/>
        <v>1</v>
      </c>
      <c r="AD1399" s="2">
        <f>IF(COUNTIF(D$2:D1399,D1399)&gt;1,0,1)</f>
        <v>1</v>
      </c>
      <c r="AG1399" s="2">
        <f t="shared" si="211"/>
        <v>0</v>
      </c>
      <c r="AH1399" s="2">
        <f t="shared" si="217"/>
        <v>0</v>
      </c>
      <c r="AI1399" s="2">
        <f t="shared" si="212"/>
        <v>1</v>
      </c>
      <c r="AJ1399" s="44" t="str">
        <f t="shared" si="213"/>
        <v>N000241AA3594264</v>
      </c>
      <c r="AK1399" s="2">
        <f>IF(COUNTIF(AJ$2:AJ1399,AJ1399)&gt;1,0,1)</f>
        <v>1</v>
      </c>
      <c r="AL1399" s="2">
        <f t="shared" si="214"/>
        <v>1</v>
      </c>
      <c r="AM1399" s="2">
        <f t="shared" si="215"/>
        <v>0</v>
      </c>
      <c r="AN1399" s="2">
        <f t="shared" si="216"/>
        <v>1</v>
      </c>
      <c r="AO1399" s="2" t="str">
        <f>VLOOKUP(D1399,'[1]Matriculados PD 2015_2019'!$D:$F,3,0)</f>
        <v>completo</v>
      </c>
      <c r="AP1399" s="2">
        <f t="shared" si="218"/>
        <v>1</v>
      </c>
      <c r="AQ1399" s="2">
        <f t="shared" si="219"/>
        <v>0</v>
      </c>
    </row>
    <row r="1400" spans="1:43">
      <c r="A1400" s="2">
        <v>530</v>
      </c>
      <c r="B1400" s="5" t="s">
        <v>1</v>
      </c>
      <c r="C1400" s="13" t="s">
        <v>120</v>
      </c>
      <c r="D1400" s="13" t="s">
        <v>2063</v>
      </c>
      <c r="E1400" s="14">
        <v>20065540</v>
      </c>
      <c r="F1400" s="14">
        <v>102481</v>
      </c>
      <c r="G1400" s="14" t="s">
        <v>2064</v>
      </c>
      <c r="H1400" s="13" t="s">
        <v>73</v>
      </c>
      <c r="I1400" s="13" t="s">
        <v>2065</v>
      </c>
      <c r="J1400" s="14" t="s">
        <v>75</v>
      </c>
      <c r="K1400" s="14" t="s">
        <v>2066</v>
      </c>
      <c r="L1400" s="13">
        <v>2017</v>
      </c>
      <c r="M1400" s="15">
        <v>43045</v>
      </c>
      <c r="N1400" s="16" t="s">
        <v>77</v>
      </c>
      <c r="O1400" s="16">
        <v>0</v>
      </c>
      <c r="P1400" s="16" t="s">
        <v>78</v>
      </c>
      <c r="Q1400" s="16" t="s">
        <v>78</v>
      </c>
      <c r="R1400" s="16" t="s">
        <v>78</v>
      </c>
      <c r="S1400" s="16" t="s">
        <v>78</v>
      </c>
      <c r="T1400" s="14" t="s">
        <v>80</v>
      </c>
      <c r="U1400" s="13" t="s">
        <v>140</v>
      </c>
      <c r="V1400" s="14" t="s">
        <v>141</v>
      </c>
      <c r="W1400" s="13" t="s">
        <v>83</v>
      </c>
      <c r="X1400" s="17" t="s">
        <v>137</v>
      </c>
      <c r="Y1400" s="14">
        <v>420</v>
      </c>
      <c r="Z1400" s="14" t="s">
        <v>137</v>
      </c>
      <c r="AA1400" s="13" t="s">
        <v>99</v>
      </c>
      <c r="AB1400" s="18" t="s">
        <v>100</v>
      </c>
      <c r="AC1400" s="4">
        <f t="shared" si="210"/>
        <v>1</v>
      </c>
      <c r="AD1400" s="2">
        <f>IF(COUNTIF(D$2:D1400,D1400)&gt;1,0,1)</f>
        <v>0</v>
      </c>
      <c r="AG1400" s="2">
        <f t="shared" si="211"/>
        <v>0</v>
      </c>
      <c r="AH1400" s="2">
        <f t="shared" si="217"/>
        <v>0</v>
      </c>
      <c r="AI1400" s="2">
        <f t="shared" si="212"/>
        <v>0</v>
      </c>
      <c r="AJ1400" s="44" t="str">
        <f t="shared" si="213"/>
        <v>N000241X01583221Q</v>
      </c>
      <c r="AK1400" s="2">
        <f>IF(COUNTIF(AJ$2:AJ1400,AJ1400)&gt;1,0,1)</f>
        <v>1</v>
      </c>
      <c r="AL1400" s="2">
        <f t="shared" si="214"/>
        <v>0</v>
      </c>
      <c r="AM1400" s="2">
        <f t="shared" si="215"/>
        <v>0</v>
      </c>
      <c r="AN1400" s="2">
        <f t="shared" si="216"/>
        <v>0</v>
      </c>
      <c r="AO1400" s="2" t="str">
        <f>VLOOKUP(D1400,'[1]Matriculados PD 2015_2019'!$D:$F,3,0)</f>
        <v>completo</v>
      </c>
      <c r="AP1400" s="2">
        <f t="shared" si="218"/>
        <v>0</v>
      </c>
      <c r="AQ1400" s="2">
        <f t="shared" si="219"/>
        <v>0</v>
      </c>
    </row>
    <row r="1401" spans="1:43">
      <c r="A1401" s="2">
        <v>530</v>
      </c>
      <c r="B1401" s="6" t="s">
        <v>1</v>
      </c>
      <c r="C1401" s="7" t="s">
        <v>120</v>
      </c>
      <c r="D1401" s="7" t="s">
        <v>2063</v>
      </c>
      <c r="E1401" s="8">
        <v>20065540</v>
      </c>
      <c r="F1401" s="8">
        <v>102481</v>
      </c>
      <c r="G1401" s="8" t="s">
        <v>2064</v>
      </c>
      <c r="H1401" s="7" t="s">
        <v>73</v>
      </c>
      <c r="I1401" s="7" t="s">
        <v>2065</v>
      </c>
      <c r="J1401" s="8" t="s">
        <v>75</v>
      </c>
      <c r="K1401" s="8" t="s">
        <v>2066</v>
      </c>
      <c r="L1401" s="7">
        <v>2017</v>
      </c>
      <c r="M1401" s="9">
        <v>43045</v>
      </c>
      <c r="N1401" s="10" t="s">
        <v>77</v>
      </c>
      <c r="O1401" s="10">
        <v>0</v>
      </c>
      <c r="P1401" s="10" t="s">
        <v>78</v>
      </c>
      <c r="Q1401" s="10" t="s">
        <v>78</v>
      </c>
      <c r="R1401" s="10" t="s">
        <v>78</v>
      </c>
      <c r="S1401" s="10" t="s">
        <v>78</v>
      </c>
      <c r="T1401" s="8" t="s">
        <v>90</v>
      </c>
      <c r="U1401" s="7" t="s">
        <v>140</v>
      </c>
      <c r="V1401" s="8" t="s">
        <v>141</v>
      </c>
      <c r="W1401" s="7" t="s">
        <v>83</v>
      </c>
      <c r="X1401" s="11" t="s">
        <v>137</v>
      </c>
      <c r="Y1401" s="8">
        <v>420</v>
      </c>
      <c r="Z1401" s="8" t="s">
        <v>137</v>
      </c>
      <c r="AA1401" s="7" t="s">
        <v>99</v>
      </c>
      <c r="AB1401" s="12" t="s">
        <v>100</v>
      </c>
      <c r="AC1401" s="4">
        <f t="shared" si="210"/>
        <v>1</v>
      </c>
      <c r="AD1401" s="2">
        <f>IF(COUNTIF(D$2:D1401,D1401)&gt;1,0,1)</f>
        <v>0</v>
      </c>
      <c r="AG1401" s="2">
        <f t="shared" si="211"/>
        <v>0</v>
      </c>
      <c r="AH1401" s="2">
        <f t="shared" si="217"/>
        <v>0</v>
      </c>
      <c r="AI1401" s="2">
        <f t="shared" si="212"/>
        <v>0</v>
      </c>
      <c r="AJ1401" s="44" t="str">
        <f t="shared" si="213"/>
        <v>N000241X01583221Q</v>
      </c>
      <c r="AK1401" s="2">
        <f>IF(COUNTIF(AJ$2:AJ1401,AJ1401)&gt;1,0,1)</f>
        <v>0</v>
      </c>
      <c r="AL1401" s="2">
        <f t="shared" si="214"/>
        <v>0</v>
      </c>
      <c r="AM1401" s="2">
        <f t="shared" si="215"/>
        <v>0</v>
      </c>
      <c r="AN1401" s="2">
        <f t="shared" si="216"/>
        <v>0</v>
      </c>
      <c r="AO1401" s="2" t="str">
        <f>VLOOKUP(D1401,'[1]Matriculados PD 2015_2019'!$D:$F,3,0)</f>
        <v>completo</v>
      </c>
      <c r="AP1401" s="2">
        <f t="shared" si="218"/>
        <v>0</v>
      </c>
      <c r="AQ1401" s="2">
        <f t="shared" si="219"/>
        <v>0</v>
      </c>
    </row>
    <row r="1402" spans="1:43">
      <c r="A1402" s="2">
        <v>531</v>
      </c>
      <c r="B1402" s="5" t="s">
        <v>277</v>
      </c>
      <c r="C1402" s="13" t="s">
        <v>120</v>
      </c>
      <c r="D1402" s="13" t="s">
        <v>2067</v>
      </c>
      <c r="E1402" s="14">
        <v>20058020</v>
      </c>
      <c r="F1402" s="14">
        <v>102482</v>
      </c>
      <c r="G1402" s="14" t="s">
        <v>2068</v>
      </c>
      <c r="H1402" s="13" t="s">
        <v>73</v>
      </c>
      <c r="I1402" s="13" t="s">
        <v>74</v>
      </c>
      <c r="J1402" s="14" t="s">
        <v>75</v>
      </c>
      <c r="K1402" s="14" t="s">
        <v>2069</v>
      </c>
      <c r="L1402" s="13">
        <v>2017</v>
      </c>
      <c r="M1402" s="15">
        <v>43068</v>
      </c>
      <c r="N1402" s="16" t="s">
        <v>113</v>
      </c>
      <c r="O1402" s="16">
        <v>0</v>
      </c>
      <c r="P1402" s="16" t="s">
        <v>78</v>
      </c>
      <c r="Q1402" s="16" t="s">
        <v>79</v>
      </c>
      <c r="R1402" s="16" t="s">
        <v>78</v>
      </c>
      <c r="S1402" s="16" t="s">
        <v>78</v>
      </c>
      <c r="T1402" s="14" t="s">
        <v>80</v>
      </c>
      <c r="U1402" s="13" t="s">
        <v>2070</v>
      </c>
      <c r="V1402" s="14" t="s">
        <v>2071</v>
      </c>
      <c r="W1402" s="13" t="s">
        <v>83</v>
      </c>
      <c r="X1402" s="17" t="s">
        <v>2109</v>
      </c>
      <c r="Y1402" s="14">
        <v>610</v>
      </c>
      <c r="Z1402" s="14" t="s">
        <v>294</v>
      </c>
      <c r="AA1402" s="13" t="s">
        <v>79</v>
      </c>
      <c r="AB1402" s="18" t="s">
        <v>86</v>
      </c>
      <c r="AC1402" s="4">
        <f t="shared" si="210"/>
        <v>1</v>
      </c>
      <c r="AD1402" s="2">
        <f>IF(COUNTIF(D$2:D1402,D1402)&gt;1,0,1)</f>
        <v>1</v>
      </c>
      <c r="AG1402" s="2">
        <f t="shared" si="211"/>
        <v>1</v>
      </c>
      <c r="AH1402" s="2">
        <f t="shared" si="217"/>
        <v>0</v>
      </c>
      <c r="AI1402" s="2">
        <f t="shared" si="212"/>
        <v>0</v>
      </c>
      <c r="AJ1402" s="44" t="str">
        <f t="shared" si="213"/>
        <v>05705677K24052930J</v>
      </c>
      <c r="AK1402" s="2">
        <f>IF(COUNTIF(AJ$2:AJ1402,AJ1402)&gt;1,0,1)</f>
        <v>1</v>
      </c>
      <c r="AL1402" s="2">
        <f t="shared" si="214"/>
        <v>1</v>
      </c>
      <c r="AM1402" s="2">
        <f t="shared" si="215"/>
        <v>0</v>
      </c>
      <c r="AN1402" s="2">
        <f t="shared" si="216"/>
        <v>0</v>
      </c>
      <c r="AO1402" s="2" t="str">
        <f>VLOOKUP(D1402,'[1]Matriculados PD 2015_2019'!$D:$F,3,0)</f>
        <v>completo</v>
      </c>
      <c r="AP1402" s="2">
        <f t="shared" si="218"/>
        <v>1</v>
      </c>
      <c r="AQ1402" s="2">
        <f t="shared" si="219"/>
        <v>0</v>
      </c>
    </row>
    <row r="1403" spans="1:43">
      <c r="A1403" s="2">
        <v>531</v>
      </c>
      <c r="B1403" s="6" t="s">
        <v>277</v>
      </c>
      <c r="C1403" s="7" t="s">
        <v>120</v>
      </c>
      <c r="D1403" s="7" t="s">
        <v>2067</v>
      </c>
      <c r="E1403" s="8">
        <v>20058020</v>
      </c>
      <c r="F1403" s="8">
        <v>102482</v>
      </c>
      <c r="G1403" s="8" t="s">
        <v>2068</v>
      </c>
      <c r="H1403" s="7" t="s">
        <v>73</v>
      </c>
      <c r="I1403" s="7" t="s">
        <v>74</v>
      </c>
      <c r="J1403" s="8" t="s">
        <v>75</v>
      </c>
      <c r="K1403" s="8" t="s">
        <v>2069</v>
      </c>
      <c r="L1403" s="7">
        <v>2017</v>
      </c>
      <c r="M1403" s="9">
        <v>43068</v>
      </c>
      <c r="N1403" s="10" t="s">
        <v>113</v>
      </c>
      <c r="O1403" s="10">
        <v>0</v>
      </c>
      <c r="P1403" s="10" t="s">
        <v>78</v>
      </c>
      <c r="Q1403" s="10" t="s">
        <v>79</v>
      </c>
      <c r="R1403" s="10" t="s">
        <v>78</v>
      </c>
      <c r="S1403" s="10" t="s">
        <v>78</v>
      </c>
      <c r="T1403" s="8" t="s">
        <v>80</v>
      </c>
      <c r="U1403" s="7" t="s">
        <v>297</v>
      </c>
      <c r="V1403" s="8" t="s">
        <v>298</v>
      </c>
      <c r="W1403" s="7" t="s">
        <v>83</v>
      </c>
      <c r="X1403" s="11"/>
      <c r="Y1403" s="8"/>
      <c r="Z1403" s="8"/>
      <c r="AA1403" s="7"/>
      <c r="AB1403" s="12"/>
      <c r="AC1403" s="4">
        <f t="shared" si="210"/>
        <v>1</v>
      </c>
      <c r="AD1403" s="2">
        <f>IF(COUNTIF(D$2:D1403,D1403)&gt;1,0,1)</f>
        <v>0</v>
      </c>
      <c r="AG1403" s="2">
        <f t="shared" si="211"/>
        <v>0</v>
      </c>
      <c r="AH1403" s="2">
        <f t="shared" si="217"/>
        <v>0</v>
      </c>
      <c r="AI1403" s="2">
        <f t="shared" si="212"/>
        <v>0</v>
      </c>
      <c r="AJ1403" s="44" t="str">
        <f t="shared" si="213"/>
        <v>05705677K30943261G</v>
      </c>
      <c r="AK1403" s="2">
        <f>IF(COUNTIF(AJ$2:AJ1403,AJ1403)&gt;1,0,1)</f>
        <v>1</v>
      </c>
      <c r="AL1403" s="2">
        <f t="shared" si="214"/>
        <v>0</v>
      </c>
      <c r="AM1403" s="2">
        <f t="shared" si="215"/>
        <v>0</v>
      </c>
      <c r="AN1403" s="2">
        <f t="shared" si="216"/>
        <v>0</v>
      </c>
      <c r="AO1403" s="2" t="str">
        <f>VLOOKUP(D1403,'[1]Matriculados PD 2015_2019'!$D:$F,3,0)</f>
        <v>completo</v>
      </c>
      <c r="AP1403" s="2">
        <f t="shared" si="218"/>
        <v>0</v>
      </c>
      <c r="AQ1403" s="2">
        <f t="shared" si="219"/>
        <v>0</v>
      </c>
    </row>
    <row r="1404" spans="1:43">
      <c r="A1404" s="2">
        <v>531</v>
      </c>
      <c r="B1404" s="6" t="s">
        <v>277</v>
      </c>
      <c r="C1404" s="7" t="s">
        <v>120</v>
      </c>
      <c r="D1404" s="7" t="s">
        <v>2067</v>
      </c>
      <c r="E1404" s="8">
        <v>20058020</v>
      </c>
      <c r="F1404" s="8">
        <v>102482</v>
      </c>
      <c r="G1404" s="8" t="s">
        <v>2068</v>
      </c>
      <c r="H1404" s="7" t="s">
        <v>73</v>
      </c>
      <c r="I1404" s="7" t="s">
        <v>74</v>
      </c>
      <c r="J1404" s="8" t="s">
        <v>75</v>
      </c>
      <c r="K1404" s="8" t="s">
        <v>2069</v>
      </c>
      <c r="L1404" s="7">
        <v>2017</v>
      </c>
      <c r="M1404" s="9">
        <v>43068</v>
      </c>
      <c r="N1404" s="10" t="s">
        <v>113</v>
      </c>
      <c r="O1404" s="10">
        <v>0</v>
      </c>
      <c r="P1404" s="10" t="s">
        <v>78</v>
      </c>
      <c r="Q1404" s="10" t="s">
        <v>79</v>
      </c>
      <c r="R1404" s="10" t="s">
        <v>78</v>
      </c>
      <c r="S1404" s="10" t="s">
        <v>78</v>
      </c>
      <c r="T1404" s="8" t="s">
        <v>90</v>
      </c>
      <c r="U1404" s="7" t="s">
        <v>2070</v>
      </c>
      <c r="V1404" s="8" t="s">
        <v>2071</v>
      </c>
      <c r="W1404" s="7" t="s">
        <v>83</v>
      </c>
      <c r="X1404" s="11" t="s">
        <v>2109</v>
      </c>
      <c r="Y1404" s="8">
        <v>610</v>
      </c>
      <c r="Z1404" s="8" t="s">
        <v>294</v>
      </c>
      <c r="AA1404" s="7" t="s">
        <v>79</v>
      </c>
      <c r="AB1404" s="12" t="s">
        <v>86</v>
      </c>
      <c r="AC1404" s="4">
        <f t="shared" si="210"/>
        <v>1</v>
      </c>
      <c r="AD1404" s="2">
        <f>IF(COUNTIF(D$2:D1404,D1404)&gt;1,0,1)</f>
        <v>0</v>
      </c>
      <c r="AG1404" s="2">
        <f t="shared" si="211"/>
        <v>0</v>
      </c>
      <c r="AH1404" s="2">
        <f t="shared" si="217"/>
        <v>0</v>
      </c>
      <c r="AI1404" s="2">
        <f t="shared" si="212"/>
        <v>0</v>
      </c>
      <c r="AJ1404" s="44" t="str">
        <f t="shared" si="213"/>
        <v>05705677K24052930J</v>
      </c>
      <c r="AK1404" s="2">
        <f>IF(COUNTIF(AJ$2:AJ1404,AJ1404)&gt;1,0,1)</f>
        <v>0</v>
      </c>
      <c r="AL1404" s="2">
        <f t="shared" si="214"/>
        <v>0</v>
      </c>
      <c r="AM1404" s="2">
        <f t="shared" si="215"/>
        <v>0</v>
      </c>
      <c r="AN1404" s="2">
        <f t="shared" si="216"/>
        <v>0</v>
      </c>
      <c r="AO1404" s="2" t="str">
        <f>VLOOKUP(D1404,'[1]Matriculados PD 2015_2019'!$D:$F,3,0)</f>
        <v>completo</v>
      </c>
      <c r="AP1404" s="2">
        <f t="shared" si="218"/>
        <v>0</v>
      </c>
      <c r="AQ1404" s="2">
        <f t="shared" si="219"/>
        <v>0</v>
      </c>
    </row>
    <row r="1405" spans="1:43">
      <c r="A1405" s="2">
        <v>531</v>
      </c>
      <c r="B1405" s="5" t="s">
        <v>277</v>
      </c>
      <c r="C1405" s="13" t="s">
        <v>120</v>
      </c>
      <c r="D1405" s="13" t="s">
        <v>2072</v>
      </c>
      <c r="E1405" s="14">
        <v>20028472</v>
      </c>
      <c r="F1405" s="14">
        <v>102482</v>
      </c>
      <c r="G1405" s="14" t="s">
        <v>2073</v>
      </c>
      <c r="H1405" s="13" t="s">
        <v>83</v>
      </c>
      <c r="I1405" s="13" t="s">
        <v>74</v>
      </c>
      <c r="J1405" s="14" t="s">
        <v>75</v>
      </c>
      <c r="K1405" s="14" t="s">
        <v>2074</v>
      </c>
      <c r="L1405" s="13">
        <v>2017</v>
      </c>
      <c r="M1405" s="15">
        <v>43285</v>
      </c>
      <c r="N1405" s="16" t="s">
        <v>77</v>
      </c>
      <c r="O1405" s="16">
        <v>0</v>
      </c>
      <c r="P1405" s="16" t="s">
        <v>78</v>
      </c>
      <c r="Q1405" s="16" t="s">
        <v>79</v>
      </c>
      <c r="R1405" s="16" t="s">
        <v>78</v>
      </c>
      <c r="S1405" s="16" t="s">
        <v>78</v>
      </c>
      <c r="T1405" s="14" t="s">
        <v>80</v>
      </c>
      <c r="U1405" s="13" t="s">
        <v>2075</v>
      </c>
      <c r="V1405" s="14" t="s">
        <v>2076</v>
      </c>
      <c r="W1405" s="13" t="s">
        <v>83</v>
      </c>
      <c r="X1405" s="17" t="s">
        <v>2109</v>
      </c>
      <c r="Y1405" s="14">
        <v>610</v>
      </c>
      <c r="Z1405" s="14" t="s">
        <v>294</v>
      </c>
      <c r="AA1405" s="13" t="s">
        <v>79</v>
      </c>
      <c r="AB1405" s="18" t="s">
        <v>86</v>
      </c>
      <c r="AC1405" s="4">
        <f t="shared" si="210"/>
        <v>1</v>
      </c>
      <c r="AD1405" s="2">
        <f>IF(COUNTIF(D$2:D1405,D1405)&gt;1,0,1)</f>
        <v>1</v>
      </c>
      <c r="AG1405" s="2">
        <f t="shared" si="211"/>
        <v>1</v>
      </c>
      <c r="AH1405" s="2">
        <f t="shared" si="217"/>
        <v>0</v>
      </c>
      <c r="AI1405" s="2">
        <f t="shared" si="212"/>
        <v>1</v>
      </c>
      <c r="AJ1405" s="44" t="str">
        <f t="shared" si="213"/>
        <v>25729503R30424970H</v>
      </c>
      <c r="AK1405" s="2">
        <f>IF(COUNTIF(AJ$2:AJ1405,AJ1405)&gt;1,0,1)</f>
        <v>1</v>
      </c>
      <c r="AL1405" s="2">
        <f t="shared" si="214"/>
        <v>1</v>
      </c>
      <c r="AM1405" s="2">
        <f t="shared" si="215"/>
        <v>0</v>
      </c>
      <c r="AN1405" s="2">
        <f t="shared" si="216"/>
        <v>0</v>
      </c>
      <c r="AO1405" s="2" t="str">
        <f>VLOOKUP(D1405,'[1]Matriculados PD 2015_2019'!$D:$F,3,0)</f>
        <v>completo</v>
      </c>
      <c r="AP1405" s="2">
        <f t="shared" si="218"/>
        <v>1</v>
      </c>
      <c r="AQ1405" s="2">
        <f t="shared" si="219"/>
        <v>0</v>
      </c>
    </row>
    <row r="1406" spans="1:43">
      <c r="A1406" s="2">
        <v>531</v>
      </c>
      <c r="B1406" s="6" t="s">
        <v>277</v>
      </c>
      <c r="C1406" s="7" t="s">
        <v>120</v>
      </c>
      <c r="D1406" s="7" t="s">
        <v>2072</v>
      </c>
      <c r="E1406" s="8">
        <v>20028472</v>
      </c>
      <c r="F1406" s="8">
        <v>102482</v>
      </c>
      <c r="G1406" s="8" t="s">
        <v>2073</v>
      </c>
      <c r="H1406" s="7" t="s">
        <v>83</v>
      </c>
      <c r="I1406" s="7" t="s">
        <v>74</v>
      </c>
      <c r="J1406" s="8" t="s">
        <v>75</v>
      </c>
      <c r="K1406" s="8" t="s">
        <v>2074</v>
      </c>
      <c r="L1406" s="7">
        <v>2017</v>
      </c>
      <c r="M1406" s="9">
        <v>43285</v>
      </c>
      <c r="N1406" s="10" t="s">
        <v>77</v>
      </c>
      <c r="O1406" s="10">
        <v>0</v>
      </c>
      <c r="P1406" s="10" t="s">
        <v>78</v>
      </c>
      <c r="Q1406" s="10" t="s">
        <v>79</v>
      </c>
      <c r="R1406" s="10" t="s">
        <v>78</v>
      </c>
      <c r="S1406" s="10" t="s">
        <v>78</v>
      </c>
      <c r="T1406" s="8" t="s">
        <v>80</v>
      </c>
      <c r="U1406" s="7" t="s">
        <v>2077</v>
      </c>
      <c r="V1406" s="8" t="s">
        <v>2078</v>
      </c>
      <c r="W1406" s="7" t="s">
        <v>83</v>
      </c>
      <c r="X1406" s="11" t="s">
        <v>137</v>
      </c>
      <c r="Y1406" s="8">
        <v>420</v>
      </c>
      <c r="Z1406" s="8" t="s">
        <v>137</v>
      </c>
      <c r="AA1406" s="7" t="s">
        <v>99</v>
      </c>
      <c r="AB1406" s="12" t="s">
        <v>100</v>
      </c>
      <c r="AC1406" s="4">
        <f t="shared" si="210"/>
        <v>1</v>
      </c>
      <c r="AD1406" s="2">
        <f>IF(COUNTIF(D$2:D1406,D1406)&gt;1,0,1)</f>
        <v>0</v>
      </c>
      <c r="AG1406" s="2">
        <f t="shared" si="211"/>
        <v>0</v>
      </c>
      <c r="AH1406" s="2">
        <f t="shared" si="217"/>
        <v>0</v>
      </c>
      <c r="AI1406" s="2">
        <f t="shared" si="212"/>
        <v>0</v>
      </c>
      <c r="AJ1406" s="44" t="str">
        <f t="shared" si="213"/>
        <v>25729503R30482007S</v>
      </c>
      <c r="AK1406" s="2">
        <f>IF(COUNTIF(AJ$2:AJ1406,AJ1406)&gt;1,0,1)</f>
        <v>1</v>
      </c>
      <c r="AL1406" s="2">
        <f t="shared" si="214"/>
        <v>0</v>
      </c>
      <c r="AM1406" s="2">
        <f t="shared" si="215"/>
        <v>0</v>
      </c>
      <c r="AN1406" s="2">
        <f t="shared" si="216"/>
        <v>0</v>
      </c>
      <c r="AO1406" s="2" t="str">
        <f>VLOOKUP(D1406,'[1]Matriculados PD 2015_2019'!$D:$F,3,0)</f>
        <v>completo</v>
      </c>
      <c r="AP1406" s="2">
        <f t="shared" si="218"/>
        <v>0</v>
      </c>
      <c r="AQ1406" s="2">
        <f t="shared" si="219"/>
        <v>0</v>
      </c>
    </row>
    <row r="1407" spans="1:43">
      <c r="A1407" s="2">
        <v>531</v>
      </c>
      <c r="B1407" s="6" t="s">
        <v>277</v>
      </c>
      <c r="C1407" s="7" t="s">
        <v>120</v>
      </c>
      <c r="D1407" s="7" t="s">
        <v>2072</v>
      </c>
      <c r="E1407" s="8">
        <v>20028472</v>
      </c>
      <c r="F1407" s="8">
        <v>102482</v>
      </c>
      <c r="G1407" s="8" t="s">
        <v>2073</v>
      </c>
      <c r="H1407" s="7" t="s">
        <v>83</v>
      </c>
      <c r="I1407" s="7" t="s">
        <v>74</v>
      </c>
      <c r="J1407" s="8" t="s">
        <v>75</v>
      </c>
      <c r="K1407" s="8" t="s">
        <v>2074</v>
      </c>
      <c r="L1407" s="7">
        <v>2017</v>
      </c>
      <c r="M1407" s="9">
        <v>43285</v>
      </c>
      <c r="N1407" s="10" t="s">
        <v>77</v>
      </c>
      <c r="O1407" s="10">
        <v>0</v>
      </c>
      <c r="P1407" s="10" t="s">
        <v>78</v>
      </c>
      <c r="Q1407" s="10" t="s">
        <v>79</v>
      </c>
      <c r="R1407" s="10" t="s">
        <v>78</v>
      </c>
      <c r="S1407" s="10" t="s">
        <v>78</v>
      </c>
      <c r="T1407" s="8" t="s">
        <v>90</v>
      </c>
      <c r="U1407" s="7" t="s">
        <v>2075</v>
      </c>
      <c r="V1407" s="8" t="s">
        <v>2076</v>
      </c>
      <c r="W1407" s="7" t="s">
        <v>83</v>
      </c>
      <c r="X1407" s="11" t="s">
        <v>2109</v>
      </c>
      <c r="Y1407" s="8">
        <v>610</v>
      </c>
      <c r="Z1407" s="8" t="s">
        <v>294</v>
      </c>
      <c r="AA1407" s="7" t="s">
        <v>79</v>
      </c>
      <c r="AB1407" s="12" t="s">
        <v>86</v>
      </c>
      <c r="AC1407" s="4">
        <f t="shared" si="210"/>
        <v>1</v>
      </c>
      <c r="AD1407" s="2">
        <f>IF(COUNTIF(D$2:D1407,D1407)&gt;1,0,1)</f>
        <v>0</v>
      </c>
      <c r="AG1407" s="2">
        <f t="shared" si="211"/>
        <v>0</v>
      </c>
      <c r="AH1407" s="2">
        <f t="shared" si="217"/>
        <v>0</v>
      </c>
      <c r="AI1407" s="2">
        <f t="shared" si="212"/>
        <v>0</v>
      </c>
      <c r="AJ1407" s="44" t="str">
        <f t="shared" si="213"/>
        <v>25729503R30424970H</v>
      </c>
      <c r="AK1407" s="2">
        <f>IF(COUNTIF(AJ$2:AJ1407,AJ1407)&gt;1,0,1)</f>
        <v>0</v>
      </c>
      <c r="AL1407" s="2">
        <f t="shared" si="214"/>
        <v>0</v>
      </c>
      <c r="AM1407" s="2">
        <f t="shared" si="215"/>
        <v>0</v>
      </c>
      <c r="AN1407" s="2">
        <f t="shared" si="216"/>
        <v>0</v>
      </c>
      <c r="AO1407" s="2" t="str">
        <f>VLOOKUP(D1407,'[1]Matriculados PD 2015_2019'!$D:$F,3,0)</f>
        <v>completo</v>
      </c>
      <c r="AP1407" s="2">
        <f t="shared" si="218"/>
        <v>0</v>
      </c>
      <c r="AQ1407" s="2">
        <f t="shared" si="219"/>
        <v>0</v>
      </c>
    </row>
    <row r="1408" spans="1:43">
      <c r="A1408" s="2">
        <v>531</v>
      </c>
      <c r="B1408" s="5" t="s">
        <v>277</v>
      </c>
      <c r="C1408" s="13" t="s">
        <v>120</v>
      </c>
      <c r="D1408" s="13" t="s">
        <v>2079</v>
      </c>
      <c r="E1408" s="14">
        <v>10292271</v>
      </c>
      <c r="F1408" s="14">
        <v>102482</v>
      </c>
      <c r="G1408" s="14" t="s">
        <v>2080</v>
      </c>
      <c r="H1408" s="13" t="s">
        <v>73</v>
      </c>
      <c r="I1408" s="13" t="s">
        <v>74</v>
      </c>
      <c r="J1408" s="14" t="s">
        <v>75</v>
      </c>
      <c r="K1408" s="14" t="s">
        <v>2081</v>
      </c>
      <c r="L1408" s="13">
        <v>2017</v>
      </c>
      <c r="M1408" s="15">
        <v>43273</v>
      </c>
      <c r="N1408" s="16" t="s">
        <v>113</v>
      </c>
      <c r="O1408" s="16">
        <v>0</v>
      </c>
      <c r="P1408" s="16" t="s">
        <v>78</v>
      </c>
      <c r="Q1408" s="16" t="s">
        <v>79</v>
      </c>
      <c r="R1408" s="16" t="s">
        <v>78</v>
      </c>
      <c r="S1408" s="16" t="s">
        <v>78</v>
      </c>
      <c r="T1408" s="14" t="s">
        <v>80</v>
      </c>
      <c r="U1408" s="13" t="s">
        <v>2082</v>
      </c>
      <c r="V1408" s="14" t="s">
        <v>2083</v>
      </c>
      <c r="W1408" s="13" t="s">
        <v>83</v>
      </c>
      <c r="X1408" s="17" t="s">
        <v>2109</v>
      </c>
      <c r="Y1408" s="14">
        <v>610</v>
      </c>
      <c r="Z1408" s="14" t="s">
        <v>294</v>
      </c>
      <c r="AA1408" s="13" t="s">
        <v>79</v>
      </c>
      <c r="AB1408" s="18" t="s">
        <v>86</v>
      </c>
      <c r="AC1408" s="4">
        <f t="shared" si="210"/>
        <v>1</v>
      </c>
      <c r="AD1408" s="2">
        <f>IF(COUNTIF(D$2:D1408,D1408)&gt;1,0,1)</f>
        <v>1</v>
      </c>
      <c r="AG1408" s="2">
        <f t="shared" si="211"/>
        <v>1</v>
      </c>
      <c r="AH1408" s="2">
        <f t="shared" si="217"/>
        <v>0</v>
      </c>
      <c r="AI1408" s="2">
        <f t="shared" si="212"/>
        <v>0</v>
      </c>
      <c r="AJ1408" s="44" t="str">
        <f t="shared" si="213"/>
        <v>26974627C07870517D</v>
      </c>
      <c r="AK1408" s="2">
        <f>IF(COUNTIF(AJ$2:AJ1408,AJ1408)&gt;1,0,1)</f>
        <v>1</v>
      </c>
      <c r="AL1408" s="2">
        <f t="shared" si="214"/>
        <v>1</v>
      </c>
      <c r="AM1408" s="2">
        <f t="shared" si="215"/>
        <v>0</v>
      </c>
      <c r="AN1408" s="2">
        <f t="shared" si="216"/>
        <v>0</v>
      </c>
      <c r="AO1408" s="2" t="str">
        <f>VLOOKUP(D1408,'[1]Matriculados PD 2015_2019'!$D:$F,3,0)</f>
        <v>completo</v>
      </c>
      <c r="AP1408" s="2">
        <f t="shared" si="218"/>
        <v>1</v>
      </c>
      <c r="AQ1408" s="2">
        <f t="shared" si="219"/>
        <v>0</v>
      </c>
    </row>
    <row r="1409" spans="1:43">
      <c r="A1409" s="2">
        <v>531</v>
      </c>
      <c r="B1409" s="6" t="s">
        <v>277</v>
      </c>
      <c r="C1409" s="7" t="s">
        <v>120</v>
      </c>
      <c r="D1409" s="7" t="s">
        <v>2079</v>
      </c>
      <c r="E1409" s="8">
        <v>10292271</v>
      </c>
      <c r="F1409" s="8">
        <v>102482</v>
      </c>
      <c r="G1409" s="8" t="s">
        <v>2080</v>
      </c>
      <c r="H1409" s="7" t="s">
        <v>73</v>
      </c>
      <c r="I1409" s="7" t="s">
        <v>74</v>
      </c>
      <c r="J1409" s="8" t="s">
        <v>75</v>
      </c>
      <c r="K1409" s="8" t="s">
        <v>2081</v>
      </c>
      <c r="L1409" s="7">
        <v>2017</v>
      </c>
      <c r="M1409" s="9">
        <v>43273</v>
      </c>
      <c r="N1409" s="10" t="s">
        <v>113</v>
      </c>
      <c r="O1409" s="10">
        <v>0</v>
      </c>
      <c r="P1409" s="10" t="s">
        <v>78</v>
      </c>
      <c r="Q1409" s="10" t="s">
        <v>79</v>
      </c>
      <c r="R1409" s="10" t="s">
        <v>78</v>
      </c>
      <c r="S1409" s="10" t="s">
        <v>78</v>
      </c>
      <c r="T1409" s="8" t="s">
        <v>80</v>
      </c>
      <c r="U1409" s="7" t="s">
        <v>2084</v>
      </c>
      <c r="V1409" s="8" t="s">
        <v>2085</v>
      </c>
      <c r="W1409" s="7"/>
      <c r="X1409" s="11"/>
      <c r="Y1409" s="8"/>
      <c r="Z1409" s="8"/>
      <c r="AA1409" s="7"/>
      <c r="AB1409" s="12"/>
      <c r="AC1409" s="4">
        <f t="shared" si="210"/>
        <v>1</v>
      </c>
      <c r="AD1409" s="2">
        <f>IF(COUNTIF(D$2:D1409,D1409)&gt;1,0,1)</f>
        <v>0</v>
      </c>
      <c r="AG1409" s="2">
        <f t="shared" si="211"/>
        <v>0</v>
      </c>
      <c r="AH1409" s="2">
        <f t="shared" si="217"/>
        <v>0</v>
      </c>
      <c r="AI1409" s="2">
        <f t="shared" si="212"/>
        <v>0</v>
      </c>
      <c r="AJ1409" s="44" t="str">
        <f t="shared" si="213"/>
        <v>26974627C34002258R</v>
      </c>
      <c r="AK1409" s="2">
        <f>IF(COUNTIF(AJ$2:AJ1409,AJ1409)&gt;1,0,1)</f>
        <v>1</v>
      </c>
      <c r="AL1409" s="2">
        <f t="shared" si="214"/>
        <v>0</v>
      </c>
      <c r="AM1409" s="2">
        <f t="shared" si="215"/>
        <v>0</v>
      </c>
      <c r="AN1409" s="2">
        <f t="shared" si="216"/>
        <v>0</v>
      </c>
      <c r="AO1409" s="2" t="str">
        <f>VLOOKUP(D1409,'[1]Matriculados PD 2015_2019'!$D:$F,3,0)</f>
        <v>completo</v>
      </c>
      <c r="AP1409" s="2">
        <f t="shared" si="218"/>
        <v>0</v>
      </c>
      <c r="AQ1409" s="2">
        <f t="shared" si="219"/>
        <v>0</v>
      </c>
    </row>
    <row r="1410" spans="1:43">
      <c r="A1410" s="2">
        <v>531</v>
      </c>
      <c r="B1410" s="6" t="s">
        <v>277</v>
      </c>
      <c r="C1410" s="7" t="s">
        <v>120</v>
      </c>
      <c r="D1410" s="7" t="s">
        <v>2079</v>
      </c>
      <c r="E1410" s="8">
        <v>10292271</v>
      </c>
      <c r="F1410" s="8">
        <v>102482</v>
      </c>
      <c r="G1410" s="8" t="s">
        <v>2080</v>
      </c>
      <c r="H1410" s="7" t="s">
        <v>73</v>
      </c>
      <c r="I1410" s="7" t="s">
        <v>74</v>
      </c>
      <c r="J1410" s="8" t="s">
        <v>75</v>
      </c>
      <c r="K1410" s="8" t="s">
        <v>2081</v>
      </c>
      <c r="L1410" s="7">
        <v>2017</v>
      </c>
      <c r="M1410" s="9">
        <v>43273</v>
      </c>
      <c r="N1410" s="10" t="s">
        <v>113</v>
      </c>
      <c r="O1410" s="10">
        <v>0</v>
      </c>
      <c r="P1410" s="10" t="s">
        <v>78</v>
      </c>
      <c r="Q1410" s="10" t="s">
        <v>79</v>
      </c>
      <c r="R1410" s="10" t="s">
        <v>78</v>
      </c>
      <c r="S1410" s="10" t="s">
        <v>78</v>
      </c>
      <c r="T1410" s="8" t="s">
        <v>80</v>
      </c>
      <c r="U1410" s="7" t="s">
        <v>2086</v>
      </c>
      <c r="V1410" s="8" t="s">
        <v>2087</v>
      </c>
      <c r="W1410" s="7"/>
      <c r="X1410" s="11"/>
      <c r="Y1410" s="8"/>
      <c r="Z1410" s="8"/>
      <c r="AA1410" s="7"/>
      <c r="AB1410" s="12"/>
      <c r="AC1410" s="4">
        <f t="shared" ref="AC1410:AC1473" si="220">IF(N1410="","SIN NOTA",IF(N1410="NP","NP",1))</f>
        <v>1</v>
      </c>
      <c r="AD1410" s="2">
        <f>IF(COUNTIF(D$2:D1410,D1410)&gt;1,0,1)</f>
        <v>0</v>
      </c>
      <c r="AG1410" s="2">
        <f t="shared" ref="AG1410:AG1473" si="221">IF(AD1410=1,IF(Q1410="S",1,0),0)</f>
        <v>0</v>
      </c>
      <c r="AH1410" s="2">
        <f t="shared" si="217"/>
        <v>0</v>
      </c>
      <c r="AI1410" s="2">
        <f t="shared" ref="AI1410:AI1473" si="222">IF(AD1410=1,IF(N1410="Y",1,0),0)</f>
        <v>0</v>
      </c>
      <c r="AJ1410" s="44" t="str">
        <f t="shared" ref="AJ1410:AJ1473" si="223">D1410&amp;U1410</f>
        <v>26974627CAS6854433</v>
      </c>
      <c r="AK1410" s="2">
        <f>IF(COUNTIF(AJ$2:AJ1410,AJ1410)&gt;1,0,1)</f>
        <v>1</v>
      </c>
      <c r="AL1410" s="2">
        <f t="shared" ref="AL1410:AL1473" si="224">IF(AD1410=1,IF(SUMIF(D:D,D1410,AK:AK)&gt;1,1,0),0)</f>
        <v>0</v>
      </c>
      <c r="AM1410" s="2">
        <f t="shared" ref="AM1410:AM1473" si="225">IF(AD1410=1,IF(S1410="S",1,0),0)</f>
        <v>0</v>
      </c>
      <c r="AN1410" s="2">
        <f t="shared" ref="AN1410:AN1473" si="226">IF(AD1410=1,IF(I1410="E",0,1),0)</f>
        <v>0</v>
      </c>
      <c r="AO1410" s="2" t="str">
        <f>VLOOKUP(D1410,'[1]Matriculados PD 2015_2019'!$D:$F,3,0)</f>
        <v>completo</v>
      </c>
      <c r="AP1410" s="2">
        <f t="shared" si="218"/>
        <v>0</v>
      </c>
      <c r="AQ1410" s="2">
        <f t="shared" si="219"/>
        <v>0</v>
      </c>
    </row>
    <row r="1411" spans="1:43">
      <c r="A1411" s="2">
        <v>531</v>
      </c>
      <c r="B1411" s="5" t="s">
        <v>277</v>
      </c>
      <c r="C1411" s="13" t="s">
        <v>120</v>
      </c>
      <c r="D1411" s="13" t="s">
        <v>2079</v>
      </c>
      <c r="E1411" s="14">
        <v>10292271</v>
      </c>
      <c r="F1411" s="14">
        <v>102482</v>
      </c>
      <c r="G1411" s="14" t="s">
        <v>2080</v>
      </c>
      <c r="H1411" s="13" t="s">
        <v>73</v>
      </c>
      <c r="I1411" s="13" t="s">
        <v>74</v>
      </c>
      <c r="J1411" s="14" t="s">
        <v>75</v>
      </c>
      <c r="K1411" s="14" t="s">
        <v>2081</v>
      </c>
      <c r="L1411" s="13">
        <v>2017</v>
      </c>
      <c r="M1411" s="15">
        <v>43273</v>
      </c>
      <c r="N1411" s="16" t="s">
        <v>113</v>
      </c>
      <c r="O1411" s="16">
        <v>0</v>
      </c>
      <c r="P1411" s="16" t="s">
        <v>78</v>
      </c>
      <c r="Q1411" s="16" t="s">
        <v>79</v>
      </c>
      <c r="R1411" s="16" t="s">
        <v>78</v>
      </c>
      <c r="S1411" s="16" t="s">
        <v>78</v>
      </c>
      <c r="T1411" s="14" t="s">
        <v>90</v>
      </c>
      <c r="U1411" s="13" t="s">
        <v>2082</v>
      </c>
      <c r="V1411" s="14" t="s">
        <v>2083</v>
      </c>
      <c r="W1411" s="13" t="s">
        <v>83</v>
      </c>
      <c r="X1411" s="17" t="s">
        <v>2109</v>
      </c>
      <c r="Y1411" s="14">
        <v>610</v>
      </c>
      <c r="Z1411" s="14" t="s">
        <v>294</v>
      </c>
      <c r="AA1411" s="13" t="s">
        <v>79</v>
      </c>
      <c r="AB1411" s="18" t="s">
        <v>86</v>
      </c>
      <c r="AC1411" s="4">
        <f t="shared" si="220"/>
        <v>1</v>
      </c>
      <c r="AD1411" s="2">
        <f>IF(COUNTIF(D$2:D1411,D1411)&gt;1,0,1)</f>
        <v>0</v>
      </c>
      <c r="AG1411" s="2">
        <f t="shared" si="221"/>
        <v>0</v>
      </c>
      <c r="AH1411" s="2">
        <f t="shared" ref="AH1411:AH1474" si="227">IF(AD1411=1,IF(R1411="S",1,0),0)</f>
        <v>0</v>
      </c>
      <c r="AI1411" s="2">
        <f t="shared" si="222"/>
        <v>0</v>
      </c>
      <c r="AJ1411" s="44" t="str">
        <f t="shared" si="223"/>
        <v>26974627C07870517D</v>
      </c>
      <c r="AK1411" s="2">
        <f>IF(COUNTIF(AJ$2:AJ1411,AJ1411)&gt;1,0,1)</f>
        <v>0</v>
      </c>
      <c r="AL1411" s="2">
        <f t="shared" si="224"/>
        <v>0</v>
      </c>
      <c r="AM1411" s="2">
        <f t="shared" si="225"/>
        <v>0</v>
      </c>
      <c r="AN1411" s="2">
        <f t="shared" si="226"/>
        <v>0</v>
      </c>
      <c r="AO1411" s="2" t="str">
        <f>VLOOKUP(D1411,'[1]Matriculados PD 2015_2019'!$D:$F,3,0)</f>
        <v>completo</v>
      </c>
      <c r="AP1411" s="2">
        <f t="shared" ref="AP1411:AP1474" si="228">IF(AD1411=1,IF(AO1411="completo",1,0),0)</f>
        <v>0</v>
      </c>
      <c r="AQ1411" s="2">
        <f t="shared" ref="AQ1411:AQ1474" si="229">IF(AD1411=1,IF(AO1411="parcial",1,0),0)</f>
        <v>0</v>
      </c>
    </row>
    <row r="1412" spans="1:43">
      <c r="A1412" s="2">
        <v>531</v>
      </c>
      <c r="B1412" s="6" t="s">
        <v>277</v>
      </c>
      <c r="C1412" s="7" t="s">
        <v>120</v>
      </c>
      <c r="D1412" s="7" t="s">
        <v>2088</v>
      </c>
      <c r="E1412" s="8">
        <v>10089398</v>
      </c>
      <c r="F1412" s="8">
        <v>102482</v>
      </c>
      <c r="G1412" s="8" t="s">
        <v>2089</v>
      </c>
      <c r="H1412" s="7" t="s">
        <v>83</v>
      </c>
      <c r="I1412" s="7" t="s">
        <v>74</v>
      </c>
      <c r="J1412" s="8" t="s">
        <v>75</v>
      </c>
      <c r="K1412" s="8" t="s">
        <v>2090</v>
      </c>
      <c r="L1412" s="7">
        <v>2017</v>
      </c>
      <c r="M1412" s="9">
        <v>43266</v>
      </c>
      <c r="N1412" s="10" t="s">
        <v>77</v>
      </c>
      <c r="O1412" s="10">
        <v>0</v>
      </c>
      <c r="P1412" s="10" t="s">
        <v>78</v>
      </c>
      <c r="Q1412" s="10" t="s">
        <v>78</v>
      </c>
      <c r="R1412" s="10" t="s">
        <v>78</v>
      </c>
      <c r="S1412" s="10" t="s">
        <v>78</v>
      </c>
      <c r="T1412" s="8" t="s">
        <v>80</v>
      </c>
      <c r="U1412" s="7" t="s">
        <v>1278</v>
      </c>
      <c r="V1412" s="8" t="s">
        <v>1279</v>
      </c>
      <c r="W1412" s="7" t="s">
        <v>83</v>
      </c>
      <c r="X1412" s="11" t="s">
        <v>2109</v>
      </c>
      <c r="Y1412" s="8">
        <v>610</v>
      </c>
      <c r="Z1412" s="8" t="s">
        <v>294</v>
      </c>
      <c r="AA1412" s="7" t="s">
        <v>79</v>
      </c>
      <c r="AB1412" s="12" t="s">
        <v>86</v>
      </c>
      <c r="AC1412" s="4">
        <f t="shared" si="220"/>
        <v>1</v>
      </c>
      <c r="AD1412" s="2">
        <f>IF(COUNTIF(D$2:D1412,D1412)&gt;1,0,1)</f>
        <v>1</v>
      </c>
      <c r="AG1412" s="2">
        <f t="shared" si="221"/>
        <v>0</v>
      </c>
      <c r="AH1412" s="2">
        <f t="shared" si="227"/>
        <v>0</v>
      </c>
      <c r="AI1412" s="2">
        <f t="shared" si="222"/>
        <v>1</v>
      </c>
      <c r="AJ1412" s="44" t="str">
        <f t="shared" si="223"/>
        <v>30460185C30441701M</v>
      </c>
      <c r="AK1412" s="2">
        <f>IF(COUNTIF(AJ$2:AJ1412,AJ1412)&gt;1,0,1)</f>
        <v>1</v>
      </c>
      <c r="AL1412" s="2">
        <f t="shared" si="224"/>
        <v>1</v>
      </c>
      <c r="AM1412" s="2">
        <f t="shared" si="225"/>
        <v>0</v>
      </c>
      <c r="AN1412" s="2">
        <f t="shared" si="226"/>
        <v>0</v>
      </c>
      <c r="AO1412" s="2" t="str">
        <f>VLOOKUP(D1412,'[1]Matriculados PD 2015_2019'!$D:$F,3,0)</f>
        <v>completo</v>
      </c>
      <c r="AP1412" s="2">
        <f t="shared" si="228"/>
        <v>1</v>
      </c>
      <c r="AQ1412" s="2">
        <f t="shared" si="229"/>
        <v>0</v>
      </c>
    </row>
    <row r="1413" spans="1:43">
      <c r="A1413" s="2">
        <v>531</v>
      </c>
      <c r="B1413" s="6" t="s">
        <v>277</v>
      </c>
      <c r="C1413" s="7" t="s">
        <v>120</v>
      </c>
      <c r="D1413" s="7" t="s">
        <v>2088</v>
      </c>
      <c r="E1413" s="8">
        <v>10089398</v>
      </c>
      <c r="F1413" s="8">
        <v>102482</v>
      </c>
      <c r="G1413" s="8" t="s">
        <v>2089</v>
      </c>
      <c r="H1413" s="7" t="s">
        <v>83</v>
      </c>
      <c r="I1413" s="7" t="s">
        <v>74</v>
      </c>
      <c r="J1413" s="8" t="s">
        <v>75</v>
      </c>
      <c r="K1413" s="8" t="s">
        <v>2090</v>
      </c>
      <c r="L1413" s="7">
        <v>2017</v>
      </c>
      <c r="M1413" s="9">
        <v>43266</v>
      </c>
      <c r="N1413" s="10" t="s">
        <v>77</v>
      </c>
      <c r="O1413" s="10">
        <v>0</v>
      </c>
      <c r="P1413" s="10" t="s">
        <v>78</v>
      </c>
      <c r="Q1413" s="10" t="s">
        <v>78</v>
      </c>
      <c r="R1413" s="10" t="s">
        <v>78</v>
      </c>
      <c r="S1413" s="10" t="s">
        <v>78</v>
      </c>
      <c r="T1413" s="8" t="s">
        <v>80</v>
      </c>
      <c r="U1413" s="7" t="s">
        <v>2091</v>
      </c>
      <c r="V1413" s="8" t="s">
        <v>2092</v>
      </c>
      <c r="W1413" s="7" t="s">
        <v>83</v>
      </c>
      <c r="X1413" s="11" t="s">
        <v>2109</v>
      </c>
      <c r="Y1413" s="8">
        <v>610</v>
      </c>
      <c r="Z1413" s="8" t="s">
        <v>294</v>
      </c>
      <c r="AA1413" s="7" t="s">
        <v>79</v>
      </c>
      <c r="AB1413" s="12" t="s">
        <v>86</v>
      </c>
      <c r="AC1413" s="4">
        <f t="shared" si="220"/>
        <v>1</v>
      </c>
      <c r="AD1413" s="2">
        <f>IF(COUNTIF(D$2:D1413,D1413)&gt;1,0,1)</f>
        <v>0</v>
      </c>
      <c r="AG1413" s="2">
        <f t="shared" si="221"/>
        <v>0</v>
      </c>
      <c r="AH1413" s="2">
        <f t="shared" si="227"/>
        <v>0</v>
      </c>
      <c r="AI1413" s="2">
        <f t="shared" si="222"/>
        <v>0</v>
      </c>
      <c r="AJ1413" s="44" t="str">
        <f t="shared" si="223"/>
        <v>30460185C30447393Q</v>
      </c>
      <c r="AK1413" s="2">
        <f>IF(COUNTIF(AJ$2:AJ1413,AJ1413)&gt;1,0,1)</f>
        <v>1</v>
      </c>
      <c r="AL1413" s="2">
        <f t="shared" si="224"/>
        <v>0</v>
      </c>
      <c r="AM1413" s="2">
        <f t="shared" si="225"/>
        <v>0</v>
      </c>
      <c r="AN1413" s="2">
        <f t="shared" si="226"/>
        <v>0</v>
      </c>
      <c r="AO1413" s="2" t="str">
        <f>VLOOKUP(D1413,'[1]Matriculados PD 2015_2019'!$D:$F,3,0)</f>
        <v>completo</v>
      </c>
      <c r="AP1413" s="2">
        <f t="shared" si="228"/>
        <v>0</v>
      </c>
      <c r="AQ1413" s="2">
        <f t="shared" si="229"/>
        <v>0</v>
      </c>
    </row>
    <row r="1414" spans="1:43">
      <c r="A1414" s="2">
        <v>531</v>
      </c>
      <c r="B1414" s="5" t="s">
        <v>277</v>
      </c>
      <c r="C1414" s="13" t="s">
        <v>120</v>
      </c>
      <c r="D1414" s="13" t="s">
        <v>2088</v>
      </c>
      <c r="E1414" s="14">
        <v>10089398</v>
      </c>
      <c r="F1414" s="14">
        <v>102482</v>
      </c>
      <c r="G1414" s="14" t="s">
        <v>2089</v>
      </c>
      <c r="H1414" s="13" t="s">
        <v>83</v>
      </c>
      <c r="I1414" s="13" t="s">
        <v>74</v>
      </c>
      <c r="J1414" s="14" t="s">
        <v>75</v>
      </c>
      <c r="K1414" s="14" t="s">
        <v>2090</v>
      </c>
      <c r="L1414" s="13">
        <v>2017</v>
      </c>
      <c r="M1414" s="15">
        <v>43266</v>
      </c>
      <c r="N1414" s="16" t="s">
        <v>77</v>
      </c>
      <c r="O1414" s="16">
        <v>0</v>
      </c>
      <c r="P1414" s="16" t="s">
        <v>78</v>
      </c>
      <c r="Q1414" s="16" t="s">
        <v>78</v>
      </c>
      <c r="R1414" s="16" t="s">
        <v>78</v>
      </c>
      <c r="S1414" s="16" t="s">
        <v>78</v>
      </c>
      <c r="T1414" s="14" t="s">
        <v>90</v>
      </c>
      <c r="U1414" s="13" t="s">
        <v>1278</v>
      </c>
      <c r="V1414" s="14" t="s">
        <v>1279</v>
      </c>
      <c r="W1414" s="13" t="s">
        <v>83</v>
      </c>
      <c r="X1414" s="17" t="s">
        <v>2109</v>
      </c>
      <c r="Y1414" s="14">
        <v>610</v>
      </c>
      <c r="Z1414" s="14" t="s">
        <v>294</v>
      </c>
      <c r="AA1414" s="13" t="s">
        <v>79</v>
      </c>
      <c r="AB1414" s="18" t="s">
        <v>86</v>
      </c>
      <c r="AC1414" s="4">
        <f t="shared" si="220"/>
        <v>1</v>
      </c>
      <c r="AD1414" s="2">
        <f>IF(COUNTIF(D$2:D1414,D1414)&gt;1,0,1)</f>
        <v>0</v>
      </c>
      <c r="AG1414" s="2">
        <f t="shared" si="221"/>
        <v>0</v>
      </c>
      <c r="AH1414" s="2">
        <f t="shared" si="227"/>
        <v>0</v>
      </c>
      <c r="AI1414" s="2">
        <f t="shared" si="222"/>
        <v>0</v>
      </c>
      <c r="AJ1414" s="44" t="str">
        <f t="shared" si="223"/>
        <v>30460185C30441701M</v>
      </c>
      <c r="AK1414" s="2">
        <f>IF(COUNTIF(AJ$2:AJ1414,AJ1414)&gt;1,0,1)</f>
        <v>0</v>
      </c>
      <c r="AL1414" s="2">
        <f t="shared" si="224"/>
        <v>0</v>
      </c>
      <c r="AM1414" s="2">
        <f t="shared" si="225"/>
        <v>0</v>
      </c>
      <c r="AN1414" s="2">
        <f t="shared" si="226"/>
        <v>0</v>
      </c>
      <c r="AO1414" s="2" t="str">
        <f>VLOOKUP(D1414,'[1]Matriculados PD 2015_2019'!$D:$F,3,0)</f>
        <v>completo</v>
      </c>
      <c r="AP1414" s="2">
        <f t="shared" si="228"/>
        <v>0</v>
      </c>
      <c r="AQ1414" s="2">
        <f t="shared" si="229"/>
        <v>0</v>
      </c>
    </row>
    <row r="1415" spans="1:43">
      <c r="A1415" s="2">
        <v>531</v>
      </c>
      <c r="B1415" s="6" t="s">
        <v>277</v>
      </c>
      <c r="C1415" s="7" t="s">
        <v>120</v>
      </c>
      <c r="D1415" s="7" t="s">
        <v>2093</v>
      </c>
      <c r="E1415" s="8">
        <v>4187</v>
      </c>
      <c r="F1415" s="8">
        <v>102482</v>
      </c>
      <c r="G1415" s="8" t="s">
        <v>2094</v>
      </c>
      <c r="H1415" s="7" t="s">
        <v>73</v>
      </c>
      <c r="I1415" s="7" t="s">
        <v>74</v>
      </c>
      <c r="J1415" s="8" t="s">
        <v>75</v>
      </c>
      <c r="K1415" s="8" t="s">
        <v>2095</v>
      </c>
      <c r="L1415" s="7">
        <v>2017</v>
      </c>
      <c r="M1415" s="9">
        <v>43276</v>
      </c>
      <c r="N1415" s="10" t="s">
        <v>77</v>
      </c>
      <c r="O1415" s="10">
        <v>0</v>
      </c>
      <c r="P1415" s="10" t="s">
        <v>78</v>
      </c>
      <c r="Q1415" s="10" t="s">
        <v>78</v>
      </c>
      <c r="R1415" s="10" t="s">
        <v>78</v>
      </c>
      <c r="S1415" s="10" t="s">
        <v>78</v>
      </c>
      <c r="T1415" s="8" t="s">
        <v>80</v>
      </c>
      <c r="U1415" s="7" t="s">
        <v>1278</v>
      </c>
      <c r="V1415" s="8" t="s">
        <v>1279</v>
      </c>
      <c r="W1415" s="7" t="s">
        <v>83</v>
      </c>
      <c r="X1415" s="11" t="s">
        <v>2109</v>
      </c>
      <c r="Y1415" s="8">
        <v>610</v>
      </c>
      <c r="Z1415" s="8" t="s">
        <v>294</v>
      </c>
      <c r="AA1415" s="7" t="s">
        <v>79</v>
      </c>
      <c r="AB1415" s="12" t="s">
        <v>86</v>
      </c>
      <c r="AC1415" s="4">
        <f t="shared" si="220"/>
        <v>1</v>
      </c>
      <c r="AD1415" s="2">
        <f>IF(COUNTIF(D$2:D1415,D1415)&gt;1,0,1)</f>
        <v>1</v>
      </c>
      <c r="AG1415" s="2">
        <f t="shared" si="221"/>
        <v>0</v>
      </c>
      <c r="AH1415" s="2">
        <f t="shared" si="227"/>
        <v>0</v>
      </c>
      <c r="AI1415" s="2">
        <f t="shared" si="222"/>
        <v>1</v>
      </c>
      <c r="AJ1415" s="44" t="str">
        <f t="shared" si="223"/>
        <v>30791421X30441701M</v>
      </c>
      <c r="AK1415" s="2">
        <f>IF(COUNTIF(AJ$2:AJ1415,AJ1415)&gt;1,0,1)</f>
        <v>1</v>
      </c>
      <c r="AL1415" s="2">
        <f t="shared" si="224"/>
        <v>0</v>
      </c>
      <c r="AM1415" s="2">
        <f t="shared" si="225"/>
        <v>0</v>
      </c>
      <c r="AN1415" s="2">
        <f t="shared" si="226"/>
        <v>0</v>
      </c>
      <c r="AO1415" s="2">
        <f>VLOOKUP(D1415,'[1]Matriculados PD 2015_2019'!$D:$F,3,0)</f>
        <v>0</v>
      </c>
      <c r="AP1415" s="2">
        <f t="shared" si="228"/>
        <v>0</v>
      </c>
      <c r="AQ1415" s="2">
        <f t="shared" si="229"/>
        <v>0</v>
      </c>
    </row>
    <row r="1416" spans="1:43">
      <c r="A1416" s="2">
        <v>531</v>
      </c>
      <c r="B1416" s="6" t="s">
        <v>277</v>
      </c>
      <c r="C1416" s="7" t="s">
        <v>120</v>
      </c>
      <c r="D1416" s="7" t="s">
        <v>2093</v>
      </c>
      <c r="E1416" s="8">
        <v>4187</v>
      </c>
      <c r="F1416" s="8">
        <v>102482</v>
      </c>
      <c r="G1416" s="8" t="s">
        <v>2094</v>
      </c>
      <c r="H1416" s="7" t="s">
        <v>73</v>
      </c>
      <c r="I1416" s="7" t="s">
        <v>74</v>
      </c>
      <c r="J1416" s="8" t="s">
        <v>75</v>
      </c>
      <c r="K1416" s="8" t="s">
        <v>2095</v>
      </c>
      <c r="L1416" s="7">
        <v>2017</v>
      </c>
      <c r="M1416" s="9">
        <v>43276</v>
      </c>
      <c r="N1416" s="10" t="s">
        <v>77</v>
      </c>
      <c r="O1416" s="10">
        <v>0</v>
      </c>
      <c r="P1416" s="10" t="s">
        <v>78</v>
      </c>
      <c r="Q1416" s="10" t="s">
        <v>78</v>
      </c>
      <c r="R1416" s="10" t="s">
        <v>78</v>
      </c>
      <c r="S1416" s="10" t="s">
        <v>78</v>
      </c>
      <c r="T1416" s="8" t="s">
        <v>90</v>
      </c>
      <c r="U1416" s="7" t="s">
        <v>1278</v>
      </c>
      <c r="V1416" s="8" t="s">
        <v>1279</v>
      </c>
      <c r="W1416" s="7" t="s">
        <v>83</v>
      </c>
      <c r="X1416" s="11" t="s">
        <v>2109</v>
      </c>
      <c r="Y1416" s="8">
        <v>610</v>
      </c>
      <c r="Z1416" s="8" t="s">
        <v>294</v>
      </c>
      <c r="AA1416" s="7" t="s">
        <v>79</v>
      </c>
      <c r="AB1416" s="12" t="s">
        <v>86</v>
      </c>
      <c r="AC1416" s="4">
        <f t="shared" si="220"/>
        <v>1</v>
      </c>
      <c r="AD1416" s="2">
        <f>IF(COUNTIF(D$2:D1416,D1416)&gt;1,0,1)</f>
        <v>0</v>
      </c>
      <c r="AG1416" s="2">
        <f t="shared" si="221"/>
        <v>0</v>
      </c>
      <c r="AH1416" s="2">
        <f t="shared" si="227"/>
        <v>0</v>
      </c>
      <c r="AI1416" s="2">
        <f t="shared" si="222"/>
        <v>0</v>
      </c>
      <c r="AJ1416" s="44" t="str">
        <f t="shared" si="223"/>
        <v>30791421X30441701M</v>
      </c>
      <c r="AK1416" s="2">
        <f>IF(COUNTIF(AJ$2:AJ1416,AJ1416)&gt;1,0,1)</f>
        <v>0</v>
      </c>
      <c r="AL1416" s="2">
        <f t="shared" si="224"/>
        <v>0</v>
      </c>
      <c r="AM1416" s="2">
        <f t="shared" si="225"/>
        <v>0</v>
      </c>
      <c r="AN1416" s="2">
        <f t="shared" si="226"/>
        <v>0</v>
      </c>
      <c r="AO1416" s="2">
        <f>VLOOKUP(D1416,'[1]Matriculados PD 2015_2019'!$D:$F,3,0)</f>
        <v>0</v>
      </c>
      <c r="AP1416" s="2">
        <f t="shared" si="228"/>
        <v>0</v>
      </c>
      <c r="AQ1416" s="2">
        <f t="shared" si="229"/>
        <v>0</v>
      </c>
    </row>
    <row r="1417" spans="1:43">
      <c r="A1417" s="2">
        <v>531</v>
      </c>
      <c r="B1417" s="5" t="s">
        <v>277</v>
      </c>
      <c r="C1417" s="13" t="s">
        <v>120</v>
      </c>
      <c r="D1417" s="13" t="s">
        <v>2096</v>
      </c>
      <c r="E1417" s="14">
        <v>22471</v>
      </c>
      <c r="F1417" s="14">
        <v>102482</v>
      </c>
      <c r="G1417" s="14" t="s">
        <v>2097</v>
      </c>
      <c r="H1417" s="13" t="s">
        <v>83</v>
      </c>
      <c r="I1417" s="13" t="s">
        <v>74</v>
      </c>
      <c r="J1417" s="14" t="s">
        <v>75</v>
      </c>
      <c r="K1417" s="14" t="s">
        <v>2098</v>
      </c>
      <c r="L1417" s="13">
        <v>2017</v>
      </c>
      <c r="M1417" s="15">
        <v>43356</v>
      </c>
      <c r="N1417" s="16" t="s">
        <v>77</v>
      </c>
      <c r="O1417" s="16">
        <v>0</v>
      </c>
      <c r="P1417" s="16" t="s">
        <v>78</v>
      </c>
      <c r="Q1417" s="16" t="s">
        <v>78</v>
      </c>
      <c r="R1417" s="16" t="s">
        <v>78</v>
      </c>
      <c r="S1417" s="16" t="s">
        <v>78</v>
      </c>
      <c r="T1417" s="14" t="s">
        <v>80</v>
      </c>
      <c r="U1417" s="13" t="s">
        <v>2099</v>
      </c>
      <c r="V1417" s="14" t="s">
        <v>2100</v>
      </c>
      <c r="W1417" s="13" t="s">
        <v>83</v>
      </c>
      <c r="X1417" s="17" t="s">
        <v>2109</v>
      </c>
      <c r="Y1417" s="14">
        <v>610</v>
      </c>
      <c r="Z1417" s="14" t="s">
        <v>294</v>
      </c>
      <c r="AA1417" s="13" t="s">
        <v>79</v>
      </c>
      <c r="AB1417" s="18" t="s">
        <v>86</v>
      </c>
      <c r="AC1417" s="4">
        <f t="shared" si="220"/>
        <v>1</v>
      </c>
      <c r="AD1417" s="2">
        <f>IF(COUNTIF(D$2:D1417,D1417)&gt;1,0,1)</f>
        <v>1</v>
      </c>
      <c r="AG1417" s="2">
        <f t="shared" si="221"/>
        <v>0</v>
      </c>
      <c r="AH1417" s="2">
        <f t="shared" si="227"/>
        <v>0</v>
      </c>
      <c r="AI1417" s="2">
        <f t="shared" si="222"/>
        <v>1</v>
      </c>
      <c r="AJ1417" s="44" t="str">
        <f t="shared" si="223"/>
        <v>30946954V30470043B</v>
      </c>
      <c r="AK1417" s="2">
        <f>IF(COUNTIF(AJ$2:AJ1417,AJ1417)&gt;1,0,1)</f>
        <v>1</v>
      </c>
      <c r="AL1417" s="2">
        <f t="shared" si="224"/>
        <v>1</v>
      </c>
      <c r="AM1417" s="2">
        <f t="shared" si="225"/>
        <v>0</v>
      </c>
      <c r="AN1417" s="2">
        <f t="shared" si="226"/>
        <v>0</v>
      </c>
      <c r="AO1417" s="2">
        <f>VLOOKUP(D1417,'[1]Matriculados PD 2015_2019'!$D:$F,3,0)</f>
        <v>0</v>
      </c>
      <c r="AP1417" s="2">
        <f t="shared" si="228"/>
        <v>0</v>
      </c>
      <c r="AQ1417" s="2">
        <f t="shared" si="229"/>
        <v>0</v>
      </c>
    </row>
    <row r="1418" spans="1:43">
      <c r="A1418" s="2">
        <v>531</v>
      </c>
      <c r="B1418" s="6" t="s">
        <v>277</v>
      </c>
      <c r="C1418" s="7" t="s">
        <v>120</v>
      </c>
      <c r="D1418" s="7" t="s">
        <v>2096</v>
      </c>
      <c r="E1418" s="8">
        <v>22471</v>
      </c>
      <c r="F1418" s="8">
        <v>102482</v>
      </c>
      <c r="G1418" s="8" t="s">
        <v>2097</v>
      </c>
      <c r="H1418" s="7" t="s">
        <v>83</v>
      </c>
      <c r="I1418" s="7" t="s">
        <v>74</v>
      </c>
      <c r="J1418" s="8" t="s">
        <v>75</v>
      </c>
      <c r="K1418" s="8" t="s">
        <v>2098</v>
      </c>
      <c r="L1418" s="7">
        <v>2017</v>
      </c>
      <c r="M1418" s="9">
        <v>43356</v>
      </c>
      <c r="N1418" s="10" t="s">
        <v>77</v>
      </c>
      <c r="O1418" s="10">
        <v>0</v>
      </c>
      <c r="P1418" s="10" t="s">
        <v>78</v>
      </c>
      <c r="Q1418" s="10" t="s">
        <v>78</v>
      </c>
      <c r="R1418" s="10" t="s">
        <v>78</v>
      </c>
      <c r="S1418" s="10" t="s">
        <v>78</v>
      </c>
      <c r="T1418" s="8" t="s">
        <v>80</v>
      </c>
      <c r="U1418" s="7" t="s">
        <v>332</v>
      </c>
      <c r="V1418" s="8" t="s">
        <v>333</v>
      </c>
      <c r="W1418" s="7" t="s">
        <v>83</v>
      </c>
      <c r="X1418" s="11" t="s">
        <v>2109</v>
      </c>
      <c r="Y1418" s="8">
        <v>610</v>
      </c>
      <c r="Z1418" s="8" t="s">
        <v>294</v>
      </c>
      <c r="AA1418" s="7" t="s">
        <v>79</v>
      </c>
      <c r="AB1418" s="12" t="s">
        <v>86</v>
      </c>
      <c r="AC1418" s="4">
        <f t="shared" si="220"/>
        <v>1</v>
      </c>
      <c r="AD1418" s="2">
        <f>IF(COUNTIF(D$2:D1418,D1418)&gt;1,0,1)</f>
        <v>0</v>
      </c>
      <c r="AG1418" s="2">
        <f t="shared" si="221"/>
        <v>0</v>
      </c>
      <c r="AH1418" s="2">
        <f t="shared" si="227"/>
        <v>0</v>
      </c>
      <c r="AI1418" s="2">
        <f t="shared" si="222"/>
        <v>0</v>
      </c>
      <c r="AJ1418" s="44" t="str">
        <f t="shared" si="223"/>
        <v>30946954V30477760T</v>
      </c>
      <c r="AK1418" s="2">
        <f>IF(COUNTIF(AJ$2:AJ1418,AJ1418)&gt;1,0,1)</f>
        <v>1</v>
      </c>
      <c r="AL1418" s="2">
        <f t="shared" si="224"/>
        <v>0</v>
      </c>
      <c r="AM1418" s="2">
        <f t="shared" si="225"/>
        <v>0</v>
      </c>
      <c r="AN1418" s="2">
        <f t="shared" si="226"/>
        <v>0</v>
      </c>
      <c r="AO1418" s="2">
        <f>VLOOKUP(D1418,'[1]Matriculados PD 2015_2019'!$D:$F,3,0)</f>
        <v>0</v>
      </c>
      <c r="AP1418" s="2">
        <f t="shared" si="228"/>
        <v>0</v>
      </c>
      <c r="AQ1418" s="2">
        <f t="shared" si="229"/>
        <v>0</v>
      </c>
    </row>
    <row r="1419" spans="1:43">
      <c r="A1419" s="2">
        <v>531</v>
      </c>
      <c r="B1419" s="5" t="s">
        <v>277</v>
      </c>
      <c r="C1419" s="13" t="s">
        <v>120</v>
      </c>
      <c r="D1419" s="13" t="s">
        <v>2096</v>
      </c>
      <c r="E1419" s="14">
        <v>22471</v>
      </c>
      <c r="F1419" s="14">
        <v>102482</v>
      </c>
      <c r="G1419" s="14" t="s">
        <v>2097</v>
      </c>
      <c r="H1419" s="13" t="s">
        <v>83</v>
      </c>
      <c r="I1419" s="13" t="s">
        <v>74</v>
      </c>
      <c r="J1419" s="14" t="s">
        <v>75</v>
      </c>
      <c r="K1419" s="14" t="s">
        <v>2098</v>
      </c>
      <c r="L1419" s="13">
        <v>2017</v>
      </c>
      <c r="M1419" s="15">
        <v>43356</v>
      </c>
      <c r="N1419" s="16" t="s">
        <v>77</v>
      </c>
      <c r="O1419" s="16">
        <v>0</v>
      </c>
      <c r="P1419" s="16" t="s">
        <v>78</v>
      </c>
      <c r="Q1419" s="16" t="s">
        <v>78</v>
      </c>
      <c r="R1419" s="16" t="s">
        <v>78</v>
      </c>
      <c r="S1419" s="16" t="s">
        <v>78</v>
      </c>
      <c r="T1419" s="14" t="s">
        <v>90</v>
      </c>
      <c r="U1419" s="13" t="s">
        <v>332</v>
      </c>
      <c r="V1419" s="14" t="s">
        <v>333</v>
      </c>
      <c r="W1419" s="13" t="s">
        <v>83</v>
      </c>
      <c r="X1419" s="17" t="s">
        <v>2109</v>
      </c>
      <c r="Y1419" s="14">
        <v>610</v>
      </c>
      <c r="Z1419" s="14" t="s">
        <v>294</v>
      </c>
      <c r="AA1419" s="13" t="s">
        <v>79</v>
      </c>
      <c r="AB1419" s="18" t="s">
        <v>86</v>
      </c>
      <c r="AC1419" s="4">
        <f t="shared" si="220"/>
        <v>1</v>
      </c>
      <c r="AD1419" s="2">
        <f>IF(COUNTIF(D$2:D1419,D1419)&gt;1,0,1)</f>
        <v>0</v>
      </c>
      <c r="AG1419" s="2">
        <f t="shared" si="221"/>
        <v>0</v>
      </c>
      <c r="AH1419" s="2">
        <f t="shared" si="227"/>
        <v>0</v>
      </c>
      <c r="AI1419" s="2">
        <f t="shared" si="222"/>
        <v>0</v>
      </c>
      <c r="AJ1419" s="44" t="str">
        <f t="shared" si="223"/>
        <v>30946954V30477760T</v>
      </c>
      <c r="AK1419" s="2">
        <f>IF(COUNTIF(AJ$2:AJ1419,AJ1419)&gt;1,0,1)</f>
        <v>0</v>
      </c>
      <c r="AL1419" s="2">
        <f t="shared" si="224"/>
        <v>0</v>
      </c>
      <c r="AM1419" s="2">
        <f t="shared" si="225"/>
        <v>0</v>
      </c>
      <c r="AN1419" s="2">
        <f t="shared" si="226"/>
        <v>0</v>
      </c>
      <c r="AO1419" s="2">
        <f>VLOOKUP(D1419,'[1]Matriculados PD 2015_2019'!$D:$F,3,0)</f>
        <v>0</v>
      </c>
      <c r="AP1419" s="2">
        <f t="shared" si="228"/>
        <v>0</v>
      </c>
      <c r="AQ1419" s="2">
        <f t="shared" si="229"/>
        <v>0</v>
      </c>
    </row>
    <row r="1420" spans="1:43">
      <c r="A1420" s="2">
        <v>531</v>
      </c>
      <c r="B1420" s="6" t="s">
        <v>277</v>
      </c>
      <c r="C1420" s="7" t="s">
        <v>120</v>
      </c>
      <c r="D1420" s="7" t="s">
        <v>2101</v>
      </c>
      <c r="E1420" s="8">
        <v>10307628</v>
      </c>
      <c r="F1420" s="8">
        <v>102482</v>
      </c>
      <c r="G1420" s="8" t="s">
        <v>2102</v>
      </c>
      <c r="H1420" s="7" t="s">
        <v>83</v>
      </c>
      <c r="I1420" s="7" t="s">
        <v>74</v>
      </c>
      <c r="J1420" s="8" t="s">
        <v>75</v>
      </c>
      <c r="K1420" s="8" t="s">
        <v>2103</v>
      </c>
      <c r="L1420" s="7">
        <v>2017</v>
      </c>
      <c r="M1420" s="9">
        <v>43207</v>
      </c>
      <c r="N1420" s="10" t="s">
        <v>77</v>
      </c>
      <c r="O1420" s="10">
        <v>0</v>
      </c>
      <c r="P1420" s="10" t="s">
        <v>78</v>
      </c>
      <c r="Q1420" s="10" t="s">
        <v>78</v>
      </c>
      <c r="R1420" s="10" t="s">
        <v>78</v>
      </c>
      <c r="S1420" s="10" t="s">
        <v>79</v>
      </c>
      <c r="T1420" s="8" t="s">
        <v>80</v>
      </c>
      <c r="U1420" s="7" t="s">
        <v>385</v>
      </c>
      <c r="V1420" s="8" t="s">
        <v>386</v>
      </c>
      <c r="W1420" s="7" t="s">
        <v>73</v>
      </c>
      <c r="X1420" s="11"/>
      <c r="Y1420" s="8"/>
      <c r="Z1420" s="8"/>
      <c r="AA1420" s="7"/>
      <c r="AB1420" s="12"/>
      <c r="AC1420" s="4">
        <f t="shared" si="220"/>
        <v>1</v>
      </c>
      <c r="AD1420" s="2">
        <f>IF(COUNTIF(D$2:D1420,D1420)&gt;1,0,1)</f>
        <v>1</v>
      </c>
      <c r="AG1420" s="2">
        <f t="shared" si="221"/>
        <v>0</v>
      </c>
      <c r="AH1420" s="2">
        <f t="shared" si="227"/>
        <v>0</v>
      </c>
      <c r="AI1420" s="2">
        <f t="shared" si="222"/>
        <v>1</v>
      </c>
      <c r="AJ1420" s="44" t="str">
        <f t="shared" si="223"/>
        <v>30947993K30474721C</v>
      </c>
      <c r="AK1420" s="2">
        <f>IF(COUNTIF(AJ$2:AJ1420,AJ1420)&gt;1,0,1)</f>
        <v>1</v>
      </c>
      <c r="AL1420" s="2">
        <f t="shared" si="224"/>
        <v>1</v>
      </c>
      <c r="AM1420" s="2">
        <f t="shared" si="225"/>
        <v>1</v>
      </c>
      <c r="AN1420" s="2">
        <f t="shared" si="226"/>
        <v>0</v>
      </c>
      <c r="AO1420" s="2" t="str">
        <f>VLOOKUP(D1420,'[1]Matriculados PD 2015_2019'!$D:$F,3,0)</f>
        <v>completo</v>
      </c>
      <c r="AP1420" s="2">
        <f t="shared" si="228"/>
        <v>1</v>
      </c>
      <c r="AQ1420" s="2">
        <f t="shared" si="229"/>
        <v>0</v>
      </c>
    </row>
    <row r="1421" spans="1:43">
      <c r="A1421" s="2">
        <v>531</v>
      </c>
      <c r="B1421" s="5" t="s">
        <v>277</v>
      </c>
      <c r="C1421" s="13" t="s">
        <v>120</v>
      </c>
      <c r="D1421" s="13" t="s">
        <v>2101</v>
      </c>
      <c r="E1421" s="14">
        <v>10307628</v>
      </c>
      <c r="F1421" s="14">
        <v>102482</v>
      </c>
      <c r="G1421" s="14" t="s">
        <v>2102</v>
      </c>
      <c r="H1421" s="13" t="s">
        <v>83</v>
      </c>
      <c r="I1421" s="13" t="s">
        <v>74</v>
      </c>
      <c r="J1421" s="14" t="s">
        <v>75</v>
      </c>
      <c r="K1421" s="14" t="s">
        <v>2103</v>
      </c>
      <c r="L1421" s="13">
        <v>2017</v>
      </c>
      <c r="M1421" s="15">
        <v>43207</v>
      </c>
      <c r="N1421" s="16" t="s">
        <v>77</v>
      </c>
      <c r="O1421" s="16">
        <v>0</v>
      </c>
      <c r="P1421" s="16" t="s">
        <v>78</v>
      </c>
      <c r="Q1421" s="16" t="s">
        <v>78</v>
      </c>
      <c r="R1421" s="16" t="s">
        <v>78</v>
      </c>
      <c r="S1421" s="16" t="s">
        <v>79</v>
      </c>
      <c r="T1421" s="14" t="s">
        <v>80</v>
      </c>
      <c r="U1421" s="13" t="s">
        <v>387</v>
      </c>
      <c r="V1421" s="14" t="s">
        <v>388</v>
      </c>
      <c r="W1421" s="13" t="s">
        <v>83</v>
      </c>
      <c r="X1421" s="17" t="s">
        <v>2109</v>
      </c>
      <c r="Y1421" s="14">
        <v>610</v>
      </c>
      <c r="Z1421" s="14" t="s">
        <v>294</v>
      </c>
      <c r="AA1421" s="13" t="s">
        <v>79</v>
      </c>
      <c r="AB1421" s="18" t="s">
        <v>86</v>
      </c>
      <c r="AC1421" s="4">
        <f t="shared" si="220"/>
        <v>1</v>
      </c>
      <c r="AD1421" s="2">
        <f>IF(COUNTIF(D$2:D1421,D1421)&gt;1,0,1)</f>
        <v>0</v>
      </c>
      <c r="AG1421" s="2">
        <f t="shared" si="221"/>
        <v>0</v>
      </c>
      <c r="AH1421" s="2">
        <f t="shared" si="227"/>
        <v>0</v>
      </c>
      <c r="AI1421" s="2">
        <f t="shared" si="222"/>
        <v>0</v>
      </c>
      <c r="AJ1421" s="44" t="str">
        <f t="shared" si="223"/>
        <v>30947993K31175916Z</v>
      </c>
      <c r="AK1421" s="2">
        <f>IF(COUNTIF(AJ$2:AJ1421,AJ1421)&gt;1,0,1)</f>
        <v>1</v>
      </c>
      <c r="AL1421" s="2">
        <f t="shared" si="224"/>
        <v>0</v>
      </c>
      <c r="AM1421" s="2">
        <f t="shared" si="225"/>
        <v>0</v>
      </c>
      <c r="AN1421" s="2">
        <f t="shared" si="226"/>
        <v>0</v>
      </c>
      <c r="AO1421" s="2" t="str">
        <f>VLOOKUP(D1421,'[1]Matriculados PD 2015_2019'!$D:$F,3,0)</f>
        <v>completo</v>
      </c>
      <c r="AP1421" s="2">
        <f t="shared" si="228"/>
        <v>0</v>
      </c>
      <c r="AQ1421" s="2">
        <f t="shared" si="229"/>
        <v>0</v>
      </c>
    </row>
    <row r="1422" spans="1:43">
      <c r="A1422" s="2">
        <v>531</v>
      </c>
      <c r="B1422" s="6" t="s">
        <v>277</v>
      </c>
      <c r="C1422" s="7" t="s">
        <v>120</v>
      </c>
      <c r="D1422" s="7" t="s">
        <v>2101</v>
      </c>
      <c r="E1422" s="8">
        <v>10307628</v>
      </c>
      <c r="F1422" s="8">
        <v>102482</v>
      </c>
      <c r="G1422" s="8" t="s">
        <v>2102</v>
      </c>
      <c r="H1422" s="7" t="s">
        <v>83</v>
      </c>
      <c r="I1422" s="7" t="s">
        <v>74</v>
      </c>
      <c r="J1422" s="8" t="s">
        <v>75</v>
      </c>
      <c r="K1422" s="8" t="s">
        <v>2103</v>
      </c>
      <c r="L1422" s="7">
        <v>2017</v>
      </c>
      <c r="M1422" s="9">
        <v>43207</v>
      </c>
      <c r="N1422" s="10" t="s">
        <v>77</v>
      </c>
      <c r="O1422" s="10">
        <v>0</v>
      </c>
      <c r="P1422" s="10" t="s">
        <v>78</v>
      </c>
      <c r="Q1422" s="10" t="s">
        <v>78</v>
      </c>
      <c r="R1422" s="10" t="s">
        <v>78</v>
      </c>
      <c r="S1422" s="10" t="s">
        <v>79</v>
      </c>
      <c r="T1422" s="8" t="s">
        <v>90</v>
      </c>
      <c r="U1422" s="7" t="s">
        <v>387</v>
      </c>
      <c r="V1422" s="8" t="s">
        <v>388</v>
      </c>
      <c r="W1422" s="7" t="s">
        <v>83</v>
      </c>
      <c r="X1422" s="11" t="s">
        <v>2109</v>
      </c>
      <c r="Y1422" s="8">
        <v>610</v>
      </c>
      <c r="Z1422" s="8" t="s">
        <v>294</v>
      </c>
      <c r="AA1422" s="7" t="s">
        <v>79</v>
      </c>
      <c r="AB1422" s="12" t="s">
        <v>86</v>
      </c>
      <c r="AC1422" s="4">
        <f t="shared" si="220"/>
        <v>1</v>
      </c>
      <c r="AD1422" s="2">
        <f>IF(COUNTIF(D$2:D1422,D1422)&gt;1,0,1)</f>
        <v>0</v>
      </c>
      <c r="AG1422" s="2">
        <f t="shared" si="221"/>
        <v>0</v>
      </c>
      <c r="AH1422" s="2">
        <f t="shared" si="227"/>
        <v>0</v>
      </c>
      <c r="AI1422" s="2">
        <f t="shared" si="222"/>
        <v>0</v>
      </c>
      <c r="AJ1422" s="44" t="str">
        <f t="shared" si="223"/>
        <v>30947993K31175916Z</v>
      </c>
      <c r="AK1422" s="2">
        <f>IF(COUNTIF(AJ$2:AJ1422,AJ1422)&gt;1,0,1)</f>
        <v>0</v>
      </c>
      <c r="AL1422" s="2">
        <f t="shared" si="224"/>
        <v>0</v>
      </c>
      <c r="AM1422" s="2">
        <f t="shared" si="225"/>
        <v>0</v>
      </c>
      <c r="AN1422" s="2">
        <f t="shared" si="226"/>
        <v>0</v>
      </c>
      <c r="AO1422" s="2" t="str">
        <f>VLOOKUP(D1422,'[1]Matriculados PD 2015_2019'!$D:$F,3,0)</f>
        <v>completo</v>
      </c>
      <c r="AP1422" s="2">
        <f t="shared" si="228"/>
        <v>0</v>
      </c>
      <c r="AQ1422" s="2">
        <f t="shared" si="229"/>
        <v>0</v>
      </c>
    </row>
    <row r="1423" spans="1:43">
      <c r="A1423" s="2">
        <v>531</v>
      </c>
      <c r="B1423" s="5" t="s">
        <v>277</v>
      </c>
      <c r="C1423" s="13" t="s">
        <v>120</v>
      </c>
      <c r="D1423" s="13" t="s">
        <v>2104</v>
      </c>
      <c r="E1423" s="14">
        <v>10033556</v>
      </c>
      <c r="F1423" s="14">
        <v>102482</v>
      </c>
      <c r="G1423" s="14" t="s">
        <v>2105</v>
      </c>
      <c r="H1423" s="13" t="s">
        <v>83</v>
      </c>
      <c r="I1423" s="13" t="s">
        <v>74</v>
      </c>
      <c r="J1423" s="14" t="s">
        <v>75</v>
      </c>
      <c r="K1423" s="14" t="s">
        <v>2106</v>
      </c>
      <c r="L1423" s="13">
        <v>2017</v>
      </c>
      <c r="M1423" s="15">
        <v>43152</v>
      </c>
      <c r="N1423" s="16" t="s">
        <v>77</v>
      </c>
      <c r="O1423" s="16">
        <v>0</v>
      </c>
      <c r="P1423" s="16" t="s">
        <v>78</v>
      </c>
      <c r="Q1423" s="16" t="s">
        <v>78</v>
      </c>
      <c r="R1423" s="16" t="s">
        <v>78</v>
      </c>
      <c r="S1423" s="16" t="s">
        <v>78</v>
      </c>
      <c r="T1423" s="14" t="s">
        <v>80</v>
      </c>
      <c r="U1423" s="13" t="s">
        <v>2107</v>
      </c>
      <c r="V1423" s="14" t="s">
        <v>2108</v>
      </c>
      <c r="W1423" s="13" t="s">
        <v>83</v>
      </c>
      <c r="X1423" s="17" t="s">
        <v>2109</v>
      </c>
      <c r="Y1423" s="14">
        <v>183</v>
      </c>
      <c r="Z1423" s="14" t="s">
        <v>2110</v>
      </c>
      <c r="AA1423" s="13" t="s">
        <v>79</v>
      </c>
      <c r="AB1423" s="18" t="s">
        <v>86</v>
      </c>
      <c r="AC1423" s="4">
        <f t="shared" si="220"/>
        <v>1</v>
      </c>
      <c r="AD1423" s="2">
        <f>IF(COUNTIF(D$2:D1423,D1423)&gt;1,0,1)</f>
        <v>1</v>
      </c>
      <c r="AG1423" s="2">
        <f t="shared" si="221"/>
        <v>0</v>
      </c>
      <c r="AH1423" s="2">
        <f t="shared" si="227"/>
        <v>0</v>
      </c>
      <c r="AI1423" s="2">
        <f t="shared" si="222"/>
        <v>1</v>
      </c>
      <c r="AJ1423" s="44" t="str">
        <f t="shared" si="223"/>
        <v>30953152M00696744M</v>
      </c>
      <c r="AK1423" s="2">
        <f>IF(COUNTIF(AJ$2:AJ1423,AJ1423)&gt;1,0,1)</f>
        <v>1</v>
      </c>
      <c r="AL1423" s="2">
        <f t="shared" si="224"/>
        <v>1</v>
      </c>
      <c r="AM1423" s="2">
        <f t="shared" si="225"/>
        <v>0</v>
      </c>
      <c r="AN1423" s="2">
        <f t="shared" si="226"/>
        <v>0</v>
      </c>
      <c r="AO1423" s="2" t="str">
        <f>VLOOKUP(D1423,'[1]Matriculados PD 2015_2019'!$D:$F,3,0)</f>
        <v>parcial</v>
      </c>
      <c r="AP1423" s="2">
        <f t="shared" si="228"/>
        <v>0</v>
      </c>
      <c r="AQ1423" s="2">
        <f t="shared" si="229"/>
        <v>1</v>
      </c>
    </row>
    <row r="1424" spans="1:43">
      <c r="A1424" s="2">
        <v>531</v>
      </c>
      <c r="B1424" s="6" t="s">
        <v>277</v>
      </c>
      <c r="C1424" s="7" t="s">
        <v>120</v>
      </c>
      <c r="D1424" s="7" t="s">
        <v>2104</v>
      </c>
      <c r="E1424" s="8">
        <v>10033556</v>
      </c>
      <c r="F1424" s="8">
        <v>102482</v>
      </c>
      <c r="G1424" s="8" t="s">
        <v>2105</v>
      </c>
      <c r="H1424" s="7" t="s">
        <v>83</v>
      </c>
      <c r="I1424" s="7" t="s">
        <v>74</v>
      </c>
      <c r="J1424" s="8" t="s">
        <v>75</v>
      </c>
      <c r="K1424" s="8" t="s">
        <v>2106</v>
      </c>
      <c r="L1424" s="7">
        <v>2017</v>
      </c>
      <c r="M1424" s="9">
        <v>43152</v>
      </c>
      <c r="N1424" s="10" t="s">
        <v>77</v>
      </c>
      <c r="O1424" s="10">
        <v>0</v>
      </c>
      <c r="P1424" s="10" t="s">
        <v>78</v>
      </c>
      <c r="Q1424" s="10" t="s">
        <v>78</v>
      </c>
      <c r="R1424" s="10" t="s">
        <v>78</v>
      </c>
      <c r="S1424" s="10" t="s">
        <v>78</v>
      </c>
      <c r="T1424" s="8" t="s">
        <v>80</v>
      </c>
      <c r="U1424" s="7" t="s">
        <v>2111</v>
      </c>
      <c r="V1424" s="8" t="s">
        <v>2112</v>
      </c>
      <c r="W1424" s="7" t="s">
        <v>83</v>
      </c>
      <c r="X1424" s="11" t="s">
        <v>2109</v>
      </c>
      <c r="Y1424" s="8">
        <v>610</v>
      </c>
      <c r="Z1424" s="8" t="s">
        <v>294</v>
      </c>
      <c r="AA1424" s="7" t="s">
        <v>79</v>
      </c>
      <c r="AB1424" s="12" t="s">
        <v>86</v>
      </c>
      <c r="AC1424" s="4">
        <f t="shared" si="220"/>
        <v>1</v>
      </c>
      <c r="AD1424" s="2">
        <f>IF(COUNTIF(D$2:D1424,D1424)&gt;1,0,1)</f>
        <v>0</v>
      </c>
      <c r="AG1424" s="2">
        <f t="shared" si="221"/>
        <v>0</v>
      </c>
      <c r="AH1424" s="2">
        <f t="shared" si="227"/>
        <v>0</v>
      </c>
      <c r="AI1424" s="2">
        <f t="shared" si="222"/>
        <v>0</v>
      </c>
      <c r="AJ1424" s="44" t="str">
        <f t="shared" si="223"/>
        <v>30953152M30805806C</v>
      </c>
      <c r="AK1424" s="2">
        <f>IF(COUNTIF(AJ$2:AJ1424,AJ1424)&gt;1,0,1)</f>
        <v>1</v>
      </c>
      <c r="AL1424" s="2">
        <f t="shared" si="224"/>
        <v>0</v>
      </c>
      <c r="AM1424" s="2">
        <f t="shared" si="225"/>
        <v>0</v>
      </c>
      <c r="AN1424" s="2">
        <f t="shared" si="226"/>
        <v>0</v>
      </c>
      <c r="AO1424" s="2" t="str">
        <f>VLOOKUP(D1424,'[1]Matriculados PD 2015_2019'!$D:$F,3,0)</f>
        <v>parcial</v>
      </c>
      <c r="AP1424" s="2">
        <f t="shared" si="228"/>
        <v>0</v>
      </c>
      <c r="AQ1424" s="2">
        <f t="shared" si="229"/>
        <v>0</v>
      </c>
    </row>
    <row r="1425" spans="1:43">
      <c r="A1425" s="2">
        <v>531</v>
      </c>
      <c r="B1425" s="5" t="s">
        <v>277</v>
      </c>
      <c r="C1425" s="13" t="s">
        <v>120</v>
      </c>
      <c r="D1425" s="13" t="s">
        <v>2104</v>
      </c>
      <c r="E1425" s="14">
        <v>10033556</v>
      </c>
      <c r="F1425" s="14">
        <v>102482</v>
      </c>
      <c r="G1425" s="14" t="s">
        <v>2105</v>
      </c>
      <c r="H1425" s="13" t="s">
        <v>83</v>
      </c>
      <c r="I1425" s="13" t="s">
        <v>74</v>
      </c>
      <c r="J1425" s="14" t="s">
        <v>75</v>
      </c>
      <c r="K1425" s="14" t="s">
        <v>2106</v>
      </c>
      <c r="L1425" s="13">
        <v>2017</v>
      </c>
      <c r="M1425" s="15">
        <v>43152</v>
      </c>
      <c r="N1425" s="16" t="s">
        <v>77</v>
      </c>
      <c r="O1425" s="16">
        <v>0</v>
      </c>
      <c r="P1425" s="16" t="s">
        <v>78</v>
      </c>
      <c r="Q1425" s="16" t="s">
        <v>78</v>
      </c>
      <c r="R1425" s="16" t="s">
        <v>78</v>
      </c>
      <c r="S1425" s="16" t="s">
        <v>78</v>
      </c>
      <c r="T1425" s="14" t="s">
        <v>90</v>
      </c>
      <c r="U1425" s="13" t="s">
        <v>2107</v>
      </c>
      <c r="V1425" s="14" t="s">
        <v>2108</v>
      </c>
      <c r="W1425" s="13" t="s">
        <v>83</v>
      </c>
      <c r="X1425" s="17" t="s">
        <v>2109</v>
      </c>
      <c r="Y1425" s="14">
        <v>183</v>
      </c>
      <c r="Z1425" s="14" t="s">
        <v>2110</v>
      </c>
      <c r="AA1425" s="13" t="s">
        <v>79</v>
      </c>
      <c r="AB1425" s="18" t="s">
        <v>86</v>
      </c>
      <c r="AC1425" s="4">
        <f t="shared" si="220"/>
        <v>1</v>
      </c>
      <c r="AD1425" s="2">
        <f>IF(COUNTIF(D$2:D1425,D1425)&gt;1,0,1)</f>
        <v>0</v>
      </c>
      <c r="AG1425" s="2">
        <f t="shared" si="221"/>
        <v>0</v>
      </c>
      <c r="AH1425" s="2">
        <f t="shared" si="227"/>
        <v>0</v>
      </c>
      <c r="AI1425" s="2">
        <f t="shared" si="222"/>
        <v>0</v>
      </c>
      <c r="AJ1425" s="44" t="str">
        <f t="shared" si="223"/>
        <v>30953152M00696744M</v>
      </c>
      <c r="AK1425" s="2">
        <f>IF(COUNTIF(AJ$2:AJ1425,AJ1425)&gt;1,0,1)</f>
        <v>0</v>
      </c>
      <c r="AL1425" s="2">
        <f t="shared" si="224"/>
        <v>0</v>
      </c>
      <c r="AM1425" s="2">
        <f t="shared" si="225"/>
        <v>0</v>
      </c>
      <c r="AN1425" s="2">
        <f t="shared" si="226"/>
        <v>0</v>
      </c>
      <c r="AO1425" s="2" t="str">
        <f>VLOOKUP(D1425,'[1]Matriculados PD 2015_2019'!$D:$F,3,0)</f>
        <v>parcial</v>
      </c>
      <c r="AP1425" s="2">
        <f t="shared" si="228"/>
        <v>0</v>
      </c>
      <c r="AQ1425" s="2">
        <f t="shared" si="229"/>
        <v>0</v>
      </c>
    </row>
    <row r="1426" spans="1:43">
      <c r="A1426" s="2">
        <v>531</v>
      </c>
      <c r="B1426" s="6" t="s">
        <v>277</v>
      </c>
      <c r="C1426" s="7" t="s">
        <v>120</v>
      </c>
      <c r="D1426" s="7" t="s">
        <v>2113</v>
      </c>
      <c r="E1426" s="8">
        <v>10329037</v>
      </c>
      <c r="F1426" s="8">
        <v>102482</v>
      </c>
      <c r="G1426" s="8" t="s">
        <v>2114</v>
      </c>
      <c r="H1426" s="7" t="s">
        <v>83</v>
      </c>
      <c r="I1426" s="7" t="s">
        <v>74</v>
      </c>
      <c r="J1426" s="8" t="s">
        <v>75</v>
      </c>
      <c r="K1426" s="8" t="s">
        <v>2115</v>
      </c>
      <c r="L1426" s="7">
        <v>2017</v>
      </c>
      <c r="M1426" s="9">
        <v>43411</v>
      </c>
      <c r="N1426" s="10" t="s">
        <v>77</v>
      </c>
      <c r="O1426" s="10">
        <v>0</v>
      </c>
      <c r="P1426" s="10" t="s">
        <v>78</v>
      </c>
      <c r="Q1426" s="10" t="s">
        <v>78</v>
      </c>
      <c r="R1426" s="10" t="s">
        <v>78</v>
      </c>
      <c r="S1426" s="10" t="s">
        <v>78</v>
      </c>
      <c r="T1426" s="8" t="s">
        <v>80</v>
      </c>
      <c r="U1426" s="7" t="s">
        <v>2116</v>
      </c>
      <c r="V1426" s="8" t="s">
        <v>2117</v>
      </c>
      <c r="W1426" s="7"/>
      <c r="X1426" s="11"/>
      <c r="Y1426" s="8"/>
      <c r="Z1426" s="8"/>
      <c r="AA1426" s="7"/>
      <c r="AB1426" s="12"/>
      <c r="AC1426" s="4">
        <f t="shared" si="220"/>
        <v>1</v>
      </c>
      <c r="AD1426" s="2">
        <f>IF(COUNTIF(D$2:D1426,D1426)&gt;1,0,1)</f>
        <v>1</v>
      </c>
      <c r="AG1426" s="2">
        <f t="shared" si="221"/>
        <v>0</v>
      </c>
      <c r="AH1426" s="2">
        <f t="shared" si="227"/>
        <v>0</v>
      </c>
      <c r="AI1426" s="2">
        <f t="shared" si="222"/>
        <v>1</v>
      </c>
      <c r="AJ1426" s="44" t="str">
        <f t="shared" si="223"/>
        <v>30973059V25942326M</v>
      </c>
      <c r="AK1426" s="2">
        <f>IF(COUNTIF(AJ$2:AJ1426,AJ1426)&gt;1,0,1)</f>
        <v>1</v>
      </c>
      <c r="AL1426" s="2">
        <f t="shared" si="224"/>
        <v>1</v>
      </c>
      <c r="AM1426" s="2">
        <f t="shared" si="225"/>
        <v>0</v>
      </c>
      <c r="AN1426" s="2">
        <f t="shared" si="226"/>
        <v>0</v>
      </c>
      <c r="AO1426" s="2" t="str">
        <f>VLOOKUP(D1426,'[1]Matriculados PD 2015_2019'!$D:$F,3,0)</f>
        <v>completo</v>
      </c>
      <c r="AP1426" s="2">
        <f t="shared" si="228"/>
        <v>1</v>
      </c>
      <c r="AQ1426" s="2">
        <f t="shared" si="229"/>
        <v>0</v>
      </c>
    </row>
    <row r="1427" spans="1:43">
      <c r="A1427" s="2">
        <v>531</v>
      </c>
      <c r="B1427" s="5" t="s">
        <v>277</v>
      </c>
      <c r="C1427" s="13" t="s">
        <v>120</v>
      </c>
      <c r="D1427" s="13" t="s">
        <v>2113</v>
      </c>
      <c r="E1427" s="14">
        <v>10329037</v>
      </c>
      <c r="F1427" s="14">
        <v>102482</v>
      </c>
      <c r="G1427" s="14" t="s">
        <v>2114</v>
      </c>
      <c r="H1427" s="13" t="s">
        <v>83</v>
      </c>
      <c r="I1427" s="13" t="s">
        <v>74</v>
      </c>
      <c r="J1427" s="14" t="s">
        <v>75</v>
      </c>
      <c r="K1427" s="14" t="s">
        <v>2115</v>
      </c>
      <c r="L1427" s="13">
        <v>2017</v>
      </c>
      <c r="M1427" s="15">
        <v>43411</v>
      </c>
      <c r="N1427" s="16" t="s">
        <v>77</v>
      </c>
      <c r="O1427" s="16">
        <v>0</v>
      </c>
      <c r="P1427" s="16" t="s">
        <v>78</v>
      </c>
      <c r="Q1427" s="16" t="s">
        <v>78</v>
      </c>
      <c r="R1427" s="16" t="s">
        <v>78</v>
      </c>
      <c r="S1427" s="16" t="s">
        <v>78</v>
      </c>
      <c r="T1427" s="14" t="s">
        <v>80</v>
      </c>
      <c r="U1427" s="13" t="s">
        <v>2118</v>
      </c>
      <c r="V1427" s="14" t="s">
        <v>2119</v>
      </c>
      <c r="W1427" s="13" t="s">
        <v>83</v>
      </c>
      <c r="X1427" s="17" t="s">
        <v>2109</v>
      </c>
      <c r="Y1427" s="14">
        <v>610</v>
      </c>
      <c r="Z1427" s="14" t="s">
        <v>294</v>
      </c>
      <c r="AA1427" s="13" t="s">
        <v>79</v>
      </c>
      <c r="AB1427" s="18" t="s">
        <v>86</v>
      </c>
      <c r="AC1427" s="4">
        <f t="shared" si="220"/>
        <v>1</v>
      </c>
      <c r="AD1427" s="2">
        <f>IF(COUNTIF(D$2:D1427,D1427)&gt;1,0,1)</f>
        <v>0</v>
      </c>
      <c r="AG1427" s="2">
        <f t="shared" si="221"/>
        <v>0</v>
      </c>
      <c r="AH1427" s="2">
        <f t="shared" si="227"/>
        <v>0</v>
      </c>
      <c r="AI1427" s="2">
        <f t="shared" si="222"/>
        <v>0</v>
      </c>
      <c r="AJ1427" s="44" t="str">
        <f t="shared" si="223"/>
        <v>30973059V31594361C</v>
      </c>
      <c r="AK1427" s="2">
        <f>IF(COUNTIF(AJ$2:AJ1427,AJ1427)&gt;1,0,1)</f>
        <v>1</v>
      </c>
      <c r="AL1427" s="2">
        <f t="shared" si="224"/>
        <v>0</v>
      </c>
      <c r="AM1427" s="2">
        <f t="shared" si="225"/>
        <v>0</v>
      </c>
      <c r="AN1427" s="2">
        <f t="shared" si="226"/>
        <v>0</v>
      </c>
      <c r="AO1427" s="2" t="str">
        <f>VLOOKUP(D1427,'[1]Matriculados PD 2015_2019'!$D:$F,3,0)</f>
        <v>completo</v>
      </c>
      <c r="AP1427" s="2">
        <f t="shared" si="228"/>
        <v>0</v>
      </c>
      <c r="AQ1427" s="2">
        <f t="shared" si="229"/>
        <v>0</v>
      </c>
    </row>
    <row r="1428" spans="1:43">
      <c r="A1428" s="2">
        <v>531</v>
      </c>
      <c r="B1428" s="6" t="s">
        <v>277</v>
      </c>
      <c r="C1428" s="7" t="s">
        <v>120</v>
      </c>
      <c r="D1428" s="7" t="s">
        <v>2113</v>
      </c>
      <c r="E1428" s="8">
        <v>10329037</v>
      </c>
      <c r="F1428" s="8">
        <v>102482</v>
      </c>
      <c r="G1428" s="8" t="s">
        <v>2114</v>
      </c>
      <c r="H1428" s="7" t="s">
        <v>83</v>
      </c>
      <c r="I1428" s="7" t="s">
        <v>74</v>
      </c>
      <c r="J1428" s="8" t="s">
        <v>75</v>
      </c>
      <c r="K1428" s="8" t="s">
        <v>2115</v>
      </c>
      <c r="L1428" s="7">
        <v>2017</v>
      </c>
      <c r="M1428" s="9">
        <v>43411</v>
      </c>
      <c r="N1428" s="10" t="s">
        <v>77</v>
      </c>
      <c r="O1428" s="10">
        <v>0</v>
      </c>
      <c r="P1428" s="10" t="s">
        <v>78</v>
      </c>
      <c r="Q1428" s="10" t="s">
        <v>78</v>
      </c>
      <c r="R1428" s="10" t="s">
        <v>78</v>
      </c>
      <c r="S1428" s="10" t="s">
        <v>78</v>
      </c>
      <c r="T1428" s="8" t="s">
        <v>80</v>
      </c>
      <c r="U1428" s="7" t="s">
        <v>2120</v>
      </c>
      <c r="V1428" s="8" t="s">
        <v>2121</v>
      </c>
      <c r="W1428" s="7" t="s">
        <v>83</v>
      </c>
      <c r="X1428" s="11" t="s">
        <v>2109</v>
      </c>
      <c r="Y1428" s="8">
        <v>610</v>
      </c>
      <c r="Z1428" s="8" t="s">
        <v>294</v>
      </c>
      <c r="AA1428" s="7" t="s">
        <v>79</v>
      </c>
      <c r="AB1428" s="12" t="s">
        <v>86</v>
      </c>
      <c r="AC1428" s="4">
        <f t="shared" si="220"/>
        <v>1</v>
      </c>
      <c r="AD1428" s="2">
        <f>IF(COUNTIF(D$2:D1428,D1428)&gt;1,0,1)</f>
        <v>0</v>
      </c>
      <c r="AG1428" s="2">
        <f t="shared" si="221"/>
        <v>0</v>
      </c>
      <c r="AH1428" s="2">
        <f t="shared" si="227"/>
        <v>0</v>
      </c>
      <c r="AI1428" s="2">
        <f t="shared" si="222"/>
        <v>0</v>
      </c>
      <c r="AJ1428" s="44" t="str">
        <f t="shared" si="223"/>
        <v>30973059V50268514J</v>
      </c>
      <c r="AK1428" s="2">
        <f>IF(COUNTIF(AJ$2:AJ1428,AJ1428)&gt;1,0,1)</f>
        <v>1</v>
      </c>
      <c r="AL1428" s="2">
        <f t="shared" si="224"/>
        <v>0</v>
      </c>
      <c r="AM1428" s="2">
        <f t="shared" si="225"/>
        <v>0</v>
      </c>
      <c r="AN1428" s="2">
        <f t="shared" si="226"/>
        <v>0</v>
      </c>
      <c r="AO1428" s="2" t="str">
        <f>VLOOKUP(D1428,'[1]Matriculados PD 2015_2019'!$D:$F,3,0)</f>
        <v>completo</v>
      </c>
      <c r="AP1428" s="2">
        <f t="shared" si="228"/>
        <v>0</v>
      </c>
      <c r="AQ1428" s="2">
        <f t="shared" si="229"/>
        <v>0</v>
      </c>
    </row>
    <row r="1429" spans="1:43">
      <c r="A1429" s="2">
        <v>531</v>
      </c>
      <c r="B1429" s="6" t="s">
        <v>277</v>
      </c>
      <c r="C1429" s="7" t="s">
        <v>120</v>
      </c>
      <c r="D1429" s="7" t="s">
        <v>2113</v>
      </c>
      <c r="E1429" s="8">
        <v>10329037</v>
      </c>
      <c r="F1429" s="8">
        <v>102482</v>
      </c>
      <c r="G1429" s="8" t="s">
        <v>2114</v>
      </c>
      <c r="H1429" s="7" t="s">
        <v>83</v>
      </c>
      <c r="I1429" s="7" t="s">
        <v>74</v>
      </c>
      <c r="J1429" s="8" t="s">
        <v>75</v>
      </c>
      <c r="K1429" s="8" t="s">
        <v>2115</v>
      </c>
      <c r="L1429" s="7">
        <v>2017</v>
      </c>
      <c r="M1429" s="9">
        <v>43411</v>
      </c>
      <c r="N1429" s="10" t="s">
        <v>77</v>
      </c>
      <c r="O1429" s="10">
        <v>0</v>
      </c>
      <c r="P1429" s="10" t="s">
        <v>78</v>
      </c>
      <c r="Q1429" s="10" t="s">
        <v>78</v>
      </c>
      <c r="R1429" s="10" t="s">
        <v>78</v>
      </c>
      <c r="S1429" s="10" t="s">
        <v>78</v>
      </c>
      <c r="T1429" s="8" t="s">
        <v>90</v>
      </c>
      <c r="U1429" s="7" t="s">
        <v>2120</v>
      </c>
      <c r="V1429" s="8" t="s">
        <v>2121</v>
      </c>
      <c r="W1429" s="7" t="s">
        <v>83</v>
      </c>
      <c r="X1429" s="11" t="s">
        <v>2109</v>
      </c>
      <c r="Y1429" s="8">
        <v>610</v>
      </c>
      <c r="Z1429" s="8" t="s">
        <v>294</v>
      </c>
      <c r="AA1429" s="7" t="s">
        <v>79</v>
      </c>
      <c r="AB1429" s="12" t="s">
        <v>86</v>
      </c>
      <c r="AC1429" s="4">
        <f t="shared" si="220"/>
        <v>1</v>
      </c>
      <c r="AD1429" s="2">
        <f>IF(COUNTIF(D$2:D1429,D1429)&gt;1,0,1)</f>
        <v>0</v>
      </c>
      <c r="AG1429" s="2">
        <f t="shared" si="221"/>
        <v>0</v>
      </c>
      <c r="AH1429" s="2">
        <f t="shared" si="227"/>
        <v>0</v>
      </c>
      <c r="AI1429" s="2">
        <f t="shared" si="222"/>
        <v>0</v>
      </c>
      <c r="AJ1429" s="44" t="str">
        <f t="shared" si="223"/>
        <v>30973059V50268514J</v>
      </c>
      <c r="AK1429" s="2">
        <f>IF(COUNTIF(AJ$2:AJ1429,AJ1429)&gt;1,0,1)</f>
        <v>0</v>
      </c>
      <c r="AL1429" s="2">
        <f t="shared" si="224"/>
        <v>0</v>
      </c>
      <c r="AM1429" s="2">
        <f t="shared" si="225"/>
        <v>0</v>
      </c>
      <c r="AN1429" s="2">
        <f t="shared" si="226"/>
        <v>0</v>
      </c>
      <c r="AO1429" s="2" t="str">
        <f>VLOOKUP(D1429,'[1]Matriculados PD 2015_2019'!$D:$F,3,0)</f>
        <v>completo</v>
      </c>
      <c r="AP1429" s="2">
        <f t="shared" si="228"/>
        <v>0</v>
      </c>
      <c r="AQ1429" s="2">
        <f t="shared" si="229"/>
        <v>0</v>
      </c>
    </row>
    <row r="1430" spans="1:43">
      <c r="A1430" s="2">
        <v>531</v>
      </c>
      <c r="B1430" s="5" t="s">
        <v>277</v>
      </c>
      <c r="C1430" s="13" t="s">
        <v>120</v>
      </c>
      <c r="D1430" s="13" t="s">
        <v>2122</v>
      </c>
      <c r="E1430" s="14">
        <v>10480786</v>
      </c>
      <c r="F1430" s="14">
        <v>102482</v>
      </c>
      <c r="G1430" s="14" t="s">
        <v>2123</v>
      </c>
      <c r="H1430" s="13" t="s">
        <v>73</v>
      </c>
      <c r="I1430" s="13" t="s">
        <v>74</v>
      </c>
      <c r="J1430" s="14" t="s">
        <v>75</v>
      </c>
      <c r="K1430" s="14" t="s">
        <v>2124</v>
      </c>
      <c r="L1430" s="13">
        <v>2017</v>
      </c>
      <c r="M1430" s="15">
        <v>43388</v>
      </c>
      <c r="N1430" s="16" t="s">
        <v>77</v>
      </c>
      <c r="O1430" s="16">
        <v>0</v>
      </c>
      <c r="P1430" s="16" t="s">
        <v>78</v>
      </c>
      <c r="Q1430" s="16" t="s">
        <v>78</v>
      </c>
      <c r="R1430" s="16" t="s">
        <v>78</v>
      </c>
      <c r="S1430" s="16" t="s">
        <v>78</v>
      </c>
      <c r="T1430" s="14" t="s">
        <v>80</v>
      </c>
      <c r="U1430" s="13" t="s">
        <v>1232</v>
      </c>
      <c r="V1430" s="14" t="s">
        <v>1233</v>
      </c>
      <c r="W1430" s="13" t="s">
        <v>83</v>
      </c>
      <c r="X1430" s="17" t="s">
        <v>283</v>
      </c>
      <c r="Y1430" s="14">
        <v>566</v>
      </c>
      <c r="Z1430" s="14" t="s">
        <v>365</v>
      </c>
      <c r="AA1430" s="13" t="s">
        <v>79</v>
      </c>
      <c r="AB1430" s="18" t="s">
        <v>86</v>
      </c>
      <c r="AC1430" s="4">
        <f t="shared" si="220"/>
        <v>1</v>
      </c>
      <c r="AD1430" s="2">
        <f>IF(COUNTIF(D$2:D1430,D1430)&gt;1,0,1)</f>
        <v>1</v>
      </c>
      <c r="AG1430" s="2">
        <f t="shared" si="221"/>
        <v>0</v>
      </c>
      <c r="AH1430" s="2">
        <f t="shared" si="227"/>
        <v>0</v>
      </c>
      <c r="AI1430" s="2">
        <f t="shared" si="222"/>
        <v>1</v>
      </c>
      <c r="AJ1430" s="44" t="str">
        <f t="shared" si="223"/>
        <v>30988582S30448749S</v>
      </c>
      <c r="AK1430" s="2">
        <f>IF(COUNTIF(AJ$2:AJ1430,AJ1430)&gt;1,0,1)</f>
        <v>1</v>
      </c>
      <c r="AL1430" s="2">
        <f t="shared" si="224"/>
        <v>1</v>
      </c>
      <c r="AM1430" s="2">
        <f t="shared" si="225"/>
        <v>0</v>
      </c>
      <c r="AN1430" s="2">
        <f t="shared" si="226"/>
        <v>0</v>
      </c>
      <c r="AO1430" s="2" t="str">
        <f>VLOOKUP(D1430,'[1]Matriculados PD 2015_2019'!$D:$F,3,0)</f>
        <v>completo</v>
      </c>
      <c r="AP1430" s="2">
        <f t="shared" si="228"/>
        <v>1</v>
      </c>
      <c r="AQ1430" s="2">
        <f t="shared" si="229"/>
        <v>0</v>
      </c>
    </row>
    <row r="1431" spans="1:43">
      <c r="A1431" s="2">
        <v>531</v>
      </c>
      <c r="B1431" s="5" t="s">
        <v>277</v>
      </c>
      <c r="C1431" s="13" t="s">
        <v>120</v>
      </c>
      <c r="D1431" s="13" t="s">
        <v>2122</v>
      </c>
      <c r="E1431" s="14">
        <v>10480786</v>
      </c>
      <c r="F1431" s="14">
        <v>102482</v>
      </c>
      <c r="G1431" s="14" t="s">
        <v>2123</v>
      </c>
      <c r="H1431" s="13" t="s">
        <v>73</v>
      </c>
      <c r="I1431" s="13" t="s">
        <v>74</v>
      </c>
      <c r="J1431" s="14" t="s">
        <v>75</v>
      </c>
      <c r="K1431" s="14" t="s">
        <v>2124</v>
      </c>
      <c r="L1431" s="13">
        <v>2017</v>
      </c>
      <c r="M1431" s="15">
        <v>43388</v>
      </c>
      <c r="N1431" s="16" t="s">
        <v>77</v>
      </c>
      <c r="O1431" s="16">
        <v>0</v>
      </c>
      <c r="P1431" s="16" t="s">
        <v>78</v>
      </c>
      <c r="Q1431" s="16" t="s">
        <v>78</v>
      </c>
      <c r="R1431" s="16" t="s">
        <v>78</v>
      </c>
      <c r="S1431" s="16" t="s">
        <v>78</v>
      </c>
      <c r="T1431" s="14" t="s">
        <v>80</v>
      </c>
      <c r="U1431" s="13" t="s">
        <v>1234</v>
      </c>
      <c r="V1431" s="14" t="s">
        <v>1235</v>
      </c>
      <c r="W1431" s="13" t="s">
        <v>83</v>
      </c>
      <c r="X1431" s="17" t="s">
        <v>283</v>
      </c>
      <c r="Y1431" s="14">
        <v>566</v>
      </c>
      <c r="Z1431" s="14" t="s">
        <v>365</v>
      </c>
      <c r="AA1431" s="13" t="s">
        <v>79</v>
      </c>
      <c r="AB1431" s="18" t="s">
        <v>86</v>
      </c>
      <c r="AC1431" s="4">
        <f t="shared" si="220"/>
        <v>1</v>
      </c>
      <c r="AD1431" s="2">
        <f>IF(COUNTIF(D$2:D1431,D1431)&gt;1,0,1)</f>
        <v>0</v>
      </c>
      <c r="AG1431" s="2">
        <f t="shared" si="221"/>
        <v>0</v>
      </c>
      <c r="AH1431" s="2">
        <f t="shared" si="227"/>
        <v>0</v>
      </c>
      <c r="AI1431" s="2">
        <f t="shared" si="222"/>
        <v>0</v>
      </c>
      <c r="AJ1431" s="44" t="str">
        <f t="shared" si="223"/>
        <v>30988582S30808211X</v>
      </c>
      <c r="AK1431" s="2">
        <f>IF(COUNTIF(AJ$2:AJ1431,AJ1431)&gt;1,0,1)</f>
        <v>1</v>
      </c>
      <c r="AL1431" s="2">
        <f t="shared" si="224"/>
        <v>0</v>
      </c>
      <c r="AM1431" s="2">
        <f t="shared" si="225"/>
        <v>0</v>
      </c>
      <c r="AN1431" s="2">
        <f t="shared" si="226"/>
        <v>0</v>
      </c>
      <c r="AO1431" s="2" t="str">
        <f>VLOOKUP(D1431,'[1]Matriculados PD 2015_2019'!$D:$F,3,0)</f>
        <v>completo</v>
      </c>
      <c r="AP1431" s="2">
        <f t="shared" si="228"/>
        <v>0</v>
      </c>
      <c r="AQ1431" s="2">
        <f t="shared" si="229"/>
        <v>0</v>
      </c>
    </row>
    <row r="1432" spans="1:43">
      <c r="A1432" s="2">
        <v>531</v>
      </c>
      <c r="B1432" s="6" t="s">
        <v>277</v>
      </c>
      <c r="C1432" s="7" t="s">
        <v>120</v>
      </c>
      <c r="D1432" s="7" t="s">
        <v>2122</v>
      </c>
      <c r="E1432" s="8">
        <v>10480786</v>
      </c>
      <c r="F1432" s="8">
        <v>102482</v>
      </c>
      <c r="G1432" s="8" t="s">
        <v>2123</v>
      </c>
      <c r="H1432" s="7" t="s">
        <v>73</v>
      </c>
      <c r="I1432" s="7" t="s">
        <v>74</v>
      </c>
      <c r="J1432" s="8" t="s">
        <v>75</v>
      </c>
      <c r="K1432" s="8" t="s">
        <v>2124</v>
      </c>
      <c r="L1432" s="7">
        <v>2017</v>
      </c>
      <c r="M1432" s="9">
        <v>43388</v>
      </c>
      <c r="N1432" s="10" t="s">
        <v>77</v>
      </c>
      <c r="O1432" s="10">
        <v>0</v>
      </c>
      <c r="P1432" s="10" t="s">
        <v>78</v>
      </c>
      <c r="Q1432" s="10" t="s">
        <v>78</v>
      </c>
      <c r="R1432" s="10" t="s">
        <v>78</v>
      </c>
      <c r="S1432" s="10" t="s">
        <v>78</v>
      </c>
      <c r="T1432" s="8" t="s">
        <v>90</v>
      </c>
      <c r="U1432" s="7" t="s">
        <v>1234</v>
      </c>
      <c r="V1432" s="8" t="s">
        <v>1235</v>
      </c>
      <c r="W1432" s="7" t="s">
        <v>83</v>
      </c>
      <c r="X1432" s="11" t="s">
        <v>283</v>
      </c>
      <c r="Y1432" s="8">
        <v>566</v>
      </c>
      <c r="Z1432" s="8" t="s">
        <v>365</v>
      </c>
      <c r="AA1432" s="7" t="s">
        <v>79</v>
      </c>
      <c r="AB1432" s="12" t="s">
        <v>86</v>
      </c>
      <c r="AC1432" s="4">
        <f t="shared" si="220"/>
        <v>1</v>
      </c>
      <c r="AD1432" s="2">
        <f>IF(COUNTIF(D$2:D1432,D1432)&gt;1,0,1)</f>
        <v>0</v>
      </c>
      <c r="AG1432" s="2">
        <f t="shared" si="221"/>
        <v>0</v>
      </c>
      <c r="AH1432" s="2">
        <f t="shared" si="227"/>
        <v>0</v>
      </c>
      <c r="AI1432" s="2">
        <f t="shared" si="222"/>
        <v>0</v>
      </c>
      <c r="AJ1432" s="44" t="str">
        <f t="shared" si="223"/>
        <v>30988582S30808211X</v>
      </c>
      <c r="AK1432" s="2">
        <f>IF(COUNTIF(AJ$2:AJ1432,AJ1432)&gt;1,0,1)</f>
        <v>0</v>
      </c>
      <c r="AL1432" s="2">
        <f t="shared" si="224"/>
        <v>0</v>
      </c>
      <c r="AM1432" s="2">
        <f t="shared" si="225"/>
        <v>0</v>
      </c>
      <c r="AN1432" s="2">
        <f t="shared" si="226"/>
        <v>0</v>
      </c>
      <c r="AO1432" s="2" t="str">
        <f>VLOOKUP(D1432,'[1]Matriculados PD 2015_2019'!$D:$F,3,0)</f>
        <v>completo</v>
      </c>
      <c r="AP1432" s="2">
        <f t="shared" si="228"/>
        <v>0</v>
      </c>
      <c r="AQ1432" s="2">
        <f t="shared" si="229"/>
        <v>0</v>
      </c>
    </row>
    <row r="1433" spans="1:43">
      <c r="A1433" s="2">
        <v>531</v>
      </c>
      <c r="B1433" s="5" t="s">
        <v>277</v>
      </c>
      <c r="C1433" s="13" t="s">
        <v>120</v>
      </c>
      <c r="D1433" s="13" t="s">
        <v>2125</v>
      </c>
      <c r="E1433" s="14">
        <v>10410511</v>
      </c>
      <c r="F1433" s="14">
        <v>102482</v>
      </c>
      <c r="G1433" s="14" t="s">
        <v>2126</v>
      </c>
      <c r="H1433" s="13" t="s">
        <v>83</v>
      </c>
      <c r="I1433" s="13" t="s">
        <v>74</v>
      </c>
      <c r="J1433" s="14" t="s">
        <v>75</v>
      </c>
      <c r="K1433" s="14" t="s">
        <v>2127</v>
      </c>
      <c r="L1433" s="13">
        <v>2017</v>
      </c>
      <c r="M1433" s="15">
        <v>43271</v>
      </c>
      <c r="N1433" s="16" t="s">
        <v>113</v>
      </c>
      <c r="O1433" s="16">
        <v>0</v>
      </c>
      <c r="P1433" s="16" t="s">
        <v>78</v>
      </c>
      <c r="Q1433" s="16" t="s">
        <v>78</v>
      </c>
      <c r="R1433" s="16" t="s">
        <v>78</v>
      </c>
      <c r="S1433" s="16" t="s">
        <v>78</v>
      </c>
      <c r="T1433" s="14" t="s">
        <v>80</v>
      </c>
      <c r="U1433" s="13" t="s">
        <v>2128</v>
      </c>
      <c r="V1433" s="14" t="s">
        <v>2129</v>
      </c>
      <c r="W1433" s="13" t="s">
        <v>83</v>
      </c>
      <c r="X1433" s="17" t="s">
        <v>2109</v>
      </c>
      <c r="Y1433" s="14">
        <v>645</v>
      </c>
      <c r="Z1433" s="14" t="s">
        <v>2130</v>
      </c>
      <c r="AA1433" s="13" t="s">
        <v>79</v>
      </c>
      <c r="AB1433" s="18" t="s">
        <v>86</v>
      </c>
      <c r="AC1433" s="4">
        <f t="shared" si="220"/>
        <v>1</v>
      </c>
      <c r="AD1433" s="2">
        <f>IF(COUNTIF(D$2:D1433,D1433)&gt;1,0,1)</f>
        <v>1</v>
      </c>
      <c r="AG1433" s="2">
        <f t="shared" si="221"/>
        <v>0</v>
      </c>
      <c r="AH1433" s="2">
        <f t="shared" si="227"/>
        <v>0</v>
      </c>
      <c r="AI1433" s="2">
        <f t="shared" si="222"/>
        <v>0</v>
      </c>
      <c r="AJ1433" s="44" t="str">
        <f t="shared" si="223"/>
        <v>30991333Y30446996X</v>
      </c>
      <c r="AK1433" s="2">
        <f>IF(COUNTIF(AJ$2:AJ1433,AJ1433)&gt;1,0,1)</f>
        <v>1</v>
      </c>
      <c r="AL1433" s="2">
        <f t="shared" si="224"/>
        <v>1</v>
      </c>
      <c r="AM1433" s="2">
        <f t="shared" si="225"/>
        <v>0</v>
      </c>
      <c r="AN1433" s="2">
        <f t="shared" si="226"/>
        <v>0</v>
      </c>
      <c r="AO1433" s="2" t="str">
        <f>VLOOKUP(D1433,'[1]Matriculados PD 2015_2019'!$D:$F,3,0)</f>
        <v>parcial</v>
      </c>
      <c r="AP1433" s="2">
        <f t="shared" si="228"/>
        <v>0</v>
      </c>
      <c r="AQ1433" s="2">
        <f t="shared" si="229"/>
        <v>1</v>
      </c>
    </row>
    <row r="1434" spans="1:43">
      <c r="A1434" s="2">
        <v>531</v>
      </c>
      <c r="B1434" s="6" t="s">
        <v>277</v>
      </c>
      <c r="C1434" s="7" t="s">
        <v>120</v>
      </c>
      <c r="D1434" s="7" t="s">
        <v>2125</v>
      </c>
      <c r="E1434" s="8">
        <v>10410511</v>
      </c>
      <c r="F1434" s="8">
        <v>102482</v>
      </c>
      <c r="G1434" s="8" t="s">
        <v>2126</v>
      </c>
      <c r="H1434" s="7" t="s">
        <v>83</v>
      </c>
      <c r="I1434" s="7" t="s">
        <v>74</v>
      </c>
      <c r="J1434" s="8" t="s">
        <v>75</v>
      </c>
      <c r="K1434" s="8" t="s">
        <v>2127</v>
      </c>
      <c r="L1434" s="7">
        <v>2017</v>
      </c>
      <c r="M1434" s="9">
        <v>43271</v>
      </c>
      <c r="N1434" s="10" t="s">
        <v>113</v>
      </c>
      <c r="O1434" s="10">
        <v>0</v>
      </c>
      <c r="P1434" s="10" t="s">
        <v>78</v>
      </c>
      <c r="Q1434" s="10" t="s">
        <v>78</v>
      </c>
      <c r="R1434" s="10" t="s">
        <v>78</v>
      </c>
      <c r="S1434" s="10" t="s">
        <v>78</v>
      </c>
      <c r="T1434" s="8" t="s">
        <v>80</v>
      </c>
      <c r="U1434" s="7" t="s">
        <v>2131</v>
      </c>
      <c r="V1434" s="8" t="s">
        <v>2132</v>
      </c>
      <c r="W1434" s="7"/>
      <c r="X1434" s="11"/>
      <c r="Y1434" s="8"/>
      <c r="Z1434" s="8"/>
      <c r="AA1434" s="7"/>
      <c r="AB1434" s="12"/>
      <c r="AC1434" s="4">
        <f t="shared" si="220"/>
        <v>1</v>
      </c>
      <c r="AD1434" s="2">
        <f>IF(COUNTIF(D$2:D1434,D1434)&gt;1,0,1)</f>
        <v>0</v>
      </c>
      <c r="AG1434" s="2">
        <f t="shared" si="221"/>
        <v>0</v>
      </c>
      <c r="AH1434" s="2">
        <f t="shared" si="227"/>
        <v>0</v>
      </c>
      <c r="AI1434" s="2">
        <f t="shared" si="222"/>
        <v>0</v>
      </c>
      <c r="AJ1434" s="44" t="str">
        <f t="shared" si="223"/>
        <v>30991333Y46578206D</v>
      </c>
      <c r="AK1434" s="2">
        <f>IF(COUNTIF(AJ$2:AJ1434,AJ1434)&gt;1,0,1)</f>
        <v>1</v>
      </c>
      <c r="AL1434" s="2">
        <f t="shared" si="224"/>
        <v>0</v>
      </c>
      <c r="AM1434" s="2">
        <f t="shared" si="225"/>
        <v>0</v>
      </c>
      <c r="AN1434" s="2">
        <f t="shared" si="226"/>
        <v>0</v>
      </c>
      <c r="AO1434" s="2" t="str">
        <f>VLOOKUP(D1434,'[1]Matriculados PD 2015_2019'!$D:$F,3,0)</f>
        <v>parcial</v>
      </c>
      <c r="AP1434" s="2">
        <f t="shared" si="228"/>
        <v>0</v>
      </c>
      <c r="AQ1434" s="2">
        <f t="shared" si="229"/>
        <v>0</v>
      </c>
    </row>
    <row r="1435" spans="1:43">
      <c r="A1435" s="2">
        <v>531</v>
      </c>
      <c r="B1435" s="5" t="s">
        <v>277</v>
      </c>
      <c r="C1435" s="13" t="s">
        <v>120</v>
      </c>
      <c r="D1435" s="13" t="s">
        <v>2125</v>
      </c>
      <c r="E1435" s="14">
        <v>10410511</v>
      </c>
      <c r="F1435" s="14">
        <v>102482</v>
      </c>
      <c r="G1435" s="14" t="s">
        <v>2126</v>
      </c>
      <c r="H1435" s="13" t="s">
        <v>83</v>
      </c>
      <c r="I1435" s="13" t="s">
        <v>74</v>
      </c>
      <c r="J1435" s="14" t="s">
        <v>75</v>
      </c>
      <c r="K1435" s="14" t="s">
        <v>2127</v>
      </c>
      <c r="L1435" s="13">
        <v>2017</v>
      </c>
      <c r="M1435" s="15">
        <v>43271</v>
      </c>
      <c r="N1435" s="16" t="s">
        <v>113</v>
      </c>
      <c r="O1435" s="16">
        <v>0</v>
      </c>
      <c r="P1435" s="16" t="s">
        <v>78</v>
      </c>
      <c r="Q1435" s="16" t="s">
        <v>78</v>
      </c>
      <c r="R1435" s="16" t="s">
        <v>78</v>
      </c>
      <c r="S1435" s="16" t="s">
        <v>78</v>
      </c>
      <c r="T1435" s="14" t="s">
        <v>90</v>
      </c>
      <c r="U1435" s="13" t="s">
        <v>2128</v>
      </c>
      <c r="V1435" s="14" t="s">
        <v>2129</v>
      </c>
      <c r="W1435" s="13" t="s">
        <v>83</v>
      </c>
      <c r="X1435" s="17" t="s">
        <v>2109</v>
      </c>
      <c r="Y1435" s="14">
        <v>645</v>
      </c>
      <c r="Z1435" s="14" t="s">
        <v>2130</v>
      </c>
      <c r="AA1435" s="13" t="s">
        <v>79</v>
      </c>
      <c r="AB1435" s="18" t="s">
        <v>86</v>
      </c>
      <c r="AC1435" s="4">
        <f t="shared" si="220"/>
        <v>1</v>
      </c>
      <c r="AD1435" s="2">
        <f>IF(COUNTIF(D$2:D1435,D1435)&gt;1,0,1)</f>
        <v>0</v>
      </c>
      <c r="AG1435" s="2">
        <f t="shared" si="221"/>
        <v>0</v>
      </c>
      <c r="AH1435" s="2">
        <f t="shared" si="227"/>
        <v>0</v>
      </c>
      <c r="AI1435" s="2">
        <f t="shared" si="222"/>
        <v>0</v>
      </c>
      <c r="AJ1435" s="44" t="str">
        <f t="shared" si="223"/>
        <v>30991333Y30446996X</v>
      </c>
      <c r="AK1435" s="2">
        <f>IF(COUNTIF(AJ$2:AJ1435,AJ1435)&gt;1,0,1)</f>
        <v>0</v>
      </c>
      <c r="AL1435" s="2">
        <f t="shared" si="224"/>
        <v>0</v>
      </c>
      <c r="AM1435" s="2">
        <f t="shared" si="225"/>
        <v>0</v>
      </c>
      <c r="AN1435" s="2">
        <f t="shared" si="226"/>
        <v>0</v>
      </c>
      <c r="AO1435" s="2" t="str">
        <f>VLOOKUP(D1435,'[1]Matriculados PD 2015_2019'!$D:$F,3,0)</f>
        <v>parcial</v>
      </c>
      <c r="AP1435" s="2">
        <f t="shared" si="228"/>
        <v>0</v>
      </c>
      <c r="AQ1435" s="2">
        <f t="shared" si="229"/>
        <v>0</v>
      </c>
    </row>
    <row r="1436" spans="1:43">
      <c r="A1436" s="2">
        <v>531</v>
      </c>
      <c r="B1436" s="6" t="s">
        <v>277</v>
      </c>
      <c r="C1436" s="7" t="s">
        <v>120</v>
      </c>
      <c r="D1436" s="7" t="s">
        <v>2133</v>
      </c>
      <c r="E1436" s="8">
        <v>10444147</v>
      </c>
      <c r="F1436" s="8">
        <v>102482</v>
      </c>
      <c r="G1436" s="8" t="s">
        <v>2134</v>
      </c>
      <c r="H1436" s="7" t="s">
        <v>73</v>
      </c>
      <c r="I1436" s="7" t="s">
        <v>74</v>
      </c>
      <c r="J1436" s="8" t="s">
        <v>75</v>
      </c>
      <c r="K1436" s="8" t="s">
        <v>2135</v>
      </c>
      <c r="L1436" s="7">
        <v>2017</v>
      </c>
      <c r="M1436" s="9">
        <v>43399</v>
      </c>
      <c r="N1436" s="10" t="s">
        <v>77</v>
      </c>
      <c r="O1436" s="10">
        <v>0</v>
      </c>
      <c r="P1436" s="10" t="s">
        <v>78</v>
      </c>
      <c r="Q1436" s="10" t="s">
        <v>79</v>
      </c>
      <c r="R1436" s="10" t="s">
        <v>78</v>
      </c>
      <c r="S1436" s="10" t="s">
        <v>78</v>
      </c>
      <c r="T1436" s="8" t="s">
        <v>80</v>
      </c>
      <c r="U1436" s="7" t="s">
        <v>1257</v>
      </c>
      <c r="V1436" s="8" t="s">
        <v>1258</v>
      </c>
      <c r="W1436" s="7" t="s">
        <v>83</v>
      </c>
      <c r="X1436" s="11" t="s">
        <v>283</v>
      </c>
      <c r="Y1436" s="8">
        <v>50</v>
      </c>
      <c r="Z1436" s="8" t="s">
        <v>314</v>
      </c>
      <c r="AA1436" s="7" t="s">
        <v>99</v>
      </c>
      <c r="AB1436" s="12" t="s">
        <v>100</v>
      </c>
      <c r="AC1436" s="4">
        <f t="shared" si="220"/>
        <v>1</v>
      </c>
      <c r="AD1436" s="2">
        <f>IF(COUNTIF(D$2:D1436,D1436)&gt;1,0,1)</f>
        <v>1</v>
      </c>
      <c r="AG1436" s="2">
        <f t="shared" si="221"/>
        <v>1</v>
      </c>
      <c r="AH1436" s="2">
        <f t="shared" si="227"/>
        <v>0</v>
      </c>
      <c r="AI1436" s="2">
        <f t="shared" si="222"/>
        <v>1</v>
      </c>
      <c r="AJ1436" s="44" t="str">
        <f t="shared" si="223"/>
        <v>30995098E30419898Y</v>
      </c>
      <c r="AK1436" s="2">
        <f>IF(COUNTIF(AJ$2:AJ1436,AJ1436)&gt;1,0,1)</f>
        <v>1</v>
      </c>
      <c r="AL1436" s="2">
        <f t="shared" si="224"/>
        <v>1</v>
      </c>
      <c r="AM1436" s="2">
        <f t="shared" si="225"/>
        <v>0</v>
      </c>
      <c r="AN1436" s="2">
        <f t="shared" si="226"/>
        <v>0</v>
      </c>
      <c r="AO1436" s="2" t="str">
        <f>VLOOKUP(D1436,'[1]Matriculados PD 2015_2019'!$D:$F,3,0)</f>
        <v>completo</v>
      </c>
      <c r="AP1436" s="2">
        <f t="shared" si="228"/>
        <v>1</v>
      </c>
      <c r="AQ1436" s="2">
        <f t="shared" si="229"/>
        <v>0</v>
      </c>
    </row>
    <row r="1437" spans="1:43">
      <c r="A1437" s="2">
        <v>531</v>
      </c>
      <c r="B1437" s="6" t="s">
        <v>277</v>
      </c>
      <c r="C1437" s="7" t="s">
        <v>120</v>
      </c>
      <c r="D1437" s="7" t="s">
        <v>2133</v>
      </c>
      <c r="E1437" s="8">
        <v>10444147</v>
      </c>
      <c r="F1437" s="8">
        <v>102482</v>
      </c>
      <c r="G1437" s="8" t="s">
        <v>2134</v>
      </c>
      <c r="H1437" s="7" t="s">
        <v>73</v>
      </c>
      <c r="I1437" s="7" t="s">
        <v>74</v>
      </c>
      <c r="J1437" s="8" t="s">
        <v>75</v>
      </c>
      <c r="K1437" s="8" t="s">
        <v>2135</v>
      </c>
      <c r="L1437" s="7">
        <v>2017</v>
      </c>
      <c r="M1437" s="9">
        <v>43399</v>
      </c>
      <c r="N1437" s="10" t="s">
        <v>77</v>
      </c>
      <c r="O1437" s="10">
        <v>0</v>
      </c>
      <c r="P1437" s="10" t="s">
        <v>78</v>
      </c>
      <c r="Q1437" s="10" t="s">
        <v>79</v>
      </c>
      <c r="R1437" s="10" t="s">
        <v>78</v>
      </c>
      <c r="S1437" s="10" t="s">
        <v>78</v>
      </c>
      <c r="T1437" s="8" t="s">
        <v>80</v>
      </c>
      <c r="U1437" s="7" t="s">
        <v>1259</v>
      </c>
      <c r="V1437" s="8" t="s">
        <v>1260</v>
      </c>
      <c r="W1437" s="7" t="s">
        <v>83</v>
      </c>
      <c r="X1437" s="11" t="s">
        <v>283</v>
      </c>
      <c r="Y1437" s="8">
        <v>50</v>
      </c>
      <c r="Z1437" s="8" t="s">
        <v>314</v>
      </c>
      <c r="AA1437" s="7" t="s">
        <v>99</v>
      </c>
      <c r="AB1437" s="12" t="s">
        <v>100</v>
      </c>
      <c r="AC1437" s="4">
        <f t="shared" si="220"/>
        <v>1</v>
      </c>
      <c r="AD1437" s="2">
        <f>IF(COUNTIF(D$2:D1437,D1437)&gt;1,0,1)</f>
        <v>0</v>
      </c>
      <c r="AG1437" s="2">
        <f t="shared" si="221"/>
        <v>0</v>
      </c>
      <c r="AH1437" s="2">
        <f t="shared" si="227"/>
        <v>0</v>
      </c>
      <c r="AI1437" s="2">
        <f t="shared" si="222"/>
        <v>0</v>
      </c>
      <c r="AJ1437" s="44" t="str">
        <f t="shared" si="223"/>
        <v>30995098E30499885E</v>
      </c>
      <c r="AK1437" s="2">
        <f>IF(COUNTIF(AJ$2:AJ1437,AJ1437)&gt;1,0,1)</f>
        <v>1</v>
      </c>
      <c r="AL1437" s="2">
        <f t="shared" si="224"/>
        <v>0</v>
      </c>
      <c r="AM1437" s="2">
        <f t="shared" si="225"/>
        <v>0</v>
      </c>
      <c r="AN1437" s="2">
        <f t="shared" si="226"/>
        <v>0</v>
      </c>
      <c r="AO1437" s="2" t="str">
        <f>VLOOKUP(D1437,'[1]Matriculados PD 2015_2019'!$D:$F,3,0)</f>
        <v>completo</v>
      </c>
      <c r="AP1437" s="2">
        <f t="shared" si="228"/>
        <v>0</v>
      </c>
      <c r="AQ1437" s="2">
        <f t="shared" si="229"/>
        <v>0</v>
      </c>
    </row>
    <row r="1438" spans="1:43">
      <c r="A1438" s="2">
        <v>531</v>
      </c>
      <c r="B1438" s="5" t="s">
        <v>277</v>
      </c>
      <c r="C1438" s="13" t="s">
        <v>120</v>
      </c>
      <c r="D1438" s="13" t="s">
        <v>2133</v>
      </c>
      <c r="E1438" s="14">
        <v>10444147</v>
      </c>
      <c r="F1438" s="14">
        <v>102482</v>
      </c>
      <c r="G1438" s="14" t="s">
        <v>2134</v>
      </c>
      <c r="H1438" s="13" t="s">
        <v>73</v>
      </c>
      <c r="I1438" s="13" t="s">
        <v>74</v>
      </c>
      <c r="J1438" s="14" t="s">
        <v>75</v>
      </c>
      <c r="K1438" s="14" t="s">
        <v>2135</v>
      </c>
      <c r="L1438" s="13">
        <v>2017</v>
      </c>
      <c r="M1438" s="15">
        <v>43399</v>
      </c>
      <c r="N1438" s="16" t="s">
        <v>77</v>
      </c>
      <c r="O1438" s="16">
        <v>0</v>
      </c>
      <c r="P1438" s="16" t="s">
        <v>78</v>
      </c>
      <c r="Q1438" s="16" t="s">
        <v>79</v>
      </c>
      <c r="R1438" s="16" t="s">
        <v>78</v>
      </c>
      <c r="S1438" s="16" t="s">
        <v>78</v>
      </c>
      <c r="T1438" s="14" t="s">
        <v>90</v>
      </c>
      <c r="U1438" s="13" t="s">
        <v>1259</v>
      </c>
      <c r="V1438" s="14" t="s">
        <v>1260</v>
      </c>
      <c r="W1438" s="13" t="s">
        <v>83</v>
      </c>
      <c r="X1438" s="17" t="s">
        <v>283</v>
      </c>
      <c r="Y1438" s="14">
        <v>50</v>
      </c>
      <c r="Z1438" s="14" t="s">
        <v>314</v>
      </c>
      <c r="AA1438" s="13" t="s">
        <v>99</v>
      </c>
      <c r="AB1438" s="18" t="s">
        <v>100</v>
      </c>
      <c r="AC1438" s="4">
        <f t="shared" si="220"/>
        <v>1</v>
      </c>
      <c r="AD1438" s="2">
        <f>IF(COUNTIF(D$2:D1438,D1438)&gt;1,0,1)</f>
        <v>0</v>
      </c>
      <c r="AG1438" s="2">
        <f t="shared" si="221"/>
        <v>0</v>
      </c>
      <c r="AH1438" s="2">
        <f t="shared" si="227"/>
        <v>0</v>
      </c>
      <c r="AI1438" s="2">
        <f t="shared" si="222"/>
        <v>0</v>
      </c>
      <c r="AJ1438" s="44" t="str">
        <f t="shared" si="223"/>
        <v>30995098E30499885E</v>
      </c>
      <c r="AK1438" s="2">
        <f>IF(COUNTIF(AJ$2:AJ1438,AJ1438)&gt;1,0,1)</f>
        <v>0</v>
      </c>
      <c r="AL1438" s="2">
        <f t="shared" si="224"/>
        <v>0</v>
      </c>
      <c r="AM1438" s="2">
        <f t="shared" si="225"/>
        <v>0</v>
      </c>
      <c r="AN1438" s="2">
        <f t="shared" si="226"/>
        <v>0</v>
      </c>
      <c r="AO1438" s="2" t="str">
        <f>VLOOKUP(D1438,'[1]Matriculados PD 2015_2019'!$D:$F,3,0)</f>
        <v>completo</v>
      </c>
      <c r="AP1438" s="2">
        <f t="shared" si="228"/>
        <v>0</v>
      </c>
      <c r="AQ1438" s="2">
        <f t="shared" si="229"/>
        <v>0</v>
      </c>
    </row>
    <row r="1439" spans="1:43">
      <c r="A1439" s="2">
        <v>531</v>
      </c>
      <c r="B1439" s="5" t="s">
        <v>277</v>
      </c>
      <c r="C1439" s="13" t="s">
        <v>120</v>
      </c>
      <c r="D1439" s="13">
        <v>3990020</v>
      </c>
      <c r="E1439" s="14">
        <v>20039622</v>
      </c>
      <c r="F1439" s="14">
        <v>102482</v>
      </c>
      <c r="G1439" s="14" t="s">
        <v>2136</v>
      </c>
      <c r="H1439" s="13" t="s">
        <v>83</v>
      </c>
      <c r="I1439" s="13" t="s">
        <v>2137</v>
      </c>
      <c r="J1439" s="14" t="s">
        <v>75</v>
      </c>
      <c r="K1439" s="14" t="s">
        <v>2138</v>
      </c>
      <c r="L1439" s="13">
        <v>2017</v>
      </c>
      <c r="M1439" s="15">
        <v>43084</v>
      </c>
      <c r="N1439" s="16" t="s">
        <v>77</v>
      </c>
      <c r="O1439" s="16">
        <v>0</v>
      </c>
      <c r="P1439" s="16" t="s">
        <v>78</v>
      </c>
      <c r="Q1439" s="16" t="s">
        <v>79</v>
      </c>
      <c r="R1439" s="16" t="s">
        <v>78</v>
      </c>
      <c r="S1439" s="16" t="s">
        <v>79</v>
      </c>
      <c r="T1439" s="14" t="s">
        <v>80</v>
      </c>
      <c r="U1439" s="13" t="s">
        <v>363</v>
      </c>
      <c r="V1439" s="14" t="s">
        <v>364</v>
      </c>
      <c r="W1439" s="13" t="s">
        <v>83</v>
      </c>
      <c r="X1439" s="17" t="s">
        <v>283</v>
      </c>
      <c r="Y1439" s="14">
        <v>566</v>
      </c>
      <c r="Z1439" s="14" t="s">
        <v>365</v>
      </c>
      <c r="AA1439" s="13" t="s">
        <v>79</v>
      </c>
      <c r="AB1439" s="18" t="s">
        <v>86</v>
      </c>
      <c r="AC1439" s="4">
        <f t="shared" si="220"/>
        <v>1</v>
      </c>
      <c r="AD1439" s="2">
        <f>IF(COUNTIF(D$2:D1439,D1439)&gt;1,0,1)</f>
        <v>1</v>
      </c>
      <c r="AG1439" s="2">
        <f t="shared" si="221"/>
        <v>1</v>
      </c>
      <c r="AH1439" s="2">
        <f t="shared" si="227"/>
        <v>0</v>
      </c>
      <c r="AI1439" s="2">
        <f t="shared" si="222"/>
        <v>1</v>
      </c>
      <c r="AJ1439" s="44" t="str">
        <f t="shared" si="223"/>
        <v>399002008778905N</v>
      </c>
      <c r="AK1439" s="2">
        <f>IF(COUNTIF(AJ$2:AJ1439,AJ1439)&gt;1,0,1)</f>
        <v>1</v>
      </c>
      <c r="AL1439" s="2">
        <f t="shared" si="224"/>
        <v>1</v>
      </c>
      <c r="AM1439" s="2">
        <f t="shared" si="225"/>
        <v>1</v>
      </c>
      <c r="AN1439" s="2">
        <f t="shared" si="226"/>
        <v>1</v>
      </c>
      <c r="AO1439" s="2" t="str">
        <f>VLOOKUP(D1439,'[1]Matriculados PD 2015_2019'!$D:$F,3,0)</f>
        <v>completo</v>
      </c>
      <c r="AP1439" s="2">
        <f t="shared" si="228"/>
        <v>1</v>
      </c>
      <c r="AQ1439" s="2">
        <f t="shared" si="229"/>
        <v>0</v>
      </c>
    </row>
    <row r="1440" spans="1:43">
      <c r="A1440" s="2">
        <v>531</v>
      </c>
      <c r="B1440" s="6" t="s">
        <v>277</v>
      </c>
      <c r="C1440" s="7" t="s">
        <v>120</v>
      </c>
      <c r="D1440" s="7">
        <v>3990020</v>
      </c>
      <c r="E1440" s="8">
        <v>20039622</v>
      </c>
      <c r="F1440" s="8">
        <v>102482</v>
      </c>
      <c r="G1440" s="8" t="s">
        <v>2136</v>
      </c>
      <c r="H1440" s="7" t="s">
        <v>83</v>
      </c>
      <c r="I1440" s="7" t="s">
        <v>2137</v>
      </c>
      <c r="J1440" s="8" t="s">
        <v>75</v>
      </c>
      <c r="K1440" s="8" t="s">
        <v>2138</v>
      </c>
      <c r="L1440" s="7">
        <v>2017</v>
      </c>
      <c r="M1440" s="9">
        <v>43084</v>
      </c>
      <c r="N1440" s="10" t="s">
        <v>77</v>
      </c>
      <c r="O1440" s="10">
        <v>0</v>
      </c>
      <c r="P1440" s="10" t="s">
        <v>78</v>
      </c>
      <c r="Q1440" s="10" t="s">
        <v>79</v>
      </c>
      <c r="R1440" s="10" t="s">
        <v>78</v>
      </c>
      <c r="S1440" s="10" t="s">
        <v>79</v>
      </c>
      <c r="T1440" s="8" t="s">
        <v>80</v>
      </c>
      <c r="U1440" s="7" t="s">
        <v>2139</v>
      </c>
      <c r="V1440" s="8" t="s">
        <v>2140</v>
      </c>
      <c r="W1440" s="7" t="s">
        <v>73</v>
      </c>
      <c r="X1440" s="11" t="s">
        <v>283</v>
      </c>
      <c r="Y1440" s="8">
        <v>566</v>
      </c>
      <c r="Z1440" s="8" t="s">
        <v>365</v>
      </c>
      <c r="AA1440" s="7" t="s">
        <v>79</v>
      </c>
      <c r="AB1440" s="12" t="s">
        <v>86</v>
      </c>
      <c r="AC1440" s="4">
        <f t="shared" si="220"/>
        <v>1</v>
      </c>
      <c r="AD1440" s="2">
        <f>IF(COUNTIF(D$2:D1440,D1440)&gt;1,0,1)</f>
        <v>0</v>
      </c>
      <c r="AG1440" s="2">
        <f t="shared" si="221"/>
        <v>0</v>
      </c>
      <c r="AH1440" s="2">
        <f t="shared" si="227"/>
        <v>0</v>
      </c>
      <c r="AI1440" s="2">
        <f t="shared" si="222"/>
        <v>0</v>
      </c>
      <c r="AJ1440" s="44" t="str">
        <f t="shared" si="223"/>
        <v>399002030829236J</v>
      </c>
      <c r="AK1440" s="2">
        <f>IF(COUNTIF(AJ$2:AJ1440,AJ1440)&gt;1,0,1)</f>
        <v>1</v>
      </c>
      <c r="AL1440" s="2">
        <f t="shared" si="224"/>
        <v>0</v>
      </c>
      <c r="AM1440" s="2">
        <f t="shared" si="225"/>
        <v>0</v>
      </c>
      <c r="AN1440" s="2">
        <f t="shared" si="226"/>
        <v>0</v>
      </c>
      <c r="AO1440" s="2" t="str">
        <f>VLOOKUP(D1440,'[1]Matriculados PD 2015_2019'!$D:$F,3,0)</f>
        <v>completo</v>
      </c>
      <c r="AP1440" s="2">
        <f t="shared" si="228"/>
        <v>0</v>
      </c>
      <c r="AQ1440" s="2">
        <f t="shared" si="229"/>
        <v>0</v>
      </c>
    </row>
    <row r="1441" spans="1:43">
      <c r="A1441" s="2">
        <v>531</v>
      </c>
      <c r="B1441" s="5" t="s">
        <v>277</v>
      </c>
      <c r="C1441" s="13" t="s">
        <v>120</v>
      </c>
      <c r="D1441" s="13">
        <v>3990020</v>
      </c>
      <c r="E1441" s="14">
        <v>20039622</v>
      </c>
      <c r="F1441" s="14">
        <v>102482</v>
      </c>
      <c r="G1441" s="14" t="s">
        <v>2136</v>
      </c>
      <c r="H1441" s="13" t="s">
        <v>83</v>
      </c>
      <c r="I1441" s="13" t="s">
        <v>2137</v>
      </c>
      <c r="J1441" s="14" t="s">
        <v>75</v>
      </c>
      <c r="K1441" s="14" t="s">
        <v>2138</v>
      </c>
      <c r="L1441" s="13">
        <v>2017</v>
      </c>
      <c r="M1441" s="15">
        <v>43084</v>
      </c>
      <c r="N1441" s="16" t="s">
        <v>77</v>
      </c>
      <c r="O1441" s="16">
        <v>0</v>
      </c>
      <c r="P1441" s="16" t="s">
        <v>78</v>
      </c>
      <c r="Q1441" s="16" t="s">
        <v>79</v>
      </c>
      <c r="R1441" s="16" t="s">
        <v>78</v>
      </c>
      <c r="S1441" s="16" t="s">
        <v>79</v>
      </c>
      <c r="T1441" s="14" t="s">
        <v>90</v>
      </c>
      <c r="U1441" s="13" t="s">
        <v>363</v>
      </c>
      <c r="V1441" s="14" t="s">
        <v>364</v>
      </c>
      <c r="W1441" s="13" t="s">
        <v>83</v>
      </c>
      <c r="X1441" s="17" t="s">
        <v>283</v>
      </c>
      <c r="Y1441" s="14">
        <v>566</v>
      </c>
      <c r="Z1441" s="14" t="s">
        <v>365</v>
      </c>
      <c r="AA1441" s="13" t="s">
        <v>79</v>
      </c>
      <c r="AB1441" s="18" t="s">
        <v>86</v>
      </c>
      <c r="AC1441" s="4">
        <f t="shared" si="220"/>
        <v>1</v>
      </c>
      <c r="AD1441" s="2">
        <f>IF(COUNTIF(D$2:D1441,D1441)&gt;1,0,1)</f>
        <v>0</v>
      </c>
      <c r="AG1441" s="2">
        <f t="shared" si="221"/>
        <v>0</v>
      </c>
      <c r="AH1441" s="2">
        <f t="shared" si="227"/>
        <v>0</v>
      </c>
      <c r="AI1441" s="2">
        <f t="shared" si="222"/>
        <v>0</v>
      </c>
      <c r="AJ1441" s="44" t="str">
        <f t="shared" si="223"/>
        <v>399002008778905N</v>
      </c>
      <c r="AK1441" s="2">
        <f>IF(COUNTIF(AJ$2:AJ1441,AJ1441)&gt;1,0,1)</f>
        <v>0</v>
      </c>
      <c r="AL1441" s="2">
        <f t="shared" si="224"/>
        <v>0</v>
      </c>
      <c r="AM1441" s="2">
        <f t="shared" si="225"/>
        <v>0</v>
      </c>
      <c r="AN1441" s="2">
        <f t="shared" si="226"/>
        <v>0</v>
      </c>
      <c r="AO1441" s="2" t="str">
        <f>VLOOKUP(D1441,'[1]Matriculados PD 2015_2019'!$D:$F,3,0)</f>
        <v>completo</v>
      </c>
      <c r="AP1441" s="2">
        <f t="shared" si="228"/>
        <v>0</v>
      </c>
      <c r="AQ1441" s="2">
        <f t="shared" si="229"/>
        <v>0</v>
      </c>
    </row>
    <row r="1442" spans="1:43">
      <c r="A1442" s="2">
        <v>531</v>
      </c>
      <c r="B1442" s="5" t="s">
        <v>277</v>
      </c>
      <c r="C1442" s="13" t="s">
        <v>120</v>
      </c>
      <c r="D1442" s="13" t="s">
        <v>2141</v>
      </c>
      <c r="E1442" s="14">
        <v>10090581</v>
      </c>
      <c r="F1442" s="14">
        <v>102482</v>
      </c>
      <c r="G1442" s="14" t="s">
        <v>2142</v>
      </c>
      <c r="H1442" s="13" t="s">
        <v>83</v>
      </c>
      <c r="I1442" s="13" t="s">
        <v>74</v>
      </c>
      <c r="J1442" s="14" t="s">
        <v>75</v>
      </c>
      <c r="K1442" s="14" t="s">
        <v>2143</v>
      </c>
      <c r="L1442" s="13">
        <v>2017</v>
      </c>
      <c r="M1442" s="15">
        <v>43208</v>
      </c>
      <c r="N1442" s="16" t="s">
        <v>77</v>
      </c>
      <c r="O1442" s="16">
        <v>0</v>
      </c>
      <c r="P1442" s="16" t="s">
        <v>78</v>
      </c>
      <c r="Q1442" s="16" t="s">
        <v>78</v>
      </c>
      <c r="R1442" s="16" t="s">
        <v>78</v>
      </c>
      <c r="S1442" s="16" t="s">
        <v>78</v>
      </c>
      <c r="T1442" s="14" t="s">
        <v>80</v>
      </c>
      <c r="U1442" s="13" t="s">
        <v>2116</v>
      </c>
      <c r="V1442" s="14" t="s">
        <v>2117</v>
      </c>
      <c r="W1442" s="13"/>
      <c r="X1442" s="17"/>
      <c r="Y1442" s="14"/>
      <c r="Z1442" s="14"/>
      <c r="AA1442" s="13"/>
      <c r="AB1442" s="18"/>
      <c r="AC1442" s="4">
        <f t="shared" si="220"/>
        <v>1</v>
      </c>
      <c r="AD1442" s="2">
        <f>IF(COUNTIF(D$2:D1442,D1442)&gt;1,0,1)</f>
        <v>1</v>
      </c>
      <c r="AG1442" s="2">
        <f t="shared" si="221"/>
        <v>0</v>
      </c>
      <c r="AH1442" s="2">
        <f t="shared" si="227"/>
        <v>0</v>
      </c>
      <c r="AI1442" s="2">
        <f t="shared" si="222"/>
        <v>1</v>
      </c>
      <c r="AJ1442" s="44" t="str">
        <f t="shared" si="223"/>
        <v>44365187G25942326M</v>
      </c>
      <c r="AK1442" s="2">
        <f>IF(COUNTIF(AJ$2:AJ1442,AJ1442)&gt;1,0,1)</f>
        <v>1</v>
      </c>
      <c r="AL1442" s="2">
        <f t="shared" si="224"/>
        <v>1</v>
      </c>
      <c r="AM1442" s="2">
        <f t="shared" si="225"/>
        <v>0</v>
      </c>
      <c r="AN1442" s="2">
        <f t="shared" si="226"/>
        <v>0</v>
      </c>
      <c r="AO1442" s="2" t="str">
        <f>VLOOKUP(D1442,'[1]Matriculados PD 2015_2019'!$D:$F,3,0)</f>
        <v>parcial</v>
      </c>
      <c r="AP1442" s="2">
        <f t="shared" si="228"/>
        <v>0</v>
      </c>
      <c r="AQ1442" s="2">
        <f t="shared" si="229"/>
        <v>1</v>
      </c>
    </row>
    <row r="1443" spans="1:43">
      <c r="A1443" s="2">
        <v>531</v>
      </c>
      <c r="B1443" s="6" t="s">
        <v>277</v>
      </c>
      <c r="C1443" s="7" t="s">
        <v>120</v>
      </c>
      <c r="D1443" s="7" t="s">
        <v>2141</v>
      </c>
      <c r="E1443" s="8">
        <v>10090581</v>
      </c>
      <c r="F1443" s="8">
        <v>102482</v>
      </c>
      <c r="G1443" s="8" t="s">
        <v>2142</v>
      </c>
      <c r="H1443" s="7" t="s">
        <v>83</v>
      </c>
      <c r="I1443" s="7" t="s">
        <v>74</v>
      </c>
      <c r="J1443" s="8" t="s">
        <v>75</v>
      </c>
      <c r="K1443" s="8" t="s">
        <v>2143</v>
      </c>
      <c r="L1443" s="7">
        <v>2017</v>
      </c>
      <c r="M1443" s="9">
        <v>43208</v>
      </c>
      <c r="N1443" s="10" t="s">
        <v>77</v>
      </c>
      <c r="O1443" s="10">
        <v>0</v>
      </c>
      <c r="P1443" s="10" t="s">
        <v>78</v>
      </c>
      <c r="Q1443" s="10" t="s">
        <v>78</v>
      </c>
      <c r="R1443" s="10" t="s">
        <v>78</v>
      </c>
      <c r="S1443" s="10" t="s">
        <v>78</v>
      </c>
      <c r="T1443" s="8" t="s">
        <v>80</v>
      </c>
      <c r="U1443" s="7" t="s">
        <v>2118</v>
      </c>
      <c r="V1443" s="8" t="s">
        <v>2119</v>
      </c>
      <c r="W1443" s="7" t="s">
        <v>83</v>
      </c>
      <c r="X1443" s="11" t="s">
        <v>2109</v>
      </c>
      <c r="Y1443" s="8">
        <v>610</v>
      </c>
      <c r="Z1443" s="8" t="s">
        <v>294</v>
      </c>
      <c r="AA1443" s="7" t="s">
        <v>79</v>
      </c>
      <c r="AB1443" s="12" t="s">
        <v>86</v>
      </c>
      <c r="AC1443" s="4">
        <f t="shared" si="220"/>
        <v>1</v>
      </c>
      <c r="AD1443" s="2">
        <f>IF(COUNTIF(D$2:D1443,D1443)&gt;1,0,1)</f>
        <v>0</v>
      </c>
      <c r="AG1443" s="2">
        <f t="shared" si="221"/>
        <v>0</v>
      </c>
      <c r="AH1443" s="2">
        <f t="shared" si="227"/>
        <v>0</v>
      </c>
      <c r="AI1443" s="2">
        <f t="shared" si="222"/>
        <v>0</v>
      </c>
      <c r="AJ1443" s="44" t="str">
        <f t="shared" si="223"/>
        <v>44365187G31594361C</v>
      </c>
      <c r="AK1443" s="2">
        <f>IF(COUNTIF(AJ$2:AJ1443,AJ1443)&gt;1,0,1)</f>
        <v>1</v>
      </c>
      <c r="AL1443" s="2">
        <f t="shared" si="224"/>
        <v>0</v>
      </c>
      <c r="AM1443" s="2">
        <f t="shared" si="225"/>
        <v>0</v>
      </c>
      <c r="AN1443" s="2">
        <f t="shared" si="226"/>
        <v>0</v>
      </c>
      <c r="AO1443" s="2" t="str">
        <f>VLOOKUP(D1443,'[1]Matriculados PD 2015_2019'!$D:$F,3,0)</f>
        <v>parcial</v>
      </c>
      <c r="AP1443" s="2">
        <f t="shared" si="228"/>
        <v>0</v>
      </c>
      <c r="AQ1443" s="2">
        <f t="shared" si="229"/>
        <v>0</v>
      </c>
    </row>
    <row r="1444" spans="1:43">
      <c r="A1444" s="2">
        <v>531</v>
      </c>
      <c r="B1444" s="5" t="s">
        <v>277</v>
      </c>
      <c r="C1444" s="13" t="s">
        <v>120</v>
      </c>
      <c r="D1444" s="13" t="s">
        <v>2141</v>
      </c>
      <c r="E1444" s="14">
        <v>10090581</v>
      </c>
      <c r="F1444" s="14">
        <v>102482</v>
      </c>
      <c r="G1444" s="14" t="s">
        <v>2142</v>
      </c>
      <c r="H1444" s="13" t="s">
        <v>83</v>
      </c>
      <c r="I1444" s="13" t="s">
        <v>74</v>
      </c>
      <c r="J1444" s="14" t="s">
        <v>75</v>
      </c>
      <c r="K1444" s="14" t="s">
        <v>2143</v>
      </c>
      <c r="L1444" s="13">
        <v>2017</v>
      </c>
      <c r="M1444" s="15">
        <v>43208</v>
      </c>
      <c r="N1444" s="16" t="s">
        <v>77</v>
      </c>
      <c r="O1444" s="16">
        <v>0</v>
      </c>
      <c r="P1444" s="16" t="s">
        <v>78</v>
      </c>
      <c r="Q1444" s="16" t="s">
        <v>78</v>
      </c>
      <c r="R1444" s="16" t="s">
        <v>78</v>
      </c>
      <c r="S1444" s="16" t="s">
        <v>78</v>
      </c>
      <c r="T1444" s="14" t="s">
        <v>80</v>
      </c>
      <c r="U1444" s="13" t="s">
        <v>2120</v>
      </c>
      <c r="V1444" s="14" t="s">
        <v>2121</v>
      </c>
      <c r="W1444" s="13" t="s">
        <v>83</v>
      </c>
      <c r="X1444" s="17" t="s">
        <v>2109</v>
      </c>
      <c r="Y1444" s="14">
        <v>610</v>
      </c>
      <c r="Z1444" s="14" t="s">
        <v>294</v>
      </c>
      <c r="AA1444" s="13" t="s">
        <v>79</v>
      </c>
      <c r="AB1444" s="18" t="s">
        <v>86</v>
      </c>
      <c r="AC1444" s="4">
        <f t="shared" si="220"/>
        <v>1</v>
      </c>
      <c r="AD1444" s="2">
        <f>IF(COUNTIF(D$2:D1444,D1444)&gt;1,0,1)</f>
        <v>0</v>
      </c>
      <c r="AG1444" s="2">
        <f t="shared" si="221"/>
        <v>0</v>
      </c>
      <c r="AH1444" s="2">
        <f t="shared" si="227"/>
        <v>0</v>
      </c>
      <c r="AI1444" s="2">
        <f t="shared" si="222"/>
        <v>0</v>
      </c>
      <c r="AJ1444" s="44" t="str">
        <f t="shared" si="223"/>
        <v>44365187G50268514J</v>
      </c>
      <c r="AK1444" s="2">
        <f>IF(COUNTIF(AJ$2:AJ1444,AJ1444)&gt;1,0,1)</f>
        <v>1</v>
      </c>
      <c r="AL1444" s="2">
        <f t="shared" si="224"/>
        <v>0</v>
      </c>
      <c r="AM1444" s="2">
        <f t="shared" si="225"/>
        <v>0</v>
      </c>
      <c r="AN1444" s="2">
        <f t="shared" si="226"/>
        <v>0</v>
      </c>
      <c r="AO1444" s="2" t="str">
        <f>VLOOKUP(D1444,'[1]Matriculados PD 2015_2019'!$D:$F,3,0)</f>
        <v>parcial</v>
      </c>
      <c r="AP1444" s="2">
        <f t="shared" si="228"/>
        <v>0</v>
      </c>
      <c r="AQ1444" s="2">
        <f t="shared" si="229"/>
        <v>0</v>
      </c>
    </row>
    <row r="1445" spans="1:43">
      <c r="A1445" s="2">
        <v>531</v>
      </c>
      <c r="B1445" s="6" t="s">
        <v>277</v>
      </c>
      <c r="C1445" s="7" t="s">
        <v>120</v>
      </c>
      <c r="D1445" s="7" t="s">
        <v>2141</v>
      </c>
      <c r="E1445" s="8">
        <v>10090581</v>
      </c>
      <c r="F1445" s="8">
        <v>102482</v>
      </c>
      <c r="G1445" s="8" t="s">
        <v>2142</v>
      </c>
      <c r="H1445" s="7" t="s">
        <v>83</v>
      </c>
      <c r="I1445" s="7" t="s">
        <v>74</v>
      </c>
      <c r="J1445" s="8" t="s">
        <v>75</v>
      </c>
      <c r="K1445" s="8" t="s">
        <v>2143</v>
      </c>
      <c r="L1445" s="7">
        <v>2017</v>
      </c>
      <c r="M1445" s="9">
        <v>43208</v>
      </c>
      <c r="N1445" s="10" t="s">
        <v>77</v>
      </c>
      <c r="O1445" s="10">
        <v>0</v>
      </c>
      <c r="P1445" s="10" t="s">
        <v>78</v>
      </c>
      <c r="Q1445" s="10" t="s">
        <v>78</v>
      </c>
      <c r="R1445" s="10" t="s">
        <v>78</v>
      </c>
      <c r="S1445" s="10" t="s">
        <v>78</v>
      </c>
      <c r="T1445" s="8" t="s">
        <v>90</v>
      </c>
      <c r="U1445" s="7" t="s">
        <v>2120</v>
      </c>
      <c r="V1445" s="8" t="s">
        <v>2121</v>
      </c>
      <c r="W1445" s="7" t="s">
        <v>83</v>
      </c>
      <c r="X1445" s="11" t="s">
        <v>2109</v>
      </c>
      <c r="Y1445" s="8">
        <v>610</v>
      </c>
      <c r="Z1445" s="8" t="s">
        <v>294</v>
      </c>
      <c r="AA1445" s="7" t="s">
        <v>79</v>
      </c>
      <c r="AB1445" s="12" t="s">
        <v>86</v>
      </c>
      <c r="AC1445" s="4">
        <f t="shared" si="220"/>
        <v>1</v>
      </c>
      <c r="AD1445" s="2">
        <f>IF(COUNTIF(D$2:D1445,D1445)&gt;1,0,1)</f>
        <v>0</v>
      </c>
      <c r="AG1445" s="2">
        <f t="shared" si="221"/>
        <v>0</v>
      </c>
      <c r="AH1445" s="2">
        <f t="shared" si="227"/>
        <v>0</v>
      </c>
      <c r="AI1445" s="2">
        <f t="shared" si="222"/>
        <v>0</v>
      </c>
      <c r="AJ1445" s="44" t="str">
        <f t="shared" si="223"/>
        <v>44365187G50268514J</v>
      </c>
      <c r="AK1445" s="2">
        <f>IF(COUNTIF(AJ$2:AJ1445,AJ1445)&gt;1,0,1)</f>
        <v>0</v>
      </c>
      <c r="AL1445" s="2">
        <f t="shared" si="224"/>
        <v>0</v>
      </c>
      <c r="AM1445" s="2">
        <f t="shared" si="225"/>
        <v>0</v>
      </c>
      <c r="AN1445" s="2">
        <f t="shared" si="226"/>
        <v>0</v>
      </c>
      <c r="AO1445" s="2" t="str">
        <f>VLOOKUP(D1445,'[1]Matriculados PD 2015_2019'!$D:$F,3,0)</f>
        <v>parcial</v>
      </c>
      <c r="AP1445" s="2">
        <f t="shared" si="228"/>
        <v>0</v>
      </c>
      <c r="AQ1445" s="2">
        <f t="shared" si="229"/>
        <v>0</v>
      </c>
    </row>
    <row r="1446" spans="1:43">
      <c r="A1446" s="2">
        <v>531</v>
      </c>
      <c r="B1446" s="6" t="s">
        <v>277</v>
      </c>
      <c r="C1446" s="7" t="s">
        <v>120</v>
      </c>
      <c r="D1446" s="7" t="s">
        <v>2144</v>
      </c>
      <c r="E1446" s="8">
        <v>10173943</v>
      </c>
      <c r="F1446" s="8">
        <v>102482</v>
      </c>
      <c r="G1446" s="8" t="s">
        <v>2145</v>
      </c>
      <c r="H1446" s="7" t="s">
        <v>83</v>
      </c>
      <c r="I1446" s="7" t="s">
        <v>74</v>
      </c>
      <c r="J1446" s="8" t="s">
        <v>75</v>
      </c>
      <c r="K1446" s="8" t="s">
        <v>2146</v>
      </c>
      <c r="L1446" s="7">
        <v>2017</v>
      </c>
      <c r="M1446" s="9">
        <v>43201</v>
      </c>
      <c r="N1446" s="10" t="s">
        <v>77</v>
      </c>
      <c r="O1446" s="10">
        <v>0</v>
      </c>
      <c r="P1446" s="10" t="s">
        <v>78</v>
      </c>
      <c r="Q1446" s="10" t="s">
        <v>78</v>
      </c>
      <c r="R1446" s="10" t="s">
        <v>78</v>
      </c>
      <c r="S1446" s="10" t="s">
        <v>78</v>
      </c>
      <c r="T1446" s="8" t="s">
        <v>80</v>
      </c>
      <c r="U1446" s="7" t="s">
        <v>1244</v>
      </c>
      <c r="V1446" s="8" t="s">
        <v>1245</v>
      </c>
      <c r="W1446" s="7" t="s">
        <v>73</v>
      </c>
      <c r="X1446" s="11" t="s">
        <v>283</v>
      </c>
      <c r="Y1446" s="8"/>
      <c r="Z1446" s="8"/>
      <c r="AA1446" s="7"/>
      <c r="AB1446" s="12"/>
      <c r="AC1446" s="4">
        <f t="shared" si="220"/>
        <v>1</v>
      </c>
      <c r="AD1446" s="2">
        <f>IF(COUNTIF(D$2:D1446,D1446)&gt;1,0,1)</f>
        <v>1</v>
      </c>
      <c r="AG1446" s="2">
        <f t="shared" si="221"/>
        <v>0</v>
      </c>
      <c r="AH1446" s="2">
        <f t="shared" si="227"/>
        <v>0</v>
      </c>
      <c r="AI1446" s="2">
        <f t="shared" si="222"/>
        <v>1</v>
      </c>
      <c r="AJ1446" s="44" t="str">
        <f t="shared" si="223"/>
        <v>44374914W07439456Z</v>
      </c>
      <c r="AK1446" s="2">
        <f>IF(COUNTIF(AJ$2:AJ1446,AJ1446)&gt;1,0,1)</f>
        <v>1</v>
      </c>
      <c r="AL1446" s="2">
        <f t="shared" si="224"/>
        <v>1</v>
      </c>
      <c r="AM1446" s="2">
        <f t="shared" si="225"/>
        <v>0</v>
      </c>
      <c r="AN1446" s="2">
        <f t="shared" si="226"/>
        <v>0</v>
      </c>
      <c r="AO1446" s="2" t="str">
        <f>VLOOKUP(D1446,'[1]Matriculados PD 2015_2019'!$D:$F,3,0)</f>
        <v>completo</v>
      </c>
      <c r="AP1446" s="2">
        <f t="shared" si="228"/>
        <v>1</v>
      </c>
      <c r="AQ1446" s="2">
        <f t="shared" si="229"/>
        <v>0</v>
      </c>
    </row>
    <row r="1447" spans="1:43">
      <c r="A1447" s="2">
        <v>531</v>
      </c>
      <c r="B1447" s="5" t="s">
        <v>277</v>
      </c>
      <c r="C1447" s="13" t="s">
        <v>120</v>
      </c>
      <c r="D1447" s="13" t="s">
        <v>2144</v>
      </c>
      <c r="E1447" s="14">
        <v>10173943</v>
      </c>
      <c r="F1447" s="14">
        <v>102482</v>
      </c>
      <c r="G1447" s="14" t="s">
        <v>2145</v>
      </c>
      <c r="H1447" s="13" t="s">
        <v>83</v>
      </c>
      <c r="I1447" s="13" t="s">
        <v>74</v>
      </c>
      <c r="J1447" s="14" t="s">
        <v>75</v>
      </c>
      <c r="K1447" s="14" t="s">
        <v>2146</v>
      </c>
      <c r="L1447" s="13">
        <v>2017</v>
      </c>
      <c r="M1447" s="15">
        <v>43201</v>
      </c>
      <c r="N1447" s="16" t="s">
        <v>77</v>
      </c>
      <c r="O1447" s="16">
        <v>0</v>
      </c>
      <c r="P1447" s="16" t="s">
        <v>78</v>
      </c>
      <c r="Q1447" s="16" t="s">
        <v>78</v>
      </c>
      <c r="R1447" s="16" t="s">
        <v>78</v>
      </c>
      <c r="S1447" s="16" t="s">
        <v>78</v>
      </c>
      <c r="T1447" s="14" t="s">
        <v>80</v>
      </c>
      <c r="U1447" s="13" t="s">
        <v>363</v>
      </c>
      <c r="V1447" s="14" t="s">
        <v>364</v>
      </c>
      <c r="W1447" s="13" t="s">
        <v>83</v>
      </c>
      <c r="X1447" s="17" t="s">
        <v>283</v>
      </c>
      <c r="Y1447" s="14">
        <v>566</v>
      </c>
      <c r="Z1447" s="14" t="s">
        <v>365</v>
      </c>
      <c r="AA1447" s="13" t="s">
        <v>79</v>
      </c>
      <c r="AB1447" s="18" t="s">
        <v>86</v>
      </c>
      <c r="AC1447" s="4">
        <f t="shared" si="220"/>
        <v>1</v>
      </c>
      <c r="AD1447" s="2">
        <f>IF(COUNTIF(D$2:D1447,D1447)&gt;1,0,1)</f>
        <v>0</v>
      </c>
      <c r="AG1447" s="2">
        <f t="shared" si="221"/>
        <v>0</v>
      </c>
      <c r="AH1447" s="2">
        <f t="shared" si="227"/>
        <v>0</v>
      </c>
      <c r="AI1447" s="2">
        <f t="shared" si="222"/>
        <v>0</v>
      </c>
      <c r="AJ1447" s="44" t="str">
        <f t="shared" si="223"/>
        <v>44374914W08778905N</v>
      </c>
      <c r="AK1447" s="2">
        <f>IF(COUNTIF(AJ$2:AJ1447,AJ1447)&gt;1,0,1)</f>
        <v>1</v>
      </c>
      <c r="AL1447" s="2">
        <f t="shared" si="224"/>
        <v>0</v>
      </c>
      <c r="AM1447" s="2">
        <f t="shared" si="225"/>
        <v>0</v>
      </c>
      <c r="AN1447" s="2">
        <f t="shared" si="226"/>
        <v>0</v>
      </c>
      <c r="AO1447" s="2" t="str">
        <f>VLOOKUP(D1447,'[1]Matriculados PD 2015_2019'!$D:$F,3,0)</f>
        <v>completo</v>
      </c>
      <c r="AP1447" s="2">
        <f t="shared" si="228"/>
        <v>0</v>
      </c>
      <c r="AQ1447" s="2">
        <f t="shared" si="229"/>
        <v>0</v>
      </c>
    </row>
    <row r="1448" spans="1:43">
      <c r="A1448" s="2">
        <v>531</v>
      </c>
      <c r="B1448" s="6" t="s">
        <v>277</v>
      </c>
      <c r="C1448" s="7" t="s">
        <v>120</v>
      </c>
      <c r="D1448" s="7" t="s">
        <v>2144</v>
      </c>
      <c r="E1448" s="8">
        <v>10173943</v>
      </c>
      <c r="F1448" s="8">
        <v>102482</v>
      </c>
      <c r="G1448" s="8" t="s">
        <v>2145</v>
      </c>
      <c r="H1448" s="7" t="s">
        <v>83</v>
      </c>
      <c r="I1448" s="7" t="s">
        <v>74</v>
      </c>
      <c r="J1448" s="8" t="s">
        <v>75</v>
      </c>
      <c r="K1448" s="8" t="s">
        <v>2146</v>
      </c>
      <c r="L1448" s="7">
        <v>2017</v>
      </c>
      <c r="M1448" s="9">
        <v>43201</v>
      </c>
      <c r="N1448" s="10" t="s">
        <v>77</v>
      </c>
      <c r="O1448" s="10">
        <v>0</v>
      </c>
      <c r="P1448" s="10" t="s">
        <v>78</v>
      </c>
      <c r="Q1448" s="10" t="s">
        <v>78</v>
      </c>
      <c r="R1448" s="10" t="s">
        <v>78</v>
      </c>
      <c r="S1448" s="10" t="s">
        <v>78</v>
      </c>
      <c r="T1448" s="8" t="s">
        <v>90</v>
      </c>
      <c r="U1448" s="7" t="s">
        <v>363</v>
      </c>
      <c r="V1448" s="8" t="s">
        <v>364</v>
      </c>
      <c r="W1448" s="7" t="s">
        <v>83</v>
      </c>
      <c r="X1448" s="11" t="s">
        <v>283</v>
      </c>
      <c r="Y1448" s="8">
        <v>566</v>
      </c>
      <c r="Z1448" s="8" t="s">
        <v>365</v>
      </c>
      <c r="AA1448" s="7" t="s">
        <v>79</v>
      </c>
      <c r="AB1448" s="12" t="s">
        <v>86</v>
      </c>
      <c r="AC1448" s="4">
        <f t="shared" si="220"/>
        <v>1</v>
      </c>
      <c r="AD1448" s="2">
        <f>IF(COUNTIF(D$2:D1448,D1448)&gt;1,0,1)</f>
        <v>0</v>
      </c>
      <c r="AG1448" s="2">
        <f t="shared" si="221"/>
        <v>0</v>
      </c>
      <c r="AH1448" s="2">
        <f t="shared" si="227"/>
        <v>0</v>
      </c>
      <c r="AI1448" s="2">
        <f t="shared" si="222"/>
        <v>0</v>
      </c>
      <c r="AJ1448" s="44" t="str">
        <f t="shared" si="223"/>
        <v>44374914W08778905N</v>
      </c>
      <c r="AK1448" s="2">
        <f>IF(COUNTIF(AJ$2:AJ1448,AJ1448)&gt;1,0,1)</f>
        <v>0</v>
      </c>
      <c r="AL1448" s="2">
        <f t="shared" si="224"/>
        <v>0</v>
      </c>
      <c r="AM1448" s="2">
        <f t="shared" si="225"/>
        <v>0</v>
      </c>
      <c r="AN1448" s="2">
        <f t="shared" si="226"/>
        <v>0</v>
      </c>
      <c r="AO1448" s="2" t="str">
        <f>VLOOKUP(D1448,'[1]Matriculados PD 2015_2019'!$D:$F,3,0)</f>
        <v>completo</v>
      </c>
      <c r="AP1448" s="2">
        <f t="shared" si="228"/>
        <v>0</v>
      </c>
      <c r="AQ1448" s="2">
        <f t="shared" si="229"/>
        <v>0</v>
      </c>
    </row>
    <row r="1449" spans="1:43">
      <c r="A1449" s="2">
        <v>531</v>
      </c>
      <c r="B1449" s="6" t="s">
        <v>277</v>
      </c>
      <c r="C1449" s="7" t="s">
        <v>120</v>
      </c>
      <c r="D1449" s="7" t="s">
        <v>2147</v>
      </c>
      <c r="E1449" s="8">
        <v>10532191</v>
      </c>
      <c r="F1449" s="8">
        <v>102482</v>
      </c>
      <c r="G1449" s="8" t="s">
        <v>2148</v>
      </c>
      <c r="H1449" s="7" t="s">
        <v>73</v>
      </c>
      <c r="I1449" s="7" t="s">
        <v>74</v>
      </c>
      <c r="J1449" s="8" t="s">
        <v>75</v>
      </c>
      <c r="K1449" s="8" t="s">
        <v>2149</v>
      </c>
      <c r="L1449" s="7">
        <v>2017</v>
      </c>
      <c r="M1449" s="9">
        <v>43208</v>
      </c>
      <c r="N1449" s="10" t="s">
        <v>77</v>
      </c>
      <c r="O1449" s="10">
        <v>0</v>
      </c>
      <c r="P1449" s="10" t="s">
        <v>78</v>
      </c>
      <c r="Q1449" s="10" t="s">
        <v>79</v>
      </c>
      <c r="R1449" s="10" t="s">
        <v>78</v>
      </c>
      <c r="S1449" s="10" t="s">
        <v>78</v>
      </c>
      <c r="T1449" s="8" t="s">
        <v>80</v>
      </c>
      <c r="U1449" s="7" t="s">
        <v>2150</v>
      </c>
      <c r="V1449" s="8" t="s">
        <v>2151</v>
      </c>
      <c r="W1449" s="7"/>
      <c r="X1449" s="11"/>
      <c r="Y1449" s="8"/>
      <c r="Z1449" s="8"/>
      <c r="AA1449" s="7"/>
      <c r="AB1449" s="12"/>
      <c r="AC1449" s="4">
        <f t="shared" si="220"/>
        <v>1</v>
      </c>
      <c r="AD1449" s="2">
        <f>IF(COUNTIF(D$2:D1449,D1449)&gt;1,0,1)</f>
        <v>1</v>
      </c>
      <c r="AG1449" s="2">
        <f t="shared" si="221"/>
        <v>1</v>
      </c>
      <c r="AH1449" s="2">
        <f t="shared" si="227"/>
        <v>0</v>
      </c>
      <c r="AI1449" s="2">
        <f t="shared" si="222"/>
        <v>1</v>
      </c>
      <c r="AJ1449" s="44" t="str">
        <f t="shared" si="223"/>
        <v>44593304F12DI49377</v>
      </c>
      <c r="AK1449" s="2">
        <f>IF(COUNTIF(AJ$2:AJ1449,AJ1449)&gt;1,0,1)</f>
        <v>1</v>
      </c>
      <c r="AL1449" s="2">
        <f t="shared" si="224"/>
        <v>1</v>
      </c>
      <c r="AM1449" s="2">
        <f t="shared" si="225"/>
        <v>0</v>
      </c>
      <c r="AN1449" s="2">
        <f t="shared" si="226"/>
        <v>0</v>
      </c>
      <c r="AO1449" s="2">
        <f>VLOOKUP(D1449,'[1]Matriculados PD 2015_2019'!$D:$F,3,0)</f>
        <v>0</v>
      </c>
      <c r="AP1449" s="2">
        <f t="shared" si="228"/>
        <v>0</v>
      </c>
      <c r="AQ1449" s="2">
        <f t="shared" si="229"/>
        <v>0</v>
      </c>
    </row>
    <row r="1450" spans="1:43">
      <c r="A1450" s="2">
        <v>531</v>
      </c>
      <c r="B1450" s="5" t="s">
        <v>277</v>
      </c>
      <c r="C1450" s="13" t="s">
        <v>120</v>
      </c>
      <c r="D1450" s="13" t="s">
        <v>2147</v>
      </c>
      <c r="E1450" s="14">
        <v>10532191</v>
      </c>
      <c r="F1450" s="14">
        <v>102482</v>
      </c>
      <c r="G1450" s="14" t="s">
        <v>2148</v>
      </c>
      <c r="H1450" s="13" t="s">
        <v>73</v>
      </c>
      <c r="I1450" s="13" t="s">
        <v>74</v>
      </c>
      <c r="J1450" s="14" t="s">
        <v>75</v>
      </c>
      <c r="K1450" s="14" t="s">
        <v>2149</v>
      </c>
      <c r="L1450" s="13">
        <v>2017</v>
      </c>
      <c r="M1450" s="15">
        <v>43208</v>
      </c>
      <c r="N1450" s="16" t="s">
        <v>77</v>
      </c>
      <c r="O1450" s="16">
        <v>0</v>
      </c>
      <c r="P1450" s="16" t="s">
        <v>78</v>
      </c>
      <c r="Q1450" s="16" t="s">
        <v>79</v>
      </c>
      <c r="R1450" s="16" t="s">
        <v>78</v>
      </c>
      <c r="S1450" s="16" t="s">
        <v>78</v>
      </c>
      <c r="T1450" s="14" t="s">
        <v>80</v>
      </c>
      <c r="U1450" s="13" t="s">
        <v>2152</v>
      </c>
      <c r="V1450" s="14" t="s">
        <v>2153</v>
      </c>
      <c r="W1450" s="13" t="s">
        <v>73</v>
      </c>
      <c r="X1450" s="17" t="s">
        <v>4692</v>
      </c>
      <c r="Y1450" s="14">
        <v>770</v>
      </c>
      <c r="Z1450" s="14" t="s">
        <v>573</v>
      </c>
      <c r="AA1450" s="13" t="s">
        <v>79</v>
      </c>
      <c r="AB1450" s="18" t="s">
        <v>86</v>
      </c>
      <c r="AC1450" s="4">
        <f t="shared" si="220"/>
        <v>1</v>
      </c>
      <c r="AD1450" s="2">
        <f>IF(COUNTIF(D$2:D1450,D1450)&gt;1,0,1)</f>
        <v>0</v>
      </c>
      <c r="AG1450" s="2">
        <f t="shared" si="221"/>
        <v>0</v>
      </c>
      <c r="AH1450" s="2">
        <f t="shared" si="227"/>
        <v>0</v>
      </c>
      <c r="AI1450" s="2">
        <f t="shared" si="222"/>
        <v>0</v>
      </c>
      <c r="AJ1450" s="44" t="str">
        <f t="shared" si="223"/>
        <v>44593304F18159911P</v>
      </c>
      <c r="AK1450" s="2">
        <f>IF(COUNTIF(AJ$2:AJ1450,AJ1450)&gt;1,0,1)</f>
        <v>1</v>
      </c>
      <c r="AL1450" s="2">
        <f t="shared" si="224"/>
        <v>0</v>
      </c>
      <c r="AM1450" s="2">
        <f t="shared" si="225"/>
        <v>0</v>
      </c>
      <c r="AN1450" s="2">
        <f t="shared" si="226"/>
        <v>0</v>
      </c>
      <c r="AO1450" s="2">
        <f>VLOOKUP(D1450,'[1]Matriculados PD 2015_2019'!$D:$F,3,0)</f>
        <v>0</v>
      </c>
      <c r="AP1450" s="2">
        <f t="shared" si="228"/>
        <v>0</v>
      </c>
      <c r="AQ1450" s="2">
        <f t="shared" si="229"/>
        <v>0</v>
      </c>
    </row>
    <row r="1451" spans="1:43">
      <c r="A1451" s="2">
        <v>531</v>
      </c>
      <c r="B1451" s="6" t="s">
        <v>277</v>
      </c>
      <c r="C1451" s="7" t="s">
        <v>120</v>
      </c>
      <c r="D1451" s="7" t="s">
        <v>2147</v>
      </c>
      <c r="E1451" s="8">
        <v>10532191</v>
      </c>
      <c r="F1451" s="8">
        <v>102482</v>
      </c>
      <c r="G1451" s="8" t="s">
        <v>2148</v>
      </c>
      <c r="H1451" s="7" t="s">
        <v>73</v>
      </c>
      <c r="I1451" s="7" t="s">
        <v>74</v>
      </c>
      <c r="J1451" s="8" t="s">
        <v>75</v>
      </c>
      <c r="K1451" s="8" t="s">
        <v>2149</v>
      </c>
      <c r="L1451" s="7">
        <v>2017</v>
      </c>
      <c r="M1451" s="9">
        <v>43208</v>
      </c>
      <c r="N1451" s="10" t="s">
        <v>77</v>
      </c>
      <c r="O1451" s="10">
        <v>0</v>
      </c>
      <c r="P1451" s="10" t="s">
        <v>78</v>
      </c>
      <c r="Q1451" s="10" t="s">
        <v>79</v>
      </c>
      <c r="R1451" s="10" t="s">
        <v>78</v>
      </c>
      <c r="S1451" s="10" t="s">
        <v>78</v>
      </c>
      <c r="T1451" s="8" t="s">
        <v>80</v>
      </c>
      <c r="U1451" s="7" t="s">
        <v>2154</v>
      </c>
      <c r="V1451" s="8" t="s">
        <v>2155</v>
      </c>
      <c r="W1451" s="7" t="s">
        <v>73</v>
      </c>
      <c r="X1451" s="11" t="s">
        <v>4692</v>
      </c>
      <c r="Y1451" s="8">
        <v>770</v>
      </c>
      <c r="Z1451" s="8" t="s">
        <v>573</v>
      </c>
      <c r="AA1451" s="7" t="s">
        <v>79</v>
      </c>
      <c r="AB1451" s="12" t="s">
        <v>86</v>
      </c>
      <c r="AC1451" s="4">
        <f t="shared" si="220"/>
        <v>1</v>
      </c>
      <c r="AD1451" s="2">
        <f>IF(COUNTIF(D$2:D1451,D1451)&gt;1,0,1)</f>
        <v>0</v>
      </c>
      <c r="AG1451" s="2">
        <f t="shared" si="221"/>
        <v>0</v>
      </c>
      <c r="AH1451" s="2">
        <f t="shared" si="227"/>
        <v>0</v>
      </c>
      <c r="AI1451" s="2">
        <f t="shared" si="222"/>
        <v>0</v>
      </c>
      <c r="AJ1451" s="44" t="str">
        <f t="shared" si="223"/>
        <v>44593304F30431739W</v>
      </c>
      <c r="AK1451" s="2">
        <f>IF(COUNTIF(AJ$2:AJ1451,AJ1451)&gt;1,0,1)</f>
        <v>1</v>
      </c>
      <c r="AL1451" s="2">
        <f t="shared" si="224"/>
        <v>0</v>
      </c>
      <c r="AM1451" s="2">
        <f t="shared" si="225"/>
        <v>0</v>
      </c>
      <c r="AN1451" s="2">
        <f t="shared" si="226"/>
        <v>0</v>
      </c>
      <c r="AO1451" s="2">
        <f>VLOOKUP(D1451,'[1]Matriculados PD 2015_2019'!$D:$F,3,0)</f>
        <v>0</v>
      </c>
      <c r="AP1451" s="2">
        <f t="shared" si="228"/>
        <v>0</v>
      </c>
      <c r="AQ1451" s="2">
        <f t="shared" si="229"/>
        <v>0</v>
      </c>
    </row>
    <row r="1452" spans="1:43">
      <c r="A1452" s="2">
        <v>531</v>
      </c>
      <c r="B1452" s="6" t="s">
        <v>277</v>
      </c>
      <c r="C1452" s="7" t="s">
        <v>120</v>
      </c>
      <c r="D1452" s="7" t="s">
        <v>2147</v>
      </c>
      <c r="E1452" s="8">
        <v>10532191</v>
      </c>
      <c r="F1452" s="8">
        <v>102482</v>
      </c>
      <c r="G1452" s="8" t="s">
        <v>2148</v>
      </c>
      <c r="H1452" s="7" t="s">
        <v>73</v>
      </c>
      <c r="I1452" s="7" t="s">
        <v>74</v>
      </c>
      <c r="J1452" s="8" t="s">
        <v>75</v>
      </c>
      <c r="K1452" s="8" t="s">
        <v>2149</v>
      </c>
      <c r="L1452" s="7">
        <v>2017</v>
      </c>
      <c r="M1452" s="9">
        <v>43208</v>
      </c>
      <c r="N1452" s="10" t="s">
        <v>77</v>
      </c>
      <c r="O1452" s="10">
        <v>0</v>
      </c>
      <c r="P1452" s="10" t="s">
        <v>78</v>
      </c>
      <c r="Q1452" s="10" t="s">
        <v>79</v>
      </c>
      <c r="R1452" s="10" t="s">
        <v>78</v>
      </c>
      <c r="S1452" s="10" t="s">
        <v>78</v>
      </c>
      <c r="T1452" s="8" t="s">
        <v>90</v>
      </c>
      <c r="U1452" s="7" t="s">
        <v>2154</v>
      </c>
      <c r="V1452" s="8" t="s">
        <v>2155</v>
      </c>
      <c r="W1452" s="7" t="s">
        <v>73</v>
      </c>
      <c r="X1452" s="11" t="s">
        <v>4692</v>
      </c>
      <c r="Y1452" s="8">
        <v>770</v>
      </c>
      <c r="Z1452" s="8" t="s">
        <v>573</v>
      </c>
      <c r="AA1452" s="7" t="s">
        <v>79</v>
      </c>
      <c r="AB1452" s="12" t="s">
        <v>86</v>
      </c>
      <c r="AC1452" s="4">
        <f t="shared" si="220"/>
        <v>1</v>
      </c>
      <c r="AD1452" s="2">
        <f>IF(COUNTIF(D$2:D1452,D1452)&gt;1,0,1)</f>
        <v>0</v>
      </c>
      <c r="AG1452" s="2">
        <f t="shared" si="221"/>
        <v>0</v>
      </c>
      <c r="AH1452" s="2">
        <f t="shared" si="227"/>
        <v>0</v>
      </c>
      <c r="AI1452" s="2">
        <f t="shared" si="222"/>
        <v>0</v>
      </c>
      <c r="AJ1452" s="44" t="str">
        <f t="shared" si="223"/>
        <v>44593304F30431739W</v>
      </c>
      <c r="AK1452" s="2">
        <f>IF(COUNTIF(AJ$2:AJ1452,AJ1452)&gt;1,0,1)</f>
        <v>0</v>
      </c>
      <c r="AL1452" s="2">
        <f t="shared" si="224"/>
        <v>0</v>
      </c>
      <c r="AM1452" s="2">
        <f t="shared" si="225"/>
        <v>0</v>
      </c>
      <c r="AN1452" s="2">
        <f t="shared" si="226"/>
        <v>0</v>
      </c>
      <c r="AO1452" s="2">
        <f>VLOOKUP(D1452,'[1]Matriculados PD 2015_2019'!$D:$F,3,0)</f>
        <v>0</v>
      </c>
      <c r="AP1452" s="2">
        <f t="shared" si="228"/>
        <v>0</v>
      </c>
      <c r="AQ1452" s="2">
        <f t="shared" si="229"/>
        <v>0</v>
      </c>
    </row>
    <row r="1453" spans="1:43">
      <c r="A1453" s="2">
        <v>531</v>
      </c>
      <c r="B1453" s="5" t="s">
        <v>277</v>
      </c>
      <c r="C1453" s="13" t="s">
        <v>120</v>
      </c>
      <c r="D1453" s="13" t="s">
        <v>2156</v>
      </c>
      <c r="E1453" s="14">
        <v>20040576</v>
      </c>
      <c r="F1453" s="14">
        <v>102482</v>
      </c>
      <c r="G1453" s="14" t="s">
        <v>2157</v>
      </c>
      <c r="H1453" s="13" t="s">
        <v>83</v>
      </c>
      <c r="I1453" s="13" t="s">
        <v>74</v>
      </c>
      <c r="J1453" s="14" t="s">
        <v>75</v>
      </c>
      <c r="K1453" s="14" t="s">
        <v>2158</v>
      </c>
      <c r="L1453" s="13">
        <v>2017</v>
      </c>
      <c r="M1453" s="15">
        <v>43369</v>
      </c>
      <c r="N1453" s="16" t="s">
        <v>77</v>
      </c>
      <c r="O1453" s="16">
        <v>0</v>
      </c>
      <c r="P1453" s="16" t="s">
        <v>78</v>
      </c>
      <c r="Q1453" s="16" t="s">
        <v>78</v>
      </c>
      <c r="R1453" s="16" t="s">
        <v>78</v>
      </c>
      <c r="S1453" s="16" t="s">
        <v>78</v>
      </c>
      <c r="T1453" s="14" t="s">
        <v>80</v>
      </c>
      <c r="U1453" s="13" t="s">
        <v>2159</v>
      </c>
      <c r="V1453" s="14" t="s">
        <v>2160</v>
      </c>
      <c r="W1453" s="13" t="s">
        <v>83</v>
      </c>
      <c r="X1453" s="17" t="s">
        <v>2109</v>
      </c>
      <c r="Y1453" s="14">
        <v>610</v>
      </c>
      <c r="Z1453" s="14" t="s">
        <v>294</v>
      </c>
      <c r="AA1453" s="13" t="s">
        <v>79</v>
      </c>
      <c r="AB1453" s="18" t="s">
        <v>86</v>
      </c>
      <c r="AC1453" s="4">
        <f t="shared" si="220"/>
        <v>1</v>
      </c>
      <c r="AD1453" s="2">
        <f>IF(COUNTIF(D$2:D1453,D1453)&gt;1,0,1)</f>
        <v>1</v>
      </c>
      <c r="AG1453" s="2">
        <f t="shared" si="221"/>
        <v>0</v>
      </c>
      <c r="AH1453" s="2">
        <f t="shared" si="227"/>
        <v>0</v>
      </c>
      <c r="AI1453" s="2">
        <f t="shared" si="222"/>
        <v>1</v>
      </c>
      <c r="AJ1453" s="44" t="str">
        <f t="shared" si="223"/>
        <v>45716108C27283708G</v>
      </c>
      <c r="AK1453" s="2">
        <f>IF(COUNTIF(AJ$2:AJ1453,AJ1453)&gt;1,0,1)</f>
        <v>1</v>
      </c>
      <c r="AL1453" s="2">
        <f t="shared" si="224"/>
        <v>1</v>
      </c>
      <c r="AM1453" s="2">
        <f t="shared" si="225"/>
        <v>0</v>
      </c>
      <c r="AN1453" s="2">
        <f t="shared" si="226"/>
        <v>0</v>
      </c>
      <c r="AO1453" s="2" t="str">
        <f>VLOOKUP(D1453,'[1]Matriculados PD 2015_2019'!$D:$F,3,0)</f>
        <v>completo</v>
      </c>
      <c r="AP1453" s="2">
        <f t="shared" si="228"/>
        <v>1</v>
      </c>
      <c r="AQ1453" s="2">
        <f t="shared" si="229"/>
        <v>0</v>
      </c>
    </row>
    <row r="1454" spans="1:43">
      <c r="A1454" s="2">
        <v>531</v>
      </c>
      <c r="B1454" s="5" t="s">
        <v>277</v>
      </c>
      <c r="C1454" s="13" t="s">
        <v>120</v>
      </c>
      <c r="D1454" s="13" t="s">
        <v>2156</v>
      </c>
      <c r="E1454" s="14">
        <v>20040576</v>
      </c>
      <c r="F1454" s="14">
        <v>102482</v>
      </c>
      <c r="G1454" s="14" t="s">
        <v>2157</v>
      </c>
      <c r="H1454" s="13" t="s">
        <v>83</v>
      </c>
      <c r="I1454" s="13" t="s">
        <v>74</v>
      </c>
      <c r="J1454" s="14" t="s">
        <v>75</v>
      </c>
      <c r="K1454" s="14" t="s">
        <v>2158</v>
      </c>
      <c r="L1454" s="13">
        <v>2017</v>
      </c>
      <c r="M1454" s="15">
        <v>43369</v>
      </c>
      <c r="N1454" s="16" t="s">
        <v>77</v>
      </c>
      <c r="O1454" s="16">
        <v>0</v>
      </c>
      <c r="P1454" s="16" t="s">
        <v>78</v>
      </c>
      <c r="Q1454" s="16" t="s">
        <v>78</v>
      </c>
      <c r="R1454" s="16" t="s">
        <v>78</v>
      </c>
      <c r="S1454" s="16" t="s">
        <v>78</v>
      </c>
      <c r="T1454" s="14" t="s">
        <v>80</v>
      </c>
      <c r="U1454" s="13" t="s">
        <v>2161</v>
      </c>
      <c r="V1454" s="14" t="s">
        <v>2162</v>
      </c>
      <c r="W1454" s="13"/>
      <c r="X1454" s="17"/>
      <c r="Y1454" s="14"/>
      <c r="Z1454" s="14"/>
      <c r="AA1454" s="13"/>
      <c r="AB1454" s="18"/>
      <c r="AC1454" s="4">
        <f t="shared" si="220"/>
        <v>1</v>
      </c>
      <c r="AD1454" s="2">
        <f>IF(COUNTIF(D$2:D1454,D1454)&gt;1,0,1)</f>
        <v>0</v>
      </c>
      <c r="AG1454" s="2">
        <f t="shared" si="221"/>
        <v>0</v>
      </c>
      <c r="AH1454" s="2">
        <f t="shared" si="227"/>
        <v>0</v>
      </c>
      <c r="AI1454" s="2">
        <f t="shared" si="222"/>
        <v>0</v>
      </c>
      <c r="AJ1454" s="44" t="str">
        <f t="shared" si="223"/>
        <v>45716108C74877257K</v>
      </c>
      <c r="AK1454" s="2">
        <f>IF(COUNTIF(AJ$2:AJ1454,AJ1454)&gt;1,0,1)</f>
        <v>1</v>
      </c>
      <c r="AL1454" s="2">
        <f t="shared" si="224"/>
        <v>0</v>
      </c>
      <c r="AM1454" s="2">
        <f t="shared" si="225"/>
        <v>0</v>
      </c>
      <c r="AN1454" s="2">
        <f t="shared" si="226"/>
        <v>0</v>
      </c>
      <c r="AO1454" s="2" t="str">
        <f>VLOOKUP(D1454,'[1]Matriculados PD 2015_2019'!$D:$F,3,0)</f>
        <v>completo</v>
      </c>
      <c r="AP1454" s="2">
        <f t="shared" si="228"/>
        <v>0</v>
      </c>
      <c r="AQ1454" s="2">
        <f t="shared" si="229"/>
        <v>0</v>
      </c>
    </row>
    <row r="1455" spans="1:43">
      <c r="A1455" s="2">
        <v>531</v>
      </c>
      <c r="B1455" s="6" t="s">
        <v>277</v>
      </c>
      <c r="C1455" s="7" t="s">
        <v>120</v>
      </c>
      <c r="D1455" s="7" t="s">
        <v>2156</v>
      </c>
      <c r="E1455" s="8">
        <v>20040576</v>
      </c>
      <c r="F1455" s="8">
        <v>102482</v>
      </c>
      <c r="G1455" s="8" t="s">
        <v>2157</v>
      </c>
      <c r="H1455" s="7" t="s">
        <v>83</v>
      </c>
      <c r="I1455" s="7" t="s">
        <v>74</v>
      </c>
      <c r="J1455" s="8" t="s">
        <v>75</v>
      </c>
      <c r="K1455" s="8" t="s">
        <v>2158</v>
      </c>
      <c r="L1455" s="7">
        <v>2017</v>
      </c>
      <c r="M1455" s="9">
        <v>43369</v>
      </c>
      <c r="N1455" s="10" t="s">
        <v>77</v>
      </c>
      <c r="O1455" s="10">
        <v>0</v>
      </c>
      <c r="P1455" s="10" t="s">
        <v>78</v>
      </c>
      <c r="Q1455" s="10" t="s">
        <v>78</v>
      </c>
      <c r="R1455" s="10" t="s">
        <v>78</v>
      </c>
      <c r="S1455" s="10" t="s">
        <v>78</v>
      </c>
      <c r="T1455" s="8" t="s">
        <v>90</v>
      </c>
      <c r="U1455" s="7" t="s">
        <v>2159</v>
      </c>
      <c r="V1455" s="8" t="s">
        <v>2160</v>
      </c>
      <c r="W1455" s="7" t="s">
        <v>83</v>
      </c>
      <c r="X1455" s="11" t="s">
        <v>2109</v>
      </c>
      <c r="Y1455" s="8">
        <v>610</v>
      </c>
      <c r="Z1455" s="8" t="s">
        <v>294</v>
      </c>
      <c r="AA1455" s="7" t="s">
        <v>79</v>
      </c>
      <c r="AB1455" s="12" t="s">
        <v>86</v>
      </c>
      <c r="AC1455" s="4">
        <f t="shared" si="220"/>
        <v>1</v>
      </c>
      <c r="AD1455" s="2">
        <f>IF(COUNTIF(D$2:D1455,D1455)&gt;1,0,1)</f>
        <v>0</v>
      </c>
      <c r="AG1455" s="2">
        <f t="shared" si="221"/>
        <v>0</v>
      </c>
      <c r="AH1455" s="2">
        <f t="shared" si="227"/>
        <v>0</v>
      </c>
      <c r="AI1455" s="2">
        <f t="shared" si="222"/>
        <v>0</v>
      </c>
      <c r="AJ1455" s="44" t="str">
        <f t="shared" si="223"/>
        <v>45716108C27283708G</v>
      </c>
      <c r="AK1455" s="2">
        <f>IF(COUNTIF(AJ$2:AJ1455,AJ1455)&gt;1,0,1)</f>
        <v>0</v>
      </c>
      <c r="AL1455" s="2">
        <f t="shared" si="224"/>
        <v>0</v>
      </c>
      <c r="AM1455" s="2">
        <f t="shared" si="225"/>
        <v>0</v>
      </c>
      <c r="AN1455" s="2">
        <f t="shared" si="226"/>
        <v>0</v>
      </c>
      <c r="AO1455" s="2" t="str">
        <f>VLOOKUP(D1455,'[1]Matriculados PD 2015_2019'!$D:$F,3,0)</f>
        <v>completo</v>
      </c>
      <c r="AP1455" s="2">
        <f t="shared" si="228"/>
        <v>0</v>
      </c>
      <c r="AQ1455" s="2">
        <f t="shared" si="229"/>
        <v>0</v>
      </c>
    </row>
    <row r="1456" spans="1:43">
      <c r="A1456" s="2">
        <v>531</v>
      </c>
      <c r="B1456" s="5" t="s">
        <v>277</v>
      </c>
      <c r="C1456" s="13" t="s">
        <v>120</v>
      </c>
      <c r="D1456" s="13" t="s">
        <v>2163</v>
      </c>
      <c r="E1456" s="14">
        <v>10408450</v>
      </c>
      <c r="F1456" s="14">
        <v>102482</v>
      </c>
      <c r="G1456" s="14" t="s">
        <v>2164</v>
      </c>
      <c r="H1456" s="13" t="s">
        <v>83</v>
      </c>
      <c r="I1456" s="13" t="s">
        <v>74</v>
      </c>
      <c r="J1456" s="14" t="s">
        <v>75</v>
      </c>
      <c r="K1456" s="14" t="s">
        <v>2165</v>
      </c>
      <c r="L1456" s="13">
        <v>2017</v>
      </c>
      <c r="M1456" s="15">
        <v>43208</v>
      </c>
      <c r="N1456" s="16" t="s">
        <v>77</v>
      </c>
      <c r="O1456" s="16">
        <v>0</v>
      </c>
      <c r="P1456" s="16" t="s">
        <v>78</v>
      </c>
      <c r="Q1456" s="16" t="s">
        <v>78</v>
      </c>
      <c r="R1456" s="16" t="s">
        <v>78</v>
      </c>
      <c r="S1456" s="16" t="s">
        <v>78</v>
      </c>
      <c r="T1456" s="14" t="s">
        <v>80</v>
      </c>
      <c r="U1456" s="13" t="s">
        <v>2116</v>
      </c>
      <c r="V1456" s="14" t="s">
        <v>2166</v>
      </c>
      <c r="W1456" s="13"/>
      <c r="X1456" s="17"/>
      <c r="Y1456" s="14"/>
      <c r="Z1456" s="14"/>
      <c r="AA1456" s="13"/>
      <c r="AB1456" s="18"/>
      <c r="AC1456" s="4">
        <f t="shared" si="220"/>
        <v>1</v>
      </c>
      <c r="AD1456" s="2">
        <f>IF(COUNTIF(D$2:D1456,D1456)&gt;1,0,1)</f>
        <v>1</v>
      </c>
      <c r="AG1456" s="2">
        <f t="shared" si="221"/>
        <v>0</v>
      </c>
      <c r="AH1456" s="2">
        <f t="shared" si="227"/>
        <v>0</v>
      </c>
      <c r="AI1456" s="2">
        <f t="shared" si="222"/>
        <v>1</v>
      </c>
      <c r="AJ1456" s="44" t="str">
        <f t="shared" si="223"/>
        <v>45744531S25942326M</v>
      </c>
      <c r="AK1456" s="2">
        <f>IF(COUNTIF(AJ$2:AJ1456,AJ1456)&gt;1,0,1)</f>
        <v>1</v>
      </c>
      <c r="AL1456" s="2">
        <f t="shared" si="224"/>
        <v>1</v>
      </c>
      <c r="AM1456" s="2">
        <f t="shared" si="225"/>
        <v>0</v>
      </c>
      <c r="AN1456" s="2">
        <f t="shared" si="226"/>
        <v>0</v>
      </c>
      <c r="AO1456" s="2" t="str">
        <f>VLOOKUP(D1456,'[1]Matriculados PD 2015_2019'!$D:$F,3,0)</f>
        <v>completo</v>
      </c>
      <c r="AP1456" s="2">
        <f t="shared" si="228"/>
        <v>1</v>
      </c>
      <c r="AQ1456" s="2">
        <f t="shared" si="229"/>
        <v>0</v>
      </c>
    </row>
    <row r="1457" spans="1:43">
      <c r="A1457" s="2">
        <v>531</v>
      </c>
      <c r="B1457" s="6" t="s">
        <v>277</v>
      </c>
      <c r="C1457" s="7" t="s">
        <v>120</v>
      </c>
      <c r="D1457" s="7" t="s">
        <v>2163</v>
      </c>
      <c r="E1457" s="8">
        <v>10408450</v>
      </c>
      <c r="F1457" s="8">
        <v>102482</v>
      </c>
      <c r="G1457" s="8" t="s">
        <v>2164</v>
      </c>
      <c r="H1457" s="7" t="s">
        <v>83</v>
      </c>
      <c r="I1457" s="7" t="s">
        <v>74</v>
      </c>
      <c r="J1457" s="8" t="s">
        <v>75</v>
      </c>
      <c r="K1457" s="8" t="s">
        <v>2165</v>
      </c>
      <c r="L1457" s="7">
        <v>2017</v>
      </c>
      <c r="M1457" s="9">
        <v>43208</v>
      </c>
      <c r="N1457" s="10" t="s">
        <v>77</v>
      </c>
      <c r="O1457" s="10">
        <v>0</v>
      </c>
      <c r="P1457" s="10" t="s">
        <v>78</v>
      </c>
      <c r="Q1457" s="10" t="s">
        <v>78</v>
      </c>
      <c r="R1457" s="10" t="s">
        <v>78</v>
      </c>
      <c r="S1457" s="10" t="s">
        <v>78</v>
      </c>
      <c r="T1457" s="8" t="s">
        <v>80</v>
      </c>
      <c r="U1457" s="7" t="s">
        <v>2118</v>
      </c>
      <c r="V1457" s="8" t="s">
        <v>2119</v>
      </c>
      <c r="W1457" s="7" t="s">
        <v>83</v>
      </c>
      <c r="X1457" s="11" t="s">
        <v>2109</v>
      </c>
      <c r="Y1457" s="8">
        <v>610</v>
      </c>
      <c r="Z1457" s="8" t="s">
        <v>294</v>
      </c>
      <c r="AA1457" s="7" t="s">
        <v>79</v>
      </c>
      <c r="AB1457" s="12" t="s">
        <v>86</v>
      </c>
      <c r="AC1457" s="4">
        <f t="shared" si="220"/>
        <v>1</v>
      </c>
      <c r="AD1457" s="2">
        <f>IF(COUNTIF(D$2:D1457,D1457)&gt;1,0,1)</f>
        <v>0</v>
      </c>
      <c r="AG1457" s="2">
        <f t="shared" si="221"/>
        <v>0</v>
      </c>
      <c r="AH1457" s="2">
        <f t="shared" si="227"/>
        <v>0</v>
      </c>
      <c r="AI1457" s="2">
        <f t="shared" si="222"/>
        <v>0</v>
      </c>
      <c r="AJ1457" s="44" t="str">
        <f t="shared" si="223"/>
        <v>45744531S31594361C</v>
      </c>
      <c r="AK1457" s="2">
        <f>IF(COUNTIF(AJ$2:AJ1457,AJ1457)&gt;1,0,1)</f>
        <v>1</v>
      </c>
      <c r="AL1457" s="2">
        <f t="shared" si="224"/>
        <v>0</v>
      </c>
      <c r="AM1457" s="2">
        <f t="shared" si="225"/>
        <v>0</v>
      </c>
      <c r="AN1457" s="2">
        <f t="shared" si="226"/>
        <v>0</v>
      </c>
      <c r="AO1457" s="2" t="str">
        <f>VLOOKUP(D1457,'[1]Matriculados PD 2015_2019'!$D:$F,3,0)</f>
        <v>completo</v>
      </c>
      <c r="AP1457" s="2">
        <f t="shared" si="228"/>
        <v>0</v>
      </c>
      <c r="AQ1457" s="2">
        <f t="shared" si="229"/>
        <v>0</v>
      </c>
    </row>
    <row r="1458" spans="1:43">
      <c r="A1458" s="2">
        <v>531</v>
      </c>
      <c r="B1458" s="5" t="s">
        <v>277</v>
      </c>
      <c r="C1458" s="13" t="s">
        <v>120</v>
      </c>
      <c r="D1458" s="13" t="s">
        <v>2163</v>
      </c>
      <c r="E1458" s="14">
        <v>10408450</v>
      </c>
      <c r="F1458" s="14">
        <v>102482</v>
      </c>
      <c r="G1458" s="14" t="s">
        <v>2164</v>
      </c>
      <c r="H1458" s="13" t="s">
        <v>83</v>
      </c>
      <c r="I1458" s="13" t="s">
        <v>74</v>
      </c>
      <c r="J1458" s="14" t="s">
        <v>75</v>
      </c>
      <c r="K1458" s="14" t="s">
        <v>2165</v>
      </c>
      <c r="L1458" s="13">
        <v>2017</v>
      </c>
      <c r="M1458" s="15">
        <v>43208</v>
      </c>
      <c r="N1458" s="16" t="s">
        <v>77</v>
      </c>
      <c r="O1458" s="16">
        <v>0</v>
      </c>
      <c r="P1458" s="16" t="s">
        <v>78</v>
      </c>
      <c r="Q1458" s="16" t="s">
        <v>78</v>
      </c>
      <c r="R1458" s="16" t="s">
        <v>78</v>
      </c>
      <c r="S1458" s="16" t="s">
        <v>78</v>
      </c>
      <c r="T1458" s="14" t="s">
        <v>90</v>
      </c>
      <c r="U1458" s="13" t="s">
        <v>2118</v>
      </c>
      <c r="V1458" s="14" t="s">
        <v>2119</v>
      </c>
      <c r="W1458" s="13" t="s">
        <v>83</v>
      </c>
      <c r="X1458" s="17" t="s">
        <v>2109</v>
      </c>
      <c r="Y1458" s="14">
        <v>610</v>
      </c>
      <c r="Z1458" s="14" t="s">
        <v>294</v>
      </c>
      <c r="AA1458" s="13" t="s">
        <v>79</v>
      </c>
      <c r="AB1458" s="18" t="s">
        <v>86</v>
      </c>
      <c r="AC1458" s="4">
        <f t="shared" si="220"/>
        <v>1</v>
      </c>
      <c r="AD1458" s="2">
        <f>IF(COUNTIF(D$2:D1458,D1458)&gt;1,0,1)</f>
        <v>0</v>
      </c>
      <c r="AG1458" s="2">
        <f t="shared" si="221"/>
        <v>0</v>
      </c>
      <c r="AH1458" s="2">
        <f t="shared" si="227"/>
        <v>0</v>
      </c>
      <c r="AI1458" s="2">
        <f t="shared" si="222"/>
        <v>0</v>
      </c>
      <c r="AJ1458" s="44" t="str">
        <f t="shared" si="223"/>
        <v>45744531S31594361C</v>
      </c>
      <c r="AK1458" s="2">
        <f>IF(COUNTIF(AJ$2:AJ1458,AJ1458)&gt;1,0,1)</f>
        <v>0</v>
      </c>
      <c r="AL1458" s="2">
        <f t="shared" si="224"/>
        <v>0</v>
      </c>
      <c r="AM1458" s="2">
        <f t="shared" si="225"/>
        <v>0</v>
      </c>
      <c r="AN1458" s="2">
        <f t="shared" si="226"/>
        <v>0</v>
      </c>
      <c r="AO1458" s="2" t="str">
        <f>VLOOKUP(D1458,'[1]Matriculados PD 2015_2019'!$D:$F,3,0)</f>
        <v>completo</v>
      </c>
      <c r="AP1458" s="2">
        <f t="shared" si="228"/>
        <v>0</v>
      </c>
      <c r="AQ1458" s="2">
        <f t="shared" si="229"/>
        <v>0</v>
      </c>
    </row>
    <row r="1459" spans="1:43">
      <c r="A1459" s="2">
        <v>531</v>
      </c>
      <c r="B1459" s="6" t="s">
        <v>277</v>
      </c>
      <c r="C1459" s="7" t="s">
        <v>120</v>
      </c>
      <c r="D1459" s="7" t="s">
        <v>2167</v>
      </c>
      <c r="E1459" s="8">
        <v>20014666</v>
      </c>
      <c r="F1459" s="8">
        <v>102482</v>
      </c>
      <c r="G1459" s="8" t="s">
        <v>2168</v>
      </c>
      <c r="H1459" s="7" t="s">
        <v>73</v>
      </c>
      <c r="I1459" s="7" t="s">
        <v>74</v>
      </c>
      <c r="J1459" s="8" t="s">
        <v>75</v>
      </c>
      <c r="K1459" s="8" t="s">
        <v>2169</v>
      </c>
      <c r="L1459" s="7">
        <v>2017</v>
      </c>
      <c r="M1459" s="9">
        <v>43264</v>
      </c>
      <c r="N1459" s="10" t="s">
        <v>77</v>
      </c>
      <c r="O1459" s="10">
        <v>0</v>
      </c>
      <c r="P1459" s="10" t="s">
        <v>78</v>
      </c>
      <c r="Q1459" s="10" t="s">
        <v>78</v>
      </c>
      <c r="R1459" s="10" t="s">
        <v>78</v>
      </c>
      <c r="S1459" s="10" t="s">
        <v>78</v>
      </c>
      <c r="T1459" s="8" t="s">
        <v>80</v>
      </c>
      <c r="U1459" s="7" t="s">
        <v>2075</v>
      </c>
      <c r="V1459" s="8" t="s">
        <v>2076</v>
      </c>
      <c r="W1459" s="7" t="s">
        <v>83</v>
      </c>
      <c r="X1459" s="11" t="s">
        <v>2109</v>
      </c>
      <c r="Y1459" s="8">
        <v>610</v>
      </c>
      <c r="Z1459" s="8" t="s">
        <v>294</v>
      </c>
      <c r="AA1459" s="7" t="s">
        <v>79</v>
      </c>
      <c r="AB1459" s="12" t="s">
        <v>86</v>
      </c>
      <c r="AC1459" s="4">
        <f t="shared" si="220"/>
        <v>1</v>
      </c>
      <c r="AD1459" s="2">
        <f>IF(COUNTIF(D$2:D1459,D1459)&gt;1,0,1)</f>
        <v>1</v>
      </c>
      <c r="AG1459" s="2">
        <f t="shared" si="221"/>
        <v>0</v>
      </c>
      <c r="AH1459" s="2">
        <f t="shared" si="227"/>
        <v>0</v>
      </c>
      <c r="AI1459" s="2">
        <f t="shared" si="222"/>
        <v>1</v>
      </c>
      <c r="AJ1459" s="44" t="str">
        <f t="shared" si="223"/>
        <v>52873453H30424970H</v>
      </c>
      <c r="AK1459" s="2">
        <f>IF(COUNTIF(AJ$2:AJ1459,AJ1459)&gt;1,0,1)</f>
        <v>1</v>
      </c>
      <c r="AL1459" s="2">
        <f t="shared" si="224"/>
        <v>1</v>
      </c>
      <c r="AM1459" s="2">
        <f t="shared" si="225"/>
        <v>0</v>
      </c>
      <c r="AN1459" s="2">
        <f t="shared" si="226"/>
        <v>0</v>
      </c>
      <c r="AO1459" s="2" t="str">
        <f>VLOOKUP(D1459,'[1]Matriculados PD 2015_2019'!$D:$F,3,0)</f>
        <v>parcial</v>
      </c>
      <c r="AP1459" s="2">
        <f t="shared" si="228"/>
        <v>0</v>
      </c>
      <c r="AQ1459" s="2">
        <f t="shared" si="229"/>
        <v>1</v>
      </c>
    </row>
    <row r="1460" spans="1:43">
      <c r="A1460" s="2">
        <v>531</v>
      </c>
      <c r="B1460" s="5" t="s">
        <v>277</v>
      </c>
      <c r="C1460" s="13" t="s">
        <v>120</v>
      </c>
      <c r="D1460" s="13" t="s">
        <v>2167</v>
      </c>
      <c r="E1460" s="14">
        <v>20014666</v>
      </c>
      <c r="F1460" s="14">
        <v>102482</v>
      </c>
      <c r="G1460" s="14" t="s">
        <v>2168</v>
      </c>
      <c r="H1460" s="13" t="s">
        <v>73</v>
      </c>
      <c r="I1460" s="13" t="s">
        <v>74</v>
      </c>
      <c r="J1460" s="14" t="s">
        <v>75</v>
      </c>
      <c r="K1460" s="14" t="s">
        <v>2169</v>
      </c>
      <c r="L1460" s="13">
        <v>2017</v>
      </c>
      <c r="M1460" s="15">
        <v>43264</v>
      </c>
      <c r="N1460" s="16" t="s">
        <v>77</v>
      </c>
      <c r="O1460" s="16">
        <v>0</v>
      </c>
      <c r="P1460" s="16" t="s">
        <v>78</v>
      </c>
      <c r="Q1460" s="16" t="s">
        <v>78</v>
      </c>
      <c r="R1460" s="16" t="s">
        <v>78</v>
      </c>
      <c r="S1460" s="16" t="s">
        <v>78</v>
      </c>
      <c r="T1460" s="14" t="s">
        <v>80</v>
      </c>
      <c r="U1460" s="13" t="s">
        <v>2170</v>
      </c>
      <c r="V1460" s="14" t="s">
        <v>2171</v>
      </c>
      <c r="W1460" s="13" t="s">
        <v>83</v>
      </c>
      <c r="X1460" s="17" t="s">
        <v>2109</v>
      </c>
      <c r="Y1460" s="14">
        <v>610</v>
      </c>
      <c r="Z1460" s="14" t="s">
        <v>294</v>
      </c>
      <c r="AA1460" s="13" t="s">
        <v>79</v>
      </c>
      <c r="AB1460" s="18" t="s">
        <v>86</v>
      </c>
      <c r="AC1460" s="4">
        <f t="shared" si="220"/>
        <v>1</v>
      </c>
      <c r="AD1460" s="2">
        <f>IF(COUNTIF(D$2:D1460,D1460)&gt;1,0,1)</f>
        <v>0</v>
      </c>
      <c r="AG1460" s="2">
        <f t="shared" si="221"/>
        <v>0</v>
      </c>
      <c r="AH1460" s="2">
        <f t="shared" si="227"/>
        <v>0</v>
      </c>
      <c r="AI1460" s="2">
        <f t="shared" si="222"/>
        <v>0</v>
      </c>
      <c r="AJ1460" s="44" t="str">
        <f t="shared" si="223"/>
        <v>52873453H30540735R</v>
      </c>
      <c r="AK1460" s="2">
        <f>IF(COUNTIF(AJ$2:AJ1460,AJ1460)&gt;1,0,1)</f>
        <v>1</v>
      </c>
      <c r="AL1460" s="2">
        <f t="shared" si="224"/>
        <v>0</v>
      </c>
      <c r="AM1460" s="2">
        <f t="shared" si="225"/>
        <v>0</v>
      </c>
      <c r="AN1460" s="2">
        <f t="shared" si="226"/>
        <v>0</v>
      </c>
      <c r="AO1460" s="2" t="str">
        <f>VLOOKUP(D1460,'[1]Matriculados PD 2015_2019'!$D:$F,3,0)</f>
        <v>parcial</v>
      </c>
      <c r="AP1460" s="2">
        <f t="shared" si="228"/>
        <v>0</v>
      </c>
      <c r="AQ1460" s="2">
        <f t="shared" si="229"/>
        <v>0</v>
      </c>
    </row>
    <row r="1461" spans="1:43">
      <c r="A1461" s="2">
        <v>531</v>
      </c>
      <c r="B1461" s="6" t="s">
        <v>277</v>
      </c>
      <c r="C1461" s="7" t="s">
        <v>120</v>
      </c>
      <c r="D1461" s="7" t="s">
        <v>2167</v>
      </c>
      <c r="E1461" s="8">
        <v>20014666</v>
      </c>
      <c r="F1461" s="8">
        <v>102482</v>
      </c>
      <c r="G1461" s="8" t="s">
        <v>2168</v>
      </c>
      <c r="H1461" s="7" t="s">
        <v>73</v>
      </c>
      <c r="I1461" s="7" t="s">
        <v>74</v>
      </c>
      <c r="J1461" s="8" t="s">
        <v>75</v>
      </c>
      <c r="K1461" s="8" t="s">
        <v>2169</v>
      </c>
      <c r="L1461" s="7">
        <v>2017</v>
      </c>
      <c r="M1461" s="9">
        <v>43264</v>
      </c>
      <c r="N1461" s="10" t="s">
        <v>77</v>
      </c>
      <c r="O1461" s="10">
        <v>0</v>
      </c>
      <c r="P1461" s="10" t="s">
        <v>78</v>
      </c>
      <c r="Q1461" s="10" t="s">
        <v>78</v>
      </c>
      <c r="R1461" s="10" t="s">
        <v>78</v>
      </c>
      <c r="S1461" s="10" t="s">
        <v>78</v>
      </c>
      <c r="T1461" s="8" t="s">
        <v>90</v>
      </c>
      <c r="U1461" s="7" t="s">
        <v>2075</v>
      </c>
      <c r="V1461" s="8" t="s">
        <v>2076</v>
      </c>
      <c r="W1461" s="7" t="s">
        <v>83</v>
      </c>
      <c r="X1461" s="11" t="s">
        <v>2109</v>
      </c>
      <c r="Y1461" s="8">
        <v>610</v>
      </c>
      <c r="Z1461" s="8" t="s">
        <v>294</v>
      </c>
      <c r="AA1461" s="7" t="s">
        <v>79</v>
      </c>
      <c r="AB1461" s="12" t="s">
        <v>86</v>
      </c>
      <c r="AC1461" s="4">
        <f t="shared" si="220"/>
        <v>1</v>
      </c>
      <c r="AD1461" s="2">
        <f>IF(COUNTIF(D$2:D1461,D1461)&gt;1,0,1)</f>
        <v>0</v>
      </c>
      <c r="AG1461" s="2">
        <f t="shared" si="221"/>
        <v>0</v>
      </c>
      <c r="AH1461" s="2">
        <f t="shared" si="227"/>
        <v>0</v>
      </c>
      <c r="AI1461" s="2">
        <f t="shared" si="222"/>
        <v>0</v>
      </c>
      <c r="AJ1461" s="44" t="str">
        <f t="shared" si="223"/>
        <v>52873453H30424970H</v>
      </c>
      <c r="AK1461" s="2">
        <f>IF(COUNTIF(AJ$2:AJ1461,AJ1461)&gt;1,0,1)</f>
        <v>0</v>
      </c>
      <c r="AL1461" s="2">
        <f t="shared" si="224"/>
        <v>0</v>
      </c>
      <c r="AM1461" s="2">
        <f t="shared" si="225"/>
        <v>0</v>
      </c>
      <c r="AN1461" s="2">
        <f t="shared" si="226"/>
        <v>0</v>
      </c>
      <c r="AO1461" s="2" t="str">
        <f>VLOOKUP(D1461,'[1]Matriculados PD 2015_2019'!$D:$F,3,0)</f>
        <v>parcial</v>
      </c>
      <c r="AP1461" s="2">
        <f t="shared" si="228"/>
        <v>0</v>
      </c>
      <c r="AQ1461" s="2">
        <f t="shared" si="229"/>
        <v>0</v>
      </c>
    </row>
    <row r="1462" spans="1:43">
      <c r="A1462" s="2">
        <v>531</v>
      </c>
      <c r="B1462" s="5" t="s">
        <v>277</v>
      </c>
      <c r="C1462" s="13" t="s">
        <v>120</v>
      </c>
      <c r="D1462" s="13" t="s">
        <v>2172</v>
      </c>
      <c r="E1462" s="14">
        <v>20002556</v>
      </c>
      <c r="F1462" s="14">
        <v>102482</v>
      </c>
      <c r="G1462" s="14" t="s">
        <v>2173</v>
      </c>
      <c r="H1462" s="13" t="s">
        <v>83</v>
      </c>
      <c r="I1462" s="13" t="s">
        <v>74</v>
      </c>
      <c r="J1462" s="14" t="s">
        <v>75</v>
      </c>
      <c r="K1462" s="14" t="s">
        <v>2174</v>
      </c>
      <c r="L1462" s="13">
        <v>2017</v>
      </c>
      <c r="M1462" s="15">
        <v>43354</v>
      </c>
      <c r="N1462" s="16" t="s">
        <v>77</v>
      </c>
      <c r="O1462" s="16">
        <v>0</v>
      </c>
      <c r="P1462" s="16" t="s">
        <v>78</v>
      </c>
      <c r="Q1462" s="16" t="s">
        <v>78</v>
      </c>
      <c r="R1462" s="16" t="s">
        <v>78</v>
      </c>
      <c r="S1462" s="16" t="s">
        <v>78</v>
      </c>
      <c r="T1462" s="14" t="s">
        <v>80</v>
      </c>
      <c r="U1462" s="13" t="s">
        <v>2175</v>
      </c>
      <c r="V1462" s="14" t="s">
        <v>2176</v>
      </c>
      <c r="W1462" s="13"/>
      <c r="X1462" s="17"/>
      <c r="Y1462" s="14"/>
      <c r="Z1462" s="14"/>
      <c r="AA1462" s="13"/>
      <c r="AB1462" s="18"/>
      <c r="AC1462" s="4">
        <f t="shared" si="220"/>
        <v>1</v>
      </c>
      <c r="AD1462" s="2">
        <f>IF(COUNTIF(D$2:D1462,D1462)&gt;1,0,1)</f>
        <v>1</v>
      </c>
      <c r="AG1462" s="2">
        <f t="shared" si="221"/>
        <v>0</v>
      </c>
      <c r="AH1462" s="2">
        <f t="shared" si="227"/>
        <v>0</v>
      </c>
      <c r="AI1462" s="2">
        <f t="shared" si="222"/>
        <v>1</v>
      </c>
      <c r="AJ1462" s="44" t="str">
        <f t="shared" si="223"/>
        <v>71515047C30814667A</v>
      </c>
      <c r="AK1462" s="2">
        <f>IF(COUNTIF(AJ$2:AJ1462,AJ1462)&gt;1,0,1)</f>
        <v>1</v>
      </c>
      <c r="AL1462" s="2">
        <f t="shared" si="224"/>
        <v>1</v>
      </c>
      <c r="AM1462" s="2">
        <f t="shared" si="225"/>
        <v>0</v>
      </c>
      <c r="AN1462" s="2">
        <f t="shared" si="226"/>
        <v>0</v>
      </c>
      <c r="AO1462" s="2">
        <f>VLOOKUP(D1462,'[1]Matriculados PD 2015_2019'!$D:$F,3,0)</f>
        <v>0</v>
      </c>
      <c r="AP1462" s="2">
        <f t="shared" si="228"/>
        <v>0</v>
      </c>
      <c r="AQ1462" s="2">
        <f t="shared" si="229"/>
        <v>0</v>
      </c>
    </row>
    <row r="1463" spans="1:43">
      <c r="A1463" s="2">
        <v>531</v>
      </c>
      <c r="B1463" s="6" t="s">
        <v>277</v>
      </c>
      <c r="C1463" s="7" t="s">
        <v>120</v>
      </c>
      <c r="D1463" s="7" t="s">
        <v>2172</v>
      </c>
      <c r="E1463" s="8">
        <v>20002556</v>
      </c>
      <c r="F1463" s="8">
        <v>102482</v>
      </c>
      <c r="G1463" s="8" t="s">
        <v>2173</v>
      </c>
      <c r="H1463" s="7" t="s">
        <v>83</v>
      </c>
      <c r="I1463" s="7" t="s">
        <v>74</v>
      </c>
      <c r="J1463" s="8" t="s">
        <v>75</v>
      </c>
      <c r="K1463" s="8" t="s">
        <v>2174</v>
      </c>
      <c r="L1463" s="7">
        <v>2017</v>
      </c>
      <c r="M1463" s="9">
        <v>43354</v>
      </c>
      <c r="N1463" s="10" t="s">
        <v>77</v>
      </c>
      <c r="O1463" s="10">
        <v>0</v>
      </c>
      <c r="P1463" s="10" t="s">
        <v>78</v>
      </c>
      <c r="Q1463" s="10" t="s">
        <v>78</v>
      </c>
      <c r="R1463" s="10" t="s">
        <v>78</v>
      </c>
      <c r="S1463" s="10" t="s">
        <v>78</v>
      </c>
      <c r="T1463" s="8" t="s">
        <v>80</v>
      </c>
      <c r="U1463" s="7" t="s">
        <v>2177</v>
      </c>
      <c r="V1463" s="8" t="s">
        <v>2178</v>
      </c>
      <c r="W1463" s="7"/>
      <c r="X1463" s="11"/>
      <c r="Y1463" s="8"/>
      <c r="Z1463" s="8"/>
      <c r="AA1463" s="7"/>
      <c r="AB1463" s="12"/>
      <c r="AC1463" s="4">
        <f t="shared" si="220"/>
        <v>1</v>
      </c>
      <c r="AD1463" s="2">
        <f>IF(COUNTIF(D$2:D1463,D1463)&gt;1,0,1)</f>
        <v>0</v>
      </c>
      <c r="AG1463" s="2">
        <f t="shared" si="221"/>
        <v>0</v>
      </c>
      <c r="AH1463" s="2">
        <f t="shared" si="227"/>
        <v>0</v>
      </c>
      <c r="AI1463" s="2">
        <f t="shared" si="222"/>
        <v>0</v>
      </c>
      <c r="AJ1463" s="44" t="str">
        <f t="shared" si="223"/>
        <v>71515047C79198233X</v>
      </c>
      <c r="AK1463" s="2">
        <f>IF(COUNTIF(AJ$2:AJ1463,AJ1463)&gt;1,0,1)</f>
        <v>1</v>
      </c>
      <c r="AL1463" s="2">
        <f t="shared" si="224"/>
        <v>0</v>
      </c>
      <c r="AM1463" s="2">
        <f t="shared" si="225"/>
        <v>0</v>
      </c>
      <c r="AN1463" s="2">
        <f t="shared" si="226"/>
        <v>0</v>
      </c>
      <c r="AO1463" s="2">
        <f>VLOOKUP(D1463,'[1]Matriculados PD 2015_2019'!$D:$F,3,0)</f>
        <v>0</v>
      </c>
      <c r="AP1463" s="2">
        <f t="shared" si="228"/>
        <v>0</v>
      </c>
      <c r="AQ1463" s="2">
        <f t="shared" si="229"/>
        <v>0</v>
      </c>
    </row>
    <row r="1464" spans="1:43">
      <c r="A1464" s="2">
        <v>531</v>
      </c>
      <c r="B1464" s="6" t="s">
        <v>277</v>
      </c>
      <c r="C1464" s="7" t="s">
        <v>120</v>
      </c>
      <c r="D1464" s="7" t="s">
        <v>2172</v>
      </c>
      <c r="E1464" s="8">
        <v>20002556</v>
      </c>
      <c r="F1464" s="8">
        <v>102482</v>
      </c>
      <c r="G1464" s="8" t="s">
        <v>2173</v>
      </c>
      <c r="H1464" s="7" t="s">
        <v>83</v>
      </c>
      <c r="I1464" s="7" t="s">
        <v>74</v>
      </c>
      <c r="J1464" s="8" t="s">
        <v>75</v>
      </c>
      <c r="K1464" s="8" t="s">
        <v>2174</v>
      </c>
      <c r="L1464" s="7">
        <v>2017</v>
      </c>
      <c r="M1464" s="9">
        <v>43354</v>
      </c>
      <c r="N1464" s="10" t="s">
        <v>77</v>
      </c>
      <c r="O1464" s="10">
        <v>0</v>
      </c>
      <c r="P1464" s="10" t="s">
        <v>78</v>
      </c>
      <c r="Q1464" s="10" t="s">
        <v>78</v>
      </c>
      <c r="R1464" s="10" t="s">
        <v>78</v>
      </c>
      <c r="S1464" s="10" t="s">
        <v>78</v>
      </c>
      <c r="T1464" s="8" t="s">
        <v>90</v>
      </c>
      <c r="U1464" s="7" t="s">
        <v>327</v>
      </c>
      <c r="V1464" s="8" t="s">
        <v>328</v>
      </c>
      <c r="W1464" s="7" t="s">
        <v>83</v>
      </c>
      <c r="X1464" s="11" t="s">
        <v>2109</v>
      </c>
      <c r="Y1464" s="8">
        <v>610</v>
      </c>
      <c r="Z1464" s="8" t="s">
        <v>294</v>
      </c>
      <c r="AA1464" s="7" t="s">
        <v>79</v>
      </c>
      <c r="AB1464" s="12" t="s">
        <v>86</v>
      </c>
      <c r="AC1464" s="4">
        <f t="shared" si="220"/>
        <v>1</v>
      </c>
      <c r="AD1464" s="2">
        <f>IF(COUNTIF(D$2:D1464,D1464)&gt;1,0,1)</f>
        <v>0</v>
      </c>
      <c r="AG1464" s="2">
        <f t="shared" si="221"/>
        <v>0</v>
      </c>
      <c r="AH1464" s="2">
        <f t="shared" si="227"/>
        <v>0</v>
      </c>
      <c r="AI1464" s="2">
        <f t="shared" si="222"/>
        <v>0</v>
      </c>
      <c r="AJ1464" s="44" t="str">
        <f t="shared" si="223"/>
        <v>71515047C30474369J</v>
      </c>
      <c r="AK1464" s="2">
        <f>IF(COUNTIF(AJ$2:AJ1464,AJ1464)&gt;1,0,1)</f>
        <v>1</v>
      </c>
      <c r="AL1464" s="2">
        <f t="shared" si="224"/>
        <v>0</v>
      </c>
      <c r="AM1464" s="2">
        <f t="shared" si="225"/>
        <v>0</v>
      </c>
      <c r="AN1464" s="2">
        <f t="shared" si="226"/>
        <v>0</v>
      </c>
      <c r="AO1464" s="2">
        <f>VLOOKUP(D1464,'[1]Matriculados PD 2015_2019'!$D:$F,3,0)</f>
        <v>0</v>
      </c>
      <c r="AP1464" s="2">
        <f t="shared" si="228"/>
        <v>0</v>
      </c>
      <c r="AQ1464" s="2">
        <f t="shared" si="229"/>
        <v>0</v>
      </c>
    </row>
    <row r="1465" spans="1:43">
      <c r="A1465" s="2">
        <v>531</v>
      </c>
      <c r="B1465" s="5" t="s">
        <v>277</v>
      </c>
      <c r="C1465" s="13" t="s">
        <v>120</v>
      </c>
      <c r="D1465" s="13" t="s">
        <v>2179</v>
      </c>
      <c r="E1465" s="14">
        <v>10486827</v>
      </c>
      <c r="F1465" s="14">
        <v>102482</v>
      </c>
      <c r="G1465" s="14" t="s">
        <v>2180</v>
      </c>
      <c r="H1465" s="13" t="s">
        <v>73</v>
      </c>
      <c r="I1465" s="13" t="s">
        <v>74</v>
      </c>
      <c r="J1465" s="14" t="s">
        <v>75</v>
      </c>
      <c r="K1465" s="14" t="s">
        <v>2181</v>
      </c>
      <c r="L1465" s="13">
        <v>2017</v>
      </c>
      <c r="M1465" s="15">
        <v>43122</v>
      </c>
      <c r="N1465" s="16" t="s">
        <v>77</v>
      </c>
      <c r="O1465" s="16">
        <v>0</v>
      </c>
      <c r="P1465" s="16" t="s">
        <v>78</v>
      </c>
      <c r="Q1465" s="16" t="s">
        <v>79</v>
      </c>
      <c r="R1465" s="16" t="s">
        <v>78</v>
      </c>
      <c r="S1465" s="16" t="s">
        <v>78</v>
      </c>
      <c r="T1465" s="14" t="s">
        <v>80</v>
      </c>
      <c r="U1465" s="13" t="s">
        <v>2182</v>
      </c>
      <c r="V1465" s="14" t="s">
        <v>2183</v>
      </c>
      <c r="W1465" s="13" t="s">
        <v>83</v>
      </c>
      <c r="X1465" s="17" t="s">
        <v>2109</v>
      </c>
      <c r="Y1465" s="14">
        <v>610</v>
      </c>
      <c r="Z1465" s="14" t="s">
        <v>294</v>
      </c>
      <c r="AA1465" s="13" t="s">
        <v>79</v>
      </c>
      <c r="AB1465" s="18" t="s">
        <v>86</v>
      </c>
      <c r="AC1465" s="4">
        <f t="shared" si="220"/>
        <v>1</v>
      </c>
      <c r="AD1465" s="2">
        <f>IF(COUNTIF(D$2:D1465,D1465)&gt;1,0,1)</f>
        <v>1</v>
      </c>
      <c r="AG1465" s="2">
        <f t="shared" si="221"/>
        <v>1</v>
      </c>
      <c r="AH1465" s="2">
        <f t="shared" si="227"/>
        <v>0</v>
      </c>
      <c r="AI1465" s="2">
        <f t="shared" si="222"/>
        <v>1</v>
      </c>
      <c r="AJ1465" s="44" t="str">
        <f t="shared" si="223"/>
        <v>77321091J30072153K</v>
      </c>
      <c r="AK1465" s="2">
        <f>IF(COUNTIF(AJ$2:AJ1465,AJ1465)&gt;1,0,1)</f>
        <v>1</v>
      </c>
      <c r="AL1465" s="2">
        <f t="shared" si="224"/>
        <v>1</v>
      </c>
      <c r="AM1465" s="2">
        <f t="shared" si="225"/>
        <v>0</v>
      </c>
      <c r="AN1465" s="2">
        <f t="shared" si="226"/>
        <v>0</v>
      </c>
      <c r="AO1465" s="2" t="str">
        <f>VLOOKUP(D1465,'[1]Matriculados PD 2015_2019'!$D:$F,3,0)</f>
        <v>completo</v>
      </c>
      <c r="AP1465" s="2">
        <f t="shared" si="228"/>
        <v>1</v>
      </c>
      <c r="AQ1465" s="2">
        <f t="shared" si="229"/>
        <v>0</v>
      </c>
    </row>
    <row r="1466" spans="1:43">
      <c r="A1466" s="2">
        <v>531</v>
      </c>
      <c r="B1466" s="5" t="s">
        <v>277</v>
      </c>
      <c r="C1466" s="13" t="s">
        <v>120</v>
      </c>
      <c r="D1466" s="13" t="s">
        <v>2179</v>
      </c>
      <c r="E1466" s="14">
        <v>10486827</v>
      </c>
      <c r="F1466" s="14">
        <v>102482</v>
      </c>
      <c r="G1466" s="14" t="s">
        <v>2180</v>
      </c>
      <c r="H1466" s="13" t="s">
        <v>73</v>
      </c>
      <c r="I1466" s="13" t="s">
        <v>74</v>
      </c>
      <c r="J1466" s="14" t="s">
        <v>75</v>
      </c>
      <c r="K1466" s="14" t="s">
        <v>2181</v>
      </c>
      <c r="L1466" s="13">
        <v>2017</v>
      </c>
      <c r="M1466" s="15">
        <v>43122</v>
      </c>
      <c r="N1466" s="16" t="s">
        <v>77</v>
      </c>
      <c r="O1466" s="16">
        <v>0</v>
      </c>
      <c r="P1466" s="16" t="s">
        <v>78</v>
      </c>
      <c r="Q1466" s="16" t="s">
        <v>79</v>
      </c>
      <c r="R1466" s="16" t="s">
        <v>78</v>
      </c>
      <c r="S1466" s="16" t="s">
        <v>78</v>
      </c>
      <c r="T1466" s="14" t="s">
        <v>80</v>
      </c>
      <c r="U1466" s="13" t="s">
        <v>2184</v>
      </c>
      <c r="V1466" s="14" t="s">
        <v>2185</v>
      </c>
      <c r="W1466" s="13" t="s">
        <v>73</v>
      </c>
      <c r="X1466" s="17" t="s">
        <v>2109</v>
      </c>
      <c r="Y1466" s="14">
        <v>610</v>
      </c>
      <c r="Z1466" s="14" t="s">
        <v>294</v>
      </c>
      <c r="AA1466" s="13" t="s">
        <v>79</v>
      </c>
      <c r="AB1466" s="18" t="s">
        <v>86</v>
      </c>
      <c r="AC1466" s="4">
        <f t="shared" si="220"/>
        <v>1</v>
      </c>
      <c r="AD1466" s="2">
        <f>IF(COUNTIF(D$2:D1466,D1466)&gt;1,0,1)</f>
        <v>0</v>
      </c>
      <c r="AG1466" s="2">
        <f t="shared" si="221"/>
        <v>0</v>
      </c>
      <c r="AH1466" s="2">
        <f t="shared" si="227"/>
        <v>0</v>
      </c>
      <c r="AI1466" s="2">
        <f t="shared" si="222"/>
        <v>0</v>
      </c>
      <c r="AJ1466" s="44" t="str">
        <f t="shared" si="223"/>
        <v>77321091J30475322T</v>
      </c>
      <c r="AK1466" s="2">
        <f>IF(COUNTIF(AJ$2:AJ1466,AJ1466)&gt;1,0,1)</f>
        <v>1</v>
      </c>
      <c r="AL1466" s="2">
        <f t="shared" si="224"/>
        <v>0</v>
      </c>
      <c r="AM1466" s="2">
        <f t="shared" si="225"/>
        <v>0</v>
      </c>
      <c r="AN1466" s="2">
        <f t="shared" si="226"/>
        <v>0</v>
      </c>
      <c r="AO1466" s="2" t="str">
        <f>VLOOKUP(D1466,'[1]Matriculados PD 2015_2019'!$D:$F,3,0)</f>
        <v>completo</v>
      </c>
      <c r="AP1466" s="2">
        <f t="shared" si="228"/>
        <v>0</v>
      </c>
      <c r="AQ1466" s="2">
        <f t="shared" si="229"/>
        <v>0</v>
      </c>
    </row>
    <row r="1467" spans="1:43">
      <c r="A1467" s="2">
        <v>531</v>
      </c>
      <c r="B1467" s="6" t="s">
        <v>277</v>
      </c>
      <c r="C1467" s="7" t="s">
        <v>120</v>
      </c>
      <c r="D1467" s="7" t="s">
        <v>2179</v>
      </c>
      <c r="E1467" s="8">
        <v>10486827</v>
      </c>
      <c r="F1467" s="8">
        <v>102482</v>
      </c>
      <c r="G1467" s="8" t="s">
        <v>2180</v>
      </c>
      <c r="H1467" s="7" t="s">
        <v>73</v>
      </c>
      <c r="I1467" s="7" t="s">
        <v>74</v>
      </c>
      <c r="J1467" s="8" t="s">
        <v>75</v>
      </c>
      <c r="K1467" s="8" t="s">
        <v>2181</v>
      </c>
      <c r="L1467" s="7">
        <v>2017</v>
      </c>
      <c r="M1467" s="9">
        <v>43122</v>
      </c>
      <c r="N1467" s="10" t="s">
        <v>77</v>
      </c>
      <c r="O1467" s="10">
        <v>0</v>
      </c>
      <c r="P1467" s="10" t="s">
        <v>78</v>
      </c>
      <c r="Q1467" s="10" t="s">
        <v>79</v>
      </c>
      <c r="R1467" s="10" t="s">
        <v>78</v>
      </c>
      <c r="S1467" s="10" t="s">
        <v>78</v>
      </c>
      <c r="T1467" s="8" t="s">
        <v>90</v>
      </c>
      <c r="U1467" s="7" t="s">
        <v>2182</v>
      </c>
      <c r="V1467" s="8" t="s">
        <v>2183</v>
      </c>
      <c r="W1467" s="7" t="s">
        <v>83</v>
      </c>
      <c r="X1467" s="11" t="s">
        <v>2109</v>
      </c>
      <c r="Y1467" s="8">
        <v>610</v>
      </c>
      <c r="Z1467" s="8" t="s">
        <v>294</v>
      </c>
      <c r="AA1467" s="7" t="s">
        <v>79</v>
      </c>
      <c r="AB1467" s="12" t="s">
        <v>86</v>
      </c>
      <c r="AC1467" s="4">
        <f t="shared" si="220"/>
        <v>1</v>
      </c>
      <c r="AD1467" s="2">
        <f>IF(COUNTIF(D$2:D1467,D1467)&gt;1,0,1)</f>
        <v>0</v>
      </c>
      <c r="AG1467" s="2">
        <f t="shared" si="221"/>
        <v>0</v>
      </c>
      <c r="AH1467" s="2">
        <f t="shared" si="227"/>
        <v>0</v>
      </c>
      <c r="AI1467" s="2">
        <f t="shared" si="222"/>
        <v>0</v>
      </c>
      <c r="AJ1467" s="44" t="str">
        <f t="shared" si="223"/>
        <v>77321091J30072153K</v>
      </c>
      <c r="AK1467" s="2">
        <f>IF(COUNTIF(AJ$2:AJ1467,AJ1467)&gt;1,0,1)</f>
        <v>0</v>
      </c>
      <c r="AL1467" s="2">
        <f t="shared" si="224"/>
        <v>0</v>
      </c>
      <c r="AM1467" s="2">
        <f t="shared" si="225"/>
        <v>0</v>
      </c>
      <c r="AN1467" s="2">
        <f t="shared" si="226"/>
        <v>0</v>
      </c>
      <c r="AO1467" s="2" t="str">
        <f>VLOOKUP(D1467,'[1]Matriculados PD 2015_2019'!$D:$F,3,0)</f>
        <v>completo</v>
      </c>
      <c r="AP1467" s="2">
        <f t="shared" si="228"/>
        <v>0</v>
      </c>
      <c r="AQ1467" s="2">
        <f t="shared" si="229"/>
        <v>0</v>
      </c>
    </row>
    <row r="1468" spans="1:43">
      <c r="A1468" s="2">
        <v>531</v>
      </c>
      <c r="B1468" s="6" t="s">
        <v>277</v>
      </c>
      <c r="C1468" s="7" t="s">
        <v>120</v>
      </c>
      <c r="D1468" s="7" t="s">
        <v>2186</v>
      </c>
      <c r="E1468" s="8">
        <v>17951</v>
      </c>
      <c r="F1468" s="8">
        <v>102482</v>
      </c>
      <c r="G1468" s="8" t="s">
        <v>2187</v>
      </c>
      <c r="H1468" s="7" t="s">
        <v>73</v>
      </c>
      <c r="I1468" s="7" t="s">
        <v>74</v>
      </c>
      <c r="J1468" s="8" t="s">
        <v>75</v>
      </c>
      <c r="K1468" s="8" t="s">
        <v>2188</v>
      </c>
      <c r="L1468" s="7">
        <v>2017</v>
      </c>
      <c r="M1468" s="9">
        <v>43173</v>
      </c>
      <c r="N1468" s="10" t="s">
        <v>77</v>
      </c>
      <c r="O1468" s="10">
        <v>0</v>
      </c>
      <c r="P1468" s="10" t="s">
        <v>78</v>
      </c>
      <c r="Q1468" s="10" t="s">
        <v>78</v>
      </c>
      <c r="R1468" s="10" t="s">
        <v>78</v>
      </c>
      <c r="S1468" s="10" t="s">
        <v>78</v>
      </c>
      <c r="T1468" s="8" t="s">
        <v>80</v>
      </c>
      <c r="U1468" s="7" t="s">
        <v>2189</v>
      </c>
      <c r="V1468" s="8" t="s">
        <v>2190</v>
      </c>
      <c r="W1468" s="7" t="s">
        <v>73</v>
      </c>
      <c r="X1468" s="11" t="s">
        <v>2109</v>
      </c>
      <c r="Y1468" s="8">
        <v>610</v>
      </c>
      <c r="Z1468" s="8" t="s">
        <v>294</v>
      </c>
      <c r="AA1468" s="7" t="s">
        <v>79</v>
      </c>
      <c r="AB1468" s="12" t="s">
        <v>86</v>
      </c>
      <c r="AC1468" s="4">
        <f t="shared" si="220"/>
        <v>1</v>
      </c>
      <c r="AD1468" s="2">
        <f>IF(COUNTIF(D$2:D1468,D1468)&gt;1,0,1)</f>
        <v>1</v>
      </c>
      <c r="AG1468" s="2">
        <f t="shared" si="221"/>
        <v>0</v>
      </c>
      <c r="AH1468" s="2">
        <f t="shared" si="227"/>
        <v>0</v>
      </c>
      <c r="AI1468" s="2">
        <f t="shared" si="222"/>
        <v>1</v>
      </c>
      <c r="AJ1468" s="44" t="str">
        <f t="shared" si="223"/>
        <v>80139156A30459164B</v>
      </c>
      <c r="AK1468" s="2">
        <f>IF(COUNTIF(AJ$2:AJ1468,AJ1468)&gt;1,0,1)</f>
        <v>1</v>
      </c>
      <c r="AL1468" s="2">
        <f t="shared" si="224"/>
        <v>1</v>
      </c>
      <c r="AM1468" s="2">
        <f t="shared" si="225"/>
        <v>0</v>
      </c>
      <c r="AN1468" s="2">
        <f t="shared" si="226"/>
        <v>0</v>
      </c>
      <c r="AO1468" s="2">
        <f>VLOOKUP(D1468,'[1]Matriculados PD 2015_2019'!$D:$F,3,0)</f>
        <v>0</v>
      </c>
      <c r="AP1468" s="2">
        <f t="shared" si="228"/>
        <v>0</v>
      </c>
      <c r="AQ1468" s="2">
        <f t="shared" si="229"/>
        <v>0</v>
      </c>
    </row>
    <row r="1469" spans="1:43">
      <c r="A1469" s="2">
        <v>531</v>
      </c>
      <c r="B1469" s="5" t="s">
        <v>277</v>
      </c>
      <c r="C1469" s="13" t="s">
        <v>120</v>
      </c>
      <c r="D1469" s="13" t="s">
        <v>2186</v>
      </c>
      <c r="E1469" s="14">
        <v>17951</v>
      </c>
      <c r="F1469" s="14">
        <v>102482</v>
      </c>
      <c r="G1469" s="14" t="s">
        <v>2187</v>
      </c>
      <c r="H1469" s="13" t="s">
        <v>73</v>
      </c>
      <c r="I1469" s="13" t="s">
        <v>74</v>
      </c>
      <c r="J1469" s="14" t="s">
        <v>75</v>
      </c>
      <c r="K1469" s="14" t="s">
        <v>2188</v>
      </c>
      <c r="L1469" s="13">
        <v>2017</v>
      </c>
      <c r="M1469" s="15">
        <v>43173</v>
      </c>
      <c r="N1469" s="16" t="s">
        <v>77</v>
      </c>
      <c r="O1469" s="16">
        <v>0</v>
      </c>
      <c r="P1469" s="16" t="s">
        <v>78</v>
      </c>
      <c r="Q1469" s="16" t="s">
        <v>78</v>
      </c>
      <c r="R1469" s="16" t="s">
        <v>78</v>
      </c>
      <c r="S1469" s="16" t="s">
        <v>78</v>
      </c>
      <c r="T1469" s="14" t="s">
        <v>80</v>
      </c>
      <c r="U1469" s="13" t="s">
        <v>2191</v>
      </c>
      <c r="V1469" s="14" t="s">
        <v>2192</v>
      </c>
      <c r="W1469" s="13" t="s">
        <v>73</v>
      </c>
      <c r="X1469" s="17"/>
      <c r="Y1469" s="14"/>
      <c r="Z1469" s="14"/>
      <c r="AA1469" s="13"/>
      <c r="AB1469" s="18"/>
      <c r="AC1469" s="4">
        <f t="shared" si="220"/>
        <v>1</v>
      </c>
      <c r="AD1469" s="2">
        <f>IF(COUNTIF(D$2:D1469,D1469)&gt;1,0,1)</f>
        <v>0</v>
      </c>
      <c r="AG1469" s="2">
        <f t="shared" si="221"/>
        <v>0</v>
      </c>
      <c r="AH1469" s="2">
        <f t="shared" si="227"/>
        <v>0</v>
      </c>
      <c r="AI1469" s="2">
        <f t="shared" si="222"/>
        <v>0</v>
      </c>
      <c r="AJ1469" s="44" t="str">
        <f t="shared" si="223"/>
        <v>80139156A30814332J</v>
      </c>
      <c r="AK1469" s="2">
        <f>IF(COUNTIF(AJ$2:AJ1469,AJ1469)&gt;1,0,1)</f>
        <v>1</v>
      </c>
      <c r="AL1469" s="2">
        <f t="shared" si="224"/>
        <v>0</v>
      </c>
      <c r="AM1469" s="2">
        <f t="shared" si="225"/>
        <v>0</v>
      </c>
      <c r="AN1469" s="2">
        <f t="shared" si="226"/>
        <v>0</v>
      </c>
      <c r="AO1469" s="2">
        <f>VLOOKUP(D1469,'[1]Matriculados PD 2015_2019'!$D:$F,3,0)</f>
        <v>0</v>
      </c>
      <c r="AP1469" s="2">
        <f t="shared" si="228"/>
        <v>0</v>
      </c>
      <c r="AQ1469" s="2">
        <f t="shared" si="229"/>
        <v>0</v>
      </c>
    </row>
    <row r="1470" spans="1:43">
      <c r="A1470" s="2">
        <v>531</v>
      </c>
      <c r="B1470" s="6" t="s">
        <v>277</v>
      </c>
      <c r="C1470" s="7" t="s">
        <v>120</v>
      </c>
      <c r="D1470" s="7" t="s">
        <v>2186</v>
      </c>
      <c r="E1470" s="8">
        <v>17951</v>
      </c>
      <c r="F1470" s="8">
        <v>102482</v>
      </c>
      <c r="G1470" s="8" t="s">
        <v>2187</v>
      </c>
      <c r="H1470" s="7" t="s">
        <v>73</v>
      </c>
      <c r="I1470" s="7" t="s">
        <v>74</v>
      </c>
      <c r="J1470" s="8" t="s">
        <v>75</v>
      </c>
      <c r="K1470" s="8" t="s">
        <v>2188</v>
      </c>
      <c r="L1470" s="7">
        <v>2017</v>
      </c>
      <c r="M1470" s="9">
        <v>43173</v>
      </c>
      <c r="N1470" s="10" t="s">
        <v>77</v>
      </c>
      <c r="O1470" s="10">
        <v>0</v>
      </c>
      <c r="P1470" s="10" t="s">
        <v>78</v>
      </c>
      <c r="Q1470" s="10" t="s">
        <v>78</v>
      </c>
      <c r="R1470" s="10" t="s">
        <v>78</v>
      </c>
      <c r="S1470" s="10" t="s">
        <v>78</v>
      </c>
      <c r="T1470" s="8" t="s">
        <v>90</v>
      </c>
      <c r="U1470" s="7" t="s">
        <v>2189</v>
      </c>
      <c r="V1470" s="8" t="s">
        <v>2190</v>
      </c>
      <c r="W1470" s="7" t="s">
        <v>73</v>
      </c>
      <c r="X1470" s="11" t="s">
        <v>2109</v>
      </c>
      <c r="Y1470" s="8">
        <v>610</v>
      </c>
      <c r="Z1470" s="8" t="s">
        <v>294</v>
      </c>
      <c r="AA1470" s="7" t="s">
        <v>79</v>
      </c>
      <c r="AB1470" s="12" t="s">
        <v>86</v>
      </c>
      <c r="AC1470" s="4">
        <f t="shared" si="220"/>
        <v>1</v>
      </c>
      <c r="AD1470" s="2">
        <f>IF(COUNTIF(D$2:D1470,D1470)&gt;1,0,1)</f>
        <v>0</v>
      </c>
      <c r="AG1470" s="2">
        <f t="shared" si="221"/>
        <v>0</v>
      </c>
      <c r="AH1470" s="2">
        <f t="shared" si="227"/>
        <v>0</v>
      </c>
      <c r="AI1470" s="2">
        <f t="shared" si="222"/>
        <v>0</v>
      </c>
      <c r="AJ1470" s="44" t="str">
        <f t="shared" si="223"/>
        <v>80139156A30459164B</v>
      </c>
      <c r="AK1470" s="2">
        <f>IF(COUNTIF(AJ$2:AJ1470,AJ1470)&gt;1,0,1)</f>
        <v>0</v>
      </c>
      <c r="AL1470" s="2">
        <f t="shared" si="224"/>
        <v>0</v>
      </c>
      <c r="AM1470" s="2">
        <f t="shared" si="225"/>
        <v>0</v>
      </c>
      <c r="AN1470" s="2">
        <f t="shared" si="226"/>
        <v>0</v>
      </c>
      <c r="AO1470" s="2">
        <f>VLOOKUP(D1470,'[1]Matriculados PD 2015_2019'!$D:$F,3,0)</f>
        <v>0</v>
      </c>
      <c r="AP1470" s="2">
        <f t="shared" si="228"/>
        <v>0</v>
      </c>
      <c r="AQ1470" s="2">
        <f t="shared" si="229"/>
        <v>0</v>
      </c>
    </row>
    <row r="1471" spans="1:43">
      <c r="A1471" s="2">
        <v>532</v>
      </c>
      <c r="B1471" s="5" t="s">
        <v>413</v>
      </c>
      <c r="C1471" s="13" t="s">
        <v>120</v>
      </c>
      <c r="D1471" s="13" t="s">
        <v>2193</v>
      </c>
      <c r="E1471" s="14">
        <v>1069780</v>
      </c>
      <c r="F1471" s="14">
        <v>102483</v>
      </c>
      <c r="G1471" s="14" t="s">
        <v>2194</v>
      </c>
      <c r="H1471" s="13" t="s">
        <v>73</v>
      </c>
      <c r="I1471" s="13" t="s">
        <v>74</v>
      </c>
      <c r="J1471" s="14" t="s">
        <v>75</v>
      </c>
      <c r="K1471" s="14" t="s">
        <v>2195</v>
      </c>
      <c r="L1471" s="13">
        <v>2017</v>
      </c>
      <c r="M1471" s="15">
        <v>43151</v>
      </c>
      <c r="N1471" s="16" t="s">
        <v>77</v>
      </c>
      <c r="O1471" s="16">
        <v>0</v>
      </c>
      <c r="P1471" s="16" t="s">
        <v>78</v>
      </c>
      <c r="Q1471" s="16" t="s">
        <v>78</v>
      </c>
      <c r="R1471" s="16" t="s">
        <v>78</v>
      </c>
      <c r="S1471" s="16" t="s">
        <v>78</v>
      </c>
      <c r="T1471" s="14" t="s">
        <v>80</v>
      </c>
      <c r="U1471" s="13" t="s">
        <v>557</v>
      </c>
      <c r="V1471" s="14" t="s">
        <v>558</v>
      </c>
      <c r="W1471" s="13" t="s">
        <v>83</v>
      </c>
      <c r="X1471" s="17" t="s">
        <v>426</v>
      </c>
      <c r="Y1471" s="14">
        <v>805</v>
      </c>
      <c r="Z1471" s="14" t="s">
        <v>559</v>
      </c>
      <c r="AA1471" s="13" t="s">
        <v>263</v>
      </c>
      <c r="AB1471" s="18" t="s">
        <v>264</v>
      </c>
      <c r="AC1471" s="4">
        <f t="shared" si="220"/>
        <v>1</v>
      </c>
      <c r="AD1471" s="2">
        <f>IF(COUNTIF(D$2:D1471,D1471)&gt;1,0,1)</f>
        <v>1</v>
      </c>
      <c r="AG1471" s="2">
        <f t="shared" si="221"/>
        <v>0</v>
      </c>
      <c r="AH1471" s="2">
        <f t="shared" si="227"/>
        <v>0</v>
      </c>
      <c r="AI1471" s="2">
        <f t="shared" si="222"/>
        <v>1</v>
      </c>
      <c r="AJ1471" s="44" t="str">
        <f t="shared" si="223"/>
        <v>12746640V13755215L</v>
      </c>
      <c r="AK1471" s="2">
        <f>IF(COUNTIF(AJ$2:AJ1471,AJ1471)&gt;1,0,1)</f>
        <v>1</v>
      </c>
      <c r="AL1471" s="2">
        <f t="shared" si="224"/>
        <v>1</v>
      </c>
      <c r="AM1471" s="2">
        <f t="shared" si="225"/>
        <v>0</v>
      </c>
      <c r="AN1471" s="2">
        <f t="shared" si="226"/>
        <v>0</v>
      </c>
      <c r="AO1471" s="2" t="str">
        <f>VLOOKUP(D1471,'[1]Matriculados PD 2015_2019'!$D:$F,3,0)</f>
        <v>parcial</v>
      </c>
      <c r="AP1471" s="2">
        <f t="shared" si="228"/>
        <v>0</v>
      </c>
      <c r="AQ1471" s="2">
        <f t="shared" si="229"/>
        <v>1</v>
      </c>
    </row>
    <row r="1472" spans="1:43">
      <c r="A1472" s="2">
        <v>532</v>
      </c>
      <c r="B1472" s="6" t="s">
        <v>413</v>
      </c>
      <c r="C1472" s="7" t="s">
        <v>120</v>
      </c>
      <c r="D1472" s="7" t="s">
        <v>2193</v>
      </c>
      <c r="E1472" s="8">
        <v>1069780</v>
      </c>
      <c r="F1472" s="8">
        <v>102483</v>
      </c>
      <c r="G1472" s="8" t="s">
        <v>2194</v>
      </c>
      <c r="H1472" s="7" t="s">
        <v>73</v>
      </c>
      <c r="I1472" s="7" t="s">
        <v>74</v>
      </c>
      <c r="J1472" s="8" t="s">
        <v>75</v>
      </c>
      <c r="K1472" s="8" t="s">
        <v>2195</v>
      </c>
      <c r="L1472" s="7">
        <v>2017</v>
      </c>
      <c r="M1472" s="9">
        <v>43151</v>
      </c>
      <c r="N1472" s="10" t="s">
        <v>77</v>
      </c>
      <c r="O1472" s="10">
        <v>0</v>
      </c>
      <c r="P1472" s="10" t="s">
        <v>78</v>
      </c>
      <c r="Q1472" s="10" t="s">
        <v>78</v>
      </c>
      <c r="R1472" s="10" t="s">
        <v>78</v>
      </c>
      <c r="S1472" s="10" t="s">
        <v>78</v>
      </c>
      <c r="T1472" s="8" t="s">
        <v>80</v>
      </c>
      <c r="U1472" s="7" t="s">
        <v>1382</v>
      </c>
      <c r="V1472" s="8" t="s">
        <v>1383</v>
      </c>
      <c r="W1472" s="7" t="s">
        <v>73</v>
      </c>
      <c r="X1472" s="11" t="s">
        <v>358</v>
      </c>
      <c r="Y1472" s="8">
        <v>735</v>
      </c>
      <c r="Z1472" s="8" t="s">
        <v>505</v>
      </c>
      <c r="AA1472" s="7" t="s">
        <v>263</v>
      </c>
      <c r="AB1472" s="12" t="s">
        <v>264</v>
      </c>
      <c r="AC1472" s="4">
        <f t="shared" si="220"/>
        <v>1</v>
      </c>
      <c r="AD1472" s="2">
        <f>IF(COUNTIF(D$2:D1472,D1472)&gt;1,0,1)</f>
        <v>0</v>
      </c>
      <c r="AG1472" s="2">
        <f t="shared" si="221"/>
        <v>0</v>
      </c>
      <c r="AH1472" s="2">
        <f t="shared" si="227"/>
        <v>0</v>
      </c>
      <c r="AI1472" s="2">
        <f t="shared" si="222"/>
        <v>0</v>
      </c>
      <c r="AJ1472" s="44" t="str">
        <f t="shared" si="223"/>
        <v>12746640V44364244G</v>
      </c>
      <c r="AK1472" s="2">
        <f>IF(COUNTIF(AJ$2:AJ1472,AJ1472)&gt;1,0,1)</f>
        <v>1</v>
      </c>
      <c r="AL1472" s="2">
        <f t="shared" si="224"/>
        <v>0</v>
      </c>
      <c r="AM1472" s="2">
        <f t="shared" si="225"/>
        <v>0</v>
      </c>
      <c r="AN1472" s="2">
        <f t="shared" si="226"/>
        <v>0</v>
      </c>
      <c r="AO1472" s="2" t="str">
        <f>VLOOKUP(D1472,'[1]Matriculados PD 2015_2019'!$D:$F,3,0)</f>
        <v>parcial</v>
      </c>
      <c r="AP1472" s="2">
        <f t="shared" si="228"/>
        <v>0</v>
      </c>
      <c r="AQ1472" s="2">
        <f t="shared" si="229"/>
        <v>0</v>
      </c>
    </row>
    <row r="1473" spans="1:43">
      <c r="A1473" s="2">
        <v>532</v>
      </c>
      <c r="B1473" s="5" t="s">
        <v>413</v>
      </c>
      <c r="C1473" s="13" t="s">
        <v>120</v>
      </c>
      <c r="D1473" s="13" t="s">
        <v>2193</v>
      </c>
      <c r="E1473" s="14">
        <v>1069780</v>
      </c>
      <c r="F1473" s="14">
        <v>102483</v>
      </c>
      <c r="G1473" s="14" t="s">
        <v>2194</v>
      </c>
      <c r="H1473" s="13" t="s">
        <v>73</v>
      </c>
      <c r="I1473" s="13" t="s">
        <v>74</v>
      </c>
      <c r="J1473" s="14" t="s">
        <v>75</v>
      </c>
      <c r="K1473" s="14" t="s">
        <v>2195</v>
      </c>
      <c r="L1473" s="13">
        <v>2017</v>
      </c>
      <c r="M1473" s="15">
        <v>43151</v>
      </c>
      <c r="N1473" s="16" t="s">
        <v>77</v>
      </c>
      <c r="O1473" s="16">
        <v>0</v>
      </c>
      <c r="P1473" s="16" t="s">
        <v>78</v>
      </c>
      <c r="Q1473" s="16" t="s">
        <v>78</v>
      </c>
      <c r="R1473" s="16" t="s">
        <v>78</v>
      </c>
      <c r="S1473" s="16" t="s">
        <v>78</v>
      </c>
      <c r="T1473" s="14" t="s">
        <v>80</v>
      </c>
      <c r="U1473" s="13" t="s">
        <v>2196</v>
      </c>
      <c r="V1473" s="14" t="s">
        <v>2197</v>
      </c>
      <c r="W1473" s="13" t="s">
        <v>83</v>
      </c>
      <c r="X1473" s="17" t="s">
        <v>426</v>
      </c>
      <c r="Y1473" s="14">
        <v>805</v>
      </c>
      <c r="Z1473" s="14" t="s">
        <v>559</v>
      </c>
      <c r="AA1473" s="13" t="s">
        <v>263</v>
      </c>
      <c r="AB1473" s="18" t="s">
        <v>264</v>
      </c>
      <c r="AC1473" s="4">
        <f t="shared" si="220"/>
        <v>1</v>
      </c>
      <c r="AD1473" s="2">
        <f>IF(COUNTIF(D$2:D1473,D1473)&gt;1,0,1)</f>
        <v>0</v>
      </c>
      <c r="AG1473" s="2">
        <f t="shared" si="221"/>
        <v>0</v>
      </c>
      <c r="AH1473" s="2">
        <f t="shared" si="227"/>
        <v>0</v>
      </c>
      <c r="AI1473" s="2">
        <f t="shared" si="222"/>
        <v>0</v>
      </c>
      <c r="AJ1473" s="44" t="str">
        <f t="shared" si="223"/>
        <v>12746640V80148708X</v>
      </c>
      <c r="AK1473" s="2">
        <f>IF(COUNTIF(AJ$2:AJ1473,AJ1473)&gt;1,0,1)</f>
        <v>1</v>
      </c>
      <c r="AL1473" s="2">
        <f t="shared" si="224"/>
        <v>0</v>
      </c>
      <c r="AM1473" s="2">
        <f t="shared" si="225"/>
        <v>0</v>
      </c>
      <c r="AN1473" s="2">
        <f t="shared" si="226"/>
        <v>0</v>
      </c>
      <c r="AO1473" s="2" t="str">
        <f>VLOOKUP(D1473,'[1]Matriculados PD 2015_2019'!$D:$F,3,0)</f>
        <v>parcial</v>
      </c>
      <c r="AP1473" s="2">
        <f t="shared" si="228"/>
        <v>0</v>
      </c>
      <c r="AQ1473" s="2">
        <f t="shared" si="229"/>
        <v>0</v>
      </c>
    </row>
    <row r="1474" spans="1:43">
      <c r="A1474" s="2">
        <v>532</v>
      </c>
      <c r="B1474" s="6" t="s">
        <v>413</v>
      </c>
      <c r="C1474" s="7" t="s">
        <v>120</v>
      </c>
      <c r="D1474" s="7" t="s">
        <v>2193</v>
      </c>
      <c r="E1474" s="8">
        <v>1069780</v>
      </c>
      <c r="F1474" s="8">
        <v>102483</v>
      </c>
      <c r="G1474" s="8" t="s">
        <v>2194</v>
      </c>
      <c r="H1474" s="7" t="s">
        <v>73</v>
      </c>
      <c r="I1474" s="7" t="s">
        <v>74</v>
      </c>
      <c r="J1474" s="8" t="s">
        <v>75</v>
      </c>
      <c r="K1474" s="8" t="s">
        <v>2195</v>
      </c>
      <c r="L1474" s="7">
        <v>2017</v>
      </c>
      <c r="M1474" s="9">
        <v>43151</v>
      </c>
      <c r="N1474" s="10" t="s">
        <v>77</v>
      </c>
      <c r="O1474" s="10">
        <v>0</v>
      </c>
      <c r="P1474" s="10" t="s">
        <v>78</v>
      </c>
      <c r="Q1474" s="10" t="s">
        <v>78</v>
      </c>
      <c r="R1474" s="10" t="s">
        <v>78</v>
      </c>
      <c r="S1474" s="10" t="s">
        <v>78</v>
      </c>
      <c r="T1474" s="8" t="s">
        <v>90</v>
      </c>
      <c r="U1474" s="7" t="s">
        <v>557</v>
      </c>
      <c r="V1474" s="8" t="s">
        <v>558</v>
      </c>
      <c r="W1474" s="7" t="s">
        <v>83</v>
      </c>
      <c r="X1474" s="11" t="s">
        <v>426</v>
      </c>
      <c r="Y1474" s="8">
        <v>805</v>
      </c>
      <c r="Z1474" s="8" t="s">
        <v>559</v>
      </c>
      <c r="AA1474" s="7" t="s">
        <v>263</v>
      </c>
      <c r="AB1474" s="12" t="s">
        <v>264</v>
      </c>
      <c r="AC1474" s="4">
        <f t="shared" ref="AC1474:AC1537" si="230">IF(N1474="","SIN NOTA",IF(N1474="NP","NP",1))</f>
        <v>1</v>
      </c>
      <c r="AD1474" s="2">
        <f>IF(COUNTIF(D$2:D1474,D1474)&gt;1,0,1)</f>
        <v>0</v>
      </c>
      <c r="AG1474" s="2">
        <f t="shared" ref="AG1474:AG1537" si="231">IF(AD1474=1,IF(Q1474="S",1,0),0)</f>
        <v>0</v>
      </c>
      <c r="AH1474" s="2">
        <f t="shared" si="227"/>
        <v>0</v>
      </c>
      <c r="AI1474" s="2">
        <f t="shared" ref="AI1474:AI1537" si="232">IF(AD1474=1,IF(N1474="Y",1,0),0)</f>
        <v>0</v>
      </c>
      <c r="AJ1474" s="44" t="str">
        <f t="shared" ref="AJ1474:AJ1537" si="233">D1474&amp;U1474</f>
        <v>12746640V13755215L</v>
      </c>
      <c r="AK1474" s="2">
        <f>IF(COUNTIF(AJ$2:AJ1474,AJ1474)&gt;1,0,1)</f>
        <v>0</v>
      </c>
      <c r="AL1474" s="2">
        <f t="shared" ref="AL1474:AL1537" si="234">IF(AD1474=1,IF(SUMIF(D:D,D1474,AK:AK)&gt;1,1,0),0)</f>
        <v>0</v>
      </c>
      <c r="AM1474" s="2">
        <f t="shared" ref="AM1474:AM1537" si="235">IF(AD1474=1,IF(S1474="S",1,0),0)</f>
        <v>0</v>
      </c>
      <c r="AN1474" s="2">
        <f t="shared" ref="AN1474:AN1537" si="236">IF(AD1474=1,IF(I1474="E",0,1),0)</f>
        <v>0</v>
      </c>
      <c r="AO1474" s="2" t="str">
        <f>VLOOKUP(D1474,'[1]Matriculados PD 2015_2019'!$D:$F,3,0)</f>
        <v>parcial</v>
      </c>
      <c r="AP1474" s="2">
        <f t="shared" si="228"/>
        <v>0</v>
      </c>
      <c r="AQ1474" s="2">
        <f t="shared" si="229"/>
        <v>0</v>
      </c>
    </row>
    <row r="1475" spans="1:43">
      <c r="A1475" s="2">
        <v>532</v>
      </c>
      <c r="B1475" s="5" t="s">
        <v>413</v>
      </c>
      <c r="C1475" s="13" t="s">
        <v>120</v>
      </c>
      <c r="D1475" s="13" t="s">
        <v>2198</v>
      </c>
      <c r="E1475" s="14">
        <v>1062255</v>
      </c>
      <c r="F1475" s="14">
        <v>102483</v>
      </c>
      <c r="G1475" s="14" t="s">
        <v>2199</v>
      </c>
      <c r="H1475" s="13" t="s">
        <v>73</v>
      </c>
      <c r="I1475" s="13" t="s">
        <v>74</v>
      </c>
      <c r="J1475" s="14" t="s">
        <v>75</v>
      </c>
      <c r="K1475" s="14" t="s">
        <v>2200</v>
      </c>
      <c r="L1475" s="13">
        <v>2017</v>
      </c>
      <c r="M1475" s="15">
        <v>43146</v>
      </c>
      <c r="N1475" s="16" t="s">
        <v>113</v>
      </c>
      <c r="O1475" s="16">
        <v>0</v>
      </c>
      <c r="P1475" s="16" t="s">
        <v>78</v>
      </c>
      <c r="Q1475" s="16" t="s">
        <v>79</v>
      </c>
      <c r="R1475" s="16" t="s">
        <v>78</v>
      </c>
      <c r="S1475" s="16" t="s">
        <v>78</v>
      </c>
      <c r="T1475" s="14" t="s">
        <v>80</v>
      </c>
      <c r="U1475" s="13" t="s">
        <v>2201</v>
      </c>
      <c r="V1475" s="14" t="s">
        <v>2202</v>
      </c>
      <c r="W1475" s="13" t="s">
        <v>83</v>
      </c>
      <c r="X1475" s="17" t="s">
        <v>463</v>
      </c>
      <c r="Y1475" s="14">
        <v>160</v>
      </c>
      <c r="Z1475" s="14" t="s">
        <v>2203</v>
      </c>
      <c r="AA1475" s="13" t="s">
        <v>263</v>
      </c>
      <c r="AB1475" s="18" t="s">
        <v>264</v>
      </c>
      <c r="AC1475" s="4">
        <f t="shared" si="230"/>
        <v>1</v>
      </c>
      <c r="AD1475" s="2">
        <f>IF(COUNTIF(D$2:D1475,D1475)&gt;1,0,1)</f>
        <v>1</v>
      </c>
      <c r="AG1475" s="2">
        <f t="shared" si="231"/>
        <v>1</v>
      </c>
      <c r="AH1475" s="2">
        <f t="shared" ref="AH1475:AH1538" si="237">IF(AD1475=1,IF(R1475="S",1,0),0)</f>
        <v>0</v>
      </c>
      <c r="AI1475" s="2">
        <f t="shared" si="232"/>
        <v>0</v>
      </c>
      <c r="AJ1475" s="44" t="str">
        <f t="shared" si="233"/>
        <v>15450068W30443248B</v>
      </c>
      <c r="AK1475" s="2">
        <f>IF(COUNTIF(AJ$2:AJ1475,AJ1475)&gt;1,0,1)</f>
        <v>1</v>
      </c>
      <c r="AL1475" s="2">
        <f t="shared" si="234"/>
        <v>1</v>
      </c>
      <c r="AM1475" s="2">
        <f t="shared" si="235"/>
        <v>0</v>
      </c>
      <c r="AN1475" s="2">
        <f t="shared" si="236"/>
        <v>0</v>
      </c>
      <c r="AO1475" s="2">
        <f>VLOOKUP(D1475,'[1]Matriculados PD 2015_2019'!$D:$F,3,0)</f>
        <v>0</v>
      </c>
      <c r="AP1475" s="2">
        <f t="shared" ref="AP1475:AP1538" si="238">IF(AD1475=1,IF(AO1475="completo",1,0),0)</f>
        <v>0</v>
      </c>
      <c r="AQ1475" s="2">
        <f t="shared" ref="AQ1475:AQ1538" si="239">IF(AD1475=1,IF(AO1475="parcial",1,0),0)</f>
        <v>0</v>
      </c>
    </row>
    <row r="1476" spans="1:43">
      <c r="A1476" s="2">
        <v>532</v>
      </c>
      <c r="B1476" s="6" t="s">
        <v>413</v>
      </c>
      <c r="C1476" s="7" t="s">
        <v>120</v>
      </c>
      <c r="D1476" s="7" t="s">
        <v>2198</v>
      </c>
      <c r="E1476" s="8">
        <v>1062255</v>
      </c>
      <c r="F1476" s="8">
        <v>102483</v>
      </c>
      <c r="G1476" s="8" t="s">
        <v>2199</v>
      </c>
      <c r="H1476" s="7" t="s">
        <v>73</v>
      </c>
      <c r="I1476" s="7" t="s">
        <v>74</v>
      </c>
      <c r="J1476" s="8" t="s">
        <v>75</v>
      </c>
      <c r="K1476" s="8" t="s">
        <v>2200</v>
      </c>
      <c r="L1476" s="7">
        <v>2017</v>
      </c>
      <c r="M1476" s="9">
        <v>43146</v>
      </c>
      <c r="N1476" s="10" t="s">
        <v>113</v>
      </c>
      <c r="O1476" s="10">
        <v>0</v>
      </c>
      <c r="P1476" s="10" t="s">
        <v>78</v>
      </c>
      <c r="Q1476" s="10" t="s">
        <v>79</v>
      </c>
      <c r="R1476" s="10" t="s">
        <v>78</v>
      </c>
      <c r="S1476" s="10" t="s">
        <v>78</v>
      </c>
      <c r="T1476" s="8" t="s">
        <v>80</v>
      </c>
      <c r="U1476" s="7" t="s">
        <v>2204</v>
      </c>
      <c r="V1476" s="8" t="s">
        <v>2205</v>
      </c>
      <c r="W1476" s="7" t="s">
        <v>83</v>
      </c>
      <c r="X1476" s="11" t="s">
        <v>463</v>
      </c>
      <c r="Y1476" s="8">
        <v>160</v>
      </c>
      <c r="Z1476" s="8" t="s">
        <v>2203</v>
      </c>
      <c r="AA1476" s="7" t="s">
        <v>263</v>
      </c>
      <c r="AB1476" s="12" t="s">
        <v>264</v>
      </c>
      <c r="AC1476" s="4">
        <f t="shared" si="230"/>
        <v>1</v>
      </c>
      <c r="AD1476" s="2">
        <f>IF(COUNTIF(D$2:D1476,D1476)&gt;1,0,1)</f>
        <v>0</v>
      </c>
      <c r="AG1476" s="2">
        <f t="shared" si="231"/>
        <v>0</v>
      </c>
      <c r="AH1476" s="2">
        <f t="shared" si="237"/>
        <v>0</v>
      </c>
      <c r="AI1476" s="2">
        <f t="shared" si="232"/>
        <v>0</v>
      </c>
      <c r="AJ1476" s="44" t="str">
        <f t="shared" si="233"/>
        <v>15450068W30500503L</v>
      </c>
      <c r="AK1476" s="2">
        <f>IF(COUNTIF(AJ$2:AJ1476,AJ1476)&gt;1,0,1)</f>
        <v>1</v>
      </c>
      <c r="AL1476" s="2">
        <f t="shared" si="234"/>
        <v>0</v>
      </c>
      <c r="AM1476" s="2">
        <f t="shared" si="235"/>
        <v>0</v>
      </c>
      <c r="AN1476" s="2">
        <f t="shared" si="236"/>
        <v>0</v>
      </c>
      <c r="AO1476" s="2">
        <f>VLOOKUP(D1476,'[1]Matriculados PD 2015_2019'!$D:$F,3,0)</f>
        <v>0</v>
      </c>
      <c r="AP1476" s="2">
        <f t="shared" si="238"/>
        <v>0</v>
      </c>
      <c r="AQ1476" s="2">
        <f t="shared" si="239"/>
        <v>0</v>
      </c>
    </row>
    <row r="1477" spans="1:43">
      <c r="A1477" s="2">
        <v>532</v>
      </c>
      <c r="B1477" s="5" t="s">
        <v>413</v>
      </c>
      <c r="C1477" s="13" t="s">
        <v>120</v>
      </c>
      <c r="D1477" s="13" t="s">
        <v>2198</v>
      </c>
      <c r="E1477" s="14">
        <v>1062255</v>
      </c>
      <c r="F1477" s="14">
        <v>102483</v>
      </c>
      <c r="G1477" s="14" t="s">
        <v>2199</v>
      </c>
      <c r="H1477" s="13" t="s">
        <v>73</v>
      </c>
      <c r="I1477" s="13" t="s">
        <v>74</v>
      </c>
      <c r="J1477" s="14" t="s">
        <v>75</v>
      </c>
      <c r="K1477" s="14" t="s">
        <v>2200</v>
      </c>
      <c r="L1477" s="13">
        <v>2017</v>
      </c>
      <c r="M1477" s="15">
        <v>43146</v>
      </c>
      <c r="N1477" s="16" t="s">
        <v>113</v>
      </c>
      <c r="O1477" s="16">
        <v>0</v>
      </c>
      <c r="P1477" s="16" t="s">
        <v>78</v>
      </c>
      <c r="Q1477" s="16" t="s">
        <v>79</v>
      </c>
      <c r="R1477" s="16" t="s">
        <v>78</v>
      </c>
      <c r="S1477" s="16" t="s">
        <v>78</v>
      </c>
      <c r="T1477" s="14" t="s">
        <v>80</v>
      </c>
      <c r="U1477" s="13" t="s">
        <v>2206</v>
      </c>
      <c r="V1477" s="14" t="s">
        <v>2207</v>
      </c>
      <c r="W1477" s="13"/>
      <c r="X1477" s="17"/>
      <c r="Y1477" s="14"/>
      <c r="Z1477" s="14"/>
      <c r="AA1477" s="13"/>
      <c r="AB1477" s="18"/>
      <c r="AC1477" s="4">
        <f t="shared" si="230"/>
        <v>1</v>
      </c>
      <c r="AD1477" s="2">
        <f>IF(COUNTIF(D$2:D1477,D1477)&gt;1,0,1)</f>
        <v>0</v>
      </c>
      <c r="AG1477" s="2">
        <f t="shared" si="231"/>
        <v>0</v>
      </c>
      <c r="AH1477" s="2">
        <f t="shared" si="237"/>
        <v>0</v>
      </c>
      <c r="AI1477" s="2">
        <f t="shared" si="232"/>
        <v>0</v>
      </c>
      <c r="AJ1477" s="44" t="str">
        <f t="shared" si="233"/>
        <v>15450068WX3637650</v>
      </c>
      <c r="AK1477" s="2">
        <f>IF(COUNTIF(AJ$2:AJ1477,AJ1477)&gt;1,0,1)</f>
        <v>1</v>
      </c>
      <c r="AL1477" s="2">
        <f t="shared" si="234"/>
        <v>0</v>
      </c>
      <c r="AM1477" s="2">
        <f t="shared" si="235"/>
        <v>0</v>
      </c>
      <c r="AN1477" s="2">
        <f t="shared" si="236"/>
        <v>0</v>
      </c>
      <c r="AO1477" s="2">
        <f>VLOOKUP(D1477,'[1]Matriculados PD 2015_2019'!$D:$F,3,0)</f>
        <v>0</v>
      </c>
      <c r="AP1477" s="2">
        <f t="shared" si="238"/>
        <v>0</v>
      </c>
      <c r="AQ1477" s="2">
        <f t="shared" si="239"/>
        <v>0</v>
      </c>
    </row>
    <row r="1478" spans="1:43">
      <c r="A1478" s="2">
        <v>532</v>
      </c>
      <c r="B1478" s="6" t="s">
        <v>413</v>
      </c>
      <c r="C1478" s="7" t="s">
        <v>120</v>
      </c>
      <c r="D1478" s="7" t="s">
        <v>2198</v>
      </c>
      <c r="E1478" s="8">
        <v>1062255</v>
      </c>
      <c r="F1478" s="8">
        <v>102483</v>
      </c>
      <c r="G1478" s="8" t="s">
        <v>2199</v>
      </c>
      <c r="H1478" s="7" t="s">
        <v>73</v>
      </c>
      <c r="I1478" s="7" t="s">
        <v>74</v>
      </c>
      <c r="J1478" s="8" t="s">
        <v>75</v>
      </c>
      <c r="K1478" s="8" t="s">
        <v>2200</v>
      </c>
      <c r="L1478" s="7">
        <v>2017</v>
      </c>
      <c r="M1478" s="9">
        <v>43146</v>
      </c>
      <c r="N1478" s="10" t="s">
        <v>113</v>
      </c>
      <c r="O1478" s="10">
        <v>0</v>
      </c>
      <c r="P1478" s="10" t="s">
        <v>78</v>
      </c>
      <c r="Q1478" s="10" t="s">
        <v>79</v>
      </c>
      <c r="R1478" s="10" t="s">
        <v>78</v>
      </c>
      <c r="S1478" s="10" t="s">
        <v>78</v>
      </c>
      <c r="T1478" s="8" t="s">
        <v>90</v>
      </c>
      <c r="U1478" s="7" t="s">
        <v>2201</v>
      </c>
      <c r="V1478" s="8" t="s">
        <v>2202</v>
      </c>
      <c r="W1478" s="7" t="s">
        <v>83</v>
      </c>
      <c r="X1478" s="11" t="s">
        <v>463</v>
      </c>
      <c r="Y1478" s="8">
        <v>160</v>
      </c>
      <c r="Z1478" s="8" t="s">
        <v>2203</v>
      </c>
      <c r="AA1478" s="7" t="s">
        <v>263</v>
      </c>
      <c r="AB1478" s="12" t="s">
        <v>264</v>
      </c>
      <c r="AC1478" s="4">
        <f t="shared" si="230"/>
        <v>1</v>
      </c>
      <c r="AD1478" s="2">
        <f>IF(COUNTIF(D$2:D1478,D1478)&gt;1,0,1)</f>
        <v>0</v>
      </c>
      <c r="AG1478" s="2">
        <f t="shared" si="231"/>
        <v>0</v>
      </c>
      <c r="AH1478" s="2">
        <f t="shared" si="237"/>
        <v>0</v>
      </c>
      <c r="AI1478" s="2">
        <f t="shared" si="232"/>
        <v>0</v>
      </c>
      <c r="AJ1478" s="44" t="str">
        <f t="shared" si="233"/>
        <v>15450068W30443248B</v>
      </c>
      <c r="AK1478" s="2">
        <f>IF(COUNTIF(AJ$2:AJ1478,AJ1478)&gt;1,0,1)</f>
        <v>0</v>
      </c>
      <c r="AL1478" s="2">
        <f t="shared" si="234"/>
        <v>0</v>
      </c>
      <c r="AM1478" s="2">
        <f t="shared" si="235"/>
        <v>0</v>
      </c>
      <c r="AN1478" s="2">
        <f t="shared" si="236"/>
        <v>0</v>
      </c>
      <c r="AO1478" s="2">
        <f>VLOOKUP(D1478,'[1]Matriculados PD 2015_2019'!$D:$F,3,0)</f>
        <v>0</v>
      </c>
      <c r="AP1478" s="2">
        <f t="shared" si="238"/>
        <v>0</v>
      </c>
      <c r="AQ1478" s="2">
        <f t="shared" si="239"/>
        <v>0</v>
      </c>
    </row>
    <row r="1479" spans="1:43">
      <c r="A1479" s="2">
        <v>532</v>
      </c>
      <c r="B1479" s="5" t="s">
        <v>413</v>
      </c>
      <c r="C1479" s="13" t="s">
        <v>120</v>
      </c>
      <c r="D1479" s="13" t="s">
        <v>2208</v>
      </c>
      <c r="E1479" s="14">
        <v>20084088</v>
      </c>
      <c r="F1479" s="14">
        <v>102483</v>
      </c>
      <c r="G1479" s="14" t="s">
        <v>2209</v>
      </c>
      <c r="H1479" s="13" t="s">
        <v>83</v>
      </c>
      <c r="I1479" s="13" t="s">
        <v>74</v>
      </c>
      <c r="J1479" s="14" t="s">
        <v>75</v>
      </c>
      <c r="K1479" s="14" t="s">
        <v>2210</v>
      </c>
      <c r="L1479" s="13">
        <v>2017</v>
      </c>
      <c r="M1479" s="15">
        <v>43298</v>
      </c>
      <c r="N1479" s="16" t="s">
        <v>77</v>
      </c>
      <c r="O1479" s="16">
        <v>0</v>
      </c>
      <c r="P1479" s="16" t="s">
        <v>78</v>
      </c>
      <c r="Q1479" s="16" t="s">
        <v>78</v>
      </c>
      <c r="R1479" s="16" t="s">
        <v>78</v>
      </c>
      <c r="S1479" s="16" t="s">
        <v>78</v>
      </c>
      <c r="T1479" s="14" t="s">
        <v>80</v>
      </c>
      <c r="U1479" s="13" t="s">
        <v>434</v>
      </c>
      <c r="V1479" s="14" t="s">
        <v>435</v>
      </c>
      <c r="W1479" s="13" t="s">
        <v>73</v>
      </c>
      <c r="X1479" s="17" t="s">
        <v>426</v>
      </c>
      <c r="Y1479" s="14">
        <v>215</v>
      </c>
      <c r="Z1479" s="14" t="s">
        <v>430</v>
      </c>
      <c r="AA1479" s="13" t="s">
        <v>263</v>
      </c>
      <c r="AB1479" s="18" t="s">
        <v>264</v>
      </c>
      <c r="AC1479" s="4">
        <f t="shared" si="230"/>
        <v>1</v>
      </c>
      <c r="AD1479" s="2">
        <f>IF(COUNTIF(D$2:D1479,D1479)&gt;1,0,1)</f>
        <v>1</v>
      </c>
      <c r="AG1479" s="2">
        <f t="shared" si="231"/>
        <v>0</v>
      </c>
      <c r="AH1479" s="2">
        <f t="shared" si="237"/>
        <v>0</v>
      </c>
      <c r="AI1479" s="2">
        <f t="shared" si="232"/>
        <v>1</v>
      </c>
      <c r="AJ1479" s="44" t="str">
        <f t="shared" si="233"/>
        <v>28623076J24262556V</v>
      </c>
      <c r="AK1479" s="2">
        <f>IF(COUNTIF(AJ$2:AJ1479,AJ1479)&gt;1,0,1)</f>
        <v>1</v>
      </c>
      <c r="AL1479" s="2">
        <f t="shared" si="234"/>
        <v>1</v>
      </c>
      <c r="AM1479" s="2">
        <f t="shared" si="235"/>
        <v>0</v>
      </c>
      <c r="AN1479" s="2">
        <f t="shared" si="236"/>
        <v>0</v>
      </c>
      <c r="AO1479" s="2" t="str">
        <f>VLOOKUP(D1479,'[1]Matriculados PD 2015_2019'!$D:$F,3,0)</f>
        <v>completo</v>
      </c>
      <c r="AP1479" s="2">
        <f t="shared" si="238"/>
        <v>1</v>
      </c>
      <c r="AQ1479" s="2">
        <f t="shared" si="239"/>
        <v>0</v>
      </c>
    </row>
    <row r="1480" spans="1:43">
      <c r="A1480" s="2">
        <v>532</v>
      </c>
      <c r="B1480" s="6" t="s">
        <v>413</v>
      </c>
      <c r="C1480" s="7" t="s">
        <v>120</v>
      </c>
      <c r="D1480" s="7" t="s">
        <v>2208</v>
      </c>
      <c r="E1480" s="8">
        <v>20084088</v>
      </c>
      <c r="F1480" s="8">
        <v>102483</v>
      </c>
      <c r="G1480" s="8" t="s">
        <v>2209</v>
      </c>
      <c r="H1480" s="7" t="s">
        <v>83</v>
      </c>
      <c r="I1480" s="7" t="s">
        <v>74</v>
      </c>
      <c r="J1480" s="8" t="s">
        <v>75</v>
      </c>
      <c r="K1480" s="8" t="s">
        <v>2210</v>
      </c>
      <c r="L1480" s="7">
        <v>2017</v>
      </c>
      <c r="M1480" s="9">
        <v>43298</v>
      </c>
      <c r="N1480" s="10" t="s">
        <v>77</v>
      </c>
      <c r="O1480" s="10">
        <v>0</v>
      </c>
      <c r="P1480" s="10" t="s">
        <v>78</v>
      </c>
      <c r="Q1480" s="10" t="s">
        <v>78</v>
      </c>
      <c r="R1480" s="10" t="s">
        <v>78</v>
      </c>
      <c r="S1480" s="10" t="s">
        <v>78</v>
      </c>
      <c r="T1480" s="8" t="s">
        <v>80</v>
      </c>
      <c r="U1480" s="7" t="s">
        <v>2211</v>
      </c>
      <c r="V1480" s="8" t="s">
        <v>2212</v>
      </c>
      <c r="W1480" s="7"/>
      <c r="X1480" s="11"/>
      <c r="Y1480" s="8"/>
      <c r="Z1480" s="8"/>
      <c r="AA1480" s="7"/>
      <c r="AB1480" s="12"/>
      <c r="AC1480" s="4">
        <f t="shared" si="230"/>
        <v>1</v>
      </c>
      <c r="AD1480" s="2">
        <f>IF(COUNTIF(D$2:D1480,D1480)&gt;1,0,1)</f>
        <v>0</v>
      </c>
      <c r="AG1480" s="2">
        <f t="shared" si="231"/>
        <v>0</v>
      </c>
      <c r="AH1480" s="2">
        <f t="shared" si="237"/>
        <v>0</v>
      </c>
      <c r="AI1480" s="2">
        <f t="shared" si="232"/>
        <v>0</v>
      </c>
      <c r="AJ1480" s="44" t="str">
        <f t="shared" si="233"/>
        <v>28623076J52267145J</v>
      </c>
      <c r="AK1480" s="2">
        <f>IF(COUNTIF(AJ$2:AJ1480,AJ1480)&gt;1,0,1)</f>
        <v>1</v>
      </c>
      <c r="AL1480" s="2">
        <f t="shared" si="234"/>
        <v>0</v>
      </c>
      <c r="AM1480" s="2">
        <f t="shared" si="235"/>
        <v>0</v>
      </c>
      <c r="AN1480" s="2">
        <f t="shared" si="236"/>
        <v>0</v>
      </c>
      <c r="AO1480" s="2" t="str">
        <f>VLOOKUP(D1480,'[1]Matriculados PD 2015_2019'!$D:$F,3,0)</f>
        <v>completo</v>
      </c>
      <c r="AP1480" s="2">
        <f t="shared" si="238"/>
        <v>0</v>
      </c>
      <c r="AQ1480" s="2">
        <f t="shared" si="239"/>
        <v>0</v>
      </c>
    </row>
    <row r="1481" spans="1:43">
      <c r="A1481" s="2">
        <v>532</v>
      </c>
      <c r="B1481" s="6" t="s">
        <v>413</v>
      </c>
      <c r="C1481" s="7" t="s">
        <v>120</v>
      </c>
      <c r="D1481" s="7" t="s">
        <v>2208</v>
      </c>
      <c r="E1481" s="8">
        <v>20084088</v>
      </c>
      <c r="F1481" s="8">
        <v>102483</v>
      </c>
      <c r="G1481" s="8" t="s">
        <v>2209</v>
      </c>
      <c r="H1481" s="7" t="s">
        <v>83</v>
      </c>
      <c r="I1481" s="7" t="s">
        <v>74</v>
      </c>
      <c r="J1481" s="8" t="s">
        <v>75</v>
      </c>
      <c r="K1481" s="8" t="s">
        <v>2210</v>
      </c>
      <c r="L1481" s="7">
        <v>2017</v>
      </c>
      <c r="M1481" s="9">
        <v>43298</v>
      </c>
      <c r="N1481" s="10" t="s">
        <v>77</v>
      </c>
      <c r="O1481" s="10">
        <v>0</v>
      </c>
      <c r="P1481" s="10" t="s">
        <v>78</v>
      </c>
      <c r="Q1481" s="10" t="s">
        <v>78</v>
      </c>
      <c r="R1481" s="10" t="s">
        <v>78</v>
      </c>
      <c r="S1481" s="10" t="s">
        <v>78</v>
      </c>
      <c r="T1481" s="8" t="s">
        <v>90</v>
      </c>
      <c r="U1481" s="7" t="s">
        <v>434</v>
      </c>
      <c r="V1481" s="8" t="s">
        <v>435</v>
      </c>
      <c r="W1481" s="7" t="s">
        <v>73</v>
      </c>
      <c r="X1481" s="11" t="s">
        <v>426</v>
      </c>
      <c r="Y1481" s="8">
        <v>215</v>
      </c>
      <c r="Z1481" s="8" t="s">
        <v>430</v>
      </c>
      <c r="AA1481" s="7" t="s">
        <v>263</v>
      </c>
      <c r="AB1481" s="12" t="s">
        <v>264</v>
      </c>
      <c r="AC1481" s="4">
        <f t="shared" si="230"/>
        <v>1</v>
      </c>
      <c r="AD1481" s="2">
        <f>IF(COUNTIF(D$2:D1481,D1481)&gt;1,0,1)</f>
        <v>0</v>
      </c>
      <c r="AG1481" s="2">
        <f t="shared" si="231"/>
        <v>0</v>
      </c>
      <c r="AH1481" s="2">
        <f t="shared" si="237"/>
        <v>0</v>
      </c>
      <c r="AI1481" s="2">
        <f t="shared" si="232"/>
        <v>0</v>
      </c>
      <c r="AJ1481" s="44" t="str">
        <f t="shared" si="233"/>
        <v>28623076J24262556V</v>
      </c>
      <c r="AK1481" s="2">
        <f>IF(COUNTIF(AJ$2:AJ1481,AJ1481)&gt;1,0,1)</f>
        <v>0</v>
      </c>
      <c r="AL1481" s="2">
        <f t="shared" si="234"/>
        <v>0</v>
      </c>
      <c r="AM1481" s="2">
        <f t="shared" si="235"/>
        <v>0</v>
      </c>
      <c r="AN1481" s="2">
        <f t="shared" si="236"/>
        <v>0</v>
      </c>
      <c r="AO1481" s="2" t="str">
        <f>VLOOKUP(D1481,'[1]Matriculados PD 2015_2019'!$D:$F,3,0)</f>
        <v>completo</v>
      </c>
      <c r="AP1481" s="2">
        <f t="shared" si="238"/>
        <v>0</v>
      </c>
      <c r="AQ1481" s="2">
        <f t="shared" si="239"/>
        <v>0</v>
      </c>
    </row>
    <row r="1482" spans="1:43">
      <c r="A1482" s="2">
        <v>532</v>
      </c>
      <c r="B1482" s="5" t="s">
        <v>413</v>
      </c>
      <c r="C1482" s="13" t="s">
        <v>120</v>
      </c>
      <c r="D1482" s="13" t="s">
        <v>2213</v>
      </c>
      <c r="E1482" s="14">
        <v>1000699</v>
      </c>
      <c r="F1482" s="14">
        <v>102483</v>
      </c>
      <c r="G1482" s="14" t="s">
        <v>2214</v>
      </c>
      <c r="H1482" s="13" t="s">
        <v>83</v>
      </c>
      <c r="I1482" s="13" t="s">
        <v>74</v>
      </c>
      <c r="J1482" s="14" t="s">
        <v>75</v>
      </c>
      <c r="K1482" s="14" t="s">
        <v>2215</v>
      </c>
      <c r="L1482" s="13">
        <v>2017</v>
      </c>
      <c r="M1482" s="15">
        <v>43371</v>
      </c>
      <c r="N1482" s="16" t="s">
        <v>77</v>
      </c>
      <c r="O1482" s="16">
        <v>0</v>
      </c>
      <c r="P1482" s="16" t="s">
        <v>78</v>
      </c>
      <c r="Q1482" s="16" t="s">
        <v>78</v>
      </c>
      <c r="R1482" s="16" t="s">
        <v>78</v>
      </c>
      <c r="S1482" s="16" t="s">
        <v>78</v>
      </c>
      <c r="T1482" s="14" t="s">
        <v>80</v>
      </c>
      <c r="U1482" s="13" t="s">
        <v>2216</v>
      </c>
      <c r="V1482" s="14" t="s">
        <v>2217</v>
      </c>
      <c r="W1482" s="13"/>
      <c r="X1482" s="17"/>
      <c r="Y1482" s="14"/>
      <c r="Z1482" s="14"/>
      <c r="AA1482" s="13"/>
      <c r="AB1482" s="18"/>
      <c r="AC1482" s="4">
        <f t="shared" si="230"/>
        <v>1</v>
      </c>
      <c r="AD1482" s="2">
        <f>IF(COUNTIF(D$2:D1482,D1482)&gt;1,0,1)</f>
        <v>1</v>
      </c>
      <c r="AG1482" s="2">
        <f t="shared" si="231"/>
        <v>0</v>
      </c>
      <c r="AH1482" s="2">
        <f t="shared" si="237"/>
        <v>0</v>
      </c>
      <c r="AI1482" s="2">
        <f t="shared" si="232"/>
        <v>1</v>
      </c>
      <c r="AJ1482" s="44" t="str">
        <f t="shared" si="233"/>
        <v>30470852S12365510C</v>
      </c>
      <c r="AK1482" s="2">
        <f>IF(COUNTIF(AJ$2:AJ1482,AJ1482)&gt;1,0,1)</f>
        <v>1</v>
      </c>
      <c r="AL1482" s="2">
        <f t="shared" si="234"/>
        <v>1</v>
      </c>
      <c r="AM1482" s="2">
        <f t="shared" si="235"/>
        <v>0</v>
      </c>
      <c r="AN1482" s="2">
        <f t="shared" si="236"/>
        <v>0</v>
      </c>
      <c r="AO1482" s="2" t="str">
        <f>VLOOKUP(D1482,'[1]Matriculados PD 2015_2019'!$D:$F,3,0)</f>
        <v>completo</v>
      </c>
      <c r="AP1482" s="2">
        <f t="shared" si="238"/>
        <v>1</v>
      </c>
      <c r="AQ1482" s="2">
        <f t="shared" si="239"/>
        <v>0</v>
      </c>
    </row>
    <row r="1483" spans="1:43">
      <c r="A1483" s="2">
        <v>532</v>
      </c>
      <c r="B1483" s="6" t="s">
        <v>413</v>
      </c>
      <c r="C1483" s="7" t="s">
        <v>120</v>
      </c>
      <c r="D1483" s="7" t="s">
        <v>2213</v>
      </c>
      <c r="E1483" s="8">
        <v>1000699</v>
      </c>
      <c r="F1483" s="8">
        <v>102483</v>
      </c>
      <c r="G1483" s="8" t="s">
        <v>2214</v>
      </c>
      <c r="H1483" s="7" t="s">
        <v>83</v>
      </c>
      <c r="I1483" s="7" t="s">
        <v>74</v>
      </c>
      <c r="J1483" s="8" t="s">
        <v>75</v>
      </c>
      <c r="K1483" s="8" t="s">
        <v>2215</v>
      </c>
      <c r="L1483" s="7">
        <v>2017</v>
      </c>
      <c r="M1483" s="9">
        <v>43371</v>
      </c>
      <c r="N1483" s="10" t="s">
        <v>77</v>
      </c>
      <c r="O1483" s="10">
        <v>0</v>
      </c>
      <c r="P1483" s="10" t="s">
        <v>78</v>
      </c>
      <c r="Q1483" s="10" t="s">
        <v>78</v>
      </c>
      <c r="R1483" s="10" t="s">
        <v>78</v>
      </c>
      <c r="S1483" s="10" t="s">
        <v>78</v>
      </c>
      <c r="T1483" s="8" t="s">
        <v>80</v>
      </c>
      <c r="U1483" s="7" t="s">
        <v>2218</v>
      </c>
      <c r="V1483" s="8" t="s">
        <v>2219</v>
      </c>
      <c r="W1483" s="7" t="s">
        <v>83</v>
      </c>
      <c r="X1483" s="11" t="s">
        <v>452</v>
      </c>
      <c r="Y1483" s="8">
        <v>135</v>
      </c>
      <c r="Z1483" s="8" t="s">
        <v>518</v>
      </c>
      <c r="AA1483" s="7" t="s">
        <v>263</v>
      </c>
      <c r="AB1483" s="12" t="s">
        <v>264</v>
      </c>
      <c r="AC1483" s="4">
        <f t="shared" si="230"/>
        <v>1</v>
      </c>
      <c r="AD1483" s="2">
        <f>IF(COUNTIF(D$2:D1483,D1483)&gt;1,0,1)</f>
        <v>0</v>
      </c>
      <c r="AG1483" s="2">
        <f t="shared" si="231"/>
        <v>0</v>
      </c>
      <c r="AH1483" s="2">
        <f t="shared" si="237"/>
        <v>0</v>
      </c>
      <c r="AI1483" s="2">
        <f t="shared" si="232"/>
        <v>0</v>
      </c>
      <c r="AJ1483" s="44" t="str">
        <f t="shared" si="233"/>
        <v>30470852S34016070J</v>
      </c>
      <c r="AK1483" s="2">
        <f>IF(COUNTIF(AJ$2:AJ1483,AJ1483)&gt;1,0,1)</f>
        <v>1</v>
      </c>
      <c r="AL1483" s="2">
        <f t="shared" si="234"/>
        <v>0</v>
      </c>
      <c r="AM1483" s="2">
        <f t="shared" si="235"/>
        <v>0</v>
      </c>
      <c r="AN1483" s="2">
        <f t="shared" si="236"/>
        <v>0</v>
      </c>
      <c r="AO1483" s="2" t="str">
        <f>VLOOKUP(D1483,'[1]Matriculados PD 2015_2019'!$D:$F,3,0)</f>
        <v>completo</v>
      </c>
      <c r="AP1483" s="2">
        <f t="shared" si="238"/>
        <v>0</v>
      </c>
      <c r="AQ1483" s="2">
        <f t="shared" si="239"/>
        <v>0</v>
      </c>
    </row>
    <row r="1484" spans="1:43">
      <c r="A1484" s="2">
        <v>532</v>
      </c>
      <c r="B1484" s="6" t="s">
        <v>413</v>
      </c>
      <c r="C1484" s="7" t="s">
        <v>120</v>
      </c>
      <c r="D1484" s="7" t="s">
        <v>2213</v>
      </c>
      <c r="E1484" s="8">
        <v>1000699</v>
      </c>
      <c r="F1484" s="8">
        <v>102483</v>
      </c>
      <c r="G1484" s="8" t="s">
        <v>2214</v>
      </c>
      <c r="H1484" s="7" t="s">
        <v>83</v>
      </c>
      <c r="I1484" s="7" t="s">
        <v>74</v>
      </c>
      <c r="J1484" s="8" t="s">
        <v>75</v>
      </c>
      <c r="K1484" s="8" t="s">
        <v>2215</v>
      </c>
      <c r="L1484" s="7">
        <v>2017</v>
      </c>
      <c r="M1484" s="9">
        <v>43371</v>
      </c>
      <c r="N1484" s="10" t="s">
        <v>77</v>
      </c>
      <c r="O1484" s="10">
        <v>0</v>
      </c>
      <c r="P1484" s="10" t="s">
        <v>78</v>
      </c>
      <c r="Q1484" s="10" t="s">
        <v>78</v>
      </c>
      <c r="R1484" s="10" t="s">
        <v>78</v>
      </c>
      <c r="S1484" s="10" t="s">
        <v>78</v>
      </c>
      <c r="T1484" s="8" t="s">
        <v>90</v>
      </c>
      <c r="U1484" s="7" t="s">
        <v>2218</v>
      </c>
      <c r="V1484" s="8" t="s">
        <v>2219</v>
      </c>
      <c r="W1484" s="7" t="s">
        <v>83</v>
      </c>
      <c r="X1484" s="11" t="s">
        <v>452</v>
      </c>
      <c r="Y1484" s="8">
        <v>135</v>
      </c>
      <c r="Z1484" s="8" t="s">
        <v>518</v>
      </c>
      <c r="AA1484" s="7" t="s">
        <v>263</v>
      </c>
      <c r="AB1484" s="12" t="s">
        <v>264</v>
      </c>
      <c r="AC1484" s="4">
        <f t="shared" si="230"/>
        <v>1</v>
      </c>
      <c r="AD1484" s="2">
        <f>IF(COUNTIF(D$2:D1484,D1484)&gt;1,0,1)</f>
        <v>0</v>
      </c>
      <c r="AG1484" s="2">
        <f t="shared" si="231"/>
        <v>0</v>
      </c>
      <c r="AH1484" s="2">
        <f t="shared" si="237"/>
        <v>0</v>
      </c>
      <c r="AI1484" s="2">
        <f t="shared" si="232"/>
        <v>0</v>
      </c>
      <c r="AJ1484" s="44" t="str">
        <f t="shared" si="233"/>
        <v>30470852S34016070J</v>
      </c>
      <c r="AK1484" s="2">
        <f>IF(COUNTIF(AJ$2:AJ1484,AJ1484)&gt;1,0,1)</f>
        <v>0</v>
      </c>
      <c r="AL1484" s="2">
        <f t="shared" si="234"/>
        <v>0</v>
      </c>
      <c r="AM1484" s="2">
        <f t="shared" si="235"/>
        <v>0</v>
      </c>
      <c r="AN1484" s="2">
        <f t="shared" si="236"/>
        <v>0</v>
      </c>
      <c r="AO1484" s="2" t="str">
        <f>VLOOKUP(D1484,'[1]Matriculados PD 2015_2019'!$D:$F,3,0)</f>
        <v>completo</v>
      </c>
      <c r="AP1484" s="2">
        <f t="shared" si="238"/>
        <v>0</v>
      </c>
      <c r="AQ1484" s="2">
        <f t="shared" si="239"/>
        <v>0</v>
      </c>
    </row>
    <row r="1485" spans="1:43">
      <c r="A1485" s="2">
        <v>532</v>
      </c>
      <c r="B1485" s="5" t="s">
        <v>413</v>
      </c>
      <c r="C1485" s="13" t="s">
        <v>120</v>
      </c>
      <c r="D1485" s="13" t="s">
        <v>2220</v>
      </c>
      <c r="E1485" s="14">
        <v>10066742</v>
      </c>
      <c r="F1485" s="14">
        <v>102483</v>
      </c>
      <c r="G1485" s="14" t="s">
        <v>2221</v>
      </c>
      <c r="H1485" s="13" t="s">
        <v>83</v>
      </c>
      <c r="I1485" s="13" t="s">
        <v>74</v>
      </c>
      <c r="J1485" s="14" t="s">
        <v>75</v>
      </c>
      <c r="K1485" s="14" t="s">
        <v>2222</v>
      </c>
      <c r="L1485" s="13">
        <v>2017</v>
      </c>
      <c r="M1485" s="15">
        <v>43234</v>
      </c>
      <c r="N1485" s="16" t="s">
        <v>77</v>
      </c>
      <c r="O1485" s="16">
        <v>0</v>
      </c>
      <c r="P1485" s="16" t="s">
        <v>78</v>
      </c>
      <c r="Q1485" s="16" t="s">
        <v>78</v>
      </c>
      <c r="R1485" s="16" t="s">
        <v>78</v>
      </c>
      <c r="S1485" s="16" t="s">
        <v>78</v>
      </c>
      <c r="T1485" s="14" t="s">
        <v>80</v>
      </c>
      <c r="U1485" s="13" t="s">
        <v>2223</v>
      </c>
      <c r="V1485" s="14" t="s">
        <v>2224</v>
      </c>
      <c r="W1485" s="13"/>
      <c r="X1485" s="17"/>
      <c r="Y1485" s="14"/>
      <c r="Z1485" s="14"/>
      <c r="AA1485" s="13"/>
      <c r="AB1485" s="18"/>
      <c r="AC1485" s="4">
        <f t="shared" si="230"/>
        <v>1</v>
      </c>
      <c r="AD1485" s="2">
        <f>IF(COUNTIF(D$2:D1485,D1485)&gt;1,0,1)</f>
        <v>1</v>
      </c>
      <c r="AG1485" s="2">
        <f t="shared" si="231"/>
        <v>0</v>
      </c>
      <c r="AH1485" s="2">
        <f t="shared" si="237"/>
        <v>0</v>
      </c>
      <c r="AI1485" s="2">
        <f t="shared" si="232"/>
        <v>1</v>
      </c>
      <c r="AJ1485" s="44" t="str">
        <f t="shared" si="233"/>
        <v>30512079A29039638E</v>
      </c>
      <c r="AK1485" s="2">
        <f>IF(COUNTIF(AJ$2:AJ1485,AJ1485)&gt;1,0,1)</f>
        <v>1</v>
      </c>
      <c r="AL1485" s="2">
        <f t="shared" si="234"/>
        <v>1</v>
      </c>
      <c r="AM1485" s="2">
        <f t="shared" si="235"/>
        <v>0</v>
      </c>
      <c r="AN1485" s="2">
        <f t="shared" si="236"/>
        <v>0</v>
      </c>
      <c r="AO1485" s="2">
        <f>VLOOKUP(D1485,'[1]Matriculados PD 2015_2019'!$D:$F,3,0)</f>
        <v>0</v>
      </c>
      <c r="AP1485" s="2">
        <f t="shared" si="238"/>
        <v>0</v>
      </c>
      <c r="AQ1485" s="2">
        <f t="shared" si="239"/>
        <v>0</v>
      </c>
    </row>
    <row r="1486" spans="1:43">
      <c r="A1486" s="2">
        <v>532</v>
      </c>
      <c r="B1486" s="6" t="s">
        <v>413</v>
      </c>
      <c r="C1486" s="7" t="s">
        <v>120</v>
      </c>
      <c r="D1486" s="7" t="s">
        <v>2220</v>
      </c>
      <c r="E1486" s="8">
        <v>10066742</v>
      </c>
      <c r="F1486" s="8">
        <v>102483</v>
      </c>
      <c r="G1486" s="8" t="s">
        <v>2221</v>
      </c>
      <c r="H1486" s="7" t="s">
        <v>83</v>
      </c>
      <c r="I1486" s="7" t="s">
        <v>74</v>
      </c>
      <c r="J1486" s="8" t="s">
        <v>75</v>
      </c>
      <c r="K1486" s="8" t="s">
        <v>2222</v>
      </c>
      <c r="L1486" s="7">
        <v>2017</v>
      </c>
      <c r="M1486" s="9">
        <v>43234</v>
      </c>
      <c r="N1486" s="10" t="s">
        <v>77</v>
      </c>
      <c r="O1486" s="10">
        <v>0</v>
      </c>
      <c r="P1486" s="10" t="s">
        <v>78</v>
      </c>
      <c r="Q1486" s="10" t="s">
        <v>78</v>
      </c>
      <c r="R1486" s="10" t="s">
        <v>78</v>
      </c>
      <c r="S1486" s="10" t="s">
        <v>78</v>
      </c>
      <c r="T1486" s="8" t="s">
        <v>80</v>
      </c>
      <c r="U1486" s="7" t="s">
        <v>2225</v>
      </c>
      <c r="V1486" s="8" t="s">
        <v>2226</v>
      </c>
      <c r="W1486" s="7" t="s">
        <v>83</v>
      </c>
      <c r="X1486" s="11" t="s">
        <v>4690</v>
      </c>
      <c r="Y1486" s="8">
        <v>187</v>
      </c>
      <c r="Z1486" s="8" t="s">
        <v>551</v>
      </c>
      <c r="AA1486" s="7" t="s">
        <v>263</v>
      </c>
      <c r="AB1486" s="12" t="s">
        <v>264</v>
      </c>
      <c r="AC1486" s="4">
        <f t="shared" si="230"/>
        <v>1</v>
      </c>
      <c r="AD1486" s="2">
        <f>IF(COUNTIF(D$2:D1486,D1486)&gt;1,0,1)</f>
        <v>0</v>
      </c>
      <c r="AG1486" s="2">
        <f t="shared" si="231"/>
        <v>0</v>
      </c>
      <c r="AH1486" s="2">
        <f t="shared" si="237"/>
        <v>0</v>
      </c>
      <c r="AI1486" s="2">
        <f t="shared" si="232"/>
        <v>0</v>
      </c>
      <c r="AJ1486" s="44" t="str">
        <f t="shared" si="233"/>
        <v>30512079A30429638V</v>
      </c>
      <c r="AK1486" s="2">
        <f>IF(COUNTIF(AJ$2:AJ1486,AJ1486)&gt;1,0,1)</f>
        <v>1</v>
      </c>
      <c r="AL1486" s="2">
        <f t="shared" si="234"/>
        <v>0</v>
      </c>
      <c r="AM1486" s="2">
        <f t="shared" si="235"/>
        <v>0</v>
      </c>
      <c r="AN1486" s="2">
        <f t="shared" si="236"/>
        <v>0</v>
      </c>
      <c r="AO1486" s="2">
        <f>VLOOKUP(D1486,'[1]Matriculados PD 2015_2019'!$D:$F,3,0)</f>
        <v>0</v>
      </c>
      <c r="AP1486" s="2">
        <f t="shared" si="238"/>
        <v>0</v>
      </c>
      <c r="AQ1486" s="2">
        <f t="shared" si="239"/>
        <v>0</v>
      </c>
    </row>
    <row r="1487" spans="1:43">
      <c r="A1487" s="2">
        <v>532</v>
      </c>
      <c r="B1487" s="5" t="s">
        <v>413</v>
      </c>
      <c r="C1487" s="13" t="s">
        <v>120</v>
      </c>
      <c r="D1487" s="13" t="s">
        <v>2220</v>
      </c>
      <c r="E1487" s="14">
        <v>10066742</v>
      </c>
      <c r="F1487" s="14">
        <v>102483</v>
      </c>
      <c r="G1487" s="14" t="s">
        <v>2221</v>
      </c>
      <c r="H1487" s="13" t="s">
        <v>83</v>
      </c>
      <c r="I1487" s="13" t="s">
        <v>74</v>
      </c>
      <c r="J1487" s="14" t="s">
        <v>75</v>
      </c>
      <c r="K1487" s="14" t="s">
        <v>2222</v>
      </c>
      <c r="L1487" s="13">
        <v>2017</v>
      </c>
      <c r="M1487" s="15">
        <v>43234</v>
      </c>
      <c r="N1487" s="16" t="s">
        <v>77</v>
      </c>
      <c r="O1487" s="16">
        <v>0</v>
      </c>
      <c r="P1487" s="16" t="s">
        <v>78</v>
      </c>
      <c r="Q1487" s="16" t="s">
        <v>78</v>
      </c>
      <c r="R1487" s="16" t="s">
        <v>78</v>
      </c>
      <c r="S1487" s="16" t="s">
        <v>78</v>
      </c>
      <c r="T1487" s="14" t="s">
        <v>80</v>
      </c>
      <c r="U1487" s="13" t="s">
        <v>2227</v>
      </c>
      <c r="V1487" s="14" t="s">
        <v>2228</v>
      </c>
      <c r="W1487" s="13"/>
      <c r="X1487" s="17"/>
      <c r="Y1487" s="14"/>
      <c r="Z1487" s="14"/>
      <c r="AA1487" s="13"/>
      <c r="AB1487" s="18"/>
      <c r="AC1487" s="4">
        <f t="shared" si="230"/>
        <v>1</v>
      </c>
      <c r="AD1487" s="2">
        <f>IF(COUNTIF(D$2:D1487,D1487)&gt;1,0,1)</f>
        <v>0</v>
      </c>
      <c r="AG1487" s="2">
        <f t="shared" si="231"/>
        <v>0</v>
      </c>
      <c r="AH1487" s="2">
        <f t="shared" si="237"/>
        <v>0</v>
      </c>
      <c r="AI1487" s="2">
        <f t="shared" si="232"/>
        <v>0</v>
      </c>
      <c r="AJ1487" s="44" t="str">
        <f t="shared" si="233"/>
        <v>30512079A78684291A</v>
      </c>
      <c r="AK1487" s="2">
        <f>IF(COUNTIF(AJ$2:AJ1487,AJ1487)&gt;1,0,1)</f>
        <v>1</v>
      </c>
      <c r="AL1487" s="2">
        <f t="shared" si="234"/>
        <v>0</v>
      </c>
      <c r="AM1487" s="2">
        <f t="shared" si="235"/>
        <v>0</v>
      </c>
      <c r="AN1487" s="2">
        <f t="shared" si="236"/>
        <v>0</v>
      </c>
      <c r="AO1487" s="2">
        <f>VLOOKUP(D1487,'[1]Matriculados PD 2015_2019'!$D:$F,3,0)</f>
        <v>0</v>
      </c>
      <c r="AP1487" s="2">
        <f t="shared" si="238"/>
        <v>0</v>
      </c>
      <c r="AQ1487" s="2">
        <f t="shared" si="239"/>
        <v>0</v>
      </c>
    </row>
    <row r="1488" spans="1:43">
      <c r="A1488" s="2">
        <v>532</v>
      </c>
      <c r="B1488" s="6" t="s">
        <v>413</v>
      </c>
      <c r="C1488" s="7" t="s">
        <v>120</v>
      </c>
      <c r="D1488" s="7" t="s">
        <v>2220</v>
      </c>
      <c r="E1488" s="8">
        <v>10066742</v>
      </c>
      <c r="F1488" s="8">
        <v>102483</v>
      </c>
      <c r="G1488" s="8" t="s">
        <v>2221</v>
      </c>
      <c r="H1488" s="7" t="s">
        <v>83</v>
      </c>
      <c r="I1488" s="7" t="s">
        <v>74</v>
      </c>
      <c r="J1488" s="8" t="s">
        <v>75</v>
      </c>
      <c r="K1488" s="8" t="s">
        <v>2222</v>
      </c>
      <c r="L1488" s="7">
        <v>2017</v>
      </c>
      <c r="M1488" s="9">
        <v>43234</v>
      </c>
      <c r="N1488" s="10" t="s">
        <v>77</v>
      </c>
      <c r="O1488" s="10">
        <v>0</v>
      </c>
      <c r="P1488" s="10" t="s">
        <v>78</v>
      </c>
      <c r="Q1488" s="10" t="s">
        <v>78</v>
      </c>
      <c r="R1488" s="10" t="s">
        <v>78</v>
      </c>
      <c r="S1488" s="10" t="s">
        <v>78</v>
      </c>
      <c r="T1488" s="8" t="s">
        <v>90</v>
      </c>
      <c r="U1488" s="7" t="s">
        <v>424</v>
      </c>
      <c r="V1488" s="8" t="s">
        <v>425</v>
      </c>
      <c r="W1488" s="7" t="s">
        <v>83</v>
      </c>
      <c r="X1488" s="11" t="s">
        <v>426</v>
      </c>
      <c r="Y1488" s="8">
        <v>625</v>
      </c>
      <c r="Z1488" s="8" t="s">
        <v>427</v>
      </c>
      <c r="AA1488" s="7" t="s">
        <v>263</v>
      </c>
      <c r="AB1488" s="12" t="s">
        <v>264</v>
      </c>
      <c r="AC1488" s="4">
        <f t="shared" si="230"/>
        <v>1</v>
      </c>
      <c r="AD1488" s="2">
        <f>IF(COUNTIF(D$2:D1488,D1488)&gt;1,0,1)</f>
        <v>0</v>
      </c>
      <c r="AG1488" s="2">
        <f t="shared" si="231"/>
        <v>0</v>
      </c>
      <c r="AH1488" s="2">
        <f t="shared" si="237"/>
        <v>0</v>
      </c>
      <c r="AI1488" s="2">
        <f t="shared" si="232"/>
        <v>0</v>
      </c>
      <c r="AJ1488" s="44" t="str">
        <f t="shared" si="233"/>
        <v>30512079A07972765E</v>
      </c>
      <c r="AK1488" s="2">
        <f>IF(COUNTIF(AJ$2:AJ1488,AJ1488)&gt;1,0,1)</f>
        <v>1</v>
      </c>
      <c r="AL1488" s="2">
        <f t="shared" si="234"/>
        <v>0</v>
      </c>
      <c r="AM1488" s="2">
        <f t="shared" si="235"/>
        <v>0</v>
      </c>
      <c r="AN1488" s="2">
        <f t="shared" si="236"/>
        <v>0</v>
      </c>
      <c r="AO1488" s="2">
        <f>VLOOKUP(D1488,'[1]Matriculados PD 2015_2019'!$D:$F,3,0)</f>
        <v>0</v>
      </c>
      <c r="AP1488" s="2">
        <f t="shared" si="238"/>
        <v>0</v>
      </c>
      <c r="AQ1488" s="2">
        <f t="shared" si="239"/>
        <v>0</v>
      </c>
    </row>
    <row r="1489" spans="1:43">
      <c r="A1489" s="2">
        <v>532</v>
      </c>
      <c r="B1489" s="6" t="s">
        <v>413</v>
      </c>
      <c r="C1489" s="7" t="s">
        <v>120</v>
      </c>
      <c r="D1489" s="7" t="s">
        <v>2229</v>
      </c>
      <c r="E1489" s="8">
        <v>20431</v>
      </c>
      <c r="F1489" s="8">
        <v>102483</v>
      </c>
      <c r="G1489" s="8" t="s">
        <v>2230</v>
      </c>
      <c r="H1489" s="7" t="s">
        <v>83</v>
      </c>
      <c r="I1489" s="7" t="s">
        <v>74</v>
      </c>
      <c r="J1489" s="8" t="s">
        <v>75</v>
      </c>
      <c r="K1489" s="8" t="s">
        <v>2231</v>
      </c>
      <c r="L1489" s="7">
        <v>2017</v>
      </c>
      <c r="M1489" s="9">
        <v>43283</v>
      </c>
      <c r="N1489" s="10" t="s">
        <v>77</v>
      </c>
      <c r="O1489" s="10">
        <v>0</v>
      </c>
      <c r="P1489" s="10" t="s">
        <v>78</v>
      </c>
      <c r="Q1489" s="10" t="s">
        <v>78</v>
      </c>
      <c r="R1489" s="10" t="s">
        <v>78</v>
      </c>
      <c r="S1489" s="10" t="s">
        <v>78</v>
      </c>
      <c r="T1489" s="8" t="s">
        <v>80</v>
      </c>
      <c r="U1489" s="7" t="s">
        <v>476</v>
      </c>
      <c r="V1489" s="8" t="s">
        <v>477</v>
      </c>
      <c r="W1489" s="7" t="s">
        <v>83</v>
      </c>
      <c r="X1489" s="11" t="s">
        <v>456</v>
      </c>
      <c r="Y1489" s="8">
        <v>130</v>
      </c>
      <c r="Z1489" s="8" t="s">
        <v>478</v>
      </c>
      <c r="AA1489" s="7" t="s">
        <v>263</v>
      </c>
      <c r="AB1489" s="12" t="s">
        <v>264</v>
      </c>
      <c r="AC1489" s="4">
        <f t="shared" si="230"/>
        <v>1</v>
      </c>
      <c r="AD1489" s="2">
        <f>IF(COUNTIF(D$2:D1489,D1489)&gt;1,0,1)</f>
        <v>1</v>
      </c>
      <c r="AG1489" s="2">
        <f t="shared" si="231"/>
        <v>0</v>
      </c>
      <c r="AH1489" s="2">
        <f t="shared" si="237"/>
        <v>0</v>
      </c>
      <c r="AI1489" s="2">
        <f t="shared" si="232"/>
        <v>1</v>
      </c>
      <c r="AJ1489" s="44" t="str">
        <f t="shared" si="233"/>
        <v>30942872Y30481772X</v>
      </c>
      <c r="AK1489" s="2">
        <f>IF(COUNTIF(AJ$2:AJ1489,AJ1489)&gt;1,0,1)</f>
        <v>1</v>
      </c>
      <c r="AL1489" s="2">
        <f t="shared" si="234"/>
        <v>0</v>
      </c>
      <c r="AM1489" s="2">
        <f t="shared" si="235"/>
        <v>0</v>
      </c>
      <c r="AN1489" s="2">
        <f t="shared" si="236"/>
        <v>0</v>
      </c>
      <c r="AO1489" s="2" t="str">
        <f>VLOOKUP(D1489,'[1]Matriculados PD 2015_2019'!$D:$F,3,0)</f>
        <v>completo</v>
      </c>
      <c r="AP1489" s="2">
        <f t="shared" si="238"/>
        <v>1</v>
      </c>
      <c r="AQ1489" s="2">
        <f t="shared" si="239"/>
        <v>0</v>
      </c>
    </row>
    <row r="1490" spans="1:43">
      <c r="A1490" s="2">
        <v>532</v>
      </c>
      <c r="B1490" s="5" t="s">
        <v>413</v>
      </c>
      <c r="C1490" s="13" t="s">
        <v>120</v>
      </c>
      <c r="D1490" s="13" t="s">
        <v>2229</v>
      </c>
      <c r="E1490" s="14">
        <v>20431</v>
      </c>
      <c r="F1490" s="14">
        <v>102483</v>
      </c>
      <c r="G1490" s="14" t="s">
        <v>2230</v>
      </c>
      <c r="H1490" s="13" t="s">
        <v>83</v>
      </c>
      <c r="I1490" s="13" t="s">
        <v>74</v>
      </c>
      <c r="J1490" s="14" t="s">
        <v>75</v>
      </c>
      <c r="K1490" s="14" t="s">
        <v>2231</v>
      </c>
      <c r="L1490" s="13">
        <v>2017</v>
      </c>
      <c r="M1490" s="15">
        <v>43283</v>
      </c>
      <c r="N1490" s="16" t="s">
        <v>77</v>
      </c>
      <c r="O1490" s="16">
        <v>0</v>
      </c>
      <c r="P1490" s="16" t="s">
        <v>78</v>
      </c>
      <c r="Q1490" s="16" t="s">
        <v>78</v>
      </c>
      <c r="R1490" s="16" t="s">
        <v>78</v>
      </c>
      <c r="S1490" s="16" t="s">
        <v>78</v>
      </c>
      <c r="T1490" s="14" t="s">
        <v>90</v>
      </c>
      <c r="U1490" s="13" t="s">
        <v>476</v>
      </c>
      <c r="V1490" s="14" t="s">
        <v>477</v>
      </c>
      <c r="W1490" s="13" t="s">
        <v>83</v>
      </c>
      <c r="X1490" s="17" t="s">
        <v>456</v>
      </c>
      <c r="Y1490" s="14">
        <v>130</v>
      </c>
      <c r="Z1490" s="14" t="s">
        <v>478</v>
      </c>
      <c r="AA1490" s="13" t="s">
        <v>263</v>
      </c>
      <c r="AB1490" s="18" t="s">
        <v>264</v>
      </c>
      <c r="AC1490" s="4">
        <f t="shared" si="230"/>
        <v>1</v>
      </c>
      <c r="AD1490" s="2">
        <f>IF(COUNTIF(D$2:D1490,D1490)&gt;1,0,1)</f>
        <v>0</v>
      </c>
      <c r="AG1490" s="2">
        <f t="shared" si="231"/>
        <v>0</v>
      </c>
      <c r="AH1490" s="2">
        <f t="shared" si="237"/>
        <v>0</v>
      </c>
      <c r="AI1490" s="2">
        <f t="shared" si="232"/>
        <v>0</v>
      </c>
      <c r="AJ1490" s="44" t="str">
        <f t="shared" si="233"/>
        <v>30942872Y30481772X</v>
      </c>
      <c r="AK1490" s="2">
        <f>IF(COUNTIF(AJ$2:AJ1490,AJ1490)&gt;1,0,1)</f>
        <v>0</v>
      </c>
      <c r="AL1490" s="2">
        <f t="shared" si="234"/>
        <v>0</v>
      </c>
      <c r="AM1490" s="2">
        <f t="shared" si="235"/>
        <v>0</v>
      </c>
      <c r="AN1490" s="2">
        <f t="shared" si="236"/>
        <v>0</v>
      </c>
      <c r="AO1490" s="2" t="str">
        <f>VLOOKUP(D1490,'[1]Matriculados PD 2015_2019'!$D:$F,3,0)</f>
        <v>completo</v>
      </c>
      <c r="AP1490" s="2">
        <f t="shared" si="238"/>
        <v>0</v>
      </c>
      <c r="AQ1490" s="2">
        <f t="shared" si="239"/>
        <v>0</v>
      </c>
    </row>
    <row r="1491" spans="1:43">
      <c r="A1491" s="2">
        <v>532</v>
      </c>
      <c r="B1491" s="6" t="s">
        <v>413</v>
      </c>
      <c r="C1491" s="7" t="s">
        <v>120</v>
      </c>
      <c r="D1491" s="7" t="s">
        <v>2232</v>
      </c>
      <c r="E1491" s="8">
        <v>10335203</v>
      </c>
      <c r="F1491" s="8">
        <v>102483</v>
      </c>
      <c r="G1491" s="8" t="s">
        <v>2233</v>
      </c>
      <c r="H1491" s="7" t="s">
        <v>73</v>
      </c>
      <c r="I1491" s="7" t="s">
        <v>74</v>
      </c>
      <c r="J1491" s="8" t="s">
        <v>75</v>
      </c>
      <c r="K1491" s="8" t="s">
        <v>2234</v>
      </c>
      <c r="L1491" s="7">
        <v>2017</v>
      </c>
      <c r="M1491" s="9">
        <v>43168</v>
      </c>
      <c r="N1491" s="10" t="s">
        <v>77</v>
      </c>
      <c r="O1491" s="10">
        <v>0</v>
      </c>
      <c r="P1491" s="10" t="s">
        <v>78</v>
      </c>
      <c r="Q1491" s="10" t="s">
        <v>78</v>
      </c>
      <c r="R1491" s="10" t="s">
        <v>78</v>
      </c>
      <c r="S1491" s="10" t="s">
        <v>78</v>
      </c>
      <c r="T1491" s="8" t="s">
        <v>80</v>
      </c>
      <c r="U1491" s="7" t="s">
        <v>557</v>
      </c>
      <c r="V1491" s="8" t="s">
        <v>558</v>
      </c>
      <c r="W1491" s="7" t="s">
        <v>83</v>
      </c>
      <c r="X1491" s="11" t="s">
        <v>426</v>
      </c>
      <c r="Y1491" s="8">
        <v>805</v>
      </c>
      <c r="Z1491" s="8" t="s">
        <v>559</v>
      </c>
      <c r="AA1491" s="7" t="s">
        <v>263</v>
      </c>
      <c r="AB1491" s="12" t="s">
        <v>264</v>
      </c>
      <c r="AC1491" s="4">
        <f t="shared" si="230"/>
        <v>1</v>
      </c>
      <c r="AD1491" s="2">
        <f>IF(COUNTIF(D$2:D1491,D1491)&gt;1,0,1)</f>
        <v>1</v>
      </c>
      <c r="AG1491" s="2">
        <f t="shared" si="231"/>
        <v>0</v>
      </c>
      <c r="AH1491" s="2">
        <f t="shared" si="237"/>
        <v>0</v>
      </c>
      <c r="AI1491" s="2">
        <f t="shared" si="232"/>
        <v>1</v>
      </c>
      <c r="AJ1491" s="44" t="str">
        <f t="shared" si="233"/>
        <v>30955380W13755215L</v>
      </c>
      <c r="AK1491" s="2">
        <f>IF(COUNTIF(AJ$2:AJ1491,AJ1491)&gt;1,0,1)</f>
        <v>1</v>
      </c>
      <c r="AL1491" s="2">
        <f t="shared" si="234"/>
        <v>1</v>
      </c>
      <c r="AM1491" s="2">
        <f t="shared" si="235"/>
        <v>0</v>
      </c>
      <c r="AN1491" s="2">
        <f t="shared" si="236"/>
        <v>0</v>
      </c>
      <c r="AO1491" s="2">
        <f>VLOOKUP(D1491,'[1]Matriculados PD 2015_2019'!$D:$F,3,0)</f>
        <v>0</v>
      </c>
      <c r="AP1491" s="2">
        <f t="shared" si="238"/>
        <v>0</v>
      </c>
      <c r="AQ1491" s="2">
        <f t="shared" si="239"/>
        <v>0</v>
      </c>
    </row>
    <row r="1492" spans="1:43">
      <c r="A1492" s="2">
        <v>532</v>
      </c>
      <c r="B1492" s="5" t="s">
        <v>413</v>
      </c>
      <c r="C1492" s="13" t="s">
        <v>120</v>
      </c>
      <c r="D1492" s="13" t="s">
        <v>2232</v>
      </c>
      <c r="E1492" s="14">
        <v>10335203</v>
      </c>
      <c r="F1492" s="14">
        <v>102483</v>
      </c>
      <c r="G1492" s="14" t="s">
        <v>2233</v>
      </c>
      <c r="H1492" s="13" t="s">
        <v>73</v>
      </c>
      <c r="I1492" s="13" t="s">
        <v>74</v>
      </c>
      <c r="J1492" s="14" t="s">
        <v>75</v>
      </c>
      <c r="K1492" s="14" t="s">
        <v>2234</v>
      </c>
      <c r="L1492" s="13">
        <v>2017</v>
      </c>
      <c r="M1492" s="15">
        <v>43168</v>
      </c>
      <c r="N1492" s="16" t="s">
        <v>77</v>
      </c>
      <c r="O1492" s="16">
        <v>0</v>
      </c>
      <c r="P1492" s="16" t="s">
        <v>78</v>
      </c>
      <c r="Q1492" s="16" t="s">
        <v>78</v>
      </c>
      <c r="R1492" s="16" t="s">
        <v>78</v>
      </c>
      <c r="S1492" s="16" t="s">
        <v>78</v>
      </c>
      <c r="T1492" s="14" t="s">
        <v>80</v>
      </c>
      <c r="U1492" s="13" t="s">
        <v>2235</v>
      </c>
      <c r="V1492" s="14" t="s">
        <v>2236</v>
      </c>
      <c r="W1492" s="13" t="s">
        <v>73</v>
      </c>
      <c r="X1492" s="17" t="s">
        <v>426</v>
      </c>
      <c r="Y1492" s="14">
        <v>805</v>
      </c>
      <c r="Z1492" s="14" t="s">
        <v>559</v>
      </c>
      <c r="AA1492" s="13" t="s">
        <v>263</v>
      </c>
      <c r="AB1492" s="18" t="s">
        <v>264</v>
      </c>
      <c r="AC1492" s="4">
        <f t="shared" si="230"/>
        <v>1</v>
      </c>
      <c r="AD1492" s="2">
        <f>IF(COUNTIF(D$2:D1492,D1492)&gt;1,0,1)</f>
        <v>0</v>
      </c>
      <c r="AG1492" s="2">
        <f t="shared" si="231"/>
        <v>0</v>
      </c>
      <c r="AH1492" s="2">
        <f t="shared" si="237"/>
        <v>0</v>
      </c>
      <c r="AI1492" s="2">
        <f t="shared" si="232"/>
        <v>0</v>
      </c>
      <c r="AJ1492" s="44" t="str">
        <f t="shared" si="233"/>
        <v>30955380W30414061B</v>
      </c>
      <c r="AK1492" s="2">
        <f>IF(COUNTIF(AJ$2:AJ1492,AJ1492)&gt;1,0,1)</f>
        <v>1</v>
      </c>
      <c r="AL1492" s="2">
        <f t="shared" si="234"/>
        <v>0</v>
      </c>
      <c r="AM1492" s="2">
        <f t="shared" si="235"/>
        <v>0</v>
      </c>
      <c r="AN1492" s="2">
        <f t="shared" si="236"/>
        <v>0</v>
      </c>
      <c r="AO1492" s="2">
        <f>VLOOKUP(D1492,'[1]Matriculados PD 2015_2019'!$D:$F,3,0)</f>
        <v>0</v>
      </c>
      <c r="AP1492" s="2">
        <f t="shared" si="238"/>
        <v>0</v>
      </c>
      <c r="AQ1492" s="2">
        <f t="shared" si="239"/>
        <v>0</v>
      </c>
    </row>
    <row r="1493" spans="1:43">
      <c r="A1493" s="2">
        <v>532</v>
      </c>
      <c r="B1493" s="6" t="s">
        <v>413</v>
      </c>
      <c r="C1493" s="7" t="s">
        <v>120</v>
      </c>
      <c r="D1493" s="7" t="s">
        <v>2232</v>
      </c>
      <c r="E1493" s="8">
        <v>10335203</v>
      </c>
      <c r="F1493" s="8">
        <v>102483</v>
      </c>
      <c r="G1493" s="8" t="s">
        <v>2233</v>
      </c>
      <c r="H1493" s="7" t="s">
        <v>73</v>
      </c>
      <c r="I1493" s="7" t="s">
        <v>74</v>
      </c>
      <c r="J1493" s="8" t="s">
        <v>75</v>
      </c>
      <c r="K1493" s="8" t="s">
        <v>2234</v>
      </c>
      <c r="L1493" s="7">
        <v>2017</v>
      </c>
      <c r="M1493" s="9">
        <v>43168</v>
      </c>
      <c r="N1493" s="10" t="s">
        <v>77</v>
      </c>
      <c r="O1493" s="10">
        <v>0</v>
      </c>
      <c r="P1493" s="10" t="s">
        <v>78</v>
      </c>
      <c r="Q1493" s="10" t="s">
        <v>78</v>
      </c>
      <c r="R1493" s="10" t="s">
        <v>78</v>
      </c>
      <c r="S1493" s="10" t="s">
        <v>78</v>
      </c>
      <c r="T1493" s="8" t="s">
        <v>90</v>
      </c>
      <c r="U1493" s="7" t="s">
        <v>557</v>
      </c>
      <c r="V1493" s="8" t="s">
        <v>558</v>
      </c>
      <c r="W1493" s="7" t="s">
        <v>83</v>
      </c>
      <c r="X1493" s="11" t="s">
        <v>426</v>
      </c>
      <c r="Y1493" s="8">
        <v>805</v>
      </c>
      <c r="Z1493" s="8" t="s">
        <v>559</v>
      </c>
      <c r="AA1493" s="7" t="s">
        <v>263</v>
      </c>
      <c r="AB1493" s="12" t="s">
        <v>264</v>
      </c>
      <c r="AC1493" s="4">
        <f t="shared" si="230"/>
        <v>1</v>
      </c>
      <c r="AD1493" s="2">
        <f>IF(COUNTIF(D$2:D1493,D1493)&gt;1,0,1)</f>
        <v>0</v>
      </c>
      <c r="AG1493" s="2">
        <f t="shared" si="231"/>
        <v>0</v>
      </c>
      <c r="AH1493" s="2">
        <f t="shared" si="237"/>
        <v>0</v>
      </c>
      <c r="AI1493" s="2">
        <f t="shared" si="232"/>
        <v>0</v>
      </c>
      <c r="AJ1493" s="44" t="str">
        <f t="shared" si="233"/>
        <v>30955380W13755215L</v>
      </c>
      <c r="AK1493" s="2">
        <f>IF(COUNTIF(AJ$2:AJ1493,AJ1493)&gt;1,0,1)</f>
        <v>0</v>
      </c>
      <c r="AL1493" s="2">
        <f t="shared" si="234"/>
        <v>0</v>
      </c>
      <c r="AM1493" s="2">
        <f t="shared" si="235"/>
        <v>0</v>
      </c>
      <c r="AN1493" s="2">
        <f t="shared" si="236"/>
        <v>0</v>
      </c>
      <c r="AO1493" s="2">
        <f>VLOOKUP(D1493,'[1]Matriculados PD 2015_2019'!$D:$F,3,0)</f>
        <v>0</v>
      </c>
      <c r="AP1493" s="2">
        <f t="shared" si="238"/>
        <v>0</v>
      </c>
      <c r="AQ1493" s="2">
        <f t="shared" si="239"/>
        <v>0</v>
      </c>
    </row>
    <row r="1494" spans="1:43">
      <c r="A1494" s="2">
        <v>532</v>
      </c>
      <c r="B1494" s="5" t="s">
        <v>413</v>
      </c>
      <c r="C1494" s="13" t="s">
        <v>120</v>
      </c>
      <c r="D1494" s="13" t="s">
        <v>2237</v>
      </c>
      <c r="E1494" s="14">
        <v>10329878</v>
      </c>
      <c r="F1494" s="14">
        <v>102483</v>
      </c>
      <c r="G1494" s="14" t="s">
        <v>2238</v>
      </c>
      <c r="H1494" s="13" t="s">
        <v>83</v>
      </c>
      <c r="I1494" s="13" t="s">
        <v>74</v>
      </c>
      <c r="J1494" s="14" t="s">
        <v>75</v>
      </c>
      <c r="K1494" s="14" t="s">
        <v>2239</v>
      </c>
      <c r="L1494" s="13">
        <v>2017</v>
      </c>
      <c r="M1494" s="15">
        <v>43235</v>
      </c>
      <c r="N1494" s="16" t="s">
        <v>77</v>
      </c>
      <c r="O1494" s="16">
        <v>0</v>
      </c>
      <c r="P1494" s="16" t="s">
        <v>78</v>
      </c>
      <c r="Q1494" s="16" t="s">
        <v>78</v>
      </c>
      <c r="R1494" s="16" t="s">
        <v>78</v>
      </c>
      <c r="S1494" s="16" t="s">
        <v>78</v>
      </c>
      <c r="T1494" s="14" t="s">
        <v>80</v>
      </c>
      <c r="U1494" s="13" t="s">
        <v>2240</v>
      </c>
      <c r="V1494" s="14" t="s">
        <v>2241</v>
      </c>
      <c r="W1494" s="13" t="s">
        <v>83</v>
      </c>
      <c r="X1494" s="17" t="s">
        <v>456</v>
      </c>
      <c r="Y1494" s="14">
        <v>170</v>
      </c>
      <c r="Z1494" s="14" t="s">
        <v>457</v>
      </c>
      <c r="AA1494" s="13" t="s">
        <v>263</v>
      </c>
      <c r="AB1494" s="18" t="s">
        <v>264</v>
      </c>
      <c r="AC1494" s="4">
        <f t="shared" si="230"/>
        <v>1</v>
      </c>
      <c r="AD1494" s="2">
        <f>IF(COUNTIF(D$2:D1494,D1494)&gt;1,0,1)</f>
        <v>1</v>
      </c>
      <c r="AG1494" s="2">
        <f t="shared" si="231"/>
        <v>0</v>
      </c>
      <c r="AH1494" s="2">
        <f t="shared" si="237"/>
        <v>0</v>
      </c>
      <c r="AI1494" s="2">
        <f t="shared" si="232"/>
        <v>1</v>
      </c>
      <c r="AJ1494" s="44" t="str">
        <f t="shared" si="233"/>
        <v>30978080R30547167Q</v>
      </c>
      <c r="AK1494" s="2">
        <f>IF(COUNTIF(AJ$2:AJ1494,AJ1494)&gt;1,0,1)</f>
        <v>1</v>
      </c>
      <c r="AL1494" s="2">
        <f t="shared" si="234"/>
        <v>0</v>
      </c>
      <c r="AM1494" s="2">
        <f t="shared" si="235"/>
        <v>0</v>
      </c>
      <c r="AN1494" s="2">
        <f t="shared" si="236"/>
        <v>0</v>
      </c>
      <c r="AO1494" s="2" t="str">
        <f>VLOOKUP(D1494,'[1]Matriculados PD 2015_2019'!$D:$F,3,0)</f>
        <v>completo</v>
      </c>
      <c r="AP1494" s="2">
        <f t="shared" si="238"/>
        <v>1</v>
      </c>
      <c r="AQ1494" s="2">
        <f t="shared" si="239"/>
        <v>0</v>
      </c>
    </row>
    <row r="1495" spans="1:43">
      <c r="A1495" s="2">
        <v>532</v>
      </c>
      <c r="B1495" s="6" t="s">
        <v>413</v>
      </c>
      <c r="C1495" s="7" t="s">
        <v>120</v>
      </c>
      <c r="D1495" s="7" t="s">
        <v>2237</v>
      </c>
      <c r="E1495" s="8">
        <v>10329878</v>
      </c>
      <c r="F1495" s="8">
        <v>102483</v>
      </c>
      <c r="G1495" s="8" t="s">
        <v>2238</v>
      </c>
      <c r="H1495" s="7" t="s">
        <v>83</v>
      </c>
      <c r="I1495" s="7" t="s">
        <v>74</v>
      </c>
      <c r="J1495" s="8" t="s">
        <v>75</v>
      </c>
      <c r="K1495" s="8" t="s">
        <v>2239</v>
      </c>
      <c r="L1495" s="7">
        <v>2017</v>
      </c>
      <c r="M1495" s="9">
        <v>43235</v>
      </c>
      <c r="N1495" s="10" t="s">
        <v>77</v>
      </c>
      <c r="O1495" s="10">
        <v>0</v>
      </c>
      <c r="P1495" s="10" t="s">
        <v>78</v>
      </c>
      <c r="Q1495" s="10" t="s">
        <v>78</v>
      </c>
      <c r="R1495" s="10" t="s">
        <v>78</v>
      </c>
      <c r="S1495" s="10" t="s">
        <v>78</v>
      </c>
      <c r="T1495" s="8" t="s">
        <v>90</v>
      </c>
      <c r="U1495" s="7" t="s">
        <v>2240</v>
      </c>
      <c r="V1495" s="8" t="s">
        <v>2241</v>
      </c>
      <c r="W1495" s="7" t="s">
        <v>83</v>
      </c>
      <c r="X1495" s="11" t="s">
        <v>456</v>
      </c>
      <c r="Y1495" s="8">
        <v>170</v>
      </c>
      <c r="Z1495" s="8" t="s">
        <v>457</v>
      </c>
      <c r="AA1495" s="7" t="s">
        <v>263</v>
      </c>
      <c r="AB1495" s="12" t="s">
        <v>264</v>
      </c>
      <c r="AC1495" s="4">
        <f t="shared" si="230"/>
        <v>1</v>
      </c>
      <c r="AD1495" s="2">
        <f>IF(COUNTIF(D$2:D1495,D1495)&gt;1,0,1)</f>
        <v>0</v>
      </c>
      <c r="AG1495" s="2">
        <f t="shared" si="231"/>
        <v>0</v>
      </c>
      <c r="AH1495" s="2">
        <f t="shared" si="237"/>
        <v>0</v>
      </c>
      <c r="AI1495" s="2">
        <f t="shared" si="232"/>
        <v>0</v>
      </c>
      <c r="AJ1495" s="44" t="str">
        <f t="shared" si="233"/>
        <v>30978080R30547167Q</v>
      </c>
      <c r="AK1495" s="2">
        <f>IF(COUNTIF(AJ$2:AJ1495,AJ1495)&gt;1,0,1)</f>
        <v>0</v>
      </c>
      <c r="AL1495" s="2">
        <f t="shared" si="234"/>
        <v>0</v>
      </c>
      <c r="AM1495" s="2">
        <f t="shared" si="235"/>
        <v>0</v>
      </c>
      <c r="AN1495" s="2">
        <f t="shared" si="236"/>
        <v>0</v>
      </c>
      <c r="AO1495" s="2" t="str">
        <f>VLOOKUP(D1495,'[1]Matriculados PD 2015_2019'!$D:$F,3,0)</f>
        <v>completo</v>
      </c>
      <c r="AP1495" s="2">
        <f t="shared" si="238"/>
        <v>0</v>
      </c>
      <c r="AQ1495" s="2">
        <f t="shared" si="239"/>
        <v>0</v>
      </c>
    </row>
    <row r="1496" spans="1:43">
      <c r="A1496" s="2">
        <v>532</v>
      </c>
      <c r="B1496" s="5" t="s">
        <v>413</v>
      </c>
      <c r="C1496" s="13" t="s">
        <v>120</v>
      </c>
      <c r="D1496" s="13" t="s">
        <v>2242</v>
      </c>
      <c r="E1496" s="14">
        <v>10481611</v>
      </c>
      <c r="F1496" s="14">
        <v>102483</v>
      </c>
      <c r="G1496" s="14" t="s">
        <v>2243</v>
      </c>
      <c r="H1496" s="13" t="s">
        <v>83</v>
      </c>
      <c r="I1496" s="13" t="s">
        <v>74</v>
      </c>
      <c r="J1496" s="14" t="s">
        <v>75</v>
      </c>
      <c r="K1496" s="14" t="s">
        <v>2244</v>
      </c>
      <c r="L1496" s="13">
        <v>2017</v>
      </c>
      <c r="M1496" s="15">
        <v>43231</v>
      </c>
      <c r="N1496" s="16" t="s">
        <v>77</v>
      </c>
      <c r="O1496" s="16">
        <v>0</v>
      </c>
      <c r="P1496" s="16" t="s">
        <v>78</v>
      </c>
      <c r="Q1496" s="16" t="s">
        <v>79</v>
      </c>
      <c r="R1496" s="16" t="s">
        <v>78</v>
      </c>
      <c r="S1496" s="16" t="s">
        <v>78</v>
      </c>
      <c r="T1496" s="14" t="s">
        <v>80</v>
      </c>
      <c r="U1496" s="13" t="s">
        <v>417</v>
      </c>
      <c r="V1496" s="14" t="s">
        <v>418</v>
      </c>
      <c r="W1496" s="13" t="s">
        <v>83</v>
      </c>
      <c r="X1496" s="17" t="s">
        <v>419</v>
      </c>
      <c r="Y1496" s="14">
        <v>225</v>
      </c>
      <c r="Z1496" s="14" t="s">
        <v>420</v>
      </c>
      <c r="AA1496" s="13" t="s">
        <v>263</v>
      </c>
      <c r="AB1496" s="18" t="s">
        <v>264</v>
      </c>
      <c r="AC1496" s="4">
        <f t="shared" si="230"/>
        <v>1</v>
      </c>
      <c r="AD1496" s="2">
        <f>IF(COUNTIF(D$2:D1496,D1496)&gt;1,0,1)</f>
        <v>1</v>
      </c>
      <c r="AG1496" s="2">
        <f t="shared" si="231"/>
        <v>1</v>
      </c>
      <c r="AH1496" s="2">
        <f t="shared" si="237"/>
        <v>0</v>
      </c>
      <c r="AI1496" s="2">
        <f t="shared" si="232"/>
        <v>1</v>
      </c>
      <c r="AJ1496" s="44" t="str">
        <f t="shared" si="233"/>
        <v>30986995S26461631Q</v>
      </c>
      <c r="AK1496" s="2">
        <f>IF(COUNTIF(AJ$2:AJ1496,AJ1496)&gt;1,0,1)</f>
        <v>1</v>
      </c>
      <c r="AL1496" s="2">
        <f t="shared" si="234"/>
        <v>1</v>
      </c>
      <c r="AM1496" s="2">
        <f t="shared" si="235"/>
        <v>0</v>
      </c>
      <c r="AN1496" s="2">
        <f t="shared" si="236"/>
        <v>0</v>
      </c>
      <c r="AO1496" s="2" t="str">
        <f>VLOOKUP(D1496,'[1]Matriculados PD 2015_2019'!$D:$F,3,0)</f>
        <v>completo</v>
      </c>
      <c r="AP1496" s="2">
        <f t="shared" si="238"/>
        <v>1</v>
      </c>
      <c r="AQ1496" s="2">
        <f t="shared" si="239"/>
        <v>0</v>
      </c>
    </row>
    <row r="1497" spans="1:43">
      <c r="A1497" s="2">
        <v>532</v>
      </c>
      <c r="B1497" s="6" t="s">
        <v>413</v>
      </c>
      <c r="C1497" s="7" t="s">
        <v>120</v>
      </c>
      <c r="D1497" s="7" t="s">
        <v>2242</v>
      </c>
      <c r="E1497" s="8">
        <v>10481611</v>
      </c>
      <c r="F1497" s="8">
        <v>102483</v>
      </c>
      <c r="G1497" s="8" t="s">
        <v>2243</v>
      </c>
      <c r="H1497" s="7" t="s">
        <v>83</v>
      </c>
      <c r="I1497" s="7" t="s">
        <v>74</v>
      </c>
      <c r="J1497" s="8" t="s">
        <v>75</v>
      </c>
      <c r="K1497" s="8" t="s">
        <v>2244</v>
      </c>
      <c r="L1497" s="7">
        <v>2017</v>
      </c>
      <c r="M1497" s="9">
        <v>43231</v>
      </c>
      <c r="N1497" s="10" t="s">
        <v>77</v>
      </c>
      <c r="O1497" s="10">
        <v>0</v>
      </c>
      <c r="P1497" s="10" t="s">
        <v>78</v>
      </c>
      <c r="Q1497" s="10" t="s">
        <v>79</v>
      </c>
      <c r="R1497" s="10" t="s">
        <v>78</v>
      </c>
      <c r="S1497" s="10" t="s">
        <v>78</v>
      </c>
      <c r="T1497" s="8" t="s">
        <v>80</v>
      </c>
      <c r="U1497" s="7" t="s">
        <v>1394</v>
      </c>
      <c r="V1497" s="8" t="s">
        <v>1395</v>
      </c>
      <c r="W1497" s="7"/>
      <c r="X1497" s="11"/>
      <c r="Y1497" s="8"/>
      <c r="Z1497" s="8"/>
      <c r="AA1497" s="7"/>
      <c r="AB1497" s="12"/>
      <c r="AC1497" s="4">
        <f t="shared" si="230"/>
        <v>1</v>
      </c>
      <c r="AD1497" s="2">
        <f>IF(COUNTIF(D$2:D1497,D1497)&gt;1,0,1)</f>
        <v>0</v>
      </c>
      <c r="AG1497" s="2">
        <f t="shared" si="231"/>
        <v>0</v>
      </c>
      <c r="AH1497" s="2">
        <f t="shared" si="237"/>
        <v>0</v>
      </c>
      <c r="AI1497" s="2">
        <f t="shared" si="232"/>
        <v>0</v>
      </c>
      <c r="AJ1497" s="44" t="str">
        <f t="shared" si="233"/>
        <v>30986995S30985649A</v>
      </c>
      <c r="AK1497" s="2">
        <f>IF(COUNTIF(AJ$2:AJ1497,AJ1497)&gt;1,0,1)</f>
        <v>1</v>
      </c>
      <c r="AL1497" s="2">
        <f t="shared" si="234"/>
        <v>0</v>
      </c>
      <c r="AM1497" s="2">
        <f t="shared" si="235"/>
        <v>0</v>
      </c>
      <c r="AN1497" s="2">
        <f t="shared" si="236"/>
        <v>0</v>
      </c>
      <c r="AO1497" s="2" t="str">
        <f>VLOOKUP(D1497,'[1]Matriculados PD 2015_2019'!$D:$F,3,0)</f>
        <v>completo</v>
      </c>
      <c r="AP1497" s="2">
        <f t="shared" si="238"/>
        <v>0</v>
      </c>
      <c r="AQ1497" s="2">
        <f t="shared" si="239"/>
        <v>0</v>
      </c>
    </row>
    <row r="1498" spans="1:43">
      <c r="A1498" s="2">
        <v>532</v>
      </c>
      <c r="B1498" s="5" t="s">
        <v>413</v>
      </c>
      <c r="C1498" s="13" t="s">
        <v>120</v>
      </c>
      <c r="D1498" s="13" t="s">
        <v>2242</v>
      </c>
      <c r="E1498" s="14">
        <v>10481611</v>
      </c>
      <c r="F1498" s="14">
        <v>102483</v>
      </c>
      <c r="G1498" s="14" t="s">
        <v>2243</v>
      </c>
      <c r="H1498" s="13" t="s">
        <v>83</v>
      </c>
      <c r="I1498" s="13" t="s">
        <v>74</v>
      </c>
      <c r="J1498" s="14" t="s">
        <v>75</v>
      </c>
      <c r="K1498" s="14" t="s">
        <v>2244</v>
      </c>
      <c r="L1498" s="13">
        <v>2017</v>
      </c>
      <c r="M1498" s="15">
        <v>43231</v>
      </c>
      <c r="N1498" s="16" t="s">
        <v>77</v>
      </c>
      <c r="O1498" s="16">
        <v>0</v>
      </c>
      <c r="P1498" s="16" t="s">
        <v>78</v>
      </c>
      <c r="Q1498" s="16" t="s">
        <v>79</v>
      </c>
      <c r="R1498" s="16" t="s">
        <v>78</v>
      </c>
      <c r="S1498" s="16" t="s">
        <v>78</v>
      </c>
      <c r="T1498" s="14" t="s">
        <v>90</v>
      </c>
      <c r="U1498" s="13" t="s">
        <v>417</v>
      </c>
      <c r="V1498" s="14" t="s">
        <v>418</v>
      </c>
      <c r="W1498" s="13" t="s">
        <v>83</v>
      </c>
      <c r="X1498" s="17" t="s">
        <v>419</v>
      </c>
      <c r="Y1498" s="14">
        <v>225</v>
      </c>
      <c r="Z1498" s="14" t="s">
        <v>420</v>
      </c>
      <c r="AA1498" s="13" t="s">
        <v>263</v>
      </c>
      <c r="AB1498" s="18" t="s">
        <v>264</v>
      </c>
      <c r="AC1498" s="4">
        <f t="shared" si="230"/>
        <v>1</v>
      </c>
      <c r="AD1498" s="2">
        <f>IF(COUNTIF(D$2:D1498,D1498)&gt;1,0,1)</f>
        <v>0</v>
      </c>
      <c r="AG1498" s="2">
        <f t="shared" si="231"/>
        <v>0</v>
      </c>
      <c r="AH1498" s="2">
        <f t="shared" si="237"/>
        <v>0</v>
      </c>
      <c r="AI1498" s="2">
        <f t="shared" si="232"/>
        <v>0</v>
      </c>
      <c r="AJ1498" s="44" t="str">
        <f t="shared" si="233"/>
        <v>30986995S26461631Q</v>
      </c>
      <c r="AK1498" s="2">
        <f>IF(COUNTIF(AJ$2:AJ1498,AJ1498)&gt;1,0,1)</f>
        <v>0</v>
      </c>
      <c r="AL1498" s="2">
        <f t="shared" si="234"/>
        <v>0</v>
      </c>
      <c r="AM1498" s="2">
        <f t="shared" si="235"/>
        <v>0</v>
      </c>
      <c r="AN1498" s="2">
        <f t="shared" si="236"/>
        <v>0</v>
      </c>
      <c r="AO1498" s="2" t="str">
        <f>VLOOKUP(D1498,'[1]Matriculados PD 2015_2019'!$D:$F,3,0)</f>
        <v>completo</v>
      </c>
      <c r="AP1498" s="2">
        <f t="shared" si="238"/>
        <v>0</v>
      </c>
      <c r="AQ1498" s="2">
        <f t="shared" si="239"/>
        <v>0</v>
      </c>
    </row>
    <row r="1499" spans="1:43">
      <c r="A1499" s="2">
        <v>532</v>
      </c>
      <c r="B1499" s="6" t="s">
        <v>413</v>
      </c>
      <c r="C1499" s="7" t="s">
        <v>120</v>
      </c>
      <c r="D1499" s="7" t="s">
        <v>2245</v>
      </c>
      <c r="E1499" s="8">
        <v>10509496</v>
      </c>
      <c r="F1499" s="8">
        <v>102483</v>
      </c>
      <c r="G1499" s="8" t="s">
        <v>2246</v>
      </c>
      <c r="H1499" s="7" t="s">
        <v>73</v>
      </c>
      <c r="I1499" s="7" t="s">
        <v>74</v>
      </c>
      <c r="J1499" s="8" t="s">
        <v>75</v>
      </c>
      <c r="K1499" s="8" t="s">
        <v>2247</v>
      </c>
      <c r="L1499" s="7">
        <v>2017</v>
      </c>
      <c r="M1499" s="9">
        <v>43398</v>
      </c>
      <c r="N1499" s="10" t="s">
        <v>77</v>
      </c>
      <c r="O1499" s="10">
        <v>0</v>
      </c>
      <c r="P1499" s="10" t="s">
        <v>78</v>
      </c>
      <c r="Q1499" s="10" t="s">
        <v>78</v>
      </c>
      <c r="R1499" s="10" t="s">
        <v>78</v>
      </c>
      <c r="S1499" s="10" t="s">
        <v>79</v>
      </c>
      <c r="T1499" s="8" t="s">
        <v>80</v>
      </c>
      <c r="U1499" s="7" t="s">
        <v>2248</v>
      </c>
      <c r="V1499" s="8" t="s">
        <v>2249</v>
      </c>
      <c r="W1499" s="7" t="s">
        <v>83</v>
      </c>
      <c r="X1499" s="11" t="s">
        <v>426</v>
      </c>
      <c r="Y1499" s="8">
        <v>215</v>
      </c>
      <c r="Z1499" s="8" t="s">
        <v>430</v>
      </c>
      <c r="AA1499" s="7" t="s">
        <v>263</v>
      </c>
      <c r="AB1499" s="12" t="s">
        <v>264</v>
      </c>
      <c r="AC1499" s="4">
        <f t="shared" si="230"/>
        <v>1</v>
      </c>
      <c r="AD1499" s="2">
        <f>IF(COUNTIF(D$2:D1499,D1499)&gt;1,0,1)</f>
        <v>1</v>
      </c>
      <c r="AG1499" s="2">
        <f t="shared" si="231"/>
        <v>0</v>
      </c>
      <c r="AH1499" s="2">
        <f t="shared" si="237"/>
        <v>0</v>
      </c>
      <c r="AI1499" s="2">
        <f t="shared" si="232"/>
        <v>1</v>
      </c>
      <c r="AJ1499" s="44" t="str">
        <f t="shared" si="233"/>
        <v>45748034E52547673X</v>
      </c>
      <c r="AK1499" s="2">
        <f>IF(COUNTIF(AJ$2:AJ1499,AJ1499)&gt;1,0,1)</f>
        <v>1</v>
      </c>
      <c r="AL1499" s="2">
        <f t="shared" si="234"/>
        <v>0</v>
      </c>
      <c r="AM1499" s="2">
        <f t="shared" si="235"/>
        <v>1</v>
      </c>
      <c r="AN1499" s="2">
        <f t="shared" si="236"/>
        <v>0</v>
      </c>
      <c r="AO1499" s="2" t="str">
        <f>VLOOKUP(D1499,'[1]Matriculados PD 2015_2019'!$D:$F,3,0)</f>
        <v>completo</v>
      </c>
      <c r="AP1499" s="2">
        <f t="shared" si="238"/>
        <v>1</v>
      </c>
      <c r="AQ1499" s="2">
        <f t="shared" si="239"/>
        <v>0</v>
      </c>
    </row>
    <row r="1500" spans="1:43">
      <c r="A1500" s="2">
        <v>532</v>
      </c>
      <c r="B1500" s="5" t="s">
        <v>413</v>
      </c>
      <c r="C1500" s="13" t="s">
        <v>120</v>
      </c>
      <c r="D1500" s="13" t="s">
        <v>2245</v>
      </c>
      <c r="E1500" s="14">
        <v>10509496</v>
      </c>
      <c r="F1500" s="14">
        <v>102483</v>
      </c>
      <c r="G1500" s="14" t="s">
        <v>2246</v>
      </c>
      <c r="H1500" s="13" t="s">
        <v>73</v>
      </c>
      <c r="I1500" s="13" t="s">
        <v>74</v>
      </c>
      <c r="J1500" s="14" t="s">
        <v>75</v>
      </c>
      <c r="K1500" s="14" t="s">
        <v>2247</v>
      </c>
      <c r="L1500" s="13">
        <v>2017</v>
      </c>
      <c r="M1500" s="15">
        <v>43398</v>
      </c>
      <c r="N1500" s="16" t="s">
        <v>77</v>
      </c>
      <c r="O1500" s="16">
        <v>0</v>
      </c>
      <c r="P1500" s="16" t="s">
        <v>78</v>
      </c>
      <c r="Q1500" s="16" t="s">
        <v>78</v>
      </c>
      <c r="R1500" s="16" t="s">
        <v>78</v>
      </c>
      <c r="S1500" s="16" t="s">
        <v>79</v>
      </c>
      <c r="T1500" s="14" t="s">
        <v>90</v>
      </c>
      <c r="U1500" s="13" t="s">
        <v>2248</v>
      </c>
      <c r="V1500" s="14" t="s">
        <v>2249</v>
      </c>
      <c r="W1500" s="13" t="s">
        <v>83</v>
      </c>
      <c r="X1500" s="17" t="s">
        <v>426</v>
      </c>
      <c r="Y1500" s="14">
        <v>215</v>
      </c>
      <c r="Z1500" s="14" t="s">
        <v>430</v>
      </c>
      <c r="AA1500" s="13" t="s">
        <v>263</v>
      </c>
      <c r="AB1500" s="18" t="s">
        <v>264</v>
      </c>
      <c r="AC1500" s="4">
        <f t="shared" si="230"/>
        <v>1</v>
      </c>
      <c r="AD1500" s="2">
        <f>IF(COUNTIF(D$2:D1500,D1500)&gt;1,0,1)</f>
        <v>0</v>
      </c>
      <c r="AG1500" s="2">
        <f t="shared" si="231"/>
        <v>0</v>
      </c>
      <c r="AH1500" s="2">
        <f t="shared" si="237"/>
        <v>0</v>
      </c>
      <c r="AI1500" s="2">
        <f t="shared" si="232"/>
        <v>0</v>
      </c>
      <c r="AJ1500" s="44" t="str">
        <f t="shared" si="233"/>
        <v>45748034E52547673X</v>
      </c>
      <c r="AK1500" s="2">
        <f>IF(COUNTIF(AJ$2:AJ1500,AJ1500)&gt;1,0,1)</f>
        <v>0</v>
      </c>
      <c r="AL1500" s="2">
        <f t="shared" si="234"/>
        <v>0</v>
      </c>
      <c r="AM1500" s="2">
        <f t="shared" si="235"/>
        <v>0</v>
      </c>
      <c r="AN1500" s="2">
        <f t="shared" si="236"/>
        <v>0</v>
      </c>
      <c r="AO1500" s="2" t="str">
        <f>VLOOKUP(D1500,'[1]Matriculados PD 2015_2019'!$D:$F,3,0)</f>
        <v>completo</v>
      </c>
      <c r="AP1500" s="2">
        <f t="shared" si="238"/>
        <v>0</v>
      </c>
      <c r="AQ1500" s="2">
        <f t="shared" si="239"/>
        <v>0</v>
      </c>
    </row>
    <row r="1501" spans="1:43">
      <c r="A1501" s="2">
        <v>532</v>
      </c>
      <c r="B1501" s="6" t="s">
        <v>413</v>
      </c>
      <c r="C1501" s="7" t="s">
        <v>120</v>
      </c>
      <c r="D1501" s="7" t="s">
        <v>2250</v>
      </c>
      <c r="E1501" s="8">
        <v>20053495</v>
      </c>
      <c r="F1501" s="8">
        <v>102483</v>
      </c>
      <c r="G1501" s="8" t="s">
        <v>2251</v>
      </c>
      <c r="H1501" s="7" t="s">
        <v>73</v>
      </c>
      <c r="I1501" s="7" t="s">
        <v>74</v>
      </c>
      <c r="J1501" s="8" t="s">
        <v>75</v>
      </c>
      <c r="K1501" s="8" t="s">
        <v>2252</v>
      </c>
      <c r="L1501" s="7">
        <v>2017</v>
      </c>
      <c r="M1501" s="9">
        <v>43035</v>
      </c>
      <c r="N1501" s="10" t="s">
        <v>77</v>
      </c>
      <c r="O1501" s="10">
        <v>0</v>
      </c>
      <c r="P1501" s="10" t="s">
        <v>78</v>
      </c>
      <c r="Q1501" s="10" t="s">
        <v>78</v>
      </c>
      <c r="R1501" s="10" t="s">
        <v>78</v>
      </c>
      <c r="S1501" s="10" t="s">
        <v>78</v>
      </c>
      <c r="T1501" s="8" t="s">
        <v>80</v>
      </c>
      <c r="U1501" s="7" t="s">
        <v>511</v>
      </c>
      <c r="V1501" s="8" t="s">
        <v>512</v>
      </c>
      <c r="W1501" s="7" t="s">
        <v>73</v>
      </c>
      <c r="X1501" s="11" t="s">
        <v>358</v>
      </c>
      <c r="Y1501" s="8">
        <v>735</v>
      </c>
      <c r="Z1501" s="8" t="s">
        <v>505</v>
      </c>
      <c r="AA1501" s="7" t="s">
        <v>263</v>
      </c>
      <c r="AB1501" s="12" t="s">
        <v>264</v>
      </c>
      <c r="AC1501" s="4">
        <f t="shared" si="230"/>
        <v>1</v>
      </c>
      <c r="AD1501" s="2">
        <f>IF(COUNTIF(D$2:D1501,D1501)&gt;1,0,1)</f>
        <v>1</v>
      </c>
      <c r="AG1501" s="2">
        <f t="shared" si="231"/>
        <v>0</v>
      </c>
      <c r="AH1501" s="2">
        <f t="shared" si="237"/>
        <v>0</v>
      </c>
      <c r="AI1501" s="2">
        <f t="shared" si="232"/>
        <v>1</v>
      </c>
      <c r="AJ1501" s="44" t="str">
        <f t="shared" si="233"/>
        <v>49094161V25903422V</v>
      </c>
      <c r="AK1501" s="2">
        <f>IF(COUNTIF(AJ$2:AJ1501,AJ1501)&gt;1,0,1)</f>
        <v>1</v>
      </c>
      <c r="AL1501" s="2">
        <f t="shared" si="234"/>
        <v>1</v>
      </c>
      <c r="AM1501" s="2">
        <f t="shared" si="235"/>
        <v>0</v>
      </c>
      <c r="AN1501" s="2">
        <f t="shared" si="236"/>
        <v>0</v>
      </c>
      <c r="AO1501" s="2" t="str">
        <f>VLOOKUP(D1501,'[1]Matriculados PD 2015_2019'!$D:$F,3,0)</f>
        <v>completo</v>
      </c>
      <c r="AP1501" s="2">
        <f t="shared" si="238"/>
        <v>1</v>
      </c>
      <c r="AQ1501" s="2">
        <f t="shared" si="239"/>
        <v>0</v>
      </c>
    </row>
    <row r="1502" spans="1:43">
      <c r="A1502" s="2">
        <v>532</v>
      </c>
      <c r="B1502" s="5" t="s">
        <v>413</v>
      </c>
      <c r="C1502" s="13" t="s">
        <v>120</v>
      </c>
      <c r="D1502" s="13" t="s">
        <v>2250</v>
      </c>
      <c r="E1502" s="14">
        <v>20053495</v>
      </c>
      <c r="F1502" s="14">
        <v>102483</v>
      </c>
      <c r="G1502" s="14" t="s">
        <v>2251</v>
      </c>
      <c r="H1502" s="13" t="s">
        <v>73</v>
      </c>
      <c r="I1502" s="13" t="s">
        <v>74</v>
      </c>
      <c r="J1502" s="14" t="s">
        <v>75</v>
      </c>
      <c r="K1502" s="14" t="s">
        <v>2252</v>
      </c>
      <c r="L1502" s="13">
        <v>2017</v>
      </c>
      <c r="M1502" s="15">
        <v>43035</v>
      </c>
      <c r="N1502" s="16" t="s">
        <v>77</v>
      </c>
      <c r="O1502" s="16">
        <v>0</v>
      </c>
      <c r="P1502" s="16" t="s">
        <v>78</v>
      </c>
      <c r="Q1502" s="16" t="s">
        <v>78</v>
      </c>
      <c r="R1502" s="16" t="s">
        <v>78</v>
      </c>
      <c r="S1502" s="16" t="s">
        <v>78</v>
      </c>
      <c r="T1502" s="14" t="s">
        <v>80</v>
      </c>
      <c r="U1502" s="13" t="s">
        <v>1332</v>
      </c>
      <c r="V1502" s="14" t="s">
        <v>1333</v>
      </c>
      <c r="W1502" s="13" t="s">
        <v>73</v>
      </c>
      <c r="X1502" s="17" t="s">
        <v>358</v>
      </c>
      <c r="Y1502" s="14">
        <v>735</v>
      </c>
      <c r="Z1502" s="14" t="s">
        <v>505</v>
      </c>
      <c r="AA1502" s="13" t="s">
        <v>263</v>
      </c>
      <c r="AB1502" s="18" t="s">
        <v>264</v>
      </c>
      <c r="AC1502" s="4">
        <f t="shared" si="230"/>
        <v>1</v>
      </c>
      <c r="AD1502" s="2">
        <f>IF(COUNTIF(D$2:D1502,D1502)&gt;1,0,1)</f>
        <v>0</v>
      </c>
      <c r="AG1502" s="2">
        <f t="shared" si="231"/>
        <v>0</v>
      </c>
      <c r="AH1502" s="2">
        <f t="shared" si="237"/>
        <v>0</v>
      </c>
      <c r="AI1502" s="2">
        <f t="shared" si="232"/>
        <v>0</v>
      </c>
      <c r="AJ1502" s="44" t="str">
        <f t="shared" si="233"/>
        <v>49094161VX7658568M</v>
      </c>
      <c r="AK1502" s="2">
        <f>IF(COUNTIF(AJ$2:AJ1502,AJ1502)&gt;1,0,1)</f>
        <v>1</v>
      </c>
      <c r="AL1502" s="2">
        <f t="shared" si="234"/>
        <v>0</v>
      </c>
      <c r="AM1502" s="2">
        <f t="shared" si="235"/>
        <v>0</v>
      </c>
      <c r="AN1502" s="2">
        <f t="shared" si="236"/>
        <v>0</v>
      </c>
      <c r="AO1502" s="2" t="str">
        <f>VLOOKUP(D1502,'[1]Matriculados PD 2015_2019'!$D:$F,3,0)</f>
        <v>completo</v>
      </c>
      <c r="AP1502" s="2">
        <f t="shared" si="238"/>
        <v>0</v>
      </c>
      <c r="AQ1502" s="2">
        <f t="shared" si="239"/>
        <v>0</v>
      </c>
    </row>
    <row r="1503" spans="1:43">
      <c r="A1503" s="2">
        <v>532</v>
      </c>
      <c r="B1503" s="5" t="s">
        <v>413</v>
      </c>
      <c r="C1503" s="13" t="s">
        <v>120</v>
      </c>
      <c r="D1503" s="13" t="s">
        <v>2250</v>
      </c>
      <c r="E1503" s="14">
        <v>20053495</v>
      </c>
      <c r="F1503" s="14">
        <v>102483</v>
      </c>
      <c r="G1503" s="14" t="s">
        <v>2251</v>
      </c>
      <c r="H1503" s="13" t="s">
        <v>73</v>
      </c>
      <c r="I1503" s="13" t="s">
        <v>74</v>
      </c>
      <c r="J1503" s="14" t="s">
        <v>75</v>
      </c>
      <c r="K1503" s="14" t="s">
        <v>2252</v>
      </c>
      <c r="L1503" s="13">
        <v>2017</v>
      </c>
      <c r="M1503" s="15">
        <v>43035</v>
      </c>
      <c r="N1503" s="16" t="s">
        <v>77</v>
      </c>
      <c r="O1503" s="16">
        <v>0</v>
      </c>
      <c r="P1503" s="16" t="s">
        <v>78</v>
      </c>
      <c r="Q1503" s="16" t="s">
        <v>78</v>
      </c>
      <c r="R1503" s="16" t="s">
        <v>78</v>
      </c>
      <c r="S1503" s="16" t="s">
        <v>78</v>
      </c>
      <c r="T1503" s="14" t="s">
        <v>90</v>
      </c>
      <c r="U1503" s="13" t="s">
        <v>511</v>
      </c>
      <c r="V1503" s="14" t="s">
        <v>512</v>
      </c>
      <c r="W1503" s="13" t="s">
        <v>73</v>
      </c>
      <c r="X1503" s="17" t="s">
        <v>358</v>
      </c>
      <c r="Y1503" s="14">
        <v>735</v>
      </c>
      <c r="Z1503" s="14" t="s">
        <v>505</v>
      </c>
      <c r="AA1503" s="13" t="s">
        <v>263</v>
      </c>
      <c r="AB1503" s="18" t="s">
        <v>264</v>
      </c>
      <c r="AC1503" s="4">
        <f t="shared" si="230"/>
        <v>1</v>
      </c>
      <c r="AD1503" s="2">
        <f>IF(COUNTIF(D$2:D1503,D1503)&gt;1,0,1)</f>
        <v>0</v>
      </c>
      <c r="AG1503" s="2">
        <f t="shared" si="231"/>
        <v>0</v>
      </c>
      <c r="AH1503" s="2">
        <f t="shared" si="237"/>
        <v>0</v>
      </c>
      <c r="AI1503" s="2">
        <f t="shared" si="232"/>
        <v>0</v>
      </c>
      <c r="AJ1503" s="44" t="str">
        <f t="shared" si="233"/>
        <v>49094161V25903422V</v>
      </c>
      <c r="AK1503" s="2">
        <f>IF(COUNTIF(AJ$2:AJ1503,AJ1503)&gt;1,0,1)</f>
        <v>0</v>
      </c>
      <c r="AL1503" s="2">
        <f t="shared" si="234"/>
        <v>0</v>
      </c>
      <c r="AM1503" s="2">
        <f t="shared" si="235"/>
        <v>0</v>
      </c>
      <c r="AN1503" s="2">
        <f t="shared" si="236"/>
        <v>0</v>
      </c>
      <c r="AO1503" s="2" t="str">
        <f>VLOOKUP(D1503,'[1]Matriculados PD 2015_2019'!$D:$F,3,0)</f>
        <v>completo</v>
      </c>
      <c r="AP1503" s="2">
        <f t="shared" si="238"/>
        <v>0</v>
      </c>
      <c r="AQ1503" s="2">
        <f t="shared" si="239"/>
        <v>0</v>
      </c>
    </row>
    <row r="1504" spans="1:43">
      <c r="A1504" s="2">
        <v>532</v>
      </c>
      <c r="B1504" s="6" t="s">
        <v>413</v>
      </c>
      <c r="C1504" s="7" t="s">
        <v>120</v>
      </c>
      <c r="D1504" s="7" t="s">
        <v>2253</v>
      </c>
      <c r="E1504" s="8">
        <v>10444158</v>
      </c>
      <c r="F1504" s="8">
        <v>102483</v>
      </c>
      <c r="G1504" s="8" t="s">
        <v>2254</v>
      </c>
      <c r="H1504" s="7" t="s">
        <v>73</v>
      </c>
      <c r="I1504" s="7" t="s">
        <v>74</v>
      </c>
      <c r="J1504" s="8" t="s">
        <v>75</v>
      </c>
      <c r="K1504" s="8" t="s">
        <v>2255</v>
      </c>
      <c r="L1504" s="7">
        <v>2017</v>
      </c>
      <c r="M1504" s="9">
        <v>43383</v>
      </c>
      <c r="N1504" s="10" t="s">
        <v>77</v>
      </c>
      <c r="O1504" s="10">
        <v>0</v>
      </c>
      <c r="P1504" s="10" t="s">
        <v>78</v>
      </c>
      <c r="Q1504" s="10" t="s">
        <v>79</v>
      </c>
      <c r="R1504" s="10" t="s">
        <v>78</v>
      </c>
      <c r="S1504" s="10" t="s">
        <v>78</v>
      </c>
      <c r="T1504" s="8" t="s">
        <v>80</v>
      </c>
      <c r="U1504" s="7">
        <v>918710807</v>
      </c>
      <c r="V1504" s="8" t="s">
        <v>2256</v>
      </c>
      <c r="W1504" s="7"/>
      <c r="X1504" s="11"/>
      <c r="Y1504" s="8"/>
      <c r="Z1504" s="8"/>
      <c r="AA1504" s="7"/>
      <c r="AB1504" s="12"/>
      <c r="AC1504" s="4">
        <f t="shared" si="230"/>
        <v>1</v>
      </c>
      <c r="AD1504" s="2">
        <f>IF(COUNTIF(D$2:D1504,D1504)&gt;1,0,1)</f>
        <v>1</v>
      </c>
      <c r="AG1504" s="2">
        <f t="shared" si="231"/>
        <v>1</v>
      </c>
      <c r="AH1504" s="2">
        <f t="shared" si="237"/>
        <v>0</v>
      </c>
      <c r="AI1504" s="2">
        <f t="shared" si="232"/>
        <v>1</v>
      </c>
      <c r="AJ1504" s="44" t="str">
        <f t="shared" si="233"/>
        <v>52005845Q918710807</v>
      </c>
      <c r="AK1504" s="2">
        <f>IF(COUNTIF(AJ$2:AJ1504,AJ1504)&gt;1,0,1)</f>
        <v>1</v>
      </c>
      <c r="AL1504" s="2">
        <f t="shared" si="234"/>
        <v>1</v>
      </c>
      <c r="AM1504" s="2">
        <f t="shared" si="235"/>
        <v>0</v>
      </c>
      <c r="AN1504" s="2">
        <f t="shared" si="236"/>
        <v>0</v>
      </c>
      <c r="AO1504" s="2" t="str">
        <f>VLOOKUP(D1504,'[1]Matriculados PD 2015_2019'!$D:$F,3,0)</f>
        <v>completo</v>
      </c>
      <c r="AP1504" s="2">
        <f t="shared" si="238"/>
        <v>1</v>
      </c>
      <c r="AQ1504" s="2">
        <f t="shared" si="239"/>
        <v>0</v>
      </c>
    </row>
    <row r="1505" spans="1:43">
      <c r="A1505" s="2">
        <v>532</v>
      </c>
      <c r="B1505" s="5" t="s">
        <v>413</v>
      </c>
      <c r="C1505" s="13" t="s">
        <v>120</v>
      </c>
      <c r="D1505" s="13" t="s">
        <v>2253</v>
      </c>
      <c r="E1505" s="14">
        <v>10444158</v>
      </c>
      <c r="F1505" s="14">
        <v>102483</v>
      </c>
      <c r="G1505" s="14" t="s">
        <v>2254</v>
      </c>
      <c r="H1505" s="13" t="s">
        <v>73</v>
      </c>
      <c r="I1505" s="13" t="s">
        <v>74</v>
      </c>
      <c r="J1505" s="14" t="s">
        <v>75</v>
      </c>
      <c r="K1505" s="14" t="s">
        <v>2255</v>
      </c>
      <c r="L1505" s="13">
        <v>2017</v>
      </c>
      <c r="M1505" s="15">
        <v>43383</v>
      </c>
      <c r="N1505" s="16" t="s">
        <v>77</v>
      </c>
      <c r="O1505" s="16">
        <v>0</v>
      </c>
      <c r="P1505" s="16" t="s">
        <v>78</v>
      </c>
      <c r="Q1505" s="16" t="s">
        <v>79</v>
      </c>
      <c r="R1505" s="16" t="s">
        <v>78</v>
      </c>
      <c r="S1505" s="16" t="s">
        <v>78</v>
      </c>
      <c r="T1505" s="14" t="s">
        <v>80</v>
      </c>
      <c r="U1505" s="13" t="s">
        <v>417</v>
      </c>
      <c r="V1505" s="14" t="s">
        <v>418</v>
      </c>
      <c r="W1505" s="13" t="s">
        <v>83</v>
      </c>
      <c r="X1505" s="17" t="s">
        <v>419</v>
      </c>
      <c r="Y1505" s="14">
        <v>225</v>
      </c>
      <c r="Z1505" s="14" t="s">
        <v>420</v>
      </c>
      <c r="AA1505" s="13" t="s">
        <v>263</v>
      </c>
      <c r="AB1505" s="18" t="s">
        <v>264</v>
      </c>
      <c r="AC1505" s="4">
        <f t="shared" si="230"/>
        <v>1</v>
      </c>
      <c r="AD1505" s="2">
        <f>IF(COUNTIF(D$2:D1505,D1505)&gt;1,0,1)</f>
        <v>0</v>
      </c>
      <c r="AG1505" s="2">
        <f t="shared" si="231"/>
        <v>0</v>
      </c>
      <c r="AH1505" s="2">
        <f t="shared" si="237"/>
        <v>0</v>
      </c>
      <c r="AI1505" s="2">
        <f t="shared" si="232"/>
        <v>0</v>
      </c>
      <c r="AJ1505" s="44" t="str">
        <f t="shared" si="233"/>
        <v>52005845Q26461631Q</v>
      </c>
      <c r="AK1505" s="2">
        <f>IF(COUNTIF(AJ$2:AJ1505,AJ1505)&gt;1,0,1)</f>
        <v>1</v>
      </c>
      <c r="AL1505" s="2">
        <f t="shared" si="234"/>
        <v>0</v>
      </c>
      <c r="AM1505" s="2">
        <f t="shared" si="235"/>
        <v>0</v>
      </c>
      <c r="AN1505" s="2">
        <f t="shared" si="236"/>
        <v>0</v>
      </c>
      <c r="AO1505" s="2" t="str">
        <f>VLOOKUP(D1505,'[1]Matriculados PD 2015_2019'!$D:$F,3,0)</f>
        <v>completo</v>
      </c>
      <c r="AP1505" s="2">
        <f t="shared" si="238"/>
        <v>0</v>
      </c>
      <c r="AQ1505" s="2">
        <f t="shared" si="239"/>
        <v>0</v>
      </c>
    </row>
    <row r="1506" spans="1:43">
      <c r="A1506" s="2">
        <v>532</v>
      </c>
      <c r="B1506" s="6" t="s">
        <v>413</v>
      </c>
      <c r="C1506" s="7" t="s">
        <v>120</v>
      </c>
      <c r="D1506" s="7" t="s">
        <v>2253</v>
      </c>
      <c r="E1506" s="8">
        <v>10444158</v>
      </c>
      <c r="F1506" s="8">
        <v>102483</v>
      </c>
      <c r="G1506" s="8" t="s">
        <v>2254</v>
      </c>
      <c r="H1506" s="7" t="s">
        <v>73</v>
      </c>
      <c r="I1506" s="7" t="s">
        <v>74</v>
      </c>
      <c r="J1506" s="8" t="s">
        <v>75</v>
      </c>
      <c r="K1506" s="8" t="s">
        <v>2255</v>
      </c>
      <c r="L1506" s="7">
        <v>2017</v>
      </c>
      <c r="M1506" s="9">
        <v>43383</v>
      </c>
      <c r="N1506" s="10" t="s">
        <v>77</v>
      </c>
      <c r="O1506" s="10">
        <v>0</v>
      </c>
      <c r="P1506" s="10" t="s">
        <v>78</v>
      </c>
      <c r="Q1506" s="10" t="s">
        <v>79</v>
      </c>
      <c r="R1506" s="10" t="s">
        <v>78</v>
      </c>
      <c r="S1506" s="10" t="s">
        <v>78</v>
      </c>
      <c r="T1506" s="8" t="s">
        <v>80</v>
      </c>
      <c r="U1506" s="7" t="s">
        <v>1367</v>
      </c>
      <c r="V1506" s="8" t="s">
        <v>1368</v>
      </c>
      <c r="W1506" s="7" t="s">
        <v>83</v>
      </c>
      <c r="X1506" s="11" t="s">
        <v>419</v>
      </c>
      <c r="Y1506" s="8">
        <v>225</v>
      </c>
      <c r="Z1506" s="8" t="s">
        <v>420</v>
      </c>
      <c r="AA1506" s="7" t="s">
        <v>263</v>
      </c>
      <c r="AB1506" s="12" t="s">
        <v>264</v>
      </c>
      <c r="AC1506" s="4">
        <f t="shared" si="230"/>
        <v>1</v>
      </c>
      <c r="AD1506" s="2">
        <f>IF(COUNTIF(D$2:D1506,D1506)&gt;1,0,1)</f>
        <v>0</v>
      </c>
      <c r="AG1506" s="2">
        <f t="shared" si="231"/>
        <v>0</v>
      </c>
      <c r="AH1506" s="2">
        <f t="shared" si="237"/>
        <v>0</v>
      </c>
      <c r="AI1506" s="2">
        <f t="shared" si="232"/>
        <v>0</v>
      </c>
      <c r="AJ1506" s="44" t="str">
        <f t="shared" si="233"/>
        <v>52005845Q30537208Q</v>
      </c>
      <c r="AK1506" s="2">
        <f>IF(COUNTIF(AJ$2:AJ1506,AJ1506)&gt;1,0,1)</f>
        <v>1</v>
      </c>
      <c r="AL1506" s="2">
        <f t="shared" si="234"/>
        <v>0</v>
      </c>
      <c r="AM1506" s="2">
        <f t="shared" si="235"/>
        <v>0</v>
      </c>
      <c r="AN1506" s="2">
        <f t="shared" si="236"/>
        <v>0</v>
      </c>
      <c r="AO1506" s="2" t="str">
        <f>VLOOKUP(D1506,'[1]Matriculados PD 2015_2019'!$D:$F,3,0)</f>
        <v>completo</v>
      </c>
      <c r="AP1506" s="2">
        <f t="shared" si="238"/>
        <v>0</v>
      </c>
      <c r="AQ1506" s="2">
        <f t="shared" si="239"/>
        <v>0</v>
      </c>
    </row>
    <row r="1507" spans="1:43">
      <c r="A1507" s="2">
        <v>532</v>
      </c>
      <c r="B1507" s="5" t="s">
        <v>413</v>
      </c>
      <c r="C1507" s="13" t="s">
        <v>120</v>
      </c>
      <c r="D1507" s="13" t="s">
        <v>2257</v>
      </c>
      <c r="E1507" s="14">
        <v>20027790</v>
      </c>
      <c r="F1507" s="14">
        <v>102483</v>
      </c>
      <c r="G1507" s="14" t="s">
        <v>2258</v>
      </c>
      <c r="H1507" s="13" t="s">
        <v>73</v>
      </c>
      <c r="I1507" s="13" t="s">
        <v>2259</v>
      </c>
      <c r="J1507" s="14" t="s">
        <v>75</v>
      </c>
      <c r="K1507" s="14" t="s">
        <v>2260</v>
      </c>
      <c r="L1507" s="13">
        <v>2017</v>
      </c>
      <c r="M1507" s="15">
        <v>43283</v>
      </c>
      <c r="N1507" s="16" t="s">
        <v>77</v>
      </c>
      <c r="O1507" s="16">
        <v>0</v>
      </c>
      <c r="P1507" s="16" t="s">
        <v>78</v>
      </c>
      <c r="Q1507" s="16" t="s">
        <v>78</v>
      </c>
      <c r="R1507" s="16" t="s">
        <v>78</v>
      </c>
      <c r="S1507" s="16" t="s">
        <v>78</v>
      </c>
      <c r="T1507" s="14" t="s">
        <v>80</v>
      </c>
      <c r="U1507" s="13" t="s">
        <v>585</v>
      </c>
      <c r="V1507" s="14" t="s">
        <v>586</v>
      </c>
      <c r="W1507" s="13" t="s">
        <v>83</v>
      </c>
      <c r="X1507" s="17" t="s">
        <v>463</v>
      </c>
      <c r="Y1507" s="14">
        <v>470</v>
      </c>
      <c r="Z1507" s="14" t="s">
        <v>587</v>
      </c>
      <c r="AA1507" s="13" t="s">
        <v>263</v>
      </c>
      <c r="AB1507" s="18" t="s">
        <v>264</v>
      </c>
      <c r="AC1507" s="4">
        <f t="shared" si="230"/>
        <v>1</v>
      </c>
      <c r="AD1507" s="2">
        <f>IF(COUNTIF(D$2:D1507,D1507)&gt;1,0,1)</f>
        <v>1</v>
      </c>
      <c r="AG1507" s="2">
        <f t="shared" si="231"/>
        <v>0</v>
      </c>
      <c r="AH1507" s="2">
        <f t="shared" si="237"/>
        <v>0</v>
      </c>
      <c r="AI1507" s="2">
        <f t="shared" si="232"/>
        <v>1</v>
      </c>
      <c r="AJ1507" s="44" t="str">
        <f t="shared" si="233"/>
        <v>C8GN37MY230461817L</v>
      </c>
      <c r="AK1507" s="2">
        <f>IF(COUNTIF(AJ$2:AJ1507,AJ1507)&gt;1,0,1)</f>
        <v>1</v>
      </c>
      <c r="AL1507" s="2">
        <f t="shared" si="234"/>
        <v>0</v>
      </c>
      <c r="AM1507" s="2">
        <f t="shared" si="235"/>
        <v>0</v>
      </c>
      <c r="AN1507" s="2">
        <f t="shared" si="236"/>
        <v>1</v>
      </c>
      <c r="AO1507" s="2" t="str">
        <f>VLOOKUP(D1507,'[1]Matriculados PD 2015_2019'!$D:$F,3,0)</f>
        <v>completo</v>
      </c>
      <c r="AP1507" s="2">
        <f t="shared" si="238"/>
        <v>1</v>
      </c>
      <c r="AQ1507" s="2">
        <f t="shared" si="239"/>
        <v>0</v>
      </c>
    </row>
    <row r="1508" spans="1:43">
      <c r="A1508" s="2">
        <v>532</v>
      </c>
      <c r="B1508" s="6" t="s">
        <v>413</v>
      </c>
      <c r="C1508" s="7" t="s">
        <v>120</v>
      </c>
      <c r="D1508" s="7" t="s">
        <v>2257</v>
      </c>
      <c r="E1508" s="8">
        <v>20027790</v>
      </c>
      <c r="F1508" s="8">
        <v>102483</v>
      </c>
      <c r="G1508" s="8" t="s">
        <v>2258</v>
      </c>
      <c r="H1508" s="7" t="s">
        <v>73</v>
      </c>
      <c r="I1508" s="7" t="s">
        <v>2259</v>
      </c>
      <c r="J1508" s="8" t="s">
        <v>75</v>
      </c>
      <c r="K1508" s="8" t="s">
        <v>2260</v>
      </c>
      <c r="L1508" s="7">
        <v>2017</v>
      </c>
      <c r="M1508" s="9">
        <v>43283</v>
      </c>
      <c r="N1508" s="10" t="s">
        <v>77</v>
      </c>
      <c r="O1508" s="10">
        <v>0</v>
      </c>
      <c r="P1508" s="10" t="s">
        <v>78</v>
      </c>
      <c r="Q1508" s="10" t="s">
        <v>78</v>
      </c>
      <c r="R1508" s="10" t="s">
        <v>78</v>
      </c>
      <c r="S1508" s="10" t="s">
        <v>78</v>
      </c>
      <c r="T1508" s="8" t="s">
        <v>90</v>
      </c>
      <c r="U1508" s="7" t="s">
        <v>585</v>
      </c>
      <c r="V1508" s="8" t="s">
        <v>586</v>
      </c>
      <c r="W1508" s="7" t="s">
        <v>83</v>
      </c>
      <c r="X1508" s="11" t="s">
        <v>463</v>
      </c>
      <c r="Y1508" s="8">
        <v>470</v>
      </c>
      <c r="Z1508" s="8" t="s">
        <v>587</v>
      </c>
      <c r="AA1508" s="7" t="s">
        <v>263</v>
      </c>
      <c r="AB1508" s="12" t="s">
        <v>264</v>
      </c>
      <c r="AC1508" s="4">
        <f t="shared" si="230"/>
        <v>1</v>
      </c>
      <c r="AD1508" s="2">
        <f>IF(COUNTIF(D$2:D1508,D1508)&gt;1,0,1)</f>
        <v>0</v>
      </c>
      <c r="AG1508" s="2">
        <f t="shared" si="231"/>
        <v>0</v>
      </c>
      <c r="AH1508" s="2">
        <f t="shared" si="237"/>
        <v>0</v>
      </c>
      <c r="AI1508" s="2">
        <f t="shared" si="232"/>
        <v>0</v>
      </c>
      <c r="AJ1508" s="44" t="str">
        <f t="shared" si="233"/>
        <v>C8GN37MY230461817L</v>
      </c>
      <c r="AK1508" s="2">
        <f>IF(COUNTIF(AJ$2:AJ1508,AJ1508)&gt;1,0,1)</f>
        <v>0</v>
      </c>
      <c r="AL1508" s="2">
        <f t="shared" si="234"/>
        <v>0</v>
      </c>
      <c r="AM1508" s="2">
        <f t="shared" si="235"/>
        <v>0</v>
      </c>
      <c r="AN1508" s="2">
        <f t="shared" si="236"/>
        <v>0</v>
      </c>
      <c r="AO1508" s="2" t="str">
        <f>VLOOKUP(D1508,'[1]Matriculados PD 2015_2019'!$D:$F,3,0)</f>
        <v>completo</v>
      </c>
      <c r="AP1508" s="2">
        <f t="shared" si="238"/>
        <v>0</v>
      </c>
      <c r="AQ1508" s="2">
        <f t="shared" si="239"/>
        <v>0</v>
      </c>
    </row>
    <row r="1509" spans="1:43">
      <c r="A1509" s="2">
        <v>533</v>
      </c>
      <c r="B1509" s="5" t="s">
        <v>594</v>
      </c>
      <c r="C1509" s="13" t="s">
        <v>91</v>
      </c>
      <c r="D1509" s="13">
        <v>560276091</v>
      </c>
      <c r="E1509" s="14">
        <v>20101411</v>
      </c>
      <c r="F1509" s="14">
        <v>102484</v>
      </c>
      <c r="G1509" s="14" t="s">
        <v>2261</v>
      </c>
      <c r="H1509" s="13" t="s">
        <v>73</v>
      </c>
      <c r="I1509" s="13" t="s">
        <v>2262</v>
      </c>
      <c r="J1509" s="14" t="s">
        <v>75</v>
      </c>
      <c r="K1509" s="14" t="s">
        <v>2263</v>
      </c>
      <c r="L1509" s="13">
        <v>2017</v>
      </c>
      <c r="M1509" s="15">
        <v>43356</v>
      </c>
      <c r="N1509" s="16" t="s">
        <v>77</v>
      </c>
      <c r="O1509" s="16">
        <v>0</v>
      </c>
      <c r="P1509" s="16" t="s">
        <v>78</v>
      </c>
      <c r="Q1509" s="16" t="s">
        <v>78</v>
      </c>
      <c r="R1509" s="16" t="s">
        <v>78</v>
      </c>
      <c r="S1509" s="16" t="s">
        <v>79</v>
      </c>
      <c r="T1509" s="14" t="s">
        <v>80</v>
      </c>
      <c r="U1509" s="13" t="s">
        <v>616</v>
      </c>
      <c r="V1509" s="14" t="s">
        <v>617</v>
      </c>
      <c r="W1509" s="13" t="s">
        <v>83</v>
      </c>
      <c r="X1509" s="17" t="s">
        <v>609</v>
      </c>
      <c r="Y1509" s="14">
        <v>75</v>
      </c>
      <c r="Z1509" s="14" t="s">
        <v>610</v>
      </c>
      <c r="AA1509" s="13" t="s">
        <v>107</v>
      </c>
      <c r="AB1509" s="18" t="s">
        <v>108</v>
      </c>
      <c r="AC1509" s="4">
        <f t="shared" si="230"/>
        <v>1</v>
      </c>
      <c r="AD1509" s="2">
        <f>IF(COUNTIF(D$2:D1509,D1509)&gt;1,0,1)</f>
        <v>1</v>
      </c>
      <c r="AG1509" s="2">
        <f t="shared" si="231"/>
        <v>0</v>
      </c>
      <c r="AH1509" s="2">
        <f t="shared" si="237"/>
        <v>0</v>
      </c>
      <c r="AI1509" s="2">
        <f t="shared" si="232"/>
        <v>1</v>
      </c>
      <c r="AJ1509" s="44" t="str">
        <f t="shared" si="233"/>
        <v>56027609130510000V</v>
      </c>
      <c r="AK1509" s="2">
        <f>IF(COUNTIF(AJ$2:AJ1509,AJ1509)&gt;1,0,1)</f>
        <v>1</v>
      </c>
      <c r="AL1509" s="2">
        <f t="shared" si="234"/>
        <v>1</v>
      </c>
      <c r="AM1509" s="2">
        <f t="shared" si="235"/>
        <v>1</v>
      </c>
      <c r="AN1509" s="2">
        <f t="shared" si="236"/>
        <v>1</v>
      </c>
      <c r="AO1509" s="2" t="str">
        <f>VLOOKUP(D1509,'[1]Matriculados PD 2015_2019'!$D:$F,3,0)</f>
        <v>completo</v>
      </c>
      <c r="AP1509" s="2">
        <f t="shared" si="238"/>
        <v>1</v>
      </c>
      <c r="AQ1509" s="2">
        <f t="shared" si="239"/>
        <v>0</v>
      </c>
    </row>
    <row r="1510" spans="1:43">
      <c r="A1510" s="2">
        <v>533</v>
      </c>
      <c r="B1510" s="6" t="s">
        <v>594</v>
      </c>
      <c r="C1510" s="7" t="s">
        <v>91</v>
      </c>
      <c r="D1510" s="7">
        <v>560276091</v>
      </c>
      <c r="E1510" s="8">
        <v>20101411</v>
      </c>
      <c r="F1510" s="8">
        <v>102484</v>
      </c>
      <c r="G1510" s="8" t="s">
        <v>2261</v>
      </c>
      <c r="H1510" s="7" t="s">
        <v>73</v>
      </c>
      <c r="I1510" s="7" t="s">
        <v>2262</v>
      </c>
      <c r="J1510" s="8" t="s">
        <v>75</v>
      </c>
      <c r="K1510" s="8" t="s">
        <v>2263</v>
      </c>
      <c r="L1510" s="7">
        <v>2017</v>
      </c>
      <c r="M1510" s="9">
        <v>43356</v>
      </c>
      <c r="N1510" s="10" t="s">
        <v>77</v>
      </c>
      <c r="O1510" s="10">
        <v>0</v>
      </c>
      <c r="P1510" s="10" t="s">
        <v>78</v>
      </c>
      <c r="Q1510" s="10" t="s">
        <v>78</v>
      </c>
      <c r="R1510" s="10" t="s">
        <v>78</v>
      </c>
      <c r="S1510" s="10" t="s">
        <v>79</v>
      </c>
      <c r="T1510" s="8" t="s">
        <v>80</v>
      </c>
      <c r="U1510" s="7" t="s">
        <v>618</v>
      </c>
      <c r="V1510" s="8" t="s">
        <v>619</v>
      </c>
      <c r="W1510" s="7" t="s">
        <v>83</v>
      </c>
      <c r="X1510" s="11" t="s">
        <v>609</v>
      </c>
      <c r="Y1510" s="8">
        <v>75</v>
      </c>
      <c r="Z1510" s="8" t="s">
        <v>610</v>
      </c>
      <c r="AA1510" s="7" t="s">
        <v>107</v>
      </c>
      <c r="AB1510" s="12" t="s">
        <v>108</v>
      </c>
      <c r="AC1510" s="4">
        <f t="shared" si="230"/>
        <v>1</v>
      </c>
      <c r="AD1510" s="2">
        <f>IF(COUNTIF(D$2:D1510,D1510)&gt;1,0,1)</f>
        <v>0</v>
      </c>
      <c r="AG1510" s="2">
        <f t="shared" si="231"/>
        <v>0</v>
      </c>
      <c r="AH1510" s="2">
        <f t="shared" si="237"/>
        <v>0</v>
      </c>
      <c r="AI1510" s="2">
        <f t="shared" si="232"/>
        <v>0</v>
      </c>
      <c r="AJ1510" s="44" t="str">
        <f t="shared" si="233"/>
        <v>56027609145745822H</v>
      </c>
      <c r="AK1510" s="2">
        <f>IF(COUNTIF(AJ$2:AJ1510,AJ1510)&gt;1,0,1)</f>
        <v>1</v>
      </c>
      <c r="AL1510" s="2">
        <f t="shared" si="234"/>
        <v>0</v>
      </c>
      <c r="AM1510" s="2">
        <f t="shared" si="235"/>
        <v>0</v>
      </c>
      <c r="AN1510" s="2">
        <f t="shared" si="236"/>
        <v>0</v>
      </c>
      <c r="AO1510" s="2" t="str">
        <f>VLOOKUP(D1510,'[1]Matriculados PD 2015_2019'!$D:$F,3,0)</f>
        <v>completo</v>
      </c>
      <c r="AP1510" s="2">
        <f t="shared" si="238"/>
        <v>0</v>
      </c>
      <c r="AQ1510" s="2">
        <f t="shared" si="239"/>
        <v>0</v>
      </c>
    </row>
    <row r="1511" spans="1:43">
      <c r="A1511" s="2">
        <v>533</v>
      </c>
      <c r="B1511" s="5" t="s">
        <v>594</v>
      </c>
      <c r="C1511" s="13" t="s">
        <v>91</v>
      </c>
      <c r="D1511" s="13">
        <v>560276091</v>
      </c>
      <c r="E1511" s="14">
        <v>20101411</v>
      </c>
      <c r="F1511" s="14">
        <v>102484</v>
      </c>
      <c r="G1511" s="14" t="s">
        <v>2261</v>
      </c>
      <c r="H1511" s="13" t="s">
        <v>73</v>
      </c>
      <c r="I1511" s="13" t="s">
        <v>2262</v>
      </c>
      <c r="J1511" s="14" t="s">
        <v>75</v>
      </c>
      <c r="K1511" s="14" t="s">
        <v>2263</v>
      </c>
      <c r="L1511" s="13">
        <v>2017</v>
      </c>
      <c r="M1511" s="15">
        <v>43356</v>
      </c>
      <c r="N1511" s="16" t="s">
        <v>77</v>
      </c>
      <c r="O1511" s="16">
        <v>0</v>
      </c>
      <c r="P1511" s="16" t="s">
        <v>78</v>
      </c>
      <c r="Q1511" s="16" t="s">
        <v>78</v>
      </c>
      <c r="R1511" s="16" t="s">
        <v>78</v>
      </c>
      <c r="S1511" s="16" t="s">
        <v>79</v>
      </c>
      <c r="T1511" s="14" t="s">
        <v>90</v>
      </c>
      <c r="U1511" s="13" t="s">
        <v>616</v>
      </c>
      <c r="V1511" s="14" t="s">
        <v>617</v>
      </c>
      <c r="W1511" s="13" t="s">
        <v>83</v>
      </c>
      <c r="X1511" s="17" t="s">
        <v>609</v>
      </c>
      <c r="Y1511" s="14">
        <v>75</v>
      </c>
      <c r="Z1511" s="14" t="s">
        <v>610</v>
      </c>
      <c r="AA1511" s="13" t="s">
        <v>107</v>
      </c>
      <c r="AB1511" s="18" t="s">
        <v>108</v>
      </c>
      <c r="AC1511" s="4">
        <f t="shared" si="230"/>
        <v>1</v>
      </c>
      <c r="AD1511" s="2">
        <f>IF(COUNTIF(D$2:D1511,D1511)&gt;1,0,1)</f>
        <v>0</v>
      </c>
      <c r="AG1511" s="2">
        <f t="shared" si="231"/>
        <v>0</v>
      </c>
      <c r="AH1511" s="2">
        <f t="shared" si="237"/>
        <v>0</v>
      </c>
      <c r="AI1511" s="2">
        <f t="shared" si="232"/>
        <v>0</v>
      </c>
      <c r="AJ1511" s="44" t="str">
        <f t="shared" si="233"/>
        <v>56027609130510000V</v>
      </c>
      <c r="AK1511" s="2">
        <f>IF(COUNTIF(AJ$2:AJ1511,AJ1511)&gt;1,0,1)</f>
        <v>0</v>
      </c>
      <c r="AL1511" s="2">
        <f t="shared" si="234"/>
        <v>0</v>
      </c>
      <c r="AM1511" s="2">
        <f t="shared" si="235"/>
        <v>0</v>
      </c>
      <c r="AN1511" s="2">
        <f t="shared" si="236"/>
        <v>0</v>
      </c>
      <c r="AO1511" s="2" t="str">
        <f>VLOOKUP(D1511,'[1]Matriculados PD 2015_2019'!$D:$F,3,0)</f>
        <v>completo</v>
      </c>
      <c r="AP1511" s="2">
        <f t="shared" si="238"/>
        <v>0</v>
      </c>
      <c r="AQ1511" s="2">
        <f t="shared" si="239"/>
        <v>0</v>
      </c>
    </row>
    <row r="1512" spans="1:43">
      <c r="A1512" s="2">
        <v>533</v>
      </c>
      <c r="B1512" s="6" t="s">
        <v>594</v>
      </c>
      <c r="C1512" s="7" t="s">
        <v>120</v>
      </c>
      <c r="D1512" s="7" t="s">
        <v>2264</v>
      </c>
      <c r="E1512" s="8">
        <v>10490833</v>
      </c>
      <c r="F1512" s="8">
        <v>102484</v>
      </c>
      <c r="G1512" s="8" t="s">
        <v>2265</v>
      </c>
      <c r="H1512" s="7" t="s">
        <v>83</v>
      </c>
      <c r="I1512" s="7" t="s">
        <v>74</v>
      </c>
      <c r="J1512" s="8" t="s">
        <v>75</v>
      </c>
      <c r="K1512" s="8" t="s">
        <v>2266</v>
      </c>
      <c r="L1512" s="7">
        <v>2017</v>
      </c>
      <c r="M1512" s="9">
        <v>43048</v>
      </c>
      <c r="N1512" s="10" t="s">
        <v>77</v>
      </c>
      <c r="O1512" s="10">
        <v>0</v>
      </c>
      <c r="P1512" s="10" t="s">
        <v>78</v>
      </c>
      <c r="Q1512" s="10" t="s">
        <v>79</v>
      </c>
      <c r="R1512" s="10" t="s">
        <v>78</v>
      </c>
      <c r="S1512" s="10" t="s">
        <v>78</v>
      </c>
      <c r="T1512" s="8" t="s">
        <v>80</v>
      </c>
      <c r="U1512" s="7" t="s">
        <v>598</v>
      </c>
      <c r="V1512" s="8" t="s">
        <v>599</v>
      </c>
      <c r="W1512" s="7" t="s">
        <v>83</v>
      </c>
      <c r="X1512" s="11" t="s">
        <v>600</v>
      </c>
      <c r="Y1512" s="8">
        <v>590</v>
      </c>
      <c r="Z1512" s="8" t="s">
        <v>601</v>
      </c>
      <c r="AA1512" s="7" t="s">
        <v>107</v>
      </c>
      <c r="AB1512" s="12" t="s">
        <v>108</v>
      </c>
      <c r="AC1512" s="4">
        <f t="shared" si="230"/>
        <v>1</v>
      </c>
      <c r="AD1512" s="2">
        <f>IF(COUNTIF(D$2:D1512,D1512)&gt;1,0,1)</f>
        <v>1</v>
      </c>
      <c r="AG1512" s="2">
        <f t="shared" si="231"/>
        <v>1</v>
      </c>
      <c r="AH1512" s="2">
        <f t="shared" si="237"/>
        <v>0</v>
      </c>
      <c r="AI1512" s="2">
        <f t="shared" si="232"/>
        <v>1</v>
      </c>
      <c r="AJ1512" s="44" t="str">
        <f t="shared" si="233"/>
        <v>15451717H25993950V</v>
      </c>
      <c r="AK1512" s="2">
        <f>IF(COUNTIF(AJ$2:AJ1512,AJ1512)&gt;1,0,1)</f>
        <v>1</v>
      </c>
      <c r="AL1512" s="2">
        <f t="shared" si="234"/>
        <v>0</v>
      </c>
      <c r="AM1512" s="2">
        <f t="shared" si="235"/>
        <v>0</v>
      </c>
      <c r="AN1512" s="2">
        <f t="shared" si="236"/>
        <v>0</v>
      </c>
      <c r="AO1512" s="2" t="str">
        <f>VLOOKUP(D1512,'[1]Matriculados PD 2015_2019'!$D:$F,3,0)</f>
        <v>completo</v>
      </c>
      <c r="AP1512" s="2">
        <f t="shared" si="238"/>
        <v>1</v>
      </c>
      <c r="AQ1512" s="2">
        <f t="shared" si="239"/>
        <v>0</v>
      </c>
    </row>
    <row r="1513" spans="1:43">
      <c r="A1513" s="2">
        <v>533</v>
      </c>
      <c r="B1513" s="6" t="s">
        <v>594</v>
      </c>
      <c r="C1513" s="7" t="s">
        <v>120</v>
      </c>
      <c r="D1513" s="7" t="s">
        <v>2264</v>
      </c>
      <c r="E1513" s="8">
        <v>10490833</v>
      </c>
      <c r="F1513" s="8">
        <v>102484</v>
      </c>
      <c r="G1513" s="8" t="s">
        <v>2265</v>
      </c>
      <c r="H1513" s="7" t="s">
        <v>83</v>
      </c>
      <c r="I1513" s="7" t="s">
        <v>74</v>
      </c>
      <c r="J1513" s="8" t="s">
        <v>75</v>
      </c>
      <c r="K1513" s="8" t="s">
        <v>2266</v>
      </c>
      <c r="L1513" s="7">
        <v>2017</v>
      </c>
      <c r="M1513" s="9">
        <v>43048</v>
      </c>
      <c r="N1513" s="10" t="s">
        <v>77</v>
      </c>
      <c r="O1513" s="10">
        <v>0</v>
      </c>
      <c r="P1513" s="10" t="s">
        <v>78</v>
      </c>
      <c r="Q1513" s="10" t="s">
        <v>79</v>
      </c>
      <c r="R1513" s="10" t="s">
        <v>78</v>
      </c>
      <c r="S1513" s="10" t="s">
        <v>78</v>
      </c>
      <c r="T1513" s="8" t="s">
        <v>90</v>
      </c>
      <c r="U1513" s="7" t="s">
        <v>598</v>
      </c>
      <c r="V1513" s="8" t="s">
        <v>599</v>
      </c>
      <c r="W1513" s="7" t="s">
        <v>83</v>
      </c>
      <c r="X1513" s="11" t="s">
        <v>600</v>
      </c>
      <c r="Y1513" s="8">
        <v>590</v>
      </c>
      <c r="Z1513" s="8" t="s">
        <v>601</v>
      </c>
      <c r="AA1513" s="7" t="s">
        <v>107</v>
      </c>
      <c r="AB1513" s="12" t="s">
        <v>108</v>
      </c>
      <c r="AC1513" s="4">
        <f t="shared" si="230"/>
        <v>1</v>
      </c>
      <c r="AD1513" s="2">
        <f>IF(COUNTIF(D$2:D1513,D1513)&gt;1,0,1)</f>
        <v>0</v>
      </c>
      <c r="AG1513" s="2">
        <f t="shared" si="231"/>
        <v>0</v>
      </c>
      <c r="AH1513" s="2">
        <f t="shared" si="237"/>
        <v>0</v>
      </c>
      <c r="AI1513" s="2">
        <f t="shared" si="232"/>
        <v>0</v>
      </c>
      <c r="AJ1513" s="44" t="str">
        <f t="shared" si="233"/>
        <v>15451717H25993950V</v>
      </c>
      <c r="AK1513" s="2">
        <f>IF(COUNTIF(AJ$2:AJ1513,AJ1513)&gt;1,0,1)</f>
        <v>0</v>
      </c>
      <c r="AL1513" s="2">
        <f t="shared" si="234"/>
        <v>0</v>
      </c>
      <c r="AM1513" s="2">
        <f t="shared" si="235"/>
        <v>0</v>
      </c>
      <c r="AN1513" s="2">
        <f t="shared" si="236"/>
        <v>0</v>
      </c>
      <c r="AO1513" s="2" t="str">
        <f>VLOOKUP(D1513,'[1]Matriculados PD 2015_2019'!$D:$F,3,0)</f>
        <v>completo</v>
      </c>
      <c r="AP1513" s="2">
        <f t="shared" si="238"/>
        <v>0</v>
      </c>
      <c r="AQ1513" s="2">
        <f t="shared" si="239"/>
        <v>0</v>
      </c>
    </row>
    <row r="1514" spans="1:43">
      <c r="A1514" s="2">
        <v>533</v>
      </c>
      <c r="B1514" s="5" t="s">
        <v>594</v>
      </c>
      <c r="C1514" s="13" t="s">
        <v>120</v>
      </c>
      <c r="D1514" s="13" t="s">
        <v>2267</v>
      </c>
      <c r="E1514" s="14">
        <v>10480810</v>
      </c>
      <c r="F1514" s="14">
        <v>102484</v>
      </c>
      <c r="G1514" s="14" t="s">
        <v>2268</v>
      </c>
      <c r="H1514" s="13" t="s">
        <v>73</v>
      </c>
      <c r="I1514" s="13" t="s">
        <v>74</v>
      </c>
      <c r="J1514" s="14" t="s">
        <v>75</v>
      </c>
      <c r="K1514" s="14" t="s">
        <v>2269</v>
      </c>
      <c r="L1514" s="13">
        <v>2017</v>
      </c>
      <c r="M1514" s="15">
        <v>43367</v>
      </c>
      <c r="N1514" s="16" t="s">
        <v>77</v>
      </c>
      <c r="O1514" s="16">
        <v>0</v>
      </c>
      <c r="P1514" s="16" t="s">
        <v>78</v>
      </c>
      <c r="Q1514" s="16" t="s">
        <v>79</v>
      </c>
      <c r="R1514" s="16" t="s">
        <v>78</v>
      </c>
      <c r="S1514" s="16" t="s">
        <v>79</v>
      </c>
      <c r="T1514" s="14" t="s">
        <v>80</v>
      </c>
      <c r="U1514" s="13" t="s">
        <v>616</v>
      </c>
      <c r="V1514" s="14" t="s">
        <v>617</v>
      </c>
      <c r="W1514" s="13" t="s">
        <v>83</v>
      </c>
      <c r="X1514" s="17" t="s">
        <v>609</v>
      </c>
      <c r="Y1514" s="14">
        <v>75</v>
      </c>
      <c r="Z1514" s="14" t="s">
        <v>610</v>
      </c>
      <c r="AA1514" s="13" t="s">
        <v>107</v>
      </c>
      <c r="AB1514" s="18" t="s">
        <v>108</v>
      </c>
      <c r="AC1514" s="4">
        <f t="shared" si="230"/>
        <v>1</v>
      </c>
      <c r="AD1514" s="2">
        <f>IF(COUNTIF(D$2:D1514,D1514)&gt;1,0,1)</f>
        <v>1</v>
      </c>
      <c r="AG1514" s="2">
        <f t="shared" si="231"/>
        <v>1</v>
      </c>
      <c r="AH1514" s="2">
        <f t="shared" si="237"/>
        <v>0</v>
      </c>
      <c r="AI1514" s="2">
        <f t="shared" si="232"/>
        <v>1</v>
      </c>
      <c r="AJ1514" s="44" t="str">
        <f t="shared" si="233"/>
        <v>30979501L30510000V</v>
      </c>
      <c r="AK1514" s="2">
        <f>IF(COUNTIF(AJ$2:AJ1514,AJ1514)&gt;1,0,1)</f>
        <v>1</v>
      </c>
      <c r="AL1514" s="2">
        <f t="shared" si="234"/>
        <v>1</v>
      </c>
      <c r="AM1514" s="2">
        <f t="shared" si="235"/>
        <v>1</v>
      </c>
      <c r="AN1514" s="2">
        <f t="shared" si="236"/>
        <v>0</v>
      </c>
      <c r="AO1514" s="2" t="str">
        <f>VLOOKUP(D1514,'[1]Matriculados PD 2015_2019'!$D:$F,3,0)</f>
        <v>completo</v>
      </c>
      <c r="AP1514" s="2">
        <f t="shared" si="238"/>
        <v>1</v>
      </c>
      <c r="AQ1514" s="2">
        <f t="shared" si="239"/>
        <v>0</v>
      </c>
    </row>
    <row r="1515" spans="1:43">
      <c r="A1515" s="2">
        <v>533</v>
      </c>
      <c r="B1515" s="6" t="s">
        <v>594</v>
      </c>
      <c r="C1515" s="7" t="s">
        <v>120</v>
      </c>
      <c r="D1515" s="7" t="s">
        <v>2267</v>
      </c>
      <c r="E1515" s="8">
        <v>10480810</v>
      </c>
      <c r="F1515" s="8">
        <v>102484</v>
      </c>
      <c r="G1515" s="8" t="s">
        <v>2268</v>
      </c>
      <c r="H1515" s="7" t="s">
        <v>73</v>
      </c>
      <c r="I1515" s="7" t="s">
        <v>74</v>
      </c>
      <c r="J1515" s="8" t="s">
        <v>75</v>
      </c>
      <c r="K1515" s="8" t="s">
        <v>2269</v>
      </c>
      <c r="L1515" s="7">
        <v>2017</v>
      </c>
      <c r="M1515" s="9">
        <v>43367</v>
      </c>
      <c r="N1515" s="10" t="s">
        <v>77</v>
      </c>
      <c r="O1515" s="10">
        <v>0</v>
      </c>
      <c r="P1515" s="10" t="s">
        <v>78</v>
      </c>
      <c r="Q1515" s="10" t="s">
        <v>79</v>
      </c>
      <c r="R1515" s="10" t="s">
        <v>78</v>
      </c>
      <c r="S1515" s="10" t="s">
        <v>79</v>
      </c>
      <c r="T1515" s="8" t="s">
        <v>80</v>
      </c>
      <c r="U1515" s="7" t="s">
        <v>2270</v>
      </c>
      <c r="V1515" s="8" t="s">
        <v>2271</v>
      </c>
      <c r="W1515" s="7" t="s">
        <v>83</v>
      </c>
      <c r="X1515" s="11" t="s">
        <v>609</v>
      </c>
      <c r="Y1515" s="8">
        <v>75</v>
      </c>
      <c r="Z1515" s="8" t="s">
        <v>610</v>
      </c>
      <c r="AA1515" s="7" t="s">
        <v>107</v>
      </c>
      <c r="AB1515" s="12" t="s">
        <v>108</v>
      </c>
      <c r="AC1515" s="4">
        <f t="shared" si="230"/>
        <v>1</v>
      </c>
      <c r="AD1515" s="2">
        <f>IF(COUNTIF(D$2:D1515,D1515)&gt;1,0,1)</f>
        <v>0</v>
      </c>
      <c r="AG1515" s="2">
        <f t="shared" si="231"/>
        <v>0</v>
      </c>
      <c r="AH1515" s="2">
        <f t="shared" si="237"/>
        <v>0</v>
      </c>
      <c r="AI1515" s="2">
        <f t="shared" si="232"/>
        <v>0</v>
      </c>
      <c r="AJ1515" s="44" t="str">
        <f t="shared" si="233"/>
        <v>30979501L30945441E</v>
      </c>
      <c r="AK1515" s="2">
        <f>IF(COUNTIF(AJ$2:AJ1515,AJ1515)&gt;1,0,1)</f>
        <v>1</v>
      </c>
      <c r="AL1515" s="2">
        <f t="shared" si="234"/>
        <v>0</v>
      </c>
      <c r="AM1515" s="2">
        <f t="shared" si="235"/>
        <v>0</v>
      </c>
      <c r="AN1515" s="2">
        <f t="shared" si="236"/>
        <v>0</v>
      </c>
      <c r="AO1515" s="2" t="str">
        <f>VLOOKUP(D1515,'[1]Matriculados PD 2015_2019'!$D:$F,3,0)</f>
        <v>completo</v>
      </c>
      <c r="AP1515" s="2">
        <f t="shared" si="238"/>
        <v>0</v>
      </c>
      <c r="AQ1515" s="2">
        <f t="shared" si="239"/>
        <v>0</v>
      </c>
    </row>
    <row r="1516" spans="1:43">
      <c r="A1516" s="2">
        <v>533</v>
      </c>
      <c r="B1516" s="5" t="s">
        <v>594</v>
      </c>
      <c r="C1516" s="13" t="s">
        <v>120</v>
      </c>
      <c r="D1516" s="13" t="s">
        <v>2267</v>
      </c>
      <c r="E1516" s="14">
        <v>10480810</v>
      </c>
      <c r="F1516" s="14">
        <v>102484</v>
      </c>
      <c r="G1516" s="14" t="s">
        <v>2268</v>
      </c>
      <c r="H1516" s="13" t="s">
        <v>73</v>
      </c>
      <c r="I1516" s="13" t="s">
        <v>74</v>
      </c>
      <c r="J1516" s="14" t="s">
        <v>75</v>
      </c>
      <c r="K1516" s="14" t="s">
        <v>2269</v>
      </c>
      <c r="L1516" s="13">
        <v>2017</v>
      </c>
      <c r="M1516" s="15">
        <v>43367</v>
      </c>
      <c r="N1516" s="16" t="s">
        <v>77</v>
      </c>
      <c r="O1516" s="16">
        <v>0</v>
      </c>
      <c r="P1516" s="16" t="s">
        <v>78</v>
      </c>
      <c r="Q1516" s="16" t="s">
        <v>79</v>
      </c>
      <c r="R1516" s="16" t="s">
        <v>78</v>
      </c>
      <c r="S1516" s="16" t="s">
        <v>79</v>
      </c>
      <c r="T1516" s="14" t="s">
        <v>90</v>
      </c>
      <c r="U1516" s="13" t="s">
        <v>616</v>
      </c>
      <c r="V1516" s="14" t="s">
        <v>617</v>
      </c>
      <c r="W1516" s="13" t="s">
        <v>83</v>
      </c>
      <c r="X1516" s="17" t="s">
        <v>609</v>
      </c>
      <c r="Y1516" s="14">
        <v>75</v>
      </c>
      <c r="Z1516" s="14" t="s">
        <v>610</v>
      </c>
      <c r="AA1516" s="13" t="s">
        <v>107</v>
      </c>
      <c r="AB1516" s="18" t="s">
        <v>108</v>
      </c>
      <c r="AC1516" s="4">
        <f t="shared" si="230"/>
        <v>1</v>
      </c>
      <c r="AD1516" s="2">
        <f>IF(COUNTIF(D$2:D1516,D1516)&gt;1,0,1)</f>
        <v>0</v>
      </c>
      <c r="AG1516" s="2">
        <f t="shared" si="231"/>
        <v>0</v>
      </c>
      <c r="AH1516" s="2">
        <f t="shared" si="237"/>
        <v>0</v>
      </c>
      <c r="AI1516" s="2">
        <f t="shared" si="232"/>
        <v>0</v>
      </c>
      <c r="AJ1516" s="44" t="str">
        <f t="shared" si="233"/>
        <v>30979501L30510000V</v>
      </c>
      <c r="AK1516" s="2">
        <f>IF(COUNTIF(AJ$2:AJ1516,AJ1516)&gt;1,0,1)</f>
        <v>0</v>
      </c>
      <c r="AL1516" s="2">
        <f t="shared" si="234"/>
        <v>0</v>
      </c>
      <c r="AM1516" s="2">
        <f t="shared" si="235"/>
        <v>0</v>
      </c>
      <c r="AN1516" s="2">
        <f t="shared" si="236"/>
        <v>0</v>
      </c>
      <c r="AO1516" s="2" t="str">
        <f>VLOOKUP(D1516,'[1]Matriculados PD 2015_2019'!$D:$F,3,0)</f>
        <v>completo</v>
      </c>
      <c r="AP1516" s="2">
        <f t="shared" si="238"/>
        <v>0</v>
      </c>
      <c r="AQ1516" s="2">
        <f t="shared" si="239"/>
        <v>0</v>
      </c>
    </row>
    <row r="1517" spans="1:43">
      <c r="A1517" s="2">
        <v>533</v>
      </c>
      <c r="B1517" s="5" t="s">
        <v>594</v>
      </c>
      <c r="C1517" s="13" t="s">
        <v>120</v>
      </c>
      <c r="D1517" s="13" t="s">
        <v>2272</v>
      </c>
      <c r="E1517" s="14">
        <v>20001197</v>
      </c>
      <c r="F1517" s="14">
        <v>102484</v>
      </c>
      <c r="G1517" s="14" t="s">
        <v>2273</v>
      </c>
      <c r="H1517" s="13" t="s">
        <v>83</v>
      </c>
      <c r="I1517" s="13" t="s">
        <v>74</v>
      </c>
      <c r="J1517" s="14" t="s">
        <v>75</v>
      </c>
      <c r="K1517" s="14" t="s">
        <v>2274</v>
      </c>
      <c r="L1517" s="13">
        <v>2017</v>
      </c>
      <c r="M1517" s="15">
        <v>43146</v>
      </c>
      <c r="N1517" s="16" t="s">
        <v>77</v>
      </c>
      <c r="O1517" s="16">
        <v>0</v>
      </c>
      <c r="P1517" s="16" t="s">
        <v>78</v>
      </c>
      <c r="Q1517" s="16" t="s">
        <v>79</v>
      </c>
      <c r="R1517" s="16" t="s">
        <v>78</v>
      </c>
      <c r="S1517" s="16" t="s">
        <v>79</v>
      </c>
      <c r="T1517" s="14" t="s">
        <v>80</v>
      </c>
      <c r="U1517" s="13" t="s">
        <v>2275</v>
      </c>
      <c r="V1517" s="14" t="s">
        <v>2276</v>
      </c>
      <c r="W1517" s="13" t="s">
        <v>83</v>
      </c>
      <c r="X1517" s="17" t="s">
        <v>1466</v>
      </c>
      <c r="Y1517" s="14">
        <v>250</v>
      </c>
      <c r="Z1517" s="14" t="s">
        <v>2277</v>
      </c>
      <c r="AA1517" s="13" t="s">
        <v>107</v>
      </c>
      <c r="AB1517" s="18" t="s">
        <v>108</v>
      </c>
      <c r="AC1517" s="4">
        <f t="shared" si="230"/>
        <v>1</v>
      </c>
      <c r="AD1517" s="2">
        <f>IF(COUNTIF(D$2:D1517,D1517)&gt;1,0,1)</f>
        <v>1</v>
      </c>
      <c r="AG1517" s="2">
        <f t="shared" si="231"/>
        <v>1</v>
      </c>
      <c r="AH1517" s="2">
        <f t="shared" si="237"/>
        <v>0</v>
      </c>
      <c r="AI1517" s="2">
        <f t="shared" si="232"/>
        <v>1</v>
      </c>
      <c r="AJ1517" s="44" t="str">
        <f t="shared" si="233"/>
        <v>45887518B30506571S</v>
      </c>
      <c r="AK1517" s="2">
        <f>IF(COUNTIF(AJ$2:AJ1517,AJ1517)&gt;1,0,1)</f>
        <v>1</v>
      </c>
      <c r="AL1517" s="2">
        <f t="shared" si="234"/>
        <v>1</v>
      </c>
      <c r="AM1517" s="2">
        <f t="shared" si="235"/>
        <v>1</v>
      </c>
      <c r="AN1517" s="2">
        <f t="shared" si="236"/>
        <v>0</v>
      </c>
      <c r="AO1517" s="2" t="str">
        <f>VLOOKUP(D1517,'[1]Matriculados PD 2015_2019'!$D:$F,3,0)</f>
        <v>completo</v>
      </c>
      <c r="AP1517" s="2">
        <f t="shared" si="238"/>
        <v>1</v>
      </c>
      <c r="AQ1517" s="2">
        <f t="shared" si="239"/>
        <v>0</v>
      </c>
    </row>
    <row r="1518" spans="1:43">
      <c r="A1518" s="2">
        <v>533</v>
      </c>
      <c r="B1518" s="6" t="s">
        <v>594</v>
      </c>
      <c r="C1518" s="7" t="s">
        <v>120</v>
      </c>
      <c r="D1518" s="7" t="s">
        <v>2272</v>
      </c>
      <c r="E1518" s="8">
        <v>20001197</v>
      </c>
      <c r="F1518" s="8">
        <v>102484</v>
      </c>
      <c r="G1518" s="8" t="s">
        <v>2273</v>
      </c>
      <c r="H1518" s="7" t="s">
        <v>83</v>
      </c>
      <c r="I1518" s="7" t="s">
        <v>74</v>
      </c>
      <c r="J1518" s="8" t="s">
        <v>75</v>
      </c>
      <c r="K1518" s="8" t="s">
        <v>2274</v>
      </c>
      <c r="L1518" s="7">
        <v>2017</v>
      </c>
      <c r="M1518" s="9">
        <v>43146</v>
      </c>
      <c r="N1518" s="10" t="s">
        <v>77</v>
      </c>
      <c r="O1518" s="10">
        <v>0</v>
      </c>
      <c r="P1518" s="10" t="s">
        <v>78</v>
      </c>
      <c r="Q1518" s="10" t="s">
        <v>79</v>
      </c>
      <c r="R1518" s="10" t="s">
        <v>78</v>
      </c>
      <c r="S1518" s="10" t="s">
        <v>79</v>
      </c>
      <c r="T1518" s="8" t="s">
        <v>80</v>
      </c>
      <c r="U1518" s="7" t="s">
        <v>2278</v>
      </c>
      <c r="V1518" s="8" t="s">
        <v>2279</v>
      </c>
      <c r="W1518" s="7" t="s">
        <v>83</v>
      </c>
      <c r="X1518" s="11" t="s">
        <v>1466</v>
      </c>
      <c r="Y1518" s="8">
        <v>785</v>
      </c>
      <c r="Z1518" s="8" t="s">
        <v>2280</v>
      </c>
      <c r="AA1518" s="7" t="s">
        <v>107</v>
      </c>
      <c r="AB1518" s="12" t="s">
        <v>108</v>
      </c>
      <c r="AC1518" s="4">
        <f t="shared" si="230"/>
        <v>1</v>
      </c>
      <c r="AD1518" s="2">
        <f>IF(COUNTIF(D$2:D1518,D1518)&gt;1,0,1)</f>
        <v>0</v>
      </c>
      <c r="AG1518" s="2">
        <f t="shared" si="231"/>
        <v>0</v>
      </c>
      <c r="AH1518" s="2">
        <f t="shared" si="237"/>
        <v>0</v>
      </c>
      <c r="AI1518" s="2">
        <f t="shared" si="232"/>
        <v>0</v>
      </c>
      <c r="AJ1518" s="44" t="str">
        <f t="shared" si="233"/>
        <v>45887518B30517322W</v>
      </c>
      <c r="AK1518" s="2">
        <f>IF(COUNTIF(AJ$2:AJ1518,AJ1518)&gt;1,0,1)</f>
        <v>1</v>
      </c>
      <c r="AL1518" s="2">
        <f t="shared" si="234"/>
        <v>0</v>
      </c>
      <c r="AM1518" s="2">
        <f t="shared" si="235"/>
        <v>0</v>
      </c>
      <c r="AN1518" s="2">
        <f t="shared" si="236"/>
        <v>0</v>
      </c>
      <c r="AO1518" s="2" t="str">
        <f>VLOOKUP(D1518,'[1]Matriculados PD 2015_2019'!$D:$F,3,0)</f>
        <v>completo</v>
      </c>
      <c r="AP1518" s="2">
        <f t="shared" si="238"/>
        <v>0</v>
      </c>
      <c r="AQ1518" s="2">
        <f t="shared" si="239"/>
        <v>0</v>
      </c>
    </row>
    <row r="1519" spans="1:43">
      <c r="A1519" s="2">
        <v>533</v>
      </c>
      <c r="B1519" s="5" t="s">
        <v>594</v>
      </c>
      <c r="C1519" s="13" t="s">
        <v>120</v>
      </c>
      <c r="D1519" s="13" t="s">
        <v>2272</v>
      </c>
      <c r="E1519" s="14">
        <v>20001197</v>
      </c>
      <c r="F1519" s="14">
        <v>102484</v>
      </c>
      <c r="G1519" s="14" t="s">
        <v>2273</v>
      </c>
      <c r="H1519" s="13" t="s">
        <v>83</v>
      </c>
      <c r="I1519" s="13" t="s">
        <v>74</v>
      </c>
      <c r="J1519" s="14" t="s">
        <v>75</v>
      </c>
      <c r="K1519" s="14" t="s">
        <v>2274</v>
      </c>
      <c r="L1519" s="13">
        <v>2017</v>
      </c>
      <c r="M1519" s="15">
        <v>43146</v>
      </c>
      <c r="N1519" s="16" t="s">
        <v>77</v>
      </c>
      <c r="O1519" s="16">
        <v>0</v>
      </c>
      <c r="P1519" s="16" t="s">
        <v>78</v>
      </c>
      <c r="Q1519" s="16" t="s">
        <v>79</v>
      </c>
      <c r="R1519" s="16" t="s">
        <v>78</v>
      </c>
      <c r="S1519" s="16" t="s">
        <v>79</v>
      </c>
      <c r="T1519" s="14" t="s">
        <v>90</v>
      </c>
      <c r="U1519" s="13" t="s">
        <v>2275</v>
      </c>
      <c r="V1519" s="14" t="s">
        <v>2276</v>
      </c>
      <c r="W1519" s="13" t="s">
        <v>83</v>
      </c>
      <c r="X1519" s="17" t="s">
        <v>1466</v>
      </c>
      <c r="Y1519" s="14">
        <v>250</v>
      </c>
      <c r="Z1519" s="14" t="s">
        <v>2277</v>
      </c>
      <c r="AA1519" s="13" t="s">
        <v>107</v>
      </c>
      <c r="AB1519" s="18" t="s">
        <v>108</v>
      </c>
      <c r="AC1519" s="4">
        <f t="shared" si="230"/>
        <v>1</v>
      </c>
      <c r="AD1519" s="2">
        <f>IF(COUNTIF(D$2:D1519,D1519)&gt;1,0,1)</f>
        <v>0</v>
      </c>
      <c r="AG1519" s="2">
        <f t="shared" si="231"/>
        <v>0</v>
      </c>
      <c r="AH1519" s="2">
        <f t="shared" si="237"/>
        <v>0</v>
      </c>
      <c r="AI1519" s="2">
        <f t="shared" si="232"/>
        <v>0</v>
      </c>
      <c r="AJ1519" s="44" t="str">
        <f t="shared" si="233"/>
        <v>45887518B30506571S</v>
      </c>
      <c r="AK1519" s="2">
        <f>IF(COUNTIF(AJ$2:AJ1519,AJ1519)&gt;1,0,1)</f>
        <v>0</v>
      </c>
      <c r="AL1519" s="2">
        <f t="shared" si="234"/>
        <v>0</v>
      </c>
      <c r="AM1519" s="2">
        <f t="shared" si="235"/>
        <v>0</v>
      </c>
      <c r="AN1519" s="2">
        <f t="shared" si="236"/>
        <v>0</v>
      </c>
      <c r="AO1519" s="2" t="str">
        <f>VLOOKUP(D1519,'[1]Matriculados PD 2015_2019'!$D:$F,3,0)</f>
        <v>completo</v>
      </c>
      <c r="AP1519" s="2">
        <f t="shared" si="238"/>
        <v>0</v>
      </c>
      <c r="AQ1519" s="2">
        <f t="shared" si="239"/>
        <v>0</v>
      </c>
    </row>
    <row r="1520" spans="1:43">
      <c r="A1520" s="2">
        <v>533</v>
      </c>
      <c r="B1520" s="5" t="s">
        <v>594</v>
      </c>
      <c r="C1520" s="13" t="s">
        <v>120</v>
      </c>
      <c r="D1520" s="13" t="s">
        <v>2281</v>
      </c>
      <c r="E1520" s="14">
        <v>10307437</v>
      </c>
      <c r="F1520" s="14">
        <v>102484</v>
      </c>
      <c r="G1520" s="14" t="s">
        <v>2282</v>
      </c>
      <c r="H1520" s="13" t="s">
        <v>83</v>
      </c>
      <c r="I1520" s="13" t="s">
        <v>74</v>
      </c>
      <c r="J1520" s="14" t="s">
        <v>75</v>
      </c>
      <c r="K1520" s="14" t="s">
        <v>2283</v>
      </c>
      <c r="L1520" s="13">
        <v>2017</v>
      </c>
      <c r="M1520" s="15">
        <v>43357</v>
      </c>
      <c r="N1520" s="16" t="s">
        <v>77</v>
      </c>
      <c r="O1520" s="16">
        <v>0</v>
      </c>
      <c r="P1520" s="16" t="s">
        <v>78</v>
      </c>
      <c r="Q1520" s="16" t="s">
        <v>78</v>
      </c>
      <c r="R1520" s="16" t="s">
        <v>78</v>
      </c>
      <c r="S1520" s="16" t="s">
        <v>78</v>
      </c>
      <c r="T1520" s="14" t="s">
        <v>80</v>
      </c>
      <c r="U1520" s="13" t="s">
        <v>1427</v>
      </c>
      <c r="V1520" s="14" t="s">
        <v>1428</v>
      </c>
      <c r="W1520" s="13" t="s">
        <v>83</v>
      </c>
      <c r="X1520" s="17" t="s">
        <v>609</v>
      </c>
      <c r="Y1520" s="14">
        <v>75</v>
      </c>
      <c r="Z1520" s="14" t="s">
        <v>610</v>
      </c>
      <c r="AA1520" s="13" t="s">
        <v>107</v>
      </c>
      <c r="AB1520" s="18" t="s">
        <v>108</v>
      </c>
      <c r="AC1520" s="4">
        <f t="shared" si="230"/>
        <v>1</v>
      </c>
      <c r="AD1520" s="2">
        <f>IF(COUNTIF(D$2:D1520,D1520)&gt;1,0,1)</f>
        <v>1</v>
      </c>
      <c r="AG1520" s="2">
        <f t="shared" si="231"/>
        <v>0</v>
      </c>
      <c r="AH1520" s="2">
        <f t="shared" si="237"/>
        <v>0</v>
      </c>
      <c r="AI1520" s="2">
        <f t="shared" si="232"/>
        <v>1</v>
      </c>
      <c r="AJ1520" s="44" t="str">
        <f t="shared" si="233"/>
        <v>46803042C30800430A</v>
      </c>
      <c r="AK1520" s="2">
        <f>IF(COUNTIF(AJ$2:AJ1520,AJ1520)&gt;1,0,1)</f>
        <v>1</v>
      </c>
      <c r="AL1520" s="2">
        <f t="shared" si="234"/>
        <v>1</v>
      </c>
      <c r="AM1520" s="2">
        <f t="shared" si="235"/>
        <v>0</v>
      </c>
      <c r="AN1520" s="2">
        <f t="shared" si="236"/>
        <v>0</v>
      </c>
      <c r="AO1520" s="2" t="str">
        <f>VLOOKUP(D1520,'[1]Matriculados PD 2015_2019'!$D:$F,3,0)</f>
        <v>parcial</v>
      </c>
      <c r="AP1520" s="2">
        <f t="shared" si="238"/>
        <v>0</v>
      </c>
      <c r="AQ1520" s="2">
        <f t="shared" si="239"/>
        <v>1</v>
      </c>
    </row>
    <row r="1521" spans="1:43">
      <c r="A1521" s="2">
        <v>533</v>
      </c>
      <c r="B1521" s="6" t="s">
        <v>594</v>
      </c>
      <c r="C1521" s="7" t="s">
        <v>120</v>
      </c>
      <c r="D1521" s="7" t="s">
        <v>2281</v>
      </c>
      <c r="E1521" s="8">
        <v>10307437</v>
      </c>
      <c r="F1521" s="8">
        <v>102484</v>
      </c>
      <c r="G1521" s="8" t="s">
        <v>2282</v>
      </c>
      <c r="H1521" s="7" t="s">
        <v>83</v>
      </c>
      <c r="I1521" s="7" t="s">
        <v>74</v>
      </c>
      <c r="J1521" s="8" t="s">
        <v>75</v>
      </c>
      <c r="K1521" s="8" t="s">
        <v>2283</v>
      </c>
      <c r="L1521" s="7">
        <v>2017</v>
      </c>
      <c r="M1521" s="9">
        <v>43357</v>
      </c>
      <c r="N1521" s="10" t="s">
        <v>77</v>
      </c>
      <c r="O1521" s="10">
        <v>0</v>
      </c>
      <c r="P1521" s="10" t="s">
        <v>78</v>
      </c>
      <c r="Q1521" s="10" t="s">
        <v>78</v>
      </c>
      <c r="R1521" s="10" t="s">
        <v>78</v>
      </c>
      <c r="S1521" s="10" t="s">
        <v>78</v>
      </c>
      <c r="T1521" s="8" t="s">
        <v>80</v>
      </c>
      <c r="U1521" s="7" t="s">
        <v>2284</v>
      </c>
      <c r="V1521" s="8" t="s">
        <v>2285</v>
      </c>
      <c r="W1521" s="7"/>
      <c r="X1521" s="11"/>
      <c r="Y1521" s="8"/>
      <c r="Z1521" s="8"/>
      <c r="AA1521" s="7"/>
      <c r="AB1521" s="12"/>
      <c r="AC1521" s="4">
        <f t="shared" si="230"/>
        <v>1</v>
      </c>
      <c r="AD1521" s="2">
        <f>IF(COUNTIF(D$2:D1521,D1521)&gt;1,0,1)</f>
        <v>0</v>
      </c>
      <c r="AG1521" s="2">
        <f t="shared" si="231"/>
        <v>0</v>
      </c>
      <c r="AH1521" s="2">
        <f t="shared" si="237"/>
        <v>0</v>
      </c>
      <c r="AI1521" s="2">
        <f t="shared" si="232"/>
        <v>0</v>
      </c>
      <c r="AJ1521" s="44" t="str">
        <f t="shared" si="233"/>
        <v>46803042C71644426R</v>
      </c>
      <c r="AK1521" s="2">
        <f>IF(COUNTIF(AJ$2:AJ1521,AJ1521)&gt;1,0,1)</f>
        <v>1</v>
      </c>
      <c r="AL1521" s="2">
        <f t="shared" si="234"/>
        <v>0</v>
      </c>
      <c r="AM1521" s="2">
        <f t="shared" si="235"/>
        <v>0</v>
      </c>
      <c r="AN1521" s="2">
        <f t="shared" si="236"/>
        <v>0</v>
      </c>
      <c r="AO1521" s="2" t="str">
        <f>VLOOKUP(D1521,'[1]Matriculados PD 2015_2019'!$D:$F,3,0)</f>
        <v>parcial</v>
      </c>
      <c r="AP1521" s="2">
        <f t="shared" si="238"/>
        <v>0</v>
      </c>
      <c r="AQ1521" s="2">
        <f t="shared" si="239"/>
        <v>0</v>
      </c>
    </row>
    <row r="1522" spans="1:43">
      <c r="A1522" s="2">
        <v>533</v>
      </c>
      <c r="B1522" s="5" t="s">
        <v>594</v>
      </c>
      <c r="C1522" s="13" t="s">
        <v>120</v>
      </c>
      <c r="D1522" s="13" t="s">
        <v>2281</v>
      </c>
      <c r="E1522" s="14">
        <v>10307437</v>
      </c>
      <c r="F1522" s="14">
        <v>102484</v>
      </c>
      <c r="G1522" s="14" t="s">
        <v>2282</v>
      </c>
      <c r="H1522" s="13" t="s">
        <v>83</v>
      </c>
      <c r="I1522" s="13" t="s">
        <v>74</v>
      </c>
      <c r="J1522" s="14" t="s">
        <v>75</v>
      </c>
      <c r="K1522" s="14" t="s">
        <v>2283</v>
      </c>
      <c r="L1522" s="13">
        <v>2017</v>
      </c>
      <c r="M1522" s="15">
        <v>43357</v>
      </c>
      <c r="N1522" s="16" t="s">
        <v>77</v>
      </c>
      <c r="O1522" s="16">
        <v>0</v>
      </c>
      <c r="P1522" s="16" t="s">
        <v>78</v>
      </c>
      <c r="Q1522" s="16" t="s">
        <v>78</v>
      </c>
      <c r="R1522" s="16" t="s">
        <v>78</v>
      </c>
      <c r="S1522" s="16" t="s">
        <v>78</v>
      </c>
      <c r="T1522" s="14" t="s">
        <v>90</v>
      </c>
      <c r="U1522" s="13" t="s">
        <v>1427</v>
      </c>
      <c r="V1522" s="14" t="s">
        <v>1428</v>
      </c>
      <c r="W1522" s="13" t="s">
        <v>83</v>
      </c>
      <c r="X1522" s="17" t="s">
        <v>609</v>
      </c>
      <c r="Y1522" s="14">
        <v>75</v>
      </c>
      <c r="Z1522" s="14" t="s">
        <v>610</v>
      </c>
      <c r="AA1522" s="13" t="s">
        <v>107</v>
      </c>
      <c r="AB1522" s="18" t="s">
        <v>108</v>
      </c>
      <c r="AC1522" s="4">
        <f t="shared" si="230"/>
        <v>1</v>
      </c>
      <c r="AD1522" s="2">
        <f>IF(COUNTIF(D$2:D1522,D1522)&gt;1,0,1)</f>
        <v>0</v>
      </c>
      <c r="AG1522" s="2">
        <f t="shared" si="231"/>
        <v>0</v>
      </c>
      <c r="AH1522" s="2">
        <f t="shared" si="237"/>
        <v>0</v>
      </c>
      <c r="AI1522" s="2">
        <f t="shared" si="232"/>
        <v>0</v>
      </c>
      <c r="AJ1522" s="44" t="str">
        <f t="shared" si="233"/>
        <v>46803042C30800430A</v>
      </c>
      <c r="AK1522" s="2">
        <f>IF(COUNTIF(AJ$2:AJ1522,AJ1522)&gt;1,0,1)</f>
        <v>0</v>
      </c>
      <c r="AL1522" s="2">
        <f t="shared" si="234"/>
        <v>0</v>
      </c>
      <c r="AM1522" s="2">
        <f t="shared" si="235"/>
        <v>0</v>
      </c>
      <c r="AN1522" s="2">
        <f t="shared" si="236"/>
        <v>0</v>
      </c>
      <c r="AO1522" s="2" t="str">
        <f>VLOOKUP(D1522,'[1]Matriculados PD 2015_2019'!$D:$F,3,0)</f>
        <v>parcial</v>
      </c>
      <c r="AP1522" s="2">
        <f t="shared" si="238"/>
        <v>0</v>
      </c>
      <c r="AQ1522" s="2">
        <f t="shared" si="239"/>
        <v>0</v>
      </c>
    </row>
    <row r="1523" spans="1:43">
      <c r="A1523" s="2">
        <v>534</v>
      </c>
      <c r="B1523" s="5" t="s">
        <v>620</v>
      </c>
      <c r="C1523" s="13" t="s">
        <v>120</v>
      </c>
      <c r="D1523" s="13" t="s">
        <v>2286</v>
      </c>
      <c r="E1523" s="14">
        <v>10135693</v>
      </c>
      <c r="F1523" s="14">
        <v>102485</v>
      </c>
      <c r="G1523" s="14" t="s">
        <v>2287</v>
      </c>
      <c r="H1523" s="13" t="s">
        <v>73</v>
      </c>
      <c r="I1523" s="13" t="s">
        <v>74</v>
      </c>
      <c r="J1523" s="14" t="s">
        <v>75</v>
      </c>
      <c r="K1523" s="14" t="s">
        <v>2288</v>
      </c>
      <c r="L1523" s="13">
        <v>2017</v>
      </c>
      <c r="M1523" s="15">
        <v>43278</v>
      </c>
      <c r="N1523" s="16" t="s">
        <v>77</v>
      </c>
      <c r="O1523" s="16">
        <v>0</v>
      </c>
      <c r="P1523" s="16" t="s">
        <v>78</v>
      </c>
      <c r="Q1523" s="16" t="s">
        <v>79</v>
      </c>
      <c r="R1523" s="16" t="s">
        <v>78</v>
      </c>
      <c r="S1523" s="16" t="s">
        <v>78</v>
      </c>
      <c r="T1523" s="14" t="s">
        <v>80</v>
      </c>
      <c r="U1523" s="13" t="s">
        <v>2289</v>
      </c>
      <c r="V1523" s="14" t="s">
        <v>2290</v>
      </c>
      <c r="W1523" s="13" t="s">
        <v>83</v>
      </c>
      <c r="X1523" s="17" t="s">
        <v>105</v>
      </c>
      <c r="Y1523" s="14">
        <v>540</v>
      </c>
      <c r="Z1523" s="14" t="s">
        <v>635</v>
      </c>
      <c r="AA1523" s="13" t="s">
        <v>107</v>
      </c>
      <c r="AB1523" s="18" t="s">
        <v>108</v>
      </c>
      <c r="AC1523" s="4">
        <f t="shared" si="230"/>
        <v>1</v>
      </c>
      <c r="AD1523" s="2">
        <f>IF(COUNTIF(D$2:D1523,D1523)&gt;1,0,1)</f>
        <v>1</v>
      </c>
      <c r="AG1523" s="2">
        <f t="shared" si="231"/>
        <v>1</v>
      </c>
      <c r="AH1523" s="2">
        <f t="shared" si="237"/>
        <v>0</v>
      </c>
      <c r="AI1523" s="2">
        <f t="shared" si="232"/>
        <v>1</v>
      </c>
      <c r="AJ1523" s="44" t="str">
        <f t="shared" si="233"/>
        <v>48898902M31165788Y</v>
      </c>
      <c r="AK1523" s="2">
        <f>IF(COUNTIF(AJ$2:AJ1523,AJ1523)&gt;1,0,1)</f>
        <v>1</v>
      </c>
      <c r="AL1523" s="2">
        <f t="shared" si="234"/>
        <v>1</v>
      </c>
      <c r="AM1523" s="2">
        <f t="shared" si="235"/>
        <v>0</v>
      </c>
      <c r="AN1523" s="2">
        <f t="shared" si="236"/>
        <v>0</v>
      </c>
      <c r="AO1523" s="2" t="str">
        <f>VLOOKUP(D1523,'[1]Matriculados PD 2015_2019'!$D:$F,3,0)</f>
        <v>completo</v>
      </c>
      <c r="AP1523" s="2">
        <f t="shared" si="238"/>
        <v>1</v>
      </c>
      <c r="AQ1523" s="2">
        <f t="shared" si="239"/>
        <v>0</v>
      </c>
    </row>
    <row r="1524" spans="1:43">
      <c r="A1524" s="2">
        <v>534</v>
      </c>
      <c r="B1524" s="6" t="s">
        <v>620</v>
      </c>
      <c r="C1524" s="7" t="s">
        <v>120</v>
      </c>
      <c r="D1524" s="7" t="s">
        <v>2286</v>
      </c>
      <c r="E1524" s="8">
        <v>10135693</v>
      </c>
      <c r="F1524" s="8">
        <v>102485</v>
      </c>
      <c r="G1524" s="8" t="s">
        <v>2287</v>
      </c>
      <c r="H1524" s="7" t="s">
        <v>73</v>
      </c>
      <c r="I1524" s="7" t="s">
        <v>74</v>
      </c>
      <c r="J1524" s="8" t="s">
        <v>75</v>
      </c>
      <c r="K1524" s="8" t="s">
        <v>2288</v>
      </c>
      <c r="L1524" s="7">
        <v>2017</v>
      </c>
      <c r="M1524" s="9">
        <v>43278</v>
      </c>
      <c r="N1524" s="10" t="s">
        <v>77</v>
      </c>
      <c r="O1524" s="10">
        <v>0</v>
      </c>
      <c r="P1524" s="10" t="s">
        <v>78</v>
      </c>
      <c r="Q1524" s="10" t="s">
        <v>79</v>
      </c>
      <c r="R1524" s="10" t="s">
        <v>78</v>
      </c>
      <c r="S1524" s="10" t="s">
        <v>78</v>
      </c>
      <c r="T1524" s="8" t="s">
        <v>80</v>
      </c>
      <c r="U1524" s="7" t="s">
        <v>633</v>
      </c>
      <c r="V1524" s="8" t="s">
        <v>634</v>
      </c>
      <c r="W1524" s="7" t="s">
        <v>83</v>
      </c>
      <c r="X1524" s="11" t="s">
        <v>105</v>
      </c>
      <c r="Y1524" s="8">
        <v>540</v>
      </c>
      <c r="Z1524" s="8" t="s">
        <v>635</v>
      </c>
      <c r="AA1524" s="7" t="s">
        <v>107</v>
      </c>
      <c r="AB1524" s="12" t="s">
        <v>108</v>
      </c>
      <c r="AC1524" s="4">
        <f t="shared" si="230"/>
        <v>1</v>
      </c>
      <c r="AD1524" s="2">
        <f>IF(COUNTIF(D$2:D1524,D1524)&gt;1,0,1)</f>
        <v>0</v>
      </c>
      <c r="AG1524" s="2">
        <f t="shared" si="231"/>
        <v>0</v>
      </c>
      <c r="AH1524" s="2">
        <f t="shared" si="237"/>
        <v>0</v>
      </c>
      <c r="AI1524" s="2">
        <f t="shared" si="232"/>
        <v>0</v>
      </c>
      <c r="AJ1524" s="44" t="str">
        <f t="shared" si="233"/>
        <v>48898902MX7356177H</v>
      </c>
      <c r="AK1524" s="2">
        <f>IF(COUNTIF(AJ$2:AJ1524,AJ1524)&gt;1,0,1)</f>
        <v>1</v>
      </c>
      <c r="AL1524" s="2">
        <f t="shared" si="234"/>
        <v>0</v>
      </c>
      <c r="AM1524" s="2">
        <f t="shared" si="235"/>
        <v>0</v>
      </c>
      <c r="AN1524" s="2">
        <f t="shared" si="236"/>
        <v>0</v>
      </c>
      <c r="AO1524" s="2" t="str">
        <f>VLOOKUP(D1524,'[1]Matriculados PD 2015_2019'!$D:$F,3,0)</f>
        <v>completo</v>
      </c>
      <c r="AP1524" s="2">
        <f t="shared" si="238"/>
        <v>0</v>
      </c>
      <c r="AQ1524" s="2">
        <f t="shared" si="239"/>
        <v>0</v>
      </c>
    </row>
    <row r="1525" spans="1:43">
      <c r="A1525" s="2">
        <v>534</v>
      </c>
      <c r="B1525" s="5" t="s">
        <v>620</v>
      </c>
      <c r="C1525" s="13" t="s">
        <v>120</v>
      </c>
      <c r="D1525" s="13" t="s">
        <v>2286</v>
      </c>
      <c r="E1525" s="14">
        <v>10135693</v>
      </c>
      <c r="F1525" s="14">
        <v>102485</v>
      </c>
      <c r="G1525" s="14" t="s">
        <v>2287</v>
      </c>
      <c r="H1525" s="13" t="s">
        <v>73</v>
      </c>
      <c r="I1525" s="13" t="s">
        <v>74</v>
      </c>
      <c r="J1525" s="14" t="s">
        <v>75</v>
      </c>
      <c r="K1525" s="14" t="s">
        <v>2288</v>
      </c>
      <c r="L1525" s="13">
        <v>2017</v>
      </c>
      <c r="M1525" s="15">
        <v>43278</v>
      </c>
      <c r="N1525" s="16" t="s">
        <v>77</v>
      </c>
      <c r="O1525" s="16">
        <v>0</v>
      </c>
      <c r="P1525" s="16" t="s">
        <v>78</v>
      </c>
      <c r="Q1525" s="16" t="s">
        <v>79</v>
      </c>
      <c r="R1525" s="16" t="s">
        <v>78</v>
      </c>
      <c r="S1525" s="16" t="s">
        <v>78</v>
      </c>
      <c r="T1525" s="14" t="s">
        <v>90</v>
      </c>
      <c r="U1525" s="13" t="s">
        <v>2289</v>
      </c>
      <c r="V1525" s="14" t="s">
        <v>2290</v>
      </c>
      <c r="W1525" s="13" t="s">
        <v>83</v>
      </c>
      <c r="X1525" s="17" t="s">
        <v>105</v>
      </c>
      <c r="Y1525" s="14">
        <v>540</v>
      </c>
      <c r="Z1525" s="14" t="s">
        <v>635</v>
      </c>
      <c r="AA1525" s="13" t="s">
        <v>107</v>
      </c>
      <c r="AB1525" s="18" t="s">
        <v>108</v>
      </c>
      <c r="AC1525" s="4">
        <f t="shared" si="230"/>
        <v>1</v>
      </c>
      <c r="AD1525" s="2">
        <f>IF(COUNTIF(D$2:D1525,D1525)&gt;1,0,1)</f>
        <v>0</v>
      </c>
      <c r="AG1525" s="2">
        <f t="shared" si="231"/>
        <v>0</v>
      </c>
      <c r="AH1525" s="2">
        <f t="shared" si="237"/>
        <v>0</v>
      </c>
      <c r="AI1525" s="2">
        <f t="shared" si="232"/>
        <v>0</v>
      </c>
      <c r="AJ1525" s="44" t="str">
        <f t="shared" si="233"/>
        <v>48898902M31165788Y</v>
      </c>
      <c r="AK1525" s="2">
        <f>IF(COUNTIF(AJ$2:AJ1525,AJ1525)&gt;1,0,1)</f>
        <v>0</v>
      </c>
      <c r="AL1525" s="2">
        <f t="shared" si="234"/>
        <v>0</v>
      </c>
      <c r="AM1525" s="2">
        <f t="shared" si="235"/>
        <v>0</v>
      </c>
      <c r="AN1525" s="2">
        <f t="shared" si="236"/>
        <v>0</v>
      </c>
      <c r="AO1525" s="2" t="str">
        <f>VLOOKUP(D1525,'[1]Matriculados PD 2015_2019'!$D:$F,3,0)</f>
        <v>completo</v>
      </c>
      <c r="AP1525" s="2">
        <f t="shared" si="238"/>
        <v>0</v>
      </c>
      <c r="AQ1525" s="2">
        <f t="shared" si="239"/>
        <v>0</v>
      </c>
    </row>
    <row r="1526" spans="1:43">
      <c r="A1526" s="2">
        <v>536</v>
      </c>
      <c r="B1526" s="5" t="s">
        <v>636</v>
      </c>
      <c r="C1526" s="13" t="s">
        <v>120</v>
      </c>
      <c r="D1526" s="13">
        <v>63915332</v>
      </c>
      <c r="E1526" s="14">
        <v>10386635</v>
      </c>
      <c r="F1526" s="14">
        <v>102487</v>
      </c>
      <c r="G1526" s="14" t="s">
        <v>2291</v>
      </c>
      <c r="H1526" s="13" t="s">
        <v>83</v>
      </c>
      <c r="I1526" s="13" t="s">
        <v>308</v>
      </c>
      <c r="J1526" s="14" t="s">
        <v>75</v>
      </c>
      <c r="K1526" s="14" t="s">
        <v>2292</v>
      </c>
      <c r="L1526" s="13">
        <v>2017</v>
      </c>
      <c r="M1526" s="15">
        <v>43252</v>
      </c>
      <c r="N1526" s="16" t="s">
        <v>113</v>
      </c>
      <c r="O1526" s="16">
        <v>0</v>
      </c>
      <c r="P1526" s="16" t="s">
        <v>78</v>
      </c>
      <c r="Q1526" s="16" t="s">
        <v>78</v>
      </c>
      <c r="R1526" s="16" t="s">
        <v>78</v>
      </c>
      <c r="S1526" s="16" t="s">
        <v>78</v>
      </c>
      <c r="T1526" s="14" t="s">
        <v>80</v>
      </c>
      <c r="U1526" s="13" t="s">
        <v>1549</v>
      </c>
      <c r="V1526" s="14" t="s">
        <v>1550</v>
      </c>
      <c r="W1526" s="13" t="s">
        <v>83</v>
      </c>
      <c r="X1526" s="17" t="s">
        <v>642</v>
      </c>
      <c r="Y1526" s="14">
        <v>505</v>
      </c>
      <c r="Z1526" s="14" t="s">
        <v>643</v>
      </c>
      <c r="AA1526" s="13" t="s">
        <v>107</v>
      </c>
      <c r="AB1526" s="18" t="s">
        <v>108</v>
      </c>
      <c r="AC1526" s="4">
        <f t="shared" si="230"/>
        <v>1</v>
      </c>
      <c r="AD1526" s="2">
        <f>IF(COUNTIF(D$2:D1526,D1526)&gt;1,0,1)</f>
        <v>1</v>
      </c>
      <c r="AG1526" s="2">
        <f t="shared" si="231"/>
        <v>0</v>
      </c>
      <c r="AH1526" s="2">
        <f t="shared" si="237"/>
        <v>0</v>
      </c>
      <c r="AI1526" s="2">
        <f t="shared" si="232"/>
        <v>0</v>
      </c>
      <c r="AJ1526" s="44" t="str">
        <f t="shared" si="233"/>
        <v>6391533226032358S</v>
      </c>
      <c r="AK1526" s="2">
        <f>IF(COUNTIF(AJ$2:AJ1526,AJ1526)&gt;1,0,1)</f>
        <v>1</v>
      </c>
      <c r="AL1526" s="2">
        <f t="shared" si="234"/>
        <v>1</v>
      </c>
      <c r="AM1526" s="2">
        <f t="shared" si="235"/>
        <v>0</v>
      </c>
      <c r="AN1526" s="2">
        <f t="shared" si="236"/>
        <v>1</v>
      </c>
      <c r="AO1526" s="2" t="str">
        <f>VLOOKUP(D1526,'[1]Matriculados PD 2015_2019'!$D:$F,3,0)</f>
        <v>completo</v>
      </c>
      <c r="AP1526" s="2">
        <f t="shared" si="238"/>
        <v>1</v>
      </c>
      <c r="AQ1526" s="2">
        <f t="shared" si="239"/>
        <v>0</v>
      </c>
    </row>
    <row r="1527" spans="1:43">
      <c r="A1527" s="2">
        <v>536</v>
      </c>
      <c r="B1527" s="6" t="s">
        <v>636</v>
      </c>
      <c r="C1527" s="7" t="s">
        <v>120</v>
      </c>
      <c r="D1527" s="7">
        <v>63915332</v>
      </c>
      <c r="E1527" s="8">
        <v>10386635</v>
      </c>
      <c r="F1527" s="8">
        <v>102487</v>
      </c>
      <c r="G1527" s="8" t="s">
        <v>2291</v>
      </c>
      <c r="H1527" s="7" t="s">
        <v>83</v>
      </c>
      <c r="I1527" s="7" t="s">
        <v>308</v>
      </c>
      <c r="J1527" s="8" t="s">
        <v>75</v>
      </c>
      <c r="K1527" s="8" t="s">
        <v>2292</v>
      </c>
      <c r="L1527" s="7">
        <v>2017</v>
      </c>
      <c r="M1527" s="9">
        <v>43252</v>
      </c>
      <c r="N1527" s="10" t="s">
        <v>113</v>
      </c>
      <c r="O1527" s="10">
        <v>0</v>
      </c>
      <c r="P1527" s="10" t="s">
        <v>78</v>
      </c>
      <c r="Q1527" s="10" t="s">
        <v>78</v>
      </c>
      <c r="R1527" s="10" t="s">
        <v>78</v>
      </c>
      <c r="S1527" s="10" t="s">
        <v>78</v>
      </c>
      <c r="T1527" s="8" t="s">
        <v>80</v>
      </c>
      <c r="U1527" s="7" t="s">
        <v>640</v>
      </c>
      <c r="V1527" s="8" t="s">
        <v>641</v>
      </c>
      <c r="W1527" s="7" t="s">
        <v>83</v>
      </c>
      <c r="X1527" s="11" t="s">
        <v>642</v>
      </c>
      <c r="Y1527" s="8">
        <v>505</v>
      </c>
      <c r="Z1527" s="8" t="s">
        <v>643</v>
      </c>
      <c r="AA1527" s="7" t="s">
        <v>107</v>
      </c>
      <c r="AB1527" s="12" t="s">
        <v>108</v>
      </c>
      <c r="AC1527" s="4">
        <f t="shared" si="230"/>
        <v>1</v>
      </c>
      <c r="AD1527" s="2">
        <f>IF(COUNTIF(D$2:D1527,D1527)&gt;1,0,1)</f>
        <v>0</v>
      </c>
      <c r="AG1527" s="2">
        <f t="shared" si="231"/>
        <v>0</v>
      </c>
      <c r="AH1527" s="2">
        <f t="shared" si="237"/>
        <v>0</v>
      </c>
      <c r="AI1527" s="2">
        <f t="shared" si="232"/>
        <v>0</v>
      </c>
      <c r="AJ1527" s="44" t="str">
        <f t="shared" si="233"/>
        <v>6391533230417127H</v>
      </c>
      <c r="AK1527" s="2">
        <f>IF(COUNTIF(AJ$2:AJ1527,AJ1527)&gt;1,0,1)</f>
        <v>1</v>
      </c>
      <c r="AL1527" s="2">
        <f t="shared" si="234"/>
        <v>0</v>
      </c>
      <c r="AM1527" s="2">
        <f t="shared" si="235"/>
        <v>0</v>
      </c>
      <c r="AN1527" s="2">
        <f t="shared" si="236"/>
        <v>0</v>
      </c>
      <c r="AO1527" s="2" t="str">
        <f>VLOOKUP(D1527,'[1]Matriculados PD 2015_2019'!$D:$F,3,0)</f>
        <v>completo</v>
      </c>
      <c r="AP1527" s="2">
        <f t="shared" si="238"/>
        <v>0</v>
      </c>
      <c r="AQ1527" s="2">
        <f t="shared" si="239"/>
        <v>0</v>
      </c>
    </row>
    <row r="1528" spans="1:43">
      <c r="A1528" s="2">
        <v>536</v>
      </c>
      <c r="B1528" s="5" t="s">
        <v>636</v>
      </c>
      <c r="C1528" s="13" t="s">
        <v>120</v>
      </c>
      <c r="D1528" s="13">
        <v>63915332</v>
      </c>
      <c r="E1528" s="14">
        <v>10386635</v>
      </c>
      <c r="F1528" s="14">
        <v>102487</v>
      </c>
      <c r="G1528" s="14" t="s">
        <v>2291</v>
      </c>
      <c r="H1528" s="13" t="s">
        <v>83</v>
      </c>
      <c r="I1528" s="13" t="s">
        <v>308</v>
      </c>
      <c r="J1528" s="14" t="s">
        <v>75</v>
      </c>
      <c r="K1528" s="14" t="s">
        <v>2292</v>
      </c>
      <c r="L1528" s="13">
        <v>2017</v>
      </c>
      <c r="M1528" s="15">
        <v>43252</v>
      </c>
      <c r="N1528" s="16" t="s">
        <v>113</v>
      </c>
      <c r="O1528" s="16">
        <v>0</v>
      </c>
      <c r="P1528" s="16" t="s">
        <v>78</v>
      </c>
      <c r="Q1528" s="16" t="s">
        <v>78</v>
      </c>
      <c r="R1528" s="16" t="s">
        <v>78</v>
      </c>
      <c r="S1528" s="16" t="s">
        <v>78</v>
      </c>
      <c r="T1528" s="14" t="s">
        <v>90</v>
      </c>
      <c r="U1528" s="13" t="s">
        <v>640</v>
      </c>
      <c r="V1528" s="14" t="s">
        <v>641</v>
      </c>
      <c r="W1528" s="13" t="s">
        <v>83</v>
      </c>
      <c r="X1528" s="17" t="s">
        <v>642</v>
      </c>
      <c r="Y1528" s="14">
        <v>505</v>
      </c>
      <c r="Z1528" s="14" t="s">
        <v>643</v>
      </c>
      <c r="AA1528" s="13" t="s">
        <v>107</v>
      </c>
      <c r="AB1528" s="18" t="s">
        <v>108</v>
      </c>
      <c r="AC1528" s="4">
        <f t="shared" si="230"/>
        <v>1</v>
      </c>
      <c r="AD1528" s="2">
        <f>IF(COUNTIF(D$2:D1528,D1528)&gt;1,0,1)</f>
        <v>0</v>
      </c>
      <c r="AG1528" s="2">
        <f t="shared" si="231"/>
        <v>0</v>
      </c>
      <c r="AH1528" s="2">
        <f t="shared" si="237"/>
        <v>0</v>
      </c>
      <c r="AI1528" s="2">
        <f t="shared" si="232"/>
        <v>0</v>
      </c>
      <c r="AJ1528" s="44" t="str">
        <f t="shared" si="233"/>
        <v>6391533230417127H</v>
      </c>
      <c r="AK1528" s="2">
        <f>IF(COUNTIF(AJ$2:AJ1528,AJ1528)&gt;1,0,1)</f>
        <v>0</v>
      </c>
      <c r="AL1528" s="2">
        <f t="shared" si="234"/>
        <v>0</v>
      </c>
      <c r="AM1528" s="2">
        <f t="shared" si="235"/>
        <v>0</v>
      </c>
      <c r="AN1528" s="2">
        <f t="shared" si="236"/>
        <v>0</v>
      </c>
      <c r="AO1528" s="2" t="str">
        <f>VLOOKUP(D1528,'[1]Matriculados PD 2015_2019'!$D:$F,3,0)</f>
        <v>completo</v>
      </c>
      <c r="AP1528" s="2">
        <f t="shared" si="238"/>
        <v>0</v>
      </c>
      <c r="AQ1528" s="2">
        <f t="shared" si="239"/>
        <v>0</v>
      </c>
    </row>
    <row r="1529" spans="1:43">
      <c r="A1529" s="2">
        <v>536</v>
      </c>
      <c r="B1529" s="6" t="s">
        <v>636</v>
      </c>
      <c r="C1529" s="7" t="s">
        <v>120</v>
      </c>
      <c r="D1529" s="7">
        <v>113100206</v>
      </c>
      <c r="E1529" s="8">
        <v>20053891</v>
      </c>
      <c r="F1529" s="8">
        <v>102487</v>
      </c>
      <c r="G1529" s="8" t="s">
        <v>2293</v>
      </c>
      <c r="H1529" s="7" t="s">
        <v>73</v>
      </c>
      <c r="I1529" s="7" t="s">
        <v>2294</v>
      </c>
      <c r="J1529" s="8" t="s">
        <v>75</v>
      </c>
      <c r="K1529" s="8" t="s">
        <v>2295</v>
      </c>
      <c r="L1529" s="7">
        <v>2017</v>
      </c>
      <c r="M1529" s="9">
        <v>43273</v>
      </c>
      <c r="N1529" s="10" t="s">
        <v>77</v>
      </c>
      <c r="O1529" s="10">
        <v>0</v>
      </c>
      <c r="P1529" s="10" t="s">
        <v>78</v>
      </c>
      <c r="Q1529" s="10" t="s">
        <v>78</v>
      </c>
      <c r="R1529" s="10" t="s">
        <v>78</v>
      </c>
      <c r="S1529" s="10" t="s">
        <v>78</v>
      </c>
      <c r="T1529" s="8" t="s">
        <v>80</v>
      </c>
      <c r="U1529" s="7" t="s">
        <v>2296</v>
      </c>
      <c r="V1529" s="8" t="s">
        <v>2297</v>
      </c>
      <c r="W1529" s="7"/>
      <c r="X1529" s="11"/>
      <c r="Y1529" s="8"/>
      <c r="Z1529" s="8"/>
      <c r="AA1529" s="7"/>
      <c r="AB1529" s="12"/>
      <c r="AC1529" s="4">
        <f t="shared" si="230"/>
        <v>1</v>
      </c>
      <c r="AD1529" s="2">
        <f>IF(COUNTIF(D$2:D1529,D1529)&gt;1,0,1)</f>
        <v>1</v>
      </c>
      <c r="AG1529" s="2">
        <f t="shared" si="231"/>
        <v>0</v>
      </c>
      <c r="AH1529" s="2">
        <f t="shared" si="237"/>
        <v>0</v>
      </c>
      <c r="AI1529" s="2">
        <f t="shared" si="232"/>
        <v>1</v>
      </c>
      <c r="AJ1529" s="44" t="str">
        <f t="shared" si="233"/>
        <v>11310020627330765A</v>
      </c>
      <c r="AK1529" s="2">
        <f>IF(COUNTIF(AJ$2:AJ1529,AJ1529)&gt;1,0,1)</f>
        <v>1</v>
      </c>
      <c r="AL1529" s="2">
        <f t="shared" si="234"/>
        <v>1</v>
      </c>
      <c r="AM1529" s="2">
        <f t="shared" si="235"/>
        <v>0</v>
      </c>
      <c r="AN1529" s="2">
        <f t="shared" si="236"/>
        <v>1</v>
      </c>
      <c r="AO1529" s="2" t="str">
        <f>VLOOKUP(D1529,'[1]Matriculados PD 2015_2019'!$D:$F,3,0)</f>
        <v>completo</v>
      </c>
      <c r="AP1529" s="2">
        <f t="shared" si="238"/>
        <v>1</v>
      </c>
      <c r="AQ1529" s="2">
        <f t="shared" si="239"/>
        <v>0</v>
      </c>
    </row>
    <row r="1530" spans="1:43">
      <c r="A1530" s="2">
        <v>536</v>
      </c>
      <c r="B1530" s="5" t="s">
        <v>636</v>
      </c>
      <c r="C1530" s="13" t="s">
        <v>120</v>
      </c>
      <c r="D1530" s="13">
        <v>113100206</v>
      </c>
      <c r="E1530" s="14">
        <v>20053891</v>
      </c>
      <c r="F1530" s="14">
        <v>102487</v>
      </c>
      <c r="G1530" s="14" t="s">
        <v>2293</v>
      </c>
      <c r="H1530" s="13" t="s">
        <v>73</v>
      </c>
      <c r="I1530" s="13" t="s">
        <v>2294</v>
      </c>
      <c r="J1530" s="14" t="s">
        <v>75</v>
      </c>
      <c r="K1530" s="14" t="s">
        <v>2295</v>
      </c>
      <c r="L1530" s="13">
        <v>2017</v>
      </c>
      <c r="M1530" s="15">
        <v>43273</v>
      </c>
      <c r="N1530" s="16" t="s">
        <v>77</v>
      </c>
      <c r="O1530" s="16">
        <v>0</v>
      </c>
      <c r="P1530" s="16" t="s">
        <v>78</v>
      </c>
      <c r="Q1530" s="16" t="s">
        <v>78</v>
      </c>
      <c r="R1530" s="16" t="s">
        <v>78</v>
      </c>
      <c r="S1530" s="16" t="s">
        <v>78</v>
      </c>
      <c r="T1530" s="14" t="s">
        <v>80</v>
      </c>
      <c r="U1530" s="13" t="s">
        <v>2298</v>
      </c>
      <c r="V1530" s="14" t="s">
        <v>2299</v>
      </c>
      <c r="W1530" s="13"/>
      <c r="X1530" s="17"/>
      <c r="Y1530" s="14"/>
      <c r="Z1530" s="14"/>
      <c r="AA1530" s="13"/>
      <c r="AB1530" s="18"/>
      <c r="AC1530" s="4">
        <f t="shared" si="230"/>
        <v>1</v>
      </c>
      <c r="AD1530" s="2">
        <f>IF(COUNTIF(D$2:D1530,D1530)&gt;1,0,1)</f>
        <v>0</v>
      </c>
      <c r="AG1530" s="2">
        <f t="shared" si="231"/>
        <v>0</v>
      </c>
      <c r="AH1530" s="2">
        <f t="shared" si="237"/>
        <v>0</v>
      </c>
      <c r="AI1530" s="2">
        <f t="shared" si="232"/>
        <v>0</v>
      </c>
      <c r="AJ1530" s="44" t="str">
        <f t="shared" si="233"/>
        <v>11310020630402000W</v>
      </c>
      <c r="AK1530" s="2">
        <f>IF(COUNTIF(AJ$2:AJ1530,AJ1530)&gt;1,0,1)</f>
        <v>1</v>
      </c>
      <c r="AL1530" s="2">
        <f t="shared" si="234"/>
        <v>0</v>
      </c>
      <c r="AM1530" s="2">
        <f t="shared" si="235"/>
        <v>0</v>
      </c>
      <c r="AN1530" s="2">
        <f t="shared" si="236"/>
        <v>0</v>
      </c>
      <c r="AO1530" s="2" t="str">
        <f>VLOOKUP(D1530,'[1]Matriculados PD 2015_2019'!$D:$F,3,0)</f>
        <v>completo</v>
      </c>
      <c r="AP1530" s="2">
        <f t="shared" si="238"/>
        <v>0</v>
      </c>
      <c r="AQ1530" s="2">
        <f t="shared" si="239"/>
        <v>0</v>
      </c>
    </row>
    <row r="1531" spans="1:43">
      <c r="A1531" s="2">
        <v>536</v>
      </c>
      <c r="B1531" s="5" t="s">
        <v>636</v>
      </c>
      <c r="C1531" s="13" t="s">
        <v>120</v>
      </c>
      <c r="D1531" s="13">
        <v>113100206</v>
      </c>
      <c r="E1531" s="14">
        <v>20053891</v>
      </c>
      <c r="F1531" s="14">
        <v>102487</v>
      </c>
      <c r="G1531" s="14" t="s">
        <v>2293</v>
      </c>
      <c r="H1531" s="13" t="s">
        <v>73</v>
      </c>
      <c r="I1531" s="13" t="s">
        <v>2294</v>
      </c>
      <c r="J1531" s="14" t="s">
        <v>75</v>
      </c>
      <c r="K1531" s="14" t="s">
        <v>2295</v>
      </c>
      <c r="L1531" s="13">
        <v>2017</v>
      </c>
      <c r="M1531" s="15">
        <v>43273</v>
      </c>
      <c r="N1531" s="16" t="s">
        <v>77</v>
      </c>
      <c r="O1531" s="16">
        <v>0</v>
      </c>
      <c r="P1531" s="16" t="s">
        <v>78</v>
      </c>
      <c r="Q1531" s="16" t="s">
        <v>78</v>
      </c>
      <c r="R1531" s="16" t="s">
        <v>78</v>
      </c>
      <c r="S1531" s="16" t="s">
        <v>78</v>
      </c>
      <c r="T1531" s="14" t="s">
        <v>90</v>
      </c>
      <c r="U1531" s="13" t="s">
        <v>805</v>
      </c>
      <c r="V1531" s="14" t="s">
        <v>806</v>
      </c>
      <c r="W1531" s="13" t="s">
        <v>73</v>
      </c>
      <c r="X1531" s="17" t="s">
        <v>4693</v>
      </c>
      <c r="Y1531" s="14">
        <v>235</v>
      </c>
      <c r="Z1531" s="14" t="s">
        <v>262</v>
      </c>
      <c r="AA1531" s="13" t="s">
        <v>263</v>
      </c>
      <c r="AB1531" s="18" t="s">
        <v>264</v>
      </c>
      <c r="AC1531" s="4">
        <f t="shared" si="230"/>
        <v>1</v>
      </c>
      <c r="AD1531" s="2">
        <f>IF(COUNTIF(D$2:D1531,D1531)&gt;1,0,1)</f>
        <v>0</v>
      </c>
      <c r="AG1531" s="2">
        <f t="shared" si="231"/>
        <v>0</v>
      </c>
      <c r="AH1531" s="2">
        <f t="shared" si="237"/>
        <v>0</v>
      </c>
      <c r="AI1531" s="2">
        <f t="shared" si="232"/>
        <v>0</v>
      </c>
      <c r="AJ1531" s="44" t="str">
        <f t="shared" si="233"/>
        <v>11310020630531500N</v>
      </c>
      <c r="AK1531" s="2">
        <f>IF(COUNTIF(AJ$2:AJ1531,AJ1531)&gt;1,0,1)</f>
        <v>1</v>
      </c>
      <c r="AL1531" s="2">
        <f t="shared" si="234"/>
        <v>0</v>
      </c>
      <c r="AM1531" s="2">
        <f t="shared" si="235"/>
        <v>0</v>
      </c>
      <c r="AN1531" s="2">
        <f t="shared" si="236"/>
        <v>0</v>
      </c>
      <c r="AO1531" s="2" t="str">
        <f>VLOOKUP(D1531,'[1]Matriculados PD 2015_2019'!$D:$F,3,0)</f>
        <v>completo</v>
      </c>
      <c r="AP1531" s="2">
        <f t="shared" si="238"/>
        <v>0</v>
      </c>
      <c r="AQ1531" s="2">
        <f t="shared" si="239"/>
        <v>0</v>
      </c>
    </row>
    <row r="1532" spans="1:43">
      <c r="A1532" s="2">
        <v>536</v>
      </c>
      <c r="B1532" s="6" t="s">
        <v>636</v>
      </c>
      <c r="C1532" s="7" t="s">
        <v>120</v>
      </c>
      <c r="D1532" s="7" t="s">
        <v>2300</v>
      </c>
      <c r="E1532" s="8">
        <v>20077625</v>
      </c>
      <c r="F1532" s="8">
        <v>102487</v>
      </c>
      <c r="G1532" s="8" t="s">
        <v>2301</v>
      </c>
      <c r="H1532" s="7" t="s">
        <v>83</v>
      </c>
      <c r="I1532" s="7" t="s">
        <v>74</v>
      </c>
      <c r="J1532" s="8" t="s">
        <v>75</v>
      </c>
      <c r="K1532" s="8" t="s">
        <v>2302</v>
      </c>
      <c r="L1532" s="7">
        <v>2017</v>
      </c>
      <c r="M1532" s="9">
        <v>43258</v>
      </c>
      <c r="N1532" s="10" t="s">
        <v>77</v>
      </c>
      <c r="O1532" s="10">
        <v>0</v>
      </c>
      <c r="P1532" s="10" t="s">
        <v>78</v>
      </c>
      <c r="Q1532" s="10" t="s">
        <v>78</v>
      </c>
      <c r="R1532" s="10" t="s">
        <v>78</v>
      </c>
      <c r="S1532" s="10" t="s">
        <v>78</v>
      </c>
      <c r="T1532" s="8" t="s">
        <v>80</v>
      </c>
      <c r="U1532" s="7" t="s">
        <v>2303</v>
      </c>
      <c r="V1532" s="8" t="s">
        <v>2304</v>
      </c>
      <c r="W1532" s="7"/>
      <c r="X1532" s="11"/>
      <c r="Y1532" s="8"/>
      <c r="Z1532" s="8"/>
      <c r="AA1532" s="7"/>
      <c r="AB1532" s="12"/>
      <c r="AC1532" s="4">
        <f t="shared" si="230"/>
        <v>1</v>
      </c>
      <c r="AD1532" s="2">
        <f>IF(COUNTIF(D$2:D1532,D1532)&gt;1,0,1)</f>
        <v>1</v>
      </c>
      <c r="AG1532" s="2">
        <f t="shared" si="231"/>
        <v>0</v>
      </c>
      <c r="AH1532" s="2">
        <f t="shared" si="237"/>
        <v>0</v>
      </c>
      <c r="AI1532" s="2">
        <f t="shared" si="232"/>
        <v>1</v>
      </c>
      <c r="AJ1532" s="44" t="str">
        <f t="shared" si="233"/>
        <v>14306472N25988796S</v>
      </c>
      <c r="AK1532" s="2">
        <f>IF(COUNTIF(AJ$2:AJ1532,AJ1532)&gt;1,0,1)</f>
        <v>1</v>
      </c>
      <c r="AL1532" s="2">
        <f t="shared" si="234"/>
        <v>1</v>
      </c>
      <c r="AM1532" s="2">
        <f t="shared" si="235"/>
        <v>0</v>
      </c>
      <c r="AN1532" s="2">
        <f t="shared" si="236"/>
        <v>0</v>
      </c>
      <c r="AO1532" s="2" t="str">
        <f>VLOOKUP(D1532,'[1]Matriculados PD 2015_2019'!$D:$F,3,0)</f>
        <v>parcial</v>
      </c>
      <c r="AP1532" s="2">
        <f t="shared" si="238"/>
        <v>0</v>
      </c>
      <c r="AQ1532" s="2">
        <f t="shared" si="239"/>
        <v>1</v>
      </c>
    </row>
    <row r="1533" spans="1:43">
      <c r="A1533" s="2">
        <v>536</v>
      </c>
      <c r="B1533" s="5" t="s">
        <v>636</v>
      </c>
      <c r="C1533" s="13" t="s">
        <v>120</v>
      </c>
      <c r="D1533" s="13" t="s">
        <v>2300</v>
      </c>
      <c r="E1533" s="14">
        <v>20077625</v>
      </c>
      <c r="F1533" s="14">
        <v>102487</v>
      </c>
      <c r="G1533" s="14" t="s">
        <v>2301</v>
      </c>
      <c r="H1533" s="13" t="s">
        <v>83</v>
      </c>
      <c r="I1533" s="13" t="s">
        <v>74</v>
      </c>
      <c r="J1533" s="14" t="s">
        <v>75</v>
      </c>
      <c r="K1533" s="14" t="s">
        <v>2302</v>
      </c>
      <c r="L1533" s="13">
        <v>2017</v>
      </c>
      <c r="M1533" s="15">
        <v>43258</v>
      </c>
      <c r="N1533" s="16" t="s">
        <v>77</v>
      </c>
      <c r="O1533" s="16">
        <v>0</v>
      </c>
      <c r="P1533" s="16" t="s">
        <v>78</v>
      </c>
      <c r="Q1533" s="16" t="s">
        <v>78</v>
      </c>
      <c r="R1533" s="16" t="s">
        <v>78</v>
      </c>
      <c r="S1533" s="16" t="s">
        <v>78</v>
      </c>
      <c r="T1533" s="14" t="s">
        <v>90</v>
      </c>
      <c r="U1533" s="13" t="s">
        <v>684</v>
      </c>
      <c r="V1533" s="14" t="s">
        <v>685</v>
      </c>
      <c r="W1533" s="13" t="s">
        <v>83</v>
      </c>
      <c r="X1533" s="17" t="s">
        <v>642</v>
      </c>
      <c r="Y1533" s="14">
        <v>305</v>
      </c>
      <c r="Z1533" s="14" t="s">
        <v>686</v>
      </c>
      <c r="AA1533" s="13" t="s">
        <v>107</v>
      </c>
      <c r="AB1533" s="18" t="s">
        <v>108</v>
      </c>
      <c r="AC1533" s="4">
        <f t="shared" si="230"/>
        <v>1</v>
      </c>
      <c r="AD1533" s="2">
        <f>IF(COUNTIF(D$2:D1533,D1533)&gt;1,0,1)</f>
        <v>0</v>
      </c>
      <c r="AG1533" s="2">
        <f t="shared" si="231"/>
        <v>0</v>
      </c>
      <c r="AH1533" s="2">
        <f t="shared" si="237"/>
        <v>0</v>
      </c>
      <c r="AI1533" s="2">
        <f t="shared" si="232"/>
        <v>0</v>
      </c>
      <c r="AJ1533" s="44" t="str">
        <f t="shared" si="233"/>
        <v>14306472N30037704A</v>
      </c>
      <c r="AK1533" s="2">
        <f>IF(COUNTIF(AJ$2:AJ1533,AJ1533)&gt;1,0,1)</f>
        <v>1</v>
      </c>
      <c r="AL1533" s="2">
        <f t="shared" si="234"/>
        <v>0</v>
      </c>
      <c r="AM1533" s="2">
        <f t="shared" si="235"/>
        <v>0</v>
      </c>
      <c r="AN1533" s="2">
        <f t="shared" si="236"/>
        <v>0</v>
      </c>
      <c r="AO1533" s="2" t="str">
        <f>VLOOKUP(D1533,'[1]Matriculados PD 2015_2019'!$D:$F,3,0)</f>
        <v>parcial</v>
      </c>
      <c r="AP1533" s="2">
        <f t="shared" si="238"/>
        <v>0</v>
      </c>
      <c r="AQ1533" s="2">
        <f t="shared" si="239"/>
        <v>0</v>
      </c>
    </row>
    <row r="1534" spans="1:43">
      <c r="A1534" s="2">
        <v>536</v>
      </c>
      <c r="B1534" s="5" t="s">
        <v>636</v>
      </c>
      <c r="C1534" s="13" t="s">
        <v>120</v>
      </c>
      <c r="D1534" s="13" t="s">
        <v>2305</v>
      </c>
      <c r="E1534" s="14">
        <v>10213951</v>
      </c>
      <c r="F1534" s="14">
        <v>102487</v>
      </c>
      <c r="G1534" s="14" t="s">
        <v>2306</v>
      </c>
      <c r="H1534" s="13" t="s">
        <v>73</v>
      </c>
      <c r="I1534" s="13" t="s">
        <v>74</v>
      </c>
      <c r="J1534" s="14" t="s">
        <v>75</v>
      </c>
      <c r="K1534" s="14" t="s">
        <v>2307</v>
      </c>
      <c r="L1534" s="13">
        <v>2017</v>
      </c>
      <c r="M1534" s="15">
        <v>43181</v>
      </c>
      <c r="N1534" s="16" t="s">
        <v>77</v>
      </c>
      <c r="O1534" s="16">
        <v>0</v>
      </c>
      <c r="P1534" s="16" t="s">
        <v>78</v>
      </c>
      <c r="Q1534" s="16" t="s">
        <v>79</v>
      </c>
      <c r="R1534" s="16" t="s">
        <v>78</v>
      </c>
      <c r="S1534" s="16" t="s">
        <v>79</v>
      </c>
      <c r="T1534" s="14" t="s">
        <v>80</v>
      </c>
      <c r="U1534" s="13" t="s">
        <v>496</v>
      </c>
      <c r="V1534" s="14" t="s">
        <v>497</v>
      </c>
      <c r="W1534" s="13" t="s">
        <v>83</v>
      </c>
      <c r="X1534" s="17" t="s">
        <v>4693</v>
      </c>
      <c r="Y1534" s="14">
        <v>230</v>
      </c>
      <c r="Z1534" s="14" t="s">
        <v>444</v>
      </c>
      <c r="AA1534" s="13" t="s">
        <v>263</v>
      </c>
      <c r="AB1534" s="18" t="s">
        <v>264</v>
      </c>
      <c r="AC1534" s="4">
        <f t="shared" si="230"/>
        <v>1</v>
      </c>
      <c r="AD1534" s="2">
        <f>IF(COUNTIF(D$2:D1534,D1534)&gt;1,0,1)</f>
        <v>1</v>
      </c>
      <c r="AG1534" s="2">
        <f t="shared" si="231"/>
        <v>1</v>
      </c>
      <c r="AH1534" s="2">
        <f t="shared" si="237"/>
        <v>0</v>
      </c>
      <c r="AI1534" s="2">
        <f t="shared" si="232"/>
        <v>1</v>
      </c>
      <c r="AJ1534" s="44" t="str">
        <f t="shared" si="233"/>
        <v>30807059P30527670T</v>
      </c>
      <c r="AK1534" s="2">
        <f>IF(COUNTIF(AJ$2:AJ1534,AJ1534)&gt;1,0,1)</f>
        <v>1</v>
      </c>
      <c r="AL1534" s="2">
        <f t="shared" si="234"/>
        <v>1</v>
      </c>
      <c r="AM1534" s="2">
        <f t="shared" si="235"/>
        <v>1</v>
      </c>
      <c r="AN1534" s="2">
        <f t="shared" si="236"/>
        <v>0</v>
      </c>
      <c r="AO1534" s="2" t="str">
        <f>VLOOKUP(D1534,'[1]Matriculados PD 2015_2019'!$D:$F,3,0)</f>
        <v>completo</v>
      </c>
      <c r="AP1534" s="2">
        <f t="shared" si="238"/>
        <v>1</v>
      </c>
      <c r="AQ1534" s="2">
        <f t="shared" si="239"/>
        <v>0</v>
      </c>
    </row>
    <row r="1535" spans="1:43">
      <c r="A1535" s="2">
        <v>536</v>
      </c>
      <c r="B1535" s="6" t="s">
        <v>636</v>
      </c>
      <c r="C1535" s="7" t="s">
        <v>120</v>
      </c>
      <c r="D1535" s="7" t="s">
        <v>2305</v>
      </c>
      <c r="E1535" s="8">
        <v>10213951</v>
      </c>
      <c r="F1535" s="8">
        <v>102487</v>
      </c>
      <c r="G1535" s="8" t="s">
        <v>2306</v>
      </c>
      <c r="H1535" s="7" t="s">
        <v>73</v>
      </c>
      <c r="I1535" s="7" t="s">
        <v>74</v>
      </c>
      <c r="J1535" s="8" t="s">
        <v>75</v>
      </c>
      <c r="K1535" s="8" t="s">
        <v>2307</v>
      </c>
      <c r="L1535" s="7">
        <v>2017</v>
      </c>
      <c r="M1535" s="9">
        <v>43181</v>
      </c>
      <c r="N1535" s="10" t="s">
        <v>77</v>
      </c>
      <c r="O1535" s="10">
        <v>0</v>
      </c>
      <c r="P1535" s="10" t="s">
        <v>78</v>
      </c>
      <c r="Q1535" s="10" t="s">
        <v>79</v>
      </c>
      <c r="R1535" s="10" t="s">
        <v>78</v>
      </c>
      <c r="S1535" s="10" t="s">
        <v>79</v>
      </c>
      <c r="T1535" s="8" t="s">
        <v>80</v>
      </c>
      <c r="U1535" s="7" t="s">
        <v>2308</v>
      </c>
      <c r="V1535" s="8" t="s">
        <v>2309</v>
      </c>
      <c r="W1535" s="7" t="s">
        <v>83</v>
      </c>
      <c r="X1535" s="11" t="s">
        <v>4693</v>
      </c>
      <c r="Y1535" s="8">
        <v>235</v>
      </c>
      <c r="Z1535" s="8" t="s">
        <v>262</v>
      </c>
      <c r="AA1535" s="7" t="s">
        <v>263</v>
      </c>
      <c r="AB1535" s="12" t="s">
        <v>264</v>
      </c>
      <c r="AC1535" s="4">
        <f t="shared" si="230"/>
        <v>1</v>
      </c>
      <c r="AD1535" s="2">
        <f>IF(COUNTIF(D$2:D1535,D1535)&gt;1,0,1)</f>
        <v>0</v>
      </c>
      <c r="AG1535" s="2">
        <f t="shared" si="231"/>
        <v>0</v>
      </c>
      <c r="AH1535" s="2">
        <f t="shared" si="237"/>
        <v>0</v>
      </c>
      <c r="AI1535" s="2">
        <f t="shared" si="232"/>
        <v>0</v>
      </c>
      <c r="AJ1535" s="44" t="str">
        <f t="shared" si="233"/>
        <v>30807059P44357988G</v>
      </c>
      <c r="AK1535" s="2">
        <f>IF(COUNTIF(AJ$2:AJ1535,AJ1535)&gt;1,0,1)</f>
        <v>1</v>
      </c>
      <c r="AL1535" s="2">
        <f t="shared" si="234"/>
        <v>0</v>
      </c>
      <c r="AM1535" s="2">
        <f t="shared" si="235"/>
        <v>0</v>
      </c>
      <c r="AN1535" s="2">
        <f t="shared" si="236"/>
        <v>0</v>
      </c>
      <c r="AO1535" s="2" t="str">
        <f>VLOOKUP(D1535,'[1]Matriculados PD 2015_2019'!$D:$F,3,0)</f>
        <v>completo</v>
      </c>
      <c r="AP1535" s="2">
        <f t="shared" si="238"/>
        <v>0</v>
      </c>
      <c r="AQ1535" s="2">
        <f t="shared" si="239"/>
        <v>0</v>
      </c>
    </row>
    <row r="1536" spans="1:43">
      <c r="A1536" s="2">
        <v>536</v>
      </c>
      <c r="B1536" s="5" t="s">
        <v>636</v>
      </c>
      <c r="C1536" s="13" t="s">
        <v>120</v>
      </c>
      <c r="D1536" s="13" t="s">
        <v>2305</v>
      </c>
      <c r="E1536" s="14">
        <v>10213951</v>
      </c>
      <c r="F1536" s="14">
        <v>102487</v>
      </c>
      <c r="G1536" s="14" t="s">
        <v>2306</v>
      </c>
      <c r="H1536" s="13" t="s">
        <v>73</v>
      </c>
      <c r="I1536" s="13" t="s">
        <v>74</v>
      </c>
      <c r="J1536" s="14" t="s">
        <v>75</v>
      </c>
      <c r="K1536" s="14" t="s">
        <v>2307</v>
      </c>
      <c r="L1536" s="13">
        <v>2017</v>
      </c>
      <c r="M1536" s="15">
        <v>43181</v>
      </c>
      <c r="N1536" s="16" t="s">
        <v>77</v>
      </c>
      <c r="O1536" s="16">
        <v>0</v>
      </c>
      <c r="P1536" s="16" t="s">
        <v>78</v>
      </c>
      <c r="Q1536" s="16" t="s">
        <v>79</v>
      </c>
      <c r="R1536" s="16" t="s">
        <v>78</v>
      </c>
      <c r="S1536" s="16" t="s">
        <v>79</v>
      </c>
      <c r="T1536" s="14" t="s">
        <v>90</v>
      </c>
      <c r="U1536" s="13" t="s">
        <v>2308</v>
      </c>
      <c r="V1536" s="14" t="s">
        <v>2309</v>
      </c>
      <c r="W1536" s="13" t="s">
        <v>83</v>
      </c>
      <c r="X1536" s="17" t="s">
        <v>4693</v>
      </c>
      <c r="Y1536" s="14">
        <v>235</v>
      </c>
      <c r="Z1536" s="14" t="s">
        <v>262</v>
      </c>
      <c r="AA1536" s="13" t="s">
        <v>263</v>
      </c>
      <c r="AB1536" s="18" t="s">
        <v>264</v>
      </c>
      <c r="AC1536" s="4">
        <f t="shared" si="230"/>
        <v>1</v>
      </c>
      <c r="AD1536" s="2">
        <f>IF(COUNTIF(D$2:D1536,D1536)&gt;1,0,1)</f>
        <v>0</v>
      </c>
      <c r="AG1536" s="2">
        <f t="shared" si="231"/>
        <v>0</v>
      </c>
      <c r="AH1536" s="2">
        <f t="shared" si="237"/>
        <v>0</v>
      </c>
      <c r="AI1536" s="2">
        <f t="shared" si="232"/>
        <v>0</v>
      </c>
      <c r="AJ1536" s="44" t="str">
        <f t="shared" si="233"/>
        <v>30807059P44357988G</v>
      </c>
      <c r="AK1536" s="2">
        <f>IF(COUNTIF(AJ$2:AJ1536,AJ1536)&gt;1,0,1)</f>
        <v>0</v>
      </c>
      <c r="AL1536" s="2">
        <f t="shared" si="234"/>
        <v>0</v>
      </c>
      <c r="AM1536" s="2">
        <f t="shared" si="235"/>
        <v>0</v>
      </c>
      <c r="AN1536" s="2">
        <f t="shared" si="236"/>
        <v>0</v>
      </c>
      <c r="AO1536" s="2" t="str">
        <f>VLOOKUP(D1536,'[1]Matriculados PD 2015_2019'!$D:$F,3,0)</f>
        <v>completo</v>
      </c>
      <c r="AP1536" s="2">
        <f t="shared" si="238"/>
        <v>0</v>
      </c>
      <c r="AQ1536" s="2">
        <f t="shared" si="239"/>
        <v>0</v>
      </c>
    </row>
    <row r="1537" spans="1:43">
      <c r="A1537" s="2">
        <v>536</v>
      </c>
      <c r="B1537" s="5" t="s">
        <v>636</v>
      </c>
      <c r="C1537" s="13" t="s">
        <v>120</v>
      </c>
      <c r="D1537" s="13" t="s">
        <v>2310</v>
      </c>
      <c r="E1537" s="14">
        <v>10162188</v>
      </c>
      <c r="F1537" s="14">
        <v>102487</v>
      </c>
      <c r="G1537" s="14" t="s">
        <v>2311</v>
      </c>
      <c r="H1537" s="13" t="s">
        <v>83</v>
      </c>
      <c r="I1537" s="13" t="s">
        <v>74</v>
      </c>
      <c r="J1537" s="14" t="s">
        <v>75</v>
      </c>
      <c r="K1537" s="14" t="s">
        <v>2312</v>
      </c>
      <c r="L1537" s="13">
        <v>2017</v>
      </c>
      <c r="M1537" s="15">
        <v>43131</v>
      </c>
      <c r="N1537" s="16" t="s">
        <v>113</v>
      </c>
      <c r="O1537" s="16">
        <v>0</v>
      </c>
      <c r="P1537" s="16" t="s">
        <v>78</v>
      </c>
      <c r="Q1537" s="16" t="s">
        <v>79</v>
      </c>
      <c r="R1537" s="16" t="s">
        <v>78</v>
      </c>
      <c r="S1537" s="16" t="s">
        <v>78</v>
      </c>
      <c r="T1537" s="14" t="s">
        <v>80</v>
      </c>
      <c r="U1537" s="13" t="s">
        <v>2313</v>
      </c>
      <c r="V1537" s="14" t="s">
        <v>2314</v>
      </c>
      <c r="W1537" s="13" t="s">
        <v>83</v>
      </c>
      <c r="X1537" s="17" t="s">
        <v>626</v>
      </c>
      <c r="Y1537" s="14">
        <v>500</v>
      </c>
      <c r="Z1537" s="14" t="s">
        <v>117</v>
      </c>
      <c r="AA1537" s="13" t="s">
        <v>107</v>
      </c>
      <c r="AB1537" s="18" t="s">
        <v>108</v>
      </c>
      <c r="AC1537" s="4">
        <f t="shared" si="230"/>
        <v>1</v>
      </c>
      <c r="AD1537" s="2">
        <f>IF(COUNTIF(D$2:D1537,D1537)&gt;1,0,1)</f>
        <v>1</v>
      </c>
      <c r="AG1537" s="2">
        <f t="shared" si="231"/>
        <v>1</v>
      </c>
      <c r="AH1537" s="2">
        <f t="shared" si="237"/>
        <v>0</v>
      </c>
      <c r="AI1537" s="2">
        <f t="shared" si="232"/>
        <v>0</v>
      </c>
      <c r="AJ1537" s="44" t="str">
        <f t="shared" si="233"/>
        <v>30957992S30067588X</v>
      </c>
      <c r="AK1537" s="2">
        <f>IF(COUNTIF(AJ$2:AJ1537,AJ1537)&gt;1,0,1)</f>
        <v>1</v>
      </c>
      <c r="AL1537" s="2">
        <f t="shared" si="234"/>
        <v>1</v>
      </c>
      <c r="AM1537" s="2">
        <f t="shared" si="235"/>
        <v>0</v>
      </c>
      <c r="AN1537" s="2">
        <f t="shared" si="236"/>
        <v>0</v>
      </c>
      <c r="AO1537" s="2">
        <f>VLOOKUP(D1537,'[1]Matriculados PD 2015_2019'!$D:$F,3,0)</f>
        <v>0</v>
      </c>
      <c r="AP1537" s="2">
        <f t="shared" si="238"/>
        <v>0</v>
      </c>
      <c r="AQ1537" s="2">
        <f t="shared" si="239"/>
        <v>0</v>
      </c>
    </row>
    <row r="1538" spans="1:43">
      <c r="A1538" s="2">
        <v>536</v>
      </c>
      <c r="B1538" s="6" t="s">
        <v>636</v>
      </c>
      <c r="C1538" s="7" t="s">
        <v>120</v>
      </c>
      <c r="D1538" s="7" t="s">
        <v>2310</v>
      </c>
      <c r="E1538" s="8">
        <v>10162188</v>
      </c>
      <c r="F1538" s="8">
        <v>102487</v>
      </c>
      <c r="G1538" s="8" t="s">
        <v>2311</v>
      </c>
      <c r="H1538" s="7" t="s">
        <v>83</v>
      </c>
      <c r="I1538" s="7" t="s">
        <v>74</v>
      </c>
      <c r="J1538" s="8" t="s">
        <v>75</v>
      </c>
      <c r="K1538" s="8" t="s">
        <v>2312</v>
      </c>
      <c r="L1538" s="7">
        <v>2017</v>
      </c>
      <c r="M1538" s="9">
        <v>43131</v>
      </c>
      <c r="N1538" s="10" t="s">
        <v>113</v>
      </c>
      <c r="O1538" s="10">
        <v>0</v>
      </c>
      <c r="P1538" s="10" t="s">
        <v>78</v>
      </c>
      <c r="Q1538" s="10" t="s">
        <v>79</v>
      </c>
      <c r="R1538" s="10" t="s">
        <v>78</v>
      </c>
      <c r="S1538" s="10" t="s">
        <v>78</v>
      </c>
      <c r="T1538" s="8" t="s">
        <v>80</v>
      </c>
      <c r="U1538" s="7" t="s">
        <v>1556</v>
      </c>
      <c r="V1538" s="8" t="s">
        <v>2315</v>
      </c>
      <c r="W1538" s="7"/>
      <c r="X1538" s="11"/>
      <c r="Y1538" s="8"/>
      <c r="Z1538" s="8"/>
      <c r="AA1538" s="7"/>
      <c r="AB1538" s="12"/>
      <c r="AC1538" s="4">
        <f t="shared" ref="AC1538:AC1601" si="240">IF(N1538="","SIN NOTA",IF(N1538="NP","NP",1))</f>
        <v>1</v>
      </c>
      <c r="AD1538" s="2">
        <f>IF(COUNTIF(D$2:D1538,D1538)&gt;1,0,1)</f>
        <v>0</v>
      </c>
      <c r="AG1538" s="2">
        <f t="shared" ref="AG1538:AG1601" si="241">IF(AD1538=1,IF(Q1538="S",1,0),0)</f>
        <v>0</v>
      </c>
      <c r="AH1538" s="2">
        <f t="shared" si="237"/>
        <v>0</v>
      </c>
      <c r="AI1538" s="2">
        <f t="shared" ref="AI1538:AI1601" si="242">IF(AD1538=1,IF(N1538="Y",1,0),0)</f>
        <v>0</v>
      </c>
      <c r="AJ1538" s="44" t="str">
        <f t="shared" ref="AJ1538:AJ1601" si="243">D1538&amp;U1538</f>
        <v>30957992S30436894M</v>
      </c>
      <c r="AK1538" s="2">
        <f>IF(COUNTIF(AJ$2:AJ1538,AJ1538)&gt;1,0,1)</f>
        <v>1</v>
      </c>
      <c r="AL1538" s="2">
        <f t="shared" ref="AL1538:AL1601" si="244">IF(AD1538=1,IF(SUMIF(D:D,D1538,AK:AK)&gt;1,1,0),0)</f>
        <v>0</v>
      </c>
      <c r="AM1538" s="2">
        <f t="shared" ref="AM1538:AM1601" si="245">IF(AD1538=1,IF(S1538="S",1,0),0)</f>
        <v>0</v>
      </c>
      <c r="AN1538" s="2">
        <f t="shared" ref="AN1538:AN1601" si="246">IF(AD1538=1,IF(I1538="E",0,1),0)</f>
        <v>0</v>
      </c>
      <c r="AO1538" s="2">
        <f>VLOOKUP(D1538,'[1]Matriculados PD 2015_2019'!$D:$F,3,0)</f>
        <v>0</v>
      </c>
      <c r="AP1538" s="2">
        <f t="shared" si="238"/>
        <v>0</v>
      </c>
      <c r="AQ1538" s="2">
        <f t="shared" si="239"/>
        <v>0</v>
      </c>
    </row>
    <row r="1539" spans="1:43">
      <c r="A1539" s="2">
        <v>536</v>
      </c>
      <c r="B1539" s="6" t="s">
        <v>636</v>
      </c>
      <c r="C1539" s="7" t="s">
        <v>120</v>
      </c>
      <c r="D1539" s="7" t="s">
        <v>2310</v>
      </c>
      <c r="E1539" s="8">
        <v>10162188</v>
      </c>
      <c r="F1539" s="8">
        <v>102487</v>
      </c>
      <c r="G1539" s="8" t="s">
        <v>2311</v>
      </c>
      <c r="H1539" s="7" t="s">
        <v>83</v>
      </c>
      <c r="I1539" s="7" t="s">
        <v>74</v>
      </c>
      <c r="J1539" s="8" t="s">
        <v>75</v>
      </c>
      <c r="K1539" s="8" t="s">
        <v>2312</v>
      </c>
      <c r="L1539" s="7">
        <v>2017</v>
      </c>
      <c r="M1539" s="9">
        <v>43131</v>
      </c>
      <c r="N1539" s="10" t="s">
        <v>113</v>
      </c>
      <c r="O1539" s="10">
        <v>0</v>
      </c>
      <c r="P1539" s="10" t="s">
        <v>78</v>
      </c>
      <c r="Q1539" s="10" t="s">
        <v>79</v>
      </c>
      <c r="R1539" s="10" t="s">
        <v>78</v>
      </c>
      <c r="S1539" s="10" t="s">
        <v>78</v>
      </c>
      <c r="T1539" s="8" t="s">
        <v>90</v>
      </c>
      <c r="U1539" s="7" t="s">
        <v>2313</v>
      </c>
      <c r="V1539" s="8" t="s">
        <v>2314</v>
      </c>
      <c r="W1539" s="7" t="s">
        <v>83</v>
      </c>
      <c r="X1539" s="11" t="s">
        <v>626</v>
      </c>
      <c r="Y1539" s="8">
        <v>500</v>
      </c>
      <c r="Z1539" s="8" t="s">
        <v>117</v>
      </c>
      <c r="AA1539" s="7" t="s">
        <v>107</v>
      </c>
      <c r="AB1539" s="12" t="s">
        <v>108</v>
      </c>
      <c r="AC1539" s="4">
        <f t="shared" si="240"/>
        <v>1</v>
      </c>
      <c r="AD1539" s="2">
        <f>IF(COUNTIF(D$2:D1539,D1539)&gt;1,0,1)</f>
        <v>0</v>
      </c>
      <c r="AG1539" s="2">
        <f t="shared" si="241"/>
        <v>0</v>
      </c>
      <c r="AH1539" s="2">
        <f t="shared" ref="AH1539:AH1602" si="247">IF(AD1539=1,IF(R1539="S",1,0),0)</f>
        <v>0</v>
      </c>
      <c r="AI1539" s="2">
        <f t="shared" si="242"/>
        <v>0</v>
      </c>
      <c r="AJ1539" s="44" t="str">
        <f t="shared" si="243"/>
        <v>30957992S30067588X</v>
      </c>
      <c r="AK1539" s="2">
        <f>IF(COUNTIF(AJ$2:AJ1539,AJ1539)&gt;1,0,1)</f>
        <v>0</v>
      </c>
      <c r="AL1539" s="2">
        <f t="shared" si="244"/>
        <v>0</v>
      </c>
      <c r="AM1539" s="2">
        <f t="shared" si="245"/>
        <v>0</v>
      </c>
      <c r="AN1539" s="2">
        <f t="shared" si="246"/>
        <v>0</v>
      </c>
      <c r="AO1539" s="2">
        <f>VLOOKUP(D1539,'[1]Matriculados PD 2015_2019'!$D:$F,3,0)</f>
        <v>0</v>
      </c>
      <c r="AP1539" s="2">
        <f t="shared" ref="AP1539:AP1602" si="248">IF(AD1539=1,IF(AO1539="completo",1,0),0)</f>
        <v>0</v>
      </c>
      <c r="AQ1539" s="2">
        <f t="shared" ref="AQ1539:AQ1602" si="249">IF(AD1539=1,IF(AO1539="parcial",1,0),0)</f>
        <v>0</v>
      </c>
    </row>
    <row r="1540" spans="1:43">
      <c r="A1540" s="2">
        <v>536</v>
      </c>
      <c r="B1540" s="5" t="s">
        <v>636</v>
      </c>
      <c r="C1540" s="13" t="s">
        <v>120</v>
      </c>
      <c r="D1540" s="13" t="s">
        <v>2316</v>
      </c>
      <c r="E1540" s="14">
        <v>10428698</v>
      </c>
      <c r="F1540" s="14">
        <v>102487</v>
      </c>
      <c r="G1540" s="14" t="s">
        <v>2317</v>
      </c>
      <c r="H1540" s="13" t="s">
        <v>83</v>
      </c>
      <c r="I1540" s="13" t="s">
        <v>74</v>
      </c>
      <c r="J1540" s="14" t="s">
        <v>75</v>
      </c>
      <c r="K1540" s="14" t="s">
        <v>2318</v>
      </c>
      <c r="L1540" s="13">
        <v>2017</v>
      </c>
      <c r="M1540" s="15">
        <v>43171</v>
      </c>
      <c r="N1540" s="16" t="s">
        <v>77</v>
      </c>
      <c r="O1540" s="16">
        <v>0</v>
      </c>
      <c r="P1540" s="16" t="s">
        <v>78</v>
      </c>
      <c r="Q1540" s="16" t="s">
        <v>78</v>
      </c>
      <c r="R1540" s="16" t="s">
        <v>78</v>
      </c>
      <c r="S1540" s="16" t="s">
        <v>79</v>
      </c>
      <c r="T1540" s="14" t="s">
        <v>80</v>
      </c>
      <c r="U1540" s="13" t="s">
        <v>2319</v>
      </c>
      <c r="V1540" s="14" t="s">
        <v>2320</v>
      </c>
      <c r="W1540" s="13" t="s">
        <v>83</v>
      </c>
      <c r="X1540" s="17" t="s">
        <v>626</v>
      </c>
      <c r="Y1540" s="14">
        <v>510</v>
      </c>
      <c r="Z1540" s="14" t="s">
        <v>667</v>
      </c>
      <c r="AA1540" s="13" t="s">
        <v>107</v>
      </c>
      <c r="AB1540" s="18" t="s">
        <v>108</v>
      </c>
      <c r="AC1540" s="4">
        <f t="shared" si="240"/>
        <v>1</v>
      </c>
      <c r="AD1540" s="2">
        <f>IF(COUNTIF(D$2:D1540,D1540)&gt;1,0,1)</f>
        <v>1</v>
      </c>
      <c r="AG1540" s="2">
        <f t="shared" si="241"/>
        <v>0</v>
      </c>
      <c r="AH1540" s="2">
        <f t="shared" si="247"/>
        <v>0</v>
      </c>
      <c r="AI1540" s="2">
        <f t="shared" si="242"/>
        <v>1</v>
      </c>
      <c r="AJ1540" s="44" t="str">
        <f t="shared" si="243"/>
        <v>30976005L30400341E</v>
      </c>
      <c r="AK1540" s="2">
        <f>IF(COUNTIF(AJ$2:AJ1540,AJ1540)&gt;1,0,1)</f>
        <v>1</v>
      </c>
      <c r="AL1540" s="2">
        <f t="shared" si="244"/>
        <v>1</v>
      </c>
      <c r="AM1540" s="2">
        <f t="shared" si="245"/>
        <v>1</v>
      </c>
      <c r="AN1540" s="2">
        <f t="shared" si="246"/>
        <v>0</v>
      </c>
      <c r="AO1540" s="2" t="str">
        <f>VLOOKUP(D1540,'[1]Matriculados PD 2015_2019'!$D:$F,3,0)</f>
        <v>completo</v>
      </c>
      <c r="AP1540" s="2">
        <f t="shared" si="248"/>
        <v>1</v>
      </c>
      <c r="AQ1540" s="2">
        <f t="shared" si="249"/>
        <v>0</v>
      </c>
    </row>
    <row r="1541" spans="1:43">
      <c r="A1541" s="2">
        <v>536</v>
      </c>
      <c r="B1541" s="6" t="s">
        <v>636</v>
      </c>
      <c r="C1541" s="7" t="s">
        <v>120</v>
      </c>
      <c r="D1541" s="7" t="s">
        <v>2316</v>
      </c>
      <c r="E1541" s="8">
        <v>10428698</v>
      </c>
      <c r="F1541" s="8">
        <v>102487</v>
      </c>
      <c r="G1541" s="8" t="s">
        <v>2317</v>
      </c>
      <c r="H1541" s="7" t="s">
        <v>83</v>
      </c>
      <c r="I1541" s="7" t="s">
        <v>74</v>
      </c>
      <c r="J1541" s="8" t="s">
        <v>75</v>
      </c>
      <c r="K1541" s="8" t="s">
        <v>2318</v>
      </c>
      <c r="L1541" s="7">
        <v>2017</v>
      </c>
      <c r="M1541" s="9">
        <v>43171</v>
      </c>
      <c r="N1541" s="10" t="s">
        <v>77</v>
      </c>
      <c r="O1541" s="10">
        <v>0</v>
      </c>
      <c r="P1541" s="10" t="s">
        <v>78</v>
      </c>
      <c r="Q1541" s="10" t="s">
        <v>78</v>
      </c>
      <c r="R1541" s="10" t="s">
        <v>78</v>
      </c>
      <c r="S1541" s="10" t="s">
        <v>79</v>
      </c>
      <c r="T1541" s="8" t="s">
        <v>80</v>
      </c>
      <c r="U1541" s="7" t="s">
        <v>2321</v>
      </c>
      <c r="V1541" s="8" t="s">
        <v>2322</v>
      </c>
      <c r="W1541" s="7" t="s">
        <v>73</v>
      </c>
      <c r="X1541" s="11" t="s">
        <v>626</v>
      </c>
      <c r="Y1541" s="8">
        <v>510</v>
      </c>
      <c r="Z1541" s="8" t="s">
        <v>667</v>
      </c>
      <c r="AA1541" s="7" t="s">
        <v>107</v>
      </c>
      <c r="AB1541" s="12" t="s">
        <v>108</v>
      </c>
      <c r="AC1541" s="4">
        <f t="shared" si="240"/>
        <v>1</v>
      </c>
      <c r="AD1541" s="2">
        <f>IF(COUNTIF(D$2:D1541,D1541)&gt;1,0,1)</f>
        <v>0</v>
      </c>
      <c r="AG1541" s="2">
        <f t="shared" si="241"/>
        <v>0</v>
      </c>
      <c r="AH1541" s="2">
        <f t="shared" si="247"/>
        <v>0</v>
      </c>
      <c r="AI1541" s="2">
        <f t="shared" si="242"/>
        <v>0</v>
      </c>
      <c r="AJ1541" s="44" t="str">
        <f t="shared" si="243"/>
        <v>30976005L44370243T</v>
      </c>
      <c r="AK1541" s="2">
        <f>IF(COUNTIF(AJ$2:AJ1541,AJ1541)&gt;1,0,1)</f>
        <v>1</v>
      </c>
      <c r="AL1541" s="2">
        <f t="shared" si="244"/>
        <v>0</v>
      </c>
      <c r="AM1541" s="2">
        <f t="shared" si="245"/>
        <v>0</v>
      </c>
      <c r="AN1541" s="2">
        <f t="shared" si="246"/>
        <v>0</v>
      </c>
      <c r="AO1541" s="2" t="str">
        <f>VLOOKUP(D1541,'[1]Matriculados PD 2015_2019'!$D:$F,3,0)</f>
        <v>completo</v>
      </c>
      <c r="AP1541" s="2">
        <f t="shared" si="248"/>
        <v>0</v>
      </c>
      <c r="AQ1541" s="2">
        <f t="shared" si="249"/>
        <v>0</v>
      </c>
    </row>
    <row r="1542" spans="1:43">
      <c r="A1542" s="2">
        <v>536</v>
      </c>
      <c r="B1542" s="5" t="s">
        <v>636</v>
      </c>
      <c r="C1542" s="13" t="s">
        <v>120</v>
      </c>
      <c r="D1542" s="13" t="s">
        <v>2316</v>
      </c>
      <c r="E1542" s="14">
        <v>10428698</v>
      </c>
      <c r="F1542" s="14">
        <v>102487</v>
      </c>
      <c r="G1542" s="14" t="s">
        <v>2317</v>
      </c>
      <c r="H1542" s="13" t="s">
        <v>83</v>
      </c>
      <c r="I1542" s="13" t="s">
        <v>74</v>
      </c>
      <c r="J1542" s="14" t="s">
        <v>75</v>
      </c>
      <c r="K1542" s="14" t="s">
        <v>2318</v>
      </c>
      <c r="L1542" s="13">
        <v>2017</v>
      </c>
      <c r="M1542" s="15">
        <v>43171</v>
      </c>
      <c r="N1542" s="16" t="s">
        <v>77</v>
      </c>
      <c r="O1542" s="16">
        <v>0</v>
      </c>
      <c r="P1542" s="16" t="s">
        <v>78</v>
      </c>
      <c r="Q1542" s="16" t="s">
        <v>78</v>
      </c>
      <c r="R1542" s="16" t="s">
        <v>78</v>
      </c>
      <c r="S1542" s="16" t="s">
        <v>79</v>
      </c>
      <c r="T1542" s="14" t="s">
        <v>90</v>
      </c>
      <c r="U1542" s="13" t="s">
        <v>2319</v>
      </c>
      <c r="V1542" s="14" t="s">
        <v>2320</v>
      </c>
      <c r="W1542" s="13" t="s">
        <v>83</v>
      </c>
      <c r="X1542" s="17" t="s">
        <v>626</v>
      </c>
      <c r="Y1542" s="14">
        <v>510</v>
      </c>
      <c r="Z1542" s="14" t="s">
        <v>667</v>
      </c>
      <c r="AA1542" s="13" t="s">
        <v>107</v>
      </c>
      <c r="AB1542" s="18" t="s">
        <v>108</v>
      </c>
      <c r="AC1542" s="4">
        <f t="shared" si="240"/>
        <v>1</v>
      </c>
      <c r="AD1542" s="2">
        <f>IF(COUNTIF(D$2:D1542,D1542)&gt;1,0,1)</f>
        <v>0</v>
      </c>
      <c r="AG1542" s="2">
        <f t="shared" si="241"/>
        <v>0</v>
      </c>
      <c r="AH1542" s="2">
        <f t="shared" si="247"/>
        <v>0</v>
      </c>
      <c r="AI1542" s="2">
        <f t="shared" si="242"/>
        <v>0</v>
      </c>
      <c r="AJ1542" s="44" t="str">
        <f t="shared" si="243"/>
        <v>30976005L30400341E</v>
      </c>
      <c r="AK1542" s="2">
        <f>IF(COUNTIF(AJ$2:AJ1542,AJ1542)&gt;1,0,1)</f>
        <v>0</v>
      </c>
      <c r="AL1542" s="2">
        <f t="shared" si="244"/>
        <v>0</v>
      </c>
      <c r="AM1542" s="2">
        <f t="shared" si="245"/>
        <v>0</v>
      </c>
      <c r="AN1542" s="2">
        <f t="shared" si="246"/>
        <v>0</v>
      </c>
      <c r="AO1542" s="2" t="str">
        <f>VLOOKUP(D1542,'[1]Matriculados PD 2015_2019'!$D:$F,3,0)</f>
        <v>completo</v>
      </c>
      <c r="AP1542" s="2">
        <f t="shared" si="248"/>
        <v>0</v>
      </c>
      <c r="AQ1542" s="2">
        <f t="shared" si="249"/>
        <v>0</v>
      </c>
    </row>
    <row r="1543" spans="1:43">
      <c r="A1543" s="2">
        <v>536</v>
      </c>
      <c r="B1543" s="6" t="s">
        <v>636</v>
      </c>
      <c r="C1543" s="7" t="s">
        <v>120</v>
      </c>
      <c r="D1543" s="7" t="s">
        <v>2323</v>
      </c>
      <c r="E1543" s="8">
        <v>1060883</v>
      </c>
      <c r="F1543" s="8">
        <v>102487</v>
      </c>
      <c r="G1543" s="8" t="s">
        <v>2324</v>
      </c>
      <c r="H1543" s="7" t="s">
        <v>73</v>
      </c>
      <c r="I1543" s="7" t="s">
        <v>74</v>
      </c>
      <c r="J1543" s="8" t="s">
        <v>75</v>
      </c>
      <c r="K1543" s="8" t="s">
        <v>2325</v>
      </c>
      <c r="L1543" s="7">
        <v>2017</v>
      </c>
      <c r="M1543" s="9">
        <v>43229</v>
      </c>
      <c r="N1543" s="10" t="s">
        <v>77</v>
      </c>
      <c r="O1543" s="10">
        <v>0</v>
      </c>
      <c r="P1543" s="10" t="s">
        <v>78</v>
      </c>
      <c r="Q1543" s="10" t="s">
        <v>78</v>
      </c>
      <c r="R1543" s="10" t="s">
        <v>78</v>
      </c>
      <c r="S1543" s="10" t="s">
        <v>78</v>
      </c>
      <c r="T1543" s="8" t="s">
        <v>80</v>
      </c>
      <c r="U1543" s="7" t="s">
        <v>2326</v>
      </c>
      <c r="V1543" s="8" t="s">
        <v>2327</v>
      </c>
      <c r="W1543" s="7" t="s">
        <v>73</v>
      </c>
      <c r="X1543" s="11" t="s">
        <v>4694</v>
      </c>
      <c r="Y1543" s="8">
        <v>450</v>
      </c>
      <c r="Z1543" s="8" t="s">
        <v>889</v>
      </c>
      <c r="AA1543" s="7" t="s">
        <v>781</v>
      </c>
      <c r="AB1543" s="12" t="s">
        <v>782</v>
      </c>
      <c r="AC1543" s="4">
        <f t="shared" si="240"/>
        <v>1</v>
      </c>
      <c r="AD1543" s="2">
        <f>IF(COUNTIF(D$2:D1543,D1543)&gt;1,0,1)</f>
        <v>1</v>
      </c>
      <c r="AG1543" s="2">
        <f t="shared" si="241"/>
        <v>0</v>
      </c>
      <c r="AH1543" s="2">
        <f t="shared" si="247"/>
        <v>0</v>
      </c>
      <c r="AI1543" s="2">
        <f t="shared" si="242"/>
        <v>1</v>
      </c>
      <c r="AJ1543" s="44" t="str">
        <f t="shared" si="243"/>
        <v>30981913Q26161547J</v>
      </c>
      <c r="AK1543" s="2">
        <f>IF(COUNTIF(AJ$2:AJ1543,AJ1543)&gt;1,0,1)</f>
        <v>1</v>
      </c>
      <c r="AL1543" s="2">
        <f t="shared" si="244"/>
        <v>1</v>
      </c>
      <c r="AM1543" s="2">
        <f t="shared" si="245"/>
        <v>0</v>
      </c>
      <c r="AN1543" s="2">
        <f t="shared" si="246"/>
        <v>0</v>
      </c>
      <c r="AO1543" s="2" t="str">
        <f>VLOOKUP(D1543,'[1]Matriculados PD 2015_2019'!$D:$F,3,0)</f>
        <v>completo</v>
      </c>
      <c r="AP1543" s="2">
        <f t="shared" si="248"/>
        <v>1</v>
      </c>
      <c r="AQ1543" s="2">
        <f t="shared" si="249"/>
        <v>0</v>
      </c>
    </row>
    <row r="1544" spans="1:43">
      <c r="A1544" s="2">
        <v>536</v>
      </c>
      <c r="B1544" s="5" t="s">
        <v>636</v>
      </c>
      <c r="C1544" s="13" t="s">
        <v>120</v>
      </c>
      <c r="D1544" s="13" t="s">
        <v>2323</v>
      </c>
      <c r="E1544" s="14">
        <v>1060883</v>
      </c>
      <c r="F1544" s="14">
        <v>102487</v>
      </c>
      <c r="G1544" s="14" t="s">
        <v>2324</v>
      </c>
      <c r="H1544" s="13" t="s">
        <v>73</v>
      </c>
      <c r="I1544" s="13" t="s">
        <v>74</v>
      </c>
      <c r="J1544" s="14" t="s">
        <v>75</v>
      </c>
      <c r="K1544" s="14" t="s">
        <v>2325</v>
      </c>
      <c r="L1544" s="13">
        <v>2017</v>
      </c>
      <c r="M1544" s="15">
        <v>43229</v>
      </c>
      <c r="N1544" s="16" t="s">
        <v>77</v>
      </c>
      <c r="O1544" s="16">
        <v>0</v>
      </c>
      <c r="P1544" s="16" t="s">
        <v>78</v>
      </c>
      <c r="Q1544" s="16" t="s">
        <v>78</v>
      </c>
      <c r="R1544" s="16" t="s">
        <v>78</v>
      </c>
      <c r="S1544" s="16" t="s">
        <v>78</v>
      </c>
      <c r="T1544" s="14" t="s">
        <v>80</v>
      </c>
      <c r="U1544" s="13" t="s">
        <v>684</v>
      </c>
      <c r="V1544" s="14" t="s">
        <v>685</v>
      </c>
      <c r="W1544" s="13" t="s">
        <v>83</v>
      </c>
      <c r="X1544" s="17" t="s">
        <v>642</v>
      </c>
      <c r="Y1544" s="14">
        <v>305</v>
      </c>
      <c r="Z1544" s="14" t="s">
        <v>686</v>
      </c>
      <c r="AA1544" s="13" t="s">
        <v>107</v>
      </c>
      <c r="AB1544" s="18" t="s">
        <v>108</v>
      </c>
      <c r="AC1544" s="4">
        <f t="shared" si="240"/>
        <v>1</v>
      </c>
      <c r="AD1544" s="2">
        <f>IF(COUNTIF(D$2:D1544,D1544)&gt;1,0,1)</f>
        <v>0</v>
      </c>
      <c r="AG1544" s="2">
        <f t="shared" si="241"/>
        <v>0</v>
      </c>
      <c r="AH1544" s="2">
        <f t="shared" si="247"/>
        <v>0</v>
      </c>
      <c r="AI1544" s="2">
        <f t="shared" si="242"/>
        <v>0</v>
      </c>
      <c r="AJ1544" s="44" t="str">
        <f t="shared" si="243"/>
        <v>30981913Q30037704A</v>
      </c>
      <c r="AK1544" s="2">
        <f>IF(COUNTIF(AJ$2:AJ1544,AJ1544)&gt;1,0,1)</f>
        <v>1</v>
      </c>
      <c r="AL1544" s="2">
        <f t="shared" si="244"/>
        <v>0</v>
      </c>
      <c r="AM1544" s="2">
        <f t="shared" si="245"/>
        <v>0</v>
      </c>
      <c r="AN1544" s="2">
        <f t="shared" si="246"/>
        <v>0</v>
      </c>
      <c r="AO1544" s="2" t="str">
        <f>VLOOKUP(D1544,'[1]Matriculados PD 2015_2019'!$D:$F,3,0)</f>
        <v>completo</v>
      </c>
      <c r="AP1544" s="2">
        <f t="shared" si="248"/>
        <v>0</v>
      </c>
      <c r="AQ1544" s="2">
        <f t="shared" si="249"/>
        <v>0</v>
      </c>
    </row>
    <row r="1545" spans="1:43">
      <c r="A1545" s="2">
        <v>536</v>
      </c>
      <c r="B1545" s="5" t="s">
        <v>636</v>
      </c>
      <c r="C1545" s="13" t="s">
        <v>120</v>
      </c>
      <c r="D1545" s="13" t="s">
        <v>2323</v>
      </c>
      <c r="E1545" s="14">
        <v>1060883</v>
      </c>
      <c r="F1545" s="14">
        <v>102487</v>
      </c>
      <c r="G1545" s="14" t="s">
        <v>2324</v>
      </c>
      <c r="H1545" s="13" t="s">
        <v>73</v>
      </c>
      <c r="I1545" s="13" t="s">
        <v>74</v>
      </c>
      <c r="J1545" s="14" t="s">
        <v>75</v>
      </c>
      <c r="K1545" s="14" t="s">
        <v>2325</v>
      </c>
      <c r="L1545" s="13">
        <v>2017</v>
      </c>
      <c r="M1545" s="15">
        <v>43229</v>
      </c>
      <c r="N1545" s="16" t="s">
        <v>77</v>
      </c>
      <c r="O1545" s="16">
        <v>0</v>
      </c>
      <c r="P1545" s="16" t="s">
        <v>78</v>
      </c>
      <c r="Q1545" s="16" t="s">
        <v>78</v>
      </c>
      <c r="R1545" s="16" t="s">
        <v>78</v>
      </c>
      <c r="S1545" s="16" t="s">
        <v>78</v>
      </c>
      <c r="T1545" s="14" t="s">
        <v>90</v>
      </c>
      <c r="U1545" s="13" t="s">
        <v>684</v>
      </c>
      <c r="V1545" s="14" t="s">
        <v>685</v>
      </c>
      <c r="W1545" s="13" t="s">
        <v>83</v>
      </c>
      <c r="X1545" s="17" t="s">
        <v>642</v>
      </c>
      <c r="Y1545" s="14">
        <v>305</v>
      </c>
      <c r="Z1545" s="14" t="s">
        <v>686</v>
      </c>
      <c r="AA1545" s="13" t="s">
        <v>107</v>
      </c>
      <c r="AB1545" s="18" t="s">
        <v>108</v>
      </c>
      <c r="AC1545" s="4">
        <f t="shared" si="240"/>
        <v>1</v>
      </c>
      <c r="AD1545" s="2">
        <f>IF(COUNTIF(D$2:D1545,D1545)&gt;1,0,1)</f>
        <v>0</v>
      </c>
      <c r="AG1545" s="2">
        <f t="shared" si="241"/>
        <v>0</v>
      </c>
      <c r="AH1545" s="2">
        <f t="shared" si="247"/>
        <v>0</v>
      </c>
      <c r="AI1545" s="2">
        <f t="shared" si="242"/>
        <v>0</v>
      </c>
      <c r="AJ1545" s="44" t="str">
        <f t="shared" si="243"/>
        <v>30981913Q30037704A</v>
      </c>
      <c r="AK1545" s="2">
        <f>IF(COUNTIF(AJ$2:AJ1545,AJ1545)&gt;1,0,1)</f>
        <v>0</v>
      </c>
      <c r="AL1545" s="2">
        <f t="shared" si="244"/>
        <v>0</v>
      </c>
      <c r="AM1545" s="2">
        <f t="shared" si="245"/>
        <v>0</v>
      </c>
      <c r="AN1545" s="2">
        <f t="shared" si="246"/>
        <v>0</v>
      </c>
      <c r="AO1545" s="2" t="str">
        <f>VLOOKUP(D1545,'[1]Matriculados PD 2015_2019'!$D:$F,3,0)</f>
        <v>completo</v>
      </c>
      <c r="AP1545" s="2">
        <f t="shared" si="248"/>
        <v>0</v>
      </c>
      <c r="AQ1545" s="2">
        <f t="shared" si="249"/>
        <v>0</v>
      </c>
    </row>
    <row r="1546" spans="1:43">
      <c r="A1546" s="2">
        <v>536</v>
      </c>
      <c r="B1546" s="6" t="s">
        <v>636</v>
      </c>
      <c r="C1546" s="7" t="s">
        <v>120</v>
      </c>
      <c r="D1546" s="7" t="s">
        <v>2328</v>
      </c>
      <c r="E1546" s="8">
        <v>1082953</v>
      </c>
      <c r="F1546" s="8">
        <v>102487</v>
      </c>
      <c r="G1546" s="8" t="s">
        <v>2329</v>
      </c>
      <c r="H1546" s="7" t="s">
        <v>83</v>
      </c>
      <c r="I1546" s="7" t="s">
        <v>74</v>
      </c>
      <c r="J1546" s="8" t="s">
        <v>75</v>
      </c>
      <c r="K1546" s="8" t="s">
        <v>2330</v>
      </c>
      <c r="L1546" s="7">
        <v>2017</v>
      </c>
      <c r="M1546" s="9">
        <v>43215</v>
      </c>
      <c r="N1546" s="10" t="s">
        <v>77</v>
      </c>
      <c r="O1546" s="10">
        <v>0</v>
      </c>
      <c r="P1546" s="10" t="s">
        <v>78</v>
      </c>
      <c r="Q1546" s="10" t="s">
        <v>78</v>
      </c>
      <c r="R1546" s="10" t="s">
        <v>78</v>
      </c>
      <c r="S1546" s="10" t="s">
        <v>78</v>
      </c>
      <c r="T1546" s="8" t="s">
        <v>80</v>
      </c>
      <c r="U1546" s="7" t="s">
        <v>1651</v>
      </c>
      <c r="V1546" s="8" t="s">
        <v>1652</v>
      </c>
      <c r="W1546" s="7" t="s">
        <v>83</v>
      </c>
      <c r="X1546" s="11" t="s">
        <v>642</v>
      </c>
      <c r="Y1546" s="8">
        <v>305</v>
      </c>
      <c r="Z1546" s="8" t="s">
        <v>686</v>
      </c>
      <c r="AA1546" s="7" t="s">
        <v>107</v>
      </c>
      <c r="AB1546" s="12" t="s">
        <v>108</v>
      </c>
      <c r="AC1546" s="4">
        <f t="shared" si="240"/>
        <v>1</v>
      </c>
      <c r="AD1546" s="2">
        <f>IF(COUNTIF(D$2:D1546,D1546)&gt;1,0,1)</f>
        <v>1</v>
      </c>
      <c r="AG1546" s="2">
        <f t="shared" si="241"/>
        <v>0</v>
      </c>
      <c r="AH1546" s="2">
        <f t="shared" si="247"/>
        <v>0</v>
      </c>
      <c r="AI1546" s="2">
        <f t="shared" si="242"/>
        <v>1</v>
      </c>
      <c r="AJ1546" s="44" t="str">
        <f t="shared" si="243"/>
        <v>30988446V30514517A</v>
      </c>
      <c r="AK1546" s="2">
        <f>IF(COUNTIF(AJ$2:AJ1546,AJ1546)&gt;1,0,1)</f>
        <v>1</v>
      </c>
      <c r="AL1546" s="2">
        <f t="shared" si="244"/>
        <v>0</v>
      </c>
      <c r="AM1546" s="2">
        <f t="shared" si="245"/>
        <v>0</v>
      </c>
      <c r="AN1546" s="2">
        <f t="shared" si="246"/>
        <v>0</v>
      </c>
      <c r="AO1546" s="2" t="str">
        <f>VLOOKUP(D1546,'[1]Matriculados PD 2015_2019'!$D:$F,3,0)</f>
        <v>completo</v>
      </c>
      <c r="AP1546" s="2">
        <f t="shared" si="248"/>
        <v>1</v>
      </c>
      <c r="AQ1546" s="2">
        <f t="shared" si="249"/>
        <v>0</v>
      </c>
    </row>
    <row r="1547" spans="1:43">
      <c r="A1547" s="2">
        <v>536</v>
      </c>
      <c r="B1547" s="5" t="s">
        <v>636</v>
      </c>
      <c r="C1547" s="13" t="s">
        <v>120</v>
      </c>
      <c r="D1547" s="13" t="s">
        <v>2328</v>
      </c>
      <c r="E1547" s="14">
        <v>1082953</v>
      </c>
      <c r="F1547" s="14">
        <v>102487</v>
      </c>
      <c r="G1547" s="14" t="s">
        <v>2329</v>
      </c>
      <c r="H1547" s="13" t="s">
        <v>83</v>
      </c>
      <c r="I1547" s="13" t="s">
        <v>74</v>
      </c>
      <c r="J1547" s="14" t="s">
        <v>75</v>
      </c>
      <c r="K1547" s="14" t="s">
        <v>2330</v>
      </c>
      <c r="L1547" s="13">
        <v>2017</v>
      </c>
      <c r="M1547" s="15">
        <v>43215</v>
      </c>
      <c r="N1547" s="16" t="s">
        <v>77</v>
      </c>
      <c r="O1547" s="16">
        <v>0</v>
      </c>
      <c r="P1547" s="16" t="s">
        <v>78</v>
      </c>
      <c r="Q1547" s="16" t="s">
        <v>78</v>
      </c>
      <c r="R1547" s="16" t="s">
        <v>78</v>
      </c>
      <c r="S1547" s="16" t="s">
        <v>78</v>
      </c>
      <c r="T1547" s="14" t="s">
        <v>90</v>
      </c>
      <c r="U1547" s="13" t="s">
        <v>1651</v>
      </c>
      <c r="V1547" s="14" t="s">
        <v>1652</v>
      </c>
      <c r="W1547" s="13" t="s">
        <v>83</v>
      </c>
      <c r="X1547" s="17" t="s">
        <v>642</v>
      </c>
      <c r="Y1547" s="14">
        <v>305</v>
      </c>
      <c r="Z1547" s="14" t="s">
        <v>686</v>
      </c>
      <c r="AA1547" s="13" t="s">
        <v>107</v>
      </c>
      <c r="AB1547" s="18" t="s">
        <v>108</v>
      </c>
      <c r="AC1547" s="4">
        <f t="shared" si="240"/>
        <v>1</v>
      </c>
      <c r="AD1547" s="2">
        <f>IF(COUNTIF(D$2:D1547,D1547)&gt;1,0,1)</f>
        <v>0</v>
      </c>
      <c r="AG1547" s="2">
        <f t="shared" si="241"/>
        <v>0</v>
      </c>
      <c r="AH1547" s="2">
        <f t="shared" si="247"/>
        <v>0</v>
      </c>
      <c r="AI1547" s="2">
        <f t="shared" si="242"/>
        <v>0</v>
      </c>
      <c r="AJ1547" s="44" t="str">
        <f t="shared" si="243"/>
        <v>30988446V30514517A</v>
      </c>
      <c r="AK1547" s="2">
        <f>IF(COUNTIF(AJ$2:AJ1547,AJ1547)&gt;1,0,1)</f>
        <v>0</v>
      </c>
      <c r="AL1547" s="2">
        <f t="shared" si="244"/>
        <v>0</v>
      </c>
      <c r="AM1547" s="2">
        <f t="shared" si="245"/>
        <v>0</v>
      </c>
      <c r="AN1547" s="2">
        <f t="shared" si="246"/>
        <v>0</v>
      </c>
      <c r="AO1547" s="2" t="str">
        <f>VLOOKUP(D1547,'[1]Matriculados PD 2015_2019'!$D:$F,3,0)</f>
        <v>completo</v>
      </c>
      <c r="AP1547" s="2">
        <f t="shared" si="248"/>
        <v>0</v>
      </c>
      <c r="AQ1547" s="2">
        <f t="shared" si="249"/>
        <v>0</v>
      </c>
    </row>
    <row r="1548" spans="1:43">
      <c r="A1548" s="2">
        <v>536</v>
      </c>
      <c r="B1548" s="6" t="s">
        <v>636</v>
      </c>
      <c r="C1548" s="7" t="s">
        <v>120</v>
      </c>
      <c r="D1548" s="7" t="s">
        <v>2331</v>
      </c>
      <c r="E1548" s="8">
        <v>10482698</v>
      </c>
      <c r="F1548" s="8">
        <v>102487</v>
      </c>
      <c r="G1548" s="8" t="s">
        <v>2332</v>
      </c>
      <c r="H1548" s="7" t="s">
        <v>83</v>
      </c>
      <c r="I1548" s="7" t="s">
        <v>74</v>
      </c>
      <c r="J1548" s="8" t="s">
        <v>75</v>
      </c>
      <c r="K1548" s="8" t="s">
        <v>2333</v>
      </c>
      <c r="L1548" s="7">
        <v>2017</v>
      </c>
      <c r="M1548" s="9">
        <v>43063</v>
      </c>
      <c r="N1548" s="10" t="s">
        <v>77</v>
      </c>
      <c r="O1548" s="10">
        <v>0</v>
      </c>
      <c r="P1548" s="10" t="s">
        <v>78</v>
      </c>
      <c r="Q1548" s="10" t="s">
        <v>79</v>
      </c>
      <c r="R1548" s="10" t="s">
        <v>78</v>
      </c>
      <c r="S1548" s="10" t="s">
        <v>79</v>
      </c>
      <c r="T1548" s="8" t="s">
        <v>80</v>
      </c>
      <c r="U1548" s="7" t="s">
        <v>1542</v>
      </c>
      <c r="V1548" s="8" t="s">
        <v>1543</v>
      </c>
      <c r="W1548" s="7" t="s">
        <v>83</v>
      </c>
      <c r="X1548" s="11" t="s">
        <v>105</v>
      </c>
      <c r="Y1548" s="8">
        <v>540</v>
      </c>
      <c r="Z1548" s="8" t="s">
        <v>635</v>
      </c>
      <c r="AA1548" s="7" t="s">
        <v>107</v>
      </c>
      <c r="AB1548" s="12" t="s">
        <v>108</v>
      </c>
      <c r="AC1548" s="4">
        <f t="shared" si="240"/>
        <v>1</v>
      </c>
      <c r="AD1548" s="2">
        <f>IF(COUNTIF(D$2:D1548,D1548)&gt;1,0,1)</f>
        <v>1</v>
      </c>
      <c r="AG1548" s="2">
        <f t="shared" si="241"/>
        <v>1</v>
      </c>
      <c r="AH1548" s="2">
        <f t="shared" si="247"/>
        <v>0</v>
      </c>
      <c r="AI1548" s="2">
        <f t="shared" si="242"/>
        <v>1</v>
      </c>
      <c r="AJ1548" s="44" t="str">
        <f t="shared" si="243"/>
        <v>31001646S30491619J</v>
      </c>
      <c r="AK1548" s="2">
        <f>IF(COUNTIF(AJ$2:AJ1548,AJ1548)&gt;1,0,1)</f>
        <v>1</v>
      </c>
      <c r="AL1548" s="2">
        <f t="shared" si="244"/>
        <v>1</v>
      </c>
      <c r="AM1548" s="2">
        <f t="shared" si="245"/>
        <v>1</v>
      </c>
      <c r="AN1548" s="2">
        <f t="shared" si="246"/>
        <v>0</v>
      </c>
      <c r="AO1548" s="2" t="str">
        <f>VLOOKUP(D1548,'[1]Matriculados PD 2015_2019'!$D:$F,3,0)</f>
        <v>completo</v>
      </c>
      <c r="AP1548" s="2">
        <f t="shared" si="248"/>
        <v>1</v>
      </c>
      <c r="AQ1548" s="2">
        <f t="shared" si="249"/>
        <v>0</v>
      </c>
    </row>
    <row r="1549" spans="1:43">
      <c r="A1549" s="2">
        <v>536</v>
      </c>
      <c r="B1549" s="5" t="s">
        <v>636</v>
      </c>
      <c r="C1549" s="13" t="s">
        <v>120</v>
      </c>
      <c r="D1549" s="13" t="s">
        <v>2331</v>
      </c>
      <c r="E1549" s="14">
        <v>10482698</v>
      </c>
      <c r="F1549" s="14">
        <v>102487</v>
      </c>
      <c r="G1549" s="14" t="s">
        <v>2332</v>
      </c>
      <c r="H1549" s="13" t="s">
        <v>83</v>
      </c>
      <c r="I1549" s="13" t="s">
        <v>74</v>
      </c>
      <c r="J1549" s="14" t="s">
        <v>75</v>
      </c>
      <c r="K1549" s="14" t="s">
        <v>2333</v>
      </c>
      <c r="L1549" s="13">
        <v>2017</v>
      </c>
      <c r="M1549" s="15">
        <v>43063</v>
      </c>
      <c r="N1549" s="16" t="s">
        <v>77</v>
      </c>
      <c r="O1549" s="16">
        <v>0</v>
      </c>
      <c r="P1549" s="16" t="s">
        <v>78</v>
      </c>
      <c r="Q1549" s="16" t="s">
        <v>79</v>
      </c>
      <c r="R1549" s="16" t="s">
        <v>78</v>
      </c>
      <c r="S1549" s="16" t="s">
        <v>79</v>
      </c>
      <c r="T1549" s="14" t="s">
        <v>80</v>
      </c>
      <c r="U1549" s="13" t="s">
        <v>1544</v>
      </c>
      <c r="V1549" s="14" t="s">
        <v>1545</v>
      </c>
      <c r="W1549" s="13" t="s">
        <v>83</v>
      </c>
      <c r="X1549" s="17" t="s">
        <v>105</v>
      </c>
      <c r="Y1549" s="14">
        <v>540</v>
      </c>
      <c r="Z1549" s="14" t="s">
        <v>635</v>
      </c>
      <c r="AA1549" s="13" t="s">
        <v>107</v>
      </c>
      <c r="AB1549" s="18" t="s">
        <v>108</v>
      </c>
      <c r="AC1549" s="4">
        <f t="shared" si="240"/>
        <v>1</v>
      </c>
      <c r="AD1549" s="2">
        <f>IF(COUNTIF(D$2:D1549,D1549)&gt;1,0,1)</f>
        <v>0</v>
      </c>
      <c r="AG1549" s="2">
        <f t="shared" si="241"/>
        <v>0</v>
      </c>
      <c r="AH1549" s="2">
        <f t="shared" si="247"/>
        <v>0</v>
      </c>
      <c r="AI1549" s="2">
        <f t="shared" si="242"/>
        <v>0</v>
      </c>
      <c r="AJ1549" s="44" t="str">
        <f t="shared" si="243"/>
        <v>31001646S44350701P</v>
      </c>
      <c r="AK1549" s="2">
        <f>IF(COUNTIF(AJ$2:AJ1549,AJ1549)&gt;1,0,1)</f>
        <v>1</v>
      </c>
      <c r="AL1549" s="2">
        <f t="shared" si="244"/>
        <v>0</v>
      </c>
      <c r="AM1549" s="2">
        <f t="shared" si="245"/>
        <v>0</v>
      </c>
      <c r="AN1549" s="2">
        <f t="shared" si="246"/>
        <v>0</v>
      </c>
      <c r="AO1549" s="2" t="str">
        <f>VLOOKUP(D1549,'[1]Matriculados PD 2015_2019'!$D:$F,3,0)</f>
        <v>completo</v>
      </c>
      <c r="AP1549" s="2">
        <f t="shared" si="248"/>
        <v>0</v>
      </c>
      <c r="AQ1549" s="2">
        <f t="shared" si="249"/>
        <v>0</v>
      </c>
    </row>
    <row r="1550" spans="1:43">
      <c r="A1550" s="2">
        <v>536</v>
      </c>
      <c r="B1550" s="6" t="s">
        <v>636</v>
      </c>
      <c r="C1550" s="7" t="s">
        <v>120</v>
      </c>
      <c r="D1550" s="7" t="s">
        <v>2331</v>
      </c>
      <c r="E1550" s="8">
        <v>10482698</v>
      </c>
      <c r="F1550" s="8">
        <v>102487</v>
      </c>
      <c r="G1550" s="8" t="s">
        <v>2332</v>
      </c>
      <c r="H1550" s="7" t="s">
        <v>83</v>
      </c>
      <c r="I1550" s="7" t="s">
        <v>74</v>
      </c>
      <c r="J1550" s="8" t="s">
        <v>75</v>
      </c>
      <c r="K1550" s="8" t="s">
        <v>2333</v>
      </c>
      <c r="L1550" s="7">
        <v>2017</v>
      </c>
      <c r="M1550" s="9">
        <v>43063</v>
      </c>
      <c r="N1550" s="10" t="s">
        <v>77</v>
      </c>
      <c r="O1550" s="10">
        <v>0</v>
      </c>
      <c r="P1550" s="10" t="s">
        <v>78</v>
      </c>
      <c r="Q1550" s="10" t="s">
        <v>79</v>
      </c>
      <c r="R1550" s="10" t="s">
        <v>78</v>
      </c>
      <c r="S1550" s="10" t="s">
        <v>79</v>
      </c>
      <c r="T1550" s="8" t="s">
        <v>90</v>
      </c>
      <c r="U1550" s="7" t="s">
        <v>1542</v>
      </c>
      <c r="V1550" s="8" t="s">
        <v>1543</v>
      </c>
      <c r="W1550" s="7" t="s">
        <v>83</v>
      </c>
      <c r="X1550" s="11" t="s">
        <v>105</v>
      </c>
      <c r="Y1550" s="8">
        <v>540</v>
      </c>
      <c r="Z1550" s="8" t="s">
        <v>635</v>
      </c>
      <c r="AA1550" s="7" t="s">
        <v>107</v>
      </c>
      <c r="AB1550" s="12" t="s">
        <v>108</v>
      </c>
      <c r="AC1550" s="4">
        <f t="shared" si="240"/>
        <v>1</v>
      </c>
      <c r="AD1550" s="2">
        <f>IF(COUNTIF(D$2:D1550,D1550)&gt;1,0,1)</f>
        <v>0</v>
      </c>
      <c r="AG1550" s="2">
        <f t="shared" si="241"/>
        <v>0</v>
      </c>
      <c r="AH1550" s="2">
        <f t="shared" si="247"/>
        <v>0</v>
      </c>
      <c r="AI1550" s="2">
        <f t="shared" si="242"/>
        <v>0</v>
      </c>
      <c r="AJ1550" s="44" t="str">
        <f t="shared" si="243"/>
        <v>31001646S30491619J</v>
      </c>
      <c r="AK1550" s="2">
        <f>IF(COUNTIF(AJ$2:AJ1550,AJ1550)&gt;1,0,1)</f>
        <v>0</v>
      </c>
      <c r="AL1550" s="2">
        <f t="shared" si="244"/>
        <v>0</v>
      </c>
      <c r="AM1550" s="2">
        <f t="shared" si="245"/>
        <v>0</v>
      </c>
      <c r="AN1550" s="2">
        <f t="shared" si="246"/>
        <v>0</v>
      </c>
      <c r="AO1550" s="2" t="str">
        <f>VLOOKUP(D1550,'[1]Matriculados PD 2015_2019'!$D:$F,3,0)</f>
        <v>completo</v>
      </c>
      <c r="AP1550" s="2">
        <f t="shared" si="248"/>
        <v>0</v>
      </c>
      <c r="AQ1550" s="2">
        <f t="shared" si="249"/>
        <v>0</v>
      </c>
    </row>
    <row r="1551" spans="1:43">
      <c r="A1551" s="2">
        <v>536</v>
      </c>
      <c r="B1551" s="5" t="s">
        <v>636</v>
      </c>
      <c r="C1551" s="13" t="s">
        <v>120</v>
      </c>
      <c r="D1551" s="13" t="s">
        <v>1564</v>
      </c>
      <c r="E1551" s="14">
        <v>20065579</v>
      </c>
      <c r="F1551" s="14">
        <v>102487</v>
      </c>
      <c r="G1551" s="14" t="s">
        <v>2334</v>
      </c>
      <c r="H1551" s="13" t="s">
        <v>73</v>
      </c>
      <c r="I1551" s="13" t="s">
        <v>74</v>
      </c>
      <c r="J1551" s="14" t="s">
        <v>75</v>
      </c>
      <c r="K1551" s="14" t="s">
        <v>2335</v>
      </c>
      <c r="L1551" s="13">
        <v>2017</v>
      </c>
      <c r="M1551" s="15">
        <v>43410</v>
      </c>
      <c r="N1551" s="16" t="s">
        <v>77</v>
      </c>
      <c r="O1551" s="16">
        <v>0</v>
      </c>
      <c r="P1551" s="16" t="s">
        <v>78</v>
      </c>
      <c r="Q1551" s="16" t="s">
        <v>78</v>
      </c>
      <c r="R1551" s="16" t="s">
        <v>78</v>
      </c>
      <c r="S1551" s="16" t="s">
        <v>78</v>
      </c>
      <c r="T1551" s="14" t="s">
        <v>80</v>
      </c>
      <c r="U1551" s="13" t="s">
        <v>2336</v>
      </c>
      <c r="V1551" s="14" t="s">
        <v>2337</v>
      </c>
      <c r="W1551" s="13"/>
      <c r="X1551" s="17"/>
      <c r="Y1551" s="14"/>
      <c r="Z1551" s="14"/>
      <c r="AA1551" s="13"/>
      <c r="AB1551" s="18"/>
      <c r="AC1551" s="4">
        <f t="shared" si="240"/>
        <v>1</v>
      </c>
      <c r="AD1551" s="2">
        <f>IF(COUNTIF(D$2:D1551,D1551)&gt;1,0,1)</f>
        <v>1</v>
      </c>
      <c r="AG1551" s="2">
        <f t="shared" si="241"/>
        <v>0</v>
      </c>
      <c r="AH1551" s="2">
        <f t="shared" si="247"/>
        <v>0</v>
      </c>
      <c r="AI1551" s="2">
        <f t="shared" si="242"/>
        <v>1</v>
      </c>
      <c r="AJ1551" s="44" t="str">
        <f t="shared" si="243"/>
        <v>44596316Y26028970P</v>
      </c>
      <c r="AK1551" s="2">
        <f>IF(COUNTIF(AJ$2:AJ1551,AJ1551)&gt;1,0,1)</f>
        <v>1</v>
      </c>
      <c r="AL1551" s="2">
        <f t="shared" si="244"/>
        <v>1</v>
      </c>
      <c r="AM1551" s="2">
        <f t="shared" si="245"/>
        <v>0</v>
      </c>
      <c r="AN1551" s="2">
        <f t="shared" si="246"/>
        <v>0</v>
      </c>
      <c r="AO1551" s="2" t="str">
        <f>VLOOKUP(D1551,'[1]Matriculados PD 2015_2019'!$D:$F,3,0)</f>
        <v>completo</v>
      </c>
      <c r="AP1551" s="2">
        <f t="shared" si="248"/>
        <v>1</v>
      </c>
      <c r="AQ1551" s="2">
        <f t="shared" si="249"/>
        <v>0</v>
      </c>
    </row>
    <row r="1552" spans="1:43">
      <c r="A1552" s="2">
        <v>536</v>
      </c>
      <c r="B1552" s="6" t="s">
        <v>636</v>
      </c>
      <c r="C1552" s="7" t="s">
        <v>120</v>
      </c>
      <c r="D1552" s="7" t="s">
        <v>1564</v>
      </c>
      <c r="E1552" s="8">
        <v>20065579</v>
      </c>
      <c r="F1552" s="8">
        <v>102487</v>
      </c>
      <c r="G1552" s="8" t="s">
        <v>2334</v>
      </c>
      <c r="H1552" s="7" t="s">
        <v>73</v>
      </c>
      <c r="I1552" s="7" t="s">
        <v>74</v>
      </c>
      <c r="J1552" s="8" t="s">
        <v>75</v>
      </c>
      <c r="K1552" s="8" t="s">
        <v>2335</v>
      </c>
      <c r="L1552" s="7">
        <v>2017</v>
      </c>
      <c r="M1552" s="9">
        <v>43410</v>
      </c>
      <c r="N1552" s="10" t="s">
        <v>77</v>
      </c>
      <c r="O1552" s="10">
        <v>0</v>
      </c>
      <c r="P1552" s="10" t="s">
        <v>78</v>
      </c>
      <c r="Q1552" s="10" t="s">
        <v>78</v>
      </c>
      <c r="R1552" s="10" t="s">
        <v>78</v>
      </c>
      <c r="S1552" s="10" t="s">
        <v>78</v>
      </c>
      <c r="T1552" s="8" t="s">
        <v>80</v>
      </c>
      <c r="U1552" s="7" t="s">
        <v>684</v>
      </c>
      <c r="V1552" s="8" t="s">
        <v>685</v>
      </c>
      <c r="W1552" s="7" t="s">
        <v>83</v>
      </c>
      <c r="X1552" s="11" t="s">
        <v>642</v>
      </c>
      <c r="Y1552" s="8">
        <v>305</v>
      </c>
      <c r="Z1552" s="8" t="s">
        <v>686</v>
      </c>
      <c r="AA1552" s="7" t="s">
        <v>107</v>
      </c>
      <c r="AB1552" s="12" t="s">
        <v>108</v>
      </c>
      <c r="AC1552" s="4">
        <f t="shared" si="240"/>
        <v>1</v>
      </c>
      <c r="AD1552" s="2">
        <f>IF(COUNTIF(D$2:D1552,D1552)&gt;1,0,1)</f>
        <v>0</v>
      </c>
      <c r="AG1552" s="2">
        <f t="shared" si="241"/>
        <v>0</v>
      </c>
      <c r="AH1552" s="2">
        <f t="shared" si="247"/>
        <v>0</v>
      </c>
      <c r="AI1552" s="2">
        <f t="shared" si="242"/>
        <v>0</v>
      </c>
      <c r="AJ1552" s="44" t="str">
        <f t="shared" si="243"/>
        <v>44596316Y30037704A</v>
      </c>
      <c r="AK1552" s="2">
        <f>IF(COUNTIF(AJ$2:AJ1552,AJ1552)&gt;1,0,1)</f>
        <v>1</v>
      </c>
      <c r="AL1552" s="2">
        <f t="shared" si="244"/>
        <v>0</v>
      </c>
      <c r="AM1552" s="2">
        <f t="shared" si="245"/>
        <v>0</v>
      </c>
      <c r="AN1552" s="2">
        <f t="shared" si="246"/>
        <v>0</v>
      </c>
      <c r="AO1552" s="2" t="str">
        <f>VLOOKUP(D1552,'[1]Matriculados PD 2015_2019'!$D:$F,3,0)</f>
        <v>completo</v>
      </c>
      <c r="AP1552" s="2">
        <f t="shared" si="248"/>
        <v>0</v>
      </c>
      <c r="AQ1552" s="2">
        <f t="shared" si="249"/>
        <v>0</v>
      </c>
    </row>
    <row r="1553" spans="1:43">
      <c r="A1553" s="2">
        <v>536</v>
      </c>
      <c r="B1553" s="5" t="s">
        <v>636</v>
      </c>
      <c r="C1553" s="13" t="s">
        <v>120</v>
      </c>
      <c r="D1553" s="13" t="s">
        <v>1564</v>
      </c>
      <c r="E1553" s="14">
        <v>20065579</v>
      </c>
      <c r="F1553" s="14">
        <v>102487</v>
      </c>
      <c r="G1553" s="14" t="s">
        <v>2334</v>
      </c>
      <c r="H1553" s="13" t="s">
        <v>73</v>
      </c>
      <c r="I1553" s="13" t="s">
        <v>74</v>
      </c>
      <c r="J1553" s="14" t="s">
        <v>75</v>
      </c>
      <c r="K1553" s="14" t="s">
        <v>2335</v>
      </c>
      <c r="L1553" s="13">
        <v>2017</v>
      </c>
      <c r="M1553" s="15">
        <v>43410</v>
      </c>
      <c r="N1553" s="16" t="s">
        <v>77</v>
      </c>
      <c r="O1553" s="16">
        <v>0</v>
      </c>
      <c r="P1553" s="16" t="s">
        <v>78</v>
      </c>
      <c r="Q1553" s="16" t="s">
        <v>78</v>
      </c>
      <c r="R1553" s="16" t="s">
        <v>78</v>
      </c>
      <c r="S1553" s="16" t="s">
        <v>78</v>
      </c>
      <c r="T1553" s="14" t="s">
        <v>90</v>
      </c>
      <c r="U1553" s="13" t="s">
        <v>684</v>
      </c>
      <c r="V1553" s="14" t="s">
        <v>685</v>
      </c>
      <c r="W1553" s="13" t="s">
        <v>83</v>
      </c>
      <c r="X1553" s="17" t="s">
        <v>642</v>
      </c>
      <c r="Y1553" s="14">
        <v>305</v>
      </c>
      <c r="Z1553" s="14" t="s">
        <v>686</v>
      </c>
      <c r="AA1553" s="13" t="s">
        <v>107</v>
      </c>
      <c r="AB1553" s="18" t="s">
        <v>108</v>
      </c>
      <c r="AC1553" s="4">
        <f t="shared" si="240"/>
        <v>1</v>
      </c>
      <c r="AD1553" s="2">
        <f>IF(COUNTIF(D$2:D1553,D1553)&gt;1,0,1)</f>
        <v>0</v>
      </c>
      <c r="AG1553" s="2">
        <f t="shared" si="241"/>
        <v>0</v>
      </c>
      <c r="AH1553" s="2">
        <f t="shared" si="247"/>
        <v>0</v>
      </c>
      <c r="AI1553" s="2">
        <f t="shared" si="242"/>
        <v>0</v>
      </c>
      <c r="AJ1553" s="44" t="str">
        <f t="shared" si="243"/>
        <v>44596316Y30037704A</v>
      </c>
      <c r="AK1553" s="2">
        <f>IF(COUNTIF(AJ$2:AJ1553,AJ1553)&gt;1,0,1)</f>
        <v>0</v>
      </c>
      <c r="AL1553" s="2">
        <f t="shared" si="244"/>
        <v>0</v>
      </c>
      <c r="AM1553" s="2">
        <f t="shared" si="245"/>
        <v>0</v>
      </c>
      <c r="AN1553" s="2">
        <f t="shared" si="246"/>
        <v>0</v>
      </c>
      <c r="AO1553" s="2" t="str">
        <f>VLOOKUP(D1553,'[1]Matriculados PD 2015_2019'!$D:$F,3,0)</f>
        <v>completo</v>
      </c>
      <c r="AP1553" s="2">
        <f t="shared" si="248"/>
        <v>0</v>
      </c>
      <c r="AQ1553" s="2">
        <f t="shared" si="249"/>
        <v>0</v>
      </c>
    </row>
    <row r="1554" spans="1:43">
      <c r="A1554" s="2">
        <v>536</v>
      </c>
      <c r="B1554" s="6" t="s">
        <v>636</v>
      </c>
      <c r="C1554" s="7" t="s">
        <v>120</v>
      </c>
      <c r="D1554" s="7" t="s">
        <v>2338</v>
      </c>
      <c r="E1554" s="8">
        <v>20029321</v>
      </c>
      <c r="F1554" s="8">
        <v>102487</v>
      </c>
      <c r="G1554" s="8" t="s">
        <v>2339</v>
      </c>
      <c r="H1554" s="7" t="s">
        <v>73</v>
      </c>
      <c r="I1554" s="7" t="s">
        <v>74</v>
      </c>
      <c r="J1554" s="8" t="s">
        <v>75</v>
      </c>
      <c r="K1554" s="8" t="s">
        <v>2340</v>
      </c>
      <c r="L1554" s="7">
        <v>2017</v>
      </c>
      <c r="M1554" s="9">
        <v>43123</v>
      </c>
      <c r="N1554" s="10" t="s">
        <v>77</v>
      </c>
      <c r="O1554" s="10">
        <v>0</v>
      </c>
      <c r="P1554" s="10" t="s">
        <v>78</v>
      </c>
      <c r="Q1554" s="10" t="s">
        <v>78</v>
      </c>
      <c r="R1554" s="10" t="s">
        <v>78</v>
      </c>
      <c r="S1554" s="10" t="s">
        <v>79</v>
      </c>
      <c r="T1554" s="8" t="s">
        <v>80</v>
      </c>
      <c r="U1554" s="7" t="s">
        <v>699</v>
      </c>
      <c r="V1554" s="8" t="s">
        <v>700</v>
      </c>
      <c r="W1554" s="7" t="s">
        <v>83</v>
      </c>
      <c r="X1554" s="11" t="s">
        <v>105</v>
      </c>
      <c r="Y1554" s="8">
        <v>705</v>
      </c>
      <c r="Z1554" s="8" t="s">
        <v>106</v>
      </c>
      <c r="AA1554" s="7" t="s">
        <v>107</v>
      </c>
      <c r="AB1554" s="12" t="s">
        <v>108</v>
      </c>
      <c r="AC1554" s="4">
        <f t="shared" si="240"/>
        <v>1</v>
      </c>
      <c r="AD1554" s="2">
        <f>IF(COUNTIF(D$2:D1554,D1554)&gt;1,0,1)</f>
        <v>1</v>
      </c>
      <c r="AG1554" s="2">
        <f t="shared" si="241"/>
        <v>0</v>
      </c>
      <c r="AH1554" s="2">
        <f t="shared" si="247"/>
        <v>0</v>
      </c>
      <c r="AI1554" s="2">
        <f t="shared" si="242"/>
        <v>1</v>
      </c>
      <c r="AJ1554" s="44" t="str">
        <f t="shared" si="243"/>
        <v>46608604R24247227Y</v>
      </c>
      <c r="AK1554" s="2">
        <f>IF(COUNTIF(AJ$2:AJ1554,AJ1554)&gt;1,0,1)</f>
        <v>1</v>
      </c>
      <c r="AL1554" s="2">
        <f t="shared" si="244"/>
        <v>1</v>
      </c>
      <c r="AM1554" s="2">
        <f t="shared" si="245"/>
        <v>1</v>
      </c>
      <c r="AN1554" s="2">
        <f t="shared" si="246"/>
        <v>0</v>
      </c>
      <c r="AO1554" s="2" t="str">
        <f>VLOOKUP(D1554,'[1]Matriculados PD 2015_2019'!$D:$F,3,0)</f>
        <v>completo</v>
      </c>
      <c r="AP1554" s="2">
        <f t="shared" si="248"/>
        <v>1</v>
      </c>
      <c r="AQ1554" s="2">
        <f t="shared" si="249"/>
        <v>0</v>
      </c>
    </row>
    <row r="1555" spans="1:43">
      <c r="A1555" s="2">
        <v>536</v>
      </c>
      <c r="B1555" s="5" t="s">
        <v>636</v>
      </c>
      <c r="C1555" s="13" t="s">
        <v>120</v>
      </c>
      <c r="D1555" s="13" t="s">
        <v>2338</v>
      </c>
      <c r="E1555" s="14">
        <v>20029321</v>
      </c>
      <c r="F1555" s="14">
        <v>102487</v>
      </c>
      <c r="G1555" s="14" t="s">
        <v>2339</v>
      </c>
      <c r="H1555" s="13" t="s">
        <v>73</v>
      </c>
      <c r="I1555" s="13" t="s">
        <v>74</v>
      </c>
      <c r="J1555" s="14" t="s">
        <v>75</v>
      </c>
      <c r="K1555" s="14" t="s">
        <v>2340</v>
      </c>
      <c r="L1555" s="13">
        <v>2017</v>
      </c>
      <c r="M1555" s="15">
        <v>43123</v>
      </c>
      <c r="N1555" s="16" t="s">
        <v>77</v>
      </c>
      <c r="O1555" s="16">
        <v>0</v>
      </c>
      <c r="P1555" s="16" t="s">
        <v>78</v>
      </c>
      <c r="Q1555" s="16" t="s">
        <v>78</v>
      </c>
      <c r="R1555" s="16" t="s">
        <v>78</v>
      </c>
      <c r="S1555" s="16" t="s">
        <v>79</v>
      </c>
      <c r="T1555" s="14" t="s">
        <v>80</v>
      </c>
      <c r="U1555" s="13" t="s">
        <v>2341</v>
      </c>
      <c r="V1555" s="14" t="s">
        <v>2342</v>
      </c>
      <c r="W1555" s="13" t="s">
        <v>83</v>
      </c>
      <c r="X1555" s="17" t="s">
        <v>105</v>
      </c>
      <c r="Y1555" s="14">
        <v>705</v>
      </c>
      <c r="Z1555" s="14" t="s">
        <v>106</v>
      </c>
      <c r="AA1555" s="13" t="s">
        <v>107</v>
      </c>
      <c r="AB1555" s="18" t="s">
        <v>108</v>
      </c>
      <c r="AC1555" s="4">
        <f t="shared" si="240"/>
        <v>1</v>
      </c>
      <c r="AD1555" s="2">
        <f>IF(COUNTIF(D$2:D1555,D1555)&gt;1,0,1)</f>
        <v>0</v>
      </c>
      <c r="AG1555" s="2">
        <f t="shared" si="241"/>
        <v>0</v>
      </c>
      <c r="AH1555" s="2">
        <f t="shared" si="247"/>
        <v>0</v>
      </c>
      <c r="AI1555" s="2">
        <f t="shared" si="242"/>
        <v>0</v>
      </c>
      <c r="AJ1555" s="44" t="str">
        <f t="shared" si="243"/>
        <v>46608604R44374254D</v>
      </c>
      <c r="AK1555" s="2">
        <f>IF(COUNTIF(AJ$2:AJ1555,AJ1555)&gt;1,0,1)</f>
        <v>1</v>
      </c>
      <c r="AL1555" s="2">
        <f t="shared" si="244"/>
        <v>0</v>
      </c>
      <c r="AM1555" s="2">
        <f t="shared" si="245"/>
        <v>0</v>
      </c>
      <c r="AN1555" s="2">
        <f t="shared" si="246"/>
        <v>0</v>
      </c>
      <c r="AO1555" s="2" t="str">
        <f>VLOOKUP(D1555,'[1]Matriculados PD 2015_2019'!$D:$F,3,0)</f>
        <v>completo</v>
      </c>
      <c r="AP1555" s="2">
        <f t="shared" si="248"/>
        <v>0</v>
      </c>
      <c r="AQ1555" s="2">
        <f t="shared" si="249"/>
        <v>0</v>
      </c>
    </row>
    <row r="1556" spans="1:43">
      <c r="A1556" s="2">
        <v>536</v>
      </c>
      <c r="B1556" s="6" t="s">
        <v>636</v>
      </c>
      <c r="C1556" s="7" t="s">
        <v>120</v>
      </c>
      <c r="D1556" s="7" t="s">
        <v>2338</v>
      </c>
      <c r="E1556" s="8">
        <v>20029321</v>
      </c>
      <c r="F1556" s="8">
        <v>102487</v>
      </c>
      <c r="G1556" s="8" t="s">
        <v>2339</v>
      </c>
      <c r="H1556" s="7" t="s">
        <v>73</v>
      </c>
      <c r="I1556" s="7" t="s">
        <v>74</v>
      </c>
      <c r="J1556" s="8" t="s">
        <v>75</v>
      </c>
      <c r="K1556" s="8" t="s">
        <v>2340</v>
      </c>
      <c r="L1556" s="7">
        <v>2017</v>
      </c>
      <c r="M1556" s="9">
        <v>43123</v>
      </c>
      <c r="N1556" s="10" t="s">
        <v>77</v>
      </c>
      <c r="O1556" s="10">
        <v>0</v>
      </c>
      <c r="P1556" s="10" t="s">
        <v>78</v>
      </c>
      <c r="Q1556" s="10" t="s">
        <v>78</v>
      </c>
      <c r="R1556" s="10" t="s">
        <v>78</v>
      </c>
      <c r="S1556" s="10" t="s">
        <v>79</v>
      </c>
      <c r="T1556" s="8" t="s">
        <v>90</v>
      </c>
      <c r="U1556" s="7" t="s">
        <v>699</v>
      </c>
      <c r="V1556" s="8" t="s">
        <v>700</v>
      </c>
      <c r="W1556" s="7" t="s">
        <v>83</v>
      </c>
      <c r="X1556" s="11" t="s">
        <v>105</v>
      </c>
      <c r="Y1556" s="8">
        <v>705</v>
      </c>
      <c r="Z1556" s="8" t="s">
        <v>106</v>
      </c>
      <c r="AA1556" s="7" t="s">
        <v>107</v>
      </c>
      <c r="AB1556" s="12" t="s">
        <v>108</v>
      </c>
      <c r="AC1556" s="4">
        <f t="shared" si="240"/>
        <v>1</v>
      </c>
      <c r="AD1556" s="2">
        <f>IF(COUNTIF(D$2:D1556,D1556)&gt;1,0,1)</f>
        <v>0</v>
      </c>
      <c r="AG1556" s="2">
        <f t="shared" si="241"/>
        <v>0</v>
      </c>
      <c r="AH1556" s="2">
        <f t="shared" si="247"/>
        <v>0</v>
      </c>
      <c r="AI1556" s="2">
        <f t="shared" si="242"/>
        <v>0</v>
      </c>
      <c r="AJ1556" s="44" t="str">
        <f t="shared" si="243"/>
        <v>46608604R24247227Y</v>
      </c>
      <c r="AK1556" s="2">
        <f>IF(COUNTIF(AJ$2:AJ1556,AJ1556)&gt;1,0,1)</f>
        <v>0</v>
      </c>
      <c r="AL1556" s="2">
        <f t="shared" si="244"/>
        <v>0</v>
      </c>
      <c r="AM1556" s="2">
        <f t="shared" si="245"/>
        <v>0</v>
      </c>
      <c r="AN1556" s="2">
        <f t="shared" si="246"/>
        <v>0</v>
      </c>
      <c r="AO1556" s="2" t="str">
        <f>VLOOKUP(D1556,'[1]Matriculados PD 2015_2019'!$D:$F,3,0)</f>
        <v>completo</v>
      </c>
      <c r="AP1556" s="2">
        <f t="shared" si="248"/>
        <v>0</v>
      </c>
      <c r="AQ1556" s="2">
        <f t="shared" si="249"/>
        <v>0</v>
      </c>
    </row>
    <row r="1557" spans="1:43">
      <c r="A1557" s="2">
        <v>536</v>
      </c>
      <c r="B1557" s="5" t="s">
        <v>636</v>
      </c>
      <c r="C1557" s="13" t="s">
        <v>120</v>
      </c>
      <c r="D1557" s="13" t="s">
        <v>2343</v>
      </c>
      <c r="E1557" s="14">
        <v>10487334</v>
      </c>
      <c r="F1557" s="14">
        <v>102487</v>
      </c>
      <c r="G1557" s="14" t="s">
        <v>2344</v>
      </c>
      <c r="H1557" s="13" t="s">
        <v>83</v>
      </c>
      <c r="I1557" s="13" t="s">
        <v>74</v>
      </c>
      <c r="J1557" s="14" t="s">
        <v>75</v>
      </c>
      <c r="K1557" s="14" t="s">
        <v>2345</v>
      </c>
      <c r="L1557" s="13">
        <v>2017</v>
      </c>
      <c r="M1557" s="15">
        <v>43237</v>
      </c>
      <c r="N1557" s="16" t="s">
        <v>77</v>
      </c>
      <c r="O1557" s="16">
        <v>0</v>
      </c>
      <c r="P1557" s="16" t="s">
        <v>78</v>
      </c>
      <c r="Q1557" s="16" t="s">
        <v>79</v>
      </c>
      <c r="R1557" s="16" t="s">
        <v>78</v>
      </c>
      <c r="S1557" s="16" t="s">
        <v>78</v>
      </c>
      <c r="T1557" s="14" t="s">
        <v>80</v>
      </c>
      <c r="U1557" s="13" t="s">
        <v>786</v>
      </c>
      <c r="V1557" s="14" t="s">
        <v>787</v>
      </c>
      <c r="W1557" s="13" t="s">
        <v>83</v>
      </c>
      <c r="X1557" s="17" t="s">
        <v>105</v>
      </c>
      <c r="Y1557" s="14">
        <v>705</v>
      </c>
      <c r="Z1557" s="14" t="s">
        <v>106</v>
      </c>
      <c r="AA1557" s="13" t="s">
        <v>107</v>
      </c>
      <c r="AB1557" s="18" t="s">
        <v>108</v>
      </c>
      <c r="AC1557" s="4">
        <f t="shared" si="240"/>
        <v>1</v>
      </c>
      <c r="AD1557" s="2">
        <f>IF(COUNTIF(D$2:D1557,D1557)&gt;1,0,1)</f>
        <v>1</v>
      </c>
      <c r="AG1557" s="2">
        <f t="shared" si="241"/>
        <v>1</v>
      </c>
      <c r="AH1557" s="2">
        <f t="shared" si="247"/>
        <v>0</v>
      </c>
      <c r="AI1557" s="2">
        <f t="shared" si="242"/>
        <v>1</v>
      </c>
      <c r="AJ1557" s="44" t="str">
        <f t="shared" si="243"/>
        <v>49062716J05393383K</v>
      </c>
      <c r="AK1557" s="2">
        <f>IF(COUNTIF(AJ$2:AJ1557,AJ1557)&gt;1,0,1)</f>
        <v>1</v>
      </c>
      <c r="AL1557" s="2">
        <f t="shared" si="244"/>
        <v>1</v>
      </c>
      <c r="AM1557" s="2">
        <f t="shared" si="245"/>
        <v>0</v>
      </c>
      <c r="AN1557" s="2">
        <f t="shared" si="246"/>
        <v>0</v>
      </c>
      <c r="AO1557" s="2" t="str">
        <f>VLOOKUP(D1557,'[1]Matriculados PD 2015_2019'!$D:$F,3,0)</f>
        <v>completo</v>
      </c>
      <c r="AP1557" s="2">
        <f t="shared" si="248"/>
        <v>1</v>
      </c>
      <c r="AQ1557" s="2">
        <f t="shared" si="249"/>
        <v>0</v>
      </c>
    </row>
    <row r="1558" spans="1:43">
      <c r="A1558" s="2">
        <v>536</v>
      </c>
      <c r="B1558" s="6" t="s">
        <v>636</v>
      </c>
      <c r="C1558" s="7" t="s">
        <v>120</v>
      </c>
      <c r="D1558" s="7" t="s">
        <v>2343</v>
      </c>
      <c r="E1558" s="8">
        <v>10487334</v>
      </c>
      <c r="F1558" s="8">
        <v>102487</v>
      </c>
      <c r="G1558" s="8" t="s">
        <v>2344</v>
      </c>
      <c r="H1558" s="7" t="s">
        <v>83</v>
      </c>
      <c r="I1558" s="7" t="s">
        <v>74</v>
      </c>
      <c r="J1558" s="8" t="s">
        <v>75</v>
      </c>
      <c r="K1558" s="8" t="s">
        <v>2345</v>
      </c>
      <c r="L1558" s="7">
        <v>2017</v>
      </c>
      <c r="M1558" s="9">
        <v>43237</v>
      </c>
      <c r="N1558" s="10" t="s">
        <v>77</v>
      </c>
      <c r="O1558" s="10">
        <v>0</v>
      </c>
      <c r="P1558" s="10" t="s">
        <v>78</v>
      </c>
      <c r="Q1558" s="10" t="s">
        <v>79</v>
      </c>
      <c r="R1558" s="10" t="s">
        <v>78</v>
      </c>
      <c r="S1558" s="10" t="s">
        <v>78</v>
      </c>
      <c r="T1558" s="8" t="s">
        <v>80</v>
      </c>
      <c r="U1558" s="7" t="s">
        <v>2346</v>
      </c>
      <c r="V1558" s="8" t="s">
        <v>2347</v>
      </c>
      <c r="W1558" s="7"/>
      <c r="X1558" s="11"/>
      <c r="Y1558" s="8"/>
      <c r="Z1558" s="8"/>
      <c r="AA1558" s="7"/>
      <c r="AB1558" s="12"/>
      <c r="AC1558" s="4">
        <f t="shared" si="240"/>
        <v>1</v>
      </c>
      <c r="AD1558" s="2">
        <f>IF(COUNTIF(D$2:D1558,D1558)&gt;1,0,1)</f>
        <v>0</v>
      </c>
      <c r="AG1558" s="2">
        <f t="shared" si="241"/>
        <v>0</v>
      </c>
      <c r="AH1558" s="2">
        <f t="shared" si="247"/>
        <v>0</v>
      </c>
      <c r="AI1558" s="2">
        <f t="shared" si="242"/>
        <v>0</v>
      </c>
      <c r="AJ1558" s="44" t="str">
        <f t="shared" si="243"/>
        <v>49062716J30461998Q</v>
      </c>
      <c r="AK1558" s="2">
        <f>IF(COUNTIF(AJ$2:AJ1558,AJ1558)&gt;1,0,1)</f>
        <v>1</v>
      </c>
      <c r="AL1558" s="2">
        <f t="shared" si="244"/>
        <v>0</v>
      </c>
      <c r="AM1558" s="2">
        <f t="shared" si="245"/>
        <v>0</v>
      </c>
      <c r="AN1558" s="2">
        <f t="shared" si="246"/>
        <v>0</v>
      </c>
      <c r="AO1558" s="2" t="str">
        <f>VLOOKUP(D1558,'[1]Matriculados PD 2015_2019'!$D:$F,3,0)</f>
        <v>completo</v>
      </c>
      <c r="AP1558" s="2">
        <f t="shared" si="248"/>
        <v>0</v>
      </c>
      <c r="AQ1558" s="2">
        <f t="shared" si="249"/>
        <v>0</v>
      </c>
    </row>
    <row r="1559" spans="1:43">
      <c r="A1559" s="2">
        <v>536</v>
      </c>
      <c r="B1559" s="5" t="s">
        <v>636</v>
      </c>
      <c r="C1559" s="13" t="s">
        <v>120</v>
      </c>
      <c r="D1559" s="13" t="s">
        <v>2343</v>
      </c>
      <c r="E1559" s="14">
        <v>10487334</v>
      </c>
      <c r="F1559" s="14">
        <v>102487</v>
      </c>
      <c r="G1559" s="14" t="s">
        <v>2344</v>
      </c>
      <c r="H1559" s="13" t="s">
        <v>83</v>
      </c>
      <c r="I1559" s="13" t="s">
        <v>74</v>
      </c>
      <c r="J1559" s="14" t="s">
        <v>75</v>
      </c>
      <c r="K1559" s="14" t="s">
        <v>2345</v>
      </c>
      <c r="L1559" s="13">
        <v>2017</v>
      </c>
      <c r="M1559" s="15">
        <v>43237</v>
      </c>
      <c r="N1559" s="16" t="s">
        <v>77</v>
      </c>
      <c r="O1559" s="16">
        <v>0</v>
      </c>
      <c r="P1559" s="16" t="s">
        <v>78</v>
      </c>
      <c r="Q1559" s="16" t="s">
        <v>79</v>
      </c>
      <c r="R1559" s="16" t="s">
        <v>78</v>
      </c>
      <c r="S1559" s="16" t="s">
        <v>78</v>
      </c>
      <c r="T1559" s="14" t="s">
        <v>90</v>
      </c>
      <c r="U1559" s="13" t="s">
        <v>786</v>
      </c>
      <c r="V1559" s="14" t="s">
        <v>787</v>
      </c>
      <c r="W1559" s="13" t="s">
        <v>83</v>
      </c>
      <c r="X1559" s="17" t="s">
        <v>105</v>
      </c>
      <c r="Y1559" s="14">
        <v>705</v>
      </c>
      <c r="Z1559" s="14" t="s">
        <v>106</v>
      </c>
      <c r="AA1559" s="13" t="s">
        <v>107</v>
      </c>
      <c r="AB1559" s="18" t="s">
        <v>108</v>
      </c>
      <c r="AC1559" s="4">
        <f t="shared" si="240"/>
        <v>1</v>
      </c>
      <c r="AD1559" s="2">
        <f>IF(COUNTIF(D$2:D1559,D1559)&gt;1,0,1)</f>
        <v>0</v>
      </c>
      <c r="AG1559" s="2">
        <f t="shared" si="241"/>
        <v>0</v>
      </c>
      <c r="AH1559" s="2">
        <f t="shared" si="247"/>
        <v>0</v>
      </c>
      <c r="AI1559" s="2">
        <f t="shared" si="242"/>
        <v>0</v>
      </c>
      <c r="AJ1559" s="44" t="str">
        <f t="shared" si="243"/>
        <v>49062716J05393383K</v>
      </c>
      <c r="AK1559" s="2">
        <f>IF(COUNTIF(AJ$2:AJ1559,AJ1559)&gt;1,0,1)</f>
        <v>0</v>
      </c>
      <c r="AL1559" s="2">
        <f t="shared" si="244"/>
        <v>0</v>
      </c>
      <c r="AM1559" s="2">
        <f t="shared" si="245"/>
        <v>0</v>
      </c>
      <c r="AN1559" s="2">
        <f t="shared" si="246"/>
        <v>0</v>
      </c>
      <c r="AO1559" s="2" t="str">
        <f>VLOOKUP(D1559,'[1]Matriculados PD 2015_2019'!$D:$F,3,0)</f>
        <v>completo</v>
      </c>
      <c r="AP1559" s="2">
        <f t="shared" si="248"/>
        <v>0</v>
      </c>
      <c r="AQ1559" s="2">
        <f t="shared" si="249"/>
        <v>0</v>
      </c>
    </row>
    <row r="1560" spans="1:43">
      <c r="A1560" s="2">
        <v>536</v>
      </c>
      <c r="B1560" s="6" t="s">
        <v>636</v>
      </c>
      <c r="C1560" s="7" t="s">
        <v>120</v>
      </c>
      <c r="D1560" s="7" t="s">
        <v>2348</v>
      </c>
      <c r="E1560" s="8">
        <v>20084349</v>
      </c>
      <c r="F1560" s="8">
        <v>102487</v>
      </c>
      <c r="G1560" s="8" t="s">
        <v>2349</v>
      </c>
      <c r="H1560" s="7" t="s">
        <v>83</v>
      </c>
      <c r="I1560" s="7" t="s">
        <v>74</v>
      </c>
      <c r="J1560" s="8" t="s">
        <v>75</v>
      </c>
      <c r="K1560" s="8" t="s">
        <v>2350</v>
      </c>
      <c r="L1560" s="7">
        <v>2017</v>
      </c>
      <c r="M1560" s="9">
        <v>43264</v>
      </c>
      <c r="N1560" s="10" t="s">
        <v>77</v>
      </c>
      <c r="O1560" s="10">
        <v>0</v>
      </c>
      <c r="P1560" s="10" t="s">
        <v>78</v>
      </c>
      <c r="Q1560" s="10" t="s">
        <v>78</v>
      </c>
      <c r="R1560" s="10" t="s">
        <v>78</v>
      </c>
      <c r="S1560" s="10" t="s">
        <v>78</v>
      </c>
      <c r="T1560" s="8" t="s">
        <v>80</v>
      </c>
      <c r="U1560" s="7" t="s">
        <v>684</v>
      </c>
      <c r="V1560" s="8" t="s">
        <v>685</v>
      </c>
      <c r="W1560" s="7" t="s">
        <v>83</v>
      </c>
      <c r="X1560" s="11" t="s">
        <v>642</v>
      </c>
      <c r="Y1560" s="8">
        <v>305</v>
      </c>
      <c r="Z1560" s="8" t="s">
        <v>686</v>
      </c>
      <c r="AA1560" s="7" t="s">
        <v>107</v>
      </c>
      <c r="AB1560" s="12" t="s">
        <v>108</v>
      </c>
      <c r="AC1560" s="4">
        <f t="shared" si="240"/>
        <v>1</v>
      </c>
      <c r="AD1560" s="2">
        <f>IF(COUNTIF(D$2:D1560,D1560)&gt;1,0,1)</f>
        <v>1</v>
      </c>
      <c r="AG1560" s="2">
        <f t="shared" si="241"/>
        <v>0</v>
      </c>
      <c r="AH1560" s="2">
        <f t="shared" si="247"/>
        <v>0</v>
      </c>
      <c r="AI1560" s="2">
        <f t="shared" si="242"/>
        <v>1</v>
      </c>
      <c r="AJ1560" s="44" t="str">
        <f t="shared" si="243"/>
        <v>51640270A30037704A</v>
      </c>
      <c r="AK1560" s="2">
        <f>IF(COUNTIF(AJ$2:AJ1560,AJ1560)&gt;1,0,1)</f>
        <v>1</v>
      </c>
      <c r="AL1560" s="2">
        <f t="shared" si="244"/>
        <v>1</v>
      </c>
      <c r="AM1560" s="2">
        <f t="shared" si="245"/>
        <v>0</v>
      </c>
      <c r="AN1560" s="2">
        <f t="shared" si="246"/>
        <v>0</v>
      </c>
      <c r="AO1560" s="2" t="str">
        <f>VLOOKUP(D1560,'[1]Matriculados PD 2015_2019'!$D:$F,3,0)</f>
        <v>completo</v>
      </c>
      <c r="AP1560" s="2">
        <f t="shared" si="248"/>
        <v>1</v>
      </c>
      <c r="AQ1560" s="2">
        <f t="shared" si="249"/>
        <v>0</v>
      </c>
    </row>
    <row r="1561" spans="1:43">
      <c r="A1561" s="2">
        <v>536</v>
      </c>
      <c r="B1561" s="6" t="s">
        <v>636</v>
      </c>
      <c r="C1561" s="7" t="s">
        <v>120</v>
      </c>
      <c r="D1561" s="7" t="s">
        <v>2348</v>
      </c>
      <c r="E1561" s="8">
        <v>20084349</v>
      </c>
      <c r="F1561" s="8">
        <v>102487</v>
      </c>
      <c r="G1561" s="8" t="s">
        <v>2349</v>
      </c>
      <c r="H1561" s="7" t="s">
        <v>83</v>
      </c>
      <c r="I1561" s="7" t="s">
        <v>74</v>
      </c>
      <c r="J1561" s="8" t="s">
        <v>75</v>
      </c>
      <c r="K1561" s="8" t="s">
        <v>2350</v>
      </c>
      <c r="L1561" s="7">
        <v>2017</v>
      </c>
      <c r="M1561" s="9">
        <v>43264</v>
      </c>
      <c r="N1561" s="10" t="s">
        <v>77</v>
      </c>
      <c r="O1561" s="10">
        <v>0</v>
      </c>
      <c r="P1561" s="10" t="s">
        <v>78</v>
      </c>
      <c r="Q1561" s="10" t="s">
        <v>78</v>
      </c>
      <c r="R1561" s="10" t="s">
        <v>78</v>
      </c>
      <c r="S1561" s="10" t="s">
        <v>78</v>
      </c>
      <c r="T1561" s="8" t="s">
        <v>80</v>
      </c>
      <c r="U1561" s="7" t="s">
        <v>2351</v>
      </c>
      <c r="V1561" s="8" t="s">
        <v>2352</v>
      </c>
      <c r="W1561" s="7"/>
      <c r="X1561" s="11"/>
      <c r="Y1561" s="8"/>
      <c r="Z1561" s="8"/>
      <c r="AA1561" s="7"/>
      <c r="AB1561" s="12"/>
      <c r="AC1561" s="4">
        <f t="shared" si="240"/>
        <v>1</v>
      </c>
      <c r="AD1561" s="2">
        <f>IF(COUNTIF(D$2:D1561,D1561)&gt;1,0,1)</f>
        <v>0</v>
      </c>
      <c r="AG1561" s="2">
        <f t="shared" si="241"/>
        <v>0</v>
      </c>
      <c r="AH1561" s="2">
        <f t="shared" si="247"/>
        <v>0</v>
      </c>
      <c r="AI1561" s="2">
        <f t="shared" si="242"/>
        <v>0</v>
      </c>
      <c r="AJ1561" s="44" t="str">
        <f t="shared" si="243"/>
        <v>51640270A45066446Q</v>
      </c>
      <c r="AK1561" s="2">
        <f>IF(COUNTIF(AJ$2:AJ1561,AJ1561)&gt;1,0,1)</f>
        <v>1</v>
      </c>
      <c r="AL1561" s="2">
        <f t="shared" si="244"/>
        <v>0</v>
      </c>
      <c r="AM1561" s="2">
        <f t="shared" si="245"/>
        <v>0</v>
      </c>
      <c r="AN1561" s="2">
        <f t="shared" si="246"/>
        <v>0</v>
      </c>
      <c r="AO1561" s="2" t="str">
        <f>VLOOKUP(D1561,'[1]Matriculados PD 2015_2019'!$D:$F,3,0)</f>
        <v>completo</v>
      </c>
      <c r="AP1561" s="2">
        <f t="shared" si="248"/>
        <v>0</v>
      </c>
      <c r="AQ1561" s="2">
        <f t="shared" si="249"/>
        <v>0</v>
      </c>
    </row>
    <row r="1562" spans="1:43">
      <c r="A1562" s="2">
        <v>536</v>
      </c>
      <c r="B1562" s="5" t="s">
        <v>636</v>
      </c>
      <c r="C1562" s="13" t="s">
        <v>120</v>
      </c>
      <c r="D1562" s="13" t="s">
        <v>2348</v>
      </c>
      <c r="E1562" s="14">
        <v>20084349</v>
      </c>
      <c r="F1562" s="14">
        <v>102487</v>
      </c>
      <c r="G1562" s="14" t="s">
        <v>2349</v>
      </c>
      <c r="H1562" s="13" t="s">
        <v>83</v>
      </c>
      <c r="I1562" s="13" t="s">
        <v>74</v>
      </c>
      <c r="J1562" s="14" t="s">
        <v>75</v>
      </c>
      <c r="K1562" s="14" t="s">
        <v>2350</v>
      </c>
      <c r="L1562" s="13">
        <v>2017</v>
      </c>
      <c r="M1562" s="15">
        <v>43264</v>
      </c>
      <c r="N1562" s="16" t="s">
        <v>77</v>
      </c>
      <c r="O1562" s="16">
        <v>0</v>
      </c>
      <c r="P1562" s="16" t="s">
        <v>78</v>
      </c>
      <c r="Q1562" s="16" t="s">
        <v>78</v>
      </c>
      <c r="R1562" s="16" t="s">
        <v>78</v>
      </c>
      <c r="S1562" s="16" t="s">
        <v>78</v>
      </c>
      <c r="T1562" s="14" t="s">
        <v>90</v>
      </c>
      <c r="U1562" s="13" t="s">
        <v>684</v>
      </c>
      <c r="V1562" s="14" t="s">
        <v>685</v>
      </c>
      <c r="W1562" s="13" t="s">
        <v>83</v>
      </c>
      <c r="X1562" s="17" t="s">
        <v>642</v>
      </c>
      <c r="Y1562" s="14">
        <v>305</v>
      </c>
      <c r="Z1562" s="14" t="s">
        <v>686</v>
      </c>
      <c r="AA1562" s="13" t="s">
        <v>107</v>
      </c>
      <c r="AB1562" s="18" t="s">
        <v>108</v>
      </c>
      <c r="AC1562" s="4">
        <f t="shared" si="240"/>
        <v>1</v>
      </c>
      <c r="AD1562" s="2">
        <f>IF(COUNTIF(D$2:D1562,D1562)&gt;1,0,1)</f>
        <v>0</v>
      </c>
      <c r="AG1562" s="2">
        <f t="shared" si="241"/>
        <v>0</v>
      </c>
      <c r="AH1562" s="2">
        <f t="shared" si="247"/>
        <v>0</v>
      </c>
      <c r="AI1562" s="2">
        <f t="shared" si="242"/>
        <v>0</v>
      </c>
      <c r="AJ1562" s="44" t="str">
        <f t="shared" si="243"/>
        <v>51640270A30037704A</v>
      </c>
      <c r="AK1562" s="2">
        <f>IF(COUNTIF(AJ$2:AJ1562,AJ1562)&gt;1,0,1)</f>
        <v>0</v>
      </c>
      <c r="AL1562" s="2">
        <f t="shared" si="244"/>
        <v>0</v>
      </c>
      <c r="AM1562" s="2">
        <f t="shared" si="245"/>
        <v>0</v>
      </c>
      <c r="AN1562" s="2">
        <f t="shared" si="246"/>
        <v>0</v>
      </c>
      <c r="AO1562" s="2" t="str">
        <f>VLOOKUP(D1562,'[1]Matriculados PD 2015_2019'!$D:$F,3,0)</f>
        <v>completo</v>
      </c>
      <c r="AP1562" s="2">
        <f t="shared" si="248"/>
        <v>0</v>
      </c>
      <c r="AQ1562" s="2">
        <f t="shared" si="249"/>
        <v>0</v>
      </c>
    </row>
    <row r="1563" spans="1:43">
      <c r="A1563" s="2">
        <v>536</v>
      </c>
      <c r="B1563" s="6" t="s">
        <v>636</v>
      </c>
      <c r="C1563" s="7" t="s">
        <v>120</v>
      </c>
      <c r="D1563" s="7" t="s">
        <v>2353</v>
      </c>
      <c r="E1563" s="8">
        <v>20053927</v>
      </c>
      <c r="F1563" s="8">
        <v>102487</v>
      </c>
      <c r="G1563" s="8" t="s">
        <v>2354</v>
      </c>
      <c r="H1563" s="7" t="s">
        <v>73</v>
      </c>
      <c r="I1563" s="7" t="s">
        <v>74</v>
      </c>
      <c r="J1563" s="8" t="s">
        <v>75</v>
      </c>
      <c r="K1563" s="8" t="s">
        <v>2355</v>
      </c>
      <c r="L1563" s="7">
        <v>2017</v>
      </c>
      <c r="M1563" s="9">
        <v>43242</v>
      </c>
      <c r="N1563" s="10" t="s">
        <v>77</v>
      </c>
      <c r="O1563" s="10">
        <v>0</v>
      </c>
      <c r="P1563" s="10" t="s">
        <v>78</v>
      </c>
      <c r="Q1563" s="10" t="s">
        <v>78</v>
      </c>
      <c r="R1563" s="10" t="s">
        <v>78</v>
      </c>
      <c r="S1563" s="10" t="s">
        <v>78</v>
      </c>
      <c r="T1563" s="8" t="s">
        <v>80</v>
      </c>
      <c r="U1563" s="7" t="s">
        <v>2356</v>
      </c>
      <c r="V1563" s="8" t="s">
        <v>2357</v>
      </c>
      <c r="W1563" s="7" t="s">
        <v>83</v>
      </c>
      <c r="X1563" s="11" t="s">
        <v>137</v>
      </c>
      <c r="Y1563" s="8">
        <v>420</v>
      </c>
      <c r="Z1563" s="8" t="s">
        <v>137</v>
      </c>
      <c r="AA1563" s="7" t="s">
        <v>99</v>
      </c>
      <c r="AB1563" s="12" t="s">
        <v>100</v>
      </c>
      <c r="AC1563" s="4">
        <f t="shared" si="240"/>
        <v>1</v>
      </c>
      <c r="AD1563" s="2">
        <f>IF(COUNTIF(D$2:D1563,D1563)&gt;1,0,1)</f>
        <v>1</v>
      </c>
      <c r="AG1563" s="2">
        <f t="shared" si="241"/>
        <v>0</v>
      </c>
      <c r="AH1563" s="2">
        <f t="shared" si="247"/>
        <v>0</v>
      </c>
      <c r="AI1563" s="2">
        <f t="shared" si="242"/>
        <v>1</v>
      </c>
      <c r="AJ1563" s="44" t="str">
        <f t="shared" si="243"/>
        <v>53351283T30398754E</v>
      </c>
      <c r="AK1563" s="2">
        <f>IF(COUNTIF(AJ$2:AJ1563,AJ1563)&gt;1,0,1)</f>
        <v>1</v>
      </c>
      <c r="AL1563" s="2">
        <f t="shared" si="244"/>
        <v>1</v>
      </c>
      <c r="AM1563" s="2">
        <f t="shared" si="245"/>
        <v>0</v>
      </c>
      <c r="AN1563" s="2">
        <f t="shared" si="246"/>
        <v>0</v>
      </c>
      <c r="AO1563" s="2" t="str">
        <f>VLOOKUP(D1563,'[1]Matriculados PD 2015_2019'!$D:$F,3,0)</f>
        <v>completo</v>
      </c>
      <c r="AP1563" s="2">
        <f t="shared" si="248"/>
        <v>1</v>
      </c>
      <c r="AQ1563" s="2">
        <f t="shared" si="249"/>
        <v>0</v>
      </c>
    </row>
    <row r="1564" spans="1:43">
      <c r="A1564" s="2">
        <v>536</v>
      </c>
      <c r="B1564" s="5" t="s">
        <v>636</v>
      </c>
      <c r="C1564" s="13" t="s">
        <v>120</v>
      </c>
      <c r="D1564" s="13" t="s">
        <v>2353</v>
      </c>
      <c r="E1564" s="14">
        <v>20053927</v>
      </c>
      <c r="F1564" s="14">
        <v>102487</v>
      </c>
      <c r="G1564" s="14" t="s">
        <v>2354</v>
      </c>
      <c r="H1564" s="13" t="s">
        <v>73</v>
      </c>
      <c r="I1564" s="13" t="s">
        <v>74</v>
      </c>
      <c r="J1564" s="14" t="s">
        <v>75</v>
      </c>
      <c r="K1564" s="14" t="s">
        <v>2355</v>
      </c>
      <c r="L1564" s="13">
        <v>2017</v>
      </c>
      <c r="M1564" s="15">
        <v>43242</v>
      </c>
      <c r="N1564" s="16" t="s">
        <v>77</v>
      </c>
      <c r="O1564" s="16">
        <v>0</v>
      </c>
      <c r="P1564" s="16" t="s">
        <v>78</v>
      </c>
      <c r="Q1564" s="16" t="s">
        <v>78</v>
      </c>
      <c r="R1564" s="16" t="s">
        <v>78</v>
      </c>
      <c r="S1564" s="16" t="s">
        <v>78</v>
      </c>
      <c r="T1564" s="14" t="s">
        <v>80</v>
      </c>
      <c r="U1564" s="13" t="s">
        <v>2358</v>
      </c>
      <c r="V1564" s="14" t="s">
        <v>2359</v>
      </c>
      <c r="W1564" s="13"/>
      <c r="X1564" s="17"/>
      <c r="Y1564" s="14"/>
      <c r="Z1564" s="14"/>
      <c r="AA1564" s="13"/>
      <c r="AB1564" s="18"/>
      <c r="AC1564" s="4">
        <f t="shared" si="240"/>
        <v>1</v>
      </c>
      <c r="AD1564" s="2">
        <f>IF(COUNTIF(D$2:D1564,D1564)&gt;1,0,1)</f>
        <v>0</v>
      </c>
      <c r="AG1564" s="2">
        <f t="shared" si="241"/>
        <v>0</v>
      </c>
      <c r="AH1564" s="2">
        <f t="shared" si="247"/>
        <v>0</v>
      </c>
      <c r="AI1564" s="2">
        <f t="shared" si="242"/>
        <v>0</v>
      </c>
      <c r="AJ1564" s="44" t="str">
        <f t="shared" si="243"/>
        <v>53351283T75376129T</v>
      </c>
      <c r="AK1564" s="2">
        <f>IF(COUNTIF(AJ$2:AJ1564,AJ1564)&gt;1,0,1)</f>
        <v>1</v>
      </c>
      <c r="AL1564" s="2">
        <f t="shared" si="244"/>
        <v>0</v>
      </c>
      <c r="AM1564" s="2">
        <f t="shared" si="245"/>
        <v>0</v>
      </c>
      <c r="AN1564" s="2">
        <f t="shared" si="246"/>
        <v>0</v>
      </c>
      <c r="AO1564" s="2" t="str">
        <f>VLOOKUP(D1564,'[1]Matriculados PD 2015_2019'!$D:$F,3,0)</f>
        <v>completo</v>
      </c>
      <c r="AP1564" s="2">
        <f t="shared" si="248"/>
        <v>0</v>
      </c>
      <c r="AQ1564" s="2">
        <f t="shared" si="249"/>
        <v>0</v>
      </c>
    </row>
    <row r="1565" spans="1:43">
      <c r="A1565" s="2">
        <v>536</v>
      </c>
      <c r="B1565" s="6" t="s">
        <v>636</v>
      </c>
      <c r="C1565" s="7" t="s">
        <v>120</v>
      </c>
      <c r="D1565" s="7" t="s">
        <v>2353</v>
      </c>
      <c r="E1565" s="8">
        <v>20053927</v>
      </c>
      <c r="F1565" s="8">
        <v>102487</v>
      </c>
      <c r="G1565" s="8" t="s">
        <v>2354</v>
      </c>
      <c r="H1565" s="7" t="s">
        <v>73</v>
      </c>
      <c r="I1565" s="7" t="s">
        <v>74</v>
      </c>
      <c r="J1565" s="8" t="s">
        <v>75</v>
      </c>
      <c r="K1565" s="8" t="s">
        <v>2355</v>
      </c>
      <c r="L1565" s="7">
        <v>2017</v>
      </c>
      <c r="M1565" s="9">
        <v>43242</v>
      </c>
      <c r="N1565" s="10" t="s">
        <v>77</v>
      </c>
      <c r="O1565" s="10">
        <v>0</v>
      </c>
      <c r="P1565" s="10" t="s">
        <v>78</v>
      </c>
      <c r="Q1565" s="10" t="s">
        <v>78</v>
      </c>
      <c r="R1565" s="10" t="s">
        <v>78</v>
      </c>
      <c r="S1565" s="10" t="s">
        <v>78</v>
      </c>
      <c r="T1565" s="8" t="s">
        <v>90</v>
      </c>
      <c r="U1565" s="7" t="s">
        <v>2356</v>
      </c>
      <c r="V1565" s="8" t="s">
        <v>2357</v>
      </c>
      <c r="W1565" s="7" t="s">
        <v>83</v>
      </c>
      <c r="X1565" s="11" t="s">
        <v>137</v>
      </c>
      <c r="Y1565" s="8">
        <v>420</v>
      </c>
      <c r="Z1565" s="8" t="s">
        <v>137</v>
      </c>
      <c r="AA1565" s="7" t="s">
        <v>99</v>
      </c>
      <c r="AB1565" s="12" t="s">
        <v>100</v>
      </c>
      <c r="AC1565" s="4">
        <f t="shared" si="240"/>
        <v>1</v>
      </c>
      <c r="AD1565" s="2">
        <f>IF(COUNTIF(D$2:D1565,D1565)&gt;1,0,1)</f>
        <v>0</v>
      </c>
      <c r="AG1565" s="2">
        <f t="shared" si="241"/>
        <v>0</v>
      </c>
      <c r="AH1565" s="2">
        <f t="shared" si="247"/>
        <v>0</v>
      </c>
      <c r="AI1565" s="2">
        <f t="shared" si="242"/>
        <v>0</v>
      </c>
      <c r="AJ1565" s="44" t="str">
        <f t="shared" si="243"/>
        <v>53351283T30398754E</v>
      </c>
      <c r="AK1565" s="2">
        <f>IF(COUNTIF(AJ$2:AJ1565,AJ1565)&gt;1,0,1)</f>
        <v>0</v>
      </c>
      <c r="AL1565" s="2">
        <f t="shared" si="244"/>
        <v>0</v>
      </c>
      <c r="AM1565" s="2">
        <f t="shared" si="245"/>
        <v>0</v>
      </c>
      <c r="AN1565" s="2">
        <f t="shared" si="246"/>
        <v>0</v>
      </c>
      <c r="AO1565" s="2" t="str">
        <f>VLOOKUP(D1565,'[1]Matriculados PD 2015_2019'!$D:$F,3,0)</f>
        <v>completo</v>
      </c>
      <c r="AP1565" s="2">
        <f t="shared" si="248"/>
        <v>0</v>
      </c>
      <c r="AQ1565" s="2">
        <f t="shared" si="249"/>
        <v>0</v>
      </c>
    </row>
    <row r="1566" spans="1:43">
      <c r="A1566" s="2">
        <v>536</v>
      </c>
      <c r="B1566" s="5" t="s">
        <v>636</v>
      </c>
      <c r="C1566" s="13" t="s">
        <v>120</v>
      </c>
      <c r="D1566" s="13" t="s">
        <v>2360</v>
      </c>
      <c r="E1566" s="14">
        <v>20039506</v>
      </c>
      <c r="F1566" s="14">
        <v>102487</v>
      </c>
      <c r="G1566" s="14" t="s">
        <v>2361</v>
      </c>
      <c r="H1566" s="13" t="s">
        <v>83</v>
      </c>
      <c r="I1566" s="13" t="s">
        <v>74</v>
      </c>
      <c r="J1566" s="14" t="s">
        <v>75</v>
      </c>
      <c r="K1566" s="14" t="s">
        <v>2362</v>
      </c>
      <c r="L1566" s="13">
        <v>2017</v>
      </c>
      <c r="M1566" s="15">
        <v>43080</v>
      </c>
      <c r="N1566" s="16" t="s">
        <v>77</v>
      </c>
      <c r="O1566" s="16">
        <v>0</v>
      </c>
      <c r="P1566" s="16" t="s">
        <v>78</v>
      </c>
      <c r="Q1566" s="16" t="s">
        <v>78</v>
      </c>
      <c r="R1566" s="16" t="s">
        <v>78</v>
      </c>
      <c r="S1566" s="16" t="s">
        <v>78</v>
      </c>
      <c r="T1566" s="14" t="s">
        <v>80</v>
      </c>
      <c r="U1566" s="13" t="s">
        <v>2363</v>
      </c>
      <c r="V1566" s="14" t="s">
        <v>2364</v>
      </c>
      <c r="W1566" s="13"/>
      <c r="X1566" s="17"/>
      <c r="Y1566" s="14"/>
      <c r="Z1566" s="14"/>
      <c r="AA1566" s="13"/>
      <c r="AB1566" s="18"/>
      <c r="AC1566" s="4">
        <f t="shared" si="240"/>
        <v>1</v>
      </c>
      <c r="AD1566" s="2">
        <f>IF(COUNTIF(D$2:D1566,D1566)&gt;1,0,1)</f>
        <v>1</v>
      </c>
      <c r="AG1566" s="2">
        <f t="shared" si="241"/>
        <v>0</v>
      </c>
      <c r="AH1566" s="2">
        <f t="shared" si="247"/>
        <v>0</v>
      </c>
      <c r="AI1566" s="2">
        <f t="shared" si="242"/>
        <v>1</v>
      </c>
      <c r="AJ1566" s="44" t="str">
        <f t="shared" si="243"/>
        <v>70580160Z40968923N</v>
      </c>
      <c r="AK1566" s="2">
        <f>IF(COUNTIF(AJ$2:AJ1566,AJ1566)&gt;1,0,1)</f>
        <v>1</v>
      </c>
      <c r="AL1566" s="2">
        <f t="shared" si="244"/>
        <v>1</v>
      </c>
      <c r="AM1566" s="2">
        <f t="shared" si="245"/>
        <v>0</v>
      </c>
      <c r="AN1566" s="2">
        <f t="shared" si="246"/>
        <v>0</v>
      </c>
      <c r="AO1566" s="2" t="str">
        <f>VLOOKUP(D1566,'[1]Matriculados PD 2015_2019'!$D:$F,3,0)</f>
        <v>parcial</v>
      </c>
      <c r="AP1566" s="2">
        <f t="shared" si="248"/>
        <v>0</v>
      </c>
      <c r="AQ1566" s="2">
        <f t="shared" si="249"/>
        <v>1</v>
      </c>
    </row>
    <row r="1567" spans="1:43">
      <c r="A1567" s="2">
        <v>536</v>
      </c>
      <c r="B1567" s="6" t="s">
        <v>636</v>
      </c>
      <c r="C1567" s="7" t="s">
        <v>120</v>
      </c>
      <c r="D1567" s="7" t="s">
        <v>2360</v>
      </c>
      <c r="E1567" s="8">
        <v>20039506</v>
      </c>
      <c r="F1567" s="8">
        <v>102487</v>
      </c>
      <c r="G1567" s="8" t="s">
        <v>2361</v>
      </c>
      <c r="H1567" s="7" t="s">
        <v>83</v>
      </c>
      <c r="I1567" s="7" t="s">
        <v>74</v>
      </c>
      <c r="J1567" s="8" t="s">
        <v>75</v>
      </c>
      <c r="K1567" s="8" t="s">
        <v>2362</v>
      </c>
      <c r="L1567" s="7">
        <v>2017</v>
      </c>
      <c r="M1567" s="9">
        <v>43080</v>
      </c>
      <c r="N1567" s="10" t="s">
        <v>77</v>
      </c>
      <c r="O1567" s="10">
        <v>0</v>
      </c>
      <c r="P1567" s="10" t="s">
        <v>78</v>
      </c>
      <c r="Q1567" s="10" t="s">
        <v>78</v>
      </c>
      <c r="R1567" s="10" t="s">
        <v>78</v>
      </c>
      <c r="S1567" s="10" t="s">
        <v>78</v>
      </c>
      <c r="T1567" s="8" t="s">
        <v>80</v>
      </c>
      <c r="U1567" s="7" t="s">
        <v>2365</v>
      </c>
      <c r="V1567" s="8" t="s">
        <v>674</v>
      </c>
      <c r="W1567" s="7"/>
      <c r="X1567" s="11"/>
      <c r="Y1567" s="8"/>
      <c r="Z1567" s="8"/>
      <c r="AA1567" s="7"/>
      <c r="AB1567" s="12"/>
      <c r="AC1567" s="4">
        <f t="shared" si="240"/>
        <v>1</v>
      </c>
      <c r="AD1567" s="2">
        <f>IF(COUNTIF(D$2:D1567,D1567)&gt;1,0,1)</f>
        <v>0</v>
      </c>
      <c r="AG1567" s="2">
        <f t="shared" si="241"/>
        <v>0</v>
      </c>
      <c r="AH1567" s="2">
        <f t="shared" si="247"/>
        <v>0</v>
      </c>
      <c r="AI1567" s="2">
        <f t="shared" si="242"/>
        <v>0</v>
      </c>
      <c r="AJ1567" s="44" t="str">
        <f t="shared" si="243"/>
        <v>70580160Z56286499C</v>
      </c>
      <c r="AK1567" s="2">
        <f>IF(COUNTIF(AJ$2:AJ1567,AJ1567)&gt;1,0,1)</f>
        <v>1</v>
      </c>
      <c r="AL1567" s="2">
        <f t="shared" si="244"/>
        <v>0</v>
      </c>
      <c r="AM1567" s="2">
        <f t="shared" si="245"/>
        <v>0</v>
      </c>
      <c r="AN1567" s="2">
        <f t="shared" si="246"/>
        <v>0</v>
      </c>
      <c r="AO1567" s="2" t="str">
        <f>VLOOKUP(D1567,'[1]Matriculados PD 2015_2019'!$D:$F,3,0)</f>
        <v>parcial</v>
      </c>
      <c r="AP1567" s="2">
        <f t="shared" si="248"/>
        <v>0</v>
      </c>
      <c r="AQ1567" s="2">
        <f t="shared" si="249"/>
        <v>0</v>
      </c>
    </row>
    <row r="1568" spans="1:43">
      <c r="A1568" s="2">
        <v>536</v>
      </c>
      <c r="B1568" s="5" t="s">
        <v>636</v>
      </c>
      <c r="C1568" s="13" t="s">
        <v>120</v>
      </c>
      <c r="D1568" s="13" t="s">
        <v>2360</v>
      </c>
      <c r="E1568" s="14">
        <v>20039506</v>
      </c>
      <c r="F1568" s="14">
        <v>102487</v>
      </c>
      <c r="G1568" s="14" t="s">
        <v>2361</v>
      </c>
      <c r="H1568" s="13" t="s">
        <v>83</v>
      </c>
      <c r="I1568" s="13" t="s">
        <v>74</v>
      </c>
      <c r="J1568" s="14" t="s">
        <v>75</v>
      </c>
      <c r="K1568" s="14" t="s">
        <v>2362</v>
      </c>
      <c r="L1568" s="13">
        <v>2017</v>
      </c>
      <c r="M1568" s="15">
        <v>43080</v>
      </c>
      <c r="N1568" s="16" t="s">
        <v>77</v>
      </c>
      <c r="O1568" s="16">
        <v>0</v>
      </c>
      <c r="P1568" s="16" t="s">
        <v>78</v>
      </c>
      <c r="Q1568" s="16" t="s">
        <v>78</v>
      </c>
      <c r="R1568" s="16" t="s">
        <v>78</v>
      </c>
      <c r="S1568" s="16" t="s">
        <v>78</v>
      </c>
      <c r="T1568" s="14" t="s">
        <v>90</v>
      </c>
      <c r="U1568" s="13" t="s">
        <v>684</v>
      </c>
      <c r="V1568" s="14" t="s">
        <v>685</v>
      </c>
      <c r="W1568" s="13" t="s">
        <v>83</v>
      </c>
      <c r="X1568" s="17" t="s">
        <v>642</v>
      </c>
      <c r="Y1568" s="14">
        <v>305</v>
      </c>
      <c r="Z1568" s="14" t="s">
        <v>686</v>
      </c>
      <c r="AA1568" s="13" t="s">
        <v>107</v>
      </c>
      <c r="AB1568" s="18" t="s">
        <v>108</v>
      </c>
      <c r="AC1568" s="4">
        <f t="shared" si="240"/>
        <v>1</v>
      </c>
      <c r="AD1568" s="2">
        <f>IF(COUNTIF(D$2:D1568,D1568)&gt;1,0,1)</f>
        <v>0</v>
      </c>
      <c r="AG1568" s="2">
        <f t="shared" si="241"/>
        <v>0</v>
      </c>
      <c r="AH1568" s="2">
        <f t="shared" si="247"/>
        <v>0</v>
      </c>
      <c r="AI1568" s="2">
        <f t="shared" si="242"/>
        <v>0</v>
      </c>
      <c r="AJ1568" s="44" t="str">
        <f t="shared" si="243"/>
        <v>70580160Z30037704A</v>
      </c>
      <c r="AK1568" s="2">
        <f>IF(COUNTIF(AJ$2:AJ1568,AJ1568)&gt;1,0,1)</f>
        <v>1</v>
      </c>
      <c r="AL1568" s="2">
        <f t="shared" si="244"/>
        <v>0</v>
      </c>
      <c r="AM1568" s="2">
        <f t="shared" si="245"/>
        <v>0</v>
      </c>
      <c r="AN1568" s="2">
        <f t="shared" si="246"/>
        <v>0</v>
      </c>
      <c r="AO1568" s="2" t="str">
        <f>VLOOKUP(D1568,'[1]Matriculados PD 2015_2019'!$D:$F,3,0)</f>
        <v>parcial</v>
      </c>
      <c r="AP1568" s="2">
        <f t="shared" si="248"/>
        <v>0</v>
      </c>
      <c r="AQ1568" s="2">
        <f t="shared" si="249"/>
        <v>0</v>
      </c>
    </row>
    <row r="1569" spans="1:43">
      <c r="A1569" s="2">
        <v>536</v>
      </c>
      <c r="B1569" s="5" t="s">
        <v>636</v>
      </c>
      <c r="C1569" s="13" t="s">
        <v>120</v>
      </c>
      <c r="D1569" s="13" t="s">
        <v>2366</v>
      </c>
      <c r="E1569" s="14">
        <v>20054205</v>
      </c>
      <c r="F1569" s="14">
        <v>102487</v>
      </c>
      <c r="G1569" s="14" t="s">
        <v>2367</v>
      </c>
      <c r="H1569" s="13" t="s">
        <v>73</v>
      </c>
      <c r="I1569" s="13" t="s">
        <v>74</v>
      </c>
      <c r="J1569" s="14" t="s">
        <v>75</v>
      </c>
      <c r="K1569" s="14" t="s">
        <v>2368</v>
      </c>
      <c r="L1569" s="13">
        <v>2017</v>
      </c>
      <c r="M1569" s="15">
        <v>43115</v>
      </c>
      <c r="N1569" s="16" t="s">
        <v>77</v>
      </c>
      <c r="O1569" s="16">
        <v>0</v>
      </c>
      <c r="P1569" s="16" t="s">
        <v>78</v>
      </c>
      <c r="Q1569" s="16" t="s">
        <v>79</v>
      </c>
      <c r="R1569" s="16" t="s">
        <v>78</v>
      </c>
      <c r="S1569" s="16" t="s">
        <v>78</v>
      </c>
      <c r="T1569" s="14" t="s">
        <v>80</v>
      </c>
      <c r="U1569" s="13" t="s">
        <v>658</v>
      </c>
      <c r="V1569" s="14" t="s">
        <v>659</v>
      </c>
      <c r="W1569" s="13" t="s">
        <v>83</v>
      </c>
      <c r="X1569" s="17" t="s">
        <v>129</v>
      </c>
      <c r="Y1569" s="14">
        <v>60</v>
      </c>
      <c r="Z1569" s="14" t="s">
        <v>129</v>
      </c>
      <c r="AA1569" s="13" t="s">
        <v>99</v>
      </c>
      <c r="AB1569" s="18" t="s">
        <v>100</v>
      </c>
      <c r="AC1569" s="4">
        <f t="shared" si="240"/>
        <v>1</v>
      </c>
      <c r="AD1569" s="2">
        <f>IF(COUNTIF(D$2:D1569,D1569)&gt;1,0,1)</f>
        <v>1</v>
      </c>
      <c r="AG1569" s="2">
        <f t="shared" si="241"/>
        <v>1</v>
      </c>
      <c r="AH1569" s="2">
        <f t="shared" si="247"/>
        <v>0</v>
      </c>
      <c r="AI1569" s="2">
        <f t="shared" si="242"/>
        <v>1</v>
      </c>
      <c r="AJ1569" s="44" t="str">
        <f t="shared" si="243"/>
        <v>75167073Z30458579R</v>
      </c>
      <c r="AK1569" s="2">
        <f>IF(COUNTIF(AJ$2:AJ1569,AJ1569)&gt;1,0,1)</f>
        <v>1</v>
      </c>
      <c r="AL1569" s="2">
        <f t="shared" si="244"/>
        <v>1</v>
      </c>
      <c r="AM1569" s="2">
        <f t="shared" si="245"/>
        <v>0</v>
      </c>
      <c r="AN1569" s="2">
        <f t="shared" si="246"/>
        <v>0</v>
      </c>
      <c r="AO1569" s="2" t="str">
        <f>VLOOKUP(D1569,'[1]Matriculados PD 2015_2019'!$D:$F,3,0)</f>
        <v>completo</v>
      </c>
      <c r="AP1569" s="2">
        <f t="shared" si="248"/>
        <v>1</v>
      </c>
      <c r="AQ1569" s="2">
        <f t="shared" si="249"/>
        <v>0</v>
      </c>
    </row>
    <row r="1570" spans="1:43">
      <c r="A1570" s="2">
        <v>536</v>
      </c>
      <c r="B1570" s="6" t="s">
        <v>636</v>
      </c>
      <c r="C1570" s="7" t="s">
        <v>120</v>
      </c>
      <c r="D1570" s="7" t="s">
        <v>2366</v>
      </c>
      <c r="E1570" s="8">
        <v>20054205</v>
      </c>
      <c r="F1570" s="8">
        <v>102487</v>
      </c>
      <c r="G1570" s="8" t="s">
        <v>2367</v>
      </c>
      <c r="H1570" s="7" t="s">
        <v>73</v>
      </c>
      <c r="I1570" s="7" t="s">
        <v>74</v>
      </c>
      <c r="J1570" s="8" t="s">
        <v>75</v>
      </c>
      <c r="K1570" s="8" t="s">
        <v>2368</v>
      </c>
      <c r="L1570" s="7">
        <v>2017</v>
      </c>
      <c r="M1570" s="9">
        <v>43115</v>
      </c>
      <c r="N1570" s="10" t="s">
        <v>77</v>
      </c>
      <c r="O1570" s="10">
        <v>0</v>
      </c>
      <c r="P1570" s="10" t="s">
        <v>78</v>
      </c>
      <c r="Q1570" s="10" t="s">
        <v>79</v>
      </c>
      <c r="R1570" s="10" t="s">
        <v>78</v>
      </c>
      <c r="S1570" s="10" t="s">
        <v>78</v>
      </c>
      <c r="T1570" s="8" t="s">
        <v>80</v>
      </c>
      <c r="U1570" s="7" t="s">
        <v>660</v>
      </c>
      <c r="V1570" s="8" t="s">
        <v>661</v>
      </c>
      <c r="W1570" s="7"/>
      <c r="X1570" s="11"/>
      <c r="Y1570" s="8"/>
      <c r="Z1570" s="8"/>
      <c r="AA1570" s="7"/>
      <c r="AB1570" s="12"/>
      <c r="AC1570" s="4">
        <f t="shared" si="240"/>
        <v>1</v>
      </c>
      <c r="AD1570" s="2">
        <f>IF(COUNTIF(D$2:D1570,D1570)&gt;1,0,1)</f>
        <v>0</v>
      </c>
      <c r="AG1570" s="2">
        <f t="shared" si="241"/>
        <v>0</v>
      </c>
      <c r="AH1570" s="2">
        <f t="shared" si="247"/>
        <v>0</v>
      </c>
      <c r="AI1570" s="2">
        <f t="shared" si="242"/>
        <v>0</v>
      </c>
      <c r="AJ1570" s="44" t="str">
        <f t="shared" si="243"/>
        <v>75167073Z30548126D</v>
      </c>
      <c r="AK1570" s="2">
        <f>IF(COUNTIF(AJ$2:AJ1570,AJ1570)&gt;1,0,1)</f>
        <v>1</v>
      </c>
      <c r="AL1570" s="2">
        <f t="shared" si="244"/>
        <v>0</v>
      </c>
      <c r="AM1570" s="2">
        <f t="shared" si="245"/>
        <v>0</v>
      </c>
      <c r="AN1570" s="2">
        <f t="shared" si="246"/>
        <v>0</v>
      </c>
      <c r="AO1570" s="2" t="str">
        <f>VLOOKUP(D1570,'[1]Matriculados PD 2015_2019'!$D:$F,3,0)</f>
        <v>completo</v>
      </c>
      <c r="AP1570" s="2">
        <f t="shared" si="248"/>
        <v>0</v>
      </c>
      <c r="AQ1570" s="2">
        <f t="shared" si="249"/>
        <v>0</v>
      </c>
    </row>
    <row r="1571" spans="1:43">
      <c r="A1571" s="2">
        <v>536</v>
      </c>
      <c r="B1571" s="5" t="s">
        <v>636</v>
      </c>
      <c r="C1571" s="13" t="s">
        <v>120</v>
      </c>
      <c r="D1571" s="13" t="s">
        <v>2366</v>
      </c>
      <c r="E1571" s="14">
        <v>20054205</v>
      </c>
      <c r="F1571" s="14">
        <v>102487</v>
      </c>
      <c r="G1571" s="14" t="s">
        <v>2367</v>
      </c>
      <c r="H1571" s="13" t="s">
        <v>73</v>
      </c>
      <c r="I1571" s="13" t="s">
        <v>74</v>
      </c>
      <c r="J1571" s="14" t="s">
        <v>75</v>
      </c>
      <c r="K1571" s="14" t="s">
        <v>2368</v>
      </c>
      <c r="L1571" s="13">
        <v>2017</v>
      </c>
      <c r="M1571" s="15">
        <v>43115</v>
      </c>
      <c r="N1571" s="16" t="s">
        <v>77</v>
      </c>
      <c r="O1571" s="16">
        <v>0</v>
      </c>
      <c r="P1571" s="16" t="s">
        <v>78</v>
      </c>
      <c r="Q1571" s="16" t="s">
        <v>79</v>
      </c>
      <c r="R1571" s="16" t="s">
        <v>78</v>
      </c>
      <c r="S1571" s="16" t="s">
        <v>78</v>
      </c>
      <c r="T1571" s="14" t="s">
        <v>90</v>
      </c>
      <c r="U1571" s="13" t="s">
        <v>658</v>
      </c>
      <c r="V1571" s="14" t="s">
        <v>659</v>
      </c>
      <c r="W1571" s="13" t="s">
        <v>83</v>
      </c>
      <c r="X1571" s="17" t="s">
        <v>129</v>
      </c>
      <c r="Y1571" s="14">
        <v>60</v>
      </c>
      <c r="Z1571" s="14" t="s">
        <v>129</v>
      </c>
      <c r="AA1571" s="13" t="s">
        <v>99</v>
      </c>
      <c r="AB1571" s="18" t="s">
        <v>100</v>
      </c>
      <c r="AC1571" s="4">
        <f t="shared" si="240"/>
        <v>1</v>
      </c>
      <c r="AD1571" s="2">
        <f>IF(COUNTIF(D$2:D1571,D1571)&gt;1,0,1)</f>
        <v>0</v>
      </c>
      <c r="AG1571" s="2">
        <f t="shared" si="241"/>
        <v>0</v>
      </c>
      <c r="AH1571" s="2">
        <f t="shared" si="247"/>
        <v>0</v>
      </c>
      <c r="AI1571" s="2">
        <f t="shared" si="242"/>
        <v>0</v>
      </c>
      <c r="AJ1571" s="44" t="str">
        <f t="shared" si="243"/>
        <v>75167073Z30458579R</v>
      </c>
      <c r="AK1571" s="2">
        <f>IF(COUNTIF(AJ$2:AJ1571,AJ1571)&gt;1,0,1)</f>
        <v>0</v>
      </c>
      <c r="AL1571" s="2">
        <f t="shared" si="244"/>
        <v>0</v>
      </c>
      <c r="AM1571" s="2">
        <f t="shared" si="245"/>
        <v>0</v>
      </c>
      <c r="AN1571" s="2">
        <f t="shared" si="246"/>
        <v>0</v>
      </c>
      <c r="AO1571" s="2" t="str">
        <f>VLOOKUP(D1571,'[1]Matriculados PD 2015_2019'!$D:$F,3,0)</f>
        <v>completo</v>
      </c>
      <c r="AP1571" s="2">
        <f t="shared" si="248"/>
        <v>0</v>
      </c>
      <c r="AQ1571" s="2">
        <f t="shared" si="249"/>
        <v>0</v>
      </c>
    </row>
    <row r="1572" spans="1:43">
      <c r="A1572" s="2">
        <v>536</v>
      </c>
      <c r="B1572" s="6" t="s">
        <v>636</v>
      </c>
      <c r="C1572" s="7" t="s">
        <v>120</v>
      </c>
      <c r="D1572" s="7" t="s">
        <v>2369</v>
      </c>
      <c r="E1572" s="8">
        <v>20042688</v>
      </c>
      <c r="F1572" s="8">
        <v>102487</v>
      </c>
      <c r="G1572" s="8" t="s">
        <v>2370</v>
      </c>
      <c r="H1572" s="7" t="s">
        <v>73</v>
      </c>
      <c r="I1572" s="7" t="s">
        <v>74</v>
      </c>
      <c r="J1572" s="8" t="s">
        <v>75</v>
      </c>
      <c r="K1572" s="8" t="s">
        <v>2371</v>
      </c>
      <c r="L1572" s="7">
        <v>2017</v>
      </c>
      <c r="M1572" s="9">
        <v>43238</v>
      </c>
      <c r="N1572" s="10" t="s">
        <v>113</v>
      </c>
      <c r="O1572" s="10">
        <v>0</v>
      </c>
      <c r="P1572" s="10" t="s">
        <v>78</v>
      </c>
      <c r="Q1572" s="10" t="s">
        <v>78</v>
      </c>
      <c r="R1572" s="10" t="s">
        <v>78</v>
      </c>
      <c r="S1572" s="10" t="s">
        <v>79</v>
      </c>
      <c r="T1572" s="8" t="s">
        <v>80</v>
      </c>
      <c r="U1572" s="7" t="s">
        <v>2372</v>
      </c>
      <c r="V1572" s="8" t="s">
        <v>2373</v>
      </c>
      <c r="W1572" s="7"/>
      <c r="X1572" s="11"/>
      <c r="Y1572" s="8"/>
      <c r="Z1572" s="8"/>
      <c r="AA1572" s="7"/>
      <c r="AB1572" s="12"/>
      <c r="AC1572" s="4">
        <f t="shared" si="240"/>
        <v>1</v>
      </c>
      <c r="AD1572" s="2">
        <f>IF(COUNTIF(D$2:D1572,D1572)&gt;1,0,1)</f>
        <v>1</v>
      </c>
      <c r="AG1572" s="2">
        <f t="shared" si="241"/>
        <v>0</v>
      </c>
      <c r="AH1572" s="2">
        <f t="shared" si="247"/>
        <v>0</v>
      </c>
      <c r="AI1572" s="2">
        <f t="shared" si="242"/>
        <v>0</v>
      </c>
      <c r="AJ1572" s="44" t="str">
        <f t="shared" si="243"/>
        <v>77617767N28694994X</v>
      </c>
      <c r="AK1572" s="2">
        <f>IF(COUNTIF(AJ$2:AJ1572,AJ1572)&gt;1,0,1)</f>
        <v>1</v>
      </c>
      <c r="AL1572" s="2">
        <f t="shared" si="244"/>
        <v>1</v>
      </c>
      <c r="AM1572" s="2">
        <f t="shared" si="245"/>
        <v>1</v>
      </c>
      <c r="AN1572" s="2">
        <f t="shared" si="246"/>
        <v>0</v>
      </c>
      <c r="AO1572" s="2">
        <f>VLOOKUP(D1572,'[1]Matriculados PD 2015_2019'!$D:$F,3,0)</f>
        <v>0</v>
      </c>
      <c r="AP1572" s="2">
        <f t="shared" si="248"/>
        <v>0</v>
      </c>
      <c r="AQ1572" s="2">
        <f t="shared" si="249"/>
        <v>0</v>
      </c>
    </row>
    <row r="1573" spans="1:43">
      <c r="A1573" s="2">
        <v>536</v>
      </c>
      <c r="B1573" s="6" t="s">
        <v>636</v>
      </c>
      <c r="C1573" s="7" t="s">
        <v>120</v>
      </c>
      <c r="D1573" s="7" t="s">
        <v>2369</v>
      </c>
      <c r="E1573" s="8">
        <v>20042688</v>
      </c>
      <c r="F1573" s="8">
        <v>102487</v>
      </c>
      <c r="G1573" s="8" t="s">
        <v>2370</v>
      </c>
      <c r="H1573" s="7" t="s">
        <v>73</v>
      </c>
      <c r="I1573" s="7" t="s">
        <v>74</v>
      </c>
      <c r="J1573" s="8" t="s">
        <v>75</v>
      </c>
      <c r="K1573" s="8" t="s">
        <v>2371</v>
      </c>
      <c r="L1573" s="7">
        <v>2017</v>
      </c>
      <c r="M1573" s="9">
        <v>43238</v>
      </c>
      <c r="N1573" s="10" t="s">
        <v>113</v>
      </c>
      <c r="O1573" s="10">
        <v>0</v>
      </c>
      <c r="P1573" s="10" t="s">
        <v>78</v>
      </c>
      <c r="Q1573" s="10" t="s">
        <v>78</v>
      </c>
      <c r="R1573" s="10" t="s">
        <v>78</v>
      </c>
      <c r="S1573" s="10" t="s">
        <v>79</v>
      </c>
      <c r="T1573" s="8" t="s">
        <v>90</v>
      </c>
      <c r="U1573" s="7" t="s">
        <v>2356</v>
      </c>
      <c r="V1573" s="8" t="s">
        <v>2357</v>
      </c>
      <c r="W1573" s="7" t="s">
        <v>83</v>
      </c>
      <c r="X1573" s="11" t="s">
        <v>137</v>
      </c>
      <c r="Y1573" s="8">
        <v>420</v>
      </c>
      <c r="Z1573" s="8" t="s">
        <v>137</v>
      </c>
      <c r="AA1573" s="7" t="s">
        <v>99</v>
      </c>
      <c r="AB1573" s="12" t="s">
        <v>100</v>
      </c>
      <c r="AC1573" s="4">
        <f t="shared" si="240"/>
        <v>1</v>
      </c>
      <c r="AD1573" s="2">
        <f>IF(COUNTIF(D$2:D1573,D1573)&gt;1,0,1)</f>
        <v>0</v>
      </c>
      <c r="AG1573" s="2">
        <f t="shared" si="241"/>
        <v>0</v>
      </c>
      <c r="AH1573" s="2">
        <f t="shared" si="247"/>
        <v>0</v>
      </c>
      <c r="AI1573" s="2">
        <f t="shared" si="242"/>
        <v>0</v>
      </c>
      <c r="AJ1573" s="44" t="str">
        <f t="shared" si="243"/>
        <v>77617767N30398754E</v>
      </c>
      <c r="AK1573" s="2">
        <f>IF(COUNTIF(AJ$2:AJ1573,AJ1573)&gt;1,0,1)</f>
        <v>1</v>
      </c>
      <c r="AL1573" s="2">
        <f t="shared" si="244"/>
        <v>0</v>
      </c>
      <c r="AM1573" s="2">
        <f t="shared" si="245"/>
        <v>0</v>
      </c>
      <c r="AN1573" s="2">
        <f t="shared" si="246"/>
        <v>0</v>
      </c>
      <c r="AO1573" s="2">
        <f>VLOOKUP(D1573,'[1]Matriculados PD 2015_2019'!$D:$F,3,0)</f>
        <v>0</v>
      </c>
      <c r="AP1573" s="2">
        <f t="shared" si="248"/>
        <v>0</v>
      </c>
      <c r="AQ1573" s="2">
        <f t="shared" si="249"/>
        <v>0</v>
      </c>
    </row>
    <row r="1574" spans="1:43">
      <c r="A1574" s="2">
        <v>536</v>
      </c>
      <c r="B1574" s="5" t="s">
        <v>636</v>
      </c>
      <c r="C1574" s="13" t="s">
        <v>120</v>
      </c>
      <c r="D1574" s="13" t="s">
        <v>2374</v>
      </c>
      <c r="E1574" s="14">
        <v>20038768</v>
      </c>
      <c r="F1574" s="14">
        <v>102487</v>
      </c>
      <c r="G1574" s="14" t="s">
        <v>2375</v>
      </c>
      <c r="H1574" s="13" t="s">
        <v>73</v>
      </c>
      <c r="I1574" s="13" t="s">
        <v>74</v>
      </c>
      <c r="J1574" s="14" t="s">
        <v>75</v>
      </c>
      <c r="K1574" s="14" t="s">
        <v>2376</v>
      </c>
      <c r="L1574" s="13">
        <v>2017</v>
      </c>
      <c r="M1574" s="15">
        <v>43259</v>
      </c>
      <c r="N1574" s="16" t="s">
        <v>77</v>
      </c>
      <c r="O1574" s="16">
        <v>0</v>
      </c>
      <c r="P1574" s="16" t="s">
        <v>78</v>
      </c>
      <c r="Q1574" s="16" t="s">
        <v>78</v>
      </c>
      <c r="R1574" s="16" t="s">
        <v>78</v>
      </c>
      <c r="S1574" s="16" t="s">
        <v>79</v>
      </c>
      <c r="T1574" s="14" t="s">
        <v>80</v>
      </c>
      <c r="U1574" s="13">
        <v>145658551</v>
      </c>
      <c r="V1574" s="14" t="s">
        <v>2377</v>
      </c>
      <c r="W1574" s="13"/>
      <c r="X1574" s="17"/>
      <c r="Y1574" s="14"/>
      <c r="Z1574" s="14"/>
      <c r="AA1574" s="13"/>
      <c r="AB1574" s="18"/>
      <c r="AC1574" s="4">
        <f t="shared" si="240"/>
        <v>1</v>
      </c>
      <c r="AD1574" s="2">
        <f>IF(COUNTIF(D$2:D1574,D1574)&gt;1,0,1)</f>
        <v>1</v>
      </c>
      <c r="AG1574" s="2">
        <f t="shared" si="241"/>
        <v>0</v>
      </c>
      <c r="AH1574" s="2">
        <f t="shared" si="247"/>
        <v>0</v>
      </c>
      <c r="AI1574" s="2">
        <f t="shared" si="242"/>
        <v>1</v>
      </c>
      <c r="AJ1574" s="44" t="str">
        <f t="shared" si="243"/>
        <v>78153847P145658551</v>
      </c>
      <c r="AK1574" s="2">
        <f>IF(COUNTIF(AJ$2:AJ1574,AJ1574)&gt;1,0,1)</f>
        <v>1</v>
      </c>
      <c r="AL1574" s="2">
        <f t="shared" si="244"/>
        <v>1</v>
      </c>
      <c r="AM1574" s="2">
        <f t="shared" si="245"/>
        <v>1</v>
      </c>
      <c r="AN1574" s="2">
        <f t="shared" si="246"/>
        <v>0</v>
      </c>
      <c r="AO1574" s="2">
        <f>VLOOKUP(D1574,'[1]Matriculados PD 2015_2019'!$D:$F,3,0)</f>
        <v>0</v>
      </c>
      <c r="AP1574" s="2">
        <f t="shared" si="248"/>
        <v>0</v>
      </c>
      <c r="AQ1574" s="2">
        <f t="shared" si="249"/>
        <v>0</v>
      </c>
    </row>
    <row r="1575" spans="1:43">
      <c r="A1575" s="2">
        <v>536</v>
      </c>
      <c r="B1575" s="6" t="s">
        <v>636</v>
      </c>
      <c r="C1575" s="7" t="s">
        <v>120</v>
      </c>
      <c r="D1575" s="7" t="s">
        <v>2374</v>
      </c>
      <c r="E1575" s="8">
        <v>20038768</v>
      </c>
      <c r="F1575" s="8">
        <v>102487</v>
      </c>
      <c r="G1575" s="8" t="s">
        <v>2375</v>
      </c>
      <c r="H1575" s="7" t="s">
        <v>73</v>
      </c>
      <c r="I1575" s="7" t="s">
        <v>74</v>
      </c>
      <c r="J1575" s="8" t="s">
        <v>75</v>
      </c>
      <c r="K1575" s="8" t="s">
        <v>2376</v>
      </c>
      <c r="L1575" s="7">
        <v>2017</v>
      </c>
      <c r="M1575" s="9">
        <v>43259</v>
      </c>
      <c r="N1575" s="10" t="s">
        <v>77</v>
      </c>
      <c r="O1575" s="10">
        <v>0</v>
      </c>
      <c r="P1575" s="10" t="s">
        <v>78</v>
      </c>
      <c r="Q1575" s="10" t="s">
        <v>78</v>
      </c>
      <c r="R1575" s="10" t="s">
        <v>78</v>
      </c>
      <c r="S1575" s="10" t="s">
        <v>79</v>
      </c>
      <c r="T1575" s="8" t="s">
        <v>80</v>
      </c>
      <c r="U1575" s="7" t="s">
        <v>2378</v>
      </c>
      <c r="V1575" s="8" t="s">
        <v>2379</v>
      </c>
      <c r="W1575" s="7"/>
      <c r="X1575" s="11"/>
      <c r="Y1575" s="8"/>
      <c r="Z1575" s="8"/>
      <c r="AA1575" s="7"/>
      <c r="AB1575" s="12"/>
      <c r="AC1575" s="4">
        <f t="shared" si="240"/>
        <v>1</v>
      </c>
      <c r="AD1575" s="2">
        <f>IF(COUNTIF(D$2:D1575,D1575)&gt;1,0,1)</f>
        <v>0</v>
      </c>
      <c r="AG1575" s="2">
        <f t="shared" si="241"/>
        <v>0</v>
      </c>
      <c r="AH1575" s="2">
        <f t="shared" si="247"/>
        <v>0</v>
      </c>
      <c r="AI1575" s="2">
        <f t="shared" si="242"/>
        <v>0</v>
      </c>
      <c r="AJ1575" s="44" t="str">
        <f t="shared" si="243"/>
        <v>78153847P51867522-S</v>
      </c>
      <c r="AK1575" s="2">
        <f>IF(COUNTIF(AJ$2:AJ1575,AJ1575)&gt;1,0,1)</f>
        <v>1</v>
      </c>
      <c r="AL1575" s="2">
        <f t="shared" si="244"/>
        <v>0</v>
      </c>
      <c r="AM1575" s="2">
        <f t="shared" si="245"/>
        <v>0</v>
      </c>
      <c r="AN1575" s="2">
        <f t="shared" si="246"/>
        <v>0</v>
      </c>
      <c r="AO1575" s="2">
        <f>VLOOKUP(D1575,'[1]Matriculados PD 2015_2019'!$D:$F,3,0)</f>
        <v>0</v>
      </c>
      <c r="AP1575" s="2">
        <f t="shared" si="248"/>
        <v>0</v>
      </c>
      <c r="AQ1575" s="2">
        <f t="shared" si="249"/>
        <v>0</v>
      </c>
    </row>
    <row r="1576" spans="1:43">
      <c r="A1576" s="2">
        <v>536</v>
      </c>
      <c r="B1576" s="6" t="s">
        <v>636</v>
      </c>
      <c r="C1576" s="7" t="s">
        <v>120</v>
      </c>
      <c r="D1576" s="7" t="s">
        <v>2374</v>
      </c>
      <c r="E1576" s="8">
        <v>20038768</v>
      </c>
      <c r="F1576" s="8">
        <v>102487</v>
      </c>
      <c r="G1576" s="8" t="s">
        <v>2375</v>
      </c>
      <c r="H1576" s="7" t="s">
        <v>73</v>
      </c>
      <c r="I1576" s="7" t="s">
        <v>74</v>
      </c>
      <c r="J1576" s="8" t="s">
        <v>75</v>
      </c>
      <c r="K1576" s="8" t="s">
        <v>2376</v>
      </c>
      <c r="L1576" s="7">
        <v>2017</v>
      </c>
      <c r="M1576" s="9">
        <v>43259</v>
      </c>
      <c r="N1576" s="10" t="s">
        <v>77</v>
      </c>
      <c r="O1576" s="10">
        <v>0</v>
      </c>
      <c r="P1576" s="10" t="s">
        <v>78</v>
      </c>
      <c r="Q1576" s="10" t="s">
        <v>78</v>
      </c>
      <c r="R1576" s="10" t="s">
        <v>78</v>
      </c>
      <c r="S1576" s="10" t="s">
        <v>79</v>
      </c>
      <c r="T1576" s="8" t="s">
        <v>90</v>
      </c>
      <c r="U1576" s="7" t="s">
        <v>2380</v>
      </c>
      <c r="V1576" s="8" t="s">
        <v>2381</v>
      </c>
      <c r="W1576" s="7" t="s">
        <v>73</v>
      </c>
      <c r="X1576" s="11" t="s">
        <v>4692</v>
      </c>
      <c r="Y1576" s="8">
        <v>385</v>
      </c>
      <c r="Z1576" s="8" t="s">
        <v>706</v>
      </c>
      <c r="AA1576" s="7" t="s">
        <v>99</v>
      </c>
      <c r="AB1576" s="12" t="s">
        <v>100</v>
      </c>
      <c r="AC1576" s="4">
        <f t="shared" si="240"/>
        <v>1</v>
      </c>
      <c r="AD1576" s="2">
        <f>IF(COUNTIF(D$2:D1576,D1576)&gt;1,0,1)</f>
        <v>0</v>
      </c>
      <c r="AG1576" s="2">
        <f t="shared" si="241"/>
        <v>0</v>
      </c>
      <c r="AH1576" s="2">
        <f t="shared" si="247"/>
        <v>0</v>
      </c>
      <c r="AI1576" s="2">
        <f t="shared" si="242"/>
        <v>0</v>
      </c>
      <c r="AJ1576" s="44" t="str">
        <f t="shared" si="243"/>
        <v>78153847P30801927M</v>
      </c>
      <c r="AK1576" s="2">
        <f>IF(COUNTIF(AJ$2:AJ1576,AJ1576)&gt;1,0,1)</f>
        <v>1</v>
      </c>
      <c r="AL1576" s="2">
        <f t="shared" si="244"/>
        <v>0</v>
      </c>
      <c r="AM1576" s="2">
        <f t="shared" si="245"/>
        <v>0</v>
      </c>
      <c r="AN1576" s="2">
        <f t="shared" si="246"/>
        <v>0</v>
      </c>
      <c r="AO1576" s="2">
        <f>VLOOKUP(D1576,'[1]Matriculados PD 2015_2019'!$D:$F,3,0)</f>
        <v>0</v>
      </c>
      <c r="AP1576" s="2">
        <f t="shared" si="248"/>
        <v>0</v>
      </c>
      <c r="AQ1576" s="2">
        <f t="shared" si="249"/>
        <v>0</v>
      </c>
    </row>
    <row r="1577" spans="1:43">
      <c r="A1577" s="2">
        <v>536</v>
      </c>
      <c r="B1577" s="5" t="s">
        <v>636</v>
      </c>
      <c r="C1577" s="13" t="s">
        <v>120</v>
      </c>
      <c r="D1577" s="13" t="s">
        <v>2382</v>
      </c>
      <c r="E1577" s="14">
        <v>10482318</v>
      </c>
      <c r="F1577" s="14">
        <v>102487</v>
      </c>
      <c r="G1577" s="14" t="s">
        <v>2383</v>
      </c>
      <c r="H1577" s="13" t="s">
        <v>73</v>
      </c>
      <c r="I1577" s="13" t="s">
        <v>74</v>
      </c>
      <c r="J1577" s="14" t="s">
        <v>75</v>
      </c>
      <c r="K1577" s="14" t="s">
        <v>2384</v>
      </c>
      <c r="L1577" s="13">
        <v>2017</v>
      </c>
      <c r="M1577" s="15">
        <v>43174</v>
      </c>
      <c r="N1577" s="16" t="s">
        <v>77</v>
      </c>
      <c r="O1577" s="16">
        <v>0</v>
      </c>
      <c r="P1577" s="16" t="s">
        <v>78</v>
      </c>
      <c r="Q1577" s="16" t="s">
        <v>78</v>
      </c>
      <c r="R1577" s="16" t="s">
        <v>78</v>
      </c>
      <c r="S1577" s="16" t="s">
        <v>78</v>
      </c>
      <c r="T1577" s="14" t="s">
        <v>80</v>
      </c>
      <c r="U1577" s="13" t="s">
        <v>980</v>
      </c>
      <c r="V1577" s="14" t="s">
        <v>981</v>
      </c>
      <c r="W1577" s="13" t="s">
        <v>83</v>
      </c>
      <c r="X1577" s="17" t="s">
        <v>626</v>
      </c>
      <c r="Y1577" s="14">
        <v>510</v>
      </c>
      <c r="Z1577" s="14" t="s">
        <v>667</v>
      </c>
      <c r="AA1577" s="13" t="s">
        <v>107</v>
      </c>
      <c r="AB1577" s="18" t="s">
        <v>108</v>
      </c>
      <c r="AC1577" s="4">
        <f t="shared" si="240"/>
        <v>1</v>
      </c>
      <c r="AD1577" s="2">
        <f>IF(COUNTIF(D$2:D1577,D1577)&gt;1,0,1)</f>
        <v>1</v>
      </c>
      <c r="AG1577" s="2">
        <f t="shared" si="241"/>
        <v>0</v>
      </c>
      <c r="AH1577" s="2">
        <f t="shared" si="247"/>
        <v>0</v>
      </c>
      <c r="AI1577" s="2">
        <f t="shared" si="242"/>
        <v>1</v>
      </c>
      <c r="AJ1577" s="44" t="str">
        <f t="shared" si="243"/>
        <v>80159526H30795058J</v>
      </c>
      <c r="AK1577" s="2">
        <f>IF(COUNTIF(AJ$2:AJ1577,AJ1577)&gt;1,0,1)</f>
        <v>1</v>
      </c>
      <c r="AL1577" s="2">
        <f t="shared" si="244"/>
        <v>1</v>
      </c>
      <c r="AM1577" s="2">
        <f t="shared" si="245"/>
        <v>0</v>
      </c>
      <c r="AN1577" s="2">
        <f t="shared" si="246"/>
        <v>0</v>
      </c>
      <c r="AO1577" s="2" t="str">
        <f>VLOOKUP(D1577,'[1]Matriculados PD 2015_2019'!$D:$F,3,0)</f>
        <v>completo</v>
      </c>
      <c r="AP1577" s="2">
        <f t="shared" si="248"/>
        <v>1</v>
      </c>
      <c r="AQ1577" s="2">
        <f t="shared" si="249"/>
        <v>0</v>
      </c>
    </row>
    <row r="1578" spans="1:43">
      <c r="A1578" s="2">
        <v>536</v>
      </c>
      <c r="B1578" s="6" t="s">
        <v>636</v>
      </c>
      <c r="C1578" s="7" t="s">
        <v>120</v>
      </c>
      <c r="D1578" s="7" t="s">
        <v>2382</v>
      </c>
      <c r="E1578" s="8">
        <v>10482318</v>
      </c>
      <c r="F1578" s="8">
        <v>102487</v>
      </c>
      <c r="G1578" s="8" t="s">
        <v>2383</v>
      </c>
      <c r="H1578" s="7" t="s">
        <v>73</v>
      </c>
      <c r="I1578" s="7" t="s">
        <v>74</v>
      </c>
      <c r="J1578" s="8" t="s">
        <v>75</v>
      </c>
      <c r="K1578" s="8" t="s">
        <v>2384</v>
      </c>
      <c r="L1578" s="7">
        <v>2017</v>
      </c>
      <c r="M1578" s="9">
        <v>43174</v>
      </c>
      <c r="N1578" s="10" t="s">
        <v>77</v>
      </c>
      <c r="O1578" s="10">
        <v>0</v>
      </c>
      <c r="P1578" s="10" t="s">
        <v>78</v>
      </c>
      <c r="Q1578" s="10" t="s">
        <v>78</v>
      </c>
      <c r="R1578" s="10" t="s">
        <v>78</v>
      </c>
      <c r="S1578" s="10" t="s">
        <v>78</v>
      </c>
      <c r="T1578" s="8" t="s">
        <v>80</v>
      </c>
      <c r="U1578" s="7" t="s">
        <v>982</v>
      </c>
      <c r="V1578" s="8" t="s">
        <v>983</v>
      </c>
      <c r="W1578" s="7" t="s">
        <v>83</v>
      </c>
      <c r="X1578" s="11" t="s">
        <v>185</v>
      </c>
      <c r="Y1578" s="8">
        <v>760</v>
      </c>
      <c r="Z1578" s="8" t="s">
        <v>942</v>
      </c>
      <c r="AA1578" s="7" t="s">
        <v>99</v>
      </c>
      <c r="AB1578" s="12" t="s">
        <v>100</v>
      </c>
      <c r="AC1578" s="4">
        <f t="shared" si="240"/>
        <v>1</v>
      </c>
      <c r="AD1578" s="2">
        <f>IF(COUNTIF(D$2:D1578,D1578)&gt;1,0,1)</f>
        <v>0</v>
      </c>
      <c r="AG1578" s="2">
        <f t="shared" si="241"/>
        <v>0</v>
      </c>
      <c r="AH1578" s="2">
        <f t="shared" si="247"/>
        <v>0</v>
      </c>
      <c r="AI1578" s="2">
        <f t="shared" si="242"/>
        <v>0</v>
      </c>
      <c r="AJ1578" s="44" t="str">
        <f t="shared" si="243"/>
        <v>80159526H80123267F</v>
      </c>
      <c r="AK1578" s="2">
        <f>IF(COUNTIF(AJ$2:AJ1578,AJ1578)&gt;1,0,1)</f>
        <v>1</v>
      </c>
      <c r="AL1578" s="2">
        <f t="shared" si="244"/>
        <v>0</v>
      </c>
      <c r="AM1578" s="2">
        <f t="shared" si="245"/>
        <v>0</v>
      </c>
      <c r="AN1578" s="2">
        <f t="shared" si="246"/>
        <v>0</v>
      </c>
      <c r="AO1578" s="2" t="str">
        <f>VLOOKUP(D1578,'[1]Matriculados PD 2015_2019'!$D:$F,3,0)</f>
        <v>completo</v>
      </c>
      <c r="AP1578" s="2">
        <f t="shared" si="248"/>
        <v>0</v>
      </c>
      <c r="AQ1578" s="2">
        <f t="shared" si="249"/>
        <v>0</v>
      </c>
    </row>
    <row r="1579" spans="1:43">
      <c r="A1579" s="2">
        <v>536</v>
      </c>
      <c r="B1579" s="6" t="s">
        <v>636</v>
      </c>
      <c r="C1579" s="7" t="s">
        <v>120</v>
      </c>
      <c r="D1579" s="7" t="s">
        <v>2382</v>
      </c>
      <c r="E1579" s="8">
        <v>10482318</v>
      </c>
      <c r="F1579" s="8">
        <v>102487</v>
      </c>
      <c r="G1579" s="8" t="s">
        <v>2383</v>
      </c>
      <c r="H1579" s="7" t="s">
        <v>73</v>
      </c>
      <c r="I1579" s="7" t="s">
        <v>74</v>
      </c>
      <c r="J1579" s="8" t="s">
        <v>75</v>
      </c>
      <c r="K1579" s="8" t="s">
        <v>2384</v>
      </c>
      <c r="L1579" s="7">
        <v>2017</v>
      </c>
      <c r="M1579" s="9">
        <v>43174</v>
      </c>
      <c r="N1579" s="10" t="s">
        <v>77</v>
      </c>
      <c r="O1579" s="10">
        <v>0</v>
      </c>
      <c r="P1579" s="10" t="s">
        <v>78</v>
      </c>
      <c r="Q1579" s="10" t="s">
        <v>78</v>
      </c>
      <c r="R1579" s="10" t="s">
        <v>78</v>
      </c>
      <c r="S1579" s="10" t="s">
        <v>78</v>
      </c>
      <c r="T1579" s="8" t="s">
        <v>90</v>
      </c>
      <c r="U1579" s="7" t="s">
        <v>2319</v>
      </c>
      <c r="V1579" s="8" t="s">
        <v>2320</v>
      </c>
      <c r="W1579" s="7" t="s">
        <v>83</v>
      </c>
      <c r="X1579" s="11" t="s">
        <v>626</v>
      </c>
      <c r="Y1579" s="8">
        <v>510</v>
      </c>
      <c r="Z1579" s="8" t="s">
        <v>667</v>
      </c>
      <c r="AA1579" s="7" t="s">
        <v>107</v>
      </c>
      <c r="AB1579" s="12" t="s">
        <v>108</v>
      </c>
      <c r="AC1579" s="4">
        <f t="shared" si="240"/>
        <v>1</v>
      </c>
      <c r="AD1579" s="2">
        <f>IF(COUNTIF(D$2:D1579,D1579)&gt;1,0,1)</f>
        <v>0</v>
      </c>
      <c r="AG1579" s="2">
        <f t="shared" si="241"/>
        <v>0</v>
      </c>
      <c r="AH1579" s="2">
        <f t="shared" si="247"/>
        <v>0</v>
      </c>
      <c r="AI1579" s="2">
        <f t="shared" si="242"/>
        <v>0</v>
      </c>
      <c r="AJ1579" s="44" t="str">
        <f t="shared" si="243"/>
        <v>80159526H30400341E</v>
      </c>
      <c r="AK1579" s="2">
        <f>IF(COUNTIF(AJ$2:AJ1579,AJ1579)&gt;1,0,1)</f>
        <v>1</v>
      </c>
      <c r="AL1579" s="2">
        <f t="shared" si="244"/>
        <v>0</v>
      </c>
      <c r="AM1579" s="2">
        <f t="shared" si="245"/>
        <v>0</v>
      </c>
      <c r="AN1579" s="2">
        <f t="shared" si="246"/>
        <v>0</v>
      </c>
      <c r="AO1579" s="2" t="str">
        <f>VLOOKUP(D1579,'[1]Matriculados PD 2015_2019'!$D:$F,3,0)</f>
        <v>completo</v>
      </c>
      <c r="AP1579" s="2">
        <f t="shared" si="248"/>
        <v>0</v>
      </c>
      <c r="AQ1579" s="2">
        <f t="shared" si="249"/>
        <v>0</v>
      </c>
    </row>
    <row r="1580" spans="1:43">
      <c r="A1580" s="2">
        <v>536</v>
      </c>
      <c r="B1580" s="5" t="s">
        <v>636</v>
      </c>
      <c r="C1580" s="13" t="s">
        <v>120</v>
      </c>
      <c r="D1580" s="13" t="s">
        <v>2385</v>
      </c>
      <c r="E1580" s="14">
        <v>20054222</v>
      </c>
      <c r="F1580" s="14">
        <v>102487</v>
      </c>
      <c r="G1580" s="14" t="s">
        <v>2386</v>
      </c>
      <c r="H1580" s="13" t="s">
        <v>83</v>
      </c>
      <c r="I1580" s="13" t="s">
        <v>801</v>
      </c>
      <c r="J1580" s="14" t="s">
        <v>75</v>
      </c>
      <c r="K1580" s="14" t="s">
        <v>2387</v>
      </c>
      <c r="L1580" s="13">
        <v>2017</v>
      </c>
      <c r="M1580" s="15">
        <v>43168</v>
      </c>
      <c r="N1580" s="16" t="s">
        <v>78</v>
      </c>
      <c r="O1580" s="16">
        <v>0</v>
      </c>
      <c r="P1580" s="16" t="s">
        <v>78</v>
      </c>
      <c r="Q1580" s="16" t="s">
        <v>78</v>
      </c>
      <c r="R1580" s="16" t="s">
        <v>78</v>
      </c>
      <c r="S1580" s="16" t="s">
        <v>78</v>
      </c>
      <c r="T1580" s="14" t="s">
        <v>80</v>
      </c>
      <c r="U1580" s="13" t="s">
        <v>1542</v>
      </c>
      <c r="V1580" s="14" t="s">
        <v>1543</v>
      </c>
      <c r="W1580" s="13" t="s">
        <v>83</v>
      </c>
      <c r="X1580" s="17" t="s">
        <v>105</v>
      </c>
      <c r="Y1580" s="14">
        <v>540</v>
      </c>
      <c r="Z1580" s="14" t="s">
        <v>635</v>
      </c>
      <c r="AA1580" s="13" t="s">
        <v>107</v>
      </c>
      <c r="AB1580" s="18" t="s">
        <v>108</v>
      </c>
      <c r="AC1580" s="4">
        <f t="shared" si="240"/>
        <v>1</v>
      </c>
      <c r="AD1580" s="2">
        <f>IF(COUNTIF(D$2:D1580,D1580)&gt;1,0,1)</f>
        <v>1</v>
      </c>
      <c r="AG1580" s="2">
        <f t="shared" si="241"/>
        <v>0</v>
      </c>
      <c r="AH1580" s="2">
        <f t="shared" si="247"/>
        <v>0</v>
      </c>
      <c r="AI1580" s="2">
        <f t="shared" si="242"/>
        <v>0</v>
      </c>
      <c r="AJ1580" s="44" t="str">
        <f t="shared" si="243"/>
        <v>E1402249330491619J</v>
      </c>
      <c r="AK1580" s="2">
        <f>IF(COUNTIF(AJ$2:AJ1580,AJ1580)&gt;1,0,1)</f>
        <v>1</v>
      </c>
      <c r="AL1580" s="2">
        <f t="shared" si="244"/>
        <v>1</v>
      </c>
      <c r="AM1580" s="2">
        <f t="shared" si="245"/>
        <v>0</v>
      </c>
      <c r="AN1580" s="2">
        <f t="shared" si="246"/>
        <v>1</v>
      </c>
      <c r="AO1580" s="2" t="str">
        <f>VLOOKUP(D1580,'[1]Matriculados PD 2015_2019'!$D:$F,3,0)</f>
        <v>completo</v>
      </c>
      <c r="AP1580" s="2">
        <f t="shared" si="248"/>
        <v>1</v>
      </c>
      <c r="AQ1580" s="2">
        <f t="shared" si="249"/>
        <v>0</v>
      </c>
    </row>
    <row r="1581" spans="1:43" ht="87">
      <c r="A1581" s="2">
        <v>536</v>
      </c>
      <c r="B1581" s="5" t="s">
        <v>636</v>
      </c>
      <c r="C1581" s="13" t="s">
        <v>120</v>
      </c>
      <c r="D1581" s="13" t="s">
        <v>2385</v>
      </c>
      <c r="E1581" s="14">
        <v>20054222</v>
      </c>
      <c r="F1581" s="14">
        <v>102487</v>
      </c>
      <c r="G1581" s="14" t="s">
        <v>2386</v>
      </c>
      <c r="H1581" s="13" t="s">
        <v>83</v>
      </c>
      <c r="I1581" s="13" t="s">
        <v>801</v>
      </c>
      <c r="J1581" s="14" t="s">
        <v>75</v>
      </c>
      <c r="K1581" s="19" t="s">
        <v>2387</v>
      </c>
      <c r="L1581" s="13">
        <v>2017</v>
      </c>
      <c r="M1581" s="15">
        <v>43168</v>
      </c>
      <c r="N1581" s="16" t="s">
        <v>78</v>
      </c>
      <c r="O1581" s="16">
        <v>0</v>
      </c>
      <c r="P1581" s="16" t="s">
        <v>78</v>
      </c>
      <c r="Q1581" s="16" t="s">
        <v>78</v>
      </c>
      <c r="R1581" s="16" t="s">
        <v>78</v>
      </c>
      <c r="S1581" s="16" t="s">
        <v>78</v>
      </c>
      <c r="T1581" s="14" t="s">
        <v>80</v>
      </c>
      <c r="U1581" s="13" t="s">
        <v>1544</v>
      </c>
      <c r="V1581" s="14" t="s">
        <v>1545</v>
      </c>
      <c r="W1581" s="13" t="s">
        <v>83</v>
      </c>
      <c r="X1581" s="17" t="s">
        <v>105</v>
      </c>
      <c r="Y1581" s="14">
        <v>540</v>
      </c>
      <c r="Z1581" s="14" t="s">
        <v>635</v>
      </c>
      <c r="AA1581" s="13" t="s">
        <v>107</v>
      </c>
      <c r="AB1581" s="18" t="s">
        <v>108</v>
      </c>
      <c r="AC1581" s="4">
        <f t="shared" si="240"/>
        <v>1</v>
      </c>
      <c r="AD1581" s="2">
        <f>IF(COUNTIF(D$2:D1581,D1581)&gt;1,0,1)</f>
        <v>0</v>
      </c>
      <c r="AG1581" s="2">
        <f t="shared" si="241"/>
        <v>0</v>
      </c>
      <c r="AH1581" s="2">
        <f t="shared" si="247"/>
        <v>0</v>
      </c>
      <c r="AI1581" s="2">
        <f t="shared" si="242"/>
        <v>0</v>
      </c>
      <c r="AJ1581" s="44" t="str">
        <f t="shared" si="243"/>
        <v>E1402249344350701P</v>
      </c>
      <c r="AK1581" s="2">
        <f>IF(COUNTIF(AJ$2:AJ1581,AJ1581)&gt;1,0,1)</f>
        <v>1</v>
      </c>
      <c r="AL1581" s="2">
        <f t="shared" si="244"/>
        <v>0</v>
      </c>
      <c r="AM1581" s="2">
        <f t="shared" si="245"/>
        <v>0</v>
      </c>
      <c r="AN1581" s="2">
        <f t="shared" si="246"/>
        <v>0</v>
      </c>
      <c r="AO1581" s="2" t="str">
        <f>VLOOKUP(D1581,'[1]Matriculados PD 2015_2019'!$D:$F,3,0)</f>
        <v>completo</v>
      </c>
      <c r="AP1581" s="2">
        <f t="shared" si="248"/>
        <v>0</v>
      </c>
      <c r="AQ1581" s="2">
        <f t="shared" si="249"/>
        <v>0</v>
      </c>
    </row>
    <row r="1582" spans="1:43" ht="87">
      <c r="A1582" s="2">
        <v>536</v>
      </c>
      <c r="B1582" s="6" t="s">
        <v>636</v>
      </c>
      <c r="C1582" s="7" t="s">
        <v>120</v>
      </c>
      <c r="D1582" s="7" t="s">
        <v>2385</v>
      </c>
      <c r="E1582" s="8">
        <v>20054222</v>
      </c>
      <c r="F1582" s="8">
        <v>102487</v>
      </c>
      <c r="G1582" s="8" t="s">
        <v>2386</v>
      </c>
      <c r="H1582" s="7" t="s">
        <v>83</v>
      </c>
      <c r="I1582" s="7" t="s">
        <v>801</v>
      </c>
      <c r="J1582" s="8" t="s">
        <v>75</v>
      </c>
      <c r="K1582" s="20" t="s">
        <v>2387</v>
      </c>
      <c r="L1582" s="7">
        <v>2017</v>
      </c>
      <c r="M1582" s="9">
        <v>43168</v>
      </c>
      <c r="N1582" s="10" t="s">
        <v>78</v>
      </c>
      <c r="O1582" s="10">
        <v>0</v>
      </c>
      <c r="P1582" s="10" t="s">
        <v>78</v>
      </c>
      <c r="Q1582" s="10" t="s">
        <v>78</v>
      </c>
      <c r="R1582" s="10" t="s">
        <v>78</v>
      </c>
      <c r="S1582" s="10" t="s">
        <v>78</v>
      </c>
      <c r="T1582" s="8" t="s">
        <v>90</v>
      </c>
      <c r="U1582" s="7" t="s">
        <v>1542</v>
      </c>
      <c r="V1582" s="8" t="s">
        <v>1543</v>
      </c>
      <c r="W1582" s="7" t="s">
        <v>83</v>
      </c>
      <c r="X1582" s="11" t="s">
        <v>105</v>
      </c>
      <c r="Y1582" s="8">
        <v>540</v>
      </c>
      <c r="Z1582" s="8" t="s">
        <v>635</v>
      </c>
      <c r="AA1582" s="7" t="s">
        <v>107</v>
      </c>
      <c r="AB1582" s="12" t="s">
        <v>108</v>
      </c>
      <c r="AC1582" s="4">
        <f t="shared" si="240"/>
        <v>1</v>
      </c>
      <c r="AD1582" s="2">
        <f>IF(COUNTIF(D$2:D1582,D1582)&gt;1,0,1)</f>
        <v>0</v>
      </c>
      <c r="AG1582" s="2">
        <f t="shared" si="241"/>
        <v>0</v>
      </c>
      <c r="AH1582" s="2">
        <f t="shared" si="247"/>
        <v>0</v>
      </c>
      <c r="AI1582" s="2">
        <f t="shared" si="242"/>
        <v>0</v>
      </c>
      <c r="AJ1582" s="44" t="str">
        <f t="shared" si="243"/>
        <v>E1402249330491619J</v>
      </c>
      <c r="AK1582" s="2">
        <f>IF(COUNTIF(AJ$2:AJ1582,AJ1582)&gt;1,0,1)</f>
        <v>0</v>
      </c>
      <c r="AL1582" s="2">
        <f t="shared" si="244"/>
        <v>0</v>
      </c>
      <c r="AM1582" s="2">
        <f t="shared" si="245"/>
        <v>0</v>
      </c>
      <c r="AN1582" s="2">
        <f t="shared" si="246"/>
        <v>0</v>
      </c>
      <c r="AO1582" s="2" t="str">
        <f>VLOOKUP(D1582,'[1]Matriculados PD 2015_2019'!$D:$F,3,0)</f>
        <v>completo</v>
      </c>
      <c r="AP1582" s="2">
        <f t="shared" si="248"/>
        <v>0</v>
      </c>
      <c r="AQ1582" s="2">
        <f t="shared" si="249"/>
        <v>0</v>
      </c>
    </row>
    <row r="1583" spans="1:43" ht="72.5">
      <c r="A1583" s="2">
        <v>536</v>
      </c>
      <c r="B1583" s="5" t="s">
        <v>636</v>
      </c>
      <c r="C1583" s="13" t="s">
        <v>120</v>
      </c>
      <c r="D1583" s="13" t="s">
        <v>2388</v>
      </c>
      <c r="E1583" s="14">
        <v>20026894</v>
      </c>
      <c r="F1583" s="14">
        <v>102487</v>
      </c>
      <c r="G1583" s="14" t="s">
        <v>2389</v>
      </c>
      <c r="H1583" s="13" t="s">
        <v>83</v>
      </c>
      <c r="I1583" s="13" t="s">
        <v>801</v>
      </c>
      <c r="J1583" s="14" t="s">
        <v>75</v>
      </c>
      <c r="K1583" s="19" t="s">
        <v>2390</v>
      </c>
      <c r="L1583" s="13">
        <v>2017</v>
      </c>
      <c r="M1583" s="15">
        <v>43224</v>
      </c>
      <c r="N1583" s="16" t="s">
        <v>77</v>
      </c>
      <c r="O1583" s="16">
        <v>0</v>
      </c>
      <c r="P1583" s="16" t="s">
        <v>78</v>
      </c>
      <c r="Q1583" s="16" t="s">
        <v>78</v>
      </c>
      <c r="R1583" s="16" t="s">
        <v>78</v>
      </c>
      <c r="S1583" s="16" t="s">
        <v>78</v>
      </c>
      <c r="T1583" s="14" t="s">
        <v>80</v>
      </c>
      <c r="U1583" s="13" t="s">
        <v>1592</v>
      </c>
      <c r="V1583" s="14" t="s">
        <v>2391</v>
      </c>
      <c r="W1583" s="13"/>
      <c r="X1583" s="17"/>
      <c r="Y1583" s="14"/>
      <c r="Z1583" s="14"/>
      <c r="AA1583" s="13"/>
      <c r="AB1583" s="18"/>
      <c r="AC1583" s="4">
        <f t="shared" si="240"/>
        <v>1</v>
      </c>
      <c r="AD1583" s="2">
        <f>IF(COUNTIF(D$2:D1583,D1583)&gt;1,0,1)</f>
        <v>1</v>
      </c>
      <c r="AG1583" s="2">
        <f t="shared" si="241"/>
        <v>0</v>
      </c>
      <c r="AH1583" s="2">
        <f t="shared" si="247"/>
        <v>0</v>
      </c>
      <c r="AI1583" s="2">
        <f t="shared" si="242"/>
        <v>1</v>
      </c>
      <c r="AJ1583" s="44" t="str">
        <f t="shared" si="243"/>
        <v>G0711271630436361R</v>
      </c>
      <c r="AK1583" s="2">
        <f>IF(COUNTIF(AJ$2:AJ1583,AJ1583)&gt;1,0,1)</f>
        <v>1</v>
      </c>
      <c r="AL1583" s="2">
        <f t="shared" si="244"/>
        <v>1</v>
      </c>
      <c r="AM1583" s="2">
        <f t="shared" si="245"/>
        <v>0</v>
      </c>
      <c r="AN1583" s="2">
        <f t="shared" si="246"/>
        <v>1</v>
      </c>
      <c r="AO1583" s="2">
        <f>VLOOKUP(D1583,'[1]Matriculados PD 2015_2019'!$D:$F,3,0)</f>
        <v>0</v>
      </c>
      <c r="AP1583" s="2">
        <f t="shared" si="248"/>
        <v>0</v>
      </c>
      <c r="AQ1583" s="2">
        <f t="shared" si="249"/>
        <v>0</v>
      </c>
    </row>
    <row r="1584" spans="1:43">
      <c r="A1584" s="2">
        <v>536</v>
      </c>
      <c r="B1584" s="5" t="s">
        <v>636</v>
      </c>
      <c r="C1584" s="13" t="s">
        <v>120</v>
      </c>
      <c r="D1584" s="13" t="s">
        <v>2388</v>
      </c>
      <c r="E1584" s="14">
        <v>20026894</v>
      </c>
      <c r="F1584" s="14">
        <v>102487</v>
      </c>
      <c r="G1584" s="14" t="s">
        <v>2389</v>
      </c>
      <c r="H1584" s="13" t="s">
        <v>83</v>
      </c>
      <c r="I1584" s="13" t="s">
        <v>801</v>
      </c>
      <c r="J1584" s="14" t="s">
        <v>75</v>
      </c>
      <c r="K1584" s="14" t="s">
        <v>2390</v>
      </c>
      <c r="L1584" s="13">
        <v>2017</v>
      </c>
      <c r="M1584" s="15">
        <v>43224</v>
      </c>
      <c r="N1584" s="16" t="s">
        <v>77</v>
      </c>
      <c r="O1584" s="16">
        <v>0</v>
      </c>
      <c r="P1584" s="16" t="s">
        <v>78</v>
      </c>
      <c r="Q1584" s="16" t="s">
        <v>78</v>
      </c>
      <c r="R1584" s="16" t="s">
        <v>78</v>
      </c>
      <c r="S1584" s="16" t="s">
        <v>78</v>
      </c>
      <c r="T1584" s="14" t="s">
        <v>80</v>
      </c>
      <c r="U1584" s="13" t="s">
        <v>1594</v>
      </c>
      <c r="V1584" s="14" t="s">
        <v>1595</v>
      </c>
      <c r="W1584" s="13"/>
      <c r="X1584" s="17"/>
      <c r="Y1584" s="14"/>
      <c r="Z1584" s="14"/>
      <c r="AA1584" s="13"/>
      <c r="AB1584" s="18"/>
      <c r="AC1584" s="4">
        <f t="shared" si="240"/>
        <v>1</v>
      </c>
      <c r="AD1584" s="2">
        <f>IF(COUNTIF(D$2:D1584,D1584)&gt;1,0,1)</f>
        <v>0</v>
      </c>
      <c r="AG1584" s="2">
        <f t="shared" si="241"/>
        <v>0</v>
      </c>
      <c r="AH1584" s="2">
        <f t="shared" si="247"/>
        <v>0</v>
      </c>
      <c r="AI1584" s="2">
        <f t="shared" si="242"/>
        <v>0</v>
      </c>
      <c r="AJ1584" s="44" t="str">
        <f t="shared" si="243"/>
        <v>G0711271630533644V</v>
      </c>
      <c r="AK1584" s="2">
        <f>IF(COUNTIF(AJ$2:AJ1584,AJ1584)&gt;1,0,1)</f>
        <v>1</v>
      </c>
      <c r="AL1584" s="2">
        <f t="shared" si="244"/>
        <v>0</v>
      </c>
      <c r="AM1584" s="2">
        <f t="shared" si="245"/>
        <v>0</v>
      </c>
      <c r="AN1584" s="2">
        <f t="shared" si="246"/>
        <v>0</v>
      </c>
      <c r="AO1584" s="2">
        <f>VLOOKUP(D1584,'[1]Matriculados PD 2015_2019'!$D:$F,3,0)</f>
        <v>0</v>
      </c>
      <c r="AP1584" s="2">
        <f t="shared" si="248"/>
        <v>0</v>
      </c>
      <c r="AQ1584" s="2">
        <f t="shared" si="249"/>
        <v>0</v>
      </c>
    </row>
    <row r="1585" spans="1:43">
      <c r="A1585" s="2">
        <v>536</v>
      </c>
      <c r="B1585" s="6" t="s">
        <v>636</v>
      </c>
      <c r="C1585" s="7" t="s">
        <v>120</v>
      </c>
      <c r="D1585" s="7" t="s">
        <v>2388</v>
      </c>
      <c r="E1585" s="8">
        <v>20026894</v>
      </c>
      <c r="F1585" s="8">
        <v>102487</v>
      </c>
      <c r="G1585" s="8" t="s">
        <v>2389</v>
      </c>
      <c r="H1585" s="7" t="s">
        <v>83</v>
      </c>
      <c r="I1585" s="7" t="s">
        <v>801</v>
      </c>
      <c r="J1585" s="8" t="s">
        <v>75</v>
      </c>
      <c r="K1585" s="8" t="s">
        <v>2390</v>
      </c>
      <c r="L1585" s="7">
        <v>2017</v>
      </c>
      <c r="M1585" s="9">
        <v>43224</v>
      </c>
      <c r="N1585" s="10" t="s">
        <v>77</v>
      </c>
      <c r="O1585" s="10">
        <v>0</v>
      </c>
      <c r="P1585" s="10" t="s">
        <v>78</v>
      </c>
      <c r="Q1585" s="10" t="s">
        <v>78</v>
      </c>
      <c r="R1585" s="10" t="s">
        <v>78</v>
      </c>
      <c r="S1585" s="10" t="s">
        <v>78</v>
      </c>
      <c r="T1585" s="8" t="s">
        <v>90</v>
      </c>
      <c r="U1585" s="7" t="s">
        <v>1596</v>
      </c>
      <c r="V1585" s="8" t="s">
        <v>1597</v>
      </c>
      <c r="W1585" s="7" t="s">
        <v>83</v>
      </c>
      <c r="X1585" s="11" t="s">
        <v>105</v>
      </c>
      <c r="Y1585" s="8">
        <v>705</v>
      </c>
      <c r="Z1585" s="8" t="s">
        <v>106</v>
      </c>
      <c r="AA1585" s="7" t="s">
        <v>107</v>
      </c>
      <c r="AB1585" s="12" t="s">
        <v>108</v>
      </c>
      <c r="AC1585" s="4">
        <f t="shared" si="240"/>
        <v>1</v>
      </c>
      <c r="AD1585" s="2">
        <f>IF(COUNTIF(D$2:D1585,D1585)&gt;1,0,1)</f>
        <v>0</v>
      </c>
      <c r="AG1585" s="2">
        <f t="shared" si="241"/>
        <v>0</v>
      </c>
      <c r="AH1585" s="2">
        <f t="shared" si="247"/>
        <v>0</v>
      </c>
      <c r="AI1585" s="2">
        <f t="shared" si="242"/>
        <v>0</v>
      </c>
      <c r="AJ1585" s="44" t="str">
        <f t="shared" si="243"/>
        <v>G0711271630399664N</v>
      </c>
      <c r="AK1585" s="2">
        <f>IF(COUNTIF(AJ$2:AJ1585,AJ1585)&gt;1,0,1)</f>
        <v>1</v>
      </c>
      <c r="AL1585" s="2">
        <f t="shared" si="244"/>
        <v>0</v>
      </c>
      <c r="AM1585" s="2">
        <f t="shared" si="245"/>
        <v>0</v>
      </c>
      <c r="AN1585" s="2">
        <f t="shared" si="246"/>
        <v>0</v>
      </c>
      <c r="AO1585" s="2">
        <f>VLOOKUP(D1585,'[1]Matriculados PD 2015_2019'!$D:$F,3,0)</f>
        <v>0</v>
      </c>
      <c r="AP1585" s="2">
        <f t="shared" si="248"/>
        <v>0</v>
      </c>
      <c r="AQ1585" s="2">
        <f t="shared" si="249"/>
        <v>0</v>
      </c>
    </row>
    <row r="1586" spans="1:43">
      <c r="A1586" s="2">
        <v>536</v>
      </c>
      <c r="B1586" s="6" t="s">
        <v>636</v>
      </c>
      <c r="C1586" s="7" t="s">
        <v>120</v>
      </c>
      <c r="D1586" s="7" t="s">
        <v>2392</v>
      </c>
      <c r="E1586" s="8">
        <v>20076715</v>
      </c>
      <c r="F1586" s="8">
        <v>102487</v>
      </c>
      <c r="G1586" s="8" t="s">
        <v>2393</v>
      </c>
      <c r="H1586" s="7" t="s">
        <v>83</v>
      </c>
      <c r="I1586" s="7" t="s">
        <v>801</v>
      </c>
      <c r="J1586" s="8" t="s">
        <v>75</v>
      </c>
      <c r="K1586" s="8" t="s">
        <v>2394</v>
      </c>
      <c r="L1586" s="7">
        <v>2017</v>
      </c>
      <c r="M1586" s="9">
        <v>43263</v>
      </c>
      <c r="N1586" s="10" t="s">
        <v>77</v>
      </c>
      <c r="O1586" s="10">
        <v>0</v>
      </c>
      <c r="P1586" s="10" t="s">
        <v>78</v>
      </c>
      <c r="Q1586" s="10" t="s">
        <v>78</v>
      </c>
      <c r="R1586" s="10" t="s">
        <v>78</v>
      </c>
      <c r="S1586" s="10" t="s">
        <v>78</v>
      </c>
      <c r="T1586" s="8" t="s">
        <v>80</v>
      </c>
      <c r="U1586" s="7" t="s">
        <v>2298</v>
      </c>
      <c r="V1586" s="8" t="s">
        <v>2395</v>
      </c>
      <c r="W1586" s="7"/>
      <c r="X1586" s="11"/>
      <c r="Y1586" s="8"/>
      <c r="Z1586" s="8"/>
      <c r="AA1586" s="7"/>
      <c r="AB1586" s="12"/>
      <c r="AC1586" s="4">
        <f t="shared" si="240"/>
        <v>1</v>
      </c>
      <c r="AD1586" s="2">
        <f>IF(COUNTIF(D$2:D1586,D1586)&gt;1,0,1)</f>
        <v>1</v>
      </c>
      <c r="AG1586" s="2">
        <f t="shared" si="241"/>
        <v>0</v>
      </c>
      <c r="AH1586" s="2">
        <f t="shared" si="247"/>
        <v>0</v>
      </c>
      <c r="AI1586" s="2">
        <f t="shared" si="242"/>
        <v>1</v>
      </c>
      <c r="AJ1586" s="44" t="str">
        <f t="shared" si="243"/>
        <v>G1771332430402000W</v>
      </c>
      <c r="AK1586" s="2">
        <f>IF(COUNTIF(AJ$2:AJ1586,AJ1586)&gt;1,0,1)</f>
        <v>1</v>
      </c>
      <c r="AL1586" s="2">
        <f t="shared" si="244"/>
        <v>1</v>
      </c>
      <c r="AM1586" s="2">
        <f t="shared" si="245"/>
        <v>0</v>
      </c>
      <c r="AN1586" s="2">
        <f t="shared" si="246"/>
        <v>1</v>
      </c>
      <c r="AO1586" s="2" t="str">
        <f>VLOOKUP(D1586,'[1]Matriculados PD 2015_2019'!$D:$F,3,0)</f>
        <v>completo</v>
      </c>
      <c r="AP1586" s="2">
        <f t="shared" si="248"/>
        <v>1</v>
      </c>
      <c r="AQ1586" s="2">
        <f t="shared" si="249"/>
        <v>0</v>
      </c>
    </row>
    <row r="1587" spans="1:43">
      <c r="A1587" s="2">
        <v>536</v>
      </c>
      <c r="B1587" s="5" t="s">
        <v>636</v>
      </c>
      <c r="C1587" s="13" t="s">
        <v>120</v>
      </c>
      <c r="D1587" s="13" t="s">
        <v>2392</v>
      </c>
      <c r="E1587" s="14">
        <v>20076715</v>
      </c>
      <c r="F1587" s="14">
        <v>102487</v>
      </c>
      <c r="G1587" s="14" t="s">
        <v>2393</v>
      </c>
      <c r="H1587" s="13" t="s">
        <v>83</v>
      </c>
      <c r="I1587" s="13" t="s">
        <v>801</v>
      </c>
      <c r="J1587" s="14" t="s">
        <v>75</v>
      </c>
      <c r="K1587" s="14" t="s">
        <v>2394</v>
      </c>
      <c r="L1587" s="13">
        <v>2017</v>
      </c>
      <c r="M1587" s="15">
        <v>43263</v>
      </c>
      <c r="N1587" s="16" t="s">
        <v>77</v>
      </c>
      <c r="O1587" s="16">
        <v>0</v>
      </c>
      <c r="P1587" s="16" t="s">
        <v>78</v>
      </c>
      <c r="Q1587" s="16" t="s">
        <v>78</v>
      </c>
      <c r="R1587" s="16" t="s">
        <v>78</v>
      </c>
      <c r="S1587" s="16" t="s">
        <v>78</v>
      </c>
      <c r="T1587" s="14" t="s">
        <v>90</v>
      </c>
      <c r="U1587" s="13" t="s">
        <v>805</v>
      </c>
      <c r="V1587" s="14" t="s">
        <v>806</v>
      </c>
      <c r="W1587" s="13" t="s">
        <v>73</v>
      </c>
      <c r="X1587" s="17" t="s">
        <v>4693</v>
      </c>
      <c r="Y1587" s="14">
        <v>235</v>
      </c>
      <c r="Z1587" s="14" t="s">
        <v>262</v>
      </c>
      <c r="AA1587" s="13" t="s">
        <v>263</v>
      </c>
      <c r="AB1587" s="18" t="s">
        <v>264</v>
      </c>
      <c r="AC1587" s="4">
        <f t="shared" si="240"/>
        <v>1</v>
      </c>
      <c r="AD1587" s="2">
        <f>IF(COUNTIF(D$2:D1587,D1587)&gt;1,0,1)</f>
        <v>0</v>
      </c>
      <c r="AG1587" s="2">
        <f t="shared" si="241"/>
        <v>0</v>
      </c>
      <c r="AH1587" s="2">
        <f t="shared" si="247"/>
        <v>0</v>
      </c>
      <c r="AI1587" s="2">
        <f t="shared" si="242"/>
        <v>0</v>
      </c>
      <c r="AJ1587" s="44" t="str">
        <f t="shared" si="243"/>
        <v>G1771332430531500N</v>
      </c>
      <c r="AK1587" s="2">
        <f>IF(COUNTIF(AJ$2:AJ1587,AJ1587)&gt;1,0,1)</f>
        <v>1</v>
      </c>
      <c r="AL1587" s="2">
        <f t="shared" si="244"/>
        <v>0</v>
      </c>
      <c r="AM1587" s="2">
        <f t="shared" si="245"/>
        <v>0</v>
      </c>
      <c r="AN1587" s="2">
        <f t="shared" si="246"/>
        <v>0</v>
      </c>
      <c r="AO1587" s="2" t="str">
        <f>VLOOKUP(D1587,'[1]Matriculados PD 2015_2019'!$D:$F,3,0)</f>
        <v>completo</v>
      </c>
      <c r="AP1587" s="2">
        <f t="shared" si="248"/>
        <v>0</v>
      </c>
      <c r="AQ1587" s="2">
        <f t="shared" si="249"/>
        <v>0</v>
      </c>
    </row>
    <row r="1588" spans="1:43">
      <c r="A1588" s="2">
        <v>536</v>
      </c>
      <c r="B1588" s="6" t="s">
        <v>636</v>
      </c>
      <c r="C1588" s="7" t="s">
        <v>120</v>
      </c>
      <c r="D1588" s="7" t="s">
        <v>2396</v>
      </c>
      <c r="E1588" s="8">
        <v>20053883</v>
      </c>
      <c r="F1588" s="8">
        <v>102487</v>
      </c>
      <c r="G1588" s="8" t="s">
        <v>2397</v>
      </c>
      <c r="H1588" s="7" t="s">
        <v>73</v>
      </c>
      <c r="I1588" s="7" t="s">
        <v>801</v>
      </c>
      <c r="J1588" s="8" t="s">
        <v>75</v>
      </c>
      <c r="K1588" s="8" t="s">
        <v>2398</v>
      </c>
      <c r="L1588" s="7">
        <v>2017</v>
      </c>
      <c r="M1588" s="9">
        <v>43035</v>
      </c>
      <c r="N1588" s="10" t="s">
        <v>77</v>
      </c>
      <c r="O1588" s="10">
        <v>0</v>
      </c>
      <c r="P1588" s="10" t="s">
        <v>78</v>
      </c>
      <c r="Q1588" s="10" t="s">
        <v>78</v>
      </c>
      <c r="R1588" s="10" t="s">
        <v>78</v>
      </c>
      <c r="S1588" s="10" t="s">
        <v>78</v>
      </c>
      <c r="T1588" s="8" t="s">
        <v>80</v>
      </c>
      <c r="U1588" s="7" t="s">
        <v>640</v>
      </c>
      <c r="V1588" s="8" t="s">
        <v>641</v>
      </c>
      <c r="W1588" s="7" t="s">
        <v>83</v>
      </c>
      <c r="X1588" s="11" t="s">
        <v>642</v>
      </c>
      <c r="Y1588" s="8">
        <v>505</v>
      </c>
      <c r="Z1588" s="8" t="s">
        <v>643</v>
      </c>
      <c r="AA1588" s="7" t="s">
        <v>107</v>
      </c>
      <c r="AB1588" s="12" t="s">
        <v>108</v>
      </c>
      <c r="AC1588" s="4">
        <f t="shared" si="240"/>
        <v>1</v>
      </c>
      <c r="AD1588" s="2">
        <f>IF(COUNTIF(D$2:D1588,D1588)&gt;1,0,1)</f>
        <v>1</v>
      </c>
      <c r="AG1588" s="2">
        <f t="shared" si="241"/>
        <v>0</v>
      </c>
      <c r="AH1588" s="2">
        <f t="shared" si="247"/>
        <v>0</v>
      </c>
      <c r="AI1588" s="2">
        <f t="shared" si="242"/>
        <v>1</v>
      </c>
      <c r="AJ1588" s="44" t="str">
        <f t="shared" si="243"/>
        <v>G2478306330417127H</v>
      </c>
      <c r="AK1588" s="2">
        <f>IF(COUNTIF(AJ$2:AJ1588,AJ1588)&gt;1,0,1)</f>
        <v>1</v>
      </c>
      <c r="AL1588" s="2">
        <f t="shared" si="244"/>
        <v>1</v>
      </c>
      <c r="AM1588" s="2">
        <f t="shared" si="245"/>
        <v>0</v>
      </c>
      <c r="AN1588" s="2">
        <f t="shared" si="246"/>
        <v>1</v>
      </c>
      <c r="AO1588" s="2" t="str">
        <f>VLOOKUP(D1588,'[1]Matriculados PD 2015_2019'!$D:$F,3,0)</f>
        <v>completo</v>
      </c>
      <c r="AP1588" s="2">
        <f t="shared" si="248"/>
        <v>1</v>
      </c>
      <c r="AQ1588" s="2">
        <f t="shared" si="249"/>
        <v>0</v>
      </c>
    </row>
    <row r="1589" spans="1:43">
      <c r="A1589" s="2">
        <v>536</v>
      </c>
      <c r="B1589" s="5" t="s">
        <v>636</v>
      </c>
      <c r="C1589" s="13" t="s">
        <v>120</v>
      </c>
      <c r="D1589" s="13" t="s">
        <v>2396</v>
      </c>
      <c r="E1589" s="14">
        <v>20053883</v>
      </c>
      <c r="F1589" s="14">
        <v>102487</v>
      </c>
      <c r="G1589" s="14" t="s">
        <v>2397</v>
      </c>
      <c r="H1589" s="13" t="s">
        <v>73</v>
      </c>
      <c r="I1589" s="13" t="s">
        <v>801</v>
      </c>
      <c r="J1589" s="14" t="s">
        <v>75</v>
      </c>
      <c r="K1589" s="14" t="s">
        <v>2398</v>
      </c>
      <c r="L1589" s="13">
        <v>2017</v>
      </c>
      <c r="M1589" s="15">
        <v>43035</v>
      </c>
      <c r="N1589" s="16" t="s">
        <v>77</v>
      </c>
      <c r="O1589" s="16">
        <v>0</v>
      </c>
      <c r="P1589" s="16" t="s">
        <v>78</v>
      </c>
      <c r="Q1589" s="16" t="s">
        <v>78</v>
      </c>
      <c r="R1589" s="16" t="s">
        <v>78</v>
      </c>
      <c r="S1589" s="16" t="s">
        <v>78</v>
      </c>
      <c r="T1589" s="14" t="s">
        <v>80</v>
      </c>
      <c r="U1589" s="13" t="s">
        <v>2399</v>
      </c>
      <c r="V1589" s="14" t="s">
        <v>2400</v>
      </c>
      <c r="W1589" s="13" t="s">
        <v>73</v>
      </c>
      <c r="X1589" s="17" t="s">
        <v>105</v>
      </c>
      <c r="Y1589" s="14">
        <v>540</v>
      </c>
      <c r="Z1589" s="14" t="s">
        <v>635</v>
      </c>
      <c r="AA1589" s="13" t="s">
        <v>107</v>
      </c>
      <c r="AB1589" s="18" t="s">
        <v>108</v>
      </c>
      <c r="AC1589" s="4">
        <f t="shared" si="240"/>
        <v>1</v>
      </c>
      <c r="AD1589" s="2">
        <f>IF(COUNTIF(D$2:D1589,D1589)&gt;1,0,1)</f>
        <v>0</v>
      </c>
      <c r="AG1589" s="2">
        <f t="shared" si="241"/>
        <v>0</v>
      </c>
      <c r="AH1589" s="2">
        <f t="shared" si="247"/>
        <v>0</v>
      </c>
      <c r="AI1589" s="2">
        <f t="shared" si="242"/>
        <v>0</v>
      </c>
      <c r="AJ1589" s="44" t="str">
        <f t="shared" si="243"/>
        <v>G2478306330526168Q</v>
      </c>
      <c r="AK1589" s="2">
        <f>IF(COUNTIF(AJ$2:AJ1589,AJ1589)&gt;1,0,1)</f>
        <v>1</v>
      </c>
      <c r="AL1589" s="2">
        <f t="shared" si="244"/>
        <v>0</v>
      </c>
      <c r="AM1589" s="2">
        <f t="shared" si="245"/>
        <v>0</v>
      </c>
      <c r="AN1589" s="2">
        <f t="shared" si="246"/>
        <v>0</v>
      </c>
      <c r="AO1589" s="2" t="str">
        <f>VLOOKUP(D1589,'[1]Matriculados PD 2015_2019'!$D:$F,3,0)</f>
        <v>completo</v>
      </c>
      <c r="AP1589" s="2">
        <f t="shared" si="248"/>
        <v>0</v>
      </c>
      <c r="AQ1589" s="2">
        <f t="shared" si="249"/>
        <v>0</v>
      </c>
    </row>
    <row r="1590" spans="1:43">
      <c r="A1590" s="2">
        <v>536</v>
      </c>
      <c r="B1590" s="6" t="s">
        <v>636</v>
      </c>
      <c r="C1590" s="7" t="s">
        <v>120</v>
      </c>
      <c r="D1590" s="7" t="s">
        <v>2396</v>
      </c>
      <c r="E1590" s="8">
        <v>20053883</v>
      </c>
      <c r="F1590" s="8">
        <v>102487</v>
      </c>
      <c r="G1590" s="8" t="s">
        <v>2397</v>
      </c>
      <c r="H1590" s="7" t="s">
        <v>73</v>
      </c>
      <c r="I1590" s="7" t="s">
        <v>801</v>
      </c>
      <c r="J1590" s="8" t="s">
        <v>75</v>
      </c>
      <c r="K1590" s="8" t="s">
        <v>2398</v>
      </c>
      <c r="L1590" s="7">
        <v>2017</v>
      </c>
      <c r="M1590" s="9">
        <v>43035</v>
      </c>
      <c r="N1590" s="10" t="s">
        <v>77</v>
      </c>
      <c r="O1590" s="10">
        <v>0</v>
      </c>
      <c r="P1590" s="10" t="s">
        <v>78</v>
      </c>
      <c r="Q1590" s="10" t="s">
        <v>78</v>
      </c>
      <c r="R1590" s="10" t="s">
        <v>78</v>
      </c>
      <c r="S1590" s="10" t="s">
        <v>78</v>
      </c>
      <c r="T1590" s="8" t="s">
        <v>90</v>
      </c>
      <c r="U1590" s="7" t="s">
        <v>2399</v>
      </c>
      <c r="V1590" s="8" t="s">
        <v>2400</v>
      </c>
      <c r="W1590" s="7" t="s">
        <v>73</v>
      </c>
      <c r="X1590" s="11" t="s">
        <v>105</v>
      </c>
      <c r="Y1590" s="8">
        <v>540</v>
      </c>
      <c r="Z1590" s="8" t="s">
        <v>635</v>
      </c>
      <c r="AA1590" s="7" t="s">
        <v>107</v>
      </c>
      <c r="AB1590" s="12" t="s">
        <v>108</v>
      </c>
      <c r="AC1590" s="4">
        <f t="shared" si="240"/>
        <v>1</v>
      </c>
      <c r="AD1590" s="2">
        <f>IF(COUNTIF(D$2:D1590,D1590)&gt;1,0,1)</f>
        <v>0</v>
      </c>
      <c r="AG1590" s="2">
        <f t="shared" si="241"/>
        <v>0</v>
      </c>
      <c r="AH1590" s="2">
        <f t="shared" si="247"/>
        <v>0</v>
      </c>
      <c r="AI1590" s="2">
        <f t="shared" si="242"/>
        <v>0</v>
      </c>
      <c r="AJ1590" s="44" t="str">
        <f t="shared" si="243"/>
        <v>G2478306330526168Q</v>
      </c>
      <c r="AK1590" s="2">
        <f>IF(COUNTIF(AJ$2:AJ1590,AJ1590)&gt;1,0,1)</f>
        <v>0</v>
      </c>
      <c r="AL1590" s="2">
        <f t="shared" si="244"/>
        <v>0</v>
      </c>
      <c r="AM1590" s="2">
        <f t="shared" si="245"/>
        <v>0</v>
      </c>
      <c r="AN1590" s="2">
        <f t="shared" si="246"/>
        <v>0</v>
      </c>
      <c r="AO1590" s="2" t="str">
        <f>VLOOKUP(D1590,'[1]Matriculados PD 2015_2019'!$D:$F,3,0)</f>
        <v>completo</v>
      </c>
      <c r="AP1590" s="2">
        <f t="shared" si="248"/>
        <v>0</v>
      </c>
      <c r="AQ1590" s="2">
        <f t="shared" si="249"/>
        <v>0</v>
      </c>
    </row>
    <row r="1591" spans="1:43">
      <c r="A1591" s="2">
        <v>536</v>
      </c>
      <c r="B1591" s="5" t="s">
        <v>636</v>
      </c>
      <c r="C1591" s="13" t="s">
        <v>120</v>
      </c>
      <c r="D1591" s="13" t="s">
        <v>2401</v>
      </c>
      <c r="E1591" s="14">
        <v>20014625</v>
      </c>
      <c r="F1591" s="14">
        <v>102487</v>
      </c>
      <c r="G1591" s="14" t="s">
        <v>2402</v>
      </c>
      <c r="H1591" s="13" t="s">
        <v>83</v>
      </c>
      <c r="I1591" s="13" t="s">
        <v>810</v>
      </c>
      <c r="J1591" s="14" t="s">
        <v>75</v>
      </c>
      <c r="K1591" s="14" t="s">
        <v>2403</v>
      </c>
      <c r="L1591" s="13">
        <v>2017</v>
      </c>
      <c r="M1591" s="15">
        <v>43080</v>
      </c>
      <c r="N1591" s="16" t="s">
        <v>113</v>
      </c>
      <c r="O1591" s="16">
        <v>0</v>
      </c>
      <c r="P1591" s="16" t="s">
        <v>78</v>
      </c>
      <c r="Q1591" s="16" t="s">
        <v>78</v>
      </c>
      <c r="R1591" s="16" t="s">
        <v>78</v>
      </c>
      <c r="S1591" s="16" t="s">
        <v>79</v>
      </c>
      <c r="T1591" s="14" t="s">
        <v>80</v>
      </c>
      <c r="U1591" s="13" t="s">
        <v>2372</v>
      </c>
      <c r="V1591" s="14" t="s">
        <v>2373</v>
      </c>
      <c r="W1591" s="13"/>
      <c r="X1591" s="17"/>
      <c r="Y1591" s="14"/>
      <c r="Z1591" s="14"/>
      <c r="AA1591" s="13"/>
      <c r="AB1591" s="18"/>
      <c r="AC1591" s="4">
        <f t="shared" si="240"/>
        <v>1</v>
      </c>
      <c r="AD1591" s="2">
        <f>IF(COUNTIF(D$2:D1591,D1591)&gt;1,0,1)</f>
        <v>1</v>
      </c>
      <c r="AG1591" s="2">
        <f t="shared" si="241"/>
        <v>0</v>
      </c>
      <c r="AH1591" s="2">
        <f t="shared" si="247"/>
        <v>0</v>
      </c>
      <c r="AI1591" s="2">
        <f t="shared" si="242"/>
        <v>0</v>
      </c>
      <c r="AJ1591" s="44" t="str">
        <f t="shared" si="243"/>
        <v>K2726858928694994X</v>
      </c>
      <c r="AK1591" s="2">
        <f>IF(COUNTIF(AJ$2:AJ1591,AJ1591)&gt;1,0,1)</f>
        <v>1</v>
      </c>
      <c r="AL1591" s="2">
        <f t="shared" si="244"/>
        <v>1</v>
      </c>
      <c r="AM1591" s="2">
        <f t="shared" si="245"/>
        <v>1</v>
      </c>
      <c r="AN1591" s="2">
        <f t="shared" si="246"/>
        <v>1</v>
      </c>
      <c r="AO1591" s="2" t="str">
        <f>VLOOKUP(D1591,'[1]Matriculados PD 2015_2019'!$D:$F,3,0)</f>
        <v>completo</v>
      </c>
      <c r="AP1591" s="2">
        <f t="shared" si="248"/>
        <v>1</v>
      </c>
      <c r="AQ1591" s="2">
        <f t="shared" si="249"/>
        <v>0</v>
      </c>
    </row>
    <row r="1592" spans="1:43">
      <c r="A1592" s="2">
        <v>536</v>
      </c>
      <c r="B1592" s="5" t="s">
        <v>636</v>
      </c>
      <c r="C1592" s="13" t="s">
        <v>120</v>
      </c>
      <c r="D1592" s="13" t="s">
        <v>2401</v>
      </c>
      <c r="E1592" s="14">
        <v>20014625</v>
      </c>
      <c r="F1592" s="14">
        <v>102487</v>
      </c>
      <c r="G1592" s="14" t="s">
        <v>2402</v>
      </c>
      <c r="H1592" s="13" t="s">
        <v>83</v>
      </c>
      <c r="I1592" s="13" t="s">
        <v>810</v>
      </c>
      <c r="J1592" s="14" t="s">
        <v>75</v>
      </c>
      <c r="K1592" s="14" t="s">
        <v>2403</v>
      </c>
      <c r="L1592" s="13">
        <v>2017</v>
      </c>
      <c r="M1592" s="15">
        <v>43080</v>
      </c>
      <c r="N1592" s="16" t="s">
        <v>113</v>
      </c>
      <c r="O1592" s="16">
        <v>0</v>
      </c>
      <c r="P1592" s="16" t="s">
        <v>78</v>
      </c>
      <c r="Q1592" s="16" t="s">
        <v>78</v>
      </c>
      <c r="R1592" s="16" t="s">
        <v>78</v>
      </c>
      <c r="S1592" s="16" t="s">
        <v>79</v>
      </c>
      <c r="T1592" s="14" t="s">
        <v>80</v>
      </c>
      <c r="U1592" s="13" t="s">
        <v>2404</v>
      </c>
      <c r="V1592" s="14" t="s">
        <v>2405</v>
      </c>
      <c r="W1592" s="13"/>
      <c r="X1592" s="17"/>
      <c r="Y1592" s="14"/>
      <c r="Z1592" s="14"/>
      <c r="AA1592" s="13"/>
      <c r="AB1592" s="18"/>
      <c r="AC1592" s="4">
        <f t="shared" si="240"/>
        <v>1</v>
      </c>
      <c r="AD1592" s="2">
        <f>IF(COUNTIF(D$2:D1592,D1592)&gt;1,0,1)</f>
        <v>0</v>
      </c>
      <c r="AG1592" s="2">
        <f t="shared" si="241"/>
        <v>0</v>
      </c>
      <c r="AH1592" s="2">
        <f t="shared" si="247"/>
        <v>0</v>
      </c>
      <c r="AI1592" s="2">
        <f t="shared" si="242"/>
        <v>0</v>
      </c>
      <c r="AJ1592" s="44" t="str">
        <f t="shared" si="243"/>
        <v>K2726858944222867P</v>
      </c>
      <c r="AK1592" s="2">
        <f>IF(COUNTIF(AJ$2:AJ1592,AJ1592)&gt;1,0,1)</f>
        <v>1</v>
      </c>
      <c r="AL1592" s="2">
        <f t="shared" si="244"/>
        <v>0</v>
      </c>
      <c r="AM1592" s="2">
        <f t="shared" si="245"/>
        <v>0</v>
      </c>
      <c r="AN1592" s="2">
        <f t="shared" si="246"/>
        <v>0</v>
      </c>
      <c r="AO1592" s="2" t="str">
        <f>VLOOKUP(D1592,'[1]Matriculados PD 2015_2019'!$D:$F,3,0)</f>
        <v>completo</v>
      </c>
      <c r="AP1592" s="2">
        <f t="shared" si="248"/>
        <v>0</v>
      </c>
      <c r="AQ1592" s="2">
        <f t="shared" si="249"/>
        <v>0</v>
      </c>
    </row>
    <row r="1593" spans="1:43">
      <c r="A1593" s="2">
        <v>536</v>
      </c>
      <c r="B1593" s="6" t="s">
        <v>636</v>
      </c>
      <c r="C1593" s="7" t="s">
        <v>120</v>
      </c>
      <c r="D1593" s="7" t="s">
        <v>2401</v>
      </c>
      <c r="E1593" s="8">
        <v>20014625</v>
      </c>
      <c r="F1593" s="8">
        <v>102487</v>
      </c>
      <c r="G1593" s="8" t="s">
        <v>2402</v>
      </c>
      <c r="H1593" s="7" t="s">
        <v>83</v>
      </c>
      <c r="I1593" s="7" t="s">
        <v>810</v>
      </c>
      <c r="J1593" s="8" t="s">
        <v>75</v>
      </c>
      <c r="K1593" s="8" t="s">
        <v>2403</v>
      </c>
      <c r="L1593" s="7">
        <v>2017</v>
      </c>
      <c r="M1593" s="9">
        <v>43080</v>
      </c>
      <c r="N1593" s="10" t="s">
        <v>113</v>
      </c>
      <c r="O1593" s="10">
        <v>0</v>
      </c>
      <c r="P1593" s="10" t="s">
        <v>78</v>
      </c>
      <c r="Q1593" s="10" t="s">
        <v>78</v>
      </c>
      <c r="R1593" s="10" t="s">
        <v>78</v>
      </c>
      <c r="S1593" s="10" t="s">
        <v>79</v>
      </c>
      <c r="T1593" s="8" t="s">
        <v>90</v>
      </c>
      <c r="U1593" s="7" t="s">
        <v>2356</v>
      </c>
      <c r="V1593" s="8" t="s">
        <v>2357</v>
      </c>
      <c r="W1593" s="7" t="s">
        <v>83</v>
      </c>
      <c r="X1593" s="11" t="s">
        <v>137</v>
      </c>
      <c r="Y1593" s="8">
        <v>420</v>
      </c>
      <c r="Z1593" s="8" t="s">
        <v>137</v>
      </c>
      <c r="AA1593" s="7" t="s">
        <v>99</v>
      </c>
      <c r="AB1593" s="12" t="s">
        <v>100</v>
      </c>
      <c r="AC1593" s="4">
        <f t="shared" si="240"/>
        <v>1</v>
      </c>
      <c r="AD1593" s="2">
        <f>IF(COUNTIF(D$2:D1593,D1593)&gt;1,0,1)</f>
        <v>0</v>
      </c>
      <c r="AG1593" s="2">
        <f t="shared" si="241"/>
        <v>0</v>
      </c>
      <c r="AH1593" s="2">
        <f t="shared" si="247"/>
        <v>0</v>
      </c>
      <c r="AI1593" s="2">
        <f t="shared" si="242"/>
        <v>0</v>
      </c>
      <c r="AJ1593" s="44" t="str">
        <f t="shared" si="243"/>
        <v>K2726858930398754E</v>
      </c>
      <c r="AK1593" s="2">
        <f>IF(COUNTIF(AJ$2:AJ1593,AJ1593)&gt;1,0,1)</f>
        <v>1</v>
      </c>
      <c r="AL1593" s="2">
        <f t="shared" si="244"/>
        <v>0</v>
      </c>
      <c r="AM1593" s="2">
        <f t="shared" si="245"/>
        <v>0</v>
      </c>
      <c r="AN1593" s="2">
        <f t="shared" si="246"/>
        <v>0</v>
      </c>
      <c r="AO1593" s="2" t="str">
        <f>VLOOKUP(D1593,'[1]Matriculados PD 2015_2019'!$D:$F,3,0)</f>
        <v>completo</v>
      </c>
      <c r="AP1593" s="2">
        <f t="shared" si="248"/>
        <v>0</v>
      </c>
      <c r="AQ1593" s="2">
        <f t="shared" si="249"/>
        <v>0</v>
      </c>
    </row>
    <row r="1594" spans="1:43">
      <c r="A1594" s="2">
        <v>537</v>
      </c>
      <c r="B1594" s="5" t="s">
        <v>807</v>
      </c>
      <c r="C1594" s="13" t="s">
        <v>120</v>
      </c>
      <c r="D1594" s="13">
        <v>93234528</v>
      </c>
      <c r="E1594" s="14">
        <v>20059490</v>
      </c>
      <c r="F1594" s="14">
        <v>102488</v>
      </c>
      <c r="G1594" s="14" t="s">
        <v>2406</v>
      </c>
      <c r="H1594" s="13" t="s">
        <v>73</v>
      </c>
      <c r="I1594" s="13" t="s">
        <v>308</v>
      </c>
      <c r="J1594" s="14" t="s">
        <v>75</v>
      </c>
      <c r="K1594" s="14" t="s">
        <v>2407</v>
      </c>
      <c r="L1594" s="13">
        <v>2017</v>
      </c>
      <c r="M1594" s="15">
        <v>43297</v>
      </c>
      <c r="N1594" s="16" t="s">
        <v>77</v>
      </c>
      <c r="O1594" s="16">
        <v>0</v>
      </c>
      <c r="P1594" s="16" t="s">
        <v>78</v>
      </c>
      <c r="Q1594" s="16" t="s">
        <v>78</v>
      </c>
      <c r="R1594" s="16" t="s">
        <v>78</v>
      </c>
      <c r="S1594" s="16" t="s">
        <v>78</v>
      </c>
      <c r="T1594" s="14" t="s">
        <v>80</v>
      </c>
      <c r="U1594" s="13" t="s">
        <v>1694</v>
      </c>
      <c r="V1594" s="14" t="s">
        <v>1695</v>
      </c>
      <c r="W1594" s="13" t="s">
        <v>83</v>
      </c>
      <c r="X1594" s="17" t="s">
        <v>814</v>
      </c>
      <c r="Y1594" s="14">
        <v>345</v>
      </c>
      <c r="Z1594" s="14" t="s">
        <v>815</v>
      </c>
      <c r="AA1594" s="13" t="s">
        <v>781</v>
      </c>
      <c r="AB1594" s="18" t="s">
        <v>782</v>
      </c>
      <c r="AC1594" s="4">
        <f t="shared" si="240"/>
        <v>1</v>
      </c>
      <c r="AD1594" s="2">
        <f>IF(COUNTIF(D$2:D1594,D1594)&gt;1,0,1)</f>
        <v>1</v>
      </c>
      <c r="AG1594" s="2">
        <f t="shared" si="241"/>
        <v>0</v>
      </c>
      <c r="AH1594" s="2">
        <f t="shared" si="247"/>
        <v>0</v>
      </c>
      <c r="AI1594" s="2">
        <f t="shared" si="242"/>
        <v>1</v>
      </c>
      <c r="AJ1594" s="44" t="str">
        <f t="shared" si="243"/>
        <v>9323452834000170Y</v>
      </c>
      <c r="AK1594" s="2">
        <f>IF(COUNTIF(AJ$2:AJ1594,AJ1594)&gt;1,0,1)</f>
        <v>1</v>
      </c>
      <c r="AL1594" s="2">
        <f t="shared" si="244"/>
        <v>1</v>
      </c>
      <c r="AM1594" s="2">
        <f t="shared" si="245"/>
        <v>0</v>
      </c>
      <c r="AN1594" s="2">
        <f t="shared" si="246"/>
        <v>1</v>
      </c>
      <c r="AO1594" s="2" t="str">
        <f>VLOOKUP(D1594,'[1]Matriculados PD 2015_2019'!$D:$F,3,0)</f>
        <v>completo</v>
      </c>
      <c r="AP1594" s="2">
        <f t="shared" si="248"/>
        <v>1</v>
      </c>
      <c r="AQ1594" s="2">
        <f t="shared" si="249"/>
        <v>0</v>
      </c>
    </row>
    <row r="1595" spans="1:43">
      <c r="A1595" s="2">
        <v>537</v>
      </c>
      <c r="B1595" s="6" t="s">
        <v>807</v>
      </c>
      <c r="C1595" s="7" t="s">
        <v>120</v>
      </c>
      <c r="D1595" s="7">
        <v>93234528</v>
      </c>
      <c r="E1595" s="8">
        <v>20059490</v>
      </c>
      <c r="F1595" s="8">
        <v>102488</v>
      </c>
      <c r="G1595" s="8" t="s">
        <v>2406</v>
      </c>
      <c r="H1595" s="7" t="s">
        <v>73</v>
      </c>
      <c r="I1595" s="7" t="s">
        <v>308</v>
      </c>
      <c r="J1595" s="8" t="s">
        <v>75</v>
      </c>
      <c r="K1595" s="8" t="s">
        <v>2407</v>
      </c>
      <c r="L1595" s="7">
        <v>2017</v>
      </c>
      <c r="M1595" s="9">
        <v>43297</v>
      </c>
      <c r="N1595" s="10" t="s">
        <v>77</v>
      </c>
      <c r="O1595" s="10">
        <v>0</v>
      </c>
      <c r="P1595" s="10" t="s">
        <v>78</v>
      </c>
      <c r="Q1595" s="10" t="s">
        <v>78</v>
      </c>
      <c r="R1595" s="10" t="s">
        <v>78</v>
      </c>
      <c r="S1595" s="10" t="s">
        <v>78</v>
      </c>
      <c r="T1595" s="8" t="s">
        <v>80</v>
      </c>
      <c r="U1595" s="7" t="s">
        <v>2408</v>
      </c>
      <c r="V1595" s="8" t="s">
        <v>2409</v>
      </c>
      <c r="W1595" s="7" t="s">
        <v>73</v>
      </c>
      <c r="X1595" s="11" t="s">
        <v>565</v>
      </c>
      <c r="Y1595" s="8">
        <v>567</v>
      </c>
      <c r="Z1595" s="8" t="s">
        <v>861</v>
      </c>
      <c r="AA1595" s="7" t="s">
        <v>781</v>
      </c>
      <c r="AB1595" s="12" t="s">
        <v>782</v>
      </c>
      <c r="AC1595" s="4">
        <f t="shared" si="240"/>
        <v>1</v>
      </c>
      <c r="AD1595" s="2">
        <f>IF(COUNTIF(D$2:D1595,D1595)&gt;1,0,1)</f>
        <v>0</v>
      </c>
      <c r="AG1595" s="2">
        <f t="shared" si="241"/>
        <v>0</v>
      </c>
      <c r="AH1595" s="2">
        <f t="shared" si="247"/>
        <v>0</v>
      </c>
      <c r="AI1595" s="2">
        <f t="shared" si="242"/>
        <v>0</v>
      </c>
      <c r="AJ1595" s="44" t="str">
        <f t="shared" si="243"/>
        <v>9323452846858685A</v>
      </c>
      <c r="AK1595" s="2">
        <f>IF(COUNTIF(AJ$2:AJ1595,AJ1595)&gt;1,0,1)</f>
        <v>1</v>
      </c>
      <c r="AL1595" s="2">
        <f t="shared" si="244"/>
        <v>0</v>
      </c>
      <c r="AM1595" s="2">
        <f t="shared" si="245"/>
        <v>0</v>
      </c>
      <c r="AN1595" s="2">
        <f t="shared" si="246"/>
        <v>0</v>
      </c>
      <c r="AO1595" s="2" t="str">
        <f>VLOOKUP(D1595,'[1]Matriculados PD 2015_2019'!$D:$F,3,0)</f>
        <v>completo</v>
      </c>
      <c r="AP1595" s="2">
        <f t="shared" si="248"/>
        <v>0</v>
      </c>
      <c r="AQ1595" s="2">
        <f t="shared" si="249"/>
        <v>0</v>
      </c>
    </row>
    <row r="1596" spans="1:43">
      <c r="A1596" s="2">
        <v>537</v>
      </c>
      <c r="B1596" s="5" t="s">
        <v>807</v>
      </c>
      <c r="C1596" s="13" t="s">
        <v>120</v>
      </c>
      <c r="D1596" s="13">
        <v>93234528</v>
      </c>
      <c r="E1596" s="14">
        <v>20059490</v>
      </c>
      <c r="F1596" s="14">
        <v>102488</v>
      </c>
      <c r="G1596" s="14" t="s">
        <v>2406</v>
      </c>
      <c r="H1596" s="13" t="s">
        <v>73</v>
      </c>
      <c r="I1596" s="13" t="s">
        <v>308</v>
      </c>
      <c r="J1596" s="14" t="s">
        <v>75</v>
      </c>
      <c r="K1596" s="14" t="s">
        <v>2407</v>
      </c>
      <c r="L1596" s="13">
        <v>2017</v>
      </c>
      <c r="M1596" s="15">
        <v>43297</v>
      </c>
      <c r="N1596" s="16" t="s">
        <v>77</v>
      </c>
      <c r="O1596" s="16">
        <v>0</v>
      </c>
      <c r="P1596" s="16" t="s">
        <v>78</v>
      </c>
      <c r="Q1596" s="16" t="s">
        <v>78</v>
      </c>
      <c r="R1596" s="16" t="s">
        <v>78</v>
      </c>
      <c r="S1596" s="16" t="s">
        <v>78</v>
      </c>
      <c r="T1596" s="14" t="s">
        <v>90</v>
      </c>
      <c r="U1596" s="13" t="s">
        <v>1694</v>
      </c>
      <c r="V1596" s="14" t="s">
        <v>1695</v>
      </c>
      <c r="W1596" s="13" t="s">
        <v>83</v>
      </c>
      <c r="X1596" s="17" t="s">
        <v>814</v>
      </c>
      <c r="Y1596" s="14">
        <v>345</v>
      </c>
      <c r="Z1596" s="14" t="s">
        <v>815</v>
      </c>
      <c r="AA1596" s="13" t="s">
        <v>781</v>
      </c>
      <c r="AB1596" s="18" t="s">
        <v>782</v>
      </c>
      <c r="AC1596" s="4">
        <f t="shared" si="240"/>
        <v>1</v>
      </c>
      <c r="AD1596" s="2">
        <f>IF(COUNTIF(D$2:D1596,D1596)&gt;1,0,1)</f>
        <v>0</v>
      </c>
      <c r="AG1596" s="2">
        <f t="shared" si="241"/>
        <v>0</v>
      </c>
      <c r="AH1596" s="2">
        <f t="shared" si="247"/>
        <v>0</v>
      </c>
      <c r="AI1596" s="2">
        <f t="shared" si="242"/>
        <v>0</v>
      </c>
      <c r="AJ1596" s="44" t="str">
        <f t="shared" si="243"/>
        <v>9323452834000170Y</v>
      </c>
      <c r="AK1596" s="2">
        <f>IF(COUNTIF(AJ$2:AJ1596,AJ1596)&gt;1,0,1)</f>
        <v>0</v>
      </c>
      <c r="AL1596" s="2">
        <f t="shared" si="244"/>
        <v>0</v>
      </c>
      <c r="AM1596" s="2">
        <f t="shared" si="245"/>
        <v>0</v>
      </c>
      <c r="AN1596" s="2">
        <f t="shared" si="246"/>
        <v>0</v>
      </c>
      <c r="AO1596" s="2" t="str">
        <f>VLOOKUP(D1596,'[1]Matriculados PD 2015_2019'!$D:$F,3,0)</f>
        <v>completo</v>
      </c>
      <c r="AP1596" s="2">
        <f t="shared" si="248"/>
        <v>0</v>
      </c>
      <c r="AQ1596" s="2">
        <f t="shared" si="249"/>
        <v>0</v>
      </c>
    </row>
    <row r="1597" spans="1:43">
      <c r="A1597" s="2">
        <v>537</v>
      </c>
      <c r="B1597" s="6" t="s">
        <v>807</v>
      </c>
      <c r="C1597" s="7" t="s">
        <v>120</v>
      </c>
      <c r="D1597" s="7" t="s">
        <v>2410</v>
      </c>
      <c r="E1597" s="8">
        <v>10450291</v>
      </c>
      <c r="F1597" s="8">
        <v>102488</v>
      </c>
      <c r="G1597" s="8" t="s">
        <v>2411</v>
      </c>
      <c r="H1597" s="7" t="s">
        <v>73</v>
      </c>
      <c r="I1597" s="7" t="s">
        <v>74</v>
      </c>
      <c r="J1597" s="8" t="s">
        <v>75</v>
      </c>
      <c r="K1597" s="8" t="s">
        <v>2412</v>
      </c>
      <c r="L1597" s="7">
        <v>2017</v>
      </c>
      <c r="M1597" s="9">
        <v>43147</v>
      </c>
      <c r="N1597" s="10" t="s">
        <v>77</v>
      </c>
      <c r="O1597" s="10">
        <v>0</v>
      </c>
      <c r="P1597" s="10" t="s">
        <v>78</v>
      </c>
      <c r="Q1597" s="10" t="s">
        <v>79</v>
      </c>
      <c r="R1597" s="10" t="s">
        <v>78</v>
      </c>
      <c r="S1597" s="10" t="s">
        <v>78</v>
      </c>
      <c r="T1597" s="8" t="s">
        <v>80</v>
      </c>
      <c r="U1597" s="7" t="s">
        <v>2413</v>
      </c>
      <c r="V1597" s="8" t="s">
        <v>2414</v>
      </c>
      <c r="W1597" s="7" t="s">
        <v>73</v>
      </c>
      <c r="X1597" s="11" t="s">
        <v>565</v>
      </c>
      <c r="Y1597" s="8">
        <v>796</v>
      </c>
      <c r="Z1597" s="8" t="s">
        <v>2415</v>
      </c>
      <c r="AA1597" s="7" t="s">
        <v>781</v>
      </c>
      <c r="AB1597" s="12" t="s">
        <v>782</v>
      </c>
      <c r="AC1597" s="4">
        <f t="shared" si="240"/>
        <v>1</v>
      </c>
      <c r="AD1597" s="2">
        <f>IF(COUNTIF(D$2:D1597,D1597)&gt;1,0,1)</f>
        <v>1</v>
      </c>
      <c r="AG1597" s="2">
        <f t="shared" si="241"/>
        <v>1</v>
      </c>
      <c r="AH1597" s="2">
        <f t="shared" si="247"/>
        <v>0</v>
      </c>
      <c r="AI1597" s="2">
        <f t="shared" si="242"/>
        <v>1</v>
      </c>
      <c r="AJ1597" s="44" t="str">
        <f t="shared" si="243"/>
        <v>26966232C06959771V</v>
      </c>
      <c r="AK1597" s="2">
        <f>IF(COUNTIF(AJ$2:AJ1597,AJ1597)&gt;1,0,1)</f>
        <v>1</v>
      </c>
      <c r="AL1597" s="2">
        <f t="shared" si="244"/>
        <v>1</v>
      </c>
      <c r="AM1597" s="2">
        <f t="shared" si="245"/>
        <v>0</v>
      </c>
      <c r="AN1597" s="2">
        <f t="shared" si="246"/>
        <v>0</v>
      </c>
      <c r="AO1597" s="2" t="str">
        <f>VLOOKUP(D1597,'[1]Matriculados PD 2015_2019'!$D:$F,3,0)</f>
        <v>completo</v>
      </c>
      <c r="AP1597" s="2">
        <f t="shared" si="248"/>
        <v>1</v>
      </c>
      <c r="AQ1597" s="2">
        <f t="shared" si="249"/>
        <v>0</v>
      </c>
    </row>
    <row r="1598" spans="1:43">
      <c r="A1598" s="2">
        <v>537</v>
      </c>
      <c r="B1598" s="5" t="s">
        <v>807</v>
      </c>
      <c r="C1598" s="13" t="s">
        <v>120</v>
      </c>
      <c r="D1598" s="13" t="s">
        <v>2410</v>
      </c>
      <c r="E1598" s="14">
        <v>10450291</v>
      </c>
      <c r="F1598" s="14">
        <v>102488</v>
      </c>
      <c r="G1598" s="14" t="s">
        <v>2411</v>
      </c>
      <c r="H1598" s="13" t="s">
        <v>73</v>
      </c>
      <c r="I1598" s="13" t="s">
        <v>74</v>
      </c>
      <c r="J1598" s="14" t="s">
        <v>75</v>
      </c>
      <c r="K1598" s="14" t="s">
        <v>2412</v>
      </c>
      <c r="L1598" s="13">
        <v>2017</v>
      </c>
      <c r="M1598" s="15">
        <v>43147</v>
      </c>
      <c r="N1598" s="16" t="s">
        <v>77</v>
      </c>
      <c r="O1598" s="16">
        <v>0</v>
      </c>
      <c r="P1598" s="16" t="s">
        <v>78</v>
      </c>
      <c r="Q1598" s="16" t="s">
        <v>79</v>
      </c>
      <c r="R1598" s="16" t="s">
        <v>78</v>
      </c>
      <c r="S1598" s="16" t="s">
        <v>78</v>
      </c>
      <c r="T1598" s="14" t="s">
        <v>80</v>
      </c>
      <c r="U1598" s="13">
        <v>110964301207</v>
      </c>
      <c r="V1598" s="14" t="s">
        <v>2416</v>
      </c>
      <c r="W1598" s="13"/>
      <c r="X1598" s="17"/>
      <c r="Y1598" s="14"/>
      <c r="Z1598" s="14"/>
      <c r="AA1598" s="13"/>
      <c r="AB1598" s="18"/>
      <c r="AC1598" s="4">
        <f t="shared" si="240"/>
        <v>1</v>
      </c>
      <c r="AD1598" s="2">
        <f>IF(COUNTIF(D$2:D1598,D1598)&gt;1,0,1)</f>
        <v>0</v>
      </c>
      <c r="AG1598" s="2">
        <f t="shared" si="241"/>
        <v>0</v>
      </c>
      <c r="AH1598" s="2">
        <f t="shared" si="247"/>
        <v>0</v>
      </c>
      <c r="AI1598" s="2">
        <f t="shared" si="242"/>
        <v>0</v>
      </c>
      <c r="AJ1598" s="44" t="str">
        <f t="shared" si="243"/>
        <v>26966232C110964301207</v>
      </c>
      <c r="AK1598" s="2">
        <f>IF(COUNTIF(AJ$2:AJ1598,AJ1598)&gt;1,0,1)</f>
        <v>1</v>
      </c>
      <c r="AL1598" s="2">
        <f t="shared" si="244"/>
        <v>0</v>
      </c>
      <c r="AM1598" s="2">
        <f t="shared" si="245"/>
        <v>0</v>
      </c>
      <c r="AN1598" s="2">
        <f t="shared" si="246"/>
        <v>0</v>
      </c>
      <c r="AO1598" s="2" t="str">
        <f>VLOOKUP(D1598,'[1]Matriculados PD 2015_2019'!$D:$F,3,0)</f>
        <v>completo</v>
      </c>
      <c r="AP1598" s="2">
        <f t="shared" si="248"/>
        <v>0</v>
      </c>
      <c r="AQ1598" s="2">
        <f t="shared" si="249"/>
        <v>0</v>
      </c>
    </row>
    <row r="1599" spans="1:43">
      <c r="A1599" s="2">
        <v>537</v>
      </c>
      <c r="B1599" s="6" t="s">
        <v>807</v>
      </c>
      <c r="C1599" s="7" t="s">
        <v>120</v>
      </c>
      <c r="D1599" s="7" t="s">
        <v>2410</v>
      </c>
      <c r="E1599" s="8">
        <v>10450291</v>
      </c>
      <c r="F1599" s="8">
        <v>102488</v>
      </c>
      <c r="G1599" s="8" t="s">
        <v>2411</v>
      </c>
      <c r="H1599" s="7" t="s">
        <v>73</v>
      </c>
      <c r="I1599" s="7" t="s">
        <v>74</v>
      </c>
      <c r="J1599" s="8" t="s">
        <v>75</v>
      </c>
      <c r="K1599" s="8" t="s">
        <v>2412</v>
      </c>
      <c r="L1599" s="7">
        <v>2017</v>
      </c>
      <c r="M1599" s="9">
        <v>43147</v>
      </c>
      <c r="N1599" s="10" t="s">
        <v>77</v>
      </c>
      <c r="O1599" s="10">
        <v>0</v>
      </c>
      <c r="P1599" s="10" t="s">
        <v>78</v>
      </c>
      <c r="Q1599" s="10" t="s">
        <v>79</v>
      </c>
      <c r="R1599" s="10" t="s">
        <v>78</v>
      </c>
      <c r="S1599" s="10" t="s">
        <v>78</v>
      </c>
      <c r="T1599" s="8" t="s">
        <v>80</v>
      </c>
      <c r="U1599" s="7" t="s">
        <v>2417</v>
      </c>
      <c r="V1599" s="8" t="s">
        <v>2418</v>
      </c>
      <c r="W1599" s="7" t="s">
        <v>73</v>
      </c>
      <c r="X1599" s="11" t="s">
        <v>565</v>
      </c>
      <c r="Y1599" s="8">
        <v>796</v>
      </c>
      <c r="Z1599" s="8" t="s">
        <v>2415</v>
      </c>
      <c r="AA1599" s="7" t="s">
        <v>781</v>
      </c>
      <c r="AB1599" s="12" t="s">
        <v>782</v>
      </c>
      <c r="AC1599" s="4">
        <f t="shared" si="240"/>
        <v>1</v>
      </c>
      <c r="AD1599" s="2">
        <f>IF(COUNTIF(D$2:D1599,D1599)&gt;1,0,1)</f>
        <v>0</v>
      </c>
      <c r="AG1599" s="2">
        <f t="shared" si="241"/>
        <v>0</v>
      </c>
      <c r="AH1599" s="2">
        <f t="shared" si="247"/>
        <v>0</v>
      </c>
      <c r="AI1599" s="2">
        <f t="shared" si="242"/>
        <v>0</v>
      </c>
      <c r="AJ1599" s="44" t="str">
        <f t="shared" si="243"/>
        <v>26966232C52558306V</v>
      </c>
      <c r="AK1599" s="2">
        <f>IF(COUNTIF(AJ$2:AJ1599,AJ1599)&gt;1,0,1)</f>
        <v>1</v>
      </c>
      <c r="AL1599" s="2">
        <f t="shared" si="244"/>
        <v>0</v>
      </c>
      <c r="AM1599" s="2">
        <f t="shared" si="245"/>
        <v>0</v>
      </c>
      <c r="AN1599" s="2">
        <f t="shared" si="246"/>
        <v>0</v>
      </c>
      <c r="AO1599" s="2" t="str">
        <f>VLOOKUP(D1599,'[1]Matriculados PD 2015_2019'!$D:$F,3,0)</f>
        <v>completo</v>
      </c>
      <c r="AP1599" s="2">
        <f t="shared" si="248"/>
        <v>0</v>
      </c>
      <c r="AQ1599" s="2">
        <f t="shared" si="249"/>
        <v>0</v>
      </c>
    </row>
    <row r="1600" spans="1:43">
      <c r="A1600" s="2">
        <v>537</v>
      </c>
      <c r="B1600" s="5" t="s">
        <v>807</v>
      </c>
      <c r="C1600" s="13" t="s">
        <v>120</v>
      </c>
      <c r="D1600" s="13" t="s">
        <v>2410</v>
      </c>
      <c r="E1600" s="14">
        <v>10450291</v>
      </c>
      <c r="F1600" s="14">
        <v>102488</v>
      </c>
      <c r="G1600" s="14" t="s">
        <v>2411</v>
      </c>
      <c r="H1600" s="13" t="s">
        <v>73</v>
      </c>
      <c r="I1600" s="13" t="s">
        <v>74</v>
      </c>
      <c r="J1600" s="14" t="s">
        <v>75</v>
      </c>
      <c r="K1600" s="14" t="s">
        <v>2412</v>
      </c>
      <c r="L1600" s="13">
        <v>2017</v>
      </c>
      <c r="M1600" s="15">
        <v>43147</v>
      </c>
      <c r="N1600" s="16" t="s">
        <v>77</v>
      </c>
      <c r="O1600" s="16">
        <v>0</v>
      </c>
      <c r="P1600" s="16" t="s">
        <v>78</v>
      </c>
      <c r="Q1600" s="16" t="s">
        <v>79</v>
      </c>
      <c r="R1600" s="16" t="s">
        <v>78</v>
      </c>
      <c r="S1600" s="16" t="s">
        <v>78</v>
      </c>
      <c r="T1600" s="14" t="s">
        <v>90</v>
      </c>
      <c r="U1600" s="13" t="s">
        <v>2413</v>
      </c>
      <c r="V1600" s="14" t="s">
        <v>2414</v>
      </c>
      <c r="W1600" s="13" t="s">
        <v>73</v>
      </c>
      <c r="X1600" s="17" t="s">
        <v>565</v>
      </c>
      <c r="Y1600" s="14">
        <v>796</v>
      </c>
      <c r="Z1600" s="14" t="s">
        <v>2415</v>
      </c>
      <c r="AA1600" s="13" t="s">
        <v>781</v>
      </c>
      <c r="AB1600" s="18" t="s">
        <v>782</v>
      </c>
      <c r="AC1600" s="4">
        <f t="shared" si="240"/>
        <v>1</v>
      </c>
      <c r="AD1600" s="2">
        <f>IF(COUNTIF(D$2:D1600,D1600)&gt;1,0,1)</f>
        <v>0</v>
      </c>
      <c r="AG1600" s="2">
        <f t="shared" si="241"/>
        <v>0</v>
      </c>
      <c r="AH1600" s="2">
        <f t="shared" si="247"/>
        <v>0</v>
      </c>
      <c r="AI1600" s="2">
        <f t="shared" si="242"/>
        <v>0</v>
      </c>
      <c r="AJ1600" s="44" t="str">
        <f t="shared" si="243"/>
        <v>26966232C06959771V</v>
      </c>
      <c r="AK1600" s="2">
        <f>IF(COUNTIF(AJ$2:AJ1600,AJ1600)&gt;1,0,1)</f>
        <v>0</v>
      </c>
      <c r="AL1600" s="2">
        <f t="shared" si="244"/>
        <v>0</v>
      </c>
      <c r="AM1600" s="2">
        <f t="shared" si="245"/>
        <v>0</v>
      </c>
      <c r="AN1600" s="2">
        <f t="shared" si="246"/>
        <v>0</v>
      </c>
      <c r="AO1600" s="2" t="str">
        <f>VLOOKUP(D1600,'[1]Matriculados PD 2015_2019'!$D:$F,3,0)</f>
        <v>completo</v>
      </c>
      <c r="AP1600" s="2">
        <f t="shared" si="248"/>
        <v>0</v>
      </c>
      <c r="AQ1600" s="2">
        <f t="shared" si="249"/>
        <v>0</v>
      </c>
    </row>
    <row r="1601" spans="1:43">
      <c r="A1601" s="2">
        <v>537</v>
      </c>
      <c r="B1601" s="5" t="s">
        <v>807</v>
      </c>
      <c r="C1601" s="13" t="s">
        <v>120</v>
      </c>
      <c r="D1601" s="13" t="s">
        <v>2419</v>
      </c>
      <c r="E1601" s="14">
        <v>10450403</v>
      </c>
      <c r="F1601" s="14">
        <v>102488</v>
      </c>
      <c r="G1601" s="14" t="s">
        <v>2420</v>
      </c>
      <c r="H1601" s="13" t="s">
        <v>73</v>
      </c>
      <c r="I1601" s="13" t="s">
        <v>74</v>
      </c>
      <c r="J1601" s="14" t="s">
        <v>75</v>
      </c>
      <c r="K1601" s="14" t="s">
        <v>2421</v>
      </c>
      <c r="L1601" s="13">
        <v>2017</v>
      </c>
      <c r="M1601" s="15">
        <v>43070</v>
      </c>
      <c r="N1601" s="16" t="s">
        <v>77</v>
      </c>
      <c r="O1601" s="16">
        <v>0</v>
      </c>
      <c r="P1601" s="16" t="s">
        <v>78</v>
      </c>
      <c r="Q1601" s="16" t="s">
        <v>79</v>
      </c>
      <c r="R1601" s="16" t="s">
        <v>78</v>
      </c>
      <c r="S1601" s="16" t="s">
        <v>78</v>
      </c>
      <c r="T1601" s="14" t="s">
        <v>80</v>
      </c>
      <c r="U1601" s="13" t="s">
        <v>2422</v>
      </c>
      <c r="V1601" s="14" t="s">
        <v>2423</v>
      </c>
      <c r="W1601" s="13" t="s">
        <v>73</v>
      </c>
      <c r="X1601" s="17" t="s">
        <v>4691</v>
      </c>
      <c r="Y1601" s="14">
        <v>583</v>
      </c>
      <c r="Z1601" s="14" t="s">
        <v>838</v>
      </c>
      <c r="AA1601" s="13" t="s">
        <v>781</v>
      </c>
      <c r="AB1601" s="18" t="s">
        <v>782</v>
      </c>
      <c r="AC1601" s="4">
        <f t="shared" si="240"/>
        <v>1</v>
      </c>
      <c r="AD1601" s="2">
        <f>IF(COUNTIF(D$2:D1601,D1601)&gt;1,0,1)</f>
        <v>1</v>
      </c>
      <c r="AG1601" s="2">
        <f t="shared" si="241"/>
        <v>1</v>
      </c>
      <c r="AH1601" s="2">
        <f t="shared" si="247"/>
        <v>0</v>
      </c>
      <c r="AI1601" s="2">
        <f t="shared" si="242"/>
        <v>1</v>
      </c>
      <c r="AJ1601" s="44" t="str">
        <f t="shared" si="243"/>
        <v>26966233K28726571P</v>
      </c>
      <c r="AK1601" s="2">
        <f>IF(COUNTIF(AJ$2:AJ1601,AJ1601)&gt;1,0,1)</f>
        <v>1</v>
      </c>
      <c r="AL1601" s="2">
        <f t="shared" si="244"/>
        <v>1</v>
      </c>
      <c r="AM1601" s="2">
        <f t="shared" si="245"/>
        <v>0</v>
      </c>
      <c r="AN1601" s="2">
        <f t="shared" si="246"/>
        <v>0</v>
      </c>
      <c r="AO1601" s="2" t="str">
        <f>VLOOKUP(D1601,'[1]Matriculados PD 2015_2019'!$D:$F,3,0)</f>
        <v>completo</v>
      </c>
      <c r="AP1601" s="2">
        <f t="shared" si="248"/>
        <v>1</v>
      </c>
      <c r="AQ1601" s="2">
        <f t="shared" si="249"/>
        <v>0</v>
      </c>
    </row>
    <row r="1602" spans="1:43">
      <c r="A1602" s="2">
        <v>537</v>
      </c>
      <c r="B1602" s="6" t="s">
        <v>807</v>
      </c>
      <c r="C1602" s="7" t="s">
        <v>120</v>
      </c>
      <c r="D1602" s="7" t="s">
        <v>2419</v>
      </c>
      <c r="E1602" s="8">
        <v>10450403</v>
      </c>
      <c r="F1602" s="8">
        <v>102488</v>
      </c>
      <c r="G1602" s="8" t="s">
        <v>2420</v>
      </c>
      <c r="H1602" s="7" t="s">
        <v>73</v>
      </c>
      <c r="I1602" s="7" t="s">
        <v>74</v>
      </c>
      <c r="J1602" s="8" t="s">
        <v>75</v>
      </c>
      <c r="K1602" s="8" t="s">
        <v>2421</v>
      </c>
      <c r="L1602" s="7">
        <v>2017</v>
      </c>
      <c r="M1602" s="9">
        <v>43070</v>
      </c>
      <c r="N1602" s="10" t="s">
        <v>77</v>
      </c>
      <c r="O1602" s="10">
        <v>0</v>
      </c>
      <c r="P1602" s="10" t="s">
        <v>78</v>
      </c>
      <c r="Q1602" s="10" t="s">
        <v>79</v>
      </c>
      <c r="R1602" s="10" t="s">
        <v>78</v>
      </c>
      <c r="S1602" s="10" t="s">
        <v>78</v>
      </c>
      <c r="T1602" s="8" t="s">
        <v>80</v>
      </c>
      <c r="U1602" s="7" t="s">
        <v>836</v>
      </c>
      <c r="V1602" s="8" t="s">
        <v>837</v>
      </c>
      <c r="W1602" s="7" t="s">
        <v>83</v>
      </c>
      <c r="X1602" s="11" t="s">
        <v>4691</v>
      </c>
      <c r="Y1602" s="8">
        <v>583</v>
      </c>
      <c r="Z1602" s="8" t="s">
        <v>838</v>
      </c>
      <c r="AA1602" s="7" t="s">
        <v>781</v>
      </c>
      <c r="AB1602" s="12" t="s">
        <v>782</v>
      </c>
      <c r="AC1602" s="4">
        <f t="shared" ref="AC1602:AC1665" si="250">IF(N1602="","SIN NOTA",IF(N1602="NP","NP",1))</f>
        <v>1</v>
      </c>
      <c r="AD1602" s="2">
        <f>IF(COUNTIF(D$2:D1602,D1602)&gt;1,0,1)</f>
        <v>0</v>
      </c>
      <c r="AG1602" s="2">
        <f t="shared" ref="AG1602:AG1665" si="251">IF(AD1602=1,IF(Q1602="S",1,0),0)</f>
        <v>0</v>
      </c>
      <c r="AH1602" s="2">
        <f t="shared" si="247"/>
        <v>0</v>
      </c>
      <c r="AI1602" s="2">
        <f t="shared" ref="AI1602:AI1665" si="252">IF(AD1602=1,IF(N1602="Y",1,0),0)</f>
        <v>0</v>
      </c>
      <c r="AJ1602" s="44" t="str">
        <f t="shared" ref="AJ1602:AJ1665" si="253">D1602&amp;U1602</f>
        <v>26966233K30950730K</v>
      </c>
      <c r="AK1602" s="2">
        <f>IF(COUNTIF(AJ$2:AJ1602,AJ1602)&gt;1,0,1)</f>
        <v>1</v>
      </c>
      <c r="AL1602" s="2">
        <f t="shared" ref="AL1602:AL1665" si="254">IF(AD1602=1,IF(SUMIF(D:D,D1602,AK:AK)&gt;1,1,0),0)</f>
        <v>0</v>
      </c>
      <c r="AM1602" s="2">
        <f t="shared" ref="AM1602:AM1665" si="255">IF(AD1602=1,IF(S1602="S",1,0),0)</f>
        <v>0</v>
      </c>
      <c r="AN1602" s="2">
        <f t="shared" ref="AN1602:AN1665" si="256">IF(AD1602=1,IF(I1602="E",0,1),0)</f>
        <v>0</v>
      </c>
      <c r="AO1602" s="2" t="str">
        <f>VLOOKUP(D1602,'[1]Matriculados PD 2015_2019'!$D:$F,3,0)</f>
        <v>completo</v>
      </c>
      <c r="AP1602" s="2">
        <f t="shared" si="248"/>
        <v>0</v>
      </c>
      <c r="AQ1602" s="2">
        <f t="shared" si="249"/>
        <v>0</v>
      </c>
    </row>
    <row r="1603" spans="1:43">
      <c r="A1603" s="2">
        <v>537</v>
      </c>
      <c r="B1603" s="5" t="s">
        <v>807</v>
      </c>
      <c r="C1603" s="13" t="s">
        <v>120</v>
      </c>
      <c r="D1603" s="13" t="s">
        <v>2419</v>
      </c>
      <c r="E1603" s="14">
        <v>10450403</v>
      </c>
      <c r="F1603" s="14">
        <v>102488</v>
      </c>
      <c r="G1603" s="14" t="s">
        <v>2420</v>
      </c>
      <c r="H1603" s="13" t="s">
        <v>73</v>
      </c>
      <c r="I1603" s="13" t="s">
        <v>74</v>
      </c>
      <c r="J1603" s="14" t="s">
        <v>75</v>
      </c>
      <c r="K1603" s="14" t="s">
        <v>2421</v>
      </c>
      <c r="L1603" s="13">
        <v>2017</v>
      </c>
      <c r="M1603" s="15">
        <v>43070</v>
      </c>
      <c r="N1603" s="16" t="s">
        <v>77</v>
      </c>
      <c r="O1603" s="16">
        <v>0</v>
      </c>
      <c r="P1603" s="16" t="s">
        <v>78</v>
      </c>
      <c r="Q1603" s="16" t="s">
        <v>79</v>
      </c>
      <c r="R1603" s="16" t="s">
        <v>78</v>
      </c>
      <c r="S1603" s="16" t="s">
        <v>78</v>
      </c>
      <c r="T1603" s="14" t="s">
        <v>90</v>
      </c>
      <c r="U1603" s="13" t="s">
        <v>836</v>
      </c>
      <c r="V1603" s="14" t="s">
        <v>837</v>
      </c>
      <c r="W1603" s="13" t="s">
        <v>83</v>
      </c>
      <c r="X1603" s="17" t="s">
        <v>4691</v>
      </c>
      <c r="Y1603" s="14">
        <v>583</v>
      </c>
      <c r="Z1603" s="14" t="s">
        <v>838</v>
      </c>
      <c r="AA1603" s="13" t="s">
        <v>781</v>
      </c>
      <c r="AB1603" s="18" t="s">
        <v>782</v>
      </c>
      <c r="AC1603" s="4">
        <f t="shared" si="250"/>
        <v>1</v>
      </c>
      <c r="AD1603" s="2">
        <f>IF(COUNTIF(D$2:D1603,D1603)&gt;1,0,1)</f>
        <v>0</v>
      </c>
      <c r="AG1603" s="2">
        <f t="shared" si="251"/>
        <v>0</v>
      </c>
      <c r="AH1603" s="2">
        <f t="shared" ref="AH1603:AH1666" si="257">IF(AD1603=1,IF(R1603="S",1,0),0)</f>
        <v>0</v>
      </c>
      <c r="AI1603" s="2">
        <f t="shared" si="252"/>
        <v>0</v>
      </c>
      <c r="AJ1603" s="44" t="str">
        <f t="shared" si="253"/>
        <v>26966233K30950730K</v>
      </c>
      <c r="AK1603" s="2">
        <f>IF(COUNTIF(AJ$2:AJ1603,AJ1603)&gt;1,0,1)</f>
        <v>0</v>
      </c>
      <c r="AL1603" s="2">
        <f t="shared" si="254"/>
        <v>0</v>
      </c>
      <c r="AM1603" s="2">
        <f t="shared" si="255"/>
        <v>0</v>
      </c>
      <c r="AN1603" s="2">
        <f t="shared" si="256"/>
        <v>0</v>
      </c>
      <c r="AO1603" s="2" t="str">
        <f>VLOOKUP(D1603,'[1]Matriculados PD 2015_2019'!$D:$F,3,0)</f>
        <v>completo</v>
      </c>
      <c r="AP1603" s="2">
        <f t="shared" ref="AP1603:AP1666" si="258">IF(AD1603=1,IF(AO1603="completo",1,0),0)</f>
        <v>0</v>
      </c>
      <c r="AQ1603" s="2">
        <f t="shared" ref="AQ1603:AQ1666" si="259">IF(AD1603=1,IF(AO1603="parcial",1,0),0)</f>
        <v>0</v>
      </c>
    </row>
    <row r="1604" spans="1:43">
      <c r="A1604" s="2">
        <v>537</v>
      </c>
      <c r="B1604" s="6" t="s">
        <v>807</v>
      </c>
      <c r="C1604" s="7" t="s">
        <v>120</v>
      </c>
      <c r="D1604" s="7" t="s">
        <v>2424</v>
      </c>
      <c r="E1604" s="8">
        <v>10063177</v>
      </c>
      <c r="F1604" s="8">
        <v>102488</v>
      </c>
      <c r="G1604" s="8" t="s">
        <v>2425</v>
      </c>
      <c r="H1604" s="7" t="s">
        <v>83</v>
      </c>
      <c r="I1604" s="7" t="s">
        <v>74</v>
      </c>
      <c r="J1604" s="8" t="s">
        <v>75</v>
      </c>
      <c r="K1604" s="8" t="s">
        <v>2426</v>
      </c>
      <c r="L1604" s="7">
        <v>2017</v>
      </c>
      <c r="M1604" s="9">
        <v>43243</v>
      </c>
      <c r="N1604" s="10" t="s">
        <v>113</v>
      </c>
      <c r="O1604" s="10">
        <v>0</v>
      </c>
      <c r="P1604" s="10" t="s">
        <v>78</v>
      </c>
      <c r="Q1604" s="10" t="s">
        <v>78</v>
      </c>
      <c r="R1604" s="10" t="s">
        <v>78</v>
      </c>
      <c r="S1604" s="10" t="s">
        <v>78</v>
      </c>
      <c r="T1604" s="8" t="s">
        <v>80</v>
      </c>
      <c r="U1604" s="7" t="s">
        <v>1717</v>
      </c>
      <c r="V1604" s="8" t="s">
        <v>1718</v>
      </c>
      <c r="W1604" s="7" t="s">
        <v>83</v>
      </c>
      <c r="X1604" s="11" t="s">
        <v>4691</v>
      </c>
      <c r="Y1604" s="8">
        <v>355</v>
      </c>
      <c r="Z1604" s="8" t="s">
        <v>1719</v>
      </c>
      <c r="AA1604" s="7" t="s">
        <v>781</v>
      </c>
      <c r="AB1604" s="12" t="s">
        <v>782</v>
      </c>
      <c r="AC1604" s="4">
        <f t="shared" si="250"/>
        <v>1</v>
      </c>
      <c r="AD1604" s="2">
        <f>IF(COUNTIF(D$2:D1604,D1604)&gt;1,0,1)</f>
        <v>1</v>
      </c>
      <c r="AG1604" s="2">
        <f t="shared" si="251"/>
        <v>0</v>
      </c>
      <c r="AH1604" s="2">
        <f t="shared" si="257"/>
        <v>0</v>
      </c>
      <c r="AI1604" s="2">
        <f t="shared" si="252"/>
        <v>0</v>
      </c>
      <c r="AJ1604" s="44" t="str">
        <f t="shared" si="253"/>
        <v>30497763Q28360115B</v>
      </c>
      <c r="AK1604" s="2">
        <f>IF(COUNTIF(AJ$2:AJ1604,AJ1604)&gt;1,0,1)</f>
        <v>1</v>
      </c>
      <c r="AL1604" s="2">
        <f t="shared" si="254"/>
        <v>1</v>
      </c>
      <c r="AM1604" s="2">
        <f t="shared" si="255"/>
        <v>0</v>
      </c>
      <c r="AN1604" s="2">
        <f t="shared" si="256"/>
        <v>0</v>
      </c>
      <c r="AO1604" s="2" t="str">
        <f>VLOOKUP(D1604,'[1]Matriculados PD 2015_2019'!$D:$F,3,0)</f>
        <v>completo</v>
      </c>
      <c r="AP1604" s="2">
        <f t="shared" si="258"/>
        <v>1</v>
      </c>
      <c r="AQ1604" s="2">
        <f t="shared" si="259"/>
        <v>0</v>
      </c>
    </row>
    <row r="1605" spans="1:43">
      <c r="A1605" s="2">
        <v>537</v>
      </c>
      <c r="B1605" s="5" t="s">
        <v>807</v>
      </c>
      <c r="C1605" s="13" t="s">
        <v>120</v>
      </c>
      <c r="D1605" s="13" t="s">
        <v>2424</v>
      </c>
      <c r="E1605" s="14">
        <v>10063177</v>
      </c>
      <c r="F1605" s="14">
        <v>102488</v>
      </c>
      <c r="G1605" s="14" t="s">
        <v>2425</v>
      </c>
      <c r="H1605" s="13" t="s">
        <v>83</v>
      </c>
      <c r="I1605" s="13" t="s">
        <v>74</v>
      </c>
      <c r="J1605" s="14" t="s">
        <v>75</v>
      </c>
      <c r="K1605" s="14" t="s">
        <v>2426</v>
      </c>
      <c r="L1605" s="13">
        <v>2017</v>
      </c>
      <c r="M1605" s="15">
        <v>43243</v>
      </c>
      <c r="N1605" s="16" t="s">
        <v>113</v>
      </c>
      <c r="O1605" s="16">
        <v>0</v>
      </c>
      <c r="P1605" s="16" t="s">
        <v>78</v>
      </c>
      <c r="Q1605" s="16" t="s">
        <v>78</v>
      </c>
      <c r="R1605" s="16" t="s">
        <v>78</v>
      </c>
      <c r="S1605" s="16" t="s">
        <v>78</v>
      </c>
      <c r="T1605" s="14" t="s">
        <v>80</v>
      </c>
      <c r="U1605" s="13" t="s">
        <v>1720</v>
      </c>
      <c r="V1605" s="14" t="s">
        <v>1721</v>
      </c>
      <c r="W1605" s="13" t="s">
        <v>83</v>
      </c>
      <c r="X1605" s="17" t="s">
        <v>4691</v>
      </c>
      <c r="Y1605" s="14">
        <v>355</v>
      </c>
      <c r="Z1605" s="14" t="s">
        <v>1719</v>
      </c>
      <c r="AA1605" s="13" t="s">
        <v>781</v>
      </c>
      <c r="AB1605" s="18" t="s">
        <v>782</v>
      </c>
      <c r="AC1605" s="4">
        <f t="shared" si="250"/>
        <v>1</v>
      </c>
      <c r="AD1605" s="2">
        <f>IF(COUNTIF(D$2:D1605,D1605)&gt;1,0,1)</f>
        <v>0</v>
      </c>
      <c r="AG1605" s="2">
        <f t="shared" si="251"/>
        <v>0</v>
      </c>
      <c r="AH1605" s="2">
        <f t="shared" si="257"/>
        <v>0</v>
      </c>
      <c r="AI1605" s="2">
        <f t="shared" si="252"/>
        <v>0</v>
      </c>
      <c r="AJ1605" s="44" t="str">
        <f t="shared" si="253"/>
        <v>30497763Q30483273Q</v>
      </c>
      <c r="AK1605" s="2">
        <f>IF(COUNTIF(AJ$2:AJ1605,AJ1605)&gt;1,0,1)</f>
        <v>1</v>
      </c>
      <c r="AL1605" s="2">
        <f t="shared" si="254"/>
        <v>0</v>
      </c>
      <c r="AM1605" s="2">
        <f t="shared" si="255"/>
        <v>0</v>
      </c>
      <c r="AN1605" s="2">
        <f t="shared" si="256"/>
        <v>0</v>
      </c>
      <c r="AO1605" s="2" t="str">
        <f>VLOOKUP(D1605,'[1]Matriculados PD 2015_2019'!$D:$F,3,0)</f>
        <v>completo</v>
      </c>
      <c r="AP1605" s="2">
        <f t="shared" si="258"/>
        <v>0</v>
      </c>
      <c r="AQ1605" s="2">
        <f t="shared" si="259"/>
        <v>0</v>
      </c>
    </row>
    <row r="1606" spans="1:43">
      <c r="A1606" s="2">
        <v>537</v>
      </c>
      <c r="B1606" s="6" t="s">
        <v>807</v>
      </c>
      <c r="C1606" s="7" t="s">
        <v>120</v>
      </c>
      <c r="D1606" s="7" t="s">
        <v>2424</v>
      </c>
      <c r="E1606" s="8">
        <v>10063177</v>
      </c>
      <c r="F1606" s="8">
        <v>102488</v>
      </c>
      <c r="G1606" s="8" t="s">
        <v>2425</v>
      </c>
      <c r="H1606" s="7" t="s">
        <v>83</v>
      </c>
      <c r="I1606" s="7" t="s">
        <v>74</v>
      </c>
      <c r="J1606" s="8" t="s">
        <v>75</v>
      </c>
      <c r="K1606" s="8" t="s">
        <v>2426</v>
      </c>
      <c r="L1606" s="7">
        <v>2017</v>
      </c>
      <c r="M1606" s="9">
        <v>43243</v>
      </c>
      <c r="N1606" s="10" t="s">
        <v>113</v>
      </c>
      <c r="O1606" s="10">
        <v>0</v>
      </c>
      <c r="P1606" s="10" t="s">
        <v>78</v>
      </c>
      <c r="Q1606" s="10" t="s">
        <v>78</v>
      </c>
      <c r="R1606" s="10" t="s">
        <v>78</v>
      </c>
      <c r="S1606" s="10" t="s">
        <v>78</v>
      </c>
      <c r="T1606" s="8" t="s">
        <v>80</v>
      </c>
      <c r="U1606" s="7" t="s">
        <v>2427</v>
      </c>
      <c r="V1606" s="8" t="s">
        <v>2428</v>
      </c>
      <c r="W1606" s="7"/>
      <c r="X1606" s="11"/>
      <c r="Y1606" s="8"/>
      <c r="Z1606" s="8"/>
      <c r="AA1606" s="7"/>
      <c r="AB1606" s="12"/>
      <c r="AC1606" s="4">
        <f t="shared" si="250"/>
        <v>1</v>
      </c>
      <c r="AD1606" s="2">
        <f>IF(COUNTIF(D$2:D1606,D1606)&gt;1,0,1)</f>
        <v>0</v>
      </c>
      <c r="AG1606" s="2">
        <f t="shared" si="251"/>
        <v>0</v>
      </c>
      <c r="AH1606" s="2">
        <f t="shared" si="257"/>
        <v>0</v>
      </c>
      <c r="AI1606" s="2">
        <f t="shared" si="252"/>
        <v>0</v>
      </c>
      <c r="AJ1606" s="44" t="str">
        <f t="shared" si="253"/>
        <v>30497763Q78503572P</v>
      </c>
      <c r="AK1606" s="2">
        <f>IF(COUNTIF(AJ$2:AJ1606,AJ1606)&gt;1,0,1)</f>
        <v>1</v>
      </c>
      <c r="AL1606" s="2">
        <f t="shared" si="254"/>
        <v>0</v>
      </c>
      <c r="AM1606" s="2">
        <f t="shared" si="255"/>
        <v>0</v>
      </c>
      <c r="AN1606" s="2">
        <f t="shared" si="256"/>
        <v>0</v>
      </c>
      <c r="AO1606" s="2" t="str">
        <f>VLOOKUP(D1606,'[1]Matriculados PD 2015_2019'!$D:$F,3,0)</f>
        <v>completo</v>
      </c>
      <c r="AP1606" s="2">
        <f t="shared" si="258"/>
        <v>0</v>
      </c>
      <c r="AQ1606" s="2">
        <f t="shared" si="259"/>
        <v>0</v>
      </c>
    </row>
    <row r="1607" spans="1:43">
      <c r="A1607" s="2">
        <v>537</v>
      </c>
      <c r="B1607" s="5" t="s">
        <v>807</v>
      </c>
      <c r="C1607" s="13" t="s">
        <v>120</v>
      </c>
      <c r="D1607" s="13" t="s">
        <v>2424</v>
      </c>
      <c r="E1607" s="14">
        <v>10063177</v>
      </c>
      <c r="F1607" s="14">
        <v>102488</v>
      </c>
      <c r="G1607" s="14" t="s">
        <v>2425</v>
      </c>
      <c r="H1607" s="13" t="s">
        <v>83</v>
      </c>
      <c r="I1607" s="13" t="s">
        <v>74</v>
      </c>
      <c r="J1607" s="14" t="s">
        <v>75</v>
      </c>
      <c r="K1607" s="14" t="s">
        <v>2426</v>
      </c>
      <c r="L1607" s="13">
        <v>2017</v>
      </c>
      <c r="M1607" s="15">
        <v>43243</v>
      </c>
      <c r="N1607" s="16" t="s">
        <v>113</v>
      </c>
      <c r="O1607" s="16">
        <v>0</v>
      </c>
      <c r="P1607" s="16" t="s">
        <v>78</v>
      </c>
      <c r="Q1607" s="16" t="s">
        <v>78</v>
      </c>
      <c r="R1607" s="16" t="s">
        <v>78</v>
      </c>
      <c r="S1607" s="16" t="s">
        <v>78</v>
      </c>
      <c r="T1607" s="14" t="s">
        <v>90</v>
      </c>
      <c r="U1607" s="13" t="s">
        <v>1717</v>
      </c>
      <c r="V1607" s="14" t="s">
        <v>1718</v>
      </c>
      <c r="W1607" s="13" t="s">
        <v>83</v>
      </c>
      <c r="X1607" s="17" t="s">
        <v>4691</v>
      </c>
      <c r="Y1607" s="14">
        <v>355</v>
      </c>
      <c r="Z1607" s="14" t="s">
        <v>1719</v>
      </c>
      <c r="AA1607" s="13" t="s">
        <v>781</v>
      </c>
      <c r="AB1607" s="18" t="s">
        <v>782</v>
      </c>
      <c r="AC1607" s="4">
        <f t="shared" si="250"/>
        <v>1</v>
      </c>
      <c r="AD1607" s="2">
        <f>IF(COUNTIF(D$2:D1607,D1607)&gt;1,0,1)</f>
        <v>0</v>
      </c>
      <c r="AG1607" s="2">
        <f t="shared" si="251"/>
        <v>0</v>
      </c>
      <c r="AH1607" s="2">
        <f t="shared" si="257"/>
        <v>0</v>
      </c>
      <c r="AI1607" s="2">
        <f t="shared" si="252"/>
        <v>0</v>
      </c>
      <c r="AJ1607" s="44" t="str">
        <f t="shared" si="253"/>
        <v>30497763Q28360115B</v>
      </c>
      <c r="AK1607" s="2">
        <f>IF(COUNTIF(AJ$2:AJ1607,AJ1607)&gt;1,0,1)</f>
        <v>0</v>
      </c>
      <c r="AL1607" s="2">
        <f t="shared" si="254"/>
        <v>0</v>
      </c>
      <c r="AM1607" s="2">
        <f t="shared" si="255"/>
        <v>0</v>
      </c>
      <c r="AN1607" s="2">
        <f t="shared" si="256"/>
        <v>0</v>
      </c>
      <c r="AO1607" s="2" t="str">
        <f>VLOOKUP(D1607,'[1]Matriculados PD 2015_2019'!$D:$F,3,0)</f>
        <v>completo</v>
      </c>
      <c r="AP1607" s="2">
        <f t="shared" si="258"/>
        <v>0</v>
      </c>
      <c r="AQ1607" s="2">
        <f t="shared" si="259"/>
        <v>0</v>
      </c>
    </row>
    <row r="1608" spans="1:43">
      <c r="A1608" s="2">
        <v>537</v>
      </c>
      <c r="B1608" s="6" t="s">
        <v>807</v>
      </c>
      <c r="C1608" s="7" t="s">
        <v>120</v>
      </c>
      <c r="D1608" s="7" t="s">
        <v>2429</v>
      </c>
      <c r="E1608" s="8">
        <v>10218190</v>
      </c>
      <c r="F1608" s="8">
        <v>102488</v>
      </c>
      <c r="G1608" s="8" t="s">
        <v>2430</v>
      </c>
      <c r="H1608" s="7" t="s">
        <v>83</v>
      </c>
      <c r="I1608" s="7" t="s">
        <v>74</v>
      </c>
      <c r="J1608" s="8" t="s">
        <v>75</v>
      </c>
      <c r="K1608" s="8" t="s">
        <v>2431</v>
      </c>
      <c r="L1608" s="7">
        <v>2017</v>
      </c>
      <c r="M1608" s="9">
        <v>43231</v>
      </c>
      <c r="N1608" s="10" t="s">
        <v>77</v>
      </c>
      <c r="O1608" s="10">
        <v>0</v>
      </c>
      <c r="P1608" s="10" t="s">
        <v>78</v>
      </c>
      <c r="Q1608" s="10" t="s">
        <v>78</v>
      </c>
      <c r="R1608" s="10" t="s">
        <v>78</v>
      </c>
      <c r="S1608" s="10" t="s">
        <v>78</v>
      </c>
      <c r="T1608" s="8" t="s">
        <v>80</v>
      </c>
      <c r="U1608" s="7" t="s">
        <v>2432</v>
      </c>
      <c r="V1608" s="8" t="s">
        <v>2433</v>
      </c>
      <c r="W1608" s="7" t="s">
        <v>83</v>
      </c>
      <c r="X1608" s="11" t="s">
        <v>4691</v>
      </c>
      <c r="Y1608" s="8">
        <v>583</v>
      </c>
      <c r="Z1608" s="8" t="s">
        <v>838</v>
      </c>
      <c r="AA1608" s="7" t="s">
        <v>781</v>
      </c>
      <c r="AB1608" s="12" t="s">
        <v>782</v>
      </c>
      <c r="AC1608" s="4">
        <f t="shared" si="250"/>
        <v>1</v>
      </c>
      <c r="AD1608" s="2">
        <f>IF(COUNTIF(D$2:D1608,D1608)&gt;1,0,1)</f>
        <v>1</v>
      </c>
      <c r="AG1608" s="2">
        <f t="shared" si="251"/>
        <v>0</v>
      </c>
      <c r="AH1608" s="2">
        <f t="shared" si="257"/>
        <v>0</v>
      </c>
      <c r="AI1608" s="2">
        <f t="shared" si="252"/>
        <v>1</v>
      </c>
      <c r="AJ1608" s="44" t="str">
        <f t="shared" si="253"/>
        <v>30968663Z30501239L</v>
      </c>
      <c r="AK1608" s="2">
        <f>IF(COUNTIF(AJ$2:AJ1608,AJ1608)&gt;1,0,1)</f>
        <v>1</v>
      </c>
      <c r="AL1608" s="2">
        <f t="shared" si="254"/>
        <v>0</v>
      </c>
      <c r="AM1608" s="2">
        <f t="shared" si="255"/>
        <v>0</v>
      </c>
      <c r="AN1608" s="2">
        <f t="shared" si="256"/>
        <v>0</v>
      </c>
      <c r="AO1608" s="2">
        <f>VLOOKUP(D1608,'[1]Matriculados PD 2015_2019'!$D:$F,3,0)</f>
        <v>0</v>
      </c>
      <c r="AP1608" s="2">
        <f t="shared" si="258"/>
        <v>0</v>
      </c>
      <c r="AQ1608" s="2">
        <f t="shared" si="259"/>
        <v>0</v>
      </c>
    </row>
    <row r="1609" spans="1:43">
      <c r="A1609" s="2">
        <v>537</v>
      </c>
      <c r="B1609" s="5" t="s">
        <v>807</v>
      </c>
      <c r="C1609" s="13" t="s">
        <v>120</v>
      </c>
      <c r="D1609" s="13" t="s">
        <v>2429</v>
      </c>
      <c r="E1609" s="14">
        <v>10218190</v>
      </c>
      <c r="F1609" s="14">
        <v>102488</v>
      </c>
      <c r="G1609" s="14" t="s">
        <v>2430</v>
      </c>
      <c r="H1609" s="13" t="s">
        <v>83</v>
      </c>
      <c r="I1609" s="13" t="s">
        <v>74</v>
      </c>
      <c r="J1609" s="14" t="s">
        <v>75</v>
      </c>
      <c r="K1609" s="14" t="s">
        <v>2431</v>
      </c>
      <c r="L1609" s="13">
        <v>2017</v>
      </c>
      <c r="M1609" s="15">
        <v>43231</v>
      </c>
      <c r="N1609" s="16" t="s">
        <v>77</v>
      </c>
      <c r="O1609" s="16">
        <v>0</v>
      </c>
      <c r="P1609" s="16" t="s">
        <v>78</v>
      </c>
      <c r="Q1609" s="16" t="s">
        <v>78</v>
      </c>
      <c r="R1609" s="16" t="s">
        <v>78</v>
      </c>
      <c r="S1609" s="16" t="s">
        <v>78</v>
      </c>
      <c r="T1609" s="14" t="s">
        <v>90</v>
      </c>
      <c r="U1609" s="13" t="s">
        <v>2432</v>
      </c>
      <c r="V1609" s="14" t="s">
        <v>2433</v>
      </c>
      <c r="W1609" s="13" t="s">
        <v>83</v>
      </c>
      <c r="X1609" s="17" t="s">
        <v>4691</v>
      </c>
      <c r="Y1609" s="14">
        <v>583</v>
      </c>
      <c r="Z1609" s="14" t="s">
        <v>838</v>
      </c>
      <c r="AA1609" s="13" t="s">
        <v>781</v>
      </c>
      <c r="AB1609" s="18" t="s">
        <v>782</v>
      </c>
      <c r="AC1609" s="4">
        <f t="shared" si="250"/>
        <v>1</v>
      </c>
      <c r="AD1609" s="2">
        <f>IF(COUNTIF(D$2:D1609,D1609)&gt;1,0,1)</f>
        <v>0</v>
      </c>
      <c r="AG1609" s="2">
        <f t="shared" si="251"/>
        <v>0</v>
      </c>
      <c r="AH1609" s="2">
        <f t="shared" si="257"/>
        <v>0</v>
      </c>
      <c r="AI1609" s="2">
        <f t="shared" si="252"/>
        <v>0</v>
      </c>
      <c r="AJ1609" s="44" t="str">
        <f t="shared" si="253"/>
        <v>30968663Z30501239L</v>
      </c>
      <c r="AK1609" s="2">
        <f>IF(COUNTIF(AJ$2:AJ1609,AJ1609)&gt;1,0,1)</f>
        <v>0</v>
      </c>
      <c r="AL1609" s="2">
        <f t="shared" si="254"/>
        <v>0</v>
      </c>
      <c r="AM1609" s="2">
        <f t="shared" si="255"/>
        <v>0</v>
      </c>
      <c r="AN1609" s="2">
        <f t="shared" si="256"/>
        <v>0</v>
      </c>
      <c r="AO1609" s="2">
        <f>VLOOKUP(D1609,'[1]Matriculados PD 2015_2019'!$D:$F,3,0)</f>
        <v>0</v>
      </c>
      <c r="AP1609" s="2">
        <f t="shared" si="258"/>
        <v>0</v>
      </c>
      <c r="AQ1609" s="2">
        <f t="shared" si="259"/>
        <v>0</v>
      </c>
    </row>
    <row r="1610" spans="1:43">
      <c r="A1610" s="2">
        <v>537</v>
      </c>
      <c r="B1610" s="6" t="s">
        <v>807</v>
      </c>
      <c r="C1610" s="7" t="s">
        <v>120</v>
      </c>
      <c r="D1610" s="7" t="s">
        <v>2434</v>
      </c>
      <c r="E1610" s="8">
        <v>1083301</v>
      </c>
      <c r="F1610" s="8">
        <v>102488</v>
      </c>
      <c r="G1610" s="8" t="s">
        <v>2435</v>
      </c>
      <c r="H1610" s="7" t="s">
        <v>73</v>
      </c>
      <c r="I1610" s="7" t="s">
        <v>74</v>
      </c>
      <c r="J1610" s="8" t="s">
        <v>75</v>
      </c>
      <c r="K1610" s="8" t="s">
        <v>2436</v>
      </c>
      <c r="L1610" s="7">
        <v>2017</v>
      </c>
      <c r="M1610" s="9">
        <v>43364</v>
      </c>
      <c r="N1610" s="10" t="s">
        <v>77</v>
      </c>
      <c r="O1610" s="10">
        <v>0</v>
      </c>
      <c r="P1610" s="10" t="s">
        <v>78</v>
      </c>
      <c r="Q1610" s="10" t="s">
        <v>79</v>
      </c>
      <c r="R1610" s="10" t="s">
        <v>78</v>
      </c>
      <c r="S1610" s="10" t="s">
        <v>78</v>
      </c>
      <c r="T1610" s="8" t="s">
        <v>80</v>
      </c>
      <c r="U1610" s="7" t="s">
        <v>1735</v>
      </c>
      <c r="V1610" s="8" t="s">
        <v>1736</v>
      </c>
      <c r="W1610" s="7" t="s">
        <v>73</v>
      </c>
      <c r="X1610" s="11" t="s">
        <v>814</v>
      </c>
      <c r="Y1610" s="8">
        <v>345</v>
      </c>
      <c r="Z1610" s="8" t="s">
        <v>815</v>
      </c>
      <c r="AA1610" s="7" t="s">
        <v>781</v>
      </c>
      <c r="AB1610" s="12" t="s">
        <v>782</v>
      </c>
      <c r="AC1610" s="4">
        <f t="shared" si="250"/>
        <v>1</v>
      </c>
      <c r="AD1610" s="2">
        <f>IF(COUNTIF(D$2:D1610,D1610)&gt;1,0,1)</f>
        <v>1</v>
      </c>
      <c r="AG1610" s="2">
        <f t="shared" si="251"/>
        <v>1</v>
      </c>
      <c r="AH1610" s="2">
        <f t="shared" si="257"/>
        <v>0</v>
      </c>
      <c r="AI1610" s="2">
        <f t="shared" si="252"/>
        <v>1</v>
      </c>
      <c r="AJ1610" s="44" t="str">
        <f t="shared" si="253"/>
        <v>30997621S30520168L</v>
      </c>
      <c r="AK1610" s="2">
        <f>IF(COUNTIF(AJ$2:AJ1610,AJ1610)&gt;1,0,1)</f>
        <v>1</v>
      </c>
      <c r="AL1610" s="2">
        <f t="shared" si="254"/>
        <v>0</v>
      </c>
      <c r="AM1610" s="2">
        <f t="shared" si="255"/>
        <v>0</v>
      </c>
      <c r="AN1610" s="2">
        <f t="shared" si="256"/>
        <v>0</v>
      </c>
      <c r="AO1610" s="2" t="str">
        <f>VLOOKUP(D1610,'[1]Matriculados PD 2015_2019'!$D:$F,3,0)</f>
        <v>completo</v>
      </c>
      <c r="AP1610" s="2">
        <f t="shared" si="258"/>
        <v>1</v>
      </c>
      <c r="AQ1610" s="2">
        <f t="shared" si="259"/>
        <v>0</v>
      </c>
    </row>
    <row r="1611" spans="1:43">
      <c r="A1611" s="2">
        <v>537</v>
      </c>
      <c r="B1611" s="5" t="s">
        <v>807</v>
      </c>
      <c r="C1611" s="13" t="s">
        <v>120</v>
      </c>
      <c r="D1611" s="13" t="s">
        <v>2434</v>
      </c>
      <c r="E1611" s="14">
        <v>1083301</v>
      </c>
      <c r="F1611" s="14">
        <v>102488</v>
      </c>
      <c r="G1611" s="14" t="s">
        <v>2435</v>
      </c>
      <c r="H1611" s="13" t="s">
        <v>73</v>
      </c>
      <c r="I1611" s="13" t="s">
        <v>74</v>
      </c>
      <c r="J1611" s="14" t="s">
        <v>75</v>
      </c>
      <c r="K1611" s="14" t="s">
        <v>2436</v>
      </c>
      <c r="L1611" s="13">
        <v>2017</v>
      </c>
      <c r="M1611" s="15">
        <v>43364</v>
      </c>
      <c r="N1611" s="16" t="s">
        <v>77</v>
      </c>
      <c r="O1611" s="16">
        <v>0</v>
      </c>
      <c r="P1611" s="16" t="s">
        <v>78</v>
      </c>
      <c r="Q1611" s="16" t="s">
        <v>79</v>
      </c>
      <c r="R1611" s="16" t="s">
        <v>78</v>
      </c>
      <c r="S1611" s="16" t="s">
        <v>78</v>
      </c>
      <c r="T1611" s="14" t="s">
        <v>90</v>
      </c>
      <c r="U1611" s="13" t="s">
        <v>1735</v>
      </c>
      <c r="V1611" s="14" t="s">
        <v>1736</v>
      </c>
      <c r="W1611" s="13" t="s">
        <v>73</v>
      </c>
      <c r="X1611" s="17" t="s">
        <v>814</v>
      </c>
      <c r="Y1611" s="14">
        <v>345</v>
      </c>
      <c r="Z1611" s="14" t="s">
        <v>815</v>
      </c>
      <c r="AA1611" s="13" t="s">
        <v>781</v>
      </c>
      <c r="AB1611" s="18" t="s">
        <v>782</v>
      </c>
      <c r="AC1611" s="4">
        <f t="shared" si="250"/>
        <v>1</v>
      </c>
      <c r="AD1611" s="2">
        <f>IF(COUNTIF(D$2:D1611,D1611)&gt;1,0,1)</f>
        <v>0</v>
      </c>
      <c r="AG1611" s="2">
        <f t="shared" si="251"/>
        <v>0</v>
      </c>
      <c r="AH1611" s="2">
        <f t="shared" si="257"/>
        <v>0</v>
      </c>
      <c r="AI1611" s="2">
        <f t="shared" si="252"/>
        <v>0</v>
      </c>
      <c r="AJ1611" s="44" t="str">
        <f t="shared" si="253"/>
        <v>30997621S30520168L</v>
      </c>
      <c r="AK1611" s="2">
        <f>IF(COUNTIF(AJ$2:AJ1611,AJ1611)&gt;1,0,1)</f>
        <v>0</v>
      </c>
      <c r="AL1611" s="2">
        <f t="shared" si="254"/>
        <v>0</v>
      </c>
      <c r="AM1611" s="2">
        <f t="shared" si="255"/>
        <v>0</v>
      </c>
      <c r="AN1611" s="2">
        <f t="shared" si="256"/>
        <v>0</v>
      </c>
      <c r="AO1611" s="2" t="str">
        <f>VLOOKUP(D1611,'[1]Matriculados PD 2015_2019'!$D:$F,3,0)</f>
        <v>completo</v>
      </c>
      <c r="AP1611" s="2">
        <f t="shared" si="258"/>
        <v>0</v>
      </c>
      <c r="AQ1611" s="2">
        <f t="shared" si="259"/>
        <v>0</v>
      </c>
    </row>
    <row r="1612" spans="1:43">
      <c r="A1612" s="2">
        <v>537</v>
      </c>
      <c r="B1612" s="5" t="s">
        <v>807</v>
      </c>
      <c r="C1612" s="13" t="s">
        <v>120</v>
      </c>
      <c r="D1612" s="13" t="s">
        <v>2437</v>
      </c>
      <c r="E1612" s="14">
        <v>10482092</v>
      </c>
      <c r="F1612" s="14">
        <v>102488</v>
      </c>
      <c r="G1612" s="14" t="s">
        <v>2438</v>
      </c>
      <c r="H1612" s="13" t="s">
        <v>73</v>
      </c>
      <c r="I1612" s="13" t="s">
        <v>74</v>
      </c>
      <c r="J1612" s="14" t="s">
        <v>75</v>
      </c>
      <c r="K1612" s="14" t="s">
        <v>2439</v>
      </c>
      <c r="L1612" s="13">
        <v>2017</v>
      </c>
      <c r="M1612" s="15">
        <v>43367</v>
      </c>
      <c r="N1612" s="16" t="s">
        <v>77</v>
      </c>
      <c r="O1612" s="16">
        <v>0</v>
      </c>
      <c r="P1612" s="16" t="s">
        <v>78</v>
      </c>
      <c r="Q1612" s="16" t="s">
        <v>79</v>
      </c>
      <c r="R1612" s="16" t="s">
        <v>78</v>
      </c>
      <c r="S1612" s="16" t="s">
        <v>78</v>
      </c>
      <c r="T1612" s="14" t="s">
        <v>80</v>
      </c>
      <c r="U1612" s="13" t="s">
        <v>844</v>
      </c>
      <c r="V1612" s="14" t="s">
        <v>845</v>
      </c>
      <c r="W1612" s="13" t="s">
        <v>83</v>
      </c>
      <c r="X1612" s="17" t="s">
        <v>4691</v>
      </c>
      <c r="Y1612" s="14">
        <v>583</v>
      </c>
      <c r="Z1612" s="14" t="s">
        <v>838</v>
      </c>
      <c r="AA1612" s="13" t="s">
        <v>781</v>
      </c>
      <c r="AB1612" s="18" t="s">
        <v>782</v>
      </c>
      <c r="AC1612" s="4">
        <f t="shared" si="250"/>
        <v>1</v>
      </c>
      <c r="AD1612" s="2">
        <f>IF(COUNTIF(D$2:D1612,D1612)&gt;1,0,1)</f>
        <v>1</v>
      </c>
      <c r="AG1612" s="2">
        <f t="shared" si="251"/>
        <v>1</v>
      </c>
      <c r="AH1612" s="2">
        <f t="shared" si="257"/>
        <v>0</v>
      </c>
      <c r="AI1612" s="2">
        <f t="shared" si="252"/>
        <v>1</v>
      </c>
      <c r="AJ1612" s="44" t="str">
        <f t="shared" si="253"/>
        <v>30999709X30449241R</v>
      </c>
      <c r="AK1612" s="2">
        <f>IF(COUNTIF(AJ$2:AJ1612,AJ1612)&gt;1,0,1)</f>
        <v>1</v>
      </c>
      <c r="AL1612" s="2">
        <f t="shared" si="254"/>
        <v>1</v>
      </c>
      <c r="AM1612" s="2">
        <f t="shared" si="255"/>
        <v>0</v>
      </c>
      <c r="AN1612" s="2">
        <f t="shared" si="256"/>
        <v>0</v>
      </c>
      <c r="AO1612" s="2" t="str">
        <f>VLOOKUP(D1612,'[1]Matriculados PD 2015_2019'!$D:$F,3,0)</f>
        <v>completo</v>
      </c>
      <c r="AP1612" s="2">
        <f t="shared" si="258"/>
        <v>1</v>
      </c>
      <c r="AQ1612" s="2">
        <f t="shared" si="259"/>
        <v>0</v>
      </c>
    </row>
    <row r="1613" spans="1:43">
      <c r="A1613" s="2">
        <v>537</v>
      </c>
      <c r="B1613" s="6" t="s">
        <v>807</v>
      </c>
      <c r="C1613" s="7" t="s">
        <v>120</v>
      </c>
      <c r="D1613" s="7" t="s">
        <v>2437</v>
      </c>
      <c r="E1613" s="8">
        <v>10482092</v>
      </c>
      <c r="F1613" s="8">
        <v>102488</v>
      </c>
      <c r="G1613" s="8" t="s">
        <v>2438</v>
      </c>
      <c r="H1613" s="7" t="s">
        <v>73</v>
      </c>
      <c r="I1613" s="7" t="s">
        <v>74</v>
      </c>
      <c r="J1613" s="8" t="s">
        <v>75</v>
      </c>
      <c r="K1613" s="8" t="s">
        <v>2439</v>
      </c>
      <c r="L1613" s="7">
        <v>2017</v>
      </c>
      <c r="M1613" s="9">
        <v>43367</v>
      </c>
      <c r="N1613" s="10" t="s">
        <v>77</v>
      </c>
      <c r="O1613" s="10">
        <v>0</v>
      </c>
      <c r="P1613" s="10" t="s">
        <v>78</v>
      </c>
      <c r="Q1613" s="10" t="s">
        <v>79</v>
      </c>
      <c r="R1613" s="10" t="s">
        <v>78</v>
      </c>
      <c r="S1613" s="10" t="s">
        <v>78</v>
      </c>
      <c r="T1613" s="8" t="s">
        <v>80</v>
      </c>
      <c r="U1613" s="7" t="s">
        <v>836</v>
      </c>
      <c r="V1613" s="8" t="s">
        <v>837</v>
      </c>
      <c r="W1613" s="7" t="s">
        <v>83</v>
      </c>
      <c r="X1613" s="11" t="s">
        <v>4691</v>
      </c>
      <c r="Y1613" s="8">
        <v>583</v>
      </c>
      <c r="Z1613" s="8" t="s">
        <v>838</v>
      </c>
      <c r="AA1613" s="7" t="s">
        <v>781</v>
      </c>
      <c r="AB1613" s="12" t="s">
        <v>782</v>
      </c>
      <c r="AC1613" s="4">
        <f t="shared" si="250"/>
        <v>1</v>
      </c>
      <c r="AD1613" s="2">
        <f>IF(COUNTIF(D$2:D1613,D1613)&gt;1,0,1)</f>
        <v>0</v>
      </c>
      <c r="AG1613" s="2">
        <f t="shared" si="251"/>
        <v>0</v>
      </c>
      <c r="AH1613" s="2">
        <f t="shared" si="257"/>
        <v>0</v>
      </c>
      <c r="AI1613" s="2">
        <f t="shared" si="252"/>
        <v>0</v>
      </c>
      <c r="AJ1613" s="44" t="str">
        <f t="shared" si="253"/>
        <v>30999709X30950730K</v>
      </c>
      <c r="AK1613" s="2">
        <f>IF(COUNTIF(AJ$2:AJ1613,AJ1613)&gt;1,0,1)</f>
        <v>1</v>
      </c>
      <c r="AL1613" s="2">
        <f t="shared" si="254"/>
        <v>0</v>
      </c>
      <c r="AM1613" s="2">
        <f t="shared" si="255"/>
        <v>0</v>
      </c>
      <c r="AN1613" s="2">
        <f t="shared" si="256"/>
        <v>0</v>
      </c>
      <c r="AO1613" s="2" t="str">
        <f>VLOOKUP(D1613,'[1]Matriculados PD 2015_2019'!$D:$F,3,0)</f>
        <v>completo</v>
      </c>
      <c r="AP1613" s="2">
        <f t="shared" si="258"/>
        <v>0</v>
      </c>
      <c r="AQ1613" s="2">
        <f t="shared" si="259"/>
        <v>0</v>
      </c>
    </row>
    <row r="1614" spans="1:43">
      <c r="A1614" s="2">
        <v>537</v>
      </c>
      <c r="B1614" s="5" t="s">
        <v>807</v>
      </c>
      <c r="C1614" s="13" t="s">
        <v>120</v>
      </c>
      <c r="D1614" s="13" t="s">
        <v>2437</v>
      </c>
      <c r="E1614" s="14">
        <v>10482092</v>
      </c>
      <c r="F1614" s="14">
        <v>102488</v>
      </c>
      <c r="G1614" s="14" t="s">
        <v>2438</v>
      </c>
      <c r="H1614" s="13" t="s">
        <v>73</v>
      </c>
      <c r="I1614" s="13" t="s">
        <v>74</v>
      </c>
      <c r="J1614" s="14" t="s">
        <v>75</v>
      </c>
      <c r="K1614" s="14" t="s">
        <v>2439</v>
      </c>
      <c r="L1614" s="13">
        <v>2017</v>
      </c>
      <c r="M1614" s="15">
        <v>43367</v>
      </c>
      <c r="N1614" s="16" t="s">
        <v>77</v>
      </c>
      <c r="O1614" s="16">
        <v>0</v>
      </c>
      <c r="P1614" s="16" t="s">
        <v>78</v>
      </c>
      <c r="Q1614" s="16" t="s">
        <v>79</v>
      </c>
      <c r="R1614" s="16" t="s">
        <v>78</v>
      </c>
      <c r="S1614" s="16" t="s">
        <v>78</v>
      </c>
      <c r="T1614" s="14" t="s">
        <v>80</v>
      </c>
      <c r="U1614" s="13" t="s">
        <v>2440</v>
      </c>
      <c r="V1614" s="14" t="s">
        <v>2441</v>
      </c>
      <c r="W1614" s="13"/>
      <c r="X1614" s="17"/>
      <c r="Y1614" s="14"/>
      <c r="Z1614" s="14"/>
      <c r="AA1614" s="13"/>
      <c r="AB1614" s="18"/>
      <c r="AC1614" s="4">
        <f t="shared" si="250"/>
        <v>1</v>
      </c>
      <c r="AD1614" s="2">
        <f>IF(COUNTIF(D$2:D1614,D1614)&gt;1,0,1)</f>
        <v>0</v>
      </c>
      <c r="AG1614" s="2">
        <f t="shared" si="251"/>
        <v>0</v>
      </c>
      <c r="AH1614" s="2">
        <f t="shared" si="257"/>
        <v>0</v>
      </c>
      <c r="AI1614" s="2">
        <f t="shared" si="252"/>
        <v>0</v>
      </c>
      <c r="AJ1614" s="44" t="str">
        <f t="shared" si="253"/>
        <v>30999709XTNGPLA70R14I726I</v>
      </c>
      <c r="AK1614" s="2">
        <f>IF(COUNTIF(AJ$2:AJ1614,AJ1614)&gt;1,0,1)</f>
        <v>1</v>
      </c>
      <c r="AL1614" s="2">
        <f t="shared" si="254"/>
        <v>0</v>
      </c>
      <c r="AM1614" s="2">
        <f t="shared" si="255"/>
        <v>0</v>
      </c>
      <c r="AN1614" s="2">
        <f t="shared" si="256"/>
        <v>0</v>
      </c>
      <c r="AO1614" s="2" t="str">
        <f>VLOOKUP(D1614,'[1]Matriculados PD 2015_2019'!$D:$F,3,0)</f>
        <v>completo</v>
      </c>
      <c r="AP1614" s="2">
        <f t="shared" si="258"/>
        <v>0</v>
      </c>
      <c r="AQ1614" s="2">
        <f t="shared" si="259"/>
        <v>0</v>
      </c>
    </row>
    <row r="1615" spans="1:43">
      <c r="A1615" s="2">
        <v>537</v>
      </c>
      <c r="B1615" s="6" t="s">
        <v>807</v>
      </c>
      <c r="C1615" s="7" t="s">
        <v>120</v>
      </c>
      <c r="D1615" s="7" t="s">
        <v>2437</v>
      </c>
      <c r="E1615" s="8">
        <v>10482092</v>
      </c>
      <c r="F1615" s="8">
        <v>102488</v>
      </c>
      <c r="G1615" s="8" t="s">
        <v>2438</v>
      </c>
      <c r="H1615" s="7" t="s">
        <v>73</v>
      </c>
      <c r="I1615" s="7" t="s">
        <v>74</v>
      </c>
      <c r="J1615" s="8" t="s">
        <v>75</v>
      </c>
      <c r="K1615" s="8" t="s">
        <v>2439</v>
      </c>
      <c r="L1615" s="7">
        <v>2017</v>
      </c>
      <c r="M1615" s="9">
        <v>43367</v>
      </c>
      <c r="N1615" s="10" t="s">
        <v>77</v>
      </c>
      <c r="O1615" s="10">
        <v>0</v>
      </c>
      <c r="P1615" s="10" t="s">
        <v>78</v>
      </c>
      <c r="Q1615" s="10" t="s">
        <v>79</v>
      </c>
      <c r="R1615" s="10" t="s">
        <v>78</v>
      </c>
      <c r="S1615" s="10" t="s">
        <v>78</v>
      </c>
      <c r="T1615" s="8" t="s">
        <v>90</v>
      </c>
      <c r="U1615" s="7" t="s">
        <v>844</v>
      </c>
      <c r="V1615" s="8" t="s">
        <v>845</v>
      </c>
      <c r="W1615" s="7" t="s">
        <v>83</v>
      </c>
      <c r="X1615" s="11" t="s">
        <v>4691</v>
      </c>
      <c r="Y1615" s="8">
        <v>583</v>
      </c>
      <c r="Z1615" s="8" t="s">
        <v>838</v>
      </c>
      <c r="AA1615" s="7" t="s">
        <v>781</v>
      </c>
      <c r="AB1615" s="12" t="s">
        <v>782</v>
      </c>
      <c r="AC1615" s="4">
        <f t="shared" si="250"/>
        <v>1</v>
      </c>
      <c r="AD1615" s="2">
        <f>IF(COUNTIF(D$2:D1615,D1615)&gt;1,0,1)</f>
        <v>0</v>
      </c>
      <c r="AG1615" s="2">
        <f t="shared" si="251"/>
        <v>0</v>
      </c>
      <c r="AH1615" s="2">
        <f t="shared" si="257"/>
        <v>0</v>
      </c>
      <c r="AI1615" s="2">
        <f t="shared" si="252"/>
        <v>0</v>
      </c>
      <c r="AJ1615" s="44" t="str">
        <f t="shared" si="253"/>
        <v>30999709X30449241R</v>
      </c>
      <c r="AK1615" s="2">
        <f>IF(COUNTIF(AJ$2:AJ1615,AJ1615)&gt;1,0,1)</f>
        <v>0</v>
      </c>
      <c r="AL1615" s="2">
        <f t="shared" si="254"/>
        <v>0</v>
      </c>
      <c r="AM1615" s="2">
        <f t="shared" si="255"/>
        <v>0</v>
      </c>
      <c r="AN1615" s="2">
        <f t="shared" si="256"/>
        <v>0</v>
      </c>
      <c r="AO1615" s="2" t="str">
        <f>VLOOKUP(D1615,'[1]Matriculados PD 2015_2019'!$D:$F,3,0)</f>
        <v>completo</v>
      </c>
      <c r="AP1615" s="2">
        <f t="shared" si="258"/>
        <v>0</v>
      </c>
      <c r="AQ1615" s="2">
        <f t="shared" si="259"/>
        <v>0</v>
      </c>
    </row>
    <row r="1616" spans="1:43">
      <c r="A1616" s="2">
        <v>537</v>
      </c>
      <c r="B1616" s="5" t="s">
        <v>807</v>
      </c>
      <c r="C1616" s="13" t="s">
        <v>120</v>
      </c>
      <c r="D1616" s="13" t="s">
        <v>2442</v>
      </c>
      <c r="E1616" s="14">
        <v>20083934</v>
      </c>
      <c r="F1616" s="14">
        <v>102488</v>
      </c>
      <c r="G1616" s="14" t="s">
        <v>2443</v>
      </c>
      <c r="H1616" s="13" t="s">
        <v>83</v>
      </c>
      <c r="I1616" s="13" t="s">
        <v>301</v>
      </c>
      <c r="J1616" s="14" t="s">
        <v>75</v>
      </c>
      <c r="K1616" s="14" t="s">
        <v>2444</v>
      </c>
      <c r="L1616" s="13">
        <v>2017</v>
      </c>
      <c r="M1616" s="15">
        <v>43147</v>
      </c>
      <c r="N1616" s="16" t="s">
        <v>77</v>
      </c>
      <c r="O1616" s="16">
        <v>0</v>
      </c>
      <c r="P1616" s="16" t="s">
        <v>78</v>
      </c>
      <c r="Q1616" s="16" t="s">
        <v>79</v>
      </c>
      <c r="R1616" s="16" t="s">
        <v>78</v>
      </c>
      <c r="S1616" s="16" t="s">
        <v>78</v>
      </c>
      <c r="T1616" s="14" t="s">
        <v>80</v>
      </c>
      <c r="U1616" s="13" t="s">
        <v>836</v>
      </c>
      <c r="V1616" s="14" t="s">
        <v>837</v>
      </c>
      <c r="W1616" s="13" t="s">
        <v>83</v>
      </c>
      <c r="X1616" s="17" t="s">
        <v>4691</v>
      </c>
      <c r="Y1616" s="14">
        <v>583</v>
      </c>
      <c r="Z1616" s="14" t="s">
        <v>838</v>
      </c>
      <c r="AA1616" s="13" t="s">
        <v>781</v>
      </c>
      <c r="AB1616" s="18" t="s">
        <v>782</v>
      </c>
      <c r="AC1616" s="4">
        <f t="shared" si="250"/>
        <v>1</v>
      </c>
      <c r="AD1616" s="2">
        <f>IF(COUNTIF(D$2:D1616,D1616)&gt;1,0,1)</f>
        <v>1</v>
      </c>
      <c r="AG1616" s="2">
        <f t="shared" si="251"/>
        <v>1</v>
      </c>
      <c r="AH1616" s="2">
        <f t="shared" si="257"/>
        <v>0</v>
      </c>
      <c r="AI1616" s="2">
        <f t="shared" si="252"/>
        <v>1</v>
      </c>
      <c r="AJ1616" s="44" t="str">
        <f t="shared" si="253"/>
        <v>3402907AA30950730K</v>
      </c>
      <c r="AK1616" s="2">
        <f>IF(COUNTIF(AJ$2:AJ1616,AJ1616)&gt;1,0,1)</f>
        <v>1</v>
      </c>
      <c r="AL1616" s="2">
        <f t="shared" si="254"/>
        <v>1</v>
      </c>
      <c r="AM1616" s="2">
        <f t="shared" si="255"/>
        <v>0</v>
      </c>
      <c r="AN1616" s="2">
        <f t="shared" si="256"/>
        <v>1</v>
      </c>
      <c r="AO1616" s="2" t="str">
        <f>VLOOKUP(D1616,'[1]Matriculados PD 2015_2019'!$D:$F,3,0)</f>
        <v>completo</v>
      </c>
      <c r="AP1616" s="2">
        <f t="shared" si="258"/>
        <v>1</v>
      </c>
      <c r="AQ1616" s="2">
        <f t="shared" si="259"/>
        <v>0</v>
      </c>
    </row>
    <row r="1617" spans="1:43">
      <c r="A1617" s="2">
        <v>537</v>
      </c>
      <c r="B1617" s="6" t="s">
        <v>807</v>
      </c>
      <c r="C1617" s="7" t="s">
        <v>120</v>
      </c>
      <c r="D1617" s="7" t="s">
        <v>2442</v>
      </c>
      <c r="E1617" s="8">
        <v>20083934</v>
      </c>
      <c r="F1617" s="8">
        <v>102488</v>
      </c>
      <c r="G1617" s="8" t="s">
        <v>2443</v>
      </c>
      <c r="H1617" s="7" t="s">
        <v>83</v>
      </c>
      <c r="I1617" s="7" t="s">
        <v>301</v>
      </c>
      <c r="J1617" s="8" t="s">
        <v>75</v>
      </c>
      <c r="K1617" s="8" t="s">
        <v>2444</v>
      </c>
      <c r="L1617" s="7">
        <v>2017</v>
      </c>
      <c r="M1617" s="9">
        <v>43147</v>
      </c>
      <c r="N1617" s="10" t="s">
        <v>77</v>
      </c>
      <c r="O1617" s="10">
        <v>0</v>
      </c>
      <c r="P1617" s="10" t="s">
        <v>78</v>
      </c>
      <c r="Q1617" s="10" t="s">
        <v>79</v>
      </c>
      <c r="R1617" s="10" t="s">
        <v>78</v>
      </c>
      <c r="S1617" s="10" t="s">
        <v>78</v>
      </c>
      <c r="T1617" s="8" t="s">
        <v>80</v>
      </c>
      <c r="U1617" s="7" t="s">
        <v>839</v>
      </c>
      <c r="V1617" s="8" t="s">
        <v>2441</v>
      </c>
      <c r="W1617" s="7"/>
      <c r="X1617" s="11"/>
      <c r="Y1617" s="8"/>
      <c r="Z1617" s="8"/>
      <c r="AA1617" s="7"/>
      <c r="AB1617" s="12"/>
      <c r="AC1617" s="4">
        <f t="shared" si="250"/>
        <v>1</v>
      </c>
      <c r="AD1617" s="2">
        <f>IF(COUNTIF(D$2:D1617,D1617)&gt;1,0,1)</f>
        <v>0</v>
      </c>
      <c r="AG1617" s="2">
        <f t="shared" si="251"/>
        <v>0</v>
      </c>
      <c r="AH1617" s="2">
        <f t="shared" si="257"/>
        <v>0</v>
      </c>
      <c r="AI1617" s="2">
        <f t="shared" si="252"/>
        <v>0</v>
      </c>
      <c r="AJ1617" s="44" t="str">
        <f t="shared" si="253"/>
        <v>3402907AAAR1950125</v>
      </c>
      <c r="AK1617" s="2">
        <f>IF(COUNTIF(AJ$2:AJ1617,AJ1617)&gt;1,0,1)</f>
        <v>1</v>
      </c>
      <c r="AL1617" s="2">
        <f t="shared" si="254"/>
        <v>0</v>
      </c>
      <c r="AM1617" s="2">
        <f t="shared" si="255"/>
        <v>0</v>
      </c>
      <c r="AN1617" s="2">
        <f t="shared" si="256"/>
        <v>0</v>
      </c>
      <c r="AO1617" s="2" t="str">
        <f>VLOOKUP(D1617,'[1]Matriculados PD 2015_2019'!$D:$F,3,0)</f>
        <v>completo</v>
      </c>
      <c r="AP1617" s="2">
        <f t="shared" si="258"/>
        <v>0</v>
      </c>
      <c r="AQ1617" s="2">
        <f t="shared" si="259"/>
        <v>0</v>
      </c>
    </row>
    <row r="1618" spans="1:43">
      <c r="A1618" s="2">
        <v>537</v>
      </c>
      <c r="B1618" s="6" t="s">
        <v>807</v>
      </c>
      <c r="C1618" s="7" t="s">
        <v>120</v>
      </c>
      <c r="D1618" s="7" t="s">
        <v>2442</v>
      </c>
      <c r="E1618" s="8">
        <v>20083934</v>
      </c>
      <c r="F1618" s="8">
        <v>102488</v>
      </c>
      <c r="G1618" s="8" t="s">
        <v>2443</v>
      </c>
      <c r="H1618" s="7" t="s">
        <v>83</v>
      </c>
      <c r="I1618" s="7" t="s">
        <v>301</v>
      </c>
      <c r="J1618" s="8" t="s">
        <v>75</v>
      </c>
      <c r="K1618" s="8" t="s">
        <v>2444</v>
      </c>
      <c r="L1618" s="7">
        <v>2017</v>
      </c>
      <c r="M1618" s="9">
        <v>43147</v>
      </c>
      <c r="N1618" s="10" t="s">
        <v>77</v>
      </c>
      <c r="O1618" s="10">
        <v>0</v>
      </c>
      <c r="P1618" s="10" t="s">
        <v>78</v>
      </c>
      <c r="Q1618" s="10" t="s">
        <v>79</v>
      </c>
      <c r="R1618" s="10" t="s">
        <v>78</v>
      </c>
      <c r="S1618" s="10" t="s">
        <v>78</v>
      </c>
      <c r="T1618" s="8" t="s">
        <v>90</v>
      </c>
      <c r="U1618" s="7" t="s">
        <v>836</v>
      </c>
      <c r="V1618" s="8" t="s">
        <v>837</v>
      </c>
      <c r="W1618" s="7" t="s">
        <v>83</v>
      </c>
      <c r="X1618" s="11" t="s">
        <v>4691</v>
      </c>
      <c r="Y1618" s="8">
        <v>583</v>
      </c>
      <c r="Z1618" s="8" t="s">
        <v>838</v>
      </c>
      <c r="AA1618" s="7" t="s">
        <v>781</v>
      </c>
      <c r="AB1618" s="12" t="s">
        <v>782</v>
      </c>
      <c r="AC1618" s="4">
        <f t="shared" si="250"/>
        <v>1</v>
      </c>
      <c r="AD1618" s="2">
        <f>IF(COUNTIF(D$2:D1618,D1618)&gt;1,0,1)</f>
        <v>0</v>
      </c>
      <c r="AG1618" s="2">
        <f t="shared" si="251"/>
        <v>0</v>
      </c>
      <c r="AH1618" s="2">
        <f t="shared" si="257"/>
        <v>0</v>
      </c>
      <c r="AI1618" s="2">
        <f t="shared" si="252"/>
        <v>0</v>
      </c>
      <c r="AJ1618" s="44" t="str">
        <f t="shared" si="253"/>
        <v>3402907AA30950730K</v>
      </c>
      <c r="AK1618" s="2">
        <f>IF(COUNTIF(AJ$2:AJ1618,AJ1618)&gt;1,0,1)</f>
        <v>0</v>
      </c>
      <c r="AL1618" s="2">
        <f t="shared" si="254"/>
        <v>0</v>
      </c>
      <c r="AM1618" s="2">
        <f t="shared" si="255"/>
        <v>0</v>
      </c>
      <c r="AN1618" s="2">
        <f t="shared" si="256"/>
        <v>0</v>
      </c>
      <c r="AO1618" s="2" t="str">
        <f>VLOOKUP(D1618,'[1]Matriculados PD 2015_2019'!$D:$F,3,0)</f>
        <v>completo</v>
      </c>
      <c r="AP1618" s="2">
        <f t="shared" si="258"/>
        <v>0</v>
      </c>
      <c r="AQ1618" s="2">
        <f t="shared" si="259"/>
        <v>0</v>
      </c>
    </row>
    <row r="1619" spans="1:43">
      <c r="A1619" s="2">
        <v>537</v>
      </c>
      <c r="B1619" s="5" t="s">
        <v>807</v>
      </c>
      <c r="C1619" s="13" t="s">
        <v>120</v>
      </c>
      <c r="D1619" s="13" t="s">
        <v>2445</v>
      </c>
      <c r="E1619" s="14">
        <v>20072795</v>
      </c>
      <c r="F1619" s="14">
        <v>102488</v>
      </c>
      <c r="G1619" s="14" t="s">
        <v>2446</v>
      </c>
      <c r="H1619" s="13" t="s">
        <v>73</v>
      </c>
      <c r="I1619" s="13" t="s">
        <v>2065</v>
      </c>
      <c r="J1619" s="14" t="s">
        <v>75</v>
      </c>
      <c r="K1619" s="14" t="s">
        <v>2447</v>
      </c>
      <c r="L1619" s="13">
        <v>2017</v>
      </c>
      <c r="M1619" s="15">
        <v>43272</v>
      </c>
      <c r="N1619" s="16" t="s">
        <v>113</v>
      </c>
      <c r="O1619" s="16">
        <v>0</v>
      </c>
      <c r="P1619" s="16" t="s">
        <v>78</v>
      </c>
      <c r="Q1619" s="16" t="s">
        <v>78</v>
      </c>
      <c r="R1619" s="16" t="s">
        <v>78</v>
      </c>
      <c r="S1619" s="16" t="s">
        <v>78</v>
      </c>
      <c r="T1619" s="14" t="s">
        <v>80</v>
      </c>
      <c r="U1619" s="13" t="s">
        <v>2448</v>
      </c>
      <c r="V1619" s="14" t="s">
        <v>2449</v>
      </c>
      <c r="W1619" s="13" t="s">
        <v>83</v>
      </c>
      <c r="X1619" s="17" t="s">
        <v>4691</v>
      </c>
      <c r="Y1619" s="14">
        <v>583</v>
      </c>
      <c r="Z1619" s="14" t="s">
        <v>838</v>
      </c>
      <c r="AA1619" s="13" t="s">
        <v>781</v>
      </c>
      <c r="AB1619" s="18" t="s">
        <v>782</v>
      </c>
      <c r="AC1619" s="4">
        <f t="shared" si="250"/>
        <v>1</v>
      </c>
      <c r="AD1619" s="2">
        <f>IF(COUNTIF(D$2:D1619,D1619)&gt;1,0,1)</f>
        <v>1</v>
      </c>
      <c r="AG1619" s="2">
        <f t="shared" si="251"/>
        <v>0</v>
      </c>
      <c r="AH1619" s="2">
        <f t="shared" si="257"/>
        <v>0</v>
      </c>
      <c r="AI1619" s="2">
        <f t="shared" si="252"/>
        <v>0</v>
      </c>
      <c r="AJ1619" s="44" t="str">
        <f t="shared" si="253"/>
        <v>M71518144365050M</v>
      </c>
      <c r="AK1619" s="2">
        <f>IF(COUNTIF(AJ$2:AJ1619,AJ1619)&gt;1,0,1)</f>
        <v>1</v>
      </c>
      <c r="AL1619" s="2">
        <f t="shared" si="254"/>
        <v>0</v>
      </c>
      <c r="AM1619" s="2">
        <f t="shared" si="255"/>
        <v>0</v>
      </c>
      <c r="AN1619" s="2">
        <f t="shared" si="256"/>
        <v>1</v>
      </c>
      <c r="AO1619" s="2" t="str">
        <f>VLOOKUP(D1619,'[1]Matriculados PD 2015_2019'!$D:$F,3,0)</f>
        <v>completo</v>
      </c>
      <c r="AP1619" s="2">
        <f t="shared" si="258"/>
        <v>1</v>
      </c>
      <c r="AQ1619" s="2">
        <f t="shared" si="259"/>
        <v>0</v>
      </c>
    </row>
    <row r="1620" spans="1:43">
      <c r="A1620" s="2">
        <v>537</v>
      </c>
      <c r="B1620" s="6" t="s">
        <v>807</v>
      </c>
      <c r="C1620" s="7" t="s">
        <v>120</v>
      </c>
      <c r="D1620" s="7" t="s">
        <v>2445</v>
      </c>
      <c r="E1620" s="8">
        <v>20072795</v>
      </c>
      <c r="F1620" s="8">
        <v>102488</v>
      </c>
      <c r="G1620" s="8" t="s">
        <v>2446</v>
      </c>
      <c r="H1620" s="7" t="s">
        <v>73</v>
      </c>
      <c r="I1620" s="7" t="s">
        <v>2065</v>
      </c>
      <c r="J1620" s="8" t="s">
        <v>75</v>
      </c>
      <c r="K1620" s="8" t="s">
        <v>2447</v>
      </c>
      <c r="L1620" s="7">
        <v>2017</v>
      </c>
      <c r="M1620" s="9">
        <v>43272</v>
      </c>
      <c r="N1620" s="10" t="s">
        <v>113</v>
      </c>
      <c r="O1620" s="10">
        <v>0</v>
      </c>
      <c r="P1620" s="10" t="s">
        <v>78</v>
      </c>
      <c r="Q1620" s="10" t="s">
        <v>78</v>
      </c>
      <c r="R1620" s="10" t="s">
        <v>78</v>
      </c>
      <c r="S1620" s="10" t="s">
        <v>78</v>
      </c>
      <c r="T1620" s="8" t="s">
        <v>90</v>
      </c>
      <c r="U1620" s="7" t="s">
        <v>2448</v>
      </c>
      <c r="V1620" s="8" t="s">
        <v>2449</v>
      </c>
      <c r="W1620" s="7" t="s">
        <v>83</v>
      </c>
      <c r="X1620" s="11" t="s">
        <v>4691</v>
      </c>
      <c r="Y1620" s="8">
        <v>583</v>
      </c>
      <c r="Z1620" s="8" t="s">
        <v>838</v>
      </c>
      <c r="AA1620" s="7" t="s">
        <v>781</v>
      </c>
      <c r="AB1620" s="12" t="s">
        <v>782</v>
      </c>
      <c r="AC1620" s="4">
        <f t="shared" si="250"/>
        <v>1</v>
      </c>
      <c r="AD1620" s="2">
        <f>IF(COUNTIF(D$2:D1620,D1620)&gt;1,0,1)</f>
        <v>0</v>
      </c>
      <c r="AG1620" s="2">
        <f t="shared" si="251"/>
        <v>0</v>
      </c>
      <c r="AH1620" s="2">
        <f t="shared" si="257"/>
        <v>0</v>
      </c>
      <c r="AI1620" s="2">
        <f t="shared" si="252"/>
        <v>0</v>
      </c>
      <c r="AJ1620" s="44" t="str">
        <f t="shared" si="253"/>
        <v>M71518144365050M</v>
      </c>
      <c r="AK1620" s="2">
        <f>IF(COUNTIF(AJ$2:AJ1620,AJ1620)&gt;1,0,1)</f>
        <v>0</v>
      </c>
      <c r="AL1620" s="2">
        <f t="shared" si="254"/>
        <v>0</v>
      </c>
      <c r="AM1620" s="2">
        <f t="shared" si="255"/>
        <v>0</v>
      </c>
      <c r="AN1620" s="2">
        <f t="shared" si="256"/>
        <v>0</v>
      </c>
      <c r="AO1620" s="2" t="str">
        <f>VLOOKUP(D1620,'[1]Matriculados PD 2015_2019'!$D:$F,3,0)</f>
        <v>completo</v>
      </c>
      <c r="AP1620" s="2">
        <f t="shared" si="258"/>
        <v>0</v>
      </c>
      <c r="AQ1620" s="2">
        <f t="shared" si="259"/>
        <v>0</v>
      </c>
    </row>
    <row r="1621" spans="1:43">
      <c r="A1621" s="2">
        <v>537</v>
      </c>
      <c r="B1621" s="5" t="s">
        <v>807</v>
      </c>
      <c r="C1621" s="13" t="s">
        <v>120</v>
      </c>
      <c r="D1621" s="13" t="s">
        <v>2450</v>
      </c>
      <c r="E1621" s="14">
        <v>20057250</v>
      </c>
      <c r="F1621" s="14">
        <v>102488</v>
      </c>
      <c r="G1621" s="14" t="s">
        <v>2451</v>
      </c>
      <c r="H1621" s="13" t="s">
        <v>83</v>
      </c>
      <c r="I1621" s="13" t="s">
        <v>301</v>
      </c>
      <c r="J1621" s="14" t="s">
        <v>75</v>
      </c>
      <c r="K1621" s="14" t="s">
        <v>2452</v>
      </c>
      <c r="L1621" s="13">
        <v>2017</v>
      </c>
      <c r="M1621" s="15">
        <v>43230</v>
      </c>
      <c r="N1621" s="16" t="s">
        <v>77</v>
      </c>
      <c r="O1621" s="16">
        <v>0</v>
      </c>
      <c r="P1621" s="16" t="s">
        <v>78</v>
      </c>
      <c r="Q1621" s="16" t="s">
        <v>79</v>
      </c>
      <c r="R1621" s="16" t="s">
        <v>78</v>
      </c>
      <c r="S1621" s="16" t="s">
        <v>78</v>
      </c>
      <c r="T1621" s="14" t="s">
        <v>80</v>
      </c>
      <c r="U1621" s="13" t="s">
        <v>1760</v>
      </c>
      <c r="V1621" s="14" t="s">
        <v>1761</v>
      </c>
      <c r="W1621" s="13" t="s">
        <v>73</v>
      </c>
      <c r="X1621" s="17" t="s">
        <v>565</v>
      </c>
      <c r="Y1621" s="14">
        <v>350</v>
      </c>
      <c r="Z1621" s="14" t="s">
        <v>1747</v>
      </c>
      <c r="AA1621" s="13" t="s">
        <v>781</v>
      </c>
      <c r="AB1621" s="18" t="s">
        <v>782</v>
      </c>
      <c r="AC1621" s="4">
        <f t="shared" si="250"/>
        <v>1</v>
      </c>
      <c r="AD1621" s="2">
        <f>IF(COUNTIF(D$2:D1621,D1621)&gt;1,0,1)</f>
        <v>1</v>
      </c>
      <c r="AG1621" s="2">
        <f t="shared" si="251"/>
        <v>1</v>
      </c>
      <c r="AH1621" s="2">
        <f t="shared" si="257"/>
        <v>0</v>
      </c>
      <c r="AI1621" s="2">
        <f t="shared" si="252"/>
        <v>1</v>
      </c>
      <c r="AJ1621" s="44" t="str">
        <f t="shared" si="253"/>
        <v>YA761429652470092P</v>
      </c>
      <c r="AK1621" s="2">
        <f>IF(COUNTIF(AJ$2:AJ1621,AJ1621)&gt;1,0,1)</f>
        <v>1</v>
      </c>
      <c r="AL1621" s="2">
        <f t="shared" si="254"/>
        <v>1</v>
      </c>
      <c r="AM1621" s="2">
        <f t="shared" si="255"/>
        <v>0</v>
      </c>
      <c r="AN1621" s="2">
        <f t="shared" si="256"/>
        <v>1</v>
      </c>
      <c r="AO1621" s="2" t="str">
        <f>VLOOKUP(D1621,'[1]Matriculados PD 2015_2019'!$D:$F,3,0)</f>
        <v>completo</v>
      </c>
      <c r="AP1621" s="2">
        <f t="shared" si="258"/>
        <v>1</v>
      </c>
      <c r="AQ1621" s="2">
        <f t="shared" si="259"/>
        <v>0</v>
      </c>
    </row>
    <row r="1622" spans="1:43">
      <c r="A1622" s="2">
        <v>537</v>
      </c>
      <c r="B1622" s="6" t="s">
        <v>807</v>
      </c>
      <c r="C1622" s="7" t="s">
        <v>120</v>
      </c>
      <c r="D1622" s="7" t="s">
        <v>2450</v>
      </c>
      <c r="E1622" s="8">
        <v>20057250</v>
      </c>
      <c r="F1622" s="8">
        <v>102488</v>
      </c>
      <c r="G1622" s="8" t="s">
        <v>2451</v>
      </c>
      <c r="H1622" s="7" t="s">
        <v>83</v>
      </c>
      <c r="I1622" s="7" t="s">
        <v>301</v>
      </c>
      <c r="J1622" s="8" t="s">
        <v>75</v>
      </c>
      <c r="K1622" s="8" t="s">
        <v>2452</v>
      </c>
      <c r="L1622" s="7">
        <v>2017</v>
      </c>
      <c r="M1622" s="9">
        <v>43230</v>
      </c>
      <c r="N1622" s="10" t="s">
        <v>77</v>
      </c>
      <c r="O1622" s="10">
        <v>0</v>
      </c>
      <c r="P1622" s="10" t="s">
        <v>78</v>
      </c>
      <c r="Q1622" s="10" t="s">
        <v>79</v>
      </c>
      <c r="R1622" s="10" t="s">
        <v>78</v>
      </c>
      <c r="S1622" s="10" t="s">
        <v>78</v>
      </c>
      <c r="T1622" s="8" t="s">
        <v>80</v>
      </c>
      <c r="U1622" s="7" t="s">
        <v>2453</v>
      </c>
      <c r="V1622" s="8" t="s">
        <v>2454</v>
      </c>
      <c r="W1622" s="7" t="s">
        <v>73</v>
      </c>
      <c r="X1622" s="11" t="s">
        <v>565</v>
      </c>
      <c r="Y1622" s="8">
        <v>350</v>
      </c>
      <c r="Z1622" s="8" t="s">
        <v>1747</v>
      </c>
      <c r="AA1622" s="7" t="s">
        <v>781</v>
      </c>
      <c r="AB1622" s="12" t="s">
        <v>782</v>
      </c>
      <c r="AC1622" s="4">
        <f t="shared" si="250"/>
        <v>1</v>
      </c>
      <c r="AD1622" s="2">
        <f>IF(COUNTIF(D$2:D1622,D1622)&gt;1,0,1)</f>
        <v>0</v>
      </c>
      <c r="AG1622" s="2">
        <f t="shared" si="251"/>
        <v>0</v>
      </c>
      <c r="AH1622" s="2">
        <f t="shared" si="257"/>
        <v>0</v>
      </c>
      <c r="AI1622" s="2">
        <f t="shared" si="252"/>
        <v>0</v>
      </c>
      <c r="AJ1622" s="44" t="str">
        <f t="shared" si="253"/>
        <v>YA7614296X3233636C</v>
      </c>
      <c r="AK1622" s="2">
        <f>IF(COUNTIF(AJ$2:AJ1622,AJ1622)&gt;1,0,1)</f>
        <v>1</v>
      </c>
      <c r="AL1622" s="2">
        <f t="shared" si="254"/>
        <v>0</v>
      </c>
      <c r="AM1622" s="2">
        <f t="shared" si="255"/>
        <v>0</v>
      </c>
      <c r="AN1622" s="2">
        <f t="shared" si="256"/>
        <v>0</v>
      </c>
      <c r="AO1622" s="2" t="str">
        <f>VLOOKUP(D1622,'[1]Matriculados PD 2015_2019'!$D:$F,3,0)</f>
        <v>completo</v>
      </c>
      <c r="AP1622" s="2">
        <f t="shared" si="258"/>
        <v>0</v>
      </c>
      <c r="AQ1622" s="2">
        <f t="shared" si="259"/>
        <v>0</v>
      </c>
    </row>
    <row r="1623" spans="1:43">
      <c r="A1623" s="2">
        <v>537</v>
      </c>
      <c r="B1623" s="5" t="s">
        <v>807</v>
      </c>
      <c r="C1623" s="13" t="s">
        <v>120</v>
      </c>
      <c r="D1623" s="13" t="s">
        <v>2450</v>
      </c>
      <c r="E1623" s="14">
        <v>20057250</v>
      </c>
      <c r="F1623" s="14">
        <v>102488</v>
      </c>
      <c r="G1623" s="14" t="s">
        <v>2451</v>
      </c>
      <c r="H1623" s="13" t="s">
        <v>83</v>
      </c>
      <c r="I1623" s="13" t="s">
        <v>301</v>
      </c>
      <c r="J1623" s="14" t="s">
        <v>75</v>
      </c>
      <c r="K1623" s="14" t="s">
        <v>2452</v>
      </c>
      <c r="L1623" s="13">
        <v>2017</v>
      </c>
      <c r="M1623" s="15">
        <v>43230</v>
      </c>
      <c r="N1623" s="16" t="s">
        <v>77</v>
      </c>
      <c r="O1623" s="16">
        <v>0</v>
      </c>
      <c r="P1623" s="16" t="s">
        <v>78</v>
      </c>
      <c r="Q1623" s="16" t="s">
        <v>79</v>
      </c>
      <c r="R1623" s="16" t="s">
        <v>78</v>
      </c>
      <c r="S1623" s="16" t="s">
        <v>78</v>
      </c>
      <c r="T1623" s="14" t="s">
        <v>90</v>
      </c>
      <c r="U1623" s="13" t="s">
        <v>2453</v>
      </c>
      <c r="V1623" s="14" t="s">
        <v>2454</v>
      </c>
      <c r="W1623" s="13" t="s">
        <v>73</v>
      </c>
      <c r="X1623" s="17" t="s">
        <v>565</v>
      </c>
      <c r="Y1623" s="14">
        <v>350</v>
      </c>
      <c r="Z1623" s="14" t="s">
        <v>1747</v>
      </c>
      <c r="AA1623" s="13" t="s">
        <v>781</v>
      </c>
      <c r="AB1623" s="18" t="s">
        <v>782</v>
      </c>
      <c r="AC1623" s="4">
        <f t="shared" si="250"/>
        <v>1</v>
      </c>
      <c r="AD1623" s="2">
        <f>IF(COUNTIF(D$2:D1623,D1623)&gt;1,0,1)</f>
        <v>0</v>
      </c>
      <c r="AG1623" s="2">
        <f t="shared" si="251"/>
        <v>0</v>
      </c>
      <c r="AH1623" s="2">
        <f t="shared" si="257"/>
        <v>0</v>
      </c>
      <c r="AI1623" s="2">
        <f t="shared" si="252"/>
        <v>0</v>
      </c>
      <c r="AJ1623" s="44" t="str">
        <f t="shared" si="253"/>
        <v>YA7614296X3233636C</v>
      </c>
      <c r="AK1623" s="2">
        <f>IF(COUNTIF(AJ$2:AJ1623,AJ1623)&gt;1,0,1)</f>
        <v>0</v>
      </c>
      <c r="AL1623" s="2">
        <f t="shared" si="254"/>
        <v>0</v>
      </c>
      <c r="AM1623" s="2">
        <f t="shared" si="255"/>
        <v>0</v>
      </c>
      <c r="AN1623" s="2">
        <f t="shared" si="256"/>
        <v>0</v>
      </c>
      <c r="AO1623" s="2" t="str">
        <f>VLOOKUP(D1623,'[1]Matriculados PD 2015_2019'!$D:$F,3,0)</f>
        <v>completo</v>
      </c>
      <c r="AP1623" s="2">
        <f t="shared" si="258"/>
        <v>0</v>
      </c>
      <c r="AQ1623" s="2">
        <f t="shared" si="259"/>
        <v>0</v>
      </c>
    </row>
    <row r="1624" spans="1:43">
      <c r="A1624" s="2">
        <v>537</v>
      </c>
      <c r="B1624" s="6" t="s">
        <v>807</v>
      </c>
      <c r="C1624" s="7" t="s">
        <v>120</v>
      </c>
      <c r="D1624" s="7" t="s">
        <v>2455</v>
      </c>
      <c r="E1624" s="8">
        <v>20054199</v>
      </c>
      <c r="F1624" s="8">
        <v>102488</v>
      </c>
      <c r="G1624" s="8" t="s">
        <v>2456</v>
      </c>
      <c r="H1624" s="7" t="s">
        <v>83</v>
      </c>
      <c r="I1624" s="7" t="s">
        <v>301</v>
      </c>
      <c r="J1624" s="8" t="s">
        <v>75</v>
      </c>
      <c r="K1624" s="8" t="s">
        <v>2457</v>
      </c>
      <c r="L1624" s="7">
        <v>2017</v>
      </c>
      <c r="M1624" s="9">
        <v>43223</v>
      </c>
      <c r="N1624" s="10" t="s">
        <v>77</v>
      </c>
      <c r="O1624" s="10">
        <v>0</v>
      </c>
      <c r="P1624" s="10" t="s">
        <v>78</v>
      </c>
      <c r="Q1624" s="10" t="s">
        <v>79</v>
      </c>
      <c r="R1624" s="10" t="s">
        <v>78</v>
      </c>
      <c r="S1624" s="10" t="s">
        <v>78</v>
      </c>
      <c r="T1624" s="8" t="s">
        <v>80</v>
      </c>
      <c r="U1624" s="7" t="s">
        <v>821</v>
      </c>
      <c r="V1624" s="8" t="s">
        <v>822</v>
      </c>
      <c r="W1624" s="7" t="s">
        <v>83</v>
      </c>
      <c r="X1624" s="11" t="s">
        <v>4691</v>
      </c>
      <c r="Y1624" s="8">
        <v>285</v>
      </c>
      <c r="Z1624" s="8" t="s">
        <v>823</v>
      </c>
      <c r="AA1624" s="7" t="s">
        <v>781</v>
      </c>
      <c r="AB1624" s="12" t="s">
        <v>782</v>
      </c>
      <c r="AC1624" s="4">
        <f t="shared" si="250"/>
        <v>1</v>
      </c>
      <c r="AD1624" s="2">
        <f>IF(COUNTIF(D$2:D1624,D1624)&gt;1,0,1)</f>
        <v>1</v>
      </c>
      <c r="AG1624" s="2">
        <f t="shared" si="251"/>
        <v>1</v>
      </c>
      <c r="AH1624" s="2">
        <f t="shared" si="257"/>
        <v>0</v>
      </c>
      <c r="AI1624" s="2">
        <f t="shared" si="252"/>
        <v>1</v>
      </c>
      <c r="AJ1624" s="44" t="str">
        <f t="shared" si="253"/>
        <v>YB340014019095870M</v>
      </c>
      <c r="AK1624" s="2">
        <f>IF(COUNTIF(AJ$2:AJ1624,AJ1624)&gt;1,0,1)</f>
        <v>1</v>
      </c>
      <c r="AL1624" s="2">
        <f t="shared" si="254"/>
        <v>1</v>
      </c>
      <c r="AM1624" s="2">
        <f t="shared" si="255"/>
        <v>0</v>
      </c>
      <c r="AN1624" s="2">
        <f t="shared" si="256"/>
        <v>1</v>
      </c>
      <c r="AO1624" s="2" t="str">
        <f>VLOOKUP(D1624,'[1]Matriculados PD 2015_2019'!$D:$F,3,0)</f>
        <v>completo</v>
      </c>
      <c r="AP1624" s="2">
        <f t="shared" si="258"/>
        <v>1</v>
      </c>
      <c r="AQ1624" s="2">
        <f t="shared" si="259"/>
        <v>0</v>
      </c>
    </row>
    <row r="1625" spans="1:43">
      <c r="A1625" s="2">
        <v>537</v>
      </c>
      <c r="B1625" s="5" t="s">
        <v>807</v>
      </c>
      <c r="C1625" s="13" t="s">
        <v>120</v>
      </c>
      <c r="D1625" s="13" t="s">
        <v>2455</v>
      </c>
      <c r="E1625" s="14">
        <v>20054199</v>
      </c>
      <c r="F1625" s="14">
        <v>102488</v>
      </c>
      <c r="G1625" s="14" t="s">
        <v>2456</v>
      </c>
      <c r="H1625" s="13" t="s">
        <v>83</v>
      </c>
      <c r="I1625" s="13" t="s">
        <v>301</v>
      </c>
      <c r="J1625" s="14" t="s">
        <v>75</v>
      </c>
      <c r="K1625" s="14" t="s">
        <v>2457</v>
      </c>
      <c r="L1625" s="13">
        <v>2017</v>
      </c>
      <c r="M1625" s="15">
        <v>43223</v>
      </c>
      <c r="N1625" s="16" t="s">
        <v>77</v>
      </c>
      <c r="O1625" s="16">
        <v>0</v>
      </c>
      <c r="P1625" s="16" t="s">
        <v>78</v>
      </c>
      <c r="Q1625" s="16" t="s">
        <v>79</v>
      </c>
      <c r="R1625" s="16" t="s">
        <v>78</v>
      </c>
      <c r="S1625" s="16" t="s">
        <v>78</v>
      </c>
      <c r="T1625" s="14" t="s">
        <v>80</v>
      </c>
      <c r="U1625" s="13">
        <v>356096086</v>
      </c>
      <c r="V1625" s="14" t="s">
        <v>2458</v>
      </c>
      <c r="W1625" s="13"/>
      <c r="X1625" s="17"/>
      <c r="Y1625" s="14"/>
      <c r="Z1625" s="14"/>
      <c r="AA1625" s="13"/>
      <c r="AB1625" s="18"/>
      <c r="AC1625" s="4">
        <f t="shared" si="250"/>
        <v>1</v>
      </c>
      <c r="AD1625" s="2">
        <f>IF(COUNTIF(D$2:D1625,D1625)&gt;1,0,1)</f>
        <v>0</v>
      </c>
      <c r="AG1625" s="2">
        <f t="shared" si="251"/>
        <v>0</v>
      </c>
      <c r="AH1625" s="2">
        <f t="shared" si="257"/>
        <v>0</v>
      </c>
      <c r="AI1625" s="2">
        <f t="shared" si="252"/>
        <v>0</v>
      </c>
      <c r="AJ1625" s="44" t="str">
        <f t="shared" si="253"/>
        <v>YB3400140356096086</v>
      </c>
      <c r="AK1625" s="2">
        <f>IF(COUNTIF(AJ$2:AJ1625,AJ1625)&gt;1,0,1)</f>
        <v>1</v>
      </c>
      <c r="AL1625" s="2">
        <f t="shared" si="254"/>
        <v>0</v>
      </c>
      <c r="AM1625" s="2">
        <f t="shared" si="255"/>
        <v>0</v>
      </c>
      <c r="AN1625" s="2">
        <f t="shared" si="256"/>
        <v>0</v>
      </c>
      <c r="AO1625" s="2" t="str">
        <f>VLOOKUP(D1625,'[1]Matriculados PD 2015_2019'!$D:$F,3,0)</f>
        <v>completo</v>
      </c>
      <c r="AP1625" s="2">
        <f t="shared" si="258"/>
        <v>0</v>
      </c>
      <c r="AQ1625" s="2">
        <f t="shared" si="259"/>
        <v>0</v>
      </c>
    </row>
    <row r="1626" spans="1:43">
      <c r="A1626" s="2">
        <v>537</v>
      </c>
      <c r="B1626" s="6" t="s">
        <v>807</v>
      </c>
      <c r="C1626" s="7" t="s">
        <v>120</v>
      </c>
      <c r="D1626" s="7" t="s">
        <v>2455</v>
      </c>
      <c r="E1626" s="8">
        <v>20054199</v>
      </c>
      <c r="F1626" s="8">
        <v>102488</v>
      </c>
      <c r="G1626" s="8" t="s">
        <v>2456</v>
      </c>
      <c r="H1626" s="7" t="s">
        <v>83</v>
      </c>
      <c r="I1626" s="7" t="s">
        <v>301</v>
      </c>
      <c r="J1626" s="8" t="s">
        <v>75</v>
      </c>
      <c r="K1626" s="8" t="s">
        <v>2457</v>
      </c>
      <c r="L1626" s="7">
        <v>2017</v>
      </c>
      <c r="M1626" s="9">
        <v>43223</v>
      </c>
      <c r="N1626" s="10" t="s">
        <v>77</v>
      </c>
      <c r="O1626" s="10">
        <v>0</v>
      </c>
      <c r="P1626" s="10" t="s">
        <v>78</v>
      </c>
      <c r="Q1626" s="10" t="s">
        <v>79</v>
      </c>
      <c r="R1626" s="10" t="s">
        <v>78</v>
      </c>
      <c r="S1626" s="10" t="s">
        <v>78</v>
      </c>
      <c r="T1626" s="8" t="s">
        <v>90</v>
      </c>
      <c r="U1626" s="7" t="s">
        <v>821</v>
      </c>
      <c r="V1626" s="8" t="s">
        <v>822</v>
      </c>
      <c r="W1626" s="7" t="s">
        <v>83</v>
      </c>
      <c r="X1626" s="11" t="s">
        <v>4691</v>
      </c>
      <c r="Y1626" s="8">
        <v>285</v>
      </c>
      <c r="Z1626" s="8" t="s">
        <v>823</v>
      </c>
      <c r="AA1626" s="7" t="s">
        <v>781</v>
      </c>
      <c r="AB1626" s="12" t="s">
        <v>782</v>
      </c>
      <c r="AC1626" s="4">
        <f t="shared" si="250"/>
        <v>1</v>
      </c>
      <c r="AD1626" s="2">
        <f>IF(COUNTIF(D$2:D1626,D1626)&gt;1,0,1)</f>
        <v>0</v>
      </c>
      <c r="AG1626" s="2">
        <f t="shared" si="251"/>
        <v>0</v>
      </c>
      <c r="AH1626" s="2">
        <f t="shared" si="257"/>
        <v>0</v>
      </c>
      <c r="AI1626" s="2">
        <f t="shared" si="252"/>
        <v>0</v>
      </c>
      <c r="AJ1626" s="44" t="str">
        <f t="shared" si="253"/>
        <v>YB340014019095870M</v>
      </c>
      <c r="AK1626" s="2">
        <f>IF(COUNTIF(AJ$2:AJ1626,AJ1626)&gt;1,0,1)</f>
        <v>0</v>
      </c>
      <c r="AL1626" s="2">
        <f t="shared" si="254"/>
        <v>0</v>
      </c>
      <c r="AM1626" s="2">
        <f t="shared" si="255"/>
        <v>0</v>
      </c>
      <c r="AN1626" s="2">
        <f t="shared" si="256"/>
        <v>0</v>
      </c>
      <c r="AO1626" s="2" t="str">
        <f>VLOOKUP(D1626,'[1]Matriculados PD 2015_2019'!$D:$F,3,0)</f>
        <v>completo</v>
      </c>
      <c r="AP1626" s="2">
        <f t="shared" si="258"/>
        <v>0</v>
      </c>
      <c r="AQ1626" s="2">
        <f t="shared" si="259"/>
        <v>0</v>
      </c>
    </row>
    <row r="1627" spans="1:43">
      <c r="A1627" s="2">
        <v>538</v>
      </c>
      <c r="B1627" s="5" t="s">
        <v>870</v>
      </c>
      <c r="C1627" s="13" t="s">
        <v>120</v>
      </c>
      <c r="D1627" s="13" t="s">
        <v>2459</v>
      </c>
      <c r="E1627" s="14">
        <v>10475500</v>
      </c>
      <c r="F1627" s="14">
        <v>102489</v>
      </c>
      <c r="G1627" s="14" t="s">
        <v>2460</v>
      </c>
      <c r="H1627" s="13" t="s">
        <v>83</v>
      </c>
      <c r="I1627" s="13" t="s">
        <v>74</v>
      </c>
      <c r="J1627" s="14" t="s">
        <v>75</v>
      </c>
      <c r="K1627" s="14" t="s">
        <v>2461</v>
      </c>
      <c r="L1627" s="13">
        <v>2017</v>
      </c>
      <c r="M1627" s="15">
        <v>43279</v>
      </c>
      <c r="N1627" s="16" t="s">
        <v>77</v>
      </c>
      <c r="O1627" s="16">
        <v>0</v>
      </c>
      <c r="P1627" s="16" t="s">
        <v>78</v>
      </c>
      <c r="Q1627" s="16" t="s">
        <v>78</v>
      </c>
      <c r="R1627" s="16" t="s">
        <v>78</v>
      </c>
      <c r="S1627" s="16" t="s">
        <v>78</v>
      </c>
      <c r="T1627" s="14" t="s">
        <v>80</v>
      </c>
      <c r="U1627" s="13" t="s">
        <v>2462</v>
      </c>
      <c r="V1627" s="14" t="s">
        <v>2463</v>
      </c>
      <c r="W1627" s="13" t="s">
        <v>83</v>
      </c>
      <c r="X1627" s="17" t="s">
        <v>779</v>
      </c>
      <c r="Y1627" s="14">
        <v>33</v>
      </c>
      <c r="Z1627" s="14" t="s">
        <v>1633</v>
      </c>
      <c r="AA1627" s="13" t="s">
        <v>263</v>
      </c>
      <c r="AB1627" s="18" t="s">
        <v>264</v>
      </c>
      <c r="AC1627" s="4">
        <f t="shared" si="250"/>
        <v>1</v>
      </c>
      <c r="AD1627" s="2">
        <f>IF(COUNTIF(D$2:D1627,D1627)&gt;1,0,1)</f>
        <v>1</v>
      </c>
      <c r="AG1627" s="2">
        <f t="shared" si="251"/>
        <v>0</v>
      </c>
      <c r="AH1627" s="2">
        <f t="shared" si="257"/>
        <v>0</v>
      </c>
      <c r="AI1627" s="2">
        <f t="shared" si="252"/>
        <v>1</v>
      </c>
      <c r="AJ1627" s="44" t="str">
        <f t="shared" si="253"/>
        <v>30818055X09156233W</v>
      </c>
      <c r="AK1627" s="2">
        <f>IF(COUNTIF(AJ$2:AJ1627,AJ1627)&gt;1,0,1)</f>
        <v>1</v>
      </c>
      <c r="AL1627" s="2">
        <f t="shared" si="254"/>
        <v>1</v>
      </c>
      <c r="AM1627" s="2">
        <f t="shared" si="255"/>
        <v>0</v>
      </c>
      <c r="AN1627" s="2">
        <f t="shared" si="256"/>
        <v>0</v>
      </c>
      <c r="AO1627" s="2">
        <f>VLOOKUP(D1627,'[1]Matriculados PD 2015_2019'!$D:$F,3,0)</f>
        <v>0</v>
      </c>
      <c r="AP1627" s="2">
        <f t="shared" si="258"/>
        <v>0</v>
      </c>
      <c r="AQ1627" s="2">
        <f t="shared" si="259"/>
        <v>0</v>
      </c>
    </row>
    <row r="1628" spans="1:43">
      <c r="A1628" s="2">
        <v>538</v>
      </c>
      <c r="B1628" s="6" t="s">
        <v>870</v>
      </c>
      <c r="C1628" s="7" t="s">
        <v>120</v>
      </c>
      <c r="D1628" s="7" t="s">
        <v>2459</v>
      </c>
      <c r="E1628" s="8">
        <v>10475500</v>
      </c>
      <c r="F1628" s="8">
        <v>102489</v>
      </c>
      <c r="G1628" s="8" t="s">
        <v>2460</v>
      </c>
      <c r="H1628" s="7" t="s">
        <v>83</v>
      </c>
      <c r="I1628" s="7" t="s">
        <v>74</v>
      </c>
      <c r="J1628" s="8" t="s">
        <v>75</v>
      </c>
      <c r="K1628" s="8" t="s">
        <v>2461</v>
      </c>
      <c r="L1628" s="7">
        <v>2017</v>
      </c>
      <c r="M1628" s="9">
        <v>43279</v>
      </c>
      <c r="N1628" s="10" t="s">
        <v>77</v>
      </c>
      <c r="O1628" s="10">
        <v>0</v>
      </c>
      <c r="P1628" s="10" t="s">
        <v>78</v>
      </c>
      <c r="Q1628" s="10" t="s">
        <v>78</v>
      </c>
      <c r="R1628" s="10" t="s">
        <v>78</v>
      </c>
      <c r="S1628" s="10" t="s">
        <v>78</v>
      </c>
      <c r="T1628" s="8" t="s">
        <v>80</v>
      </c>
      <c r="U1628" s="7" t="s">
        <v>1631</v>
      </c>
      <c r="V1628" s="8" t="s">
        <v>1632</v>
      </c>
      <c r="W1628" s="7" t="s">
        <v>83</v>
      </c>
      <c r="X1628" s="11" t="s">
        <v>779</v>
      </c>
      <c r="Y1628" s="8">
        <v>33</v>
      </c>
      <c r="Z1628" s="8" t="s">
        <v>1633</v>
      </c>
      <c r="AA1628" s="7" t="s">
        <v>263</v>
      </c>
      <c r="AB1628" s="12" t="s">
        <v>264</v>
      </c>
      <c r="AC1628" s="4">
        <f t="shared" si="250"/>
        <v>1</v>
      </c>
      <c r="AD1628" s="2">
        <f>IF(COUNTIF(D$2:D1628,D1628)&gt;1,0,1)</f>
        <v>0</v>
      </c>
      <c r="AG1628" s="2">
        <f t="shared" si="251"/>
        <v>0</v>
      </c>
      <c r="AH1628" s="2">
        <f t="shared" si="257"/>
        <v>0</v>
      </c>
      <c r="AI1628" s="2">
        <f t="shared" si="252"/>
        <v>0</v>
      </c>
      <c r="AJ1628" s="44" t="str">
        <f t="shared" si="253"/>
        <v>30818055X30206454W</v>
      </c>
      <c r="AK1628" s="2">
        <f>IF(COUNTIF(AJ$2:AJ1628,AJ1628)&gt;1,0,1)</f>
        <v>1</v>
      </c>
      <c r="AL1628" s="2">
        <f t="shared" si="254"/>
        <v>0</v>
      </c>
      <c r="AM1628" s="2">
        <f t="shared" si="255"/>
        <v>0</v>
      </c>
      <c r="AN1628" s="2">
        <f t="shared" si="256"/>
        <v>0</v>
      </c>
      <c r="AO1628" s="2">
        <f>VLOOKUP(D1628,'[1]Matriculados PD 2015_2019'!$D:$F,3,0)</f>
        <v>0</v>
      </c>
      <c r="AP1628" s="2">
        <f t="shared" si="258"/>
        <v>0</v>
      </c>
      <c r="AQ1628" s="2">
        <f t="shared" si="259"/>
        <v>0</v>
      </c>
    </row>
    <row r="1629" spans="1:43">
      <c r="A1629" s="2">
        <v>538</v>
      </c>
      <c r="B1629" s="5" t="s">
        <v>870</v>
      </c>
      <c r="C1629" s="13" t="s">
        <v>120</v>
      </c>
      <c r="D1629" s="13" t="s">
        <v>2459</v>
      </c>
      <c r="E1629" s="14">
        <v>10475500</v>
      </c>
      <c r="F1629" s="14">
        <v>102489</v>
      </c>
      <c r="G1629" s="14" t="s">
        <v>2460</v>
      </c>
      <c r="H1629" s="13" t="s">
        <v>83</v>
      </c>
      <c r="I1629" s="13" t="s">
        <v>74</v>
      </c>
      <c r="J1629" s="14" t="s">
        <v>75</v>
      </c>
      <c r="K1629" s="14" t="s">
        <v>2461</v>
      </c>
      <c r="L1629" s="13">
        <v>2017</v>
      </c>
      <c r="M1629" s="15">
        <v>43279</v>
      </c>
      <c r="N1629" s="16" t="s">
        <v>77</v>
      </c>
      <c r="O1629" s="16">
        <v>0</v>
      </c>
      <c r="P1629" s="16" t="s">
        <v>78</v>
      </c>
      <c r="Q1629" s="16" t="s">
        <v>78</v>
      </c>
      <c r="R1629" s="16" t="s">
        <v>78</v>
      </c>
      <c r="S1629" s="16" t="s">
        <v>78</v>
      </c>
      <c r="T1629" s="14" t="s">
        <v>90</v>
      </c>
      <c r="U1629" s="13" t="s">
        <v>1631</v>
      </c>
      <c r="V1629" s="14" t="s">
        <v>1632</v>
      </c>
      <c r="W1629" s="13" t="s">
        <v>83</v>
      </c>
      <c r="X1629" s="17" t="s">
        <v>779</v>
      </c>
      <c r="Y1629" s="14">
        <v>33</v>
      </c>
      <c r="Z1629" s="14" t="s">
        <v>1633</v>
      </c>
      <c r="AA1629" s="13" t="s">
        <v>263</v>
      </c>
      <c r="AB1629" s="18" t="s">
        <v>264</v>
      </c>
      <c r="AC1629" s="4">
        <f t="shared" si="250"/>
        <v>1</v>
      </c>
      <c r="AD1629" s="2">
        <f>IF(COUNTIF(D$2:D1629,D1629)&gt;1,0,1)</f>
        <v>0</v>
      </c>
      <c r="AG1629" s="2">
        <f t="shared" si="251"/>
        <v>0</v>
      </c>
      <c r="AH1629" s="2">
        <f t="shared" si="257"/>
        <v>0</v>
      </c>
      <c r="AI1629" s="2">
        <f t="shared" si="252"/>
        <v>0</v>
      </c>
      <c r="AJ1629" s="44" t="str">
        <f t="shared" si="253"/>
        <v>30818055X30206454W</v>
      </c>
      <c r="AK1629" s="2">
        <f>IF(COUNTIF(AJ$2:AJ1629,AJ1629)&gt;1,0,1)</f>
        <v>0</v>
      </c>
      <c r="AL1629" s="2">
        <f t="shared" si="254"/>
        <v>0</v>
      </c>
      <c r="AM1629" s="2">
        <f t="shared" si="255"/>
        <v>0</v>
      </c>
      <c r="AN1629" s="2">
        <f t="shared" si="256"/>
        <v>0</v>
      </c>
      <c r="AO1629" s="2">
        <f>VLOOKUP(D1629,'[1]Matriculados PD 2015_2019'!$D:$F,3,0)</f>
        <v>0</v>
      </c>
      <c r="AP1629" s="2">
        <f t="shared" si="258"/>
        <v>0</v>
      </c>
      <c r="AQ1629" s="2">
        <f t="shared" si="259"/>
        <v>0</v>
      </c>
    </row>
    <row r="1630" spans="1:43">
      <c r="A1630" s="2">
        <v>538</v>
      </c>
      <c r="B1630" s="5" t="s">
        <v>870</v>
      </c>
      <c r="C1630" s="13" t="s">
        <v>120</v>
      </c>
      <c r="D1630" s="13" t="s">
        <v>2464</v>
      </c>
      <c r="E1630" s="14">
        <v>10123253</v>
      </c>
      <c r="F1630" s="14">
        <v>102489</v>
      </c>
      <c r="G1630" s="14" t="s">
        <v>2465</v>
      </c>
      <c r="H1630" s="13" t="s">
        <v>83</v>
      </c>
      <c r="I1630" s="13" t="s">
        <v>74</v>
      </c>
      <c r="J1630" s="14" t="s">
        <v>75</v>
      </c>
      <c r="K1630" s="14" t="s">
        <v>2466</v>
      </c>
      <c r="L1630" s="13">
        <v>2017</v>
      </c>
      <c r="M1630" s="15">
        <v>43276</v>
      </c>
      <c r="N1630" s="16" t="s">
        <v>77</v>
      </c>
      <c r="O1630" s="16">
        <v>0</v>
      </c>
      <c r="P1630" s="16" t="s">
        <v>78</v>
      </c>
      <c r="Q1630" s="16" t="s">
        <v>78</v>
      </c>
      <c r="R1630" s="16" t="s">
        <v>78</v>
      </c>
      <c r="S1630" s="16" t="s">
        <v>78</v>
      </c>
      <c r="T1630" s="14" t="s">
        <v>80</v>
      </c>
      <c r="U1630" s="13" t="s">
        <v>2467</v>
      </c>
      <c r="V1630" s="14" t="s">
        <v>2468</v>
      </c>
      <c r="W1630" s="13" t="s">
        <v>83</v>
      </c>
      <c r="X1630" s="17" t="s">
        <v>1708</v>
      </c>
      <c r="Y1630" s="14">
        <v>435</v>
      </c>
      <c r="Z1630" s="14" t="s">
        <v>2470</v>
      </c>
      <c r="AA1630" s="13" t="s">
        <v>263</v>
      </c>
      <c r="AB1630" s="18" t="s">
        <v>264</v>
      </c>
      <c r="AC1630" s="4">
        <f t="shared" si="250"/>
        <v>1</v>
      </c>
      <c r="AD1630" s="2">
        <f>IF(COUNTIF(D$2:D1630,D1630)&gt;1,0,1)</f>
        <v>1</v>
      </c>
      <c r="AG1630" s="2">
        <f t="shared" si="251"/>
        <v>0</v>
      </c>
      <c r="AH1630" s="2">
        <f t="shared" si="257"/>
        <v>0</v>
      </c>
      <c r="AI1630" s="2">
        <f t="shared" si="252"/>
        <v>1</v>
      </c>
      <c r="AJ1630" s="44" t="str">
        <f t="shared" si="253"/>
        <v>30828937J30069058P</v>
      </c>
      <c r="AK1630" s="2">
        <f>IF(COUNTIF(AJ$2:AJ1630,AJ1630)&gt;1,0,1)</f>
        <v>1</v>
      </c>
      <c r="AL1630" s="2">
        <f t="shared" si="254"/>
        <v>1</v>
      </c>
      <c r="AM1630" s="2">
        <f t="shared" si="255"/>
        <v>0</v>
      </c>
      <c r="AN1630" s="2">
        <f t="shared" si="256"/>
        <v>0</v>
      </c>
      <c r="AO1630" s="2" t="str">
        <f>VLOOKUP(D1630,'[1]Matriculados PD 2015_2019'!$D:$F,3,0)</f>
        <v>parcial</v>
      </c>
      <c r="AP1630" s="2">
        <f t="shared" si="258"/>
        <v>0</v>
      </c>
      <c r="AQ1630" s="2">
        <f t="shared" si="259"/>
        <v>1</v>
      </c>
    </row>
    <row r="1631" spans="1:43">
      <c r="A1631" s="2">
        <v>538</v>
      </c>
      <c r="B1631" s="6" t="s">
        <v>870</v>
      </c>
      <c r="C1631" s="7" t="s">
        <v>120</v>
      </c>
      <c r="D1631" s="7" t="s">
        <v>2464</v>
      </c>
      <c r="E1631" s="8">
        <v>10123253</v>
      </c>
      <c r="F1631" s="8">
        <v>102489</v>
      </c>
      <c r="G1631" s="8" t="s">
        <v>2465</v>
      </c>
      <c r="H1631" s="7" t="s">
        <v>83</v>
      </c>
      <c r="I1631" s="7" t="s">
        <v>74</v>
      </c>
      <c r="J1631" s="8" t="s">
        <v>75</v>
      </c>
      <c r="K1631" s="8" t="s">
        <v>2466</v>
      </c>
      <c r="L1631" s="7">
        <v>2017</v>
      </c>
      <c r="M1631" s="9">
        <v>43276</v>
      </c>
      <c r="N1631" s="10" t="s">
        <v>77</v>
      </c>
      <c r="O1631" s="10">
        <v>0</v>
      </c>
      <c r="P1631" s="10" t="s">
        <v>78</v>
      </c>
      <c r="Q1631" s="10" t="s">
        <v>78</v>
      </c>
      <c r="R1631" s="10" t="s">
        <v>78</v>
      </c>
      <c r="S1631" s="10" t="s">
        <v>78</v>
      </c>
      <c r="T1631" s="8" t="s">
        <v>80</v>
      </c>
      <c r="U1631" s="7" t="s">
        <v>2471</v>
      </c>
      <c r="V1631" s="8" t="s">
        <v>2472</v>
      </c>
      <c r="W1631" s="7" t="s">
        <v>83</v>
      </c>
      <c r="X1631" s="11" t="s">
        <v>1708</v>
      </c>
      <c r="Y1631" s="8">
        <v>435</v>
      </c>
      <c r="Z1631" s="8" t="s">
        <v>2470</v>
      </c>
      <c r="AA1631" s="7" t="s">
        <v>263</v>
      </c>
      <c r="AB1631" s="12" t="s">
        <v>264</v>
      </c>
      <c r="AC1631" s="4">
        <f t="shared" si="250"/>
        <v>1</v>
      </c>
      <c r="AD1631" s="2">
        <f>IF(COUNTIF(D$2:D1631,D1631)&gt;1,0,1)</f>
        <v>0</v>
      </c>
      <c r="AG1631" s="2">
        <f t="shared" si="251"/>
        <v>0</v>
      </c>
      <c r="AH1631" s="2">
        <f t="shared" si="257"/>
        <v>0</v>
      </c>
      <c r="AI1631" s="2">
        <f t="shared" si="252"/>
        <v>0</v>
      </c>
      <c r="AJ1631" s="44" t="str">
        <f t="shared" si="253"/>
        <v>30828937J30529834W</v>
      </c>
      <c r="AK1631" s="2">
        <f>IF(COUNTIF(AJ$2:AJ1631,AJ1631)&gt;1,0,1)</f>
        <v>1</v>
      </c>
      <c r="AL1631" s="2">
        <f t="shared" si="254"/>
        <v>0</v>
      </c>
      <c r="AM1631" s="2">
        <f t="shared" si="255"/>
        <v>0</v>
      </c>
      <c r="AN1631" s="2">
        <f t="shared" si="256"/>
        <v>0</v>
      </c>
      <c r="AO1631" s="2" t="str">
        <f>VLOOKUP(D1631,'[1]Matriculados PD 2015_2019'!$D:$F,3,0)</f>
        <v>parcial</v>
      </c>
      <c r="AP1631" s="2">
        <f t="shared" si="258"/>
        <v>0</v>
      </c>
      <c r="AQ1631" s="2">
        <f t="shared" si="259"/>
        <v>0</v>
      </c>
    </row>
    <row r="1632" spans="1:43">
      <c r="A1632" s="2">
        <v>538</v>
      </c>
      <c r="B1632" s="5" t="s">
        <v>870</v>
      </c>
      <c r="C1632" s="13" t="s">
        <v>120</v>
      </c>
      <c r="D1632" s="13" t="s">
        <v>2464</v>
      </c>
      <c r="E1632" s="14">
        <v>10123253</v>
      </c>
      <c r="F1632" s="14">
        <v>102489</v>
      </c>
      <c r="G1632" s="14" t="s">
        <v>2465</v>
      </c>
      <c r="H1632" s="13" t="s">
        <v>83</v>
      </c>
      <c r="I1632" s="13" t="s">
        <v>74</v>
      </c>
      <c r="J1632" s="14" t="s">
        <v>75</v>
      </c>
      <c r="K1632" s="14" t="s">
        <v>2466</v>
      </c>
      <c r="L1632" s="13">
        <v>2017</v>
      </c>
      <c r="M1632" s="15">
        <v>43276</v>
      </c>
      <c r="N1632" s="16" t="s">
        <v>77</v>
      </c>
      <c r="O1632" s="16">
        <v>0</v>
      </c>
      <c r="P1632" s="16" t="s">
        <v>78</v>
      </c>
      <c r="Q1632" s="16" t="s">
        <v>78</v>
      </c>
      <c r="R1632" s="16" t="s">
        <v>78</v>
      </c>
      <c r="S1632" s="16" t="s">
        <v>78</v>
      </c>
      <c r="T1632" s="14" t="s">
        <v>90</v>
      </c>
      <c r="U1632" s="13" t="s">
        <v>2467</v>
      </c>
      <c r="V1632" s="14" t="s">
        <v>2468</v>
      </c>
      <c r="W1632" s="13" t="s">
        <v>83</v>
      </c>
      <c r="X1632" s="17" t="s">
        <v>1708</v>
      </c>
      <c r="Y1632" s="14">
        <v>435</v>
      </c>
      <c r="Z1632" s="14" t="s">
        <v>2470</v>
      </c>
      <c r="AA1632" s="13" t="s">
        <v>263</v>
      </c>
      <c r="AB1632" s="18" t="s">
        <v>264</v>
      </c>
      <c r="AC1632" s="4">
        <f t="shared" si="250"/>
        <v>1</v>
      </c>
      <c r="AD1632" s="2">
        <f>IF(COUNTIF(D$2:D1632,D1632)&gt;1,0,1)</f>
        <v>0</v>
      </c>
      <c r="AG1632" s="2">
        <f t="shared" si="251"/>
        <v>0</v>
      </c>
      <c r="AH1632" s="2">
        <f t="shared" si="257"/>
        <v>0</v>
      </c>
      <c r="AI1632" s="2">
        <f t="shared" si="252"/>
        <v>0</v>
      </c>
      <c r="AJ1632" s="44" t="str">
        <f t="shared" si="253"/>
        <v>30828937J30069058P</v>
      </c>
      <c r="AK1632" s="2">
        <f>IF(COUNTIF(AJ$2:AJ1632,AJ1632)&gt;1,0,1)</f>
        <v>0</v>
      </c>
      <c r="AL1632" s="2">
        <f t="shared" si="254"/>
        <v>0</v>
      </c>
      <c r="AM1632" s="2">
        <f t="shared" si="255"/>
        <v>0</v>
      </c>
      <c r="AN1632" s="2">
        <f t="shared" si="256"/>
        <v>0</v>
      </c>
      <c r="AO1632" s="2" t="str">
        <f>VLOOKUP(D1632,'[1]Matriculados PD 2015_2019'!$D:$F,3,0)</f>
        <v>parcial</v>
      </c>
      <c r="AP1632" s="2">
        <f t="shared" si="258"/>
        <v>0</v>
      </c>
      <c r="AQ1632" s="2">
        <f t="shared" si="259"/>
        <v>0</v>
      </c>
    </row>
    <row r="1633" spans="1:43">
      <c r="A1633" s="2">
        <v>538</v>
      </c>
      <c r="B1633" s="5" t="s">
        <v>870</v>
      </c>
      <c r="C1633" s="13" t="s">
        <v>120</v>
      </c>
      <c r="D1633" s="13" t="s">
        <v>2473</v>
      </c>
      <c r="E1633" s="14">
        <v>1071658</v>
      </c>
      <c r="F1633" s="14">
        <v>102489</v>
      </c>
      <c r="G1633" s="14" t="s">
        <v>2474</v>
      </c>
      <c r="H1633" s="13" t="s">
        <v>83</v>
      </c>
      <c r="I1633" s="13" t="s">
        <v>74</v>
      </c>
      <c r="J1633" s="14" t="s">
        <v>75</v>
      </c>
      <c r="K1633" s="14" t="s">
        <v>2475</v>
      </c>
      <c r="L1633" s="13">
        <v>2017</v>
      </c>
      <c r="M1633" s="15">
        <v>43171</v>
      </c>
      <c r="N1633" s="16" t="s">
        <v>77</v>
      </c>
      <c r="O1633" s="16">
        <v>0</v>
      </c>
      <c r="P1633" s="16" t="s">
        <v>78</v>
      </c>
      <c r="Q1633" s="16" t="s">
        <v>78</v>
      </c>
      <c r="R1633" s="16" t="s">
        <v>78</v>
      </c>
      <c r="S1633" s="16" t="s">
        <v>78</v>
      </c>
      <c r="T1633" s="14" t="s">
        <v>80</v>
      </c>
      <c r="U1633" s="13" t="s">
        <v>893</v>
      </c>
      <c r="V1633" s="14" t="s">
        <v>894</v>
      </c>
      <c r="W1633" s="13" t="s">
        <v>83</v>
      </c>
      <c r="X1633" s="17" t="s">
        <v>779</v>
      </c>
      <c r="Y1633" s="14">
        <v>465</v>
      </c>
      <c r="Z1633" s="14" t="s">
        <v>780</v>
      </c>
      <c r="AA1633" s="13" t="s">
        <v>781</v>
      </c>
      <c r="AB1633" s="18" t="s">
        <v>782</v>
      </c>
      <c r="AC1633" s="4">
        <f t="shared" si="250"/>
        <v>1</v>
      </c>
      <c r="AD1633" s="2">
        <f>IF(COUNTIF(D$2:D1633,D1633)&gt;1,0,1)</f>
        <v>1</v>
      </c>
      <c r="AG1633" s="2">
        <f t="shared" si="251"/>
        <v>0</v>
      </c>
      <c r="AH1633" s="2">
        <f t="shared" si="257"/>
        <v>0</v>
      </c>
      <c r="AI1633" s="2">
        <f t="shared" si="252"/>
        <v>1</v>
      </c>
      <c r="AJ1633" s="44" t="str">
        <f t="shared" si="253"/>
        <v>30984377L76224859F</v>
      </c>
      <c r="AK1633" s="2">
        <f>IF(COUNTIF(AJ$2:AJ1633,AJ1633)&gt;1,0,1)</f>
        <v>1</v>
      </c>
      <c r="AL1633" s="2">
        <f t="shared" si="254"/>
        <v>0</v>
      </c>
      <c r="AM1633" s="2">
        <f t="shared" si="255"/>
        <v>0</v>
      </c>
      <c r="AN1633" s="2">
        <f t="shared" si="256"/>
        <v>0</v>
      </c>
      <c r="AO1633" s="2" t="str">
        <f>VLOOKUP(D1633,'[1]Matriculados PD 2015_2019'!$D:$F,3,0)</f>
        <v>completo</v>
      </c>
      <c r="AP1633" s="2">
        <f t="shared" si="258"/>
        <v>1</v>
      </c>
      <c r="AQ1633" s="2">
        <f t="shared" si="259"/>
        <v>0</v>
      </c>
    </row>
    <row r="1634" spans="1:43">
      <c r="A1634" s="2">
        <v>538</v>
      </c>
      <c r="B1634" s="6" t="s">
        <v>870</v>
      </c>
      <c r="C1634" s="7" t="s">
        <v>120</v>
      </c>
      <c r="D1634" s="7" t="s">
        <v>2473</v>
      </c>
      <c r="E1634" s="8">
        <v>1071658</v>
      </c>
      <c r="F1634" s="8">
        <v>102489</v>
      </c>
      <c r="G1634" s="8" t="s">
        <v>2474</v>
      </c>
      <c r="H1634" s="7" t="s">
        <v>83</v>
      </c>
      <c r="I1634" s="7" t="s">
        <v>74</v>
      </c>
      <c r="J1634" s="8" t="s">
        <v>75</v>
      </c>
      <c r="K1634" s="8" t="s">
        <v>2475</v>
      </c>
      <c r="L1634" s="7">
        <v>2017</v>
      </c>
      <c r="M1634" s="9">
        <v>43171</v>
      </c>
      <c r="N1634" s="10" t="s">
        <v>77</v>
      </c>
      <c r="O1634" s="10">
        <v>0</v>
      </c>
      <c r="P1634" s="10" t="s">
        <v>78</v>
      </c>
      <c r="Q1634" s="10" t="s">
        <v>78</v>
      </c>
      <c r="R1634" s="10" t="s">
        <v>78</v>
      </c>
      <c r="S1634" s="10" t="s">
        <v>78</v>
      </c>
      <c r="T1634" s="8" t="s">
        <v>90</v>
      </c>
      <c r="U1634" s="7" t="s">
        <v>893</v>
      </c>
      <c r="V1634" s="8" t="s">
        <v>894</v>
      </c>
      <c r="W1634" s="7" t="s">
        <v>83</v>
      </c>
      <c r="X1634" s="11" t="s">
        <v>779</v>
      </c>
      <c r="Y1634" s="8">
        <v>465</v>
      </c>
      <c r="Z1634" s="8" t="s">
        <v>780</v>
      </c>
      <c r="AA1634" s="7" t="s">
        <v>781</v>
      </c>
      <c r="AB1634" s="12" t="s">
        <v>782</v>
      </c>
      <c r="AC1634" s="4">
        <f t="shared" si="250"/>
        <v>1</v>
      </c>
      <c r="AD1634" s="2">
        <f>IF(COUNTIF(D$2:D1634,D1634)&gt;1,0,1)</f>
        <v>0</v>
      </c>
      <c r="AG1634" s="2">
        <f t="shared" si="251"/>
        <v>0</v>
      </c>
      <c r="AH1634" s="2">
        <f t="shared" si="257"/>
        <v>0</v>
      </c>
      <c r="AI1634" s="2">
        <f t="shared" si="252"/>
        <v>0</v>
      </c>
      <c r="AJ1634" s="44" t="str">
        <f t="shared" si="253"/>
        <v>30984377L76224859F</v>
      </c>
      <c r="AK1634" s="2">
        <f>IF(COUNTIF(AJ$2:AJ1634,AJ1634)&gt;1,0,1)</f>
        <v>0</v>
      </c>
      <c r="AL1634" s="2">
        <f t="shared" si="254"/>
        <v>0</v>
      </c>
      <c r="AM1634" s="2">
        <f t="shared" si="255"/>
        <v>0</v>
      </c>
      <c r="AN1634" s="2">
        <f t="shared" si="256"/>
        <v>0</v>
      </c>
      <c r="AO1634" s="2" t="str">
        <f>VLOOKUP(D1634,'[1]Matriculados PD 2015_2019'!$D:$F,3,0)</f>
        <v>completo</v>
      </c>
      <c r="AP1634" s="2">
        <f t="shared" si="258"/>
        <v>0</v>
      </c>
      <c r="AQ1634" s="2">
        <f t="shared" si="259"/>
        <v>0</v>
      </c>
    </row>
    <row r="1635" spans="1:43">
      <c r="A1635" s="2">
        <v>538</v>
      </c>
      <c r="B1635" s="5" t="s">
        <v>870</v>
      </c>
      <c r="C1635" s="13" t="s">
        <v>120</v>
      </c>
      <c r="D1635" s="13" t="s">
        <v>2476</v>
      </c>
      <c r="E1635" s="14">
        <v>20052223</v>
      </c>
      <c r="F1635" s="14">
        <v>102489</v>
      </c>
      <c r="G1635" s="14" t="s">
        <v>2477</v>
      </c>
      <c r="H1635" s="13" t="s">
        <v>83</v>
      </c>
      <c r="I1635" s="13" t="s">
        <v>2478</v>
      </c>
      <c r="J1635" s="14" t="s">
        <v>75</v>
      </c>
      <c r="K1635" s="14" t="s">
        <v>2479</v>
      </c>
      <c r="L1635" s="13">
        <v>2017</v>
      </c>
      <c r="M1635" s="15">
        <v>43045</v>
      </c>
      <c r="N1635" s="16" t="s">
        <v>113</v>
      </c>
      <c r="O1635" s="16">
        <v>0</v>
      </c>
      <c r="P1635" s="16" t="s">
        <v>78</v>
      </c>
      <c r="Q1635" s="16" t="s">
        <v>78</v>
      </c>
      <c r="R1635" s="16" t="s">
        <v>78</v>
      </c>
      <c r="S1635" s="16" t="s">
        <v>78</v>
      </c>
      <c r="T1635" s="14" t="s">
        <v>80</v>
      </c>
      <c r="U1635" s="13" t="s">
        <v>885</v>
      </c>
      <c r="V1635" s="14" t="s">
        <v>886</v>
      </c>
      <c r="W1635" s="13" t="s">
        <v>83</v>
      </c>
      <c r="X1635" s="17" t="s">
        <v>779</v>
      </c>
      <c r="Y1635" s="14">
        <v>465</v>
      </c>
      <c r="Z1635" s="14" t="s">
        <v>780</v>
      </c>
      <c r="AA1635" s="13" t="s">
        <v>781</v>
      </c>
      <c r="AB1635" s="18" t="s">
        <v>782</v>
      </c>
      <c r="AC1635" s="4">
        <f t="shared" si="250"/>
        <v>1</v>
      </c>
      <c r="AD1635" s="2">
        <f>IF(COUNTIF(D$2:D1635,D1635)&gt;1,0,1)</f>
        <v>1</v>
      </c>
      <c r="AG1635" s="2">
        <f t="shared" si="251"/>
        <v>0</v>
      </c>
      <c r="AH1635" s="2">
        <f t="shared" si="257"/>
        <v>0</v>
      </c>
      <c r="AI1635" s="2">
        <f t="shared" si="252"/>
        <v>0</v>
      </c>
      <c r="AJ1635" s="44" t="str">
        <f t="shared" si="253"/>
        <v>A1147141630412993R</v>
      </c>
      <c r="AK1635" s="2">
        <f>IF(COUNTIF(AJ$2:AJ1635,AJ1635)&gt;1,0,1)</f>
        <v>1</v>
      </c>
      <c r="AL1635" s="2">
        <f t="shared" si="254"/>
        <v>1</v>
      </c>
      <c r="AM1635" s="2">
        <f t="shared" si="255"/>
        <v>0</v>
      </c>
      <c r="AN1635" s="2">
        <f t="shared" si="256"/>
        <v>1</v>
      </c>
      <c r="AO1635" s="2" t="str">
        <f>VLOOKUP(D1635,'[1]Matriculados PD 2015_2019'!$D:$F,3,0)</f>
        <v>completo</v>
      </c>
      <c r="AP1635" s="2">
        <f t="shared" si="258"/>
        <v>1</v>
      </c>
      <c r="AQ1635" s="2">
        <f t="shared" si="259"/>
        <v>0</v>
      </c>
    </row>
    <row r="1636" spans="1:43">
      <c r="A1636" s="2">
        <v>538</v>
      </c>
      <c r="B1636" s="6" t="s">
        <v>870</v>
      </c>
      <c r="C1636" s="7" t="s">
        <v>120</v>
      </c>
      <c r="D1636" s="7" t="s">
        <v>2476</v>
      </c>
      <c r="E1636" s="8">
        <v>20052223</v>
      </c>
      <c r="F1636" s="8">
        <v>102489</v>
      </c>
      <c r="G1636" s="8" t="s">
        <v>2477</v>
      </c>
      <c r="H1636" s="7" t="s">
        <v>83</v>
      </c>
      <c r="I1636" s="7" t="s">
        <v>2478</v>
      </c>
      <c r="J1636" s="8" t="s">
        <v>75</v>
      </c>
      <c r="K1636" s="8" t="s">
        <v>2479</v>
      </c>
      <c r="L1636" s="7">
        <v>2017</v>
      </c>
      <c r="M1636" s="9">
        <v>43045</v>
      </c>
      <c r="N1636" s="10" t="s">
        <v>113</v>
      </c>
      <c r="O1636" s="10">
        <v>0</v>
      </c>
      <c r="P1636" s="10" t="s">
        <v>78</v>
      </c>
      <c r="Q1636" s="10" t="s">
        <v>78</v>
      </c>
      <c r="R1636" s="10" t="s">
        <v>78</v>
      </c>
      <c r="S1636" s="10" t="s">
        <v>78</v>
      </c>
      <c r="T1636" s="8" t="s">
        <v>80</v>
      </c>
      <c r="U1636" s="7" t="s">
        <v>899</v>
      </c>
      <c r="V1636" s="8" t="s">
        <v>900</v>
      </c>
      <c r="W1636" s="7" t="s">
        <v>73</v>
      </c>
      <c r="X1636" s="11" t="s">
        <v>779</v>
      </c>
      <c r="Y1636" s="8">
        <v>465</v>
      </c>
      <c r="Z1636" s="8" t="s">
        <v>780</v>
      </c>
      <c r="AA1636" s="7" t="s">
        <v>781</v>
      </c>
      <c r="AB1636" s="12" t="s">
        <v>782</v>
      </c>
      <c r="AC1636" s="4">
        <f t="shared" si="250"/>
        <v>1</v>
      </c>
      <c r="AD1636" s="2">
        <f>IF(COUNTIF(D$2:D1636,D1636)&gt;1,0,1)</f>
        <v>0</v>
      </c>
      <c r="AG1636" s="2">
        <f t="shared" si="251"/>
        <v>0</v>
      </c>
      <c r="AH1636" s="2">
        <f t="shared" si="257"/>
        <v>0</v>
      </c>
      <c r="AI1636" s="2">
        <f t="shared" si="252"/>
        <v>0</v>
      </c>
      <c r="AJ1636" s="44" t="str">
        <f t="shared" si="253"/>
        <v>A1147141630475761W</v>
      </c>
      <c r="AK1636" s="2">
        <f>IF(COUNTIF(AJ$2:AJ1636,AJ1636)&gt;1,0,1)</f>
        <v>1</v>
      </c>
      <c r="AL1636" s="2">
        <f t="shared" si="254"/>
        <v>0</v>
      </c>
      <c r="AM1636" s="2">
        <f t="shared" si="255"/>
        <v>0</v>
      </c>
      <c r="AN1636" s="2">
        <f t="shared" si="256"/>
        <v>0</v>
      </c>
      <c r="AO1636" s="2" t="str">
        <f>VLOOKUP(D1636,'[1]Matriculados PD 2015_2019'!$D:$F,3,0)</f>
        <v>completo</v>
      </c>
      <c r="AP1636" s="2">
        <f t="shared" si="258"/>
        <v>0</v>
      </c>
      <c r="AQ1636" s="2">
        <f t="shared" si="259"/>
        <v>0</v>
      </c>
    </row>
    <row r="1637" spans="1:43">
      <c r="A1637" s="2">
        <v>538</v>
      </c>
      <c r="B1637" s="5" t="s">
        <v>870</v>
      </c>
      <c r="C1637" s="13" t="s">
        <v>120</v>
      </c>
      <c r="D1637" s="13" t="s">
        <v>2476</v>
      </c>
      <c r="E1637" s="14">
        <v>20052223</v>
      </c>
      <c r="F1637" s="14">
        <v>102489</v>
      </c>
      <c r="G1637" s="14" t="s">
        <v>2477</v>
      </c>
      <c r="H1637" s="13" t="s">
        <v>83</v>
      </c>
      <c r="I1637" s="13" t="s">
        <v>2478</v>
      </c>
      <c r="J1637" s="14" t="s">
        <v>75</v>
      </c>
      <c r="K1637" s="14" t="s">
        <v>2479</v>
      </c>
      <c r="L1637" s="13">
        <v>2017</v>
      </c>
      <c r="M1637" s="15">
        <v>43045</v>
      </c>
      <c r="N1637" s="16" t="s">
        <v>113</v>
      </c>
      <c r="O1637" s="16">
        <v>0</v>
      </c>
      <c r="P1637" s="16" t="s">
        <v>78</v>
      </c>
      <c r="Q1637" s="16" t="s">
        <v>78</v>
      </c>
      <c r="R1637" s="16" t="s">
        <v>78</v>
      </c>
      <c r="S1637" s="16" t="s">
        <v>78</v>
      </c>
      <c r="T1637" s="14" t="s">
        <v>90</v>
      </c>
      <c r="U1637" s="13" t="s">
        <v>885</v>
      </c>
      <c r="V1637" s="14" t="s">
        <v>886</v>
      </c>
      <c r="W1637" s="13" t="s">
        <v>83</v>
      </c>
      <c r="X1637" s="17" t="s">
        <v>779</v>
      </c>
      <c r="Y1637" s="14">
        <v>465</v>
      </c>
      <c r="Z1637" s="14" t="s">
        <v>780</v>
      </c>
      <c r="AA1637" s="13" t="s">
        <v>781</v>
      </c>
      <c r="AB1637" s="18" t="s">
        <v>782</v>
      </c>
      <c r="AC1637" s="4">
        <f t="shared" si="250"/>
        <v>1</v>
      </c>
      <c r="AD1637" s="2">
        <f>IF(COUNTIF(D$2:D1637,D1637)&gt;1,0,1)</f>
        <v>0</v>
      </c>
      <c r="AG1637" s="2">
        <f t="shared" si="251"/>
        <v>0</v>
      </c>
      <c r="AH1637" s="2">
        <f t="shared" si="257"/>
        <v>0</v>
      </c>
      <c r="AI1637" s="2">
        <f t="shared" si="252"/>
        <v>0</v>
      </c>
      <c r="AJ1637" s="44" t="str">
        <f t="shared" si="253"/>
        <v>A1147141630412993R</v>
      </c>
      <c r="AK1637" s="2">
        <f>IF(COUNTIF(AJ$2:AJ1637,AJ1637)&gt;1,0,1)</f>
        <v>0</v>
      </c>
      <c r="AL1637" s="2">
        <f t="shared" si="254"/>
        <v>0</v>
      </c>
      <c r="AM1637" s="2">
        <f t="shared" si="255"/>
        <v>0</v>
      </c>
      <c r="AN1637" s="2">
        <f t="shared" si="256"/>
        <v>0</v>
      </c>
      <c r="AO1637" s="2" t="str">
        <f>VLOOKUP(D1637,'[1]Matriculados PD 2015_2019'!$D:$F,3,0)</f>
        <v>completo</v>
      </c>
      <c r="AP1637" s="2">
        <f t="shared" si="258"/>
        <v>0</v>
      </c>
      <c r="AQ1637" s="2">
        <f t="shared" si="259"/>
        <v>0</v>
      </c>
    </row>
    <row r="1638" spans="1:43">
      <c r="A1638" s="2">
        <v>539</v>
      </c>
      <c r="B1638" s="6" t="s">
        <v>901</v>
      </c>
      <c r="C1638" s="7" t="s">
        <v>120</v>
      </c>
      <c r="D1638" s="7" t="s">
        <v>2480</v>
      </c>
      <c r="E1638" s="8">
        <v>10495074</v>
      </c>
      <c r="F1638" s="8">
        <v>102490</v>
      </c>
      <c r="G1638" s="8" t="s">
        <v>2481</v>
      </c>
      <c r="H1638" s="7" t="s">
        <v>73</v>
      </c>
      <c r="I1638" s="7" t="s">
        <v>74</v>
      </c>
      <c r="J1638" s="8" t="s">
        <v>75</v>
      </c>
      <c r="K1638" s="8" t="s">
        <v>2482</v>
      </c>
      <c r="L1638" s="7">
        <v>2017</v>
      </c>
      <c r="M1638" s="9">
        <v>43375</v>
      </c>
      <c r="N1638" s="10" t="s">
        <v>77</v>
      </c>
      <c r="O1638" s="10">
        <v>0</v>
      </c>
      <c r="P1638" s="10" t="s">
        <v>78</v>
      </c>
      <c r="Q1638" s="10" t="s">
        <v>79</v>
      </c>
      <c r="R1638" s="10" t="s">
        <v>78</v>
      </c>
      <c r="S1638" s="10" t="s">
        <v>79</v>
      </c>
      <c r="T1638" s="8" t="s">
        <v>80</v>
      </c>
      <c r="U1638" s="7" t="s">
        <v>930</v>
      </c>
      <c r="V1638" s="8" t="s">
        <v>931</v>
      </c>
      <c r="W1638" s="7" t="s">
        <v>73</v>
      </c>
      <c r="X1638" s="11" t="s">
        <v>909</v>
      </c>
      <c r="Y1638" s="8">
        <v>750</v>
      </c>
      <c r="Z1638" s="8" t="s">
        <v>909</v>
      </c>
      <c r="AA1638" s="7" t="s">
        <v>99</v>
      </c>
      <c r="AB1638" s="12" t="s">
        <v>100</v>
      </c>
      <c r="AC1638" s="4">
        <f t="shared" si="250"/>
        <v>1</v>
      </c>
      <c r="AD1638" s="2">
        <f>IF(COUNTIF(D$2:D1638,D1638)&gt;1,0,1)</f>
        <v>1</v>
      </c>
      <c r="AG1638" s="2">
        <f t="shared" si="251"/>
        <v>1</v>
      </c>
      <c r="AH1638" s="2">
        <f t="shared" si="257"/>
        <v>0</v>
      </c>
      <c r="AI1638" s="2">
        <f t="shared" si="252"/>
        <v>1</v>
      </c>
      <c r="AJ1638" s="44" t="str">
        <f t="shared" si="253"/>
        <v>31001765L30534809D</v>
      </c>
      <c r="AK1638" s="2">
        <f>IF(COUNTIF(AJ$2:AJ1638,AJ1638)&gt;1,0,1)</f>
        <v>1</v>
      </c>
      <c r="AL1638" s="2">
        <f t="shared" si="254"/>
        <v>0</v>
      </c>
      <c r="AM1638" s="2">
        <f t="shared" si="255"/>
        <v>1</v>
      </c>
      <c r="AN1638" s="2">
        <f t="shared" si="256"/>
        <v>0</v>
      </c>
      <c r="AO1638" s="2" t="str">
        <f>VLOOKUP(D1638,'[1]Matriculados PD 2015_2019'!$D:$F,3,0)</f>
        <v>completo</v>
      </c>
      <c r="AP1638" s="2">
        <f t="shared" si="258"/>
        <v>1</v>
      </c>
      <c r="AQ1638" s="2">
        <f t="shared" si="259"/>
        <v>0</v>
      </c>
    </row>
    <row r="1639" spans="1:43">
      <c r="A1639" s="2">
        <v>539</v>
      </c>
      <c r="B1639" s="5" t="s">
        <v>901</v>
      </c>
      <c r="C1639" s="13" t="s">
        <v>120</v>
      </c>
      <c r="D1639" s="13" t="s">
        <v>2480</v>
      </c>
      <c r="E1639" s="14">
        <v>10495074</v>
      </c>
      <c r="F1639" s="14">
        <v>102490</v>
      </c>
      <c r="G1639" s="14" t="s">
        <v>2481</v>
      </c>
      <c r="H1639" s="13" t="s">
        <v>73</v>
      </c>
      <c r="I1639" s="13" t="s">
        <v>74</v>
      </c>
      <c r="J1639" s="14" t="s">
        <v>75</v>
      </c>
      <c r="K1639" s="14" t="s">
        <v>2482</v>
      </c>
      <c r="L1639" s="13">
        <v>2017</v>
      </c>
      <c r="M1639" s="15">
        <v>43375</v>
      </c>
      <c r="N1639" s="16" t="s">
        <v>77</v>
      </c>
      <c r="O1639" s="16">
        <v>0</v>
      </c>
      <c r="P1639" s="16" t="s">
        <v>78</v>
      </c>
      <c r="Q1639" s="16" t="s">
        <v>79</v>
      </c>
      <c r="R1639" s="16" t="s">
        <v>78</v>
      </c>
      <c r="S1639" s="16" t="s">
        <v>79</v>
      </c>
      <c r="T1639" s="14" t="s">
        <v>90</v>
      </c>
      <c r="U1639" s="13" t="s">
        <v>930</v>
      </c>
      <c r="V1639" s="14" t="s">
        <v>931</v>
      </c>
      <c r="W1639" s="13" t="s">
        <v>73</v>
      </c>
      <c r="X1639" s="17" t="s">
        <v>909</v>
      </c>
      <c r="Y1639" s="14">
        <v>750</v>
      </c>
      <c r="Z1639" s="14" t="s">
        <v>909</v>
      </c>
      <c r="AA1639" s="13" t="s">
        <v>99</v>
      </c>
      <c r="AB1639" s="18" t="s">
        <v>100</v>
      </c>
      <c r="AC1639" s="4">
        <f t="shared" si="250"/>
        <v>1</v>
      </c>
      <c r="AD1639" s="2">
        <f>IF(COUNTIF(D$2:D1639,D1639)&gt;1,0,1)</f>
        <v>0</v>
      </c>
      <c r="AG1639" s="2">
        <f t="shared" si="251"/>
        <v>0</v>
      </c>
      <c r="AH1639" s="2">
        <f t="shared" si="257"/>
        <v>0</v>
      </c>
      <c r="AI1639" s="2">
        <f t="shared" si="252"/>
        <v>0</v>
      </c>
      <c r="AJ1639" s="44" t="str">
        <f t="shared" si="253"/>
        <v>31001765L30534809D</v>
      </c>
      <c r="AK1639" s="2">
        <f>IF(COUNTIF(AJ$2:AJ1639,AJ1639)&gt;1,0,1)</f>
        <v>0</v>
      </c>
      <c r="AL1639" s="2">
        <f t="shared" si="254"/>
        <v>0</v>
      </c>
      <c r="AM1639" s="2">
        <f t="shared" si="255"/>
        <v>0</v>
      </c>
      <c r="AN1639" s="2">
        <f t="shared" si="256"/>
        <v>0</v>
      </c>
      <c r="AO1639" s="2" t="str">
        <f>VLOOKUP(D1639,'[1]Matriculados PD 2015_2019'!$D:$F,3,0)</f>
        <v>completo</v>
      </c>
      <c r="AP1639" s="2">
        <f t="shared" si="258"/>
        <v>0</v>
      </c>
      <c r="AQ1639" s="2">
        <f t="shared" si="259"/>
        <v>0</v>
      </c>
    </row>
    <row r="1640" spans="1:43">
      <c r="A1640" s="2">
        <v>539</v>
      </c>
      <c r="B1640" s="5" t="s">
        <v>901</v>
      </c>
      <c r="C1640" s="13" t="s">
        <v>120</v>
      </c>
      <c r="D1640" s="13" t="s">
        <v>2483</v>
      </c>
      <c r="E1640" s="14">
        <v>10530200</v>
      </c>
      <c r="F1640" s="14">
        <v>102490</v>
      </c>
      <c r="G1640" s="14" t="s">
        <v>2484</v>
      </c>
      <c r="H1640" s="13" t="s">
        <v>83</v>
      </c>
      <c r="I1640" s="13" t="s">
        <v>74</v>
      </c>
      <c r="J1640" s="14" t="s">
        <v>75</v>
      </c>
      <c r="K1640" s="14" t="s">
        <v>2485</v>
      </c>
      <c r="L1640" s="13">
        <v>2017</v>
      </c>
      <c r="M1640" s="15">
        <v>43402</v>
      </c>
      <c r="N1640" s="16" t="s">
        <v>77</v>
      </c>
      <c r="O1640" s="16">
        <v>0</v>
      </c>
      <c r="P1640" s="16" t="s">
        <v>78</v>
      </c>
      <c r="Q1640" s="16" t="s">
        <v>79</v>
      </c>
      <c r="R1640" s="16" t="s">
        <v>78</v>
      </c>
      <c r="S1640" s="16" t="s">
        <v>79</v>
      </c>
      <c r="T1640" s="14" t="s">
        <v>80</v>
      </c>
      <c r="U1640" s="13" t="s">
        <v>1826</v>
      </c>
      <c r="V1640" s="14" t="s">
        <v>1827</v>
      </c>
      <c r="W1640" s="13" t="s">
        <v>83</v>
      </c>
      <c r="X1640" s="17" t="s">
        <v>600</v>
      </c>
      <c r="Y1640" s="14">
        <v>755</v>
      </c>
      <c r="Z1640" s="14" t="s">
        <v>917</v>
      </c>
      <c r="AA1640" s="13" t="s">
        <v>99</v>
      </c>
      <c r="AB1640" s="18" t="s">
        <v>100</v>
      </c>
      <c r="AC1640" s="4">
        <f t="shared" si="250"/>
        <v>1</v>
      </c>
      <c r="AD1640" s="2">
        <f>IF(COUNTIF(D$2:D1640,D1640)&gt;1,0,1)</f>
        <v>1</v>
      </c>
      <c r="AG1640" s="2">
        <f t="shared" si="251"/>
        <v>1</v>
      </c>
      <c r="AH1640" s="2">
        <f t="shared" si="257"/>
        <v>0</v>
      </c>
      <c r="AI1640" s="2">
        <f t="shared" si="252"/>
        <v>1</v>
      </c>
      <c r="AJ1640" s="44" t="str">
        <f t="shared" si="253"/>
        <v>31877298B28510539S</v>
      </c>
      <c r="AK1640" s="2">
        <f>IF(COUNTIF(AJ$2:AJ1640,AJ1640)&gt;1,0,1)</f>
        <v>1</v>
      </c>
      <c r="AL1640" s="2">
        <f t="shared" si="254"/>
        <v>1</v>
      </c>
      <c r="AM1640" s="2">
        <f t="shared" si="255"/>
        <v>1</v>
      </c>
      <c r="AN1640" s="2">
        <f t="shared" si="256"/>
        <v>0</v>
      </c>
      <c r="AO1640" s="2" t="str">
        <f>VLOOKUP(D1640,'[1]Matriculados PD 2015_2019'!$D:$F,3,0)</f>
        <v>completo</v>
      </c>
      <c r="AP1640" s="2">
        <f t="shared" si="258"/>
        <v>1</v>
      </c>
      <c r="AQ1640" s="2">
        <f t="shared" si="259"/>
        <v>0</v>
      </c>
    </row>
    <row r="1641" spans="1:43">
      <c r="A1641" s="2">
        <v>539</v>
      </c>
      <c r="B1641" s="6" t="s">
        <v>901</v>
      </c>
      <c r="C1641" s="7" t="s">
        <v>120</v>
      </c>
      <c r="D1641" s="7" t="s">
        <v>2483</v>
      </c>
      <c r="E1641" s="8">
        <v>10530200</v>
      </c>
      <c r="F1641" s="8">
        <v>102490</v>
      </c>
      <c r="G1641" s="8" t="s">
        <v>2484</v>
      </c>
      <c r="H1641" s="7" t="s">
        <v>83</v>
      </c>
      <c r="I1641" s="7" t="s">
        <v>74</v>
      </c>
      <c r="J1641" s="8" t="s">
        <v>75</v>
      </c>
      <c r="K1641" s="8" t="s">
        <v>2485</v>
      </c>
      <c r="L1641" s="7">
        <v>2017</v>
      </c>
      <c r="M1641" s="9">
        <v>43402</v>
      </c>
      <c r="N1641" s="10" t="s">
        <v>77</v>
      </c>
      <c r="O1641" s="10">
        <v>0</v>
      </c>
      <c r="P1641" s="10" t="s">
        <v>78</v>
      </c>
      <c r="Q1641" s="10" t="s">
        <v>79</v>
      </c>
      <c r="R1641" s="10" t="s">
        <v>78</v>
      </c>
      <c r="S1641" s="10" t="s">
        <v>79</v>
      </c>
      <c r="T1641" s="8" t="s">
        <v>80</v>
      </c>
      <c r="U1641" s="7" t="s">
        <v>1828</v>
      </c>
      <c r="V1641" s="8" t="s">
        <v>1829</v>
      </c>
      <c r="W1641" s="7" t="s">
        <v>83</v>
      </c>
      <c r="X1641" s="11" t="s">
        <v>600</v>
      </c>
      <c r="Y1641" s="8">
        <v>755</v>
      </c>
      <c r="Z1641" s="8" t="s">
        <v>917</v>
      </c>
      <c r="AA1641" s="7" t="s">
        <v>99</v>
      </c>
      <c r="AB1641" s="12" t="s">
        <v>100</v>
      </c>
      <c r="AC1641" s="4">
        <f t="shared" si="250"/>
        <v>1</v>
      </c>
      <c r="AD1641" s="2">
        <f>IF(COUNTIF(D$2:D1641,D1641)&gt;1,0,1)</f>
        <v>0</v>
      </c>
      <c r="AG1641" s="2">
        <f t="shared" si="251"/>
        <v>0</v>
      </c>
      <c r="AH1641" s="2">
        <f t="shared" si="257"/>
        <v>0</v>
      </c>
      <c r="AI1641" s="2">
        <f t="shared" si="252"/>
        <v>0</v>
      </c>
      <c r="AJ1641" s="44" t="str">
        <f t="shared" si="253"/>
        <v>31877298B48869725S</v>
      </c>
      <c r="AK1641" s="2">
        <f>IF(COUNTIF(AJ$2:AJ1641,AJ1641)&gt;1,0,1)</f>
        <v>1</v>
      </c>
      <c r="AL1641" s="2">
        <f t="shared" si="254"/>
        <v>0</v>
      </c>
      <c r="AM1641" s="2">
        <f t="shared" si="255"/>
        <v>0</v>
      </c>
      <c r="AN1641" s="2">
        <f t="shared" si="256"/>
        <v>0</v>
      </c>
      <c r="AO1641" s="2" t="str">
        <f>VLOOKUP(D1641,'[1]Matriculados PD 2015_2019'!$D:$F,3,0)</f>
        <v>completo</v>
      </c>
      <c r="AP1641" s="2">
        <f t="shared" si="258"/>
        <v>0</v>
      </c>
      <c r="AQ1641" s="2">
        <f t="shared" si="259"/>
        <v>0</v>
      </c>
    </row>
    <row r="1642" spans="1:43">
      <c r="A1642" s="2">
        <v>539</v>
      </c>
      <c r="B1642" s="5" t="s">
        <v>901</v>
      </c>
      <c r="C1642" s="13" t="s">
        <v>120</v>
      </c>
      <c r="D1642" s="13" t="s">
        <v>2483</v>
      </c>
      <c r="E1642" s="14">
        <v>10530200</v>
      </c>
      <c r="F1642" s="14">
        <v>102490</v>
      </c>
      <c r="G1642" s="14" t="s">
        <v>2484</v>
      </c>
      <c r="H1642" s="13" t="s">
        <v>83</v>
      </c>
      <c r="I1642" s="13" t="s">
        <v>74</v>
      </c>
      <c r="J1642" s="14" t="s">
        <v>75</v>
      </c>
      <c r="K1642" s="14" t="s">
        <v>2485</v>
      </c>
      <c r="L1642" s="13">
        <v>2017</v>
      </c>
      <c r="M1642" s="15">
        <v>43402</v>
      </c>
      <c r="N1642" s="16" t="s">
        <v>77</v>
      </c>
      <c r="O1642" s="16">
        <v>0</v>
      </c>
      <c r="P1642" s="16" t="s">
        <v>78</v>
      </c>
      <c r="Q1642" s="16" t="s">
        <v>79</v>
      </c>
      <c r="R1642" s="16" t="s">
        <v>78</v>
      </c>
      <c r="S1642" s="16" t="s">
        <v>79</v>
      </c>
      <c r="T1642" s="14" t="s">
        <v>90</v>
      </c>
      <c r="U1642" s="13" t="s">
        <v>1826</v>
      </c>
      <c r="V1642" s="14" t="s">
        <v>1827</v>
      </c>
      <c r="W1642" s="13" t="s">
        <v>83</v>
      </c>
      <c r="X1642" s="17" t="s">
        <v>600</v>
      </c>
      <c r="Y1642" s="14">
        <v>755</v>
      </c>
      <c r="Z1642" s="14" t="s">
        <v>917</v>
      </c>
      <c r="AA1642" s="13" t="s">
        <v>99</v>
      </c>
      <c r="AB1642" s="18" t="s">
        <v>100</v>
      </c>
      <c r="AC1642" s="4">
        <f t="shared" si="250"/>
        <v>1</v>
      </c>
      <c r="AD1642" s="2">
        <f>IF(COUNTIF(D$2:D1642,D1642)&gt;1,0,1)</f>
        <v>0</v>
      </c>
      <c r="AG1642" s="2">
        <f t="shared" si="251"/>
        <v>0</v>
      </c>
      <c r="AH1642" s="2">
        <f t="shared" si="257"/>
        <v>0</v>
      </c>
      <c r="AI1642" s="2">
        <f t="shared" si="252"/>
        <v>0</v>
      </c>
      <c r="AJ1642" s="44" t="str">
        <f t="shared" si="253"/>
        <v>31877298B28510539S</v>
      </c>
      <c r="AK1642" s="2">
        <f>IF(COUNTIF(AJ$2:AJ1642,AJ1642)&gt;1,0,1)</f>
        <v>0</v>
      </c>
      <c r="AL1642" s="2">
        <f t="shared" si="254"/>
        <v>0</v>
      </c>
      <c r="AM1642" s="2">
        <f t="shared" si="255"/>
        <v>0</v>
      </c>
      <c r="AN1642" s="2">
        <f t="shared" si="256"/>
        <v>0</v>
      </c>
      <c r="AO1642" s="2" t="str">
        <f>VLOOKUP(D1642,'[1]Matriculados PD 2015_2019'!$D:$F,3,0)</f>
        <v>completo</v>
      </c>
      <c r="AP1642" s="2">
        <f t="shared" si="258"/>
        <v>0</v>
      </c>
      <c r="AQ1642" s="2">
        <f t="shared" si="259"/>
        <v>0</v>
      </c>
    </row>
    <row r="1643" spans="1:43">
      <c r="A1643" s="2">
        <v>539</v>
      </c>
      <c r="B1643" s="6" t="s">
        <v>901</v>
      </c>
      <c r="C1643" s="7" t="s">
        <v>120</v>
      </c>
      <c r="D1643" s="7" t="s">
        <v>2486</v>
      </c>
      <c r="E1643" s="8">
        <v>20039482</v>
      </c>
      <c r="F1643" s="8">
        <v>102490</v>
      </c>
      <c r="G1643" s="8" t="s">
        <v>2487</v>
      </c>
      <c r="H1643" s="7" t="s">
        <v>73</v>
      </c>
      <c r="I1643" s="7" t="s">
        <v>74</v>
      </c>
      <c r="J1643" s="8" t="s">
        <v>75</v>
      </c>
      <c r="K1643" s="8" t="s">
        <v>2488</v>
      </c>
      <c r="L1643" s="7">
        <v>2017</v>
      </c>
      <c r="M1643" s="9">
        <v>43411</v>
      </c>
      <c r="N1643" s="10" t="s">
        <v>77</v>
      </c>
      <c r="O1643" s="10">
        <v>0</v>
      </c>
      <c r="P1643" s="10" t="s">
        <v>78</v>
      </c>
      <c r="Q1643" s="10" t="s">
        <v>79</v>
      </c>
      <c r="R1643" s="10" t="s">
        <v>78</v>
      </c>
      <c r="S1643" s="10" t="s">
        <v>79</v>
      </c>
      <c r="T1643" s="8" t="s">
        <v>80</v>
      </c>
      <c r="U1643" s="7" t="s">
        <v>2489</v>
      </c>
      <c r="V1643" s="8" t="s">
        <v>2490</v>
      </c>
      <c r="W1643" s="7" t="s">
        <v>83</v>
      </c>
      <c r="X1643" s="11" t="s">
        <v>185</v>
      </c>
      <c r="Y1643" s="8">
        <v>760</v>
      </c>
      <c r="Z1643" s="8" t="s">
        <v>942</v>
      </c>
      <c r="AA1643" s="7" t="s">
        <v>99</v>
      </c>
      <c r="AB1643" s="12" t="s">
        <v>100</v>
      </c>
      <c r="AC1643" s="4">
        <f t="shared" si="250"/>
        <v>1</v>
      </c>
      <c r="AD1643" s="2">
        <f>IF(COUNTIF(D$2:D1643,D1643)&gt;1,0,1)</f>
        <v>1</v>
      </c>
      <c r="AG1643" s="2">
        <f t="shared" si="251"/>
        <v>1</v>
      </c>
      <c r="AH1643" s="2">
        <f t="shared" si="257"/>
        <v>0</v>
      </c>
      <c r="AI1643" s="2">
        <f t="shared" si="252"/>
        <v>1</v>
      </c>
      <c r="AJ1643" s="44" t="str">
        <f t="shared" si="253"/>
        <v>77369264R26969036H</v>
      </c>
      <c r="AK1643" s="2">
        <f>IF(COUNTIF(AJ$2:AJ1643,AJ1643)&gt;1,0,1)</f>
        <v>1</v>
      </c>
      <c r="AL1643" s="2">
        <f t="shared" si="254"/>
        <v>1</v>
      </c>
      <c r="AM1643" s="2">
        <f t="shared" si="255"/>
        <v>1</v>
      </c>
      <c r="AN1643" s="2">
        <f t="shared" si="256"/>
        <v>0</v>
      </c>
      <c r="AO1643" s="2" t="str">
        <f>VLOOKUP(D1643,'[1]Matriculados PD 2015_2019'!$D:$F,3,0)</f>
        <v>completo</v>
      </c>
      <c r="AP1643" s="2">
        <f t="shared" si="258"/>
        <v>1</v>
      </c>
      <c r="AQ1643" s="2">
        <f t="shared" si="259"/>
        <v>0</v>
      </c>
    </row>
    <row r="1644" spans="1:43">
      <c r="A1644" s="2">
        <v>539</v>
      </c>
      <c r="B1644" s="5" t="s">
        <v>901</v>
      </c>
      <c r="C1644" s="13" t="s">
        <v>120</v>
      </c>
      <c r="D1644" s="13" t="s">
        <v>2486</v>
      </c>
      <c r="E1644" s="14">
        <v>20039482</v>
      </c>
      <c r="F1644" s="14">
        <v>102490</v>
      </c>
      <c r="G1644" s="14" t="s">
        <v>2487</v>
      </c>
      <c r="H1644" s="13" t="s">
        <v>73</v>
      </c>
      <c r="I1644" s="13" t="s">
        <v>74</v>
      </c>
      <c r="J1644" s="14" t="s">
        <v>75</v>
      </c>
      <c r="K1644" s="14" t="s">
        <v>2488</v>
      </c>
      <c r="L1644" s="13">
        <v>2017</v>
      </c>
      <c r="M1644" s="15">
        <v>43411</v>
      </c>
      <c r="N1644" s="16" t="s">
        <v>77</v>
      </c>
      <c r="O1644" s="16">
        <v>0</v>
      </c>
      <c r="P1644" s="16" t="s">
        <v>78</v>
      </c>
      <c r="Q1644" s="16" t="s">
        <v>79</v>
      </c>
      <c r="R1644" s="16" t="s">
        <v>78</v>
      </c>
      <c r="S1644" s="16" t="s">
        <v>79</v>
      </c>
      <c r="T1644" s="14" t="s">
        <v>80</v>
      </c>
      <c r="U1644" s="13" t="s">
        <v>2491</v>
      </c>
      <c r="V1644" s="14" t="s">
        <v>2492</v>
      </c>
      <c r="W1644" s="13" t="s">
        <v>83</v>
      </c>
      <c r="X1644" s="17" t="s">
        <v>185</v>
      </c>
      <c r="Y1644" s="14">
        <v>760</v>
      </c>
      <c r="Z1644" s="14" t="s">
        <v>942</v>
      </c>
      <c r="AA1644" s="13" t="s">
        <v>99</v>
      </c>
      <c r="AB1644" s="18" t="s">
        <v>100</v>
      </c>
      <c r="AC1644" s="4">
        <f t="shared" si="250"/>
        <v>1</v>
      </c>
      <c r="AD1644" s="2">
        <f>IF(COUNTIF(D$2:D1644,D1644)&gt;1,0,1)</f>
        <v>0</v>
      </c>
      <c r="AG1644" s="2">
        <f t="shared" si="251"/>
        <v>0</v>
      </c>
      <c r="AH1644" s="2">
        <f t="shared" si="257"/>
        <v>0</v>
      </c>
      <c r="AI1644" s="2">
        <f t="shared" si="252"/>
        <v>0</v>
      </c>
      <c r="AJ1644" s="44" t="str">
        <f t="shared" si="253"/>
        <v>77369264R30547060R</v>
      </c>
      <c r="AK1644" s="2">
        <f>IF(COUNTIF(AJ$2:AJ1644,AJ1644)&gt;1,0,1)</f>
        <v>1</v>
      </c>
      <c r="AL1644" s="2">
        <f t="shared" si="254"/>
        <v>0</v>
      </c>
      <c r="AM1644" s="2">
        <f t="shared" si="255"/>
        <v>0</v>
      </c>
      <c r="AN1644" s="2">
        <f t="shared" si="256"/>
        <v>0</v>
      </c>
      <c r="AO1644" s="2" t="str">
        <f>VLOOKUP(D1644,'[1]Matriculados PD 2015_2019'!$D:$F,3,0)</f>
        <v>completo</v>
      </c>
      <c r="AP1644" s="2">
        <f t="shared" si="258"/>
        <v>0</v>
      </c>
      <c r="AQ1644" s="2">
        <f t="shared" si="259"/>
        <v>0</v>
      </c>
    </row>
    <row r="1645" spans="1:43">
      <c r="A1645" s="2">
        <v>539</v>
      </c>
      <c r="B1645" s="6" t="s">
        <v>901</v>
      </c>
      <c r="C1645" s="7" t="s">
        <v>120</v>
      </c>
      <c r="D1645" s="7" t="s">
        <v>2486</v>
      </c>
      <c r="E1645" s="8">
        <v>20039482</v>
      </c>
      <c r="F1645" s="8">
        <v>102490</v>
      </c>
      <c r="G1645" s="8" t="s">
        <v>2487</v>
      </c>
      <c r="H1645" s="7" t="s">
        <v>73</v>
      </c>
      <c r="I1645" s="7" t="s">
        <v>74</v>
      </c>
      <c r="J1645" s="8" t="s">
        <v>75</v>
      </c>
      <c r="K1645" s="8" t="s">
        <v>2488</v>
      </c>
      <c r="L1645" s="7">
        <v>2017</v>
      </c>
      <c r="M1645" s="9">
        <v>43411</v>
      </c>
      <c r="N1645" s="10" t="s">
        <v>77</v>
      </c>
      <c r="O1645" s="10">
        <v>0</v>
      </c>
      <c r="P1645" s="10" t="s">
        <v>78</v>
      </c>
      <c r="Q1645" s="10" t="s">
        <v>79</v>
      </c>
      <c r="R1645" s="10" t="s">
        <v>78</v>
      </c>
      <c r="S1645" s="10" t="s">
        <v>79</v>
      </c>
      <c r="T1645" s="8" t="s">
        <v>90</v>
      </c>
      <c r="U1645" s="7" t="s">
        <v>2489</v>
      </c>
      <c r="V1645" s="8" t="s">
        <v>2490</v>
      </c>
      <c r="W1645" s="7" t="s">
        <v>83</v>
      </c>
      <c r="X1645" s="11" t="s">
        <v>185</v>
      </c>
      <c r="Y1645" s="8">
        <v>760</v>
      </c>
      <c r="Z1645" s="8" t="s">
        <v>942</v>
      </c>
      <c r="AA1645" s="7" t="s">
        <v>99</v>
      </c>
      <c r="AB1645" s="12" t="s">
        <v>100</v>
      </c>
      <c r="AC1645" s="4">
        <f t="shared" si="250"/>
        <v>1</v>
      </c>
      <c r="AD1645" s="2">
        <f>IF(COUNTIF(D$2:D1645,D1645)&gt;1,0,1)</f>
        <v>0</v>
      </c>
      <c r="AG1645" s="2">
        <f t="shared" si="251"/>
        <v>0</v>
      </c>
      <c r="AH1645" s="2">
        <f t="shared" si="257"/>
        <v>0</v>
      </c>
      <c r="AI1645" s="2">
        <f t="shared" si="252"/>
        <v>0</v>
      </c>
      <c r="AJ1645" s="44" t="str">
        <f t="shared" si="253"/>
        <v>77369264R26969036H</v>
      </c>
      <c r="AK1645" s="2">
        <f>IF(COUNTIF(AJ$2:AJ1645,AJ1645)&gt;1,0,1)</f>
        <v>0</v>
      </c>
      <c r="AL1645" s="2">
        <f t="shared" si="254"/>
        <v>0</v>
      </c>
      <c r="AM1645" s="2">
        <f t="shared" si="255"/>
        <v>0</v>
      </c>
      <c r="AN1645" s="2">
        <f t="shared" si="256"/>
        <v>0</v>
      </c>
      <c r="AO1645" s="2" t="str">
        <f>VLOOKUP(D1645,'[1]Matriculados PD 2015_2019'!$D:$F,3,0)</f>
        <v>completo</v>
      </c>
      <c r="AP1645" s="2">
        <f t="shared" si="258"/>
        <v>0</v>
      </c>
      <c r="AQ1645" s="2">
        <f t="shared" si="259"/>
        <v>0</v>
      </c>
    </row>
    <row r="1646" spans="1:43">
      <c r="A1646" s="2">
        <v>539</v>
      </c>
      <c r="B1646" s="5" t="s">
        <v>901</v>
      </c>
      <c r="C1646" s="13" t="s">
        <v>120</v>
      </c>
      <c r="D1646" s="13" t="s">
        <v>2493</v>
      </c>
      <c r="E1646" s="14">
        <v>20077609</v>
      </c>
      <c r="F1646" s="14">
        <v>102490</v>
      </c>
      <c r="G1646" s="14" t="s">
        <v>2494</v>
      </c>
      <c r="H1646" s="13" t="s">
        <v>73</v>
      </c>
      <c r="I1646" s="13" t="s">
        <v>2495</v>
      </c>
      <c r="J1646" s="14" t="s">
        <v>75</v>
      </c>
      <c r="K1646" s="14" t="s">
        <v>2496</v>
      </c>
      <c r="L1646" s="13">
        <v>2017</v>
      </c>
      <c r="M1646" s="15">
        <v>43356</v>
      </c>
      <c r="N1646" s="16" t="s">
        <v>77</v>
      </c>
      <c r="O1646" s="16">
        <v>0</v>
      </c>
      <c r="P1646" s="16" t="s">
        <v>78</v>
      </c>
      <c r="Q1646" s="16" t="s">
        <v>79</v>
      </c>
      <c r="R1646" s="16" t="s">
        <v>79</v>
      </c>
      <c r="S1646" s="16" t="s">
        <v>78</v>
      </c>
      <c r="T1646" s="14" t="s">
        <v>80</v>
      </c>
      <c r="U1646" s="13" t="s">
        <v>2497</v>
      </c>
      <c r="V1646" s="14" t="s">
        <v>2498</v>
      </c>
      <c r="W1646" s="13"/>
      <c r="X1646" s="17"/>
      <c r="Y1646" s="14"/>
      <c r="Z1646" s="14"/>
      <c r="AA1646" s="13"/>
      <c r="AB1646" s="18"/>
      <c r="AC1646" s="4">
        <f t="shared" si="250"/>
        <v>1</v>
      </c>
      <c r="AD1646" s="2">
        <f>IF(COUNTIF(D$2:D1646,D1646)&gt;1,0,1)</f>
        <v>1</v>
      </c>
      <c r="AG1646" s="2">
        <f t="shared" si="251"/>
        <v>1</v>
      </c>
      <c r="AH1646" s="2">
        <f t="shared" si="257"/>
        <v>1</v>
      </c>
      <c r="AI1646" s="2">
        <f t="shared" si="252"/>
        <v>1</v>
      </c>
      <c r="AJ1646" s="44" t="str">
        <f t="shared" si="253"/>
        <v>BF657394205653795G</v>
      </c>
      <c r="AK1646" s="2">
        <f>IF(COUNTIF(AJ$2:AJ1646,AJ1646)&gt;1,0,1)</f>
        <v>1</v>
      </c>
      <c r="AL1646" s="2">
        <f t="shared" si="254"/>
        <v>1</v>
      </c>
      <c r="AM1646" s="2">
        <f t="shared" si="255"/>
        <v>0</v>
      </c>
      <c r="AN1646" s="2">
        <f t="shared" si="256"/>
        <v>1</v>
      </c>
      <c r="AO1646" s="2" t="str">
        <f>VLOOKUP(D1646,'[1]Matriculados PD 2015_2019'!$D:$F,3,0)</f>
        <v>completo</v>
      </c>
      <c r="AP1646" s="2">
        <f t="shared" si="258"/>
        <v>1</v>
      </c>
      <c r="AQ1646" s="2">
        <f t="shared" si="259"/>
        <v>0</v>
      </c>
    </row>
    <row r="1647" spans="1:43">
      <c r="A1647" s="2">
        <v>539</v>
      </c>
      <c r="B1647" s="5" t="s">
        <v>901</v>
      </c>
      <c r="C1647" s="13" t="s">
        <v>120</v>
      </c>
      <c r="D1647" s="13" t="s">
        <v>2493</v>
      </c>
      <c r="E1647" s="14">
        <v>20077609</v>
      </c>
      <c r="F1647" s="14">
        <v>102490</v>
      </c>
      <c r="G1647" s="14" t="s">
        <v>2494</v>
      </c>
      <c r="H1647" s="13" t="s">
        <v>73</v>
      </c>
      <c r="I1647" s="13" t="s">
        <v>2495</v>
      </c>
      <c r="J1647" s="14" t="s">
        <v>75</v>
      </c>
      <c r="K1647" s="14" t="s">
        <v>2496</v>
      </c>
      <c r="L1647" s="13">
        <v>2017</v>
      </c>
      <c r="M1647" s="15">
        <v>43356</v>
      </c>
      <c r="N1647" s="16" t="s">
        <v>77</v>
      </c>
      <c r="O1647" s="16">
        <v>0</v>
      </c>
      <c r="P1647" s="16" t="s">
        <v>78</v>
      </c>
      <c r="Q1647" s="16" t="s">
        <v>79</v>
      </c>
      <c r="R1647" s="16" t="s">
        <v>79</v>
      </c>
      <c r="S1647" s="16" t="s">
        <v>78</v>
      </c>
      <c r="T1647" s="14" t="s">
        <v>80</v>
      </c>
      <c r="U1647" s="13" t="s">
        <v>1821</v>
      </c>
      <c r="V1647" s="14" t="s">
        <v>1822</v>
      </c>
      <c r="W1647" s="13" t="s">
        <v>83</v>
      </c>
      <c r="X1647" s="17" t="s">
        <v>950</v>
      </c>
      <c r="Y1647" s="14">
        <v>765</v>
      </c>
      <c r="Z1647" s="14" t="s">
        <v>950</v>
      </c>
      <c r="AA1647" s="13" t="s">
        <v>99</v>
      </c>
      <c r="AB1647" s="18" t="s">
        <v>100</v>
      </c>
      <c r="AC1647" s="4">
        <f t="shared" si="250"/>
        <v>1</v>
      </c>
      <c r="AD1647" s="2">
        <f>IF(COUNTIF(D$2:D1647,D1647)&gt;1,0,1)</f>
        <v>0</v>
      </c>
      <c r="AG1647" s="2">
        <f t="shared" si="251"/>
        <v>0</v>
      </c>
      <c r="AH1647" s="2">
        <f t="shared" si="257"/>
        <v>0</v>
      </c>
      <c r="AI1647" s="2">
        <f t="shared" si="252"/>
        <v>0</v>
      </c>
      <c r="AJ1647" s="44" t="str">
        <f t="shared" si="253"/>
        <v>BF657394244362880C</v>
      </c>
      <c r="AK1647" s="2">
        <f>IF(COUNTIF(AJ$2:AJ1647,AJ1647)&gt;1,0,1)</f>
        <v>1</v>
      </c>
      <c r="AL1647" s="2">
        <f t="shared" si="254"/>
        <v>0</v>
      </c>
      <c r="AM1647" s="2">
        <f t="shared" si="255"/>
        <v>0</v>
      </c>
      <c r="AN1647" s="2">
        <f t="shared" si="256"/>
        <v>0</v>
      </c>
      <c r="AO1647" s="2" t="str">
        <f>VLOOKUP(D1647,'[1]Matriculados PD 2015_2019'!$D:$F,3,0)</f>
        <v>completo</v>
      </c>
      <c r="AP1647" s="2">
        <f t="shared" si="258"/>
        <v>0</v>
      </c>
      <c r="AQ1647" s="2">
        <f t="shared" si="259"/>
        <v>0</v>
      </c>
    </row>
    <row r="1648" spans="1:43">
      <c r="A1648" s="2">
        <v>539</v>
      </c>
      <c r="B1648" s="6" t="s">
        <v>901</v>
      </c>
      <c r="C1648" s="7" t="s">
        <v>120</v>
      </c>
      <c r="D1648" s="7" t="s">
        <v>2493</v>
      </c>
      <c r="E1648" s="8">
        <v>20077609</v>
      </c>
      <c r="F1648" s="8">
        <v>102490</v>
      </c>
      <c r="G1648" s="8" t="s">
        <v>2494</v>
      </c>
      <c r="H1648" s="7" t="s">
        <v>73</v>
      </c>
      <c r="I1648" s="7" t="s">
        <v>2495</v>
      </c>
      <c r="J1648" s="8" t="s">
        <v>75</v>
      </c>
      <c r="K1648" s="8" t="s">
        <v>2496</v>
      </c>
      <c r="L1648" s="7">
        <v>2017</v>
      </c>
      <c r="M1648" s="9">
        <v>43356</v>
      </c>
      <c r="N1648" s="10" t="s">
        <v>77</v>
      </c>
      <c r="O1648" s="10">
        <v>0</v>
      </c>
      <c r="P1648" s="10" t="s">
        <v>78</v>
      </c>
      <c r="Q1648" s="10" t="s">
        <v>79</v>
      </c>
      <c r="R1648" s="10" t="s">
        <v>79</v>
      </c>
      <c r="S1648" s="10" t="s">
        <v>78</v>
      </c>
      <c r="T1648" s="8" t="s">
        <v>90</v>
      </c>
      <c r="U1648" s="7" t="s">
        <v>1821</v>
      </c>
      <c r="V1648" s="8" t="s">
        <v>1822</v>
      </c>
      <c r="W1648" s="7" t="s">
        <v>83</v>
      </c>
      <c r="X1648" s="11" t="s">
        <v>950</v>
      </c>
      <c r="Y1648" s="8">
        <v>765</v>
      </c>
      <c r="Z1648" s="8" t="s">
        <v>950</v>
      </c>
      <c r="AA1648" s="7" t="s">
        <v>99</v>
      </c>
      <c r="AB1648" s="12" t="s">
        <v>100</v>
      </c>
      <c r="AC1648" s="4">
        <f t="shared" si="250"/>
        <v>1</v>
      </c>
      <c r="AD1648" s="2">
        <f>IF(COUNTIF(D$2:D1648,D1648)&gt;1,0,1)</f>
        <v>0</v>
      </c>
      <c r="AG1648" s="2">
        <f t="shared" si="251"/>
        <v>0</v>
      </c>
      <c r="AH1648" s="2">
        <f t="shared" si="257"/>
        <v>0</v>
      </c>
      <c r="AI1648" s="2">
        <f t="shared" si="252"/>
        <v>0</v>
      </c>
      <c r="AJ1648" s="44" t="str">
        <f t="shared" si="253"/>
        <v>BF657394244362880C</v>
      </c>
      <c r="AK1648" s="2">
        <f>IF(COUNTIF(AJ$2:AJ1648,AJ1648)&gt;1,0,1)</f>
        <v>0</v>
      </c>
      <c r="AL1648" s="2">
        <f t="shared" si="254"/>
        <v>0</v>
      </c>
      <c r="AM1648" s="2">
        <f t="shared" si="255"/>
        <v>0</v>
      </c>
      <c r="AN1648" s="2">
        <f t="shared" si="256"/>
        <v>0</v>
      </c>
      <c r="AO1648" s="2" t="str">
        <f>VLOOKUP(D1648,'[1]Matriculados PD 2015_2019'!$D:$F,3,0)</f>
        <v>completo</v>
      </c>
      <c r="AP1648" s="2">
        <f t="shared" si="258"/>
        <v>0</v>
      </c>
      <c r="AQ1648" s="2">
        <f t="shared" si="259"/>
        <v>0</v>
      </c>
    </row>
    <row r="1649" spans="1:43">
      <c r="A1649" s="2">
        <v>539</v>
      </c>
      <c r="B1649" s="5" t="s">
        <v>901</v>
      </c>
      <c r="C1649" s="13" t="s">
        <v>120</v>
      </c>
      <c r="D1649" s="13" t="s">
        <v>2499</v>
      </c>
      <c r="E1649" s="14">
        <v>20077607</v>
      </c>
      <c r="F1649" s="14">
        <v>102490</v>
      </c>
      <c r="G1649" s="14" t="s">
        <v>2500</v>
      </c>
      <c r="H1649" s="13" t="s">
        <v>83</v>
      </c>
      <c r="I1649" s="13" t="s">
        <v>2501</v>
      </c>
      <c r="J1649" s="14" t="s">
        <v>75</v>
      </c>
      <c r="K1649" s="14" t="s">
        <v>2502</v>
      </c>
      <c r="L1649" s="13">
        <v>2017</v>
      </c>
      <c r="M1649" s="15">
        <v>43276</v>
      </c>
      <c r="N1649" s="16" t="s">
        <v>77</v>
      </c>
      <c r="O1649" s="16">
        <v>0</v>
      </c>
      <c r="P1649" s="16" t="s">
        <v>78</v>
      </c>
      <c r="Q1649" s="16" t="s">
        <v>78</v>
      </c>
      <c r="R1649" s="16" t="s">
        <v>78</v>
      </c>
      <c r="S1649" s="16" t="s">
        <v>79</v>
      </c>
      <c r="T1649" s="14" t="s">
        <v>80</v>
      </c>
      <c r="U1649" s="13" t="s">
        <v>1821</v>
      </c>
      <c r="V1649" s="14" t="s">
        <v>1822</v>
      </c>
      <c r="W1649" s="13" t="s">
        <v>83</v>
      </c>
      <c r="X1649" s="17" t="s">
        <v>950</v>
      </c>
      <c r="Y1649" s="14">
        <v>765</v>
      </c>
      <c r="Z1649" s="14" t="s">
        <v>950</v>
      </c>
      <c r="AA1649" s="13" t="s">
        <v>99</v>
      </c>
      <c r="AB1649" s="18" t="s">
        <v>100</v>
      </c>
      <c r="AC1649" s="4">
        <f t="shared" si="250"/>
        <v>1</v>
      </c>
      <c r="AD1649" s="2">
        <f>IF(COUNTIF(D$2:D1649,D1649)&gt;1,0,1)</f>
        <v>1</v>
      </c>
      <c r="AG1649" s="2">
        <f t="shared" si="251"/>
        <v>0</v>
      </c>
      <c r="AH1649" s="2">
        <f t="shared" si="257"/>
        <v>0</v>
      </c>
      <c r="AI1649" s="2">
        <f t="shared" si="252"/>
        <v>1</v>
      </c>
      <c r="AJ1649" s="44" t="str">
        <f t="shared" si="253"/>
        <v>E1462661644362880C</v>
      </c>
      <c r="AK1649" s="2">
        <f>IF(COUNTIF(AJ$2:AJ1649,AJ1649)&gt;1,0,1)</f>
        <v>1</v>
      </c>
      <c r="AL1649" s="2">
        <f t="shared" si="254"/>
        <v>0</v>
      </c>
      <c r="AM1649" s="2">
        <f t="shared" si="255"/>
        <v>1</v>
      </c>
      <c r="AN1649" s="2">
        <f t="shared" si="256"/>
        <v>1</v>
      </c>
      <c r="AO1649" s="2" t="str">
        <f>VLOOKUP(D1649,'[1]Matriculados PD 2015_2019'!$D:$F,3,0)</f>
        <v>completo</v>
      </c>
      <c r="AP1649" s="2">
        <f t="shared" si="258"/>
        <v>1</v>
      </c>
      <c r="AQ1649" s="2">
        <f t="shared" si="259"/>
        <v>0</v>
      </c>
    </row>
    <row r="1650" spans="1:43">
      <c r="A1650" s="2">
        <v>539</v>
      </c>
      <c r="B1650" s="6" t="s">
        <v>901</v>
      </c>
      <c r="C1650" s="7" t="s">
        <v>120</v>
      </c>
      <c r="D1650" s="7" t="s">
        <v>2499</v>
      </c>
      <c r="E1650" s="8">
        <v>20077607</v>
      </c>
      <c r="F1650" s="8">
        <v>102490</v>
      </c>
      <c r="G1650" s="8" t="s">
        <v>2500</v>
      </c>
      <c r="H1650" s="7" t="s">
        <v>83</v>
      </c>
      <c r="I1650" s="7" t="s">
        <v>2501</v>
      </c>
      <c r="J1650" s="8" t="s">
        <v>75</v>
      </c>
      <c r="K1650" s="8" t="s">
        <v>2502</v>
      </c>
      <c r="L1650" s="7">
        <v>2017</v>
      </c>
      <c r="M1650" s="9">
        <v>43276</v>
      </c>
      <c r="N1650" s="10" t="s">
        <v>77</v>
      </c>
      <c r="O1650" s="10">
        <v>0</v>
      </c>
      <c r="P1650" s="10" t="s">
        <v>78</v>
      </c>
      <c r="Q1650" s="10" t="s">
        <v>78</v>
      </c>
      <c r="R1650" s="10" t="s">
        <v>78</v>
      </c>
      <c r="S1650" s="10" t="s">
        <v>79</v>
      </c>
      <c r="T1650" s="8" t="s">
        <v>90</v>
      </c>
      <c r="U1650" s="7" t="s">
        <v>1821</v>
      </c>
      <c r="V1650" s="8" t="s">
        <v>1822</v>
      </c>
      <c r="W1650" s="7" t="s">
        <v>83</v>
      </c>
      <c r="X1650" s="11" t="s">
        <v>950</v>
      </c>
      <c r="Y1650" s="8">
        <v>765</v>
      </c>
      <c r="Z1650" s="8" t="s">
        <v>950</v>
      </c>
      <c r="AA1650" s="7" t="s">
        <v>99</v>
      </c>
      <c r="AB1650" s="12" t="s">
        <v>100</v>
      </c>
      <c r="AC1650" s="4">
        <f t="shared" si="250"/>
        <v>1</v>
      </c>
      <c r="AD1650" s="2">
        <f>IF(COUNTIF(D$2:D1650,D1650)&gt;1,0,1)</f>
        <v>0</v>
      </c>
      <c r="AG1650" s="2">
        <f t="shared" si="251"/>
        <v>0</v>
      </c>
      <c r="AH1650" s="2">
        <f t="shared" si="257"/>
        <v>0</v>
      </c>
      <c r="AI1650" s="2">
        <f t="shared" si="252"/>
        <v>0</v>
      </c>
      <c r="AJ1650" s="44" t="str">
        <f t="shared" si="253"/>
        <v>E1462661644362880C</v>
      </c>
      <c r="AK1650" s="2">
        <f>IF(COUNTIF(AJ$2:AJ1650,AJ1650)&gt;1,0,1)</f>
        <v>0</v>
      </c>
      <c r="AL1650" s="2">
        <f t="shared" si="254"/>
        <v>0</v>
      </c>
      <c r="AM1650" s="2">
        <f t="shared" si="255"/>
        <v>0</v>
      </c>
      <c r="AN1650" s="2">
        <f t="shared" si="256"/>
        <v>0</v>
      </c>
      <c r="AO1650" s="2" t="str">
        <f>VLOOKUP(D1650,'[1]Matriculados PD 2015_2019'!$D:$F,3,0)</f>
        <v>completo</v>
      </c>
      <c r="AP1650" s="2">
        <f t="shared" si="258"/>
        <v>0</v>
      </c>
      <c r="AQ1650" s="2">
        <f t="shared" si="259"/>
        <v>0</v>
      </c>
    </row>
    <row r="1651" spans="1:43">
      <c r="A1651" s="2">
        <v>539</v>
      </c>
      <c r="B1651" s="5" t="s">
        <v>901</v>
      </c>
      <c r="C1651" s="13" t="s">
        <v>120</v>
      </c>
      <c r="D1651" s="13" t="s">
        <v>2503</v>
      </c>
      <c r="E1651" s="14">
        <v>20054194</v>
      </c>
      <c r="F1651" s="14">
        <v>102490</v>
      </c>
      <c r="G1651" s="14" t="s">
        <v>2504</v>
      </c>
      <c r="H1651" s="13" t="s">
        <v>83</v>
      </c>
      <c r="I1651" s="13" t="s">
        <v>801</v>
      </c>
      <c r="J1651" s="14" t="s">
        <v>75</v>
      </c>
      <c r="K1651" s="14" t="s">
        <v>2505</v>
      </c>
      <c r="L1651" s="13">
        <v>2017</v>
      </c>
      <c r="M1651" s="15">
        <v>43231</v>
      </c>
      <c r="N1651" s="16" t="s">
        <v>77</v>
      </c>
      <c r="O1651" s="16">
        <v>0</v>
      </c>
      <c r="P1651" s="16" t="s">
        <v>78</v>
      </c>
      <c r="Q1651" s="16" t="s">
        <v>79</v>
      </c>
      <c r="R1651" s="16" t="s">
        <v>78</v>
      </c>
      <c r="S1651" s="16" t="s">
        <v>79</v>
      </c>
      <c r="T1651" s="14" t="s">
        <v>80</v>
      </c>
      <c r="U1651" s="13" t="s">
        <v>923</v>
      </c>
      <c r="V1651" s="14" t="s">
        <v>924</v>
      </c>
      <c r="W1651" s="13" t="s">
        <v>83</v>
      </c>
      <c r="X1651" s="17" t="s">
        <v>909</v>
      </c>
      <c r="Y1651" s="14">
        <v>750</v>
      </c>
      <c r="Z1651" s="14" t="s">
        <v>909</v>
      </c>
      <c r="AA1651" s="13" t="s">
        <v>99</v>
      </c>
      <c r="AB1651" s="18" t="s">
        <v>100</v>
      </c>
      <c r="AC1651" s="4">
        <f t="shared" si="250"/>
        <v>1</v>
      </c>
      <c r="AD1651" s="2">
        <f>IF(COUNTIF(D$2:D1651,D1651)&gt;1,0,1)</f>
        <v>1</v>
      </c>
      <c r="AG1651" s="2">
        <f t="shared" si="251"/>
        <v>1</v>
      </c>
      <c r="AH1651" s="2">
        <f t="shared" si="257"/>
        <v>0</v>
      </c>
      <c r="AI1651" s="2">
        <f t="shared" si="252"/>
        <v>1</v>
      </c>
      <c r="AJ1651" s="44" t="str">
        <f t="shared" si="253"/>
        <v>G2242558844366354K</v>
      </c>
      <c r="AK1651" s="2">
        <f>IF(COUNTIF(AJ$2:AJ1651,AJ1651)&gt;1,0,1)</f>
        <v>1</v>
      </c>
      <c r="AL1651" s="2">
        <f t="shared" si="254"/>
        <v>1</v>
      </c>
      <c r="AM1651" s="2">
        <f t="shared" si="255"/>
        <v>1</v>
      </c>
      <c r="AN1651" s="2">
        <f t="shared" si="256"/>
        <v>1</v>
      </c>
      <c r="AO1651" s="2" t="str">
        <f>VLOOKUP(D1651,'[1]Matriculados PD 2015_2019'!$D:$F,3,0)</f>
        <v>completo</v>
      </c>
      <c r="AP1651" s="2">
        <f t="shared" si="258"/>
        <v>1</v>
      </c>
      <c r="AQ1651" s="2">
        <f t="shared" si="259"/>
        <v>0</v>
      </c>
    </row>
    <row r="1652" spans="1:43">
      <c r="A1652" s="2">
        <v>539</v>
      </c>
      <c r="B1652" s="6" t="s">
        <v>901</v>
      </c>
      <c r="C1652" s="7" t="s">
        <v>120</v>
      </c>
      <c r="D1652" s="7" t="s">
        <v>2503</v>
      </c>
      <c r="E1652" s="8">
        <v>20054194</v>
      </c>
      <c r="F1652" s="8">
        <v>102490</v>
      </c>
      <c r="G1652" s="8" t="s">
        <v>2504</v>
      </c>
      <c r="H1652" s="7" t="s">
        <v>83</v>
      </c>
      <c r="I1652" s="7" t="s">
        <v>801</v>
      </c>
      <c r="J1652" s="8" t="s">
        <v>75</v>
      </c>
      <c r="K1652" s="8" t="s">
        <v>2505</v>
      </c>
      <c r="L1652" s="7">
        <v>2017</v>
      </c>
      <c r="M1652" s="9">
        <v>43231</v>
      </c>
      <c r="N1652" s="10" t="s">
        <v>77</v>
      </c>
      <c r="O1652" s="10">
        <v>0</v>
      </c>
      <c r="P1652" s="10" t="s">
        <v>78</v>
      </c>
      <c r="Q1652" s="10" t="s">
        <v>79</v>
      </c>
      <c r="R1652" s="10" t="s">
        <v>78</v>
      </c>
      <c r="S1652" s="10" t="s">
        <v>79</v>
      </c>
      <c r="T1652" s="8" t="s">
        <v>80</v>
      </c>
      <c r="U1652" s="7" t="s">
        <v>925</v>
      </c>
      <c r="V1652" s="8" t="s">
        <v>926</v>
      </c>
      <c r="W1652" s="7" t="s">
        <v>73</v>
      </c>
      <c r="X1652" s="11" t="s">
        <v>909</v>
      </c>
      <c r="Y1652" s="8">
        <v>750</v>
      </c>
      <c r="Z1652" s="8" t="s">
        <v>909</v>
      </c>
      <c r="AA1652" s="7" t="s">
        <v>99</v>
      </c>
      <c r="AB1652" s="12" t="s">
        <v>100</v>
      </c>
      <c r="AC1652" s="4">
        <f t="shared" si="250"/>
        <v>1</v>
      </c>
      <c r="AD1652" s="2">
        <f>IF(COUNTIF(D$2:D1652,D1652)&gt;1,0,1)</f>
        <v>0</v>
      </c>
      <c r="AG1652" s="2">
        <f t="shared" si="251"/>
        <v>0</v>
      </c>
      <c r="AH1652" s="2">
        <f t="shared" si="257"/>
        <v>0</v>
      </c>
      <c r="AI1652" s="2">
        <f t="shared" si="252"/>
        <v>0</v>
      </c>
      <c r="AJ1652" s="44" t="str">
        <f t="shared" si="253"/>
        <v>G2242558875610029J</v>
      </c>
      <c r="AK1652" s="2">
        <f>IF(COUNTIF(AJ$2:AJ1652,AJ1652)&gt;1,0,1)</f>
        <v>1</v>
      </c>
      <c r="AL1652" s="2">
        <f t="shared" si="254"/>
        <v>0</v>
      </c>
      <c r="AM1652" s="2">
        <f t="shared" si="255"/>
        <v>0</v>
      </c>
      <c r="AN1652" s="2">
        <f t="shared" si="256"/>
        <v>0</v>
      </c>
      <c r="AO1652" s="2" t="str">
        <f>VLOOKUP(D1652,'[1]Matriculados PD 2015_2019'!$D:$F,3,0)</f>
        <v>completo</v>
      </c>
      <c r="AP1652" s="2">
        <f t="shared" si="258"/>
        <v>0</v>
      </c>
      <c r="AQ1652" s="2">
        <f t="shared" si="259"/>
        <v>0</v>
      </c>
    </row>
    <row r="1653" spans="1:43">
      <c r="A1653" s="2">
        <v>539</v>
      </c>
      <c r="B1653" s="5" t="s">
        <v>901</v>
      </c>
      <c r="C1653" s="13" t="s">
        <v>120</v>
      </c>
      <c r="D1653" s="13" t="s">
        <v>2503</v>
      </c>
      <c r="E1653" s="14">
        <v>20054194</v>
      </c>
      <c r="F1653" s="14">
        <v>102490</v>
      </c>
      <c r="G1653" s="14" t="s">
        <v>2504</v>
      </c>
      <c r="H1653" s="13" t="s">
        <v>83</v>
      </c>
      <c r="I1653" s="13" t="s">
        <v>801</v>
      </c>
      <c r="J1653" s="14" t="s">
        <v>75</v>
      </c>
      <c r="K1653" s="14" t="s">
        <v>2505</v>
      </c>
      <c r="L1653" s="13">
        <v>2017</v>
      </c>
      <c r="M1653" s="15">
        <v>43231</v>
      </c>
      <c r="N1653" s="16" t="s">
        <v>77</v>
      </c>
      <c r="O1653" s="16">
        <v>0</v>
      </c>
      <c r="P1653" s="16" t="s">
        <v>78</v>
      </c>
      <c r="Q1653" s="16" t="s">
        <v>79</v>
      </c>
      <c r="R1653" s="16" t="s">
        <v>78</v>
      </c>
      <c r="S1653" s="16" t="s">
        <v>79</v>
      </c>
      <c r="T1653" s="14" t="s">
        <v>90</v>
      </c>
      <c r="U1653" s="13" t="s">
        <v>925</v>
      </c>
      <c r="V1653" s="14" t="s">
        <v>926</v>
      </c>
      <c r="W1653" s="13" t="s">
        <v>73</v>
      </c>
      <c r="X1653" s="17" t="s">
        <v>909</v>
      </c>
      <c r="Y1653" s="14">
        <v>750</v>
      </c>
      <c r="Z1653" s="14" t="s">
        <v>909</v>
      </c>
      <c r="AA1653" s="13" t="s">
        <v>99</v>
      </c>
      <c r="AB1653" s="18" t="s">
        <v>100</v>
      </c>
      <c r="AC1653" s="4">
        <f t="shared" si="250"/>
        <v>1</v>
      </c>
      <c r="AD1653" s="2">
        <f>IF(COUNTIF(D$2:D1653,D1653)&gt;1,0,1)</f>
        <v>0</v>
      </c>
      <c r="AG1653" s="2">
        <f t="shared" si="251"/>
        <v>0</v>
      </c>
      <c r="AH1653" s="2">
        <f t="shared" si="257"/>
        <v>0</v>
      </c>
      <c r="AI1653" s="2">
        <f t="shared" si="252"/>
        <v>0</v>
      </c>
      <c r="AJ1653" s="44" t="str">
        <f t="shared" si="253"/>
        <v>G2242558875610029J</v>
      </c>
      <c r="AK1653" s="2">
        <f>IF(COUNTIF(AJ$2:AJ1653,AJ1653)&gt;1,0,1)</f>
        <v>0</v>
      </c>
      <c r="AL1653" s="2">
        <f t="shared" si="254"/>
        <v>0</v>
      </c>
      <c r="AM1653" s="2">
        <f t="shared" si="255"/>
        <v>0</v>
      </c>
      <c r="AN1653" s="2">
        <f t="shared" si="256"/>
        <v>0</v>
      </c>
      <c r="AO1653" s="2" t="str">
        <f>VLOOKUP(D1653,'[1]Matriculados PD 2015_2019'!$D:$F,3,0)</f>
        <v>completo</v>
      </c>
      <c r="AP1653" s="2">
        <f t="shared" si="258"/>
        <v>0</v>
      </c>
      <c r="AQ1653" s="2">
        <f t="shared" si="259"/>
        <v>0</v>
      </c>
    </row>
    <row r="1654" spans="1:43">
      <c r="A1654" s="2">
        <v>540</v>
      </c>
      <c r="B1654" s="6" t="s">
        <v>989</v>
      </c>
      <c r="C1654" s="7" t="s">
        <v>120</v>
      </c>
      <c r="D1654" s="7" t="s">
        <v>2506</v>
      </c>
      <c r="E1654" s="8">
        <v>20014123</v>
      </c>
      <c r="F1654" s="8">
        <v>102491</v>
      </c>
      <c r="G1654" s="8" t="s">
        <v>2507</v>
      </c>
      <c r="H1654" s="7" t="s">
        <v>73</v>
      </c>
      <c r="I1654" s="7" t="s">
        <v>74</v>
      </c>
      <c r="J1654" s="8" t="s">
        <v>75</v>
      </c>
      <c r="K1654" s="8" t="s">
        <v>2508</v>
      </c>
      <c r="L1654" s="7">
        <v>2017</v>
      </c>
      <c r="M1654" s="9">
        <v>43171</v>
      </c>
      <c r="N1654" s="10" t="s">
        <v>77</v>
      </c>
      <c r="O1654" s="10">
        <v>0</v>
      </c>
      <c r="P1654" s="10" t="s">
        <v>78</v>
      </c>
      <c r="Q1654" s="10" t="s">
        <v>79</v>
      </c>
      <c r="R1654" s="10" t="s">
        <v>79</v>
      </c>
      <c r="S1654" s="10" t="s">
        <v>78</v>
      </c>
      <c r="T1654" s="8" t="s">
        <v>80</v>
      </c>
      <c r="U1654" s="7" t="s">
        <v>1018</v>
      </c>
      <c r="V1654" s="8" t="s">
        <v>1019</v>
      </c>
      <c r="W1654" s="7" t="s">
        <v>83</v>
      </c>
      <c r="X1654" s="11" t="s">
        <v>137</v>
      </c>
      <c r="Y1654" s="8">
        <v>420</v>
      </c>
      <c r="Z1654" s="8" t="s">
        <v>137</v>
      </c>
      <c r="AA1654" s="7" t="s">
        <v>99</v>
      </c>
      <c r="AB1654" s="12" t="s">
        <v>100</v>
      </c>
      <c r="AC1654" s="4">
        <f t="shared" si="250"/>
        <v>1</v>
      </c>
      <c r="AD1654" s="2">
        <f>IF(COUNTIF(D$2:D1654,D1654)&gt;1,0,1)</f>
        <v>1</v>
      </c>
      <c r="AG1654" s="2">
        <f t="shared" si="251"/>
        <v>1</v>
      </c>
      <c r="AH1654" s="2">
        <f t="shared" si="257"/>
        <v>1</v>
      </c>
      <c r="AI1654" s="2">
        <f t="shared" si="252"/>
        <v>1</v>
      </c>
      <c r="AJ1654" s="44" t="str">
        <f t="shared" si="253"/>
        <v>09208145A43601556L</v>
      </c>
      <c r="AK1654" s="2">
        <f>IF(COUNTIF(AJ$2:AJ1654,AJ1654)&gt;1,0,1)</f>
        <v>1</v>
      </c>
      <c r="AL1654" s="2">
        <f t="shared" si="254"/>
        <v>0</v>
      </c>
      <c r="AM1654" s="2">
        <f t="shared" si="255"/>
        <v>0</v>
      </c>
      <c r="AN1654" s="2">
        <f t="shared" si="256"/>
        <v>0</v>
      </c>
      <c r="AO1654" s="2" t="str">
        <f>VLOOKUP(D1654,'[1]Matriculados PD 2015_2019'!$D:$F,3,0)</f>
        <v>completo</v>
      </c>
      <c r="AP1654" s="2">
        <f t="shared" si="258"/>
        <v>1</v>
      </c>
      <c r="AQ1654" s="2">
        <f t="shared" si="259"/>
        <v>0</v>
      </c>
    </row>
    <row r="1655" spans="1:43">
      <c r="A1655" s="2">
        <v>540</v>
      </c>
      <c r="B1655" s="6" t="s">
        <v>989</v>
      </c>
      <c r="C1655" s="7" t="s">
        <v>120</v>
      </c>
      <c r="D1655" s="7" t="s">
        <v>2506</v>
      </c>
      <c r="E1655" s="8">
        <v>20014123</v>
      </c>
      <c r="F1655" s="8">
        <v>102491</v>
      </c>
      <c r="G1655" s="8" t="s">
        <v>2507</v>
      </c>
      <c r="H1655" s="7" t="s">
        <v>73</v>
      </c>
      <c r="I1655" s="7" t="s">
        <v>74</v>
      </c>
      <c r="J1655" s="8" t="s">
        <v>75</v>
      </c>
      <c r="K1655" s="8" t="s">
        <v>2508</v>
      </c>
      <c r="L1655" s="7">
        <v>2017</v>
      </c>
      <c r="M1655" s="9">
        <v>43171</v>
      </c>
      <c r="N1655" s="10" t="s">
        <v>77</v>
      </c>
      <c r="O1655" s="10">
        <v>0</v>
      </c>
      <c r="P1655" s="10" t="s">
        <v>78</v>
      </c>
      <c r="Q1655" s="10" t="s">
        <v>79</v>
      </c>
      <c r="R1655" s="10" t="s">
        <v>79</v>
      </c>
      <c r="S1655" s="10" t="s">
        <v>78</v>
      </c>
      <c r="T1655" s="8" t="s">
        <v>90</v>
      </c>
      <c r="U1655" s="7" t="s">
        <v>1018</v>
      </c>
      <c r="V1655" s="8" t="s">
        <v>1019</v>
      </c>
      <c r="W1655" s="7" t="s">
        <v>83</v>
      </c>
      <c r="X1655" s="11" t="s">
        <v>137</v>
      </c>
      <c r="Y1655" s="8">
        <v>420</v>
      </c>
      <c r="Z1655" s="8" t="s">
        <v>137</v>
      </c>
      <c r="AA1655" s="7" t="s">
        <v>99</v>
      </c>
      <c r="AB1655" s="12" t="s">
        <v>100</v>
      </c>
      <c r="AC1655" s="4">
        <f t="shared" si="250"/>
        <v>1</v>
      </c>
      <c r="AD1655" s="2">
        <f>IF(COUNTIF(D$2:D1655,D1655)&gt;1,0,1)</f>
        <v>0</v>
      </c>
      <c r="AG1655" s="2">
        <f t="shared" si="251"/>
        <v>0</v>
      </c>
      <c r="AH1655" s="2">
        <f t="shared" si="257"/>
        <v>0</v>
      </c>
      <c r="AI1655" s="2">
        <f t="shared" si="252"/>
        <v>0</v>
      </c>
      <c r="AJ1655" s="44" t="str">
        <f t="shared" si="253"/>
        <v>09208145A43601556L</v>
      </c>
      <c r="AK1655" s="2">
        <f>IF(COUNTIF(AJ$2:AJ1655,AJ1655)&gt;1,0,1)</f>
        <v>0</v>
      </c>
      <c r="AL1655" s="2">
        <f t="shared" si="254"/>
        <v>0</v>
      </c>
      <c r="AM1655" s="2">
        <f t="shared" si="255"/>
        <v>0</v>
      </c>
      <c r="AN1655" s="2">
        <f t="shared" si="256"/>
        <v>0</v>
      </c>
      <c r="AO1655" s="2" t="str">
        <f>VLOOKUP(D1655,'[1]Matriculados PD 2015_2019'!$D:$F,3,0)</f>
        <v>completo</v>
      </c>
      <c r="AP1655" s="2">
        <f t="shared" si="258"/>
        <v>0</v>
      </c>
      <c r="AQ1655" s="2">
        <f t="shared" si="259"/>
        <v>0</v>
      </c>
    </row>
    <row r="1656" spans="1:43">
      <c r="A1656" s="2">
        <v>540</v>
      </c>
      <c r="B1656" s="5" t="s">
        <v>989</v>
      </c>
      <c r="C1656" s="13" t="s">
        <v>120</v>
      </c>
      <c r="D1656" s="13">
        <v>116440709</v>
      </c>
      <c r="E1656" s="14">
        <v>10416853</v>
      </c>
      <c r="F1656" s="14">
        <v>102491</v>
      </c>
      <c r="G1656" s="14" t="s">
        <v>2509</v>
      </c>
      <c r="H1656" s="13" t="s">
        <v>83</v>
      </c>
      <c r="I1656" s="13" t="s">
        <v>2510</v>
      </c>
      <c r="J1656" s="14" t="s">
        <v>75</v>
      </c>
      <c r="K1656" s="14" t="s">
        <v>2511</v>
      </c>
      <c r="L1656" s="13">
        <v>2017</v>
      </c>
      <c r="M1656" s="15">
        <v>43167</v>
      </c>
      <c r="N1656" s="16" t="s">
        <v>77</v>
      </c>
      <c r="O1656" s="16">
        <v>0</v>
      </c>
      <c r="P1656" s="16" t="s">
        <v>78</v>
      </c>
      <c r="Q1656" s="16" t="s">
        <v>78</v>
      </c>
      <c r="R1656" s="16" t="s">
        <v>78</v>
      </c>
      <c r="S1656" s="16" t="s">
        <v>78</v>
      </c>
      <c r="T1656" s="14" t="s">
        <v>80</v>
      </c>
      <c r="U1656" s="13" t="s">
        <v>118</v>
      </c>
      <c r="V1656" s="14" t="s">
        <v>119</v>
      </c>
      <c r="W1656" s="13" t="s">
        <v>83</v>
      </c>
      <c r="X1656" s="17" t="s">
        <v>116</v>
      </c>
      <c r="Y1656" s="14">
        <v>500</v>
      </c>
      <c r="Z1656" s="14" t="s">
        <v>117</v>
      </c>
      <c r="AA1656" s="13" t="s">
        <v>107</v>
      </c>
      <c r="AB1656" s="18" t="s">
        <v>108</v>
      </c>
      <c r="AC1656" s="4">
        <f t="shared" si="250"/>
        <v>1</v>
      </c>
      <c r="AD1656" s="2">
        <f>IF(COUNTIF(D$2:D1656,D1656)&gt;1,0,1)</f>
        <v>1</v>
      </c>
      <c r="AG1656" s="2">
        <f t="shared" si="251"/>
        <v>0</v>
      </c>
      <c r="AH1656" s="2">
        <f t="shared" si="257"/>
        <v>0</v>
      </c>
      <c r="AI1656" s="2">
        <f t="shared" si="252"/>
        <v>1</v>
      </c>
      <c r="AJ1656" s="44" t="str">
        <f t="shared" si="253"/>
        <v>11644070950702674W</v>
      </c>
      <c r="AK1656" s="2">
        <f>IF(COUNTIF(AJ$2:AJ1656,AJ1656)&gt;1,0,1)</f>
        <v>1</v>
      </c>
      <c r="AL1656" s="2">
        <f t="shared" si="254"/>
        <v>1</v>
      </c>
      <c r="AM1656" s="2">
        <f t="shared" si="255"/>
        <v>0</v>
      </c>
      <c r="AN1656" s="2">
        <f t="shared" si="256"/>
        <v>1</v>
      </c>
      <c r="AO1656" s="2" t="str">
        <f>VLOOKUP(D1656,'[1]Matriculados PD 2015_2019'!$D:$F,3,0)</f>
        <v>completo</v>
      </c>
      <c r="AP1656" s="2">
        <f t="shared" si="258"/>
        <v>1</v>
      </c>
      <c r="AQ1656" s="2">
        <f t="shared" si="259"/>
        <v>0</v>
      </c>
    </row>
    <row r="1657" spans="1:43">
      <c r="A1657" s="2">
        <v>540</v>
      </c>
      <c r="B1657" s="6" t="s">
        <v>989</v>
      </c>
      <c r="C1657" s="7" t="s">
        <v>120</v>
      </c>
      <c r="D1657" s="7">
        <v>116440709</v>
      </c>
      <c r="E1657" s="8">
        <v>10416853</v>
      </c>
      <c r="F1657" s="8">
        <v>102491</v>
      </c>
      <c r="G1657" s="8" t="s">
        <v>2509</v>
      </c>
      <c r="H1657" s="7" t="s">
        <v>83</v>
      </c>
      <c r="I1657" s="7" t="s">
        <v>2510</v>
      </c>
      <c r="J1657" s="8" t="s">
        <v>75</v>
      </c>
      <c r="K1657" s="8" t="s">
        <v>2511</v>
      </c>
      <c r="L1657" s="7">
        <v>2017</v>
      </c>
      <c r="M1657" s="9">
        <v>43167</v>
      </c>
      <c r="N1657" s="10" t="s">
        <v>77</v>
      </c>
      <c r="O1657" s="10">
        <v>0</v>
      </c>
      <c r="P1657" s="10" t="s">
        <v>78</v>
      </c>
      <c r="Q1657" s="10" t="s">
        <v>78</v>
      </c>
      <c r="R1657" s="10" t="s">
        <v>78</v>
      </c>
      <c r="S1657" s="10" t="s">
        <v>78</v>
      </c>
      <c r="T1657" s="8" t="s">
        <v>80</v>
      </c>
      <c r="U1657" s="7" t="s">
        <v>2512</v>
      </c>
      <c r="V1657" s="8" t="s">
        <v>2513</v>
      </c>
      <c r="W1657" s="7" t="s">
        <v>83</v>
      </c>
      <c r="X1657" s="11" t="s">
        <v>646</v>
      </c>
      <c r="Y1657" s="8">
        <v>220</v>
      </c>
      <c r="Z1657" s="8" t="s">
        <v>647</v>
      </c>
      <c r="AA1657" s="7" t="s">
        <v>99</v>
      </c>
      <c r="AB1657" s="12" t="s">
        <v>100</v>
      </c>
      <c r="AC1657" s="4">
        <f t="shared" si="250"/>
        <v>1</v>
      </c>
      <c r="AD1657" s="2">
        <f>IF(COUNTIF(D$2:D1657,D1657)&gt;1,0,1)</f>
        <v>0</v>
      </c>
      <c r="AG1657" s="2">
        <f t="shared" si="251"/>
        <v>0</v>
      </c>
      <c r="AH1657" s="2">
        <f t="shared" si="257"/>
        <v>0</v>
      </c>
      <c r="AI1657" s="2">
        <f t="shared" si="252"/>
        <v>0</v>
      </c>
      <c r="AJ1657" s="44" t="str">
        <f t="shared" si="253"/>
        <v>11644070975403840L</v>
      </c>
      <c r="AK1657" s="2">
        <f>IF(COUNTIF(AJ$2:AJ1657,AJ1657)&gt;1,0,1)</f>
        <v>1</v>
      </c>
      <c r="AL1657" s="2">
        <f t="shared" si="254"/>
        <v>0</v>
      </c>
      <c r="AM1657" s="2">
        <f t="shared" si="255"/>
        <v>0</v>
      </c>
      <c r="AN1657" s="2">
        <f t="shared" si="256"/>
        <v>0</v>
      </c>
      <c r="AO1657" s="2" t="str">
        <f>VLOOKUP(D1657,'[1]Matriculados PD 2015_2019'!$D:$F,3,0)</f>
        <v>completo</v>
      </c>
      <c r="AP1657" s="2">
        <f t="shared" si="258"/>
        <v>0</v>
      </c>
      <c r="AQ1657" s="2">
        <f t="shared" si="259"/>
        <v>0</v>
      </c>
    </row>
    <row r="1658" spans="1:43">
      <c r="A1658" s="2">
        <v>540</v>
      </c>
      <c r="B1658" s="6" t="s">
        <v>989</v>
      </c>
      <c r="C1658" s="7" t="s">
        <v>120</v>
      </c>
      <c r="D1658" s="7">
        <v>116440709</v>
      </c>
      <c r="E1658" s="8">
        <v>10416853</v>
      </c>
      <c r="F1658" s="8">
        <v>102491</v>
      </c>
      <c r="G1658" s="8" t="s">
        <v>2509</v>
      </c>
      <c r="H1658" s="7" t="s">
        <v>83</v>
      </c>
      <c r="I1658" s="7" t="s">
        <v>2510</v>
      </c>
      <c r="J1658" s="8" t="s">
        <v>75</v>
      </c>
      <c r="K1658" s="8" t="s">
        <v>2511</v>
      </c>
      <c r="L1658" s="7">
        <v>2017</v>
      </c>
      <c r="M1658" s="9">
        <v>43167</v>
      </c>
      <c r="N1658" s="10" t="s">
        <v>77</v>
      </c>
      <c r="O1658" s="10">
        <v>0</v>
      </c>
      <c r="P1658" s="10" t="s">
        <v>78</v>
      </c>
      <c r="Q1658" s="10" t="s">
        <v>78</v>
      </c>
      <c r="R1658" s="10" t="s">
        <v>78</v>
      </c>
      <c r="S1658" s="10" t="s">
        <v>78</v>
      </c>
      <c r="T1658" s="8" t="s">
        <v>90</v>
      </c>
      <c r="U1658" s="7" t="s">
        <v>2512</v>
      </c>
      <c r="V1658" s="8" t="s">
        <v>2513</v>
      </c>
      <c r="W1658" s="7" t="s">
        <v>83</v>
      </c>
      <c r="X1658" s="11" t="s">
        <v>646</v>
      </c>
      <c r="Y1658" s="8">
        <v>220</v>
      </c>
      <c r="Z1658" s="8" t="s">
        <v>647</v>
      </c>
      <c r="AA1658" s="7" t="s">
        <v>99</v>
      </c>
      <c r="AB1658" s="12" t="s">
        <v>100</v>
      </c>
      <c r="AC1658" s="4">
        <f t="shared" si="250"/>
        <v>1</v>
      </c>
      <c r="AD1658" s="2">
        <f>IF(COUNTIF(D$2:D1658,D1658)&gt;1,0,1)</f>
        <v>0</v>
      </c>
      <c r="AG1658" s="2">
        <f t="shared" si="251"/>
        <v>0</v>
      </c>
      <c r="AH1658" s="2">
        <f t="shared" si="257"/>
        <v>0</v>
      </c>
      <c r="AI1658" s="2">
        <f t="shared" si="252"/>
        <v>0</v>
      </c>
      <c r="AJ1658" s="44" t="str">
        <f t="shared" si="253"/>
        <v>11644070975403840L</v>
      </c>
      <c r="AK1658" s="2">
        <f>IF(COUNTIF(AJ$2:AJ1658,AJ1658)&gt;1,0,1)</f>
        <v>0</v>
      </c>
      <c r="AL1658" s="2">
        <f t="shared" si="254"/>
        <v>0</v>
      </c>
      <c r="AM1658" s="2">
        <f t="shared" si="255"/>
        <v>0</v>
      </c>
      <c r="AN1658" s="2">
        <f t="shared" si="256"/>
        <v>0</v>
      </c>
      <c r="AO1658" s="2" t="str">
        <f>VLOOKUP(D1658,'[1]Matriculados PD 2015_2019'!$D:$F,3,0)</f>
        <v>completo</v>
      </c>
      <c r="AP1658" s="2">
        <f t="shared" si="258"/>
        <v>0</v>
      </c>
      <c r="AQ1658" s="2">
        <f t="shared" si="259"/>
        <v>0</v>
      </c>
    </row>
    <row r="1659" spans="1:43">
      <c r="A1659" s="2">
        <v>540</v>
      </c>
      <c r="B1659" s="5" t="s">
        <v>989</v>
      </c>
      <c r="C1659" s="13" t="s">
        <v>120</v>
      </c>
      <c r="D1659" s="13" t="s">
        <v>2514</v>
      </c>
      <c r="E1659" s="14">
        <v>10389223</v>
      </c>
      <c r="F1659" s="14">
        <v>102491</v>
      </c>
      <c r="G1659" s="14" t="s">
        <v>2515</v>
      </c>
      <c r="H1659" s="13" t="s">
        <v>83</v>
      </c>
      <c r="I1659" s="13" t="s">
        <v>74</v>
      </c>
      <c r="J1659" s="14" t="s">
        <v>75</v>
      </c>
      <c r="K1659" s="14" t="s">
        <v>2516</v>
      </c>
      <c r="L1659" s="13">
        <v>2017</v>
      </c>
      <c r="M1659" s="15">
        <v>43371</v>
      </c>
      <c r="N1659" s="16" t="s">
        <v>77</v>
      </c>
      <c r="O1659" s="16">
        <v>0</v>
      </c>
      <c r="P1659" s="16" t="s">
        <v>78</v>
      </c>
      <c r="Q1659" s="16" t="s">
        <v>78</v>
      </c>
      <c r="R1659" s="16" t="s">
        <v>78</v>
      </c>
      <c r="S1659" s="16" t="s">
        <v>78</v>
      </c>
      <c r="T1659" s="14" t="s">
        <v>80</v>
      </c>
      <c r="U1659" s="13" t="s">
        <v>96</v>
      </c>
      <c r="V1659" s="14" t="s">
        <v>97</v>
      </c>
      <c r="W1659" s="13" t="s">
        <v>73</v>
      </c>
      <c r="X1659" s="17" t="s">
        <v>4696</v>
      </c>
      <c r="Y1659" s="14">
        <v>240</v>
      </c>
      <c r="Z1659" s="14" t="s">
        <v>98</v>
      </c>
      <c r="AA1659" s="13" t="s">
        <v>99</v>
      </c>
      <c r="AB1659" s="18" t="s">
        <v>100</v>
      </c>
      <c r="AC1659" s="4">
        <f t="shared" si="250"/>
        <v>1</v>
      </c>
      <c r="AD1659" s="2">
        <f>IF(COUNTIF(D$2:D1659,D1659)&gt;1,0,1)</f>
        <v>1</v>
      </c>
      <c r="AG1659" s="2">
        <f t="shared" si="251"/>
        <v>0</v>
      </c>
      <c r="AH1659" s="2">
        <f t="shared" si="257"/>
        <v>0</v>
      </c>
      <c r="AI1659" s="2">
        <f t="shared" si="252"/>
        <v>1</v>
      </c>
      <c r="AJ1659" s="44" t="str">
        <f t="shared" si="253"/>
        <v>14636497X30036147X</v>
      </c>
      <c r="AK1659" s="2">
        <f>IF(COUNTIF(AJ$2:AJ1659,AJ1659)&gt;1,0,1)</f>
        <v>1</v>
      </c>
      <c r="AL1659" s="2">
        <f t="shared" si="254"/>
        <v>1</v>
      </c>
      <c r="AM1659" s="2">
        <f t="shared" si="255"/>
        <v>0</v>
      </c>
      <c r="AN1659" s="2">
        <f t="shared" si="256"/>
        <v>0</v>
      </c>
      <c r="AO1659" s="2" t="str">
        <f>VLOOKUP(D1659,'[1]Matriculados PD 2015_2019'!$D:$F,3,0)</f>
        <v>completo</v>
      </c>
      <c r="AP1659" s="2">
        <f t="shared" si="258"/>
        <v>1</v>
      </c>
      <c r="AQ1659" s="2">
        <f t="shared" si="259"/>
        <v>0</v>
      </c>
    </row>
    <row r="1660" spans="1:43">
      <c r="A1660" s="2">
        <v>540</v>
      </c>
      <c r="B1660" s="6" t="s">
        <v>989</v>
      </c>
      <c r="C1660" s="7" t="s">
        <v>120</v>
      </c>
      <c r="D1660" s="7" t="s">
        <v>2514</v>
      </c>
      <c r="E1660" s="8">
        <v>10389223</v>
      </c>
      <c r="F1660" s="8">
        <v>102491</v>
      </c>
      <c r="G1660" s="8" t="s">
        <v>2515</v>
      </c>
      <c r="H1660" s="7" t="s">
        <v>83</v>
      </c>
      <c r="I1660" s="7" t="s">
        <v>74</v>
      </c>
      <c r="J1660" s="8" t="s">
        <v>75</v>
      </c>
      <c r="K1660" s="8" t="s">
        <v>2516</v>
      </c>
      <c r="L1660" s="7">
        <v>2017</v>
      </c>
      <c r="M1660" s="9">
        <v>43371</v>
      </c>
      <c r="N1660" s="10" t="s">
        <v>77</v>
      </c>
      <c r="O1660" s="10">
        <v>0</v>
      </c>
      <c r="P1660" s="10" t="s">
        <v>78</v>
      </c>
      <c r="Q1660" s="10" t="s">
        <v>78</v>
      </c>
      <c r="R1660" s="10" t="s">
        <v>78</v>
      </c>
      <c r="S1660" s="10" t="s">
        <v>78</v>
      </c>
      <c r="T1660" s="8" t="s">
        <v>80</v>
      </c>
      <c r="U1660" s="7" t="s">
        <v>101</v>
      </c>
      <c r="V1660" s="8" t="s">
        <v>102</v>
      </c>
      <c r="W1660" s="7" t="s">
        <v>73</v>
      </c>
      <c r="X1660" s="11" t="s">
        <v>4696</v>
      </c>
      <c r="Y1660" s="8">
        <v>240</v>
      </c>
      <c r="Z1660" s="8" t="s">
        <v>98</v>
      </c>
      <c r="AA1660" s="7" t="s">
        <v>99</v>
      </c>
      <c r="AB1660" s="12" t="s">
        <v>100</v>
      </c>
      <c r="AC1660" s="4">
        <f t="shared" si="250"/>
        <v>1</v>
      </c>
      <c r="AD1660" s="2">
        <f>IF(COUNTIF(D$2:D1660,D1660)&gt;1,0,1)</f>
        <v>0</v>
      </c>
      <c r="AG1660" s="2">
        <f t="shared" si="251"/>
        <v>0</v>
      </c>
      <c r="AH1660" s="2">
        <f t="shared" si="257"/>
        <v>0</v>
      </c>
      <c r="AI1660" s="2">
        <f t="shared" si="252"/>
        <v>0</v>
      </c>
      <c r="AJ1660" s="44" t="str">
        <f t="shared" si="253"/>
        <v>14636497X30965802M</v>
      </c>
      <c r="AK1660" s="2">
        <f>IF(COUNTIF(AJ$2:AJ1660,AJ1660)&gt;1,0,1)</f>
        <v>1</v>
      </c>
      <c r="AL1660" s="2">
        <f t="shared" si="254"/>
        <v>0</v>
      </c>
      <c r="AM1660" s="2">
        <f t="shared" si="255"/>
        <v>0</v>
      </c>
      <c r="AN1660" s="2">
        <f t="shared" si="256"/>
        <v>0</v>
      </c>
      <c r="AO1660" s="2" t="str">
        <f>VLOOKUP(D1660,'[1]Matriculados PD 2015_2019'!$D:$F,3,0)</f>
        <v>completo</v>
      </c>
      <c r="AP1660" s="2">
        <f t="shared" si="258"/>
        <v>0</v>
      </c>
      <c r="AQ1660" s="2">
        <f t="shared" si="259"/>
        <v>0</v>
      </c>
    </row>
    <row r="1661" spans="1:43">
      <c r="A1661" s="2">
        <v>540</v>
      </c>
      <c r="B1661" s="6" t="s">
        <v>989</v>
      </c>
      <c r="C1661" s="7" t="s">
        <v>120</v>
      </c>
      <c r="D1661" s="7" t="s">
        <v>2514</v>
      </c>
      <c r="E1661" s="8">
        <v>10389223</v>
      </c>
      <c r="F1661" s="8">
        <v>102491</v>
      </c>
      <c r="G1661" s="8" t="s">
        <v>2515</v>
      </c>
      <c r="H1661" s="7" t="s">
        <v>83</v>
      </c>
      <c r="I1661" s="7" t="s">
        <v>74</v>
      </c>
      <c r="J1661" s="8" t="s">
        <v>75</v>
      </c>
      <c r="K1661" s="8" t="s">
        <v>2516</v>
      </c>
      <c r="L1661" s="7">
        <v>2017</v>
      </c>
      <c r="M1661" s="9">
        <v>43371</v>
      </c>
      <c r="N1661" s="10" t="s">
        <v>77</v>
      </c>
      <c r="O1661" s="10">
        <v>0</v>
      </c>
      <c r="P1661" s="10" t="s">
        <v>78</v>
      </c>
      <c r="Q1661" s="10" t="s">
        <v>78</v>
      </c>
      <c r="R1661" s="10" t="s">
        <v>78</v>
      </c>
      <c r="S1661" s="10" t="s">
        <v>78</v>
      </c>
      <c r="T1661" s="8" t="s">
        <v>90</v>
      </c>
      <c r="U1661" s="7" t="s">
        <v>1006</v>
      </c>
      <c r="V1661" s="8" t="s">
        <v>1007</v>
      </c>
      <c r="W1661" s="7" t="s">
        <v>73</v>
      </c>
      <c r="X1661" s="11" t="s">
        <v>646</v>
      </c>
      <c r="Y1661" s="8">
        <v>63</v>
      </c>
      <c r="Z1661" s="8" t="s">
        <v>1005</v>
      </c>
      <c r="AA1661" s="7" t="s">
        <v>99</v>
      </c>
      <c r="AB1661" s="12" t="s">
        <v>100</v>
      </c>
      <c r="AC1661" s="4">
        <f t="shared" si="250"/>
        <v>1</v>
      </c>
      <c r="AD1661" s="2">
        <f>IF(COUNTIF(D$2:D1661,D1661)&gt;1,0,1)</f>
        <v>0</v>
      </c>
      <c r="AG1661" s="2">
        <f t="shared" si="251"/>
        <v>0</v>
      </c>
      <c r="AH1661" s="2">
        <f t="shared" si="257"/>
        <v>0</v>
      </c>
      <c r="AI1661" s="2">
        <f t="shared" si="252"/>
        <v>0</v>
      </c>
      <c r="AJ1661" s="44" t="str">
        <f t="shared" si="253"/>
        <v>14636497X30449394Q</v>
      </c>
      <c r="AK1661" s="2">
        <f>IF(COUNTIF(AJ$2:AJ1661,AJ1661)&gt;1,0,1)</f>
        <v>1</v>
      </c>
      <c r="AL1661" s="2">
        <f t="shared" si="254"/>
        <v>0</v>
      </c>
      <c r="AM1661" s="2">
        <f t="shared" si="255"/>
        <v>0</v>
      </c>
      <c r="AN1661" s="2">
        <f t="shared" si="256"/>
        <v>0</v>
      </c>
      <c r="AO1661" s="2" t="str">
        <f>VLOOKUP(D1661,'[1]Matriculados PD 2015_2019'!$D:$F,3,0)</f>
        <v>completo</v>
      </c>
      <c r="AP1661" s="2">
        <f t="shared" si="258"/>
        <v>0</v>
      </c>
      <c r="AQ1661" s="2">
        <f t="shared" si="259"/>
        <v>0</v>
      </c>
    </row>
    <row r="1662" spans="1:43">
      <c r="A1662" s="2">
        <v>540</v>
      </c>
      <c r="B1662" s="5" t="s">
        <v>989</v>
      </c>
      <c r="C1662" s="13" t="s">
        <v>120</v>
      </c>
      <c r="D1662" s="13" t="s">
        <v>2517</v>
      </c>
      <c r="E1662" s="14">
        <v>10220543</v>
      </c>
      <c r="F1662" s="14">
        <v>102491</v>
      </c>
      <c r="G1662" s="14" t="s">
        <v>2518</v>
      </c>
      <c r="H1662" s="13" t="s">
        <v>83</v>
      </c>
      <c r="I1662" s="13" t="s">
        <v>74</v>
      </c>
      <c r="J1662" s="14" t="s">
        <v>75</v>
      </c>
      <c r="K1662" s="14" t="s">
        <v>2519</v>
      </c>
      <c r="L1662" s="13">
        <v>2017</v>
      </c>
      <c r="M1662" s="15">
        <v>43147</v>
      </c>
      <c r="N1662" s="16" t="s">
        <v>77</v>
      </c>
      <c r="O1662" s="16">
        <v>0</v>
      </c>
      <c r="P1662" s="16" t="s">
        <v>78</v>
      </c>
      <c r="Q1662" s="16" t="s">
        <v>79</v>
      </c>
      <c r="R1662" s="16" t="s">
        <v>78</v>
      </c>
      <c r="S1662" s="16" t="s">
        <v>78</v>
      </c>
      <c r="T1662" s="14" t="s">
        <v>80</v>
      </c>
      <c r="U1662" s="13" t="s">
        <v>1949</v>
      </c>
      <c r="V1662" s="14" t="s">
        <v>2520</v>
      </c>
      <c r="W1662" s="13"/>
      <c r="X1662" s="17"/>
      <c r="Y1662" s="14"/>
      <c r="Z1662" s="14"/>
      <c r="AA1662" s="13"/>
      <c r="AB1662" s="18"/>
      <c r="AC1662" s="4">
        <f t="shared" si="250"/>
        <v>1</v>
      </c>
      <c r="AD1662" s="2">
        <f>IF(COUNTIF(D$2:D1662,D1662)&gt;1,0,1)</f>
        <v>1</v>
      </c>
      <c r="AG1662" s="2">
        <f t="shared" si="251"/>
        <v>1</v>
      </c>
      <c r="AH1662" s="2">
        <f t="shared" si="257"/>
        <v>0</v>
      </c>
      <c r="AI1662" s="2">
        <f t="shared" si="252"/>
        <v>1</v>
      </c>
      <c r="AJ1662" s="44" t="str">
        <f t="shared" si="253"/>
        <v>28774537L30462520D</v>
      </c>
      <c r="AK1662" s="2">
        <f>IF(COUNTIF(AJ$2:AJ1662,AJ1662)&gt;1,0,1)</f>
        <v>1</v>
      </c>
      <c r="AL1662" s="2">
        <f t="shared" si="254"/>
        <v>1</v>
      </c>
      <c r="AM1662" s="2">
        <f t="shared" si="255"/>
        <v>0</v>
      </c>
      <c r="AN1662" s="2">
        <f t="shared" si="256"/>
        <v>0</v>
      </c>
      <c r="AO1662" s="2" t="str">
        <f>VLOOKUP(D1662,'[1]Matriculados PD 2015_2019'!$D:$F,3,0)</f>
        <v>completo</v>
      </c>
      <c r="AP1662" s="2">
        <f t="shared" si="258"/>
        <v>1</v>
      </c>
      <c r="AQ1662" s="2">
        <f t="shared" si="259"/>
        <v>0</v>
      </c>
    </row>
    <row r="1663" spans="1:43">
      <c r="A1663" s="2">
        <v>540</v>
      </c>
      <c r="B1663" s="6" t="s">
        <v>989</v>
      </c>
      <c r="C1663" s="7" t="s">
        <v>120</v>
      </c>
      <c r="D1663" s="7" t="s">
        <v>2517</v>
      </c>
      <c r="E1663" s="8">
        <v>10220543</v>
      </c>
      <c r="F1663" s="8">
        <v>102491</v>
      </c>
      <c r="G1663" s="8" t="s">
        <v>2518</v>
      </c>
      <c r="H1663" s="7" t="s">
        <v>83</v>
      </c>
      <c r="I1663" s="7" t="s">
        <v>74</v>
      </c>
      <c r="J1663" s="8" t="s">
        <v>75</v>
      </c>
      <c r="K1663" s="8" t="s">
        <v>2519</v>
      </c>
      <c r="L1663" s="7">
        <v>2017</v>
      </c>
      <c r="M1663" s="9">
        <v>43147</v>
      </c>
      <c r="N1663" s="10" t="s">
        <v>77</v>
      </c>
      <c r="O1663" s="10">
        <v>0</v>
      </c>
      <c r="P1663" s="10" t="s">
        <v>78</v>
      </c>
      <c r="Q1663" s="10" t="s">
        <v>79</v>
      </c>
      <c r="R1663" s="10" t="s">
        <v>78</v>
      </c>
      <c r="S1663" s="10" t="s">
        <v>78</v>
      </c>
      <c r="T1663" s="8" t="s">
        <v>80</v>
      </c>
      <c r="U1663" s="7" t="s">
        <v>2521</v>
      </c>
      <c r="V1663" s="8" t="s">
        <v>2522</v>
      </c>
      <c r="W1663" s="7"/>
      <c r="X1663" s="11"/>
      <c r="Y1663" s="8"/>
      <c r="Z1663" s="8"/>
      <c r="AA1663" s="7"/>
      <c r="AB1663" s="12"/>
      <c r="AC1663" s="4">
        <f t="shared" si="250"/>
        <v>1</v>
      </c>
      <c r="AD1663" s="2">
        <f>IF(COUNTIF(D$2:D1663,D1663)&gt;1,0,1)</f>
        <v>0</v>
      </c>
      <c r="AG1663" s="2">
        <f t="shared" si="251"/>
        <v>0</v>
      </c>
      <c r="AH1663" s="2">
        <f t="shared" si="257"/>
        <v>0</v>
      </c>
      <c r="AI1663" s="2">
        <f t="shared" si="252"/>
        <v>0</v>
      </c>
      <c r="AJ1663" s="44" t="str">
        <f t="shared" si="253"/>
        <v>28774537LN373980</v>
      </c>
      <c r="AK1663" s="2">
        <f>IF(COUNTIF(AJ$2:AJ1663,AJ1663)&gt;1,0,1)</f>
        <v>1</v>
      </c>
      <c r="AL1663" s="2">
        <f t="shared" si="254"/>
        <v>0</v>
      </c>
      <c r="AM1663" s="2">
        <f t="shared" si="255"/>
        <v>0</v>
      </c>
      <c r="AN1663" s="2">
        <f t="shared" si="256"/>
        <v>0</v>
      </c>
      <c r="AO1663" s="2" t="str">
        <f>VLOOKUP(D1663,'[1]Matriculados PD 2015_2019'!$D:$F,3,0)</f>
        <v>completo</v>
      </c>
      <c r="AP1663" s="2">
        <f t="shared" si="258"/>
        <v>0</v>
      </c>
      <c r="AQ1663" s="2">
        <f t="shared" si="259"/>
        <v>0</v>
      </c>
    </row>
    <row r="1664" spans="1:43">
      <c r="A1664" s="2">
        <v>540</v>
      </c>
      <c r="B1664" s="6" t="s">
        <v>989</v>
      </c>
      <c r="C1664" s="7" t="s">
        <v>120</v>
      </c>
      <c r="D1664" s="7" t="s">
        <v>2517</v>
      </c>
      <c r="E1664" s="8">
        <v>10220543</v>
      </c>
      <c r="F1664" s="8">
        <v>102491</v>
      </c>
      <c r="G1664" s="8" t="s">
        <v>2518</v>
      </c>
      <c r="H1664" s="7" t="s">
        <v>83</v>
      </c>
      <c r="I1664" s="7" t="s">
        <v>74</v>
      </c>
      <c r="J1664" s="8" t="s">
        <v>75</v>
      </c>
      <c r="K1664" s="8" t="s">
        <v>2519</v>
      </c>
      <c r="L1664" s="7">
        <v>2017</v>
      </c>
      <c r="M1664" s="9">
        <v>43147</v>
      </c>
      <c r="N1664" s="10" t="s">
        <v>77</v>
      </c>
      <c r="O1664" s="10">
        <v>0</v>
      </c>
      <c r="P1664" s="10" t="s">
        <v>78</v>
      </c>
      <c r="Q1664" s="10" t="s">
        <v>79</v>
      </c>
      <c r="R1664" s="10" t="s">
        <v>78</v>
      </c>
      <c r="S1664" s="10" t="s">
        <v>78</v>
      </c>
      <c r="T1664" s="8" t="s">
        <v>90</v>
      </c>
      <c r="U1664" s="7" t="s">
        <v>1018</v>
      </c>
      <c r="V1664" s="8" t="s">
        <v>1019</v>
      </c>
      <c r="W1664" s="7" t="s">
        <v>83</v>
      </c>
      <c r="X1664" s="11" t="s">
        <v>137</v>
      </c>
      <c r="Y1664" s="8">
        <v>420</v>
      </c>
      <c r="Z1664" s="8" t="s">
        <v>137</v>
      </c>
      <c r="AA1664" s="7" t="s">
        <v>99</v>
      </c>
      <c r="AB1664" s="12" t="s">
        <v>100</v>
      </c>
      <c r="AC1664" s="4">
        <f t="shared" si="250"/>
        <v>1</v>
      </c>
      <c r="AD1664" s="2">
        <f>IF(COUNTIF(D$2:D1664,D1664)&gt;1,0,1)</f>
        <v>0</v>
      </c>
      <c r="AG1664" s="2">
        <f t="shared" si="251"/>
        <v>0</v>
      </c>
      <c r="AH1664" s="2">
        <f t="shared" si="257"/>
        <v>0</v>
      </c>
      <c r="AI1664" s="2">
        <f t="shared" si="252"/>
        <v>0</v>
      </c>
      <c r="AJ1664" s="44" t="str">
        <f t="shared" si="253"/>
        <v>28774537L43601556L</v>
      </c>
      <c r="AK1664" s="2">
        <f>IF(COUNTIF(AJ$2:AJ1664,AJ1664)&gt;1,0,1)</f>
        <v>1</v>
      </c>
      <c r="AL1664" s="2">
        <f t="shared" si="254"/>
        <v>0</v>
      </c>
      <c r="AM1664" s="2">
        <f t="shared" si="255"/>
        <v>0</v>
      </c>
      <c r="AN1664" s="2">
        <f t="shared" si="256"/>
        <v>0</v>
      </c>
      <c r="AO1664" s="2" t="str">
        <f>VLOOKUP(D1664,'[1]Matriculados PD 2015_2019'!$D:$F,3,0)</f>
        <v>completo</v>
      </c>
      <c r="AP1664" s="2">
        <f t="shared" si="258"/>
        <v>0</v>
      </c>
      <c r="AQ1664" s="2">
        <f t="shared" si="259"/>
        <v>0</v>
      </c>
    </row>
    <row r="1665" spans="1:43">
      <c r="A1665" s="2">
        <v>540</v>
      </c>
      <c r="B1665" s="5" t="s">
        <v>989</v>
      </c>
      <c r="C1665" s="13" t="s">
        <v>120</v>
      </c>
      <c r="D1665" s="13" t="s">
        <v>2523</v>
      </c>
      <c r="E1665" s="14">
        <v>9283</v>
      </c>
      <c r="F1665" s="14">
        <v>102491</v>
      </c>
      <c r="G1665" s="14" t="s">
        <v>2524</v>
      </c>
      <c r="H1665" s="13" t="s">
        <v>83</v>
      </c>
      <c r="I1665" s="13" t="s">
        <v>74</v>
      </c>
      <c r="J1665" s="14" t="s">
        <v>75</v>
      </c>
      <c r="K1665" s="14" t="s">
        <v>2525</v>
      </c>
      <c r="L1665" s="13">
        <v>2017</v>
      </c>
      <c r="M1665" s="15">
        <v>43158</v>
      </c>
      <c r="N1665" s="16" t="s">
        <v>77</v>
      </c>
      <c r="O1665" s="16">
        <v>0</v>
      </c>
      <c r="P1665" s="16" t="s">
        <v>78</v>
      </c>
      <c r="Q1665" s="16" t="s">
        <v>78</v>
      </c>
      <c r="R1665" s="16" t="s">
        <v>78</v>
      </c>
      <c r="S1665" s="16" t="s">
        <v>79</v>
      </c>
      <c r="T1665" s="14" t="s">
        <v>80</v>
      </c>
      <c r="U1665" s="13" t="s">
        <v>2526</v>
      </c>
      <c r="V1665" s="14" t="s">
        <v>2527</v>
      </c>
      <c r="W1665" s="13"/>
      <c r="X1665" s="17"/>
      <c r="Y1665" s="14"/>
      <c r="Z1665" s="14"/>
      <c r="AA1665" s="13"/>
      <c r="AB1665" s="18"/>
      <c r="AC1665" s="4">
        <f t="shared" si="250"/>
        <v>1</v>
      </c>
      <c r="AD1665" s="2">
        <f>IF(COUNTIF(D$2:D1665,D1665)&gt;1,0,1)</f>
        <v>1</v>
      </c>
      <c r="AG1665" s="2">
        <f t="shared" si="251"/>
        <v>0</v>
      </c>
      <c r="AH1665" s="2">
        <f t="shared" si="257"/>
        <v>0</v>
      </c>
      <c r="AI1665" s="2">
        <f t="shared" si="252"/>
        <v>1</v>
      </c>
      <c r="AJ1665" s="44" t="str">
        <f t="shared" si="253"/>
        <v>30204407W30485039B</v>
      </c>
      <c r="AK1665" s="2">
        <f>IF(COUNTIF(AJ$2:AJ1665,AJ1665)&gt;1,0,1)</f>
        <v>1</v>
      </c>
      <c r="AL1665" s="2">
        <f t="shared" si="254"/>
        <v>1</v>
      </c>
      <c r="AM1665" s="2">
        <f t="shared" si="255"/>
        <v>1</v>
      </c>
      <c r="AN1665" s="2">
        <f t="shared" si="256"/>
        <v>0</v>
      </c>
      <c r="AO1665" s="2" t="str">
        <f>VLOOKUP(D1665,'[1]Matriculados PD 2015_2019'!$D:$F,3,0)</f>
        <v>completo</v>
      </c>
      <c r="AP1665" s="2">
        <f t="shared" si="258"/>
        <v>1</v>
      </c>
      <c r="AQ1665" s="2">
        <f t="shared" si="259"/>
        <v>0</v>
      </c>
    </row>
    <row r="1666" spans="1:43">
      <c r="A1666" s="2">
        <v>540</v>
      </c>
      <c r="B1666" s="6" t="s">
        <v>989</v>
      </c>
      <c r="C1666" s="7" t="s">
        <v>120</v>
      </c>
      <c r="D1666" s="7" t="s">
        <v>2523</v>
      </c>
      <c r="E1666" s="8">
        <v>9283</v>
      </c>
      <c r="F1666" s="8">
        <v>102491</v>
      </c>
      <c r="G1666" s="8" t="s">
        <v>2524</v>
      </c>
      <c r="H1666" s="7" t="s">
        <v>83</v>
      </c>
      <c r="I1666" s="7" t="s">
        <v>74</v>
      </c>
      <c r="J1666" s="8" t="s">
        <v>75</v>
      </c>
      <c r="K1666" s="8" t="s">
        <v>2525</v>
      </c>
      <c r="L1666" s="7">
        <v>2017</v>
      </c>
      <c r="M1666" s="9">
        <v>43158</v>
      </c>
      <c r="N1666" s="10" t="s">
        <v>77</v>
      </c>
      <c r="O1666" s="10">
        <v>0</v>
      </c>
      <c r="P1666" s="10" t="s">
        <v>78</v>
      </c>
      <c r="Q1666" s="10" t="s">
        <v>78</v>
      </c>
      <c r="R1666" s="10" t="s">
        <v>78</v>
      </c>
      <c r="S1666" s="10" t="s">
        <v>79</v>
      </c>
      <c r="T1666" s="8" t="s">
        <v>80</v>
      </c>
      <c r="U1666" s="7" t="s">
        <v>2528</v>
      </c>
      <c r="V1666" s="8" t="s">
        <v>2529</v>
      </c>
      <c r="W1666" s="7" t="s">
        <v>83</v>
      </c>
      <c r="X1666" s="11" t="s">
        <v>1924</v>
      </c>
      <c r="Y1666" s="8">
        <v>819</v>
      </c>
      <c r="Z1666" s="8" t="s">
        <v>1924</v>
      </c>
      <c r="AA1666" s="7" t="s">
        <v>99</v>
      </c>
      <c r="AB1666" s="12" t="s">
        <v>100</v>
      </c>
      <c r="AC1666" s="4">
        <f t="shared" ref="AC1666:AC1729" si="260">IF(N1666="","SIN NOTA",IF(N1666="NP","NP",1))</f>
        <v>1</v>
      </c>
      <c r="AD1666" s="2">
        <f>IF(COUNTIF(D$2:D1666,D1666)&gt;1,0,1)</f>
        <v>0</v>
      </c>
      <c r="AG1666" s="2">
        <f t="shared" ref="AG1666:AG1729" si="261">IF(AD1666=1,IF(Q1666="S",1,0),0)</f>
        <v>0</v>
      </c>
      <c r="AH1666" s="2">
        <f t="shared" si="257"/>
        <v>0</v>
      </c>
      <c r="AI1666" s="2">
        <f t="shared" ref="AI1666:AI1729" si="262">IF(AD1666=1,IF(N1666="Y",1,0),0)</f>
        <v>0</v>
      </c>
      <c r="AJ1666" s="44" t="str">
        <f t="shared" ref="AJ1666:AJ1729" si="263">D1666&amp;U1666</f>
        <v>30204407W30509592T</v>
      </c>
      <c r="AK1666" s="2">
        <f>IF(COUNTIF(AJ$2:AJ1666,AJ1666)&gt;1,0,1)</f>
        <v>1</v>
      </c>
      <c r="AL1666" s="2">
        <f t="shared" ref="AL1666:AL1729" si="264">IF(AD1666=1,IF(SUMIF(D:D,D1666,AK:AK)&gt;1,1,0),0)</f>
        <v>0</v>
      </c>
      <c r="AM1666" s="2">
        <f t="shared" ref="AM1666:AM1729" si="265">IF(AD1666=1,IF(S1666="S",1,0),0)</f>
        <v>0</v>
      </c>
      <c r="AN1666" s="2">
        <f t="shared" ref="AN1666:AN1729" si="266">IF(AD1666=1,IF(I1666="E",0,1),0)</f>
        <v>0</v>
      </c>
      <c r="AO1666" s="2" t="str">
        <f>VLOOKUP(D1666,'[1]Matriculados PD 2015_2019'!$D:$F,3,0)</f>
        <v>completo</v>
      </c>
      <c r="AP1666" s="2">
        <f t="shared" si="258"/>
        <v>0</v>
      </c>
      <c r="AQ1666" s="2">
        <f t="shared" si="259"/>
        <v>0</v>
      </c>
    </row>
    <row r="1667" spans="1:43">
      <c r="A1667" s="2">
        <v>540</v>
      </c>
      <c r="B1667" s="5" t="s">
        <v>989</v>
      </c>
      <c r="C1667" s="13" t="s">
        <v>120</v>
      </c>
      <c r="D1667" s="13" t="s">
        <v>2523</v>
      </c>
      <c r="E1667" s="14">
        <v>9283</v>
      </c>
      <c r="F1667" s="14">
        <v>102491</v>
      </c>
      <c r="G1667" s="14" t="s">
        <v>2524</v>
      </c>
      <c r="H1667" s="13" t="s">
        <v>83</v>
      </c>
      <c r="I1667" s="13" t="s">
        <v>74</v>
      </c>
      <c r="J1667" s="14" t="s">
        <v>75</v>
      </c>
      <c r="K1667" s="14" t="s">
        <v>2525</v>
      </c>
      <c r="L1667" s="13">
        <v>2017</v>
      </c>
      <c r="M1667" s="15">
        <v>43158</v>
      </c>
      <c r="N1667" s="16" t="s">
        <v>77</v>
      </c>
      <c r="O1667" s="16">
        <v>0</v>
      </c>
      <c r="P1667" s="16" t="s">
        <v>78</v>
      </c>
      <c r="Q1667" s="16" t="s">
        <v>78</v>
      </c>
      <c r="R1667" s="16" t="s">
        <v>78</v>
      </c>
      <c r="S1667" s="16" t="s">
        <v>79</v>
      </c>
      <c r="T1667" s="14" t="s">
        <v>90</v>
      </c>
      <c r="U1667" s="13" t="s">
        <v>2528</v>
      </c>
      <c r="V1667" s="14" t="s">
        <v>2529</v>
      </c>
      <c r="W1667" s="13" t="s">
        <v>83</v>
      </c>
      <c r="X1667" s="17" t="s">
        <v>1924</v>
      </c>
      <c r="Y1667" s="14">
        <v>819</v>
      </c>
      <c r="Z1667" s="14" t="s">
        <v>1924</v>
      </c>
      <c r="AA1667" s="13" t="s">
        <v>99</v>
      </c>
      <c r="AB1667" s="18" t="s">
        <v>100</v>
      </c>
      <c r="AC1667" s="4">
        <f t="shared" si="260"/>
        <v>1</v>
      </c>
      <c r="AD1667" s="2">
        <f>IF(COUNTIF(D$2:D1667,D1667)&gt;1,0,1)</f>
        <v>0</v>
      </c>
      <c r="AG1667" s="2">
        <f t="shared" si="261"/>
        <v>0</v>
      </c>
      <c r="AH1667" s="2">
        <f t="shared" ref="AH1667:AH1730" si="267">IF(AD1667=1,IF(R1667="S",1,0),0)</f>
        <v>0</v>
      </c>
      <c r="AI1667" s="2">
        <f t="shared" si="262"/>
        <v>0</v>
      </c>
      <c r="AJ1667" s="44" t="str">
        <f t="shared" si="263"/>
        <v>30204407W30509592T</v>
      </c>
      <c r="AK1667" s="2">
        <f>IF(COUNTIF(AJ$2:AJ1667,AJ1667)&gt;1,0,1)</f>
        <v>0</v>
      </c>
      <c r="AL1667" s="2">
        <f t="shared" si="264"/>
        <v>0</v>
      </c>
      <c r="AM1667" s="2">
        <f t="shared" si="265"/>
        <v>0</v>
      </c>
      <c r="AN1667" s="2">
        <f t="shared" si="266"/>
        <v>0</v>
      </c>
      <c r="AO1667" s="2" t="str">
        <f>VLOOKUP(D1667,'[1]Matriculados PD 2015_2019'!$D:$F,3,0)</f>
        <v>completo</v>
      </c>
      <c r="AP1667" s="2">
        <f t="shared" ref="AP1667:AP1730" si="268">IF(AD1667=1,IF(AO1667="completo",1,0),0)</f>
        <v>0</v>
      </c>
      <c r="AQ1667" s="2">
        <f t="shared" ref="AQ1667:AQ1730" si="269">IF(AD1667=1,IF(AO1667="parcial",1,0),0)</f>
        <v>0</v>
      </c>
    </row>
    <row r="1668" spans="1:43">
      <c r="A1668" s="2">
        <v>540</v>
      </c>
      <c r="B1668" s="6" t="s">
        <v>989</v>
      </c>
      <c r="C1668" s="7" t="s">
        <v>120</v>
      </c>
      <c r="D1668" s="7" t="s">
        <v>2530</v>
      </c>
      <c r="E1668" s="8">
        <v>20027012</v>
      </c>
      <c r="F1668" s="8">
        <v>102491</v>
      </c>
      <c r="G1668" s="8" t="s">
        <v>2531</v>
      </c>
      <c r="H1668" s="7" t="s">
        <v>73</v>
      </c>
      <c r="I1668" s="7" t="s">
        <v>74</v>
      </c>
      <c r="J1668" s="8" t="s">
        <v>75</v>
      </c>
      <c r="K1668" s="8" t="s">
        <v>2532</v>
      </c>
      <c r="L1668" s="7">
        <v>2017</v>
      </c>
      <c r="M1668" s="9">
        <v>43063</v>
      </c>
      <c r="N1668" s="10" t="s">
        <v>77</v>
      </c>
      <c r="O1668" s="10">
        <v>0</v>
      </c>
      <c r="P1668" s="10" t="s">
        <v>78</v>
      </c>
      <c r="Q1668" s="10" t="s">
        <v>78</v>
      </c>
      <c r="R1668" s="10" t="s">
        <v>78</v>
      </c>
      <c r="S1668" s="10" t="s">
        <v>78</v>
      </c>
      <c r="T1668" s="8" t="s">
        <v>80</v>
      </c>
      <c r="U1668" s="7" t="s">
        <v>2533</v>
      </c>
      <c r="V1668" s="8" t="s">
        <v>2534</v>
      </c>
      <c r="W1668" s="7"/>
      <c r="X1668" s="11"/>
      <c r="Y1668" s="8"/>
      <c r="Z1668" s="8"/>
      <c r="AA1668" s="7"/>
      <c r="AB1668" s="12"/>
      <c r="AC1668" s="4">
        <f t="shared" si="260"/>
        <v>1</v>
      </c>
      <c r="AD1668" s="2">
        <f>IF(COUNTIF(D$2:D1668,D1668)&gt;1,0,1)</f>
        <v>1</v>
      </c>
      <c r="AG1668" s="2">
        <f t="shared" si="261"/>
        <v>0</v>
      </c>
      <c r="AH1668" s="2">
        <f t="shared" si="267"/>
        <v>0</v>
      </c>
      <c r="AI1668" s="2">
        <f t="shared" si="262"/>
        <v>1</v>
      </c>
      <c r="AJ1668" s="44" t="str">
        <f t="shared" si="263"/>
        <v>44996108N10184952T</v>
      </c>
      <c r="AK1668" s="2">
        <f>IF(COUNTIF(AJ$2:AJ1668,AJ1668)&gt;1,0,1)</f>
        <v>1</v>
      </c>
      <c r="AL1668" s="2">
        <f t="shared" si="264"/>
        <v>1</v>
      </c>
      <c r="AM1668" s="2">
        <f t="shared" si="265"/>
        <v>0</v>
      </c>
      <c r="AN1668" s="2">
        <f t="shared" si="266"/>
        <v>0</v>
      </c>
      <c r="AO1668" s="2" t="str">
        <f>VLOOKUP(D1668,'[1]Matriculados PD 2015_2019'!$D:$F,3,0)</f>
        <v>completo</v>
      </c>
      <c r="AP1668" s="2">
        <f t="shared" si="268"/>
        <v>1</v>
      </c>
      <c r="AQ1668" s="2">
        <f t="shared" si="269"/>
        <v>0</v>
      </c>
    </row>
    <row r="1669" spans="1:43">
      <c r="A1669" s="2">
        <v>540</v>
      </c>
      <c r="B1669" s="5" t="s">
        <v>989</v>
      </c>
      <c r="C1669" s="13" t="s">
        <v>120</v>
      </c>
      <c r="D1669" s="13" t="s">
        <v>2530</v>
      </c>
      <c r="E1669" s="14">
        <v>20027012</v>
      </c>
      <c r="F1669" s="14">
        <v>102491</v>
      </c>
      <c r="G1669" s="14" t="s">
        <v>2531</v>
      </c>
      <c r="H1669" s="13" t="s">
        <v>73</v>
      </c>
      <c r="I1669" s="13" t="s">
        <v>74</v>
      </c>
      <c r="J1669" s="14" t="s">
        <v>75</v>
      </c>
      <c r="K1669" s="14" t="s">
        <v>2532</v>
      </c>
      <c r="L1669" s="13">
        <v>2017</v>
      </c>
      <c r="M1669" s="15">
        <v>43063</v>
      </c>
      <c r="N1669" s="16" t="s">
        <v>77</v>
      </c>
      <c r="O1669" s="16">
        <v>0</v>
      </c>
      <c r="P1669" s="16" t="s">
        <v>78</v>
      </c>
      <c r="Q1669" s="16" t="s">
        <v>78</v>
      </c>
      <c r="R1669" s="16" t="s">
        <v>78</v>
      </c>
      <c r="S1669" s="16" t="s">
        <v>78</v>
      </c>
      <c r="T1669" s="14" t="s">
        <v>80</v>
      </c>
      <c r="U1669" s="13" t="s">
        <v>1894</v>
      </c>
      <c r="V1669" s="14" t="s">
        <v>2535</v>
      </c>
      <c r="W1669" s="13"/>
      <c r="X1669" s="17"/>
      <c r="Y1669" s="14"/>
      <c r="Z1669" s="14"/>
      <c r="AA1669" s="13"/>
      <c r="AB1669" s="18"/>
      <c r="AC1669" s="4">
        <f t="shared" si="260"/>
        <v>1</v>
      </c>
      <c r="AD1669" s="2">
        <f>IF(COUNTIF(D$2:D1669,D1669)&gt;1,0,1)</f>
        <v>0</v>
      </c>
      <c r="AG1669" s="2">
        <f t="shared" si="261"/>
        <v>0</v>
      </c>
      <c r="AH1669" s="2">
        <f t="shared" si="267"/>
        <v>0</v>
      </c>
      <c r="AI1669" s="2">
        <f t="shared" si="262"/>
        <v>0</v>
      </c>
      <c r="AJ1669" s="44" t="str">
        <f t="shared" si="263"/>
        <v>44996108NY0559969W</v>
      </c>
      <c r="AK1669" s="2">
        <f>IF(COUNTIF(AJ$2:AJ1669,AJ1669)&gt;1,0,1)</f>
        <v>1</v>
      </c>
      <c r="AL1669" s="2">
        <f t="shared" si="264"/>
        <v>0</v>
      </c>
      <c r="AM1669" s="2">
        <f t="shared" si="265"/>
        <v>0</v>
      </c>
      <c r="AN1669" s="2">
        <f t="shared" si="266"/>
        <v>0</v>
      </c>
      <c r="AO1669" s="2" t="str">
        <f>VLOOKUP(D1669,'[1]Matriculados PD 2015_2019'!$D:$F,3,0)</f>
        <v>completo</v>
      </c>
      <c r="AP1669" s="2">
        <f t="shared" si="268"/>
        <v>0</v>
      </c>
      <c r="AQ1669" s="2">
        <f t="shared" si="269"/>
        <v>0</v>
      </c>
    </row>
    <row r="1670" spans="1:43">
      <c r="A1670" s="2">
        <v>540</v>
      </c>
      <c r="B1670" s="6" t="s">
        <v>989</v>
      </c>
      <c r="C1670" s="7" t="s">
        <v>120</v>
      </c>
      <c r="D1670" s="7" t="s">
        <v>2530</v>
      </c>
      <c r="E1670" s="8">
        <v>20027012</v>
      </c>
      <c r="F1670" s="8">
        <v>102491</v>
      </c>
      <c r="G1670" s="8" t="s">
        <v>2531</v>
      </c>
      <c r="H1670" s="7" t="s">
        <v>73</v>
      </c>
      <c r="I1670" s="7" t="s">
        <v>74</v>
      </c>
      <c r="J1670" s="8" t="s">
        <v>75</v>
      </c>
      <c r="K1670" s="8" t="s">
        <v>2532</v>
      </c>
      <c r="L1670" s="7">
        <v>2017</v>
      </c>
      <c r="M1670" s="9">
        <v>43063</v>
      </c>
      <c r="N1670" s="10" t="s">
        <v>77</v>
      </c>
      <c r="O1670" s="10">
        <v>0</v>
      </c>
      <c r="P1670" s="10" t="s">
        <v>78</v>
      </c>
      <c r="Q1670" s="10" t="s">
        <v>78</v>
      </c>
      <c r="R1670" s="10" t="s">
        <v>78</v>
      </c>
      <c r="S1670" s="10" t="s">
        <v>78</v>
      </c>
      <c r="T1670" s="8" t="s">
        <v>90</v>
      </c>
      <c r="U1670" s="7" t="s">
        <v>1018</v>
      </c>
      <c r="V1670" s="8" t="s">
        <v>1019</v>
      </c>
      <c r="W1670" s="7" t="s">
        <v>83</v>
      </c>
      <c r="X1670" s="11" t="s">
        <v>137</v>
      </c>
      <c r="Y1670" s="8">
        <v>420</v>
      </c>
      <c r="Z1670" s="8" t="s">
        <v>137</v>
      </c>
      <c r="AA1670" s="7" t="s">
        <v>99</v>
      </c>
      <c r="AB1670" s="12" t="s">
        <v>100</v>
      </c>
      <c r="AC1670" s="4">
        <f t="shared" si="260"/>
        <v>1</v>
      </c>
      <c r="AD1670" s="2">
        <f>IF(COUNTIF(D$2:D1670,D1670)&gt;1,0,1)</f>
        <v>0</v>
      </c>
      <c r="AG1670" s="2">
        <f t="shared" si="261"/>
        <v>0</v>
      </c>
      <c r="AH1670" s="2">
        <f t="shared" si="267"/>
        <v>0</v>
      </c>
      <c r="AI1670" s="2">
        <f t="shared" si="262"/>
        <v>0</v>
      </c>
      <c r="AJ1670" s="44" t="str">
        <f t="shared" si="263"/>
        <v>44996108N43601556L</v>
      </c>
      <c r="AK1670" s="2">
        <f>IF(COUNTIF(AJ$2:AJ1670,AJ1670)&gt;1,0,1)</f>
        <v>1</v>
      </c>
      <c r="AL1670" s="2">
        <f t="shared" si="264"/>
        <v>0</v>
      </c>
      <c r="AM1670" s="2">
        <f t="shared" si="265"/>
        <v>0</v>
      </c>
      <c r="AN1670" s="2">
        <f t="shared" si="266"/>
        <v>0</v>
      </c>
      <c r="AO1670" s="2" t="str">
        <f>VLOOKUP(D1670,'[1]Matriculados PD 2015_2019'!$D:$F,3,0)</f>
        <v>completo</v>
      </c>
      <c r="AP1670" s="2">
        <f t="shared" si="268"/>
        <v>0</v>
      </c>
      <c r="AQ1670" s="2">
        <f t="shared" si="269"/>
        <v>0</v>
      </c>
    </row>
    <row r="1671" spans="1:43">
      <c r="A1671" s="2">
        <v>540</v>
      </c>
      <c r="B1671" s="5" t="s">
        <v>989</v>
      </c>
      <c r="C1671" s="13" t="s">
        <v>120</v>
      </c>
      <c r="D1671" s="13" t="s">
        <v>2536</v>
      </c>
      <c r="E1671" s="14">
        <v>20029626</v>
      </c>
      <c r="F1671" s="14">
        <v>102491</v>
      </c>
      <c r="G1671" s="14" t="s">
        <v>2537</v>
      </c>
      <c r="H1671" s="13" t="s">
        <v>83</v>
      </c>
      <c r="I1671" s="13" t="s">
        <v>94</v>
      </c>
      <c r="J1671" s="14" t="s">
        <v>75</v>
      </c>
      <c r="K1671" s="14" t="s">
        <v>2538</v>
      </c>
      <c r="L1671" s="13">
        <v>2017</v>
      </c>
      <c r="M1671" s="15">
        <v>43348</v>
      </c>
      <c r="N1671" s="16" t="s">
        <v>113</v>
      </c>
      <c r="O1671" s="16">
        <v>0</v>
      </c>
      <c r="P1671" s="16" t="s">
        <v>78</v>
      </c>
      <c r="Q1671" s="16" t="s">
        <v>78</v>
      </c>
      <c r="R1671" s="16" t="s">
        <v>78</v>
      </c>
      <c r="S1671" s="16" t="s">
        <v>78</v>
      </c>
      <c r="T1671" s="14" t="s">
        <v>80</v>
      </c>
      <c r="U1671" s="13">
        <v>11449365</v>
      </c>
      <c r="V1671" s="14" t="s">
        <v>2539</v>
      </c>
      <c r="W1671" s="13"/>
      <c r="X1671" s="17"/>
      <c r="Y1671" s="14"/>
      <c r="Z1671" s="14"/>
      <c r="AA1671" s="13"/>
      <c r="AB1671" s="18"/>
      <c r="AC1671" s="4">
        <f t="shared" si="260"/>
        <v>1</v>
      </c>
      <c r="AD1671" s="2">
        <f>IF(COUNTIF(D$2:D1671,D1671)&gt;1,0,1)</f>
        <v>1</v>
      </c>
      <c r="AG1671" s="2">
        <f t="shared" si="261"/>
        <v>0</v>
      </c>
      <c r="AH1671" s="2">
        <f t="shared" si="267"/>
        <v>0</v>
      </c>
      <c r="AI1671" s="2">
        <f t="shared" si="262"/>
        <v>0</v>
      </c>
      <c r="AJ1671" s="44" t="str">
        <f t="shared" si="263"/>
        <v>AAC03978911449365</v>
      </c>
      <c r="AK1671" s="2">
        <f>IF(COUNTIF(AJ$2:AJ1671,AJ1671)&gt;1,0,1)</f>
        <v>1</v>
      </c>
      <c r="AL1671" s="2">
        <f t="shared" si="264"/>
        <v>1</v>
      </c>
      <c r="AM1671" s="2">
        <f t="shared" si="265"/>
        <v>0</v>
      </c>
      <c r="AN1671" s="2">
        <f t="shared" si="266"/>
        <v>1</v>
      </c>
      <c r="AO1671" s="2">
        <f>VLOOKUP(D1671,'[1]Matriculados PD 2015_2019'!$D:$F,3,0)</f>
        <v>0</v>
      </c>
      <c r="AP1671" s="2">
        <f t="shared" si="268"/>
        <v>0</v>
      </c>
      <c r="AQ1671" s="2">
        <f t="shared" si="269"/>
        <v>0</v>
      </c>
    </row>
    <row r="1672" spans="1:43">
      <c r="A1672" s="2">
        <v>540</v>
      </c>
      <c r="B1672" s="6" t="s">
        <v>989</v>
      </c>
      <c r="C1672" s="7" t="s">
        <v>120</v>
      </c>
      <c r="D1672" s="7" t="s">
        <v>2536</v>
      </c>
      <c r="E1672" s="8">
        <v>20029626</v>
      </c>
      <c r="F1672" s="8">
        <v>102491</v>
      </c>
      <c r="G1672" s="8" t="s">
        <v>2537</v>
      </c>
      <c r="H1672" s="7" t="s">
        <v>83</v>
      </c>
      <c r="I1672" s="7" t="s">
        <v>94</v>
      </c>
      <c r="J1672" s="8" t="s">
        <v>75</v>
      </c>
      <c r="K1672" s="8" t="s">
        <v>2538</v>
      </c>
      <c r="L1672" s="7">
        <v>2017</v>
      </c>
      <c r="M1672" s="9">
        <v>43348</v>
      </c>
      <c r="N1672" s="10" t="s">
        <v>113</v>
      </c>
      <c r="O1672" s="10">
        <v>0</v>
      </c>
      <c r="P1672" s="10" t="s">
        <v>78</v>
      </c>
      <c r="Q1672" s="10" t="s">
        <v>78</v>
      </c>
      <c r="R1672" s="10" t="s">
        <v>78</v>
      </c>
      <c r="S1672" s="10" t="s">
        <v>78</v>
      </c>
      <c r="T1672" s="8" t="s">
        <v>80</v>
      </c>
      <c r="U1672" s="7" t="s">
        <v>1038</v>
      </c>
      <c r="V1672" s="8" t="s">
        <v>1039</v>
      </c>
      <c r="W1672" s="7" t="s">
        <v>73</v>
      </c>
      <c r="X1672" s="11" t="s">
        <v>1708</v>
      </c>
      <c r="Y1672" s="8">
        <v>775</v>
      </c>
      <c r="Z1672" s="8" t="s">
        <v>1035</v>
      </c>
      <c r="AA1672" s="7" t="s">
        <v>263</v>
      </c>
      <c r="AB1672" s="12" t="s">
        <v>264</v>
      </c>
      <c r="AC1672" s="4">
        <f t="shared" si="260"/>
        <v>1</v>
      </c>
      <c r="AD1672" s="2">
        <f>IF(COUNTIF(D$2:D1672,D1672)&gt;1,0,1)</f>
        <v>0</v>
      </c>
      <c r="AG1672" s="2">
        <f t="shared" si="261"/>
        <v>0</v>
      </c>
      <c r="AH1672" s="2">
        <f t="shared" si="267"/>
        <v>0</v>
      </c>
      <c r="AI1672" s="2">
        <f t="shared" si="262"/>
        <v>0</v>
      </c>
      <c r="AJ1672" s="44" t="str">
        <f t="shared" si="263"/>
        <v>AAC03978930812941W</v>
      </c>
      <c r="AK1672" s="2">
        <f>IF(COUNTIF(AJ$2:AJ1672,AJ1672)&gt;1,0,1)</f>
        <v>1</v>
      </c>
      <c r="AL1672" s="2">
        <f t="shared" si="264"/>
        <v>0</v>
      </c>
      <c r="AM1672" s="2">
        <f t="shared" si="265"/>
        <v>0</v>
      </c>
      <c r="AN1672" s="2">
        <f t="shared" si="266"/>
        <v>0</v>
      </c>
      <c r="AO1672" s="2">
        <f>VLOOKUP(D1672,'[1]Matriculados PD 2015_2019'!$D:$F,3,0)</f>
        <v>0</v>
      </c>
      <c r="AP1672" s="2">
        <f t="shared" si="268"/>
        <v>0</v>
      </c>
      <c r="AQ1672" s="2">
        <f t="shared" si="269"/>
        <v>0</v>
      </c>
    </row>
    <row r="1673" spans="1:43">
      <c r="A1673" s="2">
        <v>540</v>
      </c>
      <c r="B1673" s="5" t="s">
        <v>989</v>
      </c>
      <c r="C1673" s="13" t="s">
        <v>120</v>
      </c>
      <c r="D1673" s="13" t="s">
        <v>2536</v>
      </c>
      <c r="E1673" s="14">
        <v>20029626</v>
      </c>
      <c r="F1673" s="14">
        <v>102491</v>
      </c>
      <c r="G1673" s="14" t="s">
        <v>2537</v>
      </c>
      <c r="H1673" s="13" t="s">
        <v>83</v>
      </c>
      <c r="I1673" s="13" t="s">
        <v>94</v>
      </c>
      <c r="J1673" s="14" t="s">
        <v>75</v>
      </c>
      <c r="K1673" s="14" t="s">
        <v>2538</v>
      </c>
      <c r="L1673" s="13">
        <v>2017</v>
      </c>
      <c r="M1673" s="15">
        <v>43348</v>
      </c>
      <c r="N1673" s="16" t="s">
        <v>113</v>
      </c>
      <c r="O1673" s="16">
        <v>0</v>
      </c>
      <c r="P1673" s="16" t="s">
        <v>78</v>
      </c>
      <c r="Q1673" s="16" t="s">
        <v>78</v>
      </c>
      <c r="R1673" s="16" t="s">
        <v>78</v>
      </c>
      <c r="S1673" s="16" t="s">
        <v>78</v>
      </c>
      <c r="T1673" s="14" t="s">
        <v>80</v>
      </c>
      <c r="U1673" s="13" t="s">
        <v>2540</v>
      </c>
      <c r="V1673" s="14" t="s">
        <v>2541</v>
      </c>
      <c r="W1673" s="13"/>
      <c r="X1673" s="17"/>
      <c r="Y1673" s="14"/>
      <c r="Z1673" s="14"/>
      <c r="AA1673" s="13"/>
      <c r="AB1673" s="18"/>
      <c r="AC1673" s="4">
        <f t="shared" si="260"/>
        <v>1</v>
      </c>
      <c r="AD1673" s="2">
        <f>IF(COUNTIF(D$2:D1673,D1673)&gt;1,0,1)</f>
        <v>0</v>
      </c>
      <c r="AG1673" s="2">
        <f t="shared" si="261"/>
        <v>0</v>
      </c>
      <c r="AH1673" s="2">
        <f t="shared" si="267"/>
        <v>0</v>
      </c>
      <c r="AI1673" s="2">
        <f t="shared" si="262"/>
        <v>0</v>
      </c>
      <c r="AJ1673" s="44" t="str">
        <f t="shared" si="263"/>
        <v>AAC039789G03421779</v>
      </c>
      <c r="AK1673" s="2">
        <f>IF(COUNTIF(AJ$2:AJ1673,AJ1673)&gt;1,0,1)</f>
        <v>1</v>
      </c>
      <c r="AL1673" s="2">
        <f t="shared" si="264"/>
        <v>0</v>
      </c>
      <c r="AM1673" s="2">
        <f t="shared" si="265"/>
        <v>0</v>
      </c>
      <c r="AN1673" s="2">
        <f t="shared" si="266"/>
        <v>0</v>
      </c>
      <c r="AO1673" s="2">
        <f>VLOOKUP(D1673,'[1]Matriculados PD 2015_2019'!$D:$F,3,0)</f>
        <v>0</v>
      </c>
      <c r="AP1673" s="2">
        <f t="shared" si="268"/>
        <v>0</v>
      </c>
      <c r="AQ1673" s="2">
        <f t="shared" si="269"/>
        <v>0</v>
      </c>
    </row>
    <row r="1674" spans="1:43">
      <c r="A1674" s="2">
        <v>540</v>
      </c>
      <c r="B1674" s="6" t="s">
        <v>989</v>
      </c>
      <c r="C1674" s="7" t="s">
        <v>120</v>
      </c>
      <c r="D1674" s="7" t="s">
        <v>2536</v>
      </c>
      <c r="E1674" s="8">
        <v>20029626</v>
      </c>
      <c r="F1674" s="8">
        <v>102491</v>
      </c>
      <c r="G1674" s="8" t="s">
        <v>2537</v>
      </c>
      <c r="H1674" s="7" t="s">
        <v>83</v>
      </c>
      <c r="I1674" s="7" t="s">
        <v>94</v>
      </c>
      <c r="J1674" s="8" t="s">
        <v>75</v>
      </c>
      <c r="K1674" s="8" t="s">
        <v>2538</v>
      </c>
      <c r="L1674" s="7">
        <v>2017</v>
      </c>
      <c r="M1674" s="9">
        <v>43348</v>
      </c>
      <c r="N1674" s="10" t="s">
        <v>113</v>
      </c>
      <c r="O1674" s="10">
        <v>0</v>
      </c>
      <c r="P1674" s="10" t="s">
        <v>78</v>
      </c>
      <c r="Q1674" s="10" t="s">
        <v>78</v>
      </c>
      <c r="R1674" s="10" t="s">
        <v>78</v>
      </c>
      <c r="S1674" s="10" t="s">
        <v>78</v>
      </c>
      <c r="T1674" s="8" t="s">
        <v>90</v>
      </c>
      <c r="U1674" s="7" t="s">
        <v>1038</v>
      </c>
      <c r="V1674" s="8" t="s">
        <v>1039</v>
      </c>
      <c r="W1674" s="7" t="s">
        <v>73</v>
      </c>
      <c r="X1674" s="11" t="s">
        <v>1708</v>
      </c>
      <c r="Y1674" s="8">
        <v>775</v>
      </c>
      <c r="Z1674" s="8" t="s">
        <v>1035</v>
      </c>
      <c r="AA1674" s="7" t="s">
        <v>263</v>
      </c>
      <c r="AB1674" s="12" t="s">
        <v>264</v>
      </c>
      <c r="AC1674" s="4">
        <f t="shared" si="260"/>
        <v>1</v>
      </c>
      <c r="AD1674" s="2">
        <f>IF(COUNTIF(D$2:D1674,D1674)&gt;1,0,1)</f>
        <v>0</v>
      </c>
      <c r="AG1674" s="2">
        <f t="shared" si="261"/>
        <v>0</v>
      </c>
      <c r="AH1674" s="2">
        <f t="shared" si="267"/>
        <v>0</v>
      </c>
      <c r="AI1674" s="2">
        <f t="shared" si="262"/>
        <v>0</v>
      </c>
      <c r="AJ1674" s="44" t="str">
        <f t="shared" si="263"/>
        <v>AAC03978930812941W</v>
      </c>
      <c r="AK1674" s="2">
        <f>IF(COUNTIF(AJ$2:AJ1674,AJ1674)&gt;1,0,1)</f>
        <v>0</v>
      </c>
      <c r="AL1674" s="2">
        <f t="shared" si="264"/>
        <v>0</v>
      </c>
      <c r="AM1674" s="2">
        <f t="shared" si="265"/>
        <v>0</v>
      </c>
      <c r="AN1674" s="2">
        <f t="shared" si="266"/>
        <v>0</v>
      </c>
      <c r="AO1674" s="2">
        <f>VLOOKUP(D1674,'[1]Matriculados PD 2015_2019'!$D:$F,3,0)</f>
        <v>0</v>
      </c>
      <c r="AP1674" s="2">
        <f t="shared" si="268"/>
        <v>0</v>
      </c>
      <c r="AQ1674" s="2">
        <f t="shared" si="269"/>
        <v>0</v>
      </c>
    </row>
    <row r="1675" spans="1:43">
      <c r="A1675" s="2">
        <v>540</v>
      </c>
      <c r="B1675" s="5" t="s">
        <v>989</v>
      </c>
      <c r="C1675" s="13" t="s">
        <v>120</v>
      </c>
      <c r="D1675" s="13" t="s">
        <v>2542</v>
      </c>
      <c r="E1675" s="14">
        <v>20026878</v>
      </c>
      <c r="F1675" s="14">
        <v>102491</v>
      </c>
      <c r="G1675" s="14" t="s">
        <v>2543</v>
      </c>
      <c r="H1675" s="13" t="s">
        <v>73</v>
      </c>
      <c r="I1675" s="13" t="s">
        <v>801</v>
      </c>
      <c r="J1675" s="14" t="s">
        <v>75</v>
      </c>
      <c r="K1675" s="14" t="s">
        <v>2544</v>
      </c>
      <c r="L1675" s="13">
        <v>2017</v>
      </c>
      <c r="M1675" s="15">
        <v>43087</v>
      </c>
      <c r="N1675" s="16" t="s">
        <v>77</v>
      </c>
      <c r="O1675" s="16">
        <v>0</v>
      </c>
      <c r="P1675" s="16" t="s">
        <v>78</v>
      </c>
      <c r="Q1675" s="16" t="s">
        <v>78</v>
      </c>
      <c r="R1675" s="16" t="s">
        <v>78</v>
      </c>
      <c r="S1675" s="16" t="s">
        <v>78</v>
      </c>
      <c r="T1675" s="14" t="s">
        <v>80</v>
      </c>
      <c r="U1675" s="13" t="s">
        <v>1018</v>
      </c>
      <c r="V1675" s="14" t="s">
        <v>1019</v>
      </c>
      <c r="W1675" s="13" t="s">
        <v>83</v>
      </c>
      <c r="X1675" s="17" t="s">
        <v>137</v>
      </c>
      <c r="Y1675" s="14">
        <v>420</v>
      </c>
      <c r="Z1675" s="14" t="s">
        <v>137</v>
      </c>
      <c r="AA1675" s="13" t="s">
        <v>99</v>
      </c>
      <c r="AB1675" s="18" t="s">
        <v>100</v>
      </c>
      <c r="AC1675" s="4">
        <f t="shared" si="260"/>
        <v>1</v>
      </c>
      <c r="AD1675" s="2">
        <f>IF(COUNTIF(D$2:D1675,D1675)&gt;1,0,1)</f>
        <v>1</v>
      </c>
      <c r="AG1675" s="2">
        <f t="shared" si="261"/>
        <v>0</v>
      </c>
      <c r="AH1675" s="2">
        <f t="shared" si="267"/>
        <v>0</v>
      </c>
      <c r="AI1675" s="2">
        <f t="shared" si="262"/>
        <v>1</v>
      </c>
      <c r="AJ1675" s="44" t="str">
        <f t="shared" si="263"/>
        <v>G3225659743601556L</v>
      </c>
      <c r="AK1675" s="2">
        <f>IF(COUNTIF(AJ$2:AJ1675,AJ1675)&gt;1,0,1)</f>
        <v>1</v>
      </c>
      <c r="AL1675" s="2">
        <f t="shared" si="264"/>
        <v>1</v>
      </c>
      <c r="AM1675" s="2">
        <f t="shared" si="265"/>
        <v>0</v>
      </c>
      <c r="AN1675" s="2">
        <f t="shared" si="266"/>
        <v>1</v>
      </c>
      <c r="AO1675" s="2" t="str">
        <f>VLOOKUP(D1675,'[1]Matriculados PD 2015_2019'!$D:$F,3,0)</f>
        <v>parcial</v>
      </c>
      <c r="AP1675" s="2">
        <f t="shared" si="268"/>
        <v>0</v>
      </c>
      <c r="AQ1675" s="2">
        <f t="shared" si="269"/>
        <v>1</v>
      </c>
    </row>
    <row r="1676" spans="1:43">
      <c r="A1676" s="2">
        <v>540</v>
      </c>
      <c r="B1676" s="6" t="s">
        <v>989</v>
      </c>
      <c r="C1676" s="7" t="s">
        <v>120</v>
      </c>
      <c r="D1676" s="7" t="s">
        <v>2542</v>
      </c>
      <c r="E1676" s="8">
        <v>20026878</v>
      </c>
      <c r="F1676" s="8">
        <v>102491</v>
      </c>
      <c r="G1676" s="8" t="s">
        <v>2543</v>
      </c>
      <c r="H1676" s="7" t="s">
        <v>73</v>
      </c>
      <c r="I1676" s="7" t="s">
        <v>801</v>
      </c>
      <c r="J1676" s="8" t="s">
        <v>75</v>
      </c>
      <c r="K1676" s="8" t="s">
        <v>2544</v>
      </c>
      <c r="L1676" s="7">
        <v>2017</v>
      </c>
      <c r="M1676" s="9">
        <v>43087</v>
      </c>
      <c r="N1676" s="10" t="s">
        <v>77</v>
      </c>
      <c r="O1676" s="10">
        <v>0</v>
      </c>
      <c r="P1676" s="10" t="s">
        <v>78</v>
      </c>
      <c r="Q1676" s="10" t="s">
        <v>78</v>
      </c>
      <c r="R1676" s="10" t="s">
        <v>78</v>
      </c>
      <c r="S1676" s="10" t="s">
        <v>78</v>
      </c>
      <c r="T1676" s="8" t="s">
        <v>80</v>
      </c>
      <c r="U1676" s="7" t="s">
        <v>1955</v>
      </c>
      <c r="V1676" s="8" t="s">
        <v>2545</v>
      </c>
      <c r="W1676" s="7"/>
      <c r="X1676" s="11"/>
      <c r="Y1676" s="8"/>
      <c r="Z1676" s="8"/>
      <c r="AA1676" s="7"/>
      <c r="AB1676" s="12"/>
      <c r="AC1676" s="4">
        <f t="shared" si="260"/>
        <v>1</v>
      </c>
      <c r="AD1676" s="2">
        <f>IF(COUNTIF(D$2:D1676,D1676)&gt;1,0,1)</f>
        <v>0</v>
      </c>
      <c r="AG1676" s="2">
        <f t="shared" si="261"/>
        <v>0</v>
      </c>
      <c r="AH1676" s="2">
        <f t="shared" si="267"/>
        <v>0</v>
      </c>
      <c r="AI1676" s="2">
        <f t="shared" si="262"/>
        <v>0</v>
      </c>
      <c r="AJ1676" s="44" t="str">
        <f t="shared" si="263"/>
        <v>G32256597G04532494</v>
      </c>
      <c r="AK1676" s="2">
        <f>IF(COUNTIF(AJ$2:AJ1676,AJ1676)&gt;1,0,1)</f>
        <v>1</v>
      </c>
      <c r="AL1676" s="2">
        <f t="shared" si="264"/>
        <v>0</v>
      </c>
      <c r="AM1676" s="2">
        <f t="shared" si="265"/>
        <v>0</v>
      </c>
      <c r="AN1676" s="2">
        <f t="shared" si="266"/>
        <v>0</v>
      </c>
      <c r="AO1676" s="2" t="str">
        <f>VLOOKUP(D1676,'[1]Matriculados PD 2015_2019'!$D:$F,3,0)</f>
        <v>parcial</v>
      </c>
      <c r="AP1676" s="2">
        <f t="shared" si="268"/>
        <v>0</v>
      </c>
      <c r="AQ1676" s="2">
        <f t="shared" si="269"/>
        <v>0</v>
      </c>
    </row>
    <row r="1677" spans="1:43">
      <c r="A1677" s="2">
        <v>540</v>
      </c>
      <c r="B1677" s="5" t="s">
        <v>989</v>
      </c>
      <c r="C1677" s="13" t="s">
        <v>120</v>
      </c>
      <c r="D1677" s="13" t="s">
        <v>2542</v>
      </c>
      <c r="E1677" s="14">
        <v>20026878</v>
      </c>
      <c r="F1677" s="14">
        <v>102491</v>
      </c>
      <c r="G1677" s="14" t="s">
        <v>2543</v>
      </c>
      <c r="H1677" s="13" t="s">
        <v>73</v>
      </c>
      <c r="I1677" s="13" t="s">
        <v>801</v>
      </c>
      <c r="J1677" s="14" t="s">
        <v>75</v>
      </c>
      <c r="K1677" s="14" t="s">
        <v>2544</v>
      </c>
      <c r="L1677" s="13">
        <v>2017</v>
      </c>
      <c r="M1677" s="15">
        <v>43087</v>
      </c>
      <c r="N1677" s="16" t="s">
        <v>77</v>
      </c>
      <c r="O1677" s="16">
        <v>0</v>
      </c>
      <c r="P1677" s="16" t="s">
        <v>78</v>
      </c>
      <c r="Q1677" s="16" t="s">
        <v>78</v>
      </c>
      <c r="R1677" s="16" t="s">
        <v>78</v>
      </c>
      <c r="S1677" s="16" t="s">
        <v>78</v>
      </c>
      <c r="T1677" s="14" t="s">
        <v>80</v>
      </c>
      <c r="U1677" s="13" t="s">
        <v>2546</v>
      </c>
      <c r="V1677" s="14" t="s">
        <v>2547</v>
      </c>
      <c r="W1677" s="13"/>
      <c r="X1677" s="17"/>
      <c r="Y1677" s="14"/>
      <c r="Z1677" s="14"/>
      <c r="AA1677" s="13"/>
      <c r="AB1677" s="18"/>
      <c r="AC1677" s="4">
        <f t="shared" si="260"/>
        <v>1</v>
      </c>
      <c r="AD1677" s="2">
        <f>IF(COUNTIF(D$2:D1677,D1677)&gt;1,0,1)</f>
        <v>0</v>
      </c>
      <c r="AG1677" s="2">
        <f t="shared" si="261"/>
        <v>0</v>
      </c>
      <c r="AH1677" s="2">
        <f t="shared" si="267"/>
        <v>0</v>
      </c>
      <c r="AI1677" s="2">
        <f t="shared" si="262"/>
        <v>0</v>
      </c>
      <c r="AJ1677" s="44" t="str">
        <f t="shared" si="263"/>
        <v>G32256597G05106613</v>
      </c>
      <c r="AK1677" s="2">
        <f>IF(COUNTIF(AJ$2:AJ1677,AJ1677)&gt;1,0,1)</f>
        <v>1</v>
      </c>
      <c r="AL1677" s="2">
        <f t="shared" si="264"/>
        <v>0</v>
      </c>
      <c r="AM1677" s="2">
        <f t="shared" si="265"/>
        <v>0</v>
      </c>
      <c r="AN1677" s="2">
        <f t="shared" si="266"/>
        <v>0</v>
      </c>
      <c r="AO1677" s="2" t="str">
        <f>VLOOKUP(D1677,'[1]Matriculados PD 2015_2019'!$D:$F,3,0)</f>
        <v>parcial</v>
      </c>
      <c r="AP1677" s="2">
        <f t="shared" si="268"/>
        <v>0</v>
      </c>
      <c r="AQ1677" s="2">
        <f t="shared" si="269"/>
        <v>0</v>
      </c>
    </row>
    <row r="1678" spans="1:43">
      <c r="A1678" s="2">
        <v>540</v>
      </c>
      <c r="B1678" s="6" t="s">
        <v>989</v>
      </c>
      <c r="C1678" s="7" t="s">
        <v>120</v>
      </c>
      <c r="D1678" s="7" t="s">
        <v>2542</v>
      </c>
      <c r="E1678" s="8">
        <v>20026878</v>
      </c>
      <c r="F1678" s="8">
        <v>102491</v>
      </c>
      <c r="G1678" s="8" t="s">
        <v>2543</v>
      </c>
      <c r="H1678" s="7" t="s">
        <v>73</v>
      </c>
      <c r="I1678" s="7" t="s">
        <v>801</v>
      </c>
      <c r="J1678" s="8" t="s">
        <v>75</v>
      </c>
      <c r="K1678" s="8" t="s">
        <v>2544</v>
      </c>
      <c r="L1678" s="7">
        <v>2017</v>
      </c>
      <c r="M1678" s="9">
        <v>43087</v>
      </c>
      <c r="N1678" s="10" t="s">
        <v>77</v>
      </c>
      <c r="O1678" s="10">
        <v>0</v>
      </c>
      <c r="P1678" s="10" t="s">
        <v>78</v>
      </c>
      <c r="Q1678" s="10" t="s">
        <v>78</v>
      </c>
      <c r="R1678" s="10" t="s">
        <v>78</v>
      </c>
      <c r="S1678" s="10" t="s">
        <v>78</v>
      </c>
      <c r="T1678" s="8" t="s">
        <v>90</v>
      </c>
      <c r="U1678" s="7" t="s">
        <v>1018</v>
      </c>
      <c r="V1678" s="8" t="s">
        <v>1019</v>
      </c>
      <c r="W1678" s="7" t="s">
        <v>83</v>
      </c>
      <c r="X1678" s="11" t="s">
        <v>137</v>
      </c>
      <c r="Y1678" s="8">
        <v>420</v>
      </c>
      <c r="Z1678" s="8" t="s">
        <v>137</v>
      </c>
      <c r="AA1678" s="7" t="s">
        <v>99</v>
      </c>
      <c r="AB1678" s="12" t="s">
        <v>100</v>
      </c>
      <c r="AC1678" s="4">
        <f t="shared" si="260"/>
        <v>1</v>
      </c>
      <c r="AD1678" s="2">
        <f>IF(COUNTIF(D$2:D1678,D1678)&gt;1,0,1)</f>
        <v>0</v>
      </c>
      <c r="AG1678" s="2">
        <f t="shared" si="261"/>
        <v>0</v>
      </c>
      <c r="AH1678" s="2">
        <f t="shared" si="267"/>
        <v>0</v>
      </c>
      <c r="AI1678" s="2">
        <f t="shared" si="262"/>
        <v>0</v>
      </c>
      <c r="AJ1678" s="44" t="str">
        <f t="shared" si="263"/>
        <v>G3225659743601556L</v>
      </c>
      <c r="AK1678" s="2">
        <f>IF(COUNTIF(AJ$2:AJ1678,AJ1678)&gt;1,0,1)</f>
        <v>0</v>
      </c>
      <c r="AL1678" s="2">
        <f t="shared" si="264"/>
        <v>0</v>
      </c>
      <c r="AM1678" s="2">
        <f t="shared" si="265"/>
        <v>0</v>
      </c>
      <c r="AN1678" s="2">
        <f t="shared" si="266"/>
        <v>0</v>
      </c>
      <c r="AO1678" s="2" t="str">
        <f>VLOOKUP(D1678,'[1]Matriculados PD 2015_2019'!$D:$F,3,0)</f>
        <v>parcial</v>
      </c>
      <c r="AP1678" s="2">
        <f t="shared" si="268"/>
        <v>0</v>
      </c>
      <c r="AQ1678" s="2">
        <f t="shared" si="269"/>
        <v>0</v>
      </c>
    </row>
    <row r="1679" spans="1:43">
      <c r="A1679" s="2">
        <v>530</v>
      </c>
      <c r="B1679" s="6" t="s">
        <v>1</v>
      </c>
      <c r="C1679" s="7" t="s">
        <v>70</v>
      </c>
      <c r="D1679" s="7" t="s">
        <v>71</v>
      </c>
      <c r="E1679" s="7">
        <v>20024077</v>
      </c>
      <c r="F1679" s="7">
        <v>102481</v>
      </c>
      <c r="G1679" s="8" t="s">
        <v>72</v>
      </c>
      <c r="H1679" s="7" t="s">
        <v>73</v>
      </c>
      <c r="I1679" s="7" t="s">
        <v>74</v>
      </c>
      <c r="J1679" s="8" t="s">
        <v>75</v>
      </c>
      <c r="K1679" s="8" t="s">
        <v>76</v>
      </c>
      <c r="L1679" s="7">
        <v>2018</v>
      </c>
      <c r="M1679" s="9">
        <v>43516</v>
      </c>
      <c r="N1679" s="10" t="s">
        <v>77</v>
      </c>
      <c r="O1679" s="10">
        <v>0</v>
      </c>
      <c r="P1679" s="10" t="s">
        <v>78</v>
      </c>
      <c r="Q1679" s="10" t="s">
        <v>79</v>
      </c>
      <c r="R1679" s="10" t="s">
        <v>78</v>
      </c>
      <c r="S1679" s="10" t="s">
        <v>78</v>
      </c>
      <c r="T1679" s="8" t="s">
        <v>80</v>
      </c>
      <c r="U1679" s="7" t="s">
        <v>81</v>
      </c>
      <c r="V1679" s="8" t="s">
        <v>82</v>
      </c>
      <c r="W1679" s="7" t="s">
        <v>83</v>
      </c>
      <c r="X1679" s="11" t="s">
        <v>84</v>
      </c>
      <c r="Y1679" s="8">
        <v>640</v>
      </c>
      <c r="Z1679" s="8" t="s">
        <v>85</v>
      </c>
      <c r="AA1679" s="7" t="s">
        <v>79</v>
      </c>
      <c r="AB1679" s="12" t="s">
        <v>86</v>
      </c>
      <c r="AC1679" s="4">
        <f t="shared" si="260"/>
        <v>1</v>
      </c>
      <c r="AD1679" s="2">
        <f>IF(COUNTIF(D$2:D1679,D1679)&gt;1,0,1)</f>
        <v>1</v>
      </c>
      <c r="AG1679" s="2">
        <f t="shared" si="261"/>
        <v>1</v>
      </c>
      <c r="AH1679" s="2">
        <f t="shared" si="267"/>
        <v>0</v>
      </c>
      <c r="AI1679" s="2">
        <f t="shared" si="262"/>
        <v>1</v>
      </c>
      <c r="AJ1679" s="44" t="str">
        <f t="shared" si="263"/>
        <v>47091512R28466746Z</v>
      </c>
      <c r="AK1679" s="2">
        <f>IF(COUNTIF(AJ$2:AJ1679,AJ1679)&gt;1,0,1)</f>
        <v>1</v>
      </c>
      <c r="AL1679" s="2">
        <f t="shared" si="264"/>
        <v>1</v>
      </c>
      <c r="AM1679" s="2">
        <f t="shared" si="265"/>
        <v>0</v>
      </c>
      <c r="AN1679" s="2">
        <f t="shared" si="266"/>
        <v>0</v>
      </c>
      <c r="AO1679" s="2" t="str">
        <f>VLOOKUP(D1679,'[1]Matriculados PD 2015_2019'!$D:$F,3,0)</f>
        <v>completo</v>
      </c>
      <c r="AP1679" s="2">
        <f t="shared" si="268"/>
        <v>1</v>
      </c>
      <c r="AQ1679" s="2">
        <f t="shared" si="269"/>
        <v>0</v>
      </c>
    </row>
    <row r="1680" spans="1:43">
      <c r="A1680" s="2">
        <v>530</v>
      </c>
      <c r="B1680" s="5" t="s">
        <v>1</v>
      </c>
      <c r="C1680" s="13" t="s">
        <v>70</v>
      </c>
      <c r="D1680" s="13" t="s">
        <v>71</v>
      </c>
      <c r="E1680" s="13">
        <v>20024077</v>
      </c>
      <c r="F1680" s="13">
        <v>102481</v>
      </c>
      <c r="G1680" s="14" t="s">
        <v>72</v>
      </c>
      <c r="H1680" s="13" t="s">
        <v>73</v>
      </c>
      <c r="I1680" s="13" t="s">
        <v>74</v>
      </c>
      <c r="J1680" s="14" t="s">
        <v>75</v>
      </c>
      <c r="K1680" s="14" t="s">
        <v>76</v>
      </c>
      <c r="L1680" s="13">
        <v>2018</v>
      </c>
      <c r="M1680" s="15">
        <v>43516</v>
      </c>
      <c r="N1680" s="16" t="s">
        <v>77</v>
      </c>
      <c r="O1680" s="16">
        <v>0</v>
      </c>
      <c r="P1680" s="16" t="s">
        <v>78</v>
      </c>
      <c r="Q1680" s="16" t="s">
        <v>79</v>
      </c>
      <c r="R1680" s="16" t="s">
        <v>78</v>
      </c>
      <c r="S1680" s="16" t="s">
        <v>78</v>
      </c>
      <c r="T1680" s="14" t="s">
        <v>80</v>
      </c>
      <c r="U1680" s="13" t="s">
        <v>87</v>
      </c>
      <c r="V1680" s="14" t="s">
        <v>88</v>
      </c>
      <c r="W1680" s="13" t="s">
        <v>83</v>
      </c>
      <c r="X1680" s="17" t="s">
        <v>1973</v>
      </c>
      <c r="Y1680" s="14">
        <v>255</v>
      </c>
      <c r="Z1680" s="14" t="s">
        <v>89</v>
      </c>
      <c r="AA1680" s="13" t="s">
        <v>79</v>
      </c>
      <c r="AB1680" s="18" t="s">
        <v>86</v>
      </c>
      <c r="AC1680" s="4">
        <f t="shared" si="260"/>
        <v>1</v>
      </c>
      <c r="AD1680" s="2">
        <f>IF(COUNTIF(D$2:D1680,D1680)&gt;1,0,1)</f>
        <v>0</v>
      </c>
      <c r="AG1680" s="2">
        <f t="shared" si="261"/>
        <v>0</v>
      </c>
      <c r="AH1680" s="2">
        <f t="shared" si="267"/>
        <v>0</v>
      </c>
      <c r="AI1680" s="2">
        <f t="shared" si="262"/>
        <v>0</v>
      </c>
      <c r="AJ1680" s="44" t="str">
        <f t="shared" si="263"/>
        <v>47091512R30815700R</v>
      </c>
      <c r="AK1680" s="2">
        <f>IF(COUNTIF(AJ$2:AJ1680,AJ1680)&gt;1,0,1)</f>
        <v>1</v>
      </c>
      <c r="AL1680" s="2">
        <f t="shared" si="264"/>
        <v>0</v>
      </c>
      <c r="AM1680" s="2">
        <f t="shared" si="265"/>
        <v>0</v>
      </c>
      <c r="AN1680" s="2">
        <f t="shared" si="266"/>
        <v>0</v>
      </c>
      <c r="AO1680" s="2" t="str">
        <f>VLOOKUP(D1680,'[1]Matriculados PD 2015_2019'!$D:$F,3,0)</f>
        <v>completo</v>
      </c>
      <c r="AP1680" s="2">
        <f t="shared" si="268"/>
        <v>0</v>
      </c>
      <c r="AQ1680" s="2">
        <f t="shared" si="269"/>
        <v>0</v>
      </c>
    </row>
    <row r="1681" spans="1:43">
      <c r="A1681" s="2">
        <v>530</v>
      </c>
      <c r="B1681" s="6" t="s">
        <v>1</v>
      </c>
      <c r="C1681" s="7" t="s">
        <v>70</v>
      </c>
      <c r="D1681" s="7" t="s">
        <v>71</v>
      </c>
      <c r="E1681" s="7">
        <v>20024077</v>
      </c>
      <c r="F1681" s="7">
        <v>102481</v>
      </c>
      <c r="G1681" s="8" t="s">
        <v>72</v>
      </c>
      <c r="H1681" s="7" t="s">
        <v>73</v>
      </c>
      <c r="I1681" s="7" t="s">
        <v>74</v>
      </c>
      <c r="J1681" s="8" t="s">
        <v>75</v>
      </c>
      <c r="K1681" s="8" t="s">
        <v>76</v>
      </c>
      <c r="L1681" s="7">
        <v>2018</v>
      </c>
      <c r="M1681" s="9">
        <v>43516</v>
      </c>
      <c r="N1681" s="10" t="s">
        <v>77</v>
      </c>
      <c r="O1681" s="10">
        <v>0</v>
      </c>
      <c r="P1681" s="10" t="s">
        <v>78</v>
      </c>
      <c r="Q1681" s="10" t="s">
        <v>79</v>
      </c>
      <c r="R1681" s="10" t="s">
        <v>78</v>
      </c>
      <c r="S1681" s="10" t="s">
        <v>78</v>
      </c>
      <c r="T1681" s="8" t="s">
        <v>90</v>
      </c>
      <c r="U1681" s="7" t="s">
        <v>81</v>
      </c>
      <c r="V1681" s="8" t="s">
        <v>82</v>
      </c>
      <c r="W1681" s="7" t="s">
        <v>83</v>
      </c>
      <c r="X1681" s="11" t="s">
        <v>84</v>
      </c>
      <c r="Y1681" s="8">
        <v>640</v>
      </c>
      <c r="Z1681" s="8" t="s">
        <v>85</v>
      </c>
      <c r="AA1681" s="7" t="s">
        <v>79</v>
      </c>
      <c r="AB1681" s="12" t="s">
        <v>86</v>
      </c>
      <c r="AC1681" s="4">
        <f t="shared" si="260"/>
        <v>1</v>
      </c>
      <c r="AD1681" s="2">
        <f>IF(COUNTIF(D$2:D1681,D1681)&gt;1,0,1)</f>
        <v>0</v>
      </c>
      <c r="AG1681" s="2">
        <f t="shared" si="261"/>
        <v>0</v>
      </c>
      <c r="AH1681" s="2">
        <f t="shared" si="267"/>
        <v>0</v>
      </c>
      <c r="AI1681" s="2">
        <f t="shared" si="262"/>
        <v>0</v>
      </c>
      <c r="AJ1681" s="44" t="str">
        <f t="shared" si="263"/>
        <v>47091512R28466746Z</v>
      </c>
      <c r="AK1681" s="2">
        <f>IF(COUNTIF(AJ$2:AJ1681,AJ1681)&gt;1,0,1)</f>
        <v>0</v>
      </c>
      <c r="AL1681" s="2">
        <f t="shared" si="264"/>
        <v>0</v>
      </c>
      <c r="AM1681" s="2">
        <f t="shared" si="265"/>
        <v>0</v>
      </c>
      <c r="AN1681" s="2">
        <f t="shared" si="266"/>
        <v>0</v>
      </c>
      <c r="AO1681" s="2" t="str">
        <f>VLOOKUP(D1681,'[1]Matriculados PD 2015_2019'!$D:$F,3,0)</f>
        <v>completo</v>
      </c>
      <c r="AP1681" s="2">
        <f t="shared" si="268"/>
        <v>0</v>
      </c>
      <c r="AQ1681" s="2">
        <f t="shared" si="269"/>
        <v>0</v>
      </c>
    </row>
    <row r="1682" spans="1:43">
      <c r="A1682" s="2">
        <v>530</v>
      </c>
      <c r="B1682" s="5" t="s">
        <v>1</v>
      </c>
      <c r="C1682" s="13" t="s">
        <v>91</v>
      </c>
      <c r="D1682" s="13" t="s">
        <v>92</v>
      </c>
      <c r="E1682" s="13">
        <v>10321387</v>
      </c>
      <c r="F1682" s="13">
        <v>102481</v>
      </c>
      <c r="G1682" s="14" t="s">
        <v>93</v>
      </c>
      <c r="H1682" s="13" t="s">
        <v>83</v>
      </c>
      <c r="I1682" s="13" t="s">
        <v>94</v>
      </c>
      <c r="J1682" s="14" t="s">
        <v>75</v>
      </c>
      <c r="K1682" s="14" t="s">
        <v>95</v>
      </c>
      <c r="L1682" s="13">
        <v>2018</v>
      </c>
      <c r="M1682" s="15">
        <v>43444</v>
      </c>
      <c r="N1682" s="16" t="s">
        <v>77</v>
      </c>
      <c r="O1682" s="16">
        <v>0</v>
      </c>
      <c r="P1682" s="16" t="s">
        <v>78</v>
      </c>
      <c r="Q1682" s="16" t="s">
        <v>78</v>
      </c>
      <c r="R1682" s="16" t="s">
        <v>78</v>
      </c>
      <c r="S1682" s="16" t="s">
        <v>79</v>
      </c>
      <c r="T1682" s="14" t="s">
        <v>80</v>
      </c>
      <c r="U1682" s="13" t="s">
        <v>96</v>
      </c>
      <c r="V1682" s="14" t="s">
        <v>97</v>
      </c>
      <c r="W1682" s="13" t="s">
        <v>73</v>
      </c>
      <c r="X1682" s="17" t="s">
        <v>4696</v>
      </c>
      <c r="Y1682" s="14">
        <v>240</v>
      </c>
      <c r="Z1682" s="14" t="s">
        <v>98</v>
      </c>
      <c r="AA1682" s="13" t="s">
        <v>99</v>
      </c>
      <c r="AB1682" s="18" t="s">
        <v>100</v>
      </c>
      <c r="AC1682" s="4">
        <f t="shared" si="260"/>
        <v>1</v>
      </c>
      <c r="AD1682" s="2">
        <f>IF(COUNTIF(D$2:D1682,D1682)&gt;1,0,1)</f>
        <v>1</v>
      </c>
      <c r="AG1682" s="2">
        <f t="shared" si="261"/>
        <v>0</v>
      </c>
      <c r="AH1682" s="2">
        <f t="shared" si="267"/>
        <v>0</v>
      </c>
      <c r="AI1682" s="2">
        <f t="shared" si="262"/>
        <v>1</v>
      </c>
      <c r="AJ1682" s="44" t="str">
        <f t="shared" si="263"/>
        <v>14290604N30036147X</v>
      </c>
      <c r="AK1682" s="2">
        <f>IF(COUNTIF(AJ$2:AJ1682,AJ1682)&gt;1,0,1)</f>
        <v>1</v>
      </c>
      <c r="AL1682" s="2">
        <f t="shared" si="264"/>
        <v>1</v>
      </c>
      <c r="AM1682" s="2">
        <f t="shared" si="265"/>
        <v>1</v>
      </c>
      <c r="AN1682" s="2">
        <f t="shared" si="266"/>
        <v>1</v>
      </c>
      <c r="AO1682" s="2" t="str">
        <f>VLOOKUP(D1682,'[1]Matriculados PD 2015_2019'!$D:$F,3,0)</f>
        <v>completo</v>
      </c>
      <c r="AP1682" s="2">
        <f t="shared" si="268"/>
        <v>1</v>
      </c>
      <c r="AQ1682" s="2">
        <f t="shared" si="269"/>
        <v>0</v>
      </c>
    </row>
    <row r="1683" spans="1:43">
      <c r="A1683" s="2">
        <v>530</v>
      </c>
      <c r="B1683" s="6" t="s">
        <v>1</v>
      </c>
      <c r="C1683" s="7" t="s">
        <v>91</v>
      </c>
      <c r="D1683" s="7" t="s">
        <v>92</v>
      </c>
      <c r="E1683" s="7">
        <v>10321387</v>
      </c>
      <c r="F1683" s="7">
        <v>102481</v>
      </c>
      <c r="G1683" s="8" t="s">
        <v>93</v>
      </c>
      <c r="H1683" s="7" t="s">
        <v>83</v>
      </c>
      <c r="I1683" s="7" t="s">
        <v>94</v>
      </c>
      <c r="J1683" s="8" t="s">
        <v>75</v>
      </c>
      <c r="K1683" s="8" t="s">
        <v>95</v>
      </c>
      <c r="L1683" s="7">
        <v>2018</v>
      </c>
      <c r="M1683" s="9">
        <v>43444</v>
      </c>
      <c r="N1683" s="10" t="s">
        <v>77</v>
      </c>
      <c r="O1683" s="10">
        <v>0</v>
      </c>
      <c r="P1683" s="10" t="s">
        <v>78</v>
      </c>
      <c r="Q1683" s="10" t="s">
        <v>78</v>
      </c>
      <c r="R1683" s="10" t="s">
        <v>78</v>
      </c>
      <c r="S1683" s="10" t="s">
        <v>79</v>
      </c>
      <c r="T1683" s="8" t="s">
        <v>80</v>
      </c>
      <c r="U1683" s="7" t="s">
        <v>101</v>
      </c>
      <c r="V1683" s="8" t="s">
        <v>102</v>
      </c>
      <c r="W1683" s="7" t="s">
        <v>73</v>
      </c>
      <c r="X1683" s="11" t="s">
        <v>4696</v>
      </c>
      <c r="Y1683" s="8">
        <v>240</v>
      </c>
      <c r="Z1683" s="8" t="s">
        <v>98</v>
      </c>
      <c r="AA1683" s="7" t="s">
        <v>99</v>
      </c>
      <c r="AB1683" s="12" t="s">
        <v>100</v>
      </c>
      <c r="AC1683" s="4">
        <f t="shared" si="260"/>
        <v>1</v>
      </c>
      <c r="AD1683" s="2">
        <f>IF(COUNTIF(D$2:D1683,D1683)&gt;1,0,1)</f>
        <v>0</v>
      </c>
      <c r="AG1683" s="2">
        <f t="shared" si="261"/>
        <v>0</v>
      </c>
      <c r="AH1683" s="2">
        <f t="shared" si="267"/>
        <v>0</v>
      </c>
      <c r="AI1683" s="2">
        <f t="shared" si="262"/>
        <v>0</v>
      </c>
      <c r="AJ1683" s="44" t="str">
        <f t="shared" si="263"/>
        <v>14290604N30965802M</v>
      </c>
      <c r="AK1683" s="2">
        <f>IF(COUNTIF(AJ$2:AJ1683,AJ1683)&gt;1,0,1)</f>
        <v>1</v>
      </c>
      <c r="AL1683" s="2">
        <f t="shared" si="264"/>
        <v>0</v>
      </c>
      <c r="AM1683" s="2">
        <f t="shared" si="265"/>
        <v>0</v>
      </c>
      <c r="AN1683" s="2">
        <f t="shared" si="266"/>
        <v>0</v>
      </c>
      <c r="AO1683" s="2" t="str">
        <f>VLOOKUP(D1683,'[1]Matriculados PD 2015_2019'!$D:$F,3,0)</f>
        <v>completo</v>
      </c>
      <c r="AP1683" s="2">
        <f t="shared" si="268"/>
        <v>0</v>
      </c>
      <c r="AQ1683" s="2">
        <f t="shared" si="269"/>
        <v>0</v>
      </c>
    </row>
    <row r="1684" spans="1:43">
      <c r="A1684" s="2">
        <v>530</v>
      </c>
      <c r="B1684" s="5" t="s">
        <v>1</v>
      </c>
      <c r="C1684" s="13" t="s">
        <v>91</v>
      </c>
      <c r="D1684" s="13" t="s">
        <v>92</v>
      </c>
      <c r="E1684" s="13">
        <v>10321387</v>
      </c>
      <c r="F1684" s="13">
        <v>102481</v>
      </c>
      <c r="G1684" s="14" t="s">
        <v>93</v>
      </c>
      <c r="H1684" s="13" t="s">
        <v>83</v>
      </c>
      <c r="I1684" s="13" t="s">
        <v>94</v>
      </c>
      <c r="J1684" s="14" t="s">
        <v>75</v>
      </c>
      <c r="K1684" s="14" t="s">
        <v>95</v>
      </c>
      <c r="L1684" s="13">
        <v>2018</v>
      </c>
      <c r="M1684" s="15">
        <v>43444</v>
      </c>
      <c r="N1684" s="16" t="s">
        <v>77</v>
      </c>
      <c r="O1684" s="16">
        <v>0</v>
      </c>
      <c r="P1684" s="16" t="s">
        <v>78</v>
      </c>
      <c r="Q1684" s="16" t="s">
        <v>78</v>
      </c>
      <c r="R1684" s="16" t="s">
        <v>78</v>
      </c>
      <c r="S1684" s="16" t="s">
        <v>79</v>
      </c>
      <c r="T1684" s="14" t="s">
        <v>90</v>
      </c>
      <c r="U1684" s="13" t="s">
        <v>103</v>
      </c>
      <c r="V1684" s="14" t="s">
        <v>104</v>
      </c>
      <c r="W1684" s="13" t="s">
        <v>83</v>
      </c>
      <c r="X1684" s="17" t="s">
        <v>105</v>
      </c>
      <c r="Y1684" s="14">
        <v>705</v>
      </c>
      <c r="Z1684" s="14" t="s">
        <v>106</v>
      </c>
      <c r="AA1684" s="13" t="s">
        <v>107</v>
      </c>
      <c r="AB1684" s="18" t="s">
        <v>108</v>
      </c>
      <c r="AC1684" s="4">
        <f t="shared" si="260"/>
        <v>1</v>
      </c>
      <c r="AD1684" s="2">
        <f>IF(COUNTIF(D$2:D1684,D1684)&gt;1,0,1)</f>
        <v>0</v>
      </c>
      <c r="AG1684" s="2">
        <f t="shared" si="261"/>
        <v>0</v>
      </c>
      <c r="AH1684" s="2">
        <f t="shared" si="267"/>
        <v>0</v>
      </c>
      <c r="AI1684" s="2">
        <f t="shared" si="262"/>
        <v>0</v>
      </c>
      <c r="AJ1684" s="44" t="str">
        <f t="shared" si="263"/>
        <v>14290604N30800610E</v>
      </c>
      <c r="AK1684" s="2">
        <f>IF(COUNTIF(AJ$2:AJ1684,AJ1684)&gt;1,0,1)</f>
        <v>1</v>
      </c>
      <c r="AL1684" s="2">
        <f t="shared" si="264"/>
        <v>0</v>
      </c>
      <c r="AM1684" s="2">
        <f t="shared" si="265"/>
        <v>0</v>
      </c>
      <c r="AN1684" s="2">
        <f t="shared" si="266"/>
        <v>0</v>
      </c>
      <c r="AO1684" s="2" t="str">
        <f>VLOOKUP(D1684,'[1]Matriculados PD 2015_2019'!$D:$F,3,0)</f>
        <v>completo</v>
      </c>
      <c r="AP1684" s="2">
        <f t="shared" si="268"/>
        <v>0</v>
      </c>
      <c r="AQ1684" s="2">
        <f t="shared" si="269"/>
        <v>0</v>
      </c>
    </row>
    <row r="1685" spans="1:43">
      <c r="A1685" s="2">
        <v>530</v>
      </c>
      <c r="B1685" s="6" t="s">
        <v>1</v>
      </c>
      <c r="C1685" s="7" t="s">
        <v>91</v>
      </c>
      <c r="D1685" s="7" t="s">
        <v>109</v>
      </c>
      <c r="E1685" s="7">
        <v>20054214</v>
      </c>
      <c r="F1685" s="7">
        <v>102481</v>
      </c>
      <c r="G1685" s="8" t="s">
        <v>110</v>
      </c>
      <c r="H1685" s="7" t="s">
        <v>73</v>
      </c>
      <c r="I1685" s="7" t="s">
        <v>111</v>
      </c>
      <c r="J1685" s="8" t="s">
        <v>75</v>
      </c>
      <c r="K1685" s="8" t="s">
        <v>112</v>
      </c>
      <c r="L1685" s="7">
        <v>2018</v>
      </c>
      <c r="M1685" s="9">
        <v>43721</v>
      </c>
      <c r="N1685" s="10" t="s">
        <v>113</v>
      </c>
      <c r="O1685" s="10">
        <v>0</v>
      </c>
      <c r="P1685" s="10" t="s">
        <v>78</v>
      </c>
      <c r="Q1685" s="10" t="s">
        <v>78</v>
      </c>
      <c r="R1685" s="10" t="s">
        <v>78</v>
      </c>
      <c r="S1685" s="10" t="s">
        <v>78</v>
      </c>
      <c r="T1685" s="8" t="s">
        <v>80</v>
      </c>
      <c r="U1685" s="7" t="s">
        <v>114</v>
      </c>
      <c r="V1685" s="8" t="s">
        <v>115</v>
      </c>
      <c r="W1685" s="7" t="s">
        <v>83</v>
      </c>
      <c r="X1685" s="11" t="s">
        <v>116</v>
      </c>
      <c r="Y1685" s="8">
        <v>500</v>
      </c>
      <c r="Z1685" s="8" t="s">
        <v>117</v>
      </c>
      <c r="AA1685" s="7" t="s">
        <v>107</v>
      </c>
      <c r="AB1685" s="12" t="s">
        <v>108</v>
      </c>
      <c r="AC1685" s="4">
        <f t="shared" si="260"/>
        <v>1</v>
      </c>
      <c r="AD1685" s="2">
        <f>IF(COUNTIF(D$2:D1685,D1685)&gt;1,0,1)</f>
        <v>1</v>
      </c>
      <c r="AG1685" s="2">
        <f t="shared" si="261"/>
        <v>0</v>
      </c>
      <c r="AH1685" s="2">
        <f t="shared" si="267"/>
        <v>0</v>
      </c>
      <c r="AI1685" s="2">
        <f t="shared" si="262"/>
        <v>0</v>
      </c>
      <c r="AJ1685" s="44" t="str">
        <f t="shared" si="263"/>
        <v>RL204648030943250Q</v>
      </c>
      <c r="AK1685" s="2">
        <f>IF(COUNTIF(AJ$2:AJ1685,AJ1685)&gt;1,0,1)</f>
        <v>1</v>
      </c>
      <c r="AL1685" s="2">
        <f t="shared" si="264"/>
        <v>1</v>
      </c>
      <c r="AM1685" s="2">
        <f t="shared" si="265"/>
        <v>0</v>
      </c>
      <c r="AN1685" s="2">
        <f t="shared" si="266"/>
        <v>1</v>
      </c>
      <c r="AO1685" s="2" t="str">
        <f>VLOOKUP(D1685,'[1]Matriculados PD 2015_2019'!$D:$F,3,0)</f>
        <v>completo</v>
      </c>
      <c r="AP1685" s="2">
        <f t="shared" si="268"/>
        <v>1</v>
      </c>
      <c r="AQ1685" s="2">
        <f t="shared" si="269"/>
        <v>0</v>
      </c>
    </row>
    <row r="1686" spans="1:43">
      <c r="A1686" s="2">
        <v>530</v>
      </c>
      <c r="B1686" s="5" t="s">
        <v>1</v>
      </c>
      <c r="C1686" s="13" t="s">
        <v>91</v>
      </c>
      <c r="D1686" s="13" t="s">
        <v>109</v>
      </c>
      <c r="E1686" s="13">
        <v>20054214</v>
      </c>
      <c r="F1686" s="13">
        <v>102481</v>
      </c>
      <c r="G1686" s="14" t="s">
        <v>110</v>
      </c>
      <c r="H1686" s="13" t="s">
        <v>73</v>
      </c>
      <c r="I1686" s="13" t="s">
        <v>111</v>
      </c>
      <c r="J1686" s="14" t="s">
        <v>75</v>
      </c>
      <c r="K1686" s="14" t="s">
        <v>112</v>
      </c>
      <c r="L1686" s="13">
        <v>2018</v>
      </c>
      <c r="M1686" s="15">
        <v>43721</v>
      </c>
      <c r="N1686" s="16" t="s">
        <v>113</v>
      </c>
      <c r="O1686" s="16">
        <v>0</v>
      </c>
      <c r="P1686" s="16" t="s">
        <v>78</v>
      </c>
      <c r="Q1686" s="16" t="s">
        <v>78</v>
      </c>
      <c r="R1686" s="16" t="s">
        <v>78</v>
      </c>
      <c r="S1686" s="16" t="s">
        <v>78</v>
      </c>
      <c r="T1686" s="14" t="s">
        <v>80</v>
      </c>
      <c r="U1686" s="13" t="s">
        <v>118</v>
      </c>
      <c r="V1686" s="14" t="s">
        <v>119</v>
      </c>
      <c r="W1686" s="13" t="s">
        <v>83</v>
      </c>
      <c r="X1686" s="17" t="s">
        <v>116</v>
      </c>
      <c r="Y1686" s="14">
        <v>500</v>
      </c>
      <c r="Z1686" s="14" t="s">
        <v>117</v>
      </c>
      <c r="AA1686" s="13" t="s">
        <v>107</v>
      </c>
      <c r="AB1686" s="18" t="s">
        <v>108</v>
      </c>
      <c r="AC1686" s="4">
        <f t="shared" si="260"/>
        <v>1</v>
      </c>
      <c r="AD1686" s="2">
        <f>IF(COUNTIF(D$2:D1686,D1686)&gt;1,0,1)</f>
        <v>0</v>
      </c>
      <c r="AG1686" s="2">
        <f t="shared" si="261"/>
        <v>0</v>
      </c>
      <c r="AH1686" s="2">
        <f t="shared" si="267"/>
        <v>0</v>
      </c>
      <c r="AI1686" s="2">
        <f t="shared" si="262"/>
        <v>0</v>
      </c>
      <c r="AJ1686" s="44" t="str">
        <f t="shared" si="263"/>
        <v>RL204648050702674W</v>
      </c>
      <c r="AK1686" s="2">
        <f>IF(COUNTIF(AJ$2:AJ1686,AJ1686)&gt;1,0,1)</f>
        <v>1</v>
      </c>
      <c r="AL1686" s="2">
        <f t="shared" si="264"/>
        <v>0</v>
      </c>
      <c r="AM1686" s="2">
        <f t="shared" si="265"/>
        <v>0</v>
      </c>
      <c r="AN1686" s="2">
        <f t="shared" si="266"/>
        <v>0</v>
      </c>
      <c r="AO1686" s="2" t="str">
        <f>VLOOKUP(D1686,'[1]Matriculados PD 2015_2019'!$D:$F,3,0)</f>
        <v>completo</v>
      </c>
      <c r="AP1686" s="2">
        <f t="shared" si="268"/>
        <v>0</v>
      </c>
      <c r="AQ1686" s="2">
        <f t="shared" si="269"/>
        <v>0</v>
      </c>
    </row>
    <row r="1687" spans="1:43">
      <c r="A1687" s="2">
        <v>530</v>
      </c>
      <c r="B1687" s="6" t="s">
        <v>1</v>
      </c>
      <c r="C1687" s="7" t="s">
        <v>91</v>
      </c>
      <c r="D1687" s="7" t="s">
        <v>109</v>
      </c>
      <c r="E1687" s="7">
        <v>20054214</v>
      </c>
      <c r="F1687" s="7">
        <v>102481</v>
      </c>
      <c r="G1687" s="8" t="s">
        <v>110</v>
      </c>
      <c r="H1687" s="7" t="s">
        <v>73</v>
      </c>
      <c r="I1687" s="7" t="s">
        <v>111</v>
      </c>
      <c r="J1687" s="8" t="s">
        <v>75</v>
      </c>
      <c r="K1687" s="8" t="s">
        <v>112</v>
      </c>
      <c r="L1687" s="7">
        <v>2018</v>
      </c>
      <c r="M1687" s="9">
        <v>43721</v>
      </c>
      <c r="N1687" s="10" t="s">
        <v>113</v>
      </c>
      <c r="O1687" s="10">
        <v>0</v>
      </c>
      <c r="P1687" s="10" t="s">
        <v>78</v>
      </c>
      <c r="Q1687" s="10" t="s">
        <v>78</v>
      </c>
      <c r="R1687" s="10" t="s">
        <v>78</v>
      </c>
      <c r="S1687" s="10" t="s">
        <v>78</v>
      </c>
      <c r="T1687" s="8" t="s">
        <v>90</v>
      </c>
      <c r="U1687" s="7" t="s">
        <v>118</v>
      </c>
      <c r="V1687" s="8" t="s">
        <v>119</v>
      </c>
      <c r="W1687" s="7" t="s">
        <v>83</v>
      </c>
      <c r="X1687" s="11" t="s">
        <v>116</v>
      </c>
      <c r="Y1687" s="8">
        <v>500</v>
      </c>
      <c r="Z1687" s="8" t="s">
        <v>117</v>
      </c>
      <c r="AA1687" s="7" t="s">
        <v>107</v>
      </c>
      <c r="AB1687" s="12" t="s">
        <v>108</v>
      </c>
      <c r="AC1687" s="4">
        <f t="shared" si="260"/>
        <v>1</v>
      </c>
      <c r="AD1687" s="2">
        <f>IF(COUNTIF(D$2:D1687,D1687)&gt;1,0,1)</f>
        <v>0</v>
      </c>
      <c r="AG1687" s="2">
        <f t="shared" si="261"/>
        <v>0</v>
      </c>
      <c r="AH1687" s="2">
        <f t="shared" si="267"/>
        <v>0</v>
      </c>
      <c r="AI1687" s="2">
        <f t="shared" si="262"/>
        <v>0</v>
      </c>
      <c r="AJ1687" s="44" t="str">
        <f t="shared" si="263"/>
        <v>RL204648050702674W</v>
      </c>
      <c r="AK1687" s="2">
        <f>IF(COUNTIF(AJ$2:AJ1687,AJ1687)&gt;1,0,1)</f>
        <v>0</v>
      </c>
      <c r="AL1687" s="2">
        <f t="shared" si="264"/>
        <v>0</v>
      </c>
      <c r="AM1687" s="2">
        <f t="shared" si="265"/>
        <v>0</v>
      </c>
      <c r="AN1687" s="2">
        <f t="shared" si="266"/>
        <v>0</v>
      </c>
      <c r="AO1687" s="2" t="str">
        <f>VLOOKUP(D1687,'[1]Matriculados PD 2015_2019'!$D:$F,3,0)</f>
        <v>completo</v>
      </c>
      <c r="AP1687" s="2">
        <f t="shared" si="268"/>
        <v>0</v>
      </c>
      <c r="AQ1687" s="2">
        <f t="shared" si="269"/>
        <v>0</v>
      </c>
    </row>
    <row r="1688" spans="1:43">
      <c r="A1688" s="2">
        <v>530</v>
      </c>
      <c r="B1688" s="6" t="s">
        <v>1</v>
      </c>
      <c r="C1688" s="7" t="s">
        <v>120</v>
      </c>
      <c r="D1688" s="7" t="s">
        <v>121</v>
      </c>
      <c r="E1688" s="7">
        <v>20051900</v>
      </c>
      <c r="F1688" s="7">
        <v>102481</v>
      </c>
      <c r="G1688" s="8" t="s">
        <v>122</v>
      </c>
      <c r="H1688" s="7" t="s">
        <v>73</v>
      </c>
      <c r="I1688" s="7" t="s">
        <v>74</v>
      </c>
      <c r="J1688" s="8" t="s">
        <v>75</v>
      </c>
      <c r="K1688" s="8" t="s">
        <v>123</v>
      </c>
      <c r="L1688" s="7">
        <v>2018</v>
      </c>
      <c r="M1688" s="9">
        <v>43517</v>
      </c>
      <c r="N1688" s="10" t="s">
        <v>77</v>
      </c>
      <c r="O1688" s="10">
        <v>0</v>
      </c>
      <c r="P1688" s="10" t="s">
        <v>78</v>
      </c>
      <c r="Q1688" s="10" t="s">
        <v>79</v>
      </c>
      <c r="R1688" s="10" t="s">
        <v>78</v>
      </c>
      <c r="S1688" s="10" t="s">
        <v>79</v>
      </c>
      <c r="T1688" s="8" t="s">
        <v>80</v>
      </c>
      <c r="U1688" s="7" t="s">
        <v>81</v>
      </c>
      <c r="V1688" s="8" t="s">
        <v>82</v>
      </c>
      <c r="W1688" s="7" t="s">
        <v>83</v>
      </c>
      <c r="X1688" s="11" t="s">
        <v>84</v>
      </c>
      <c r="Y1688" s="8">
        <v>640</v>
      </c>
      <c r="Z1688" s="8" t="s">
        <v>85</v>
      </c>
      <c r="AA1688" s="7" t="s">
        <v>79</v>
      </c>
      <c r="AB1688" s="12" t="s">
        <v>86</v>
      </c>
      <c r="AC1688" s="4">
        <f t="shared" si="260"/>
        <v>1</v>
      </c>
      <c r="AD1688" s="2">
        <f>IF(COUNTIF(D$2:D1688,D1688)&gt;1,0,1)</f>
        <v>1</v>
      </c>
      <c r="AG1688" s="2">
        <f t="shared" si="261"/>
        <v>1</v>
      </c>
      <c r="AH1688" s="2">
        <f t="shared" si="267"/>
        <v>0</v>
      </c>
      <c r="AI1688" s="2">
        <f t="shared" si="262"/>
        <v>1</v>
      </c>
      <c r="AJ1688" s="44" t="str">
        <f t="shared" si="263"/>
        <v>04613904N28466746Z</v>
      </c>
      <c r="AK1688" s="2">
        <f>IF(COUNTIF(AJ$2:AJ1688,AJ1688)&gt;1,0,1)</f>
        <v>1</v>
      </c>
      <c r="AL1688" s="2">
        <f t="shared" si="264"/>
        <v>1</v>
      </c>
      <c r="AM1688" s="2">
        <f t="shared" si="265"/>
        <v>1</v>
      </c>
      <c r="AN1688" s="2">
        <f t="shared" si="266"/>
        <v>0</v>
      </c>
      <c r="AO1688" s="2" t="str">
        <f>VLOOKUP(D1688,'[1]Matriculados PD 2015_2019'!$D:$F,3,0)</f>
        <v>completo</v>
      </c>
      <c r="AP1688" s="2">
        <f t="shared" si="268"/>
        <v>1</v>
      </c>
      <c r="AQ1688" s="2">
        <f t="shared" si="269"/>
        <v>0</v>
      </c>
    </row>
    <row r="1689" spans="1:43">
      <c r="A1689" s="2">
        <v>530</v>
      </c>
      <c r="B1689" s="5" t="s">
        <v>1</v>
      </c>
      <c r="C1689" s="13" t="s">
        <v>120</v>
      </c>
      <c r="D1689" s="13" t="s">
        <v>121</v>
      </c>
      <c r="E1689" s="13">
        <v>20051900</v>
      </c>
      <c r="F1689" s="13">
        <v>102481</v>
      </c>
      <c r="G1689" s="14" t="s">
        <v>122</v>
      </c>
      <c r="H1689" s="13" t="s">
        <v>73</v>
      </c>
      <c r="I1689" s="13" t="s">
        <v>74</v>
      </c>
      <c r="J1689" s="14" t="s">
        <v>75</v>
      </c>
      <c r="K1689" s="14" t="s">
        <v>123</v>
      </c>
      <c r="L1689" s="13">
        <v>2018</v>
      </c>
      <c r="M1689" s="15">
        <v>43517</v>
      </c>
      <c r="N1689" s="16" t="s">
        <v>77</v>
      </c>
      <c r="O1689" s="16">
        <v>0</v>
      </c>
      <c r="P1689" s="16" t="s">
        <v>78</v>
      </c>
      <c r="Q1689" s="16" t="s">
        <v>79</v>
      </c>
      <c r="R1689" s="16" t="s">
        <v>78</v>
      </c>
      <c r="S1689" s="16" t="s">
        <v>79</v>
      </c>
      <c r="T1689" s="14" t="s">
        <v>80</v>
      </c>
      <c r="U1689" s="13" t="s">
        <v>87</v>
      </c>
      <c r="V1689" s="14" t="s">
        <v>88</v>
      </c>
      <c r="W1689" s="13" t="s">
        <v>83</v>
      </c>
      <c r="X1689" s="17" t="s">
        <v>1973</v>
      </c>
      <c r="Y1689" s="14">
        <v>255</v>
      </c>
      <c r="Z1689" s="14" t="s">
        <v>89</v>
      </c>
      <c r="AA1689" s="13" t="s">
        <v>79</v>
      </c>
      <c r="AB1689" s="18" t="s">
        <v>86</v>
      </c>
      <c r="AC1689" s="4">
        <f t="shared" si="260"/>
        <v>1</v>
      </c>
      <c r="AD1689" s="2">
        <f>IF(COUNTIF(D$2:D1689,D1689)&gt;1,0,1)</f>
        <v>0</v>
      </c>
      <c r="AG1689" s="2">
        <f t="shared" si="261"/>
        <v>0</v>
      </c>
      <c r="AH1689" s="2">
        <f t="shared" si="267"/>
        <v>0</v>
      </c>
      <c r="AI1689" s="2">
        <f t="shared" si="262"/>
        <v>0</v>
      </c>
      <c r="AJ1689" s="44" t="str">
        <f t="shared" si="263"/>
        <v>04613904N30815700R</v>
      </c>
      <c r="AK1689" s="2">
        <f>IF(COUNTIF(AJ$2:AJ1689,AJ1689)&gt;1,0,1)</f>
        <v>1</v>
      </c>
      <c r="AL1689" s="2">
        <f t="shared" si="264"/>
        <v>0</v>
      </c>
      <c r="AM1689" s="2">
        <f t="shared" si="265"/>
        <v>0</v>
      </c>
      <c r="AN1689" s="2">
        <f t="shared" si="266"/>
        <v>0</v>
      </c>
      <c r="AO1689" s="2" t="str">
        <f>VLOOKUP(D1689,'[1]Matriculados PD 2015_2019'!$D:$F,3,0)</f>
        <v>completo</v>
      </c>
      <c r="AP1689" s="2">
        <f t="shared" si="268"/>
        <v>0</v>
      </c>
      <c r="AQ1689" s="2">
        <f t="shared" si="269"/>
        <v>0</v>
      </c>
    </row>
    <row r="1690" spans="1:43">
      <c r="A1690" s="2">
        <v>530</v>
      </c>
      <c r="B1690" s="6" t="s">
        <v>1</v>
      </c>
      <c r="C1690" s="7" t="s">
        <v>120</v>
      </c>
      <c r="D1690" s="7" t="s">
        <v>121</v>
      </c>
      <c r="E1690" s="7">
        <v>20051900</v>
      </c>
      <c r="F1690" s="7">
        <v>102481</v>
      </c>
      <c r="G1690" s="8" t="s">
        <v>122</v>
      </c>
      <c r="H1690" s="7" t="s">
        <v>73</v>
      </c>
      <c r="I1690" s="7" t="s">
        <v>74</v>
      </c>
      <c r="J1690" s="8" t="s">
        <v>75</v>
      </c>
      <c r="K1690" s="8" t="s">
        <v>123</v>
      </c>
      <c r="L1690" s="7">
        <v>2018</v>
      </c>
      <c r="M1690" s="9">
        <v>43517</v>
      </c>
      <c r="N1690" s="10" t="s">
        <v>77</v>
      </c>
      <c r="O1690" s="10">
        <v>0</v>
      </c>
      <c r="P1690" s="10" t="s">
        <v>78</v>
      </c>
      <c r="Q1690" s="10" t="s">
        <v>79</v>
      </c>
      <c r="R1690" s="10" t="s">
        <v>78</v>
      </c>
      <c r="S1690" s="10" t="s">
        <v>79</v>
      </c>
      <c r="T1690" s="8" t="s">
        <v>90</v>
      </c>
      <c r="U1690" s="7" t="s">
        <v>81</v>
      </c>
      <c r="V1690" s="8" t="s">
        <v>82</v>
      </c>
      <c r="W1690" s="7" t="s">
        <v>83</v>
      </c>
      <c r="X1690" s="11" t="s">
        <v>84</v>
      </c>
      <c r="Y1690" s="8">
        <v>640</v>
      </c>
      <c r="Z1690" s="8" t="s">
        <v>85</v>
      </c>
      <c r="AA1690" s="7" t="s">
        <v>79</v>
      </c>
      <c r="AB1690" s="12" t="s">
        <v>86</v>
      </c>
      <c r="AC1690" s="4">
        <f t="shared" si="260"/>
        <v>1</v>
      </c>
      <c r="AD1690" s="2">
        <f>IF(COUNTIF(D$2:D1690,D1690)&gt;1,0,1)</f>
        <v>0</v>
      </c>
      <c r="AG1690" s="2">
        <f t="shared" si="261"/>
        <v>0</v>
      </c>
      <c r="AH1690" s="2">
        <f t="shared" si="267"/>
        <v>0</v>
      </c>
      <c r="AI1690" s="2">
        <f t="shared" si="262"/>
        <v>0</v>
      </c>
      <c r="AJ1690" s="44" t="str">
        <f t="shared" si="263"/>
        <v>04613904N28466746Z</v>
      </c>
      <c r="AK1690" s="2">
        <f>IF(COUNTIF(AJ$2:AJ1690,AJ1690)&gt;1,0,1)</f>
        <v>0</v>
      </c>
      <c r="AL1690" s="2">
        <f t="shared" si="264"/>
        <v>0</v>
      </c>
      <c r="AM1690" s="2">
        <f t="shared" si="265"/>
        <v>0</v>
      </c>
      <c r="AN1690" s="2">
        <f t="shared" si="266"/>
        <v>0</v>
      </c>
      <c r="AO1690" s="2" t="str">
        <f>VLOOKUP(D1690,'[1]Matriculados PD 2015_2019'!$D:$F,3,0)</f>
        <v>completo</v>
      </c>
      <c r="AP1690" s="2">
        <f t="shared" si="268"/>
        <v>0</v>
      </c>
      <c r="AQ1690" s="2">
        <f t="shared" si="269"/>
        <v>0</v>
      </c>
    </row>
    <row r="1691" spans="1:43">
      <c r="A1691" s="2">
        <v>530</v>
      </c>
      <c r="B1691" s="6" t="s">
        <v>1</v>
      </c>
      <c r="C1691" s="7" t="s">
        <v>120</v>
      </c>
      <c r="D1691" s="7" t="s">
        <v>124</v>
      </c>
      <c r="E1691" s="7">
        <v>20077533</v>
      </c>
      <c r="F1691" s="7">
        <v>102481</v>
      </c>
      <c r="G1691" s="8" t="s">
        <v>125</v>
      </c>
      <c r="H1691" s="7" t="s">
        <v>83</v>
      </c>
      <c r="I1691" s="7" t="s">
        <v>74</v>
      </c>
      <c r="J1691" s="8" t="s">
        <v>75</v>
      </c>
      <c r="K1691" s="8" t="s">
        <v>126</v>
      </c>
      <c r="L1691" s="7">
        <v>2018</v>
      </c>
      <c r="M1691" s="9">
        <v>43612</v>
      </c>
      <c r="N1691" s="10" t="s">
        <v>77</v>
      </c>
      <c r="O1691" s="10">
        <v>0</v>
      </c>
      <c r="P1691" s="10" t="s">
        <v>78</v>
      </c>
      <c r="Q1691" s="10" t="s">
        <v>79</v>
      </c>
      <c r="R1691" s="10" t="s">
        <v>78</v>
      </c>
      <c r="S1691" s="10" t="s">
        <v>78</v>
      </c>
      <c r="T1691" s="8" t="s">
        <v>80</v>
      </c>
      <c r="U1691" s="7" t="s">
        <v>127</v>
      </c>
      <c r="V1691" s="8" t="s">
        <v>128</v>
      </c>
      <c r="W1691" s="7" t="s">
        <v>83</v>
      </c>
      <c r="X1691" s="11" t="s">
        <v>129</v>
      </c>
      <c r="Y1691" s="8">
        <v>60</v>
      </c>
      <c r="Z1691" s="8" t="s">
        <v>129</v>
      </c>
      <c r="AA1691" s="7" t="s">
        <v>99</v>
      </c>
      <c r="AB1691" s="12" t="s">
        <v>100</v>
      </c>
      <c r="AC1691" s="4">
        <f t="shared" si="260"/>
        <v>1</v>
      </c>
      <c r="AD1691" s="2">
        <f>IF(COUNTIF(D$2:D1691,D1691)&gt;1,0,1)</f>
        <v>1</v>
      </c>
      <c r="AG1691" s="2">
        <f t="shared" si="261"/>
        <v>1</v>
      </c>
      <c r="AH1691" s="2">
        <f t="shared" si="267"/>
        <v>0</v>
      </c>
      <c r="AI1691" s="2">
        <f t="shared" si="262"/>
        <v>1</v>
      </c>
      <c r="AJ1691" s="44" t="str">
        <f t="shared" si="263"/>
        <v>15512721A05650349P</v>
      </c>
      <c r="AK1691" s="2">
        <f>IF(COUNTIF(AJ$2:AJ1691,AJ1691)&gt;1,0,1)</f>
        <v>1</v>
      </c>
      <c r="AL1691" s="2">
        <f t="shared" si="264"/>
        <v>1</v>
      </c>
      <c r="AM1691" s="2">
        <f t="shared" si="265"/>
        <v>0</v>
      </c>
      <c r="AN1691" s="2">
        <f t="shared" si="266"/>
        <v>0</v>
      </c>
      <c r="AO1691" s="2" t="str">
        <f>VLOOKUP(D1691,'[1]Matriculados PD 2015_2019'!$D:$F,3,0)</f>
        <v>completo</v>
      </c>
      <c r="AP1691" s="2">
        <f t="shared" si="268"/>
        <v>1</v>
      </c>
      <c r="AQ1691" s="2">
        <f t="shared" si="269"/>
        <v>0</v>
      </c>
    </row>
    <row r="1692" spans="1:43">
      <c r="A1692" s="2">
        <v>530</v>
      </c>
      <c r="B1692" s="5" t="s">
        <v>1</v>
      </c>
      <c r="C1692" s="13" t="s">
        <v>120</v>
      </c>
      <c r="D1692" s="13" t="s">
        <v>124</v>
      </c>
      <c r="E1692" s="13">
        <v>20077533</v>
      </c>
      <c r="F1692" s="13">
        <v>102481</v>
      </c>
      <c r="G1692" s="14" t="s">
        <v>125</v>
      </c>
      <c r="H1692" s="13" t="s">
        <v>83</v>
      </c>
      <c r="I1692" s="13" t="s">
        <v>74</v>
      </c>
      <c r="J1692" s="14" t="s">
        <v>75</v>
      </c>
      <c r="K1692" s="14" t="s">
        <v>126</v>
      </c>
      <c r="L1692" s="13">
        <v>2018</v>
      </c>
      <c r="M1692" s="15">
        <v>43612</v>
      </c>
      <c r="N1692" s="16" t="s">
        <v>77</v>
      </c>
      <c r="O1692" s="16">
        <v>0</v>
      </c>
      <c r="P1692" s="16" t="s">
        <v>78</v>
      </c>
      <c r="Q1692" s="16" t="s">
        <v>79</v>
      </c>
      <c r="R1692" s="16" t="s">
        <v>78</v>
      </c>
      <c r="S1692" s="16" t="s">
        <v>78</v>
      </c>
      <c r="T1692" s="14" t="s">
        <v>80</v>
      </c>
      <c r="U1692" s="13" t="s">
        <v>130</v>
      </c>
      <c r="V1692" s="14" t="s">
        <v>131</v>
      </c>
      <c r="W1692" s="13" t="s">
        <v>83</v>
      </c>
      <c r="X1692" s="17" t="s">
        <v>129</v>
      </c>
      <c r="Y1692" s="14">
        <v>60</v>
      </c>
      <c r="Z1692" s="14" t="s">
        <v>129</v>
      </c>
      <c r="AA1692" s="13" t="s">
        <v>99</v>
      </c>
      <c r="AB1692" s="18" t="s">
        <v>100</v>
      </c>
      <c r="AC1692" s="4">
        <f t="shared" si="260"/>
        <v>1</v>
      </c>
      <c r="AD1692" s="2">
        <f>IF(COUNTIF(D$2:D1692,D1692)&gt;1,0,1)</f>
        <v>0</v>
      </c>
      <c r="AG1692" s="2">
        <f t="shared" si="261"/>
        <v>0</v>
      </c>
      <c r="AH1692" s="2">
        <f t="shared" si="267"/>
        <v>0</v>
      </c>
      <c r="AI1692" s="2">
        <f t="shared" si="262"/>
        <v>0</v>
      </c>
      <c r="AJ1692" s="44" t="str">
        <f t="shared" si="263"/>
        <v>15512721A28398453P</v>
      </c>
      <c r="AK1692" s="2">
        <f>IF(COUNTIF(AJ$2:AJ1692,AJ1692)&gt;1,0,1)</f>
        <v>1</v>
      </c>
      <c r="AL1692" s="2">
        <f t="shared" si="264"/>
        <v>0</v>
      </c>
      <c r="AM1692" s="2">
        <f t="shared" si="265"/>
        <v>0</v>
      </c>
      <c r="AN1692" s="2">
        <f t="shared" si="266"/>
        <v>0</v>
      </c>
      <c r="AO1692" s="2" t="str">
        <f>VLOOKUP(D1692,'[1]Matriculados PD 2015_2019'!$D:$F,3,0)</f>
        <v>completo</v>
      </c>
      <c r="AP1692" s="2">
        <f t="shared" si="268"/>
        <v>0</v>
      </c>
      <c r="AQ1692" s="2">
        <f t="shared" si="269"/>
        <v>0</v>
      </c>
    </row>
    <row r="1693" spans="1:43">
      <c r="A1693" s="2">
        <v>530</v>
      </c>
      <c r="B1693" s="6" t="s">
        <v>1</v>
      </c>
      <c r="C1693" s="7" t="s">
        <v>120</v>
      </c>
      <c r="D1693" s="7" t="s">
        <v>124</v>
      </c>
      <c r="E1693" s="7">
        <v>20077533</v>
      </c>
      <c r="F1693" s="7">
        <v>102481</v>
      </c>
      <c r="G1693" s="8" t="s">
        <v>125</v>
      </c>
      <c r="H1693" s="7" t="s">
        <v>83</v>
      </c>
      <c r="I1693" s="7" t="s">
        <v>74</v>
      </c>
      <c r="J1693" s="8" t="s">
        <v>75</v>
      </c>
      <c r="K1693" s="8" t="s">
        <v>126</v>
      </c>
      <c r="L1693" s="7">
        <v>2018</v>
      </c>
      <c r="M1693" s="9">
        <v>43612</v>
      </c>
      <c r="N1693" s="10" t="s">
        <v>77</v>
      </c>
      <c r="O1693" s="10">
        <v>0</v>
      </c>
      <c r="P1693" s="10" t="s">
        <v>78</v>
      </c>
      <c r="Q1693" s="10" t="s">
        <v>79</v>
      </c>
      <c r="R1693" s="10" t="s">
        <v>78</v>
      </c>
      <c r="S1693" s="10" t="s">
        <v>78</v>
      </c>
      <c r="T1693" s="8" t="s">
        <v>90</v>
      </c>
      <c r="U1693" s="7" t="s">
        <v>127</v>
      </c>
      <c r="V1693" s="8" t="s">
        <v>128</v>
      </c>
      <c r="W1693" s="7" t="s">
        <v>83</v>
      </c>
      <c r="X1693" s="11" t="s">
        <v>129</v>
      </c>
      <c r="Y1693" s="8">
        <v>60</v>
      </c>
      <c r="Z1693" s="8" t="s">
        <v>129</v>
      </c>
      <c r="AA1693" s="7" t="s">
        <v>99</v>
      </c>
      <c r="AB1693" s="12" t="s">
        <v>100</v>
      </c>
      <c r="AC1693" s="4">
        <f t="shared" si="260"/>
        <v>1</v>
      </c>
      <c r="AD1693" s="2">
        <f>IF(COUNTIF(D$2:D1693,D1693)&gt;1,0,1)</f>
        <v>0</v>
      </c>
      <c r="AG1693" s="2">
        <f t="shared" si="261"/>
        <v>0</v>
      </c>
      <c r="AH1693" s="2">
        <f t="shared" si="267"/>
        <v>0</v>
      </c>
      <c r="AI1693" s="2">
        <f t="shared" si="262"/>
        <v>0</v>
      </c>
      <c r="AJ1693" s="44" t="str">
        <f t="shared" si="263"/>
        <v>15512721A05650349P</v>
      </c>
      <c r="AK1693" s="2">
        <f>IF(COUNTIF(AJ$2:AJ1693,AJ1693)&gt;1,0,1)</f>
        <v>0</v>
      </c>
      <c r="AL1693" s="2">
        <f t="shared" si="264"/>
        <v>0</v>
      </c>
      <c r="AM1693" s="2">
        <f t="shared" si="265"/>
        <v>0</v>
      </c>
      <c r="AN1693" s="2">
        <f t="shared" si="266"/>
        <v>0</v>
      </c>
      <c r="AO1693" s="2" t="str">
        <f>VLOOKUP(D1693,'[1]Matriculados PD 2015_2019'!$D:$F,3,0)</f>
        <v>completo</v>
      </c>
      <c r="AP1693" s="2">
        <f t="shared" si="268"/>
        <v>0</v>
      </c>
      <c r="AQ1693" s="2">
        <f t="shared" si="269"/>
        <v>0</v>
      </c>
    </row>
    <row r="1694" spans="1:43">
      <c r="A1694" s="2">
        <v>530</v>
      </c>
      <c r="B1694" s="5" t="s">
        <v>1</v>
      </c>
      <c r="C1694" s="13" t="s">
        <v>120</v>
      </c>
      <c r="D1694" s="13" t="s">
        <v>132</v>
      </c>
      <c r="E1694" s="13">
        <v>10184754</v>
      </c>
      <c r="F1694" s="13">
        <v>102481</v>
      </c>
      <c r="G1694" s="14" t="s">
        <v>133</v>
      </c>
      <c r="H1694" s="13" t="s">
        <v>73</v>
      </c>
      <c r="I1694" s="13" t="s">
        <v>74</v>
      </c>
      <c r="J1694" s="14" t="s">
        <v>75</v>
      </c>
      <c r="K1694" s="14" t="s">
        <v>134</v>
      </c>
      <c r="L1694" s="13">
        <v>2018</v>
      </c>
      <c r="M1694" s="15">
        <v>43658</v>
      </c>
      <c r="N1694" s="16" t="s">
        <v>77</v>
      </c>
      <c r="O1694" s="16">
        <v>0</v>
      </c>
      <c r="P1694" s="16" t="s">
        <v>78</v>
      </c>
      <c r="Q1694" s="16" t="s">
        <v>79</v>
      </c>
      <c r="R1694" s="16" t="s">
        <v>78</v>
      </c>
      <c r="S1694" s="16" t="s">
        <v>78</v>
      </c>
      <c r="T1694" s="14" t="s">
        <v>80</v>
      </c>
      <c r="U1694" s="13" t="s">
        <v>135</v>
      </c>
      <c r="V1694" s="14" t="s">
        <v>136</v>
      </c>
      <c r="W1694" s="13" t="s">
        <v>83</v>
      </c>
      <c r="X1694" s="17" t="s">
        <v>137</v>
      </c>
      <c r="Y1694" s="14">
        <v>420</v>
      </c>
      <c r="Z1694" s="14" t="s">
        <v>137</v>
      </c>
      <c r="AA1694" s="13" t="s">
        <v>99</v>
      </c>
      <c r="AB1694" s="18" t="s">
        <v>100</v>
      </c>
      <c r="AC1694" s="4">
        <f t="shared" si="260"/>
        <v>1</v>
      </c>
      <c r="AD1694" s="2">
        <f>IF(COUNTIF(D$2:D1694,D1694)&gt;1,0,1)</f>
        <v>1</v>
      </c>
      <c r="AG1694" s="2">
        <f t="shared" si="261"/>
        <v>1</v>
      </c>
      <c r="AH1694" s="2">
        <f t="shared" si="267"/>
        <v>0</v>
      </c>
      <c r="AI1694" s="2">
        <f t="shared" si="262"/>
        <v>1</v>
      </c>
      <c r="AJ1694" s="44" t="str">
        <f t="shared" si="263"/>
        <v>30953209Q07984268W</v>
      </c>
      <c r="AK1694" s="2">
        <f>IF(COUNTIF(AJ$2:AJ1694,AJ1694)&gt;1,0,1)</f>
        <v>1</v>
      </c>
      <c r="AL1694" s="2">
        <f t="shared" si="264"/>
        <v>1</v>
      </c>
      <c r="AM1694" s="2">
        <f t="shared" si="265"/>
        <v>0</v>
      </c>
      <c r="AN1694" s="2">
        <f t="shared" si="266"/>
        <v>0</v>
      </c>
      <c r="AO1694" s="2" t="str">
        <f>VLOOKUP(D1694,'[1]Matriculados PD 2015_2019'!$D:$F,3,0)</f>
        <v>completo</v>
      </c>
      <c r="AP1694" s="2">
        <f t="shared" si="268"/>
        <v>1</v>
      </c>
      <c r="AQ1694" s="2">
        <f t="shared" si="269"/>
        <v>0</v>
      </c>
    </row>
    <row r="1695" spans="1:43">
      <c r="A1695" s="2">
        <v>530</v>
      </c>
      <c r="B1695" s="6" t="s">
        <v>1</v>
      </c>
      <c r="C1695" s="7" t="s">
        <v>120</v>
      </c>
      <c r="D1695" s="7" t="s">
        <v>132</v>
      </c>
      <c r="E1695" s="7">
        <v>10184754</v>
      </c>
      <c r="F1695" s="7">
        <v>102481</v>
      </c>
      <c r="G1695" s="8" t="s">
        <v>133</v>
      </c>
      <c r="H1695" s="7" t="s">
        <v>73</v>
      </c>
      <c r="I1695" s="7" t="s">
        <v>74</v>
      </c>
      <c r="J1695" s="8" t="s">
        <v>75</v>
      </c>
      <c r="K1695" s="8" t="s">
        <v>134</v>
      </c>
      <c r="L1695" s="7">
        <v>2018</v>
      </c>
      <c r="M1695" s="9">
        <v>43658</v>
      </c>
      <c r="N1695" s="10" t="s">
        <v>77</v>
      </c>
      <c r="O1695" s="10">
        <v>0</v>
      </c>
      <c r="P1695" s="10" t="s">
        <v>78</v>
      </c>
      <c r="Q1695" s="10" t="s">
        <v>79</v>
      </c>
      <c r="R1695" s="10" t="s">
        <v>78</v>
      </c>
      <c r="S1695" s="10" t="s">
        <v>78</v>
      </c>
      <c r="T1695" s="8" t="s">
        <v>80</v>
      </c>
      <c r="U1695" s="7" t="s">
        <v>138</v>
      </c>
      <c r="V1695" s="8" t="s">
        <v>139</v>
      </c>
      <c r="W1695" s="7" t="s">
        <v>83</v>
      </c>
      <c r="X1695" s="11" t="s">
        <v>137</v>
      </c>
      <c r="Y1695" s="8">
        <v>420</v>
      </c>
      <c r="Z1695" s="8" t="s">
        <v>137</v>
      </c>
      <c r="AA1695" s="7" t="s">
        <v>99</v>
      </c>
      <c r="AB1695" s="12" t="s">
        <v>100</v>
      </c>
      <c r="AC1695" s="4">
        <f t="shared" si="260"/>
        <v>1</v>
      </c>
      <c r="AD1695" s="2">
        <f>IF(COUNTIF(D$2:D1695,D1695)&gt;1,0,1)</f>
        <v>0</v>
      </c>
      <c r="AG1695" s="2">
        <f t="shared" si="261"/>
        <v>0</v>
      </c>
      <c r="AH1695" s="2">
        <f t="shared" si="267"/>
        <v>0</v>
      </c>
      <c r="AI1695" s="2">
        <f t="shared" si="262"/>
        <v>0</v>
      </c>
      <c r="AJ1695" s="44" t="str">
        <f t="shared" si="263"/>
        <v>30953209QAA3594264</v>
      </c>
      <c r="AK1695" s="2">
        <f>IF(COUNTIF(AJ$2:AJ1695,AJ1695)&gt;1,0,1)</f>
        <v>1</v>
      </c>
      <c r="AL1695" s="2">
        <f t="shared" si="264"/>
        <v>0</v>
      </c>
      <c r="AM1695" s="2">
        <f t="shared" si="265"/>
        <v>0</v>
      </c>
      <c r="AN1695" s="2">
        <f t="shared" si="266"/>
        <v>0</v>
      </c>
      <c r="AO1695" s="2" t="str">
        <f>VLOOKUP(D1695,'[1]Matriculados PD 2015_2019'!$D:$F,3,0)</f>
        <v>completo</v>
      </c>
      <c r="AP1695" s="2">
        <f t="shared" si="268"/>
        <v>0</v>
      </c>
      <c r="AQ1695" s="2">
        <f t="shared" si="269"/>
        <v>0</v>
      </c>
    </row>
    <row r="1696" spans="1:43">
      <c r="A1696" s="2">
        <v>530</v>
      </c>
      <c r="B1696" s="5" t="s">
        <v>1</v>
      </c>
      <c r="C1696" s="13" t="s">
        <v>120</v>
      </c>
      <c r="D1696" s="13" t="s">
        <v>132</v>
      </c>
      <c r="E1696" s="13">
        <v>10184754</v>
      </c>
      <c r="F1696" s="13">
        <v>102481</v>
      </c>
      <c r="G1696" s="14" t="s">
        <v>133</v>
      </c>
      <c r="H1696" s="13" t="s">
        <v>73</v>
      </c>
      <c r="I1696" s="13" t="s">
        <v>74</v>
      </c>
      <c r="J1696" s="14" t="s">
        <v>75</v>
      </c>
      <c r="K1696" s="14" t="s">
        <v>134</v>
      </c>
      <c r="L1696" s="13">
        <v>2018</v>
      </c>
      <c r="M1696" s="15">
        <v>43658</v>
      </c>
      <c r="N1696" s="16" t="s">
        <v>77</v>
      </c>
      <c r="O1696" s="16">
        <v>0</v>
      </c>
      <c r="P1696" s="16" t="s">
        <v>78</v>
      </c>
      <c r="Q1696" s="16" t="s">
        <v>79</v>
      </c>
      <c r="R1696" s="16" t="s">
        <v>78</v>
      </c>
      <c r="S1696" s="16" t="s">
        <v>78</v>
      </c>
      <c r="T1696" s="14" t="s">
        <v>80</v>
      </c>
      <c r="U1696" s="13" t="s">
        <v>140</v>
      </c>
      <c r="V1696" s="14" t="s">
        <v>141</v>
      </c>
      <c r="W1696" s="13" t="s">
        <v>83</v>
      </c>
      <c r="X1696" s="17" t="s">
        <v>137</v>
      </c>
      <c r="Y1696" s="14">
        <v>420</v>
      </c>
      <c r="Z1696" s="14" t="s">
        <v>137</v>
      </c>
      <c r="AA1696" s="13" t="s">
        <v>99</v>
      </c>
      <c r="AB1696" s="18" t="s">
        <v>100</v>
      </c>
      <c r="AC1696" s="4">
        <f t="shared" si="260"/>
        <v>1</v>
      </c>
      <c r="AD1696" s="2">
        <f>IF(COUNTIF(D$2:D1696,D1696)&gt;1,0,1)</f>
        <v>0</v>
      </c>
      <c r="AG1696" s="2">
        <f t="shared" si="261"/>
        <v>0</v>
      </c>
      <c r="AH1696" s="2">
        <f t="shared" si="267"/>
        <v>0</v>
      </c>
      <c r="AI1696" s="2">
        <f t="shared" si="262"/>
        <v>0</v>
      </c>
      <c r="AJ1696" s="44" t="str">
        <f t="shared" si="263"/>
        <v>30953209QX01583221Q</v>
      </c>
      <c r="AK1696" s="2">
        <f>IF(COUNTIF(AJ$2:AJ1696,AJ1696)&gt;1,0,1)</f>
        <v>1</v>
      </c>
      <c r="AL1696" s="2">
        <f t="shared" si="264"/>
        <v>0</v>
      </c>
      <c r="AM1696" s="2">
        <f t="shared" si="265"/>
        <v>0</v>
      </c>
      <c r="AN1696" s="2">
        <f t="shared" si="266"/>
        <v>0</v>
      </c>
      <c r="AO1696" s="2" t="str">
        <f>VLOOKUP(D1696,'[1]Matriculados PD 2015_2019'!$D:$F,3,0)</f>
        <v>completo</v>
      </c>
      <c r="AP1696" s="2">
        <f t="shared" si="268"/>
        <v>0</v>
      </c>
      <c r="AQ1696" s="2">
        <f t="shared" si="269"/>
        <v>0</v>
      </c>
    </row>
    <row r="1697" spans="1:43">
      <c r="A1697" s="2">
        <v>530</v>
      </c>
      <c r="B1697" s="6" t="s">
        <v>1</v>
      </c>
      <c r="C1697" s="7" t="s">
        <v>120</v>
      </c>
      <c r="D1697" s="7" t="s">
        <v>132</v>
      </c>
      <c r="E1697" s="7">
        <v>10184754</v>
      </c>
      <c r="F1697" s="7">
        <v>102481</v>
      </c>
      <c r="G1697" s="8" t="s">
        <v>133</v>
      </c>
      <c r="H1697" s="7" t="s">
        <v>73</v>
      </c>
      <c r="I1697" s="7" t="s">
        <v>74</v>
      </c>
      <c r="J1697" s="8" t="s">
        <v>75</v>
      </c>
      <c r="K1697" s="8" t="s">
        <v>134</v>
      </c>
      <c r="L1697" s="7">
        <v>2018</v>
      </c>
      <c r="M1697" s="9">
        <v>43658</v>
      </c>
      <c r="N1697" s="10" t="s">
        <v>77</v>
      </c>
      <c r="O1697" s="10">
        <v>0</v>
      </c>
      <c r="P1697" s="10" t="s">
        <v>78</v>
      </c>
      <c r="Q1697" s="10" t="s">
        <v>79</v>
      </c>
      <c r="R1697" s="10" t="s">
        <v>78</v>
      </c>
      <c r="S1697" s="10" t="s">
        <v>78</v>
      </c>
      <c r="T1697" s="8" t="s">
        <v>90</v>
      </c>
      <c r="U1697" s="7" t="s">
        <v>140</v>
      </c>
      <c r="V1697" s="8" t="s">
        <v>141</v>
      </c>
      <c r="W1697" s="7" t="s">
        <v>83</v>
      </c>
      <c r="X1697" s="11" t="s">
        <v>137</v>
      </c>
      <c r="Y1697" s="8">
        <v>420</v>
      </c>
      <c r="Z1697" s="8" t="s">
        <v>137</v>
      </c>
      <c r="AA1697" s="7" t="s">
        <v>99</v>
      </c>
      <c r="AB1697" s="12" t="s">
        <v>100</v>
      </c>
      <c r="AC1697" s="4">
        <f t="shared" si="260"/>
        <v>1</v>
      </c>
      <c r="AD1697" s="2">
        <f>IF(COUNTIF(D$2:D1697,D1697)&gt;1,0,1)</f>
        <v>0</v>
      </c>
      <c r="AG1697" s="2">
        <f t="shared" si="261"/>
        <v>0</v>
      </c>
      <c r="AH1697" s="2">
        <f t="shared" si="267"/>
        <v>0</v>
      </c>
      <c r="AI1697" s="2">
        <f t="shared" si="262"/>
        <v>0</v>
      </c>
      <c r="AJ1697" s="44" t="str">
        <f t="shared" si="263"/>
        <v>30953209QX01583221Q</v>
      </c>
      <c r="AK1697" s="2">
        <f>IF(COUNTIF(AJ$2:AJ1697,AJ1697)&gt;1,0,1)</f>
        <v>0</v>
      </c>
      <c r="AL1697" s="2">
        <f t="shared" si="264"/>
        <v>0</v>
      </c>
      <c r="AM1697" s="2">
        <f t="shared" si="265"/>
        <v>0</v>
      </c>
      <c r="AN1697" s="2">
        <f t="shared" si="266"/>
        <v>0</v>
      </c>
      <c r="AO1697" s="2" t="str">
        <f>VLOOKUP(D1697,'[1]Matriculados PD 2015_2019'!$D:$F,3,0)</f>
        <v>completo</v>
      </c>
      <c r="AP1697" s="2">
        <f t="shared" si="268"/>
        <v>0</v>
      </c>
      <c r="AQ1697" s="2">
        <f t="shared" si="269"/>
        <v>0</v>
      </c>
    </row>
    <row r="1698" spans="1:43">
      <c r="A1698" s="2">
        <v>530</v>
      </c>
      <c r="B1698" s="6" t="s">
        <v>1</v>
      </c>
      <c r="C1698" s="7" t="s">
        <v>120</v>
      </c>
      <c r="D1698" s="7" t="s">
        <v>142</v>
      </c>
      <c r="E1698" s="7">
        <v>10369535</v>
      </c>
      <c r="F1698" s="7">
        <v>102481</v>
      </c>
      <c r="G1698" s="8" t="s">
        <v>143</v>
      </c>
      <c r="H1698" s="7" t="s">
        <v>83</v>
      </c>
      <c r="I1698" s="7" t="s">
        <v>74</v>
      </c>
      <c r="J1698" s="8" t="s">
        <v>75</v>
      </c>
      <c r="K1698" s="8" t="s">
        <v>144</v>
      </c>
      <c r="L1698" s="7">
        <v>2018</v>
      </c>
      <c r="M1698" s="9">
        <v>43566</v>
      </c>
      <c r="N1698" s="10" t="s">
        <v>77</v>
      </c>
      <c r="O1698" s="10">
        <v>0</v>
      </c>
      <c r="P1698" s="10" t="s">
        <v>78</v>
      </c>
      <c r="Q1698" s="10" t="s">
        <v>78</v>
      </c>
      <c r="R1698" s="10" t="s">
        <v>78</v>
      </c>
      <c r="S1698" s="10" t="s">
        <v>78</v>
      </c>
      <c r="T1698" s="8" t="s">
        <v>80</v>
      </c>
      <c r="U1698" s="7" t="s">
        <v>145</v>
      </c>
      <c r="V1698" s="8" t="s">
        <v>146</v>
      </c>
      <c r="W1698" s="7" t="s">
        <v>83</v>
      </c>
      <c r="X1698" s="11" t="s">
        <v>137</v>
      </c>
      <c r="Y1698" s="8">
        <v>420</v>
      </c>
      <c r="Z1698" s="8" t="s">
        <v>137</v>
      </c>
      <c r="AA1698" s="7" t="s">
        <v>99</v>
      </c>
      <c r="AB1698" s="12" t="s">
        <v>100</v>
      </c>
      <c r="AC1698" s="4">
        <f t="shared" si="260"/>
        <v>1</v>
      </c>
      <c r="AD1698" s="2">
        <f>IF(COUNTIF(D$2:D1698,D1698)&gt;1,0,1)</f>
        <v>1</v>
      </c>
      <c r="AG1698" s="2">
        <f t="shared" si="261"/>
        <v>0</v>
      </c>
      <c r="AH1698" s="2">
        <f t="shared" si="267"/>
        <v>0</v>
      </c>
      <c r="AI1698" s="2">
        <f t="shared" si="262"/>
        <v>1</v>
      </c>
      <c r="AJ1698" s="44" t="str">
        <f t="shared" si="263"/>
        <v>30963517C25152583N</v>
      </c>
      <c r="AK1698" s="2">
        <f>IF(COUNTIF(AJ$2:AJ1698,AJ1698)&gt;1,0,1)</f>
        <v>1</v>
      </c>
      <c r="AL1698" s="2">
        <f t="shared" si="264"/>
        <v>1</v>
      </c>
      <c r="AM1698" s="2">
        <f t="shared" si="265"/>
        <v>0</v>
      </c>
      <c r="AN1698" s="2">
        <f t="shared" si="266"/>
        <v>0</v>
      </c>
      <c r="AO1698" s="2" t="str">
        <f>VLOOKUP(D1698,'[1]Matriculados PD 2015_2019'!$D:$F,3,0)</f>
        <v>completo</v>
      </c>
      <c r="AP1698" s="2">
        <f t="shared" si="268"/>
        <v>1</v>
      </c>
      <c r="AQ1698" s="2">
        <f t="shared" si="269"/>
        <v>0</v>
      </c>
    </row>
    <row r="1699" spans="1:43">
      <c r="A1699" s="2">
        <v>530</v>
      </c>
      <c r="B1699" s="5" t="s">
        <v>1</v>
      </c>
      <c r="C1699" s="13" t="s">
        <v>120</v>
      </c>
      <c r="D1699" s="13" t="s">
        <v>142</v>
      </c>
      <c r="E1699" s="13">
        <v>10369535</v>
      </c>
      <c r="F1699" s="13">
        <v>102481</v>
      </c>
      <c r="G1699" s="14" t="s">
        <v>143</v>
      </c>
      <c r="H1699" s="13" t="s">
        <v>83</v>
      </c>
      <c r="I1699" s="13" t="s">
        <v>74</v>
      </c>
      <c r="J1699" s="14" t="s">
        <v>75</v>
      </c>
      <c r="K1699" s="14" t="s">
        <v>144</v>
      </c>
      <c r="L1699" s="13">
        <v>2018</v>
      </c>
      <c r="M1699" s="15">
        <v>43566</v>
      </c>
      <c r="N1699" s="16" t="s">
        <v>77</v>
      </c>
      <c r="O1699" s="16">
        <v>0</v>
      </c>
      <c r="P1699" s="16" t="s">
        <v>78</v>
      </c>
      <c r="Q1699" s="16" t="s">
        <v>78</v>
      </c>
      <c r="R1699" s="16" t="s">
        <v>78</v>
      </c>
      <c r="S1699" s="16" t="s">
        <v>78</v>
      </c>
      <c r="T1699" s="14" t="s">
        <v>80</v>
      </c>
      <c r="U1699" s="13" t="s">
        <v>147</v>
      </c>
      <c r="V1699" s="14" t="s">
        <v>148</v>
      </c>
      <c r="W1699" s="13" t="s">
        <v>73</v>
      </c>
      <c r="X1699" s="17" t="s">
        <v>137</v>
      </c>
      <c r="Y1699" s="14">
        <v>420</v>
      </c>
      <c r="Z1699" s="14" t="s">
        <v>137</v>
      </c>
      <c r="AA1699" s="13" t="s">
        <v>99</v>
      </c>
      <c r="AB1699" s="18" t="s">
        <v>100</v>
      </c>
      <c r="AC1699" s="4">
        <f t="shared" si="260"/>
        <v>1</v>
      </c>
      <c r="AD1699" s="2">
        <f>IF(COUNTIF(D$2:D1699,D1699)&gt;1,0,1)</f>
        <v>0</v>
      </c>
      <c r="AG1699" s="2">
        <f t="shared" si="261"/>
        <v>0</v>
      </c>
      <c r="AH1699" s="2">
        <f t="shared" si="267"/>
        <v>0</v>
      </c>
      <c r="AI1699" s="2">
        <f t="shared" si="262"/>
        <v>0</v>
      </c>
      <c r="AJ1699" s="44" t="str">
        <f t="shared" si="263"/>
        <v>30963517C30416609Y</v>
      </c>
      <c r="AK1699" s="2">
        <f>IF(COUNTIF(AJ$2:AJ1699,AJ1699)&gt;1,0,1)</f>
        <v>1</v>
      </c>
      <c r="AL1699" s="2">
        <f t="shared" si="264"/>
        <v>0</v>
      </c>
      <c r="AM1699" s="2">
        <f t="shared" si="265"/>
        <v>0</v>
      </c>
      <c r="AN1699" s="2">
        <f t="shared" si="266"/>
        <v>0</v>
      </c>
      <c r="AO1699" s="2" t="str">
        <f>VLOOKUP(D1699,'[1]Matriculados PD 2015_2019'!$D:$F,3,0)</f>
        <v>completo</v>
      </c>
      <c r="AP1699" s="2">
        <f t="shared" si="268"/>
        <v>0</v>
      </c>
      <c r="AQ1699" s="2">
        <f t="shared" si="269"/>
        <v>0</v>
      </c>
    </row>
    <row r="1700" spans="1:43">
      <c r="A1700" s="2">
        <v>530</v>
      </c>
      <c r="B1700" s="6" t="s">
        <v>1</v>
      </c>
      <c r="C1700" s="7" t="s">
        <v>120</v>
      </c>
      <c r="D1700" s="7" t="s">
        <v>142</v>
      </c>
      <c r="E1700" s="7">
        <v>10369535</v>
      </c>
      <c r="F1700" s="7">
        <v>102481</v>
      </c>
      <c r="G1700" s="8" t="s">
        <v>143</v>
      </c>
      <c r="H1700" s="7" t="s">
        <v>83</v>
      </c>
      <c r="I1700" s="7" t="s">
        <v>74</v>
      </c>
      <c r="J1700" s="8" t="s">
        <v>75</v>
      </c>
      <c r="K1700" s="8" t="s">
        <v>144</v>
      </c>
      <c r="L1700" s="7">
        <v>2018</v>
      </c>
      <c r="M1700" s="9">
        <v>43566</v>
      </c>
      <c r="N1700" s="10" t="s">
        <v>77</v>
      </c>
      <c r="O1700" s="10">
        <v>0</v>
      </c>
      <c r="P1700" s="10" t="s">
        <v>78</v>
      </c>
      <c r="Q1700" s="10" t="s">
        <v>78</v>
      </c>
      <c r="R1700" s="10" t="s">
        <v>78</v>
      </c>
      <c r="S1700" s="10" t="s">
        <v>78</v>
      </c>
      <c r="T1700" s="8" t="s">
        <v>80</v>
      </c>
      <c r="U1700" s="7" t="s">
        <v>149</v>
      </c>
      <c r="V1700" s="8" t="s">
        <v>150</v>
      </c>
      <c r="W1700" s="7" t="s">
        <v>83</v>
      </c>
      <c r="X1700" s="11" t="s">
        <v>137</v>
      </c>
      <c r="Y1700" s="8">
        <v>420</v>
      </c>
      <c r="Z1700" s="8" t="s">
        <v>137</v>
      </c>
      <c r="AA1700" s="7" t="s">
        <v>99</v>
      </c>
      <c r="AB1700" s="12" t="s">
        <v>100</v>
      </c>
      <c r="AC1700" s="4">
        <f t="shared" si="260"/>
        <v>1</v>
      </c>
      <c r="AD1700" s="2">
        <f>IF(COUNTIF(D$2:D1700,D1700)&gt;1,0,1)</f>
        <v>0</v>
      </c>
      <c r="AG1700" s="2">
        <f t="shared" si="261"/>
        <v>0</v>
      </c>
      <c r="AH1700" s="2">
        <f t="shared" si="267"/>
        <v>0</v>
      </c>
      <c r="AI1700" s="2">
        <f t="shared" si="262"/>
        <v>0</v>
      </c>
      <c r="AJ1700" s="44" t="str">
        <f t="shared" si="263"/>
        <v>30963517C52360989V</v>
      </c>
      <c r="AK1700" s="2">
        <f>IF(COUNTIF(AJ$2:AJ1700,AJ1700)&gt;1,0,1)</f>
        <v>1</v>
      </c>
      <c r="AL1700" s="2">
        <f t="shared" si="264"/>
        <v>0</v>
      </c>
      <c r="AM1700" s="2">
        <f t="shared" si="265"/>
        <v>0</v>
      </c>
      <c r="AN1700" s="2">
        <f t="shared" si="266"/>
        <v>0</v>
      </c>
      <c r="AO1700" s="2" t="str">
        <f>VLOOKUP(D1700,'[1]Matriculados PD 2015_2019'!$D:$F,3,0)</f>
        <v>completo</v>
      </c>
      <c r="AP1700" s="2">
        <f t="shared" si="268"/>
        <v>0</v>
      </c>
      <c r="AQ1700" s="2">
        <f t="shared" si="269"/>
        <v>0</v>
      </c>
    </row>
    <row r="1701" spans="1:43">
      <c r="A1701" s="2">
        <v>530</v>
      </c>
      <c r="B1701" s="6" t="s">
        <v>1</v>
      </c>
      <c r="C1701" s="7" t="s">
        <v>120</v>
      </c>
      <c r="D1701" s="7" t="s">
        <v>142</v>
      </c>
      <c r="E1701" s="7">
        <v>10369535</v>
      </c>
      <c r="F1701" s="7">
        <v>102481</v>
      </c>
      <c r="G1701" s="8" t="s">
        <v>143</v>
      </c>
      <c r="H1701" s="7" t="s">
        <v>83</v>
      </c>
      <c r="I1701" s="7" t="s">
        <v>74</v>
      </c>
      <c r="J1701" s="8" t="s">
        <v>75</v>
      </c>
      <c r="K1701" s="8" t="s">
        <v>144</v>
      </c>
      <c r="L1701" s="7">
        <v>2018</v>
      </c>
      <c r="M1701" s="9">
        <v>43566</v>
      </c>
      <c r="N1701" s="10" t="s">
        <v>77</v>
      </c>
      <c r="O1701" s="10">
        <v>0</v>
      </c>
      <c r="P1701" s="10" t="s">
        <v>78</v>
      </c>
      <c r="Q1701" s="10" t="s">
        <v>78</v>
      </c>
      <c r="R1701" s="10" t="s">
        <v>78</v>
      </c>
      <c r="S1701" s="10" t="s">
        <v>78</v>
      </c>
      <c r="T1701" s="8" t="s">
        <v>90</v>
      </c>
      <c r="U1701" s="7" t="s">
        <v>149</v>
      </c>
      <c r="V1701" s="8" t="s">
        <v>150</v>
      </c>
      <c r="W1701" s="7" t="s">
        <v>83</v>
      </c>
      <c r="X1701" s="11" t="s">
        <v>137</v>
      </c>
      <c r="Y1701" s="8">
        <v>420</v>
      </c>
      <c r="Z1701" s="8" t="s">
        <v>137</v>
      </c>
      <c r="AA1701" s="7" t="s">
        <v>99</v>
      </c>
      <c r="AB1701" s="12" t="s">
        <v>100</v>
      </c>
      <c r="AC1701" s="4">
        <f t="shared" si="260"/>
        <v>1</v>
      </c>
      <c r="AD1701" s="2">
        <f>IF(COUNTIF(D$2:D1701,D1701)&gt;1,0,1)</f>
        <v>0</v>
      </c>
      <c r="AG1701" s="2">
        <f t="shared" si="261"/>
        <v>0</v>
      </c>
      <c r="AH1701" s="2">
        <f t="shared" si="267"/>
        <v>0</v>
      </c>
      <c r="AI1701" s="2">
        <f t="shared" si="262"/>
        <v>0</v>
      </c>
      <c r="AJ1701" s="44" t="str">
        <f t="shared" si="263"/>
        <v>30963517C52360989V</v>
      </c>
      <c r="AK1701" s="2">
        <f>IF(COUNTIF(AJ$2:AJ1701,AJ1701)&gt;1,0,1)</f>
        <v>0</v>
      </c>
      <c r="AL1701" s="2">
        <f t="shared" si="264"/>
        <v>0</v>
      </c>
      <c r="AM1701" s="2">
        <f t="shared" si="265"/>
        <v>0</v>
      </c>
      <c r="AN1701" s="2">
        <f t="shared" si="266"/>
        <v>0</v>
      </c>
      <c r="AO1701" s="2" t="str">
        <f>VLOOKUP(D1701,'[1]Matriculados PD 2015_2019'!$D:$F,3,0)</f>
        <v>completo</v>
      </c>
      <c r="AP1701" s="2">
        <f t="shared" si="268"/>
        <v>0</v>
      </c>
      <c r="AQ1701" s="2">
        <f t="shared" si="269"/>
        <v>0</v>
      </c>
    </row>
    <row r="1702" spans="1:43">
      <c r="A1702" s="2">
        <v>530</v>
      </c>
      <c r="B1702" s="5" t="s">
        <v>1</v>
      </c>
      <c r="C1702" s="13" t="s">
        <v>120</v>
      </c>
      <c r="D1702" s="13" t="s">
        <v>151</v>
      </c>
      <c r="E1702" s="13">
        <v>10348576</v>
      </c>
      <c r="F1702" s="13">
        <v>102481</v>
      </c>
      <c r="G1702" s="14" t="s">
        <v>152</v>
      </c>
      <c r="H1702" s="13" t="s">
        <v>73</v>
      </c>
      <c r="I1702" s="13" t="s">
        <v>74</v>
      </c>
      <c r="J1702" s="14" t="s">
        <v>75</v>
      </c>
      <c r="K1702" s="14" t="s">
        <v>153</v>
      </c>
      <c r="L1702" s="13">
        <v>2018</v>
      </c>
      <c r="M1702" s="15">
        <v>43735</v>
      </c>
      <c r="N1702" s="16" t="s">
        <v>77</v>
      </c>
      <c r="O1702" s="16">
        <v>0</v>
      </c>
      <c r="P1702" s="16" t="s">
        <v>78</v>
      </c>
      <c r="Q1702" s="16" t="s">
        <v>78</v>
      </c>
      <c r="R1702" s="16" t="s">
        <v>78</v>
      </c>
      <c r="S1702" s="16" t="s">
        <v>78</v>
      </c>
      <c r="T1702" s="14" t="s">
        <v>80</v>
      </c>
      <c r="U1702" s="13" t="s">
        <v>154</v>
      </c>
      <c r="V1702" s="14" t="s">
        <v>155</v>
      </c>
      <c r="W1702" s="13" t="s">
        <v>73</v>
      </c>
      <c r="X1702" s="17" t="s">
        <v>156</v>
      </c>
      <c r="Y1702" s="14">
        <v>617</v>
      </c>
      <c r="Z1702" s="14" t="s">
        <v>156</v>
      </c>
      <c r="AA1702" s="13" t="s">
        <v>79</v>
      </c>
      <c r="AB1702" s="18" t="s">
        <v>86</v>
      </c>
      <c r="AC1702" s="4">
        <f t="shared" si="260"/>
        <v>1</v>
      </c>
      <c r="AD1702" s="2">
        <f>IF(COUNTIF(D$2:D1702,D1702)&gt;1,0,1)</f>
        <v>1</v>
      </c>
      <c r="AG1702" s="2">
        <f t="shared" si="261"/>
        <v>0</v>
      </c>
      <c r="AH1702" s="2">
        <f t="shared" si="267"/>
        <v>0</v>
      </c>
      <c r="AI1702" s="2">
        <f t="shared" si="262"/>
        <v>1</v>
      </c>
      <c r="AJ1702" s="44" t="str">
        <f t="shared" si="263"/>
        <v>30967852P29793653M</v>
      </c>
      <c r="AK1702" s="2">
        <f>IF(COUNTIF(AJ$2:AJ1702,AJ1702)&gt;1,0,1)</f>
        <v>1</v>
      </c>
      <c r="AL1702" s="2">
        <f t="shared" si="264"/>
        <v>0</v>
      </c>
      <c r="AM1702" s="2">
        <f t="shared" si="265"/>
        <v>0</v>
      </c>
      <c r="AN1702" s="2">
        <f t="shared" si="266"/>
        <v>0</v>
      </c>
      <c r="AO1702" s="2">
        <f>VLOOKUP(D1702,'[1]Matriculados PD 2015_2019'!$D:$F,3,0)</f>
        <v>0</v>
      </c>
      <c r="AP1702" s="2">
        <f t="shared" si="268"/>
        <v>0</v>
      </c>
      <c r="AQ1702" s="2">
        <f t="shared" si="269"/>
        <v>0</v>
      </c>
    </row>
    <row r="1703" spans="1:43">
      <c r="A1703" s="2">
        <v>530</v>
      </c>
      <c r="B1703" s="6" t="s">
        <v>1</v>
      </c>
      <c r="C1703" s="7" t="s">
        <v>120</v>
      </c>
      <c r="D1703" s="7" t="s">
        <v>151</v>
      </c>
      <c r="E1703" s="7">
        <v>10348576</v>
      </c>
      <c r="F1703" s="7">
        <v>102481</v>
      </c>
      <c r="G1703" s="8" t="s">
        <v>152</v>
      </c>
      <c r="H1703" s="7" t="s">
        <v>73</v>
      </c>
      <c r="I1703" s="7" t="s">
        <v>74</v>
      </c>
      <c r="J1703" s="8" t="s">
        <v>75</v>
      </c>
      <c r="K1703" s="8" t="s">
        <v>153</v>
      </c>
      <c r="L1703" s="7">
        <v>2018</v>
      </c>
      <c r="M1703" s="9">
        <v>43735</v>
      </c>
      <c r="N1703" s="10" t="s">
        <v>77</v>
      </c>
      <c r="O1703" s="10">
        <v>0</v>
      </c>
      <c r="P1703" s="10" t="s">
        <v>78</v>
      </c>
      <c r="Q1703" s="10" t="s">
        <v>78</v>
      </c>
      <c r="R1703" s="10" t="s">
        <v>78</v>
      </c>
      <c r="S1703" s="10" t="s">
        <v>78</v>
      </c>
      <c r="T1703" s="8" t="s">
        <v>90</v>
      </c>
      <c r="U1703" s="7" t="s">
        <v>154</v>
      </c>
      <c r="V1703" s="8" t="s">
        <v>155</v>
      </c>
      <c r="W1703" s="7" t="s">
        <v>73</v>
      </c>
      <c r="X1703" s="11" t="s">
        <v>156</v>
      </c>
      <c r="Y1703" s="8">
        <v>617</v>
      </c>
      <c r="Z1703" s="8" t="s">
        <v>156</v>
      </c>
      <c r="AA1703" s="7" t="s">
        <v>79</v>
      </c>
      <c r="AB1703" s="12" t="s">
        <v>86</v>
      </c>
      <c r="AC1703" s="4">
        <f t="shared" si="260"/>
        <v>1</v>
      </c>
      <c r="AD1703" s="2">
        <f>IF(COUNTIF(D$2:D1703,D1703)&gt;1,0,1)</f>
        <v>0</v>
      </c>
      <c r="AG1703" s="2">
        <f t="shared" si="261"/>
        <v>0</v>
      </c>
      <c r="AH1703" s="2">
        <f t="shared" si="267"/>
        <v>0</v>
      </c>
      <c r="AI1703" s="2">
        <f t="shared" si="262"/>
        <v>0</v>
      </c>
      <c r="AJ1703" s="44" t="str">
        <f t="shared" si="263"/>
        <v>30967852P29793653M</v>
      </c>
      <c r="AK1703" s="2">
        <f>IF(COUNTIF(AJ$2:AJ1703,AJ1703)&gt;1,0,1)</f>
        <v>0</v>
      </c>
      <c r="AL1703" s="2">
        <f t="shared" si="264"/>
        <v>0</v>
      </c>
      <c r="AM1703" s="2">
        <f t="shared" si="265"/>
        <v>0</v>
      </c>
      <c r="AN1703" s="2">
        <f t="shared" si="266"/>
        <v>0</v>
      </c>
      <c r="AO1703" s="2">
        <f>VLOOKUP(D1703,'[1]Matriculados PD 2015_2019'!$D:$F,3,0)</f>
        <v>0</v>
      </c>
      <c r="AP1703" s="2">
        <f t="shared" si="268"/>
        <v>0</v>
      </c>
      <c r="AQ1703" s="2">
        <f t="shared" si="269"/>
        <v>0</v>
      </c>
    </row>
    <row r="1704" spans="1:43">
      <c r="A1704" s="2">
        <v>530</v>
      </c>
      <c r="B1704" s="5" t="s">
        <v>1</v>
      </c>
      <c r="C1704" s="13" t="s">
        <v>120</v>
      </c>
      <c r="D1704" s="13" t="s">
        <v>157</v>
      </c>
      <c r="E1704" s="13">
        <v>1083503</v>
      </c>
      <c r="F1704" s="13">
        <v>102481</v>
      </c>
      <c r="G1704" s="14" t="s">
        <v>158</v>
      </c>
      <c r="H1704" s="13" t="s">
        <v>73</v>
      </c>
      <c r="I1704" s="13" t="s">
        <v>74</v>
      </c>
      <c r="J1704" s="14" t="s">
        <v>75</v>
      </c>
      <c r="K1704" s="14" t="s">
        <v>159</v>
      </c>
      <c r="L1704" s="13">
        <v>2018</v>
      </c>
      <c r="M1704" s="15">
        <v>43434</v>
      </c>
      <c r="N1704" s="16" t="s">
        <v>77</v>
      </c>
      <c r="O1704" s="16">
        <v>0</v>
      </c>
      <c r="P1704" s="16" t="s">
        <v>78</v>
      </c>
      <c r="Q1704" s="16" t="s">
        <v>79</v>
      </c>
      <c r="R1704" s="16" t="s">
        <v>78</v>
      </c>
      <c r="S1704" s="16" t="s">
        <v>78</v>
      </c>
      <c r="T1704" s="14" t="s">
        <v>80</v>
      </c>
      <c r="U1704" s="13" t="s">
        <v>160</v>
      </c>
      <c r="V1704" s="14" t="s">
        <v>161</v>
      </c>
      <c r="W1704" s="13" t="s">
        <v>83</v>
      </c>
      <c r="X1704" s="17" t="s">
        <v>129</v>
      </c>
      <c r="Y1704" s="14">
        <v>60</v>
      </c>
      <c r="Z1704" s="14" t="s">
        <v>129</v>
      </c>
      <c r="AA1704" s="13" t="s">
        <v>99</v>
      </c>
      <c r="AB1704" s="18" t="s">
        <v>100</v>
      </c>
      <c r="AC1704" s="4">
        <f t="shared" si="260"/>
        <v>1</v>
      </c>
      <c r="AD1704" s="2">
        <f>IF(COUNTIF(D$2:D1704,D1704)&gt;1,0,1)</f>
        <v>1</v>
      </c>
      <c r="AG1704" s="2">
        <f t="shared" si="261"/>
        <v>1</v>
      </c>
      <c r="AH1704" s="2">
        <f t="shared" si="267"/>
        <v>0</v>
      </c>
      <c r="AI1704" s="2">
        <f t="shared" si="262"/>
        <v>1</v>
      </c>
      <c r="AJ1704" s="44" t="str">
        <f t="shared" si="263"/>
        <v>30989686S29729720N</v>
      </c>
      <c r="AK1704" s="2">
        <f>IF(COUNTIF(AJ$2:AJ1704,AJ1704)&gt;1,0,1)</f>
        <v>1</v>
      </c>
      <c r="AL1704" s="2">
        <f t="shared" si="264"/>
        <v>1</v>
      </c>
      <c r="AM1704" s="2">
        <f t="shared" si="265"/>
        <v>0</v>
      </c>
      <c r="AN1704" s="2">
        <f t="shared" si="266"/>
        <v>0</v>
      </c>
      <c r="AO1704" s="2" t="str">
        <f>VLOOKUP(D1704,'[1]Matriculados PD 2015_2019'!$D:$F,3,0)</f>
        <v>completo</v>
      </c>
      <c r="AP1704" s="2">
        <f t="shared" si="268"/>
        <v>1</v>
      </c>
      <c r="AQ1704" s="2">
        <f t="shared" si="269"/>
        <v>0</v>
      </c>
    </row>
    <row r="1705" spans="1:43">
      <c r="A1705" s="2">
        <v>530</v>
      </c>
      <c r="B1705" s="6" t="s">
        <v>1</v>
      </c>
      <c r="C1705" s="7" t="s">
        <v>120</v>
      </c>
      <c r="D1705" s="7" t="s">
        <v>157</v>
      </c>
      <c r="E1705" s="7">
        <v>1083503</v>
      </c>
      <c r="F1705" s="7">
        <v>102481</v>
      </c>
      <c r="G1705" s="8" t="s">
        <v>158</v>
      </c>
      <c r="H1705" s="7" t="s">
        <v>73</v>
      </c>
      <c r="I1705" s="7" t="s">
        <v>74</v>
      </c>
      <c r="J1705" s="8" t="s">
        <v>75</v>
      </c>
      <c r="K1705" s="8" t="s">
        <v>159</v>
      </c>
      <c r="L1705" s="7">
        <v>2018</v>
      </c>
      <c r="M1705" s="9">
        <v>43434</v>
      </c>
      <c r="N1705" s="10" t="s">
        <v>77</v>
      </c>
      <c r="O1705" s="10">
        <v>0</v>
      </c>
      <c r="P1705" s="10" t="s">
        <v>78</v>
      </c>
      <c r="Q1705" s="10" t="s">
        <v>79</v>
      </c>
      <c r="R1705" s="10" t="s">
        <v>78</v>
      </c>
      <c r="S1705" s="10" t="s">
        <v>78</v>
      </c>
      <c r="T1705" s="8" t="s">
        <v>80</v>
      </c>
      <c r="U1705" s="7" t="s">
        <v>162</v>
      </c>
      <c r="V1705" s="8" t="s">
        <v>163</v>
      </c>
      <c r="W1705" s="7" t="s">
        <v>73</v>
      </c>
      <c r="X1705" s="11" t="s">
        <v>129</v>
      </c>
      <c r="Y1705" s="8">
        <v>60</v>
      </c>
      <c r="Z1705" s="8" t="s">
        <v>129</v>
      </c>
      <c r="AA1705" s="7" t="s">
        <v>99</v>
      </c>
      <c r="AB1705" s="12" t="s">
        <v>100</v>
      </c>
      <c r="AC1705" s="4">
        <f t="shared" si="260"/>
        <v>1</v>
      </c>
      <c r="AD1705" s="2">
        <f>IF(COUNTIF(D$2:D1705,D1705)&gt;1,0,1)</f>
        <v>0</v>
      </c>
      <c r="AG1705" s="2">
        <f t="shared" si="261"/>
        <v>0</v>
      </c>
      <c r="AH1705" s="2">
        <f t="shared" si="267"/>
        <v>0</v>
      </c>
      <c r="AI1705" s="2">
        <f t="shared" si="262"/>
        <v>0</v>
      </c>
      <c r="AJ1705" s="44" t="str">
        <f t="shared" si="263"/>
        <v>30989686S75385976A</v>
      </c>
      <c r="AK1705" s="2">
        <f>IF(COUNTIF(AJ$2:AJ1705,AJ1705)&gt;1,0,1)</f>
        <v>1</v>
      </c>
      <c r="AL1705" s="2">
        <f t="shared" si="264"/>
        <v>0</v>
      </c>
      <c r="AM1705" s="2">
        <f t="shared" si="265"/>
        <v>0</v>
      </c>
      <c r="AN1705" s="2">
        <f t="shared" si="266"/>
        <v>0</v>
      </c>
      <c r="AO1705" s="2" t="str">
        <f>VLOOKUP(D1705,'[1]Matriculados PD 2015_2019'!$D:$F,3,0)</f>
        <v>completo</v>
      </c>
      <c r="AP1705" s="2">
        <f t="shared" si="268"/>
        <v>0</v>
      </c>
      <c r="AQ1705" s="2">
        <f t="shared" si="269"/>
        <v>0</v>
      </c>
    </row>
    <row r="1706" spans="1:43">
      <c r="A1706" s="2">
        <v>530</v>
      </c>
      <c r="B1706" s="6" t="s">
        <v>1</v>
      </c>
      <c r="C1706" s="7" t="s">
        <v>120</v>
      </c>
      <c r="D1706" s="7" t="s">
        <v>157</v>
      </c>
      <c r="E1706" s="7">
        <v>1083503</v>
      </c>
      <c r="F1706" s="7">
        <v>102481</v>
      </c>
      <c r="G1706" s="8" t="s">
        <v>158</v>
      </c>
      <c r="H1706" s="7" t="s">
        <v>73</v>
      </c>
      <c r="I1706" s="7" t="s">
        <v>74</v>
      </c>
      <c r="J1706" s="8" t="s">
        <v>75</v>
      </c>
      <c r="K1706" s="8" t="s">
        <v>159</v>
      </c>
      <c r="L1706" s="7">
        <v>2018</v>
      </c>
      <c r="M1706" s="9">
        <v>43434</v>
      </c>
      <c r="N1706" s="10" t="s">
        <v>77</v>
      </c>
      <c r="O1706" s="10">
        <v>0</v>
      </c>
      <c r="P1706" s="10" t="s">
        <v>78</v>
      </c>
      <c r="Q1706" s="10" t="s">
        <v>79</v>
      </c>
      <c r="R1706" s="10" t="s">
        <v>78</v>
      </c>
      <c r="S1706" s="10" t="s">
        <v>78</v>
      </c>
      <c r="T1706" s="8" t="s">
        <v>90</v>
      </c>
      <c r="U1706" s="7" t="s">
        <v>162</v>
      </c>
      <c r="V1706" s="8" t="s">
        <v>163</v>
      </c>
      <c r="W1706" s="7" t="s">
        <v>73</v>
      </c>
      <c r="X1706" s="11" t="s">
        <v>129</v>
      </c>
      <c r="Y1706" s="8">
        <v>60</v>
      </c>
      <c r="Z1706" s="8" t="s">
        <v>129</v>
      </c>
      <c r="AA1706" s="7" t="s">
        <v>99</v>
      </c>
      <c r="AB1706" s="12" t="s">
        <v>100</v>
      </c>
      <c r="AC1706" s="4">
        <f t="shared" si="260"/>
        <v>1</v>
      </c>
      <c r="AD1706" s="2">
        <f>IF(COUNTIF(D$2:D1706,D1706)&gt;1,0,1)</f>
        <v>0</v>
      </c>
      <c r="AG1706" s="2">
        <f t="shared" si="261"/>
        <v>0</v>
      </c>
      <c r="AH1706" s="2">
        <f t="shared" si="267"/>
        <v>0</v>
      </c>
      <c r="AI1706" s="2">
        <f t="shared" si="262"/>
        <v>0</v>
      </c>
      <c r="AJ1706" s="44" t="str">
        <f t="shared" si="263"/>
        <v>30989686S75385976A</v>
      </c>
      <c r="AK1706" s="2">
        <f>IF(COUNTIF(AJ$2:AJ1706,AJ1706)&gt;1,0,1)</f>
        <v>0</v>
      </c>
      <c r="AL1706" s="2">
        <f t="shared" si="264"/>
        <v>0</v>
      </c>
      <c r="AM1706" s="2">
        <f t="shared" si="265"/>
        <v>0</v>
      </c>
      <c r="AN1706" s="2">
        <f t="shared" si="266"/>
        <v>0</v>
      </c>
      <c r="AO1706" s="2" t="str">
        <f>VLOOKUP(D1706,'[1]Matriculados PD 2015_2019'!$D:$F,3,0)</f>
        <v>completo</v>
      </c>
      <c r="AP1706" s="2">
        <f t="shared" si="268"/>
        <v>0</v>
      </c>
      <c r="AQ1706" s="2">
        <f t="shared" si="269"/>
        <v>0</v>
      </c>
    </row>
    <row r="1707" spans="1:43">
      <c r="A1707" s="2">
        <v>530</v>
      </c>
      <c r="B1707" s="5" t="s">
        <v>1</v>
      </c>
      <c r="C1707" s="13" t="s">
        <v>120</v>
      </c>
      <c r="D1707" s="13" t="s">
        <v>164</v>
      </c>
      <c r="E1707" s="13">
        <v>10481978</v>
      </c>
      <c r="F1707" s="13">
        <v>102481</v>
      </c>
      <c r="G1707" s="14" t="s">
        <v>165</v>
      </c>
      <c r="H1707" s="13" t="s">
        <v>73</v>
      </c>
      <c r="I1707" s="13" t="s">
        <v>74</v>
      </c>
      <c r="J1707" s="14" t="s">
        <v>75</v>
      </c>
      <c r="K1707" s="14" t="s">
        <v>166</v>
      </c>
      <c r="L1707" s="13">
        <v>2018</v>
      </c>
      <c r="M1707" s="15">
        <v>43455</v>
      </c>
      <c r="N1707" s="16" t="s">
        <v>77</v>
      </c>
      <c r="O1707" s="16">
        <v>0</v>
      </c>
      <c r="P1707" s="16" t="s">
        <v>78</v>
      </c>
      <c r="Q1707" s="16" t="s">
        <v>79</v>
      </c>
      <c r="R1707" s="16" t="s">
        <v>78</v>
      </c>
      <c r="S1707" s="16" t="s">
        <v>78</v>
      </c>
      <c r="T1707" s="14" t="s">
        <v>80</v>
      </c>
      <c r="U1707" s="13" t="s">
        <v>167</v>
      </c>
      <c r="V1707" s="14" t="s">
        <v>168</v>
      </c>
      <c r="W1707" s="13" t="s">
        <v>73</v>
      </c>
      <c r="X1707" s="17" t="s">
        <v>4696</v>
      </c>
      <c r="Y1707" s="14">
        <v>240</v>
      </c>
      <c r="Z1707" s="14" t="s">
        <v>98</v>
      </c>
      <c r="AA1707" s="13" t="s">
        <v>99</v>
      </c>
      <c r="AB1707" s="18" t="s">
        <v>100</v>
      </c>
      <c r="AC1707" s="4">
        <f t="shared" si="260"/>
        <v>1</v>
      </c>
      <c r="AD1707" s="2">
        <f>IF(COUNTIF(D$2:D1707,D1707)&gt;1,0,1)</f>
        <v>1</v>
      </c>
      <c r="AG1707" s="2">
        <f t="shared" si="261"/>
        <v>1</v>
      </c>
      <c r="AH1707" s="2">
        <f t="shared" si="267"/>
        <v>0</v>
      </c>
      <c r="AI1707" s="2">
        <f t="shared" si="262"/>
        <v>1</v>
      </c>
      <c r="AJ1707" s="44" t="str">
        <f t="shared" si="263"/>
        <v>30997883R30449195R</v>
      </c>
      <c r="AK1707" s="2">
        <f>IF(COUNTIF(AJ$2:AJ1707,AJ1707)&gt;1,0,1)</f>
        <v>1</v>
      </c>
      <c r="AL1707" s="2">
        <f t="shared" si="264"/>
        <v>1</v>
      </c>
      <c r="AM1707" s="2">
        <f t="shared" si="265"/>
        <v>0</v>
      </c>
      <c r="AN1707" s="2">
        <f t="shared" si="266"/>
        <v>0</v>
      </c>
      <c r="AO1707" s="2" t="str">
        <f>VLOOKUP(D1707,'[1]Matriculados PD 2015_2019'!$D:$F,3,0)</f>
        <v>completo</v>
      </c>
      <c r="AP1707" s="2">
        <f t="shared" si="268"/>
        <v>1</v>
      </c>
      <c r="AQ1707" s="2">
        <f t="shared" si="269"/>
        <v>0</v>
      </c>
    </row>
    <row r="1708" spans="1:43">
      <c r="A1708" s="2">
        <v>530</v>
      </c>
      <c r="B1708" s="6" t="s">
        <v>1</v>
      </c>
      <c r="C1708" s="7" t="s">
        <v>120</v>
      </c>
      <c r="D1708" s="7" t="s">
        <v>164</v>
      </c>
      <c r="E1708" s="7">
        <v>10481978</v>
      </c>
      <c r="F1708" s="7">
        <v>102481</v>
      </c>
      <c r="G1708" s="8" t="s">
        <v>165</v>
      </c>
      <c r="H1708" s="7" t="s">
        <v>73</v>
      </c>
      <c r="I1708" s="7" t="s">
        <v>74</v>
      </c>
      <c r="J1708" s="8" t="s">
        <v>75</v>
      </c>
      <c r="K1708" s="8" t="s">
        <v>166</v>
      </c>
      <c r="L1708" s="7">
        <v>2018</v>
      </c>
      <c r="M1708" s="9">
        <v>43455</v>
      </c>
      <c r="N1708" s="10" t="s">
        <v>77</v>
      </c>
      <c r="O1708" s="10">
        <v>0</v>
      </c>
      <c r="P1708" s="10" t="s">
        <v>78</v>
      </c>
      <c r="Q1708" s="10" t="s">
        <v>79</v>
      </c>
      <c r="R1708" s="10" t="s">
        <v>78</v>
      </c>
      <c r="S1708" s="10" t="s">
        <v>78</v>
      </c>
      <c r="T1708" s="8" t="s">
        <v>80</v>
      </c>
      <c r="U1708" s="7" t="s">
        <v>169</v>
      </c>
      <c r="V1708" s="8" t="s">
        <v>170</v>
      </c>
      <c r="W1708" s="7" t="s">
        <v>73</v>
      </c>
      <c r="X1708" s="11" t="s">
        <v>4696</v>
      </c>
      <c r="Y1708" s="8">
        <v>240</v>
      </c>
      <c r="Z1708" s="8" t="s">
        <v>98</v>
      </c>
      <c r="AA1708" s="7" t="s">
        <v>99</v>
      </c>
      <c r="AB1708" s="12" t="s">
        <v>100</v>
      </c>
      <c r="AC1708" s="4">
        <f t="shared" si="260"/>
        <v>1</v>
      </c>
      <c r="AD1708" s="2">
        <f>IF(COUNTIF(D$2:D1708,D1708)&gt;1,0,1)</f>
        <v>0</v>
      </c>
      <c r="AG1708" s="2">
        <f t="shared" si="261"/>
        <v>0</v>
      </c>
      <c r="AH1708" s="2">
        <f t="shared" si="267"/>
        <v>0</v>
      </c>
      <c r="AI1708" s="2">
        <f t="shared" si="262"/>
        <v>0</v>
      </c>
      <c r="AJ1708" s="44" t="str">
        <f t="shared" si="263"/>
        <v>30997883R30957760J</v>
      </c>
      <c r="AK1708" s="2">
        <f>IF(COUNTIF(AJ$2:AJ1708,AJ1708)&gt;1,0,1)</f>
        <v>1</v>
      </c>
      <c r="AL1708" s="2">
        <f t="shared" si="264"/>
        <v>0</v>
      </c>
      <c r="AM1708" s="2">
        <f t="shared" si="265"/>
        <v>0</v>
      </c>
      <c r="AN1708" s="2">
        <f t="shared" si="266"/>
        <v>0</v>
      </c>
      <c r="AO1708" s="2" t="str">
        <f>VLOOKUP(D1708,'[1]Matriculados PD 2015_2019'!$D:$F,3,0)</f>
        <v>completo</v>
      </c>
      <c r="AP1708" s="2">
        <f t="shared" si="268"/>
        <v>0</v>
      </c>
      <c r="AQ1708" s="2">
        <f t="shared" si="269"/>
        <v>0</v>
      </c>
    </row>
    <row r="1709" spans="1:43">
      <c r="A1709" s="2">
        <v>530</v>
      </c>
      <c r="B1709" s="5" t="s">
        <v>1</v>
      </c>
      <c r="C1709" s="13" t="s">
        <v>120</v>
      </c>
      <c r="D1709" s="13" t="s">
        <v>164</v>
      </c>
      <c r="E1709" s="13">
        <v>10481978</v>
      </c>
      <c r="F1709" s="13">
        <v>102481</v>
      </c>
      <c r="G1709" s="14" t="s">
        <v>165</v>
      </c>
      <c r="H1709" s="13" t="s">
        <v>73</v>
      </c>
      <c r="I1709" s="13" t="s">
        <v>74</v>
      </c>
      <c r="J1709" s="14" t="s">
        <v>75</v>
      </c>
      <c r="K1709" s="14" t="s">
        <v>166</v>
      </c>
      <c r="L1709" s="13">
        <v>2018</v>
      </c>
      <c r="M1709" s="15">
        <v>43455</v>
      </c>
      <c r="N1709" s="16" t="s">
        <v>77</v>
      </c>
      <c r="O1709" s="16">
        <v>0</v>
      </c>
      <c r="P1709" s="16" t="s">
        <v>78</v>
      </c>
      <c r="Q1709" s="16" t="s">
        <v>79</v>
      </c>
      <c r="R1709" s="16" t="s">
        <v>78</v>
      </c>
      <c r="S1709" s="16" t="s">
        <v>78</v>
      </c>
      <c r="T1709" s="14" t="s">
        <v>90</v>
      </c>
      <c r="U1709" s="13" t="s">
        <v>169</v>
      </c>
      <c r="V1709" s="14" t="s">
        <v>170</v>
      </c>
      <c r="W1709" s="13" t="s">
        <v>73</v>
      </c>
      <c r="X1709" s="17" t="s">
        <v>4696</v>
      </c>
      <c r="Y1709" s="14">
        <v>240</v>
      </c>
      <c r="Z1709" s="14" t="s">
        <v>98</v>
      </c>
      <c r="AA1709" s="13" t="s">
        <v>99</v>
      </c>
      <c r="AB1709" s="18" t="s">
        <v>100</v>
      </c>
      <c r="AC1709" s="4">
        <f t="shared" si="260"/>
        <v>1</v>
      </c>
      <c r="AD1709" s="2">
        <f>IF(COUNTIF(D$2:D1709,D1709)&gt;1,0,1)</f>
        <v>0</v>
      </c>
      <c r="AG1709" s="2">
        <f t="shared" si="261"/>
        <v>0</v>
      </c>
      <c r="AH1709" s="2">
        <f t="shared" si="267"/>
        <v>0</v>
      </c>
      <c r="AI1709" s="2">
        <f t="shared" si="262"/>
        <v>0</v>
      </c>
      <c r="AJ1709" s="44" t="str">
        <f t="shared" si="263"/>
        <v>30997883R30957760J</v>
      </c>
      <c r="AK1709" s="2">
        <f>IF(COUNTIF(AJ$2:AJ1709,AJ1709)&gt;1,0,1)</f>
        <v>0</v>
      </c>
      <c r="AL1709" s="2">
        <f t="shared" si="264"/>
        <v>0</v>
      </c>
      <c r="AM1709" s="2">
        <f t="shared" si="265"/>
        <v>0</v>
      </c>
      <c r="AN1709" s="2">
        <f t="shared" si="266"/>
        <v>0</v>
      </c>
      <c r="AO1709" s="2" t="str">
        <f>VLOOKUP(D1709,'[1]Matriculados PD 2015_2019'!$D:$F,3,0)</f>
        <v>completo</v>
      </c>
      <c r="AP1709" s="2">
        <f t="shared" si="268"/>
        <v>0</v>
      </c>
      <c r="AQ1709" s="2">
        <f t="shared" si="269"/>
        <v>0</v>
      </c>
    </row>
    <row r="1710" spans="1:43">
      <c r="A1710" s="2">
        <v>530</v>
      </c>
      <c r="B1710" s="6" t="s">
        <v>1</v>
      </c>
      <c r="C1710" s="7" t="s">
        <v>120</v>
      </c>
      <c r="D1710" s="7" t="s">
        <v>171</v>
      </c>
      <c r="E1710" s="7">
        <v>10108289</v>
      </c>
      <c r="F1710" s="7">
        <v>102481</v>
      </c>
      <c r="G1710" s="8" t="s">
        <v>172</v>
      </c>
      <c r="H1710" s="7" t="s">
        <v>83</v>
      </c>
      <c r="I1710" s="7" t="s">
        <v>74</v>
      </c>
      <c r="J1710" s="8" t="s">
        <v>75</v>
      </c>
      <c r="K1710" s="8" t="s">
        <v>173</v>
      </c>
      <c r="L1710" s="7">
        <v>2018</v>
      </c>
      <c r="M1710" s="9">
        <v>43655</v>
      </c>
      <c r="N1710" s="10" t="s">
        <v>77</v>
      </c>
      <c r="O1710" s="10">
        <v>0</v>
      </c>
      <c r="P1710" s="10" t="s">
        <v>78</v>
      </c>
      <c r="Q1710" s="10" t="s">
        <v>78</v>
      </c>
      <c r="R1710" s="10" t="s">
        <v>78</v>
      </c>
      <c r="S1710" s="10" t="s">
        <v>78</v>
      </c>
      <c r="T1710" s="8" t="s">
        <v>80</v>
      </c>
      <c r="U1710" s="7" t="s">
        <v>174</v>
      </c>
      <c r="V1710" s="8" t="s">
        <v>175</v>
      </c>
      <c r="W1710" s="7" t="s">
        <v>73</v>
      </c>
      <c r="X1710" s="11" t="s">
        <v>4689</v>
      </c>
      <c r="Y1710" s="8">
        <v>807</v>
      </c>
      <c r="Z1710" s="8" t="s">
        <v>176</v>
      </c>
      <c r="AA1710" s="7" t="s">
        <v>79</v>
      </c>
      <c r="AB1710" s="12" t="s">
        <v>86</v>
      </c>
      <c r="AC1710" s="4">
        <f t="shared" si="260"/>
        <v>1</v>
      </c>
      <c r="AD1710" s="2">
        <f>IF(COUNTIF(D$2:D1710,D1710)&gt;1,0,1)</f>
        <v>1</v>
      </c>
      <c r="AG1710" s="2">
        <f t="shared" si="261"/>
        <v>0</v>
      </c>
      <c r="AH1710" s="2">
        <f t="shared" si="267"/>
        <v>0</v>
      </c>
      <c r="AI1710" s="2">
        <f t="shared" si="262"/>
        <v>1</v>
      </c>
      <c r="AJ1710" s="44" t="str">
        <f t="shared" si="263"/>
        <v>44361959L30449826B</v>
      </c>
      <c r="AK1710" s="2">
        <f>IF(COUNTIF(AJ$2:AJ1710,AJ1710)&gt;1,0,1)</f>
        <v>1</v>
      </c>
      <c r="AL1710" s="2">
        <f t="shared" si="264"/>
        <v>1</v>
      </c>
      <c r="AM1710" s="2">
        <f t="shared" si="265"/>
        <v>0</v>
      </c>
      <c r="AN1710" s="2">
        <f t="shared" si="266"/>
        <v>0</v>
      </c>
      <c r="AO1710" s="2" t="str">
        <f>VLOOKUP(D1710,'[1]Matriculados PD 2015_2019'!$D:$F,3,0)</f>
        <v>completo</v>
      </c>
      <c r="AP1710" s="2">
        <f t="shared" si="268"/>
        <v>1</v>
      </c>
      <c r="AQ1710" s="2">
        <f t="shared" si="269"/>
        <v>0</v>
      </c>
    </row>
    <row r="1711" spans="1:43">
      <c r="A1711" s="2">
        <v>530</v>
      </c>
      <c r="B1711" s="5" t="s">
        <v>1</v>
      </c>
      <c r="C1711" s="13" t="s">
        <v>120</v>
      </c>
      <c r="D1711" s="13" t="s">
        <v>171</v>
      </c>
      <c r="E1711" s="13">
        <v>10108289</v>
      </c>
      <c r="F1711" s="13">
        <v>102481</v>
      </c>
      <c r="G1711" s="14" t="s">
        <v>172</v>
      </c>
      <c r="H1711" s="13" t="s">
        <v>83</v>
      </c>
      <c r="I1711" s="13" t="s">
        <v>74</v>
      </c>
      <c r="J1711" s="14" t="s">
        <v>75</v>
      </c>
      <c r="K1711" s="14" t="s">
        <v>173</v>
      </c>
      <c r="L1711" s="13">
        <v>2018</v>
      </c>
      <c r="M1711" s="15">
        <v>43655</v>
      </c>
      <c r="N1711" s="16" t="s">
        <v>77</v>
      </c>
      <c r="O1711" s="16">
        <v>0</v>
      </c>
      <c r="P1711" s="16" t="s">
        <v>78</v>
      </c>
      <c r="Q1711" s="16" t="s">
        <v>78</v>
      </c>
      <c r="R1711" s="16" t="s">
        <v>78</v>
      </c>
      <c r="S1711" s="16" t="s">
        <v>78</v>
      </c>
      <c r="T1711" s="14" t="s">
        <v>80</v>
      </c>
      <c r="U1711" s="13" t="s">
        <v>177</v>
      </c>
      <c r="V1711" s="14" t="s">
        <v>178</v>
      </c>
      <c r="W1711" s="13" t="s">
        <v>73</v>
      </c>
      <c r="X1711" s="17" t="s">
        <v>179</v>
      </c>
      <c r="Y1711" s="14">
        <v>700</v>
      </c>
      <c r="Z1711" s="14" t="s">
        <v>179</v>
      </c>
      <c r="AA1711" s="13" t="s">
        <v>107</v>
      </c>
      <c r="AB1711" s="18" t="s">
        <v>108</v>
      </c>
      <c r="AC1711" s="4">
        <f t="shared" si="260"/>
        <v>1</v>
      </c>
      <c r="AD1711" s="2">
        <f>IF(COUNTIF(D$2:D1711,D1711)&gt;1,0,1)</f>
        <v>0</v>
      </c>
      <c r="AG1711" s="2">
        <f t="shared" si="261"/>
        <v>0</v>
      </c>
      <c r="AH1711" s="2">
        <f t="shared" si="267"/>
        <v>0</v>
      </c>
      <c r="AI1711" s="2">
        <f t="shared" si="262"/>
        <v>0</v>
      </c>
      <c r="AJ1711" s="44" t="str">
        <f t="shared" si="263"/>
        <v>44361959L80135734P</v>
      </c>
      <c r="AK1711" s="2">
        <f>IF(COUNTIF(AJ$2:AJ1711,AJ1711)&gt;1,0,1)</f>
        <v>1</v>
      </c>
      <c r="AL1711" s="2">
        <f t="shared" si="264"/>
        <v>0</v>
      </c>
      <c r="AM1711" s="2">
        <f t="shared" si="265"/>
        <v>0</v>
      </c>
      <c r="AN1711" s="2">
        <f t="shared" si="266"/>
        <v>0</v>
      </c>
      <c r="AO1711" s="2" t="str">
        <f>VLOOKUP(D1711,'[1]Matriculados PD 2015_2019'!$D:$F,3,0)</f>
        <v>completo</v>
      </c>
      <c r="AP1711" s="2">
        <f t="shared" si="268"/>
        <v>0</v>
      </c>
      <c r="AQ1711" s="2">
        <f t="shared" si="269"/>
        <v>0</v>
      </c>
    </row>
    <row r="1712" spans="1:43">
      <c r="A1712" s="2">
        <v>530</v>
      </c>
      <c r="B1712" s="6" t="s">
        <v>1</v>
      </c>
      <c r="C1712" s="7" t="s">
        <v>120</v>
      </c>
      <c r="D1712" s="7" t="s">
        <v>171</v>
      </c>
      <c r="E1712" s="7">
        <v>10108289</v>
      </c>
      <c r="F1712" s="7">
        <v>102481</v>
      </c>
      <c r="G1712" s="8" t="s">
        <v>172</v>
      </c>
      <c r="H1712" s="7" t="s">
        <v>83</v>
      </c>
      <c r="I1712" s="7" t="s">
        <v>74</v>
      </c>
      <c r="J1712" s="8" t="s">
        <v>75</v>
      </c>
      <c r="K1712" s="8" t="s">
        <v>173</v>
      </c>
      <c r="L1712" s="7">
        <v>2018</v>
      </c>
      <c r="M1712" s="9">
        <v>43655</v>
      </c>
      <c r="N1712" s="10" t="s">
        <v>77</v>
      </c>
      <c r="O1712" s="10">
        <v>0</v>
      </c>
      <c r="P1712" s="10" t="s">
        <v>78</v>
      </c>
      <c r="Q1712" s="10" t="s">
        <v>78</v>
      </c>
      <c r="R1712" s="10" t="s">
        <v>78</v>
      </c>
      <c r="S1712" s="10" t="s">
        <v>78</v>
      </c>
      <c r="T1712" s="8" t="s">
        <v>90</v>
      </c>
      <c r="U1712" s="7" t="s">
        <v>174</v>
      </c>
      <c r="V1712" s="8" t="s">
        <v>175</v>
      </c>
      <c r="W1712" s="7" t="s">
        <v>73</v>
      </c>
      <c r="X1712" s="11" t="s">
        <v>4689</v>
      </c>
      <c r="Y1712" s="8">
        <v>807</v>
      </c>
      <c r="Z1712" s="8" t="s">
        <v>176</v>
      </c>
      <c r="AA1712" s="7" t="s">
        <v>79</v>
      </c>
      <c r="AB1712" s="12" t="s">
        <v>86</v>
      </c>
      <c r="AC1712" s="4">
        <f t="shared" si="260"/>
        <v>1</v>
      </c>
      <c r="AD1712" s="2">
        <f>IF(COUNTIF(D$2:D1712,D1712)&gt;1,0,1)</f>
        <v>0</v>
      </c>
      <c r="AG1712" s="2">
        <f t="shared" si="261"/>
        <v>0</v>
      </c>
      <c r="AH1712" s="2">
        <f t="shared" si="267"/>
        <v>0</v>
      </c>
      <c r="AI1712" s="2">
        <f t="shared" si="262"/>
        <v>0</v>
      </c>
      <c r="AJ1712" s="44" t="str">
        <f t="shared" si="263"/>
        <v>44361959L30449826B</v>
      </c>
      <c r="AK1712" s="2">
        <f>IF(COUNTIF(AJ$2:AJ1712,AJ1712)&gt;1,0,1)</f>
        <v>0</v>
      </c>
      <c r="AL1712" s="2">
        <f t="shared" si="264"/>
        <v>0</v>
      </c>
      <c r="AM1712" s="2">
        <f t="shared" si="265"/>
        <v>0</v>
      </c>
      <c r="AN1712" s="2">
        <f t="shared" si="266"/>
        <v>0</v>
      </c>
      <c r="AO1712" s="2" t="str">
        <f>VLOOKUP(D1712,'[1]Matriculados PD 2015_2019'!$D:$F,3,0)</f>
        <v>completo</v>
      </c>
      <c r="AP1712" s="2">
        <f t="shared" si="268"/>
        <v>0</v>
      </c>
      <c r="AQ1712" s="2">
        <f t="shared" si="269"/>
        <v>0</v>
      </c>
    </row>
    <row r="1713" spans="1:43">
      <c r="A1713" s="2">
        <v>530</v>
      </c>
      <c r="B1713" s="5" t="s">
        <v>1</v>
      </c>
      <c r="C1713" s="13" t="s">
        <v>120</v>
      </c>
      <c r="D1713" s="13" t="s">
        <v>180</v>
      </c>
      <c r="E1713" s="13">
        <v>20039445</v>
      </c>
      <c r="F1713" s="13">
        <v>102481</v>
      </c>
      <c r="G1713" s="14" t="s">
        <v>181</v>
      </c>
      <c r="H1713" s="13" t="s">
        <v>83</v>
      </c>
      <c r="I1713" s="13" t="s">
        <v>74</v>
      </c>
      <c r="J1713" s="14" t="s">
        <v>75</v>
      </c>
      <c r="K1713" s="14" t="s">
        <v>182</v>
      </c>
      <c r="L1713" s="13">
        <v>2018</v>
      </c>
      <c r="M1713" s="15">
        <v>43434</v>
      </c>
      <c r="N1713" s="16" t="s">
        <v>77</v>
      </c>
      <c r="O1713" s="16">
        <v>0</v>
      </c>
      <c r="P1713" s="16" t="s">
        <v>78</v>
      </c>
      <c r="Q1713" s="16" t="s">
        <v>79</v>
      </c>
      <c r="R1713" s="16" t="s">
        <v>78</v>
      </c>
      <c r="S1713" s="16" t="s">
        <v>79</v>
      </c>
      <c r="T1713" s="14" t="s">
        <v>80</v>
      </c>
      <c r="U1713" s="13" t="s">
        <v>183</v>
      </c>
      <c r="V1713" s="14" t="s">
        <v>184</v>
      </c>
      <c r="W1713" s="13" t="s">
        <v>73</v>
      </c>
      <c r="X1713" s="17" t="s">
        <v>185</v>
      </c>
      <c r="Y1713" s="14">
        <v>555</v>
      </c>
      <c r="Z1713" s="14" t="s">
        <v>186</v>
      </c>
      <c r="AA1713" s="13" t="s">
        <v>107</v>
      </c>
      <c r="AB1713" s="18" t="s">
        <v>108</v>
      </c>
      <c r="AC1713" s="4">
        <f t="shared" si="260"/>
        <v>1</v>
      </c>
      <c r="AD1713" s="2">
        <f>IF(COUNTIF(D$2:D1713,D1713)&gt;1,0,1)</f>
        <v>1</v>
      </c>
      <c r="AG1713" s="2">
        <f t="shared" si="261"/>
        <v>1</v>
      </c>
      <c r="AH1713" s="2">
        <f t="shared" si="267"/>
        <v>0</v>
      </c>
      <c r="AI1713" s="2">
        <f t="shared" si="262"/>
        <v>1</v>
      </c>
      <c r="AJ1713" s="44" t="str">
        <f t="shared" si="263"/>
        <v>44717475R30797589Z</v>
      </c>
      <c r="AK1713" s="2">
        <f>IF(COUNTIF(AJ$2:AJ1713,AJ1713)&gt;1,0,1)</f>
        <v>1</v>
      </c>
      <c r="AL1713" s="2">
        <f t="shared" si="264"/>
        <v>1</v>
      </c>
      <c r="AM1713" s="2">
        <f t="shared" si="265"/>
        <v>1</v>
      </c>
      <c r="AN1713" s="2">
        <f t="shared" si="266"/>
        <v>0</v>
      </c>
      <c r="AO1713" s="2" t="str">
        <f>VLOOKUP(D1713,'[1]Matriculados PD 2015_2019'!$D:$F,3,0)</f>
        <v>completo</v>
      </c>
      <c r="AP1713" s="2">
        <f t="shared" si="268"/>
        <v>1</v>
      </c>
      <c r="AQ1713" s="2">
        <f t="shared" si="269"/>
        <v>0</v>
      </c>
    </row>
    <row r="1714" spans="1:43">
      <c r="A1714" s="2">
        <v>530</v>
      </c>
      <c r="B1714" s="6" t="s">
        <v>1</v>
      </c>
      <c r="C1714" s="7" t="s">
        <v>120</v>
      </c>
      <c r="D1714" s="7" t="s">
        <v>180</v>
      </c>
      <c r="E1714" s="7">
        <v>20039445</v>
      </c>
      <c r="F1714" s="7">
        <v>102481</v>
      </c>
      <c r="G1714" s="8" t="s">
        <v>181</v>
      </c>
      <c r="H1714" s="7" t="s">
        <v>83</v>
      </c>
      <c r="I1714" s="7" t="s">
        <v>74</v>
      </c>
      <c r="J1714" s="8" t="s">
        <v>75</v>
      </c>
      <c r="K1714" s="8" t="s">
        <v>182</v>
      </c>
      <c r="L1714" s="7">
        <v>2018</v>
      </c>
      <c r="M1714" s="9">
        <v>43434</v>
      </c>
      <c r="N1714" s="10" t="s">
        <v>77</v>
      </c>
      <c r="O1714" s="10">
        <v>0</v>
      </c>
      <c r="P1714" s="10" t="s">
        <v>78</v>
      </c>
      <c r="Q1714" s="10" t="s">
        <v>79</v>
      </c>
      <c r="R1714" s="10" t="s">
        <v>78</v>
      </c>
      <c r="S1714" s="10" t="s">
        <v>79</v>
      </c>
      <c r="T1714" s="8" t="s">
        <v>80</v>
      </c>
      <c r="U1714" s="7" t="s">
        <v>187</v>
      </c>
      <c r="V1714" s="8" t="s">
        <v>188</v>
      </c>
      <c r="W1714" s="7" t="s">
        <v>83</v>
      </c>
      <c r="X1714" s="11" t="s">
        <v>185</v>
      </c>
      <c r="Y1714" s="8">
        <v>555</v>
      </c>
      <c r="Z1714" s="8" t="s">
        <v>186</v>
      </c>
      <c r="AA1714" s="7" t="s">
        <v>107</v>
      </c>
      <c r="AB1714" s="12" t="s">
        <v>108</v>
      </c>
      <c r="AC1714" s="4">
        <f t="shared" si="260"/>
        <v>1</v>
      </c>
      <c r="AD1714" s="2">
        <f>IF(COUNTIF(D$2:D1714,D1714)&gt;1,0,1)</f>
        <v>0</v>
      </c>
      <c r="AG1714" s="2">
        <f t="shared" si="261"/>
        <v>0</v>
      </c>
      <c r="AH1714" s="2">
        <f t="shared" si="267"/>
        <v>0</v>
      </c>
      <c r="AI1714" s="2">
        <f t="shared" si="262"/>
        <v>0</v>
      </c>
      <c r="AJ1714" s="44" t="str">
        <f t="shared" si="263"/>
        <v>44717475R30964419W</v>
      </c>
      <c r="AK1714" s="2">
        <f>IF(COUNTIF(AJ$2:AJ1714,AJ1714)&gt;1,0,1)</f>
        <v>1</v>
      </c>
      <c r="AL1714" s="2">
        <f t="shared" si="264"/>
        <v>0</v>
      </c>
      <c r="AM1714" s="2">
        <f t="shared" si="265"/>
        <v>0</v>
      </c>
      <c r="AN1714" s="2">
        <f t="shared" si="266"/>
        <v>0</v>
      </c>
      <c r="AO1714" s="2" t="str">
        <f>VLOOKUP(D1714,'[1]Matriculados PD 2015_2019'!$D:$F,3,0)</f>
        <v>completo</v>
      </c>
      <c r="AP1714" s="2">
        <f t="shared" si="268"/>
        <v>0</v>
      </c>
      <c r="AQ1714" s="2">
        <f t="shared" si="269"/>
        <v>0</v>
      </c>
    </row>
    <row r="1715" spans="1:43">
      <c r="A1715" s="2">
        <v>530</v>
      </c>
      <c r="B1715" s="6" t="s">
        <v>1</v>
      </c>
      <c r="C1715" s="7" t="s">
        <v>120</v>
      </c>
      <c r="D1715" s="7" t="s">
        <v>180</v>
      </c>
      <c r="E1715" s="7">
        <v>20039445</v>
      </c>
      <c r="F1715" s="7">
        <v>102481</v>
      </c>
      <c r="G1715" s="8" t="s">
        <v>181</v>
      </c>
      <c r="H1715" s="7" t="s">
        <v>83</v>
      </c>
      <c r="I1715" s="7" t="s">
        <v>74</v>
      </c>
      <c r="J1715" s="8" t="s">
        <v>75</v>
      </c>
      <c r="K1715" s="8" t="s">
        <v>182</v>
      </c>
      <c r="L1715" s="7">
        <v>2018</v>
      </c>
      <c r="M1715" s="9">
        <v>43434</v>
      </c>
      <c r="N1715" s="10" t="s">
        <v>77</v>
      </c>
      <c r="O1715" s="10">
        <v>0</v>
      </c>
      <c r="P1715" s="10" t="s">
        <v>78</v>
      </c>
      <c r="Q1715" s="10" t="s">
        <v>79</v>
      </c>
      <c r="R1715" s="10" t="s">
        <v>78</v>
      </c>
      <c r="S1715" s="10" t="s">
        <v>79</v>
      </c>
      <c r="T1715" s="8" t="s">
        <v>80</v>
      </c>
      <c r="U1715" s="7" t="s">
        <v>189</v>
      </c>
      <c r="V1715" s="8" t="s">
        <v>190</v>
      </c>
      <c r="W1715" s="7"/>
      <c r="X1715" s="11"/>
      <c r="Y1715" s="8"/>
      <c r="Z1715" s="8"/>
      <c r="AA1715" s="7"/>
      <c r="AB1715" s="12"/>
      <c r="AC1715" s="4">
        <f t="shared" si="260"/>
        <v>1</v>
      </c>
      <c r="AD1715" s="2">
        <f>IF(COUNTIF(D$2:D1715,D1715)&gt;1,0,1)</f>
        <v>0</v>
      </c>
      <c r="AG1715" s="2">
        <f t="shared" si="261"/>
        <v>0</v>
      </c>
      <c r="AH1715" s="2">
        <f t="shared" si="267"/>
        <v>0</v>
      </c>
      <c r="AI1715" s="2">
        <f t="shared" si="262"/>
        <v>0</v>
      </c>
      <c r="AJ1715" s="44" t="str">
        <f t="shared" si="263"/>
        <v>44717475R30974058G</v>
      </c>
      <c r="AK1715" s="2">
        <f>IF(COUNTIF(AJ$2:AJ1715,AJ1715)&gt;1,0,1)</f>
        <v>1</v>
      </c>
      <c r="AL1715" s="2">
        <f t="shared" si="264"/>
        <v>0</v>
      </c>
      <c r="AM1715" s="2">
        <f t="shared" si="265"/>
        <v>0</v>
      </c>
      <c r="AN1715" s="2">
        <f t="shared" si="266"/>
        <v>0</v>
      </c>
      <c r="AO1715" s="2" t="str">
        <f>VLOOKUP(D1715,'[1]Matriculados PD 2015_2019'!$D:$F,3,0)</f>
        <v>completo</v>
      </c>
      <c r="AP1715" s="2">
        <f t="shared" si="268"/>
        <v>0</v>
      </c>
      <c r="AQ1715" s="2">
        <f t="shared" si="269"/>
        <v>0</v>
      </c>
    </row>
    <row r="1716" spans="1:43">
      <c r="A1716" s="2">
        <v>530</v>
      </c>
      <c r="B1716" s="5" t="s">
        <v>1</v>
      </c>
      <c r="C1716" s="13" t="s">
        <v>120</v>
      </c>
      <c r="D1716" s="13" t="s">
        <v>180</v>
      </c>
      <c r="E1716" s="13">
        <v>20039445</v>
      </c>
      <c r="F1716" s="13">
        <v>102481</v>
      </c>
      <c r="G1716" s="14" t="s">
        <v>181</v>
      </c>
      <c r="H1716" s="13" t="s">
        <v>83</v>
      </c>
      <c r="I1716" s="13" t="s">
        <v>74</v>
      </c>
      <c r="J1716" s="14" t="s">
        <v>75</v>
      </c>
      <c r="K1716" s="14" t="s">
        <v>182</v>
      </c>
      <c r="L1716" s="13">
        <v>2018</v>
      </c>
      <c r="M1716" s="15">
        <v>43434</v>
      </c>
      <c r="N1716" s="16" t="s">
        <v>77</v>
      </c>
      <c r="O1716" s="16">
        <v>0</v>
      </c>
      <c r="P1716" s="16" t="s">
        <v>78</v>
      </c>
      <c r="Q1716" s="16" t="s">
        <v>79</v>
      </c>
      <c r="R1716" s="16" t="s">
        <v>78</v>
      </c>
      <c r="S1716" s="16" t="s">
        <v>79</v>
      </c>
      <c r="T1716" s="14" t="s">
        <v>90</v>
      </c>
      <c r="U1716" s="13" t="s">
        <v>183</v>
      </c>
      <c r="V1716" s="14" t="s">
        <v>184</v>
      </c>
      <c r="W1716" s="13" t="s">
        <v>73</v>
      </c>
      <c r="X1716" s="17" t="s">
        <v>185</v>
      </c>
      <c r="Y1716" s="14">
        <v>555</v>
      </c>
      <c r="Z1716" s="14" t="s">
        <v>186</v>
      </c>
      <c r="AA1716" s="13" t="s">
        <v>107</v>
      </c>
      <c r="AB1716" s="18" t="s">
        <v>108</v>
      </c>
      <c r="AC1716" s="4">
        <f t="shared" si="260"/>
        <v>1</v>
      </c>
      <c r="AD1716" s="2">
        <f>IF(COUNTIF(D$2:D1716,D1716)&gt;1,0,1)</f>
        <v>0</v>
      </c>
      <c r="AG1716" s="2">
        <f t="shared" si="261"/>
        <v>0</v>
      </c>
      <c r="AH1716" s="2">
        <f t="shared" si="267"/>
        <v>0</v>
      </c>
      <c r="AI1716" s="2">
        <f t="shared" si="262"/>
        <v>0</v>
      </c>
      <c r="AJ1716" s="44" t="str">
        <f t="shared" si="263"/>
        <v>44717475R30797589Z</v>
      </c>
      <c r="AK1716" s="2">
        <f>IF(COUNTIF(AJ$2:AJ1716,AJ1716)&gt;1,0,1)</f>
        <v>0</v>
      </c>
      <c r="AL1716" s="2">
        <f t="shared" si="264"/>
        <v>0</v>
      </c>
      <c r="AM1716" s="2">
        <f t="shared" si="265"/>
        <v>0</v>
      </c>
      <c r="AN1716" s="2">
        <f t="shared" si="266"/>
        <v>0</v>
      </c>
      <c r="AO1716" s="2" t="str">
        <f>VLOOKUP(D1716,'[1]Matriculados PD 2015_2019'!$D:$F,3,0)</f>
        <v>completo</v>
      </c>
      <c r="AP1716" s="2">
        <f t="shared" si="268"/>
        <v>0</v>
      </c>
      <c r="AQ1716" s="2">
        <f t="shared" si="269"/>
        <v>0</v>
      </c>
    </row>
    <row r="1717" spans="1:43">
      <c r="A1717" s="2">
        <v>530</v>
      </c>
      <c r="B1717" s="6" t="s">
        <v>1</v>
      </c>
      <c r="C1717" s="7" t="s">
        <v>120</v>
      </c>
      <c r="D1717" s="7" t="s">
        <v>191</v>
      </c>
      <c r="E1717" s="7">
        <v>10331243</v>
      </c>
      <c r="F1717" s="7">
        <v>102481</v>
      </c>
      <c r="G1717" s="8" t="s">
        <v>192</v>
      </c>
      <c r="H1717" s="7" t="s">
        <v>73</v>
      </c>
      <c r="I1717" s="7" t="s">
        <v>74</v>
      </c>
      <c r="J1717" s="8" t="s">
        <v>75</v>
      </c>
      <c r="K1717" s="8" t="s">
        <v>193</v>
      </c>
      <c r="L1717" s="7">
        <v>2018</v>
      </c>
      <c r="M1717" s="9">
        <v>43553</v>
      </c>
      <c r="N1717" s="10" t="s">
        <v>77</v>
      </c>
      <c r="O1717" s="10">
        <v>0</v>
      </c>
      <c r="P1717" s="10" t="s">
        <v>78</v>
      </c>
      <c r="Q1717" s="10" t="s">
        <v>78</v>
      </c>
      <c r="R1717" s="10" t="s">
        <v>78</v>
      </c>
      <c r="S1717" s="10" t="s">
        <v>78</v>
      </c>
      <c r="T1717" s="8" t="s">
        <v>80</v>
      </c>
      <c r="U1717" s="7" t="s">
        <v>194</v>
      </c>
      <c r="V1717" s="8" t="s">
        <v>195</v>
      </c>
      <c r="W1717" s="7" t="s">
        <v>73</v>
      </c>
      <c r="X1717" s="11" t="s">
        <v>129</v>
      </c>
      <c r="Y1717" s="8">
        <v>60</v>
      </c>
      <c r="Z1717" s="8" t="s">
        <v>129</v>
      </c>
      <c r="AA1717" s="7" t="s">
        <v>99</v>
      </c>
      <c r="AB1717" s="12" t="s">
        <v>100</v>
      </c>
      <c r="AC1717" s="4">
        <f t="shared" si="260"/>
        <v>1</v>
      </c>
      <c r="AD1717" s="2">
        <f>IF(COUNTIF(D$2:D1717,D1717)&gt;1,0,1)</f>
        <v>1</v>
      </c>
      <c r="AG1717" s="2">
        <f t="shared" si="261"/>
        <v>0</v>
      </c>
      <c r="AH1717" s="2">
        <f t="shared" si="267"/>
        <v>0</v>
      </c>
      <c r="AI1717" s="2">
        <f t="shared" si="262"/>
        <v>1</v>
      </c>
      <c r="AJ1717" s="44" t="str">
        <f t="shared" si="263"/>
        <v>45743584B30545312R</v>
      </c>
      <c r="AK1717" s="2">
        <f>IF(COUNTIF(AJ$2:AJ1717,AJ1717)&gt;1,0,1)</f>
        <v>1</v>
      </c>
      <c r="AL1717" s="2">
        <f t="shared" si="264"/>
        <v>1</v>
      </c>
      <c r="AM1717" s="2">
        <f t="shared" si="265"/>
        <v>0</v>
      </c>
      <c r="AN1717" s="2">
        <f t="shared" si="266"/>
        <v>0</v>
      </c>
      <c r="AO1717" s="2" t="str">
        <f>VLOOKUP(D1717,'[1]Matriculados PD 2015_2019'!$D:$F,3,0)</f>
        <v>completo</v>
      </c>
      <c r="AP1717" s="2">
        <f t="shared" si="268"/>
        <v>1</v>
      </c>
      <c r="AQ1717" s="2">
        <f t="shared" si="269"/>
        <v>0</v>
      </c>
    </row>
    <row r="1718" spans="1:43">
      <c r="A1718" s="2">
        <v>530</v>
      </c>
      <c r="B1718" s="5" t="s">
        <v>1</v>
      </c>
      <c r="C1718" s="13" t="s">
        <v>120</v>
      </c>
      <c r="D1718" s="13" t="s">
        <v>191</v>
      </c>
      <c r="E1718" s="13">
        <v>10331243</v>
      </c>
      <c r="F1718" s="13">
        <v>102481</v>
      </c>
      <c r="G1718" s="14" t="s">
        <v>192</v>
      </c>
      <c r="H1718" s="13" t="s">
        <v>73</v>
      </c>
      <c r="I1718" s="13" t="s">
        <v>74</v>
      </c>
      <c r="J1718" s="14" t="s">
        <v>75</v>
      </c>
      <c r="K1718" s="14" t="s">
        <v>193</v>
      </c>
      <c r="L1718" s="13">
        <v>2018</v>
      </c>
      <c r="M1718" s="15">
        <v>43553</v>
      </c>
      <c r="N1718" s="16" t="s">
        <v>77</v>
      </c>
      <c r="O1718" s="16">
        <v>0</v>
      </c>
      <c r="P1718" s="16" t="s">
        <v>78</v>
      </c>
      <c r="Q1718" s="16" t="s">
        <v>78</v>
      </c>
      <c r="R1718" s="16" t="s">
        <v>78</v>
      </c>
      <c r="S1718" s="16" t="s">
        <v>78</v>
      </c>
      <c r="T1718" s="14" t="s">
        <v>80</v>
      </c>
      <c r="U1718" s="13" t="s">
        <v>196</v>
      </c>
      <c r="V1718" s="14" t="s">
        <v>197</v>
      </c>
      <c r="W1718" s="13" t="s">
        <v>83</v>
      </c>
      <c r="X1718" s="17" t="s">
        <v>129</v>
      </c>
      <c r="Y1718" s="14">
        <v>60</v>
      </c>
      <c r="Z1718" s="14" t="s">
        <v>129</v>
      </c>
      <c r="AA1718" s="13" t="s">
        <v>99</v>
      </c>
      <c r="AB1718" s="18" t="s">
        <v>100</v>
      </c>
      <c r="AC1718" s="4">
        <f t="shared" si="260"/>
        <v>1</v>
      </c>
      <c r="AD1718" s="2">
        <f>IF(COUNTIF(D$2:D1718,D1718)&gt;1,0,1)</f>
        <v>0</v>
      </c>
      <c r="AG1718" s="2">
        <f t="shared" si="261"/>
        <v>0</v>
      </c>
      <c r="AH1718" s="2">
        <f t="shared" si="267"/>
        <v>0</v>
      </c>
      <c r="AI1718" s="2">
        <f t="shared" si="262"/>
        <v>0</v>
      </c>
      <c r="AJ1718" s="44" t="str">
        <f t="shared" si="263"/>
        <v>45743584B30826380D</v>
      </c>
      <c r="AK1718" s="2">
        <f>IF(COUNTIF(AJ$2:AJ1718,AJ1718)&gt;1,0,1)</f>
        <v>1</v>
      </c>
      <c r="AL1718" s="2">
        <f t="shared" si="264"/>
        <v>0</v>
      </c>
      <c r="AM1718" s="2">
        <f t="shared" si="265"/>
        <v>0</v>
      </c>
      <c r="AN1718" s="2">
        <f t="shared" si="266"/>
        <v>0</v>
      </c>
      <c r="AO1718" s="2" t="str">
        <f>VLOOKUP(D1718,'[1]Matriculados PD 2015_2019'!$D:$F,3,0)</f>
        <v>completo</v>
      </c>
      <c r="AP1718" s="2">
        <f t="shared" si="268"/>
        <v>0</v>
      </c>
      <c r="AQ1718" s="2">
        <f t="shared" si="269"/>
        <v>0</v>
      </c>
    </row>
    <row r="1719" spans="1:43">
      <c r="A1719" s="2">
        <v>530</v>
      </c>
      <c r="B1719" s="6" t="s">
        <v>1</v>
      </c>
      <c r="C1719" s="7" t="s">
        <v>120</v>
      </c>
      <c r="D1719" s="7" t="s">
        <v>191</v>
      </c>
      <c r="E1719" s="7">
        <v>10331243</v>
      </c>
      <c r="F1719" s="7">
        <v>102481</v>
      </c>
      <c r="G1719" s="8" t="s">
        <v>192</v>
      </c>
      <c r="H1719" s="7" t="s">
        <v>73</v>
      </c>
      <c r="I1719" s="7" t="s">
        <v>74</v>
      </c>
      <c r="J1719" s="8" t="s">
        <v>75</v>
      </c>
      <c r="K1719" s="8" t="s">
        <v>193</v>
      </c>
      <c r="L1719" s="7">
        <v>2018</v>
      </c>
      <c r="M1719" s="9">
        <v>43553</v>
      </c>
      <c r="N1719" s="10" t="s">
        <v>77</v>
      </c>
      <c r="O1719" s="10">
        <v>0</v>
      </c>
      <c r="P1719" s="10" t="s">
        <v>78</v>
      </c>
      <c r="Q1719" s="10" t="s">
        <v>78</v>
      </c>
      <c r="R1719" s="10" t="s">
        <v>78</v>
      </c>
      <c r="S1719" s="10" t="s">
        <v>78</v>
      </c>
      <c r="T1719" s="8" t="s">
        <v>90</v>
      </c>
      <c r="U1719" s="7" t="s">
        <v>194</v>
      </c>
      <c r="V1719" s="8" t="s">
        <v>195</v>
      </c>
      <c r="W1719" s="7" t="s">
        <v>73</v>
      </c>
      <c r="X1719" s="11" t="s">
        <v>129</v>
      </c>
      <c r="Y1719" s="8">
        <v>60</v>
      </c>
      <c r="Z1719" s="8" t="s">
        <v>129</v>
      </c>
      <c r="AA1719" s="7" t="s">
        <v>99</v>
      </c>
      <c r="AB1719" s="12" t="s">
        <v>100</v>
      </c>
      <c r="AC1719" s="4">
        <f t="shared" si="260"/>
        <v>1</v>
      </c>
      <c r="AD1719" s="2">
        <f>IF(COUNTIF(D$2:D1719,D1719)&gt;1,0,1)</f>
        <v>0</v>
      </c>
      <c r="AG1719" s="2">
        <f t="shared" si="261"/>
        <v>0</v>
      </c>
      <c r="AH1719" s="2">
        <f t="shared" si="267"/>
        <v>0</v>
      </c>
      <c r="AI1719" s="2">
        <f t="shared" si="262"/>
        <v>0</v>
      </c>
      <c r="AJ1719" s="44" t="str">
        <f t="shared" si="263"/>
        <v>45743584B30545312R</v>
      </c>
      <c r="AK1719" s="2">
        <f>IF(COUNTIF(AJ$2:AJ1719,AJ1719)&gt;1,0,1)</f>
        <v>0</v>
      </c>
      <c r="AL1719" s="2">
        <f t="shared" si="264"/>
        <v>0</v>
      </c>
      <c r="AM1719" s="2">
        <f t="shared" si="265"/>
        <v>0</v>
      </c>
      <c r="AN1719" s="2">
        <f t="shared" si="266"/>
        <v>0</v>
      </c>
      <c r="AO1719" s="2" t="str">
        <f>VLOOKUP(D1719,'[1]Matriculados PD 2015_2019'!$D:$F,3,0)</f>
        <v>completo</v>
      </c>
      <c r="AP1719" s="2">
        <f t="shared" si="268"/>
        <v>0</v>
      </c>
      <c r="AQ1719" s="2">
        <f t="shared" si="269"/>
        <v>0</v>
      </c>
    </row>
    <row r="1720" spans="1:43">
      <c r="A1720" s="2">
        <v>530</v>
      </c>
      <c r="B1720" s="5" t="s">
        <v>1</v>
      </c>
      <c r="C1720" s="13" t="s">
        <v>120</v>
      </c>
      <c r="D1720" s="13" t="s">
        <v>198</v>
      </c>
      <c r="E1720" s="13">
        <v>10488548</v>
      </c>
      <c r="F1720" s="13">
        <v>102481</v>
      </c>
      <c r="G1720" s="14" t="s">
        <v>199</v>
      </c>
      <c r="H1720" s="13" t="s">
        <v>83</v>
      </c>
      <c r="I1720" s="13" t="s">
        <v>74</v>
      </c>
      <c r="J1720" s="14" t="s">
        <v>75</v>
      </c>
      <c r="K1720" s="14" t="s">
        <v>200</v>
      </c>
      <c r="L1720" s="13">
        <v>2018</v>
      </c>
      <c r="M1720" s="15">
        <v>43454</v>
      </c>
      <c r="N1720" s="16" t="s">
        <v>77</v>
      </c>
      <c r="O1720" s="16">
        <v>0</v>
      </c>
      <c r="P1720" s="16" t="s">
        <v>78</v>
      </c>
      <c r="Q1720" s="16" t="s">
        <v>79</v>
      </c>
      <c r="R1720" s="16" t="s">
        <v>78</v>
      </c>
      <c r="S1720" s="16" t="s">
        <v>78</v>
      </c>
      <c r="T1720" s="14" t="s">
        <v>80</v>
      </c>
      <c r="U1720" s="13" t="s">
        <v>201</v>
      </c>
      <c r="V1720" s="14" t="s">
        <v>202</v>
      </c>
      <c r="W1720" s="13" t="s">
        <v>83</v>
      </c>
      <c r="X1720" s="17" t="s">
        <v>203</v>
      </c>
      <c r="Y1720" s="14">
        <v>660</v>
      </c>
      <c r="Z1720" s="14" t="s">
        <v>204</v>
      </c>
      <c r="AA1720" s="13" t="s">
        <v>79</v>
      </c>
      <c r="AB1720" s="18" t="s">
        <v>86</v>
      </c>
      <c r="AC1720" s="4">
        <f t="shared" si="260"/>
        <v>1</v>
      </c>
      <c r="AD1720" s="2">
        <f>IF(COUNTIF(D$2:D1720,D1720)&gt;1,0,1)</f>
        <v>1</v>
      </c>
      <c r="AG1720" s="2">
        <f t="shared" si="261"/>
        <v>1</v>
      </c>
      <c r="AH1720" s="2">
        <f t="shared" si="267"/>
        <v>0</v>
      </c>
      <c r="AI1720" s="2">
        <f t="shared" si="262"/>
        <v>1</v>
      </c>
      <c r="AJ1720" s="44" t="str">
        <f t="shared" si="263"/>
        <v>45746577Z30484909L</v>
      </c>
      <c r="AK1720" s="2">
        <f>IF(COUNTIF(AJ$2:AJ1720,AJ1720)&gt;1,0,1)</f>
        <v>1</v>
      </c>
      <c r="AL1720" s="2">
        <f t="shared" si="264"/>
        <v>1</v>
      </c>
      <c r="AM1720" s="2">
        <f t="shared" si="265"/>
        <v>0</v>
      </c>
      <c r="AN1720" s="2">
        <f t="shared" si="266"/>
        <v>0</v>
      </c>
      <c r="AO1720" s="2" t="str">
        <f>VLOOKUP(D1720,'[1]Matriculados PD 2015_2019'!$D:$F,3,0)</f>
        <v>completo</v>
      </c>
      <c r="AP1720" s="2">
        <f t="shared" si="268"/>
        <v>1</v>
      </c>
      <c r="AQ1720" s="2">
        <f t="shared" si="269"/>
        <v>0</v>
      </c>
    </row>
    <row r="1721" spans="1:43">
      <c r="A1721" s="2">
        <v>530</v>
      </c>
      <c r="B1721" s="5" t="s">
        <v>1</v>
      </c>
      <c r="C1721" s="13" t="s">
        <v>120</v>
      </c>
      <c r="D1721" s="13" t="s">
        <v>198</v>
      </c>
      <c r="E1721" s="13">
        <v>10488548</v>
      </c>
      <c r="F1721" s="13">
        <v>102481</v>
      </c>
      <c r="G1721" s="14" t="s">
        <v>199</v>
      </c>
      <c r="H1721" s="13" t="s">
        <v>83</v>
      </c>
      <c r="I1721" s="13" t="s">
        <v>74</v>
      </c>
      <c r="J1721" s="14" t="s">
        <v>75</v>
      </c>
      <c r="K1721" s="14" t="s">
        <v>200</v>
      </c>
      <c r="L1721" s="13">
        <v>2018</v>
      </c>
      <c r="M1721" s="15">
        <v>43454</v>
      </c>
      <c r="N1721" s="16" t="s">
        <v>77</v>
      </c>
      <c r="O1721" s="16">
        <v>0</v>
      </c>
      <c r="P1721" s="16" t="s">
        <v>78</v>
      </c>
      <c r="Q1721" s="16" t="s">
        <v>79</v>
      </c>
      <c r="R1721" s="16" t="s">
        <v>78</v>
      </c>
      <c r="S1721" s="16" t="s">
        <v>78</v>
      </c>
      <c r="T1721" s="14" t="s">
        <v>80</v>
      </c>
      <c r="U1721" s="13" t="s">
        <v>205</v>
      </c>
      <c r="V1721" s="14" t="s">
        <v>206</v>
      </c>
      <c r="W1721" s="13" t="s">
        <v>83</v>
      </c>
      <c r="X1721" s="17" t="s">
        <v>203</v>
      </c>
      <c r="Y1721" s="14">
        <v>660</v>
      </c>
      <c r="Z1721" s="14" t="s">
        <v>204</v>
      </c>
      <c r="AA1721" s="13" t="s">
        <v>79</v>
      </c>
      <c r="AB1721" s="18" t="s">
        <v>86</v>
      </c>
      <c r="AC1721" s="4">
        <f t="shared" si="260"/>
        <v>1</v>
      </c>
      <c r="AD1721" s="2">
        <f>IF(COUNTIF(D$2:D1721,D1721)&gt;1,0,1)</f>
        <v>0</v>
      </c>
      <c r="AG1721" s="2">
        <f t="shared" si="261"/>
        <v>0</v>
      </c>
      <c r="AH1721" s="2">
        <f t="shared" si="267"/>
        <v>0</v>
      </c>
      <c r="AI1721" s="2">
        <f t="shared" si="262"/>
        <v>0</v>
      </c>
      <c r="AJ1721" s="44" t="str">
        <f t="shared" si="263"/>
        <v>45746577Z46266050D</v>
      </c>
      <c r="AK1721" s="2">
        <f>IF(COUNTIF(AJ$2:AJ1721,AJ1721)&gt;1,0,1)</f>
        <v>1</v>
      </c>
      <c r="AL1721" s="2">
        <f t="shared" si="264"/>
        <v>0</v>
      </c>
      <c r="AM1721" s="2">
        <f t="shared" si="265"/>
        <v>0</v>
      </c>
      <c r="AN1721" s="2">
        <f t="shared" si="266"/>
        <v>0</v>
      </c>
      <c r="AO1721" s="2" t="str">
        <f>VLOOKUP(D1721,'[1]Matriculados PD 2015_2019'!$D:$F,3,0)</f>
        <v>completo</v>
      </c>
      <c r="AP1721" s="2">
        <f t="shared" si="268"/>
        <v>0</v>
      </c>
      <c r="AQ1721" s="2">
        <f t="shared" si="269"/>
        <v>0</v>
      </c>
    </row>
    <row r="1722" spans="1:43">
      <c r="A1722" s="2">
        <v>530</v>
      </c>
      <c r="B1722" s="6" t="s">
        <v>1</v>
      </c>
      <c r="C1722" s="7" t="s">
        <v>120</v>
      </c>
      <c r="D1722" s="7" t="s">
        <v>198</v>
      </c>
      <c r="E1722" s="7">
        <v>10488548</v>
      </c>
      <c r="F1722" s="7">
        <v>102481</v>
      </c>
      <c r="G1722" s="8" t="s">
        <v>199</v>
      </c>
      <c r="H1722" s="7" t="s">
        <v>83</v>
      </c>
      <c r="I1722" s="7" t="s">
        <v>74</v>
      </c>
      <c r="J1722" s="8" t="s">
        <v>75</v>
      </c>
      <c r="K1722" s="8" t="s">
        <v>200</v>
      </c>
      <c r="L1722" s="7">
        <v>2018</v>
      </c>
      <c r="M1722" s="9">
        <v>43454</v>
      </c>
      <c r="N1722" s="10" t="s">
        <v>77</v>
      </c>
      <c r="O1722" s="10">
        <v>0</v>
      </c>
      <c r="P1722" s="10" t="s">
        <v>78</v>
      </c>
      <c r="Q1722" s="10" t="s">
        <v>79</v>
      </c>
      <c r="R1722" s="10" t="s">
        <v>78</v>
      </c>
      <c r="S1722" s="10" t="s">
        <v>78</v>
      </c>
      <c r="T1722" s="8" t="s">
        <v>90</v>
      </c>
      <c r="U1722" s="7" t="s">
        <v>201</v>
      </c>
      <c r="V1722" s="8" t="s">
        <v>202</v>
      </c>
      <c r="W1722" s="7" t="s">
        <v>83</v>
      </c>
      <c r="X1722" s="11" t="s">
        <v>203</v>
      </c>
      <c r="Y1722" s="8">
        <v>660</v>
      </c>
      <c r="Z1722" s="8" t="s">
        <v>204</v>
      </c>
      <c r="AA1722" s="7" t="s">
        <v>79</v>
      </c>
      <c r="AB1722" s="12" t="s">
        <v>86</v>
      </c>
      <c r="AC1722" s="4">
        <f t="shared" si="260"/>
        <v>1</v>
      </c>
      <c r="AD1722" s="2">
        <f>IF(COUNTIF(D$2:D1722,D1722)&gt;1,0,1)</f>
        <v>0</v>
      </c>
      <c r="AG1722" s="2">
        <f t="shared" si="261"/>
        <v>0</v>
      </c>
      <c r="AH1722" s="2">
        <f t="shared" si="267"/>
        <v>0</v>
      </c>
      <c r="AI1722" s="2">
        <f t="shared" si="262"/>
        <v>0</v>
      </c>
      <c r="AJ1722" s="44" t="str">
        <f t="shared" si="263"/>
        <v>45746577Z30484909L</v>
      </c>
      <c r="AK1722" s="2">
        <f>IF(COUNTIF(AJ$2:AJ1722,AJ1722)&gt;1,0,1)</f>
        <v>0</v>
      </c>
      <c r="AL1722" s="2">
        <f t="shared" si="264"/>
        <v>0</v>
      </c>
      <c r="AM1722" s="2">
        <f t="shared" si="265"/>
        <v>0</v>
      </c>
      <c r="AN1722" s="2">
        <f t="shared" si="266"/>
        <v>0</v>
      </c>
      <c r="AO1722" s="2" t="str">
        <f>VLOOKUP(D1722,'[1]Matriculados PD 2015_2019'!$D:$F,3,0)</f>
        <v>completo</v>
      </c>
      <c r="AP1722" s="2">
        <f t="shared" si="268"/>
        <v>0</v>
      </c>
      <c r="AQ1722" s="2">
        <f t="shared" si="269"/>
        <v>0</v>
      </c>
    </row>
    <row r="1723" spans="1:43">
      <c r="A1723" s="2">
        <v>530</v>
      </c>
      <c r="B1723" s="5" t="s">
        <v>1</v>
      </c>
      <c r="C1723" s="13" t="s">
        <v>120</v>
      </c>
      <c r="D1723" s="13" t="s">
        <v>207</v>
      </c>
      <c r="E1723" s="13">
        <v>10496020</v>
      </c>
      <c r="F1723" s="13">
        <v>102481</v>
      </c>
      <c r="G1723" s="14" t="s">
        <v>208</v>
      </c>
      <c r="H1723" s="13" t="s">
        <v>73</v>
      </c>
      <c r="I1723" s="13" t="s">
        <v>74</v>
      </c>
      <c r="J1723" s="14" t="s">
        <v>75</v>
      </c>
      <c r="K1723" s="14" t="s">
        <v>209</v>
      </c>
      <c r="L1723" s="13">
        <v>2018</v>
      </c>
      <c r="M1723" s="15">
        <v>43643</v>
      </c>
      <c r="N1723" s="16" t="s">
        <v>77</v>
      </c>
      <c r="O1723" s="16">
        <v>0</v>
      </c>
      <c r="P1723" s="16" t="s">
        <v>78</v>
      </c>
      <c r="Q1723" s="16" t="s">
        <v>79</v>
      </c>
      <c r="R1723" s="16" t="s">
        <v>78</v>
      </c>
      <c r="S1723" s="16" t="s">
        <v>78</v>
      </c>
      <c r="T1723" s="14" t="s">
        <v>80</v>
      </c>
      <c r="U1723" s="13" t="s">
        <v>210</v>
      </c>
      <c r="V1723" s="14" t="s">
        <v>211</v>
      </c>
      <c r="W1723" s="13" t="s">
        <v>83</v>
      </c>
      <c r="X1723" s="17" t="s">
        <v>203</v>
      </c>
      <c r="Y1723" s="14">
        <v>773</v>
      </c>
      <c r="Z1723" s="14" t="s">
        <v>203</v>
      </c>
      <c r="AA1723" s="13" t="s">
        <v>79</v>
      </c>
      <c r="AB1723" s="18" t="s">
        <v>86</v>
      </c>
      <c r="AC1723" s="4">
        <f t="shared" si="260"/>
        <v>1</v>
      </c>
      <c r="AD1723" s="2">
        <f>IF(COUNTIF(D$2:D1723,D1723)&gt;1,0,1)</f>
        <v>1</v>
      </c>
      <c r="AG1723" s="2">
        <f t="shared" si="261"/>
        <v>1</v>
      </c>
      <c r="AH1723" s="2">
        <f t="shared" si="267"/>
        <v>0</v>
      </c>
      <c r="AI1723" s="2">
        <f t="shared" si="262"/>
        <v>1</v>
      </c>
      <c r="AJ1723" s="44" t="str">
        <f t="shared" si="263"/>
        <v>49058044X30518834L</v>
      </c>
      <c r="AK1723" s="2">
        <f>IF(COUNTIF(AJ$2:AJ1723,AJ1723)&gt;1,0,1)</f>
        <v>1</v>
      </c>
      <c r="AL1723" s="2">
        <f t="shared" si="264"/>
        <v>1</v>
      </c>
      <c r="AM1723" s="2">
        <f t="shared" si="265"/>
        <v>0</v>
      </c>
      <c r="AN1723" s="2">
        <f t="shared" si="266"/>
        <v>0</v>
      </c>
      <c r="AO1723" s="2" t="str">
        <f>VLOOKUP(D1723,'[1]Matriculados PD 2015_2019'!$D:$F,3,0)</f>
        <v>completo</v>
      </c>
      <c r="AP1723" s="2">
        <f t="shared" si="268"/>
        <v>1</v>
      </c>
      <c r="AQ1723" s="2">
        <f t="shared" si="269"/>
        <v>0</v>
      </c>
    </row>
    <row r="1724" spans="1:43">
      <c r="A1724" s="2">
        <v>530</v>
      </c>
      <c r="B1724" s="5" t="s">
        <v>1</v>
      </c>
      <c r="C1724" s="13" t="s">
        <v>120</v>
      </c>
      <c r="D1724" s="13" t="s">
        <v>207</v>
      </c>
      <c r="E1724" s="13">
        <v>10496020</v>
      </c>
      <c r="F1724" s="13">
        <v>102481</v>
      </c>
      <c r="G1724" s="14" t="s">
        <v>208</v>
      </c>
      <c r="H1724" s="13" t="s">
        <v>73</v>
      </c>
      <c r="I1724" s="13" t="s">
        <v>74</v>
      </c>
      <c r="J1724" s="14" t="s">
        <v>75</v>
      </c>
      <c r="K1724" s="14" t="s">
        <v>209</v>
      </c>
      <c r="L1724" s="13">
        <v>2018</v>
      </c>
      <c r="M1724" s="15">
        <v>43643</v>
      </c>
      <c r="N1724" s="16" t="s">
        <v>77</v>
      </c>
      <c r="O1724" s="16">
        <v>0</v>
      </c>
      <c r="P1724" s="16" t="s">
        <v>78</v>
      </c>
      <c r="Q1724" s="16" t="s">
        <v>79</v>
      </c>
      <c r="R1724" s="16" t="s">
        <v>78</v>
      </c>
      <c r="S1724" s="16" t="s">
        <v>78</v>
      </c>
      <c r="T1724" s="14" t="s">
        <v>80</v>
      </c>
      <c r="U1724" s="13" t="s">
        <v>212</v>
      </c>
      <c r="V1724" s="14" t="s">
        <v>213</v>
      </c>
      <c r="W1724" s="13" t="s">
        <v>73</v>
      </c>
      <c r="X1724" s="17" t="s">
        <v>203</v>
      </c>
      <c r="Y1724" s="14">
        <v>773</v>
      </c>
      <c r="Z1724" s="14" t="s">
        <v>203</v>
      </c>
      <c r="AA1724" s="13" t="s">
        <v>79</v>
      </c>
      <c r="AB1724" s="18" t="s">
        <v>86</v>
      </c>
      <c r="AC1724" s="4">
        <f t="shared" si="260"/>
        <v>1</v>
      </c>
      <c r="AD1724" s="2">
        <f>IF(COUNTIF(D$2:D1724,D1724)&gt;1,0,1)</f>
        <v>0</v>
      </c>
      <c r="AG1724" s="2">
        <f t="shared" si="261"/>
        <v>0</v>
      </c>
      <c r="AH1724" s="2">
        <f t="shared" si="267"/>
        <v>0</v>
      </c>
      <c r="AI1724" s="2">
        <f t="shared" si="262"/>
        <v>0</v>
      </c>
      <c r="AJ1724" s="44" t="str">
        <f t="shared" si="263"/>
        <v>49058044X30525337J</v>
      </c>
      <c r="AK1724" s="2">
        <f>IF(COUNTIF(AJ$2:AJ1724,AJ1724)&gt;1,0,1)</f>
        <v>1</v>
      </c>
      <c r="AL1724" s="2">
        <f t="shared" si="264"/>
        <v>0</v>
      </c>
      <c r="AM1724" s="2">
        <f t="shared" si="265"/>
        <v>0</v>
      </c>
      <c r="AN1724" s="2">
        <f t="shared" si="266"/>
        <v>0</v>
      </c>
      <c r="AO1724" s="2" t="str">
        <f>VLOOKUP(D1724,'[1]Matriculados PD 2015_2019'!$D:$F,3,0)</f>
        <v>completo</v>
      </c>
      <c r="AP1724" s="2">
        <f t="shared" si="268"/>
        <v>0</v>
      </c>
      <c r="AQ1724" s="2">
        <f t="shared" si="269"/>
        <v>0</v>
      </c>
    </row>
    <row r="1725" spans="1:43">
      <c r="A1725" s="2">
        <v>530</v>
      </c>
      <c r="B1725" s="6" t="s">
        <v>1</v>
      </c>
      <c r="C1725" s="7" t="s">
        <v>120</v>
      </c>
      <c r="D1725" s="7" t="s">
        <v>207</v>
      </c>
      <c r="E1725" s="7">
        <v>10496020</v>
      </c>
      <c r="F1725" s="7">
        <v>102481</v>
      </c>
      <c r="G1725" s="8" t="s">
        <v>208</v>
      </c>
      <c r="H1725" s="7" t="s">
        <v>73</v>
      </c>
      <c r="I1725" s="7" t="s">
        <v>74</v>
      </c>
      <c r="J1725" s="8" t="s">
        <v>75</v>
      </c>
      <c r="K1725" s="8" t="s">
        <v>209</v>
      </c>
      <c r="L1725" s="7">
        <v>2018</v>
      </c>
      <c r="M1725" s="9">
        <v>43643</v>
      </c>
      <c r="N1725" s="10" t="s">
        <v>77</v>
      </c>
      <c r="O1725" s="10">
        <v>0</v>
      </c>
      <c r="P1725" s="10" t="s">
        <v>78</v>
      </c>
      <c r="Q1725" s="10" t="s">
        <v>79</v>
      </c>
      <c r="R1725" s="10" t="s">
        <v>78</v>
      </c>
      <c r="S1725" s="10" t="s">
        <v>78</v>
      </c>
      <c r="T1725" s="8" t="s">
        <v>90</v>
      </c>
      <c r="U1725" s="7" t="s">
        <v>210</v>
      </c>
      <c r="V1725" s="8" t="s">
        <v>211</v>
      </c>
      <c r="W1725" s="7" t="s">
        <v>83</v>
      </c>
      <c r="X1725" s="11" t="s">
        <v>203</v>
      </c>
      <c r="Y1725" s="8">
        <v>773</v>
      </c>
      <c r="Z1725" s="8" t="s">
        <v>203</v>
      </c>
      <c r="AA1725" s="7" t="s">
        <v>79</v>
      </c>
      <c r="AB1725" s="12" t="s">
        <v>86</v>
      </c>
      <c r="AC1725" s="4">
        <f t="shared" si="260"/>
        <v>1</v>
      </c>
      <c r="AD1725" s="2">
        <f>IF(COUNTIF(D$2:D1725,D1725)&gt;1,0,1)</f>
        <v>0</v>
      </c>
      <c r="AG1725" s="2">
        <f t="shared" si="261"/>
        <v>0</v>
      </c>
      <c r="AH1725" s="2">
        <f t="shared" si="267"/>
        <v>0</v>
      </c>
      <c r="AI1725" s="2">
        <f t="shared" si="262"/>
        <v>0</v>
      </c>
      <c r="AJ1725" s="44" t="str">
        <f t="shared" si="263"/>
        <v>49058044X30518834L</v>
      </c>
      <c r="AK1725" s="2">
        <f>IF(COUNTIF(AJ$2:AJ1725,AJ1725)&gt;1,0,1)</f>
        <v>0</v>
      </c>
      <c r="AL1725" s="2">
        <f t="shared" si="264"/>
        <v>0</v>
      </c>
      <c r="AM1725" s="2">
        <f t="shared" si="265"/>
        <v>0</v>
      </c>
      <c r="AN1725" s="2">
        <f t="shared" si="266"/>
        <v>0</v>
      </c>
      <c r="AO1725" s="2" t="str">
        <f>VLOOKUP(D1725,'[1]Matriculados PD 2015_2019'!$D:$F,3,0)</f>
        <v>completo</v>
      </c>
      <c r="AP1725" s="2">
        <f t="shared" si="268"/>
        <v>0</v>
      </c>
      <c r="AQ1725" s="2">
        <f t="shared" si="269"/>
        <v>0</v>
      </c>
    </row>
    <row r="1726" spans="1:43">
      <c r="A1726" s="2">
        <v>530</v>
      </c>
      <c r="B1726" s="5" t="s">
        <v>1</v>
      </c>
      <c r="C1726" s="13" t="s">
        <v>120</v>
      </c>
      <c r="D1726" s="13" t="s">
        <v>214</v>
      </c>
      <c r="E1726" s="13">
        <v>20010951</v>
      </c>
      <c r="F1726" s="13">
        <v>102481</v>
      </c>
      <c r="G1726" s="14" t="s">
        <v>215</v>
      </c>
      <c r="H1726" s="13" t="s">
        <v>83</v>
      </c>
      <c r="I1726" s="13" t="s">
        <v>74</v>
      </c>
      <c r="J1726" s="14" t="s">
        <v>75</v>
      </c>
      <c r="K1726" s="14" t="s">
        <v>216</v>
      </c>
      <c r="L1726" s="13">
        <v>2018</v>
      </c>
      <c r="M1726" s="15">
        <v>43721</v>
      </c>
      <c r="N1726" s="16" t="s">
        <v>77</v>
      </c>
      <c r="O1726" s="16">
        <v>0</v>
      </c>
      <c r="P1726" s="16" t="s">
        <v>78</v>
      </c>
      <c r="Q1726" s="16" t="s">
        <v>79</v>
      </c>
      <c r="R1726" s="16" t="s">
        <v>78</v>
      </c>
      <c r="S1726" s="16" t="s">
        <v>79</v>
      </c>
      <c r="T1726" s="14" t="s">
        <v>80</v>
      </c>
      <c r="U1726" s="13" t="s">
        <v>217</v>
      </c>
      <c r="V1726" s="14" t="s">
        <v>3372</v>
      </c>
      <c r="W1726" s="13" t="s">
        <v>83</v>
      </c>
      <c r="X1726" s="17" t="s">
        <v>185</v>
      </c>
      <c r="Y1726" s="14">
        <v>555</v>
      </c>
      <c r="Z1726" s="14" t="s">
        <v>186</v>
      </c>
      <c r="AA1726" s="13" t="s">
        <v>107</v>
      </c>
      <c r="AB1726" s="18" t="s">
        <v>108</v>
      </c>
      <c r="AC1726" s="4">
        <f t="shared" si="260"/>
        <v>1</v>
      </c>
      <c r="AD1726" s="2">
        <f>IF(COUNTIF(D$2:D1726,D1726)&gt;1,0,1)</f>
        <v>1</v>
      </c>
      <c r="AG1726" s="2">
        <f t="shared" si="261"/>
        <v>1</v>
      </c>
      <c r="AH1726" s="2">
        <f t="shared" si="267"/>
        <v>0</v>
      </c>
      <c r="AI1726" s="2">
        <f t="shared" si="262"/>
        <v>1</v>
      </c>
      <c r="AJ1726" s="44" t="str">
        <f t="shared" si="263"/>
        <v>53596766G30829580N</v>
      </c>
      <c r="AK1726" s="2">
        <f>IF(COUNTIF(AJ$2:AJ1726,AJ1726)&gt;1,0,1)</f>
        <v>1</v>
      </c>
      <c r="AL1726" s="2">
        <f t="shared" si="264"/>
        <v>1</v>
      </c>
      <c r="AM1726" s="2">
        <f t="shared" si="265"/>
        <v>1</v>
      </c>
      <c r="AN1726" s="2">
        <f t="shared" si="266"/>
        <v>0</v>
      </c>
      <c r="AO1726" s="2" t="str">
        <f>VLOOKUP(D1726,'[1]Matriculados PD 2015_2019'!$D:$F,3,0)</f>
        <v>completo</v>
      </c>
      <c r="AP1726" s="2">
        <f t="shared" si="268"/>
        <v>1</v>
      </c>
      <c r="AQ1726" s="2">
        <f t="shared" si="269"/>
        <v>0</v>
      </c>
    </row>
    <row r="1727" spans="1:43">
      <c r="A1727" s="2">
        <v>530</v>
      </c>
      <c r="B1727" s="6" t="s">
        <v>1</v>
      </c>
      <c r="C1727" s="7" t="s">
        <v>120</v>
      </c>
      <c r="D1727" s="7" t="s">
        <v>214</v>
      </c>
      <c r="E1727" s="7">
        <v>20010951</v>
      </c>
      <c r="F1727" s="7">
        <v>102481</v>
      </c>
      <c r="G1727" s="8" t="s">
        <v>215</v>
      </c>
      <c r="H1727" s="7" t="s">
        <v>83</v>
      </c>
      <c r="I1727" s="7" t="s">
        <v>74</v>
      </c>
      <c r="J1727" s="8" t="s">
        <v>75</v>
      </c>
      <c r="K1727" s="8" t="s">
        <v>216</v>
      </c>
      <c r="L1727" s="7">
        <v>2018</v>
      </c>
      <c r="M1727" s="9">
        <v>43721</v>
      </c>
      <c r="N1727" s="10" t="s">
        <v>77</v>
      </c>
      <c r="O1727" s="10">
        <v>0</v>
      </c>
      <c r="P1727" s="10" t="s">
        <v>78</v>
      </c>
      <c r="Q1727" s="10" t="s">
        <v>79</v>
      </c>
      <c r="R1727" s="10" t="s">
        <v>78</v>
      </c>
      <c r="S1727" s="10" t="s">
        <v>79</v>
      </c>
      <c r="T1727" s="8" t="s">
        <v>80</v>
      </c>
      <c r="U1727" s="7" t="s">
        <v>218</v>
      </c>
      <c r="V1727" s="8" t="s">
        <v>219</v>
      </c>
      <c r="W1727" s="7" t="s">
        <v>73</v>
      </c>
      <c r="X1727" s="11"/>
      <c r="Y1727" s="8"/>
      <c r="Z1727" s="8"/>
      <c r="AA1727" s="7"/>
      <c r="AB1727" s="12"/>
      <c r="AC1727" s="4">
        <f t="shared" si="260"/>
        <v>1</v>
      </c>
      <c r="AD1727" s="2">
        <f>IF(COUNTIF(D$2:D1727,D1727)&gt;1,0,1)</f>
        <v>0</v>
      </c>
      <c r="AG1727" s="2">
        <f t="shared" si="261"/>
        <v>0</v>
      </c>
      <c r="AH1727" s="2">
        <f t="shared" si="267"/>
        <v>0</v>
      </c>
      <c r="AI1727" s="2">
        <f t="shared" si="262"/>
        <v>0</v>
      </c>
      <c r="AJ1727" s="44" t="str">
        <f t="shared" si="263"/>
        <v>53596766G30961322X</v>
      </c>
      <c r="AK1727" s="2">
        <f>IF(COUNTIF(AJ$2:AJ1727,AJ1727)&gt;1,0,1)</f>
        <v>1</v>
      </c>
      <c r="AL1727" s="2">
        <f t="shared" si="264"/>
        <v>0</v>
      </c>
      <c r="AM1727" s="2">
        <f t="shared" si="265"/>
        <v>0</v>
      </c>
      <c r="AN1727" s="2">
        <f t="shared" si="266"/>
        <v>0</v>
      </c>
      <c r="AO1727" s="2" t="str">
        <f>VLOOKUP(D1727,'[1]Matriculados PD 2015_2019'!$D:$F,3,0)</f>
        <v>completo</v>
      </c>
      <c r="AP1727" s="2">
        <f t="shared" si="268"/>
        <v>0</v>
      </c>
      <c r="AQ1727" s="2">
        <f t="shared" si="269"/>
        <v>0</v>
      </c>
    </row>
    <row r="1728" spans="1:43">
      <c r="A1728" s="2">
        <v>530</v>
      </c>
      <c r="B1728" s="5" t="s">
        <v>1</v>
      </c>
      <c r="C1728" s="13" t="s">
        <v>120</v>
      </c>
      <c r="D1728" s="13" t="s">
        <v>214</v>
      </c>
      <c r="E1728" s="13">
        <v>20010951</v>
      </c>
      <c r="F1728" s="13">
        <v>102481</v>
      </c>
      <c r="G1728" s="14" t="s">
        <v>215</v>
      </c>
      <c r="H1728" s="13" t="s">
        <v>83</v>
      </c>
      <c r="I1728" s="13" t="s">
        <v>74</v>
      </c>
      <c r="J1728" s="14" t="s">
        <v>75</v>
      </c>
      <c r="K1728" s="14" t="s">
        <v>216</v>
      </c>
      <c r="L1728" s="13">
        <v>2018</v>
      </c>
      <c r="M1728" s="15">
        <v>43721</v>
      </c>
      <c r="N1728" s="16" t="s">
        <v>77</v>
      </c>
      <c r="O1728" s="16">
        <v>0</v>
      </c>
      <c r="P1728" s="16" t="s">
        <v>78</v>
      </c>
      <c r="Q1728" s="16" t="s">
        <v>79</v>
      </c>
      <c r="R1728" s="16" t="s">
        <v>78</v>
      </c>
      <c r="S1728" s="16" t="s">
        <v>79</v>
      </c>
      <c r="T1728" s="14" t="s">
        <v>90</v>
      </c>
      <c r="U1728" s="13" t="s">
        <v>217</v>
      </c>
      <c r="V1728" s="14" t="s">
        <v>3372</v>
      </c>
      <c r="W1728" s="13" t="s">
        <v>83</v>
      </c>
      <c r="X1728" s="17" t="s">
        <v>185</v>
      </c>
      <c r="Y1728" s="14">
        <v>555</v>
      </c>
      <c r="Z1728" s="14" t="s">
        <v>186</v>
      </c>
      <c r="AA1728" s="13" t="s">
        <v>107</v>
      </c>
      <c r="AB1728" s="18" t="s">
        <v>108</v>
      </c>
      <c r="AC1728" s="4">
        <f t="shared" si="260"/>
        <v>1</v>
      </c>
      <c r="AD1728" s="2">
        <f>IF(COUNTIF(D$2:D1728,D1728)&gt;1,0,1)</f>
        <v>0</v>
      </c>
      <c r="AG1728" s="2">
        <f t="shared" si="261"/>
        <v>0</v>
      </c>
      <c r="AH1728" s="2">
        <f t="shared" si="267"/>
        <v>0</v>
      </c>
      <c r="AI1728" s="2">
        <f t="shared" si="262"/>
        <v>0</v>
      </c>
      <c r="AJ1728" s="44" t="str">
        <f t="shared" si="263"/>
        <v>53596766G30829580N</v>
      </c>
      <c r="AK1728" s="2">
        <f>IF(COUNTIF(AJ$2:AJ1728,AJ1728)&gt;1,0,1)</f>
        <v>0</v>
      </c>
      <c r="AL1728" s="2">
        <f t="shared" si="264"/>
        <v>0</v>
      </c>
      <c r="AM1728" s="2">
        <f t="shared" si="265"/>
        <v>0</v>
      </c>
      <c r="AN1728" s="2">
        <f t="shared" si="266"/>
        <v>0</v>
      </c>
      <c r="AO1728" s="2" t="str">
        <f>VLOOKUP(D1728,'[1]Matriculados PD 2015_2019'!$D:$F,3,0)</f>
        <v>completo</v>
      </c>
      <c r="AP1728" s="2">
        <f t="shared" si="268"/>
        <v>0</v>
      </c>
      <c r="AQ1728" s="2">
        <f t="shared" si="269"/>
        <v>0</v>
      </c>
    </row>
    <row r="1729" spans="1:43">
      <c r="A1729" s="2">
        <v>530</v>
      </c>
      <c r="B1729" s="6" t="s">
        <v>1</v>
      </c>
      <c r="C1729" s="7" t="s">
        <v>120</v>
      </c>
      <c r="D1729" s="7" t="s">
        <v>220</v>
      </c>
      <c r="E1729" s="7">
        <v>22284</v>
      </c>
      <c r="F1729" s="7">
        <v>102481</v>
      </c>
      <c r="G1729" s="8" t="s">
        <v>221</v>
      </c>
      <c r="H1729" s="7" t="s">
        <v>83</v>
      </c>
      <c r="I1729" s="7" t="s">
        <v>74</v>
      </c>
      <c r="J1729" s="8" t="s">
        <v>75</v>
      </c>
      <c r="K1729" s="8" t="s">
        <v>222</v>
      </c>
      <c r="L1729" s="7">
        <v>2018</v>
      </c>
      <c r="M1729" s="9">
        <v>43413</v>
      </c>
      <c r="N1729" s="10" t="s">
        <v>77</v>
      </c>
      <c r="O1729" s="10">
        <v>0</v>
      </c>
      <c r="P1729" s="10" t="s">
        <v>78</v>
      </c>
      <c r="Q1729" s="10" t="s">
        <v>79</v>
      </c>
      <c r="R1729" s="10" t="s">
        <v>78</v>
      </c>
      <c r="S1729" s="10" t="s">
        <v>78</v>
      </c>
      <c r="T1729" s="8" t="s">
        <v>80</v>
      </c>
      <c r="U1729" s="7" t="s">
        <v>223</v>
      </c>
      <c r="V1729" s="8" t="s">
        <v>224</v>
      </c>
      <c r="W1729" s="7"/>
      <c r="X1729" s="11"/>
      <c r="Y1729" s="8"/>
      <c r="Z1729" s="8"/>
      <c r="AA1729" s="7"/>
      <c r="AB1729" s="12"/>
      <c r="AC1729" s="4">
        <f t="shared" si="260"/>
        <v>1</v>
      </c>
      <c r="AD1729" s="2">
        <f>IF(COUNTIF(D$2:D1729,D1729)&gt;1,0,1)</f>
        <v>1</v>
      </c>
      <c r="AG1729" s="2">
        <f t="shared" si="261"/>
        <v>1</v>
      </c>
      <c r="AH1729" s="2">
        <f t="shared" si="267"/>
        <v>0</v>
      </c>
      <c r="AI1729" s="2">
        <f t="shared" si="262"/>
        <v>1</v>
      </c>
      <c r="AJ1729" s="44" t="str">
        <f t="shared" si="263"/>
        <v>75097758K30805160H</v>
      </c>
      <c r="AK1729" s="2">
        <f>IF(COUNTIF(AJ$2:AJ1729,AJ1729)&gt;1,0,1)</f>
        <v>1</v>
      </c>
      <c r="AL1729" s="2">
        <f t="shared" si="264"/>
        <v>1</v>
      </c>
      <c r="AM1729" s="2">
        <f t="shared" si="265"/>
        <v>0</v>
      </c>
      <c r="AN1729" s="2">
        <f t="shared" si="266"/>
        <v>0</v>
      </c>
      <c r="AO1729" s="2" t="str">
        <f>VLOOKUP(D1729,'[1]Matriculados PD 2015_2019'!$D:$F,3,0)</f>
        <v>completo</v>
      </c>
      <c r="AP1729" s="2">
        <f t="shared" si="268"/>
        <v>1</v>
      </c>
      <c r="AQ1729" s="2">
        <f t="shared" si="269"/>
        <v>0</v>
      </c>
    </row>
    <row r="1730" spans="1:43">
      <c r="A1730" s="2">
        <v>530</v>
      </c>
      <c r="B1730" s="6" t="s">
        <v>1</v>
      </c>
      <c r="C1730" s="7" t="s">
        <v>120</v>
      </c>
      <c r="D1730" s="7" t="s">
        <v>220</v>
      </c>
      <c r="E1730" s="7">
        <v>22284</v>
      </c>
      <c r="F1730" s="7">
        <v>102481</v>
      </c>
      <c r="G1730" s="8" t="s">
        <v>221</v>
      </c>
      <c r="H1730" s="7" t="s">
        <v>83</v>
      </c>
      <c r="I1730" s="7" t="s">
        <v>74</v>
      </c>
      <c r="J1730" s="8" t="s">
        <v>75</v>
      </c>
      <c r="K1730" s="8" t="s">
        <v>222</v>
      </c>
      <c r="L1730" s="7">
        <v>2018</v>
      </c>
      <c r="M1730" s="9">
        <v>43413</v>
      </c>
      <c r="N1730" s="10" t="s">
        <v>77</v>
      </c>
      <c r="O1730" s="10">
        <v>0</v>
      </c>
      <c r="P1730" s="10" t="s">
        <v>78</v>
      </c>
      <c r="Q1730" s="10" t="s">
        <v>79</v>
      </c>
      <c r="R1730" s="10" t="s">
        <v>78</v>
      </c>
      <c r="S1730" s="10" t="s">
        <v>78</v>
      </c>
      <c r="T1730" s="8" t="s">
        <v>80</v>
      </c>
      <c r="U1730" s="7" t="s">
        <v>118</v>
      </c>
      <c r="V1730" s="8" t="s">
        <v>119</v>
      </c>
      <c r="W1730" s="7" t="s">
        <v>83</v>
      </c>
      <c r="X1730" s="11" t="s">
        <v>116</v>
      </c>
      <c r="Y1730" s="8">
        <v>500</v>
      </c>
      <c r="Z1730" s="8" t="s">
        <v>117</v>
      </c>
      <c r="AA1730" s="7" t="s">
        <v>107</v>
      </c>
      <c r="AB1730" s="12" t="s">
        <v>108</v>
      </c>
      <c r="AC1730" s="4">
        <f t="shared" ref="AC1730:AC1793" si="270">IF(N1730="","SIN NOTA",IF(N1730="NP","NP",1))</f>
        <v>1</v>
      </c>
      <c r="AD1730" s="2">
        <f>IF(COUNTIF(D$2:D1730,D1730)&gt;1,0,1)</f>
        <v>0</v>
      </c>
      <c r="AG1730" s="2">
        <f t="shared" ref="AG1730:AG1793" si="271">IF(AD1730=1,IF(Q1730="S",1,0),0)</f>
        <v>0</v>
      </c>
      <c r="AH1730" s="2">
        <f t="shared" si="267"/>
        <v>0</v>
      </c>
      <c r="AI1730" s="2">
        <f t="shared" ref="AI1730:AI1793" si="272">IF(AD1730=1,IF(N1730="Y",1,0),0)</f>
        <v>0</v>
      </c>
      <c r="AJ1730" s="44" t="str">
        <f t="shared" ref="AJ1730:AJ1793" si="273">D1730&amp;U1730</f>
        <v>75097758K50702674W</v>
      </c>
      <c r="AK1730" s="2">
        <f>IF(COUNTIF(AJ$2:AJ1730,AJ1730)&gt;1,0,1)</f>
        <v>1</v>
      </c>
      <c r="AL1730" s="2">
        <f t="shared" ref="AL1730:AL1793" si="274">IF(AD1730=1,IF(SUMIF(D:D,D1730,AK:AK)&gt;1,1,0),0)</f>
        <v>0</v>
      </c>
      <c r="AM1730" s="2">
        <f t="shared" ref="AM1730:AM1793" si="275">IF(AD1730=1,IF(S1730="S",1,0),0)</f>
        <v>0</v>
      </c>
      <c r="AN1730" s="2">
        <f t="shared" ref="AN1730:AN1793" si="276">IF(AD1730=1,IF(I1730="E",0,1),0)</f>
        <v>0</v>
      </c>
      <c r="AO1730" s="2" t="str">
        <f>VLOOKUP(D1730,'[1]Matriculados PD 2015_2019'!$D:$F,3,0)</f>
        <v>completo</v>
      </c>
      <c r="AP1730" s="2">
        <f t="shared" si="268"/>
        <v>0</v>
      </c>
      <c r="AQ1730" s="2">
        <f t="shared" si="269"/>
        <v>0</v>
      </c>
    </row>
    <row r="1731" spans="1:43">
      <c r="A1731" s="2">
        <v>530</v>
      </c>
      <c r="B1731" s="5" t="s">
        <v>1</v>
      </c>
      <c r="C1731" s="13" t="s">
        <v>120</v>
      </c>
      <c r="D1731" s="13" t="s">
        <v>220</v>
      </c>
      <c r="E1731" s="13">
        <v>22284</v>
      </c>
      <c r="F1731" s="13">
        <v>102481</v>
      </c>
      <c r="G1731" s="14" t="s">
        <v>221</v>
      </c>
      <c r="H1731" s="13" t="s">
        <v>83</v>
      </c>
      <c r="I1731" s="13" t="s">
        <v>74</v>
      </c>
      <c r="J1731" s="14" t="s">
        <v>75</v>
      </c>
      <c r="K1731" s="14" t="s">
        <v>222</v>
      </c>
      <c r="L1731" s="13">
        <v>2018</v>
      </c>
      <c r="M1731" s="15">
        <v>43413</v>
      </c>
      <c r="N1731" s="16" t="s">
        <v>77</v>
      </c>
      <c r="O1731" s="16">
        <v>0</v>
      </c>
      <c r="P1731" s="16" t="s">
        <v>78</v>
      </c>
      <c r="Q1731" s="16" t="s">
        <v>79</v>
      </c>
      <c r="R1731" s="16" t="s">
        <v>78</v>
      </c>
      <c r="S1731" s="16" t="s">
        <v>78</v>
      </c>
      <c r="T1731" s="14" t="s">
        <v>90</v>
      </c>
      <c r="U1731" s="13" t="s">
        <v>118</v>
      </c>
      <c r="V1731" s="14" t="s">
        <v>119</v>
      </c>
      <c r="W1731" s="13" t="s">
        <v>83</v>
      </c>
      <c r="X1731" s="17" t="s">
        <v>116</v>
      </c>
      <c r="Y1731" s="14">
        <v>500</v>
      </c>
      <c r="Z1731" s="14" t="s">
        <v>117</v>
      </c>
      <c r="AA1731" s="13" t="s">
        <v>107</v>
      </c>
      <c r="AB1731" s="18" t="s">
        <v>108</v>
      </c>
      <c r="AC1731" s="4">
        <f t="shared" si="270"/>
        <v>1</v>
      </c>
      <c r="AD1731" s="2">
        <f>IF(COUNTIF(D$2:D1731,D1731)&gt;1,0,1)</f>
        <v>0</v>
      </c>
      <c r="AG1731" s="2">
        <f t="shared" si="271"/>
        <v>0</v>
      </c>
      <c r="AH1731" s="2">
        <f t="shared" ref="AH1731:AH1794" si="277">IF(AD1731=1,IF(R1731="S",1,0),0)</f>
        <v>0</v>
      </c>
      <c r="AI1731" s="2">
        <f t="shared" si="272"/>
        <v>0</v>
      </c>
      <c r="AJ1731" s="44" t="str">
        <f t="shared" si="273"/>
        <v>75097758K50702674W</v>
      </c>
      <c r="AK1731" s="2">
        <f>IF(COUNTIF(AJ$2:AJ1731,AJ1731)&gt;1,0,1)</f>
        <v>0</v>
      </c>
      <c r="AL1731" s="2">
        <f t="shared" si="274"/>
        <v>0</v>
      </c>
      <c r="AM1731" s="2">
        <f t="shared" si="275"/>
        <v>0</v>
      </c>
      <c r="AN1731" s="2">
        <f t="shared" si="276"/>
        <v>0</v>
      </c>
      <c r="AO1731" s="2" t="str">
        <f>VLOOKUP(D1731,'[1]Matriculados PD 2015_2019'!$D:$F,3,0)</f>
        <v>completo</v>
      </c>
      <c r="AP1731" s="2">
        <f t="shared" ref="AP1731:AP1794" si="278">IF(AD1731=1,IF(AO1731="completo",1,0),0)</f>
        <v>0</v>
      </c>
      <c r="AQ1731" s="2">
        <f t="shared" ref="AQ1731:AQ1794" si="279">IF(AD1731=1,IF(AO1731="parcial",1,0),0)</f>
        <v>0</v>
      </c>
    </row>
    <row r="1732" spans="1:43">
      <c r="A1732" s="2">
        <v>530</v>
      </c>
      <c r="B1732" s="5" t="s">
        <v>1</v>
      </c>
      <c r="C1732" s="13" t="s">
        <v>120</v>
      </c>
      <c r="D1732" s="13" t="s">
        <v>225</v>
      </c>
      <c r="E1732" s="13">
        <v>10461392</v>
      </c>
      <c r="F1732" s="13">
        <v>102481</v>
      </c>
      <c r="G1732" s="14" t="s">
        <v>226</v>
      </c>
      <c r="H1732" s="13" t="s">
        <v>73</v>
      </c>
      <c r="I1732" s="13" t="s">
        <v>74</v>
      </c>
      <c r="J1732" s="14" t="s">
        <v>75</v>
      </c>
      <c r="K1732" s="14" t="s">
        <v>227</v>
      </c>
      <c r="L1732" s="13">
        <v>2018</v>
      </c>
      <c r="M1732" s="15">
        <v>43432</v>
      </c>
      <c r="N1732" s="16" t="s">
        <v>77</v>
      </c>
      <c r="O1732" s="16">
        <v>0</v>
      </c>
      <c r="P1732" s="16" t="s">
        <v>78</v>
      </c>
      <c r="Q1732" s="16" t="s">
        <v>79</v>
      </c>
      <c r="R1732" s="16" t="s">
        <v>78</v>
      </c>
      <c r="S1732" s="16" t="s">
        <v>79</v>
      </c>
      <c r="T1732" s="14" t="s">
        <v>80</v>
      </c>
      <c r="U1732" s="13" t="s">
        <v>183</v>
      </c>
      <c r="V1732" s="14" t="s">
        <v>184</v>
      </c>
      <c r="W1732" s="13" t="s">
        <v>73</v>
      </c>
      <c r="X1732" s="17" t="s">
        <v>185</v>
      </c>
      <c r="Y1732" s="14">
        <v>555</v>
      </c>
      <c r="Z1732" s="14" t="s">
        <v>186</v>
      </c>
      <c r="AA1732" s="13" t="s">
        <v>107</v>
      </c>
      <c r="AB1732" s="18" t="s">
        <v>108</v>
      </c>
      <c r="AC1732" s="4">
        <f t="shared" si="270"/>
        <v>1</v>
      </c>
      <c r="AD1732" s="2">
        <f>IF(COUNTIF(D$2:D1732,D1732)&gt;1,0,1)</f>
        <v>1</v>
      </c>
      <c r="AG1732" s="2">
        <f t="shared" si="271"/>
        <v>1</v>
      </c>
      <c r="AH1732" s="2">
        <f t="shared" si="277"/>
        <v>0</v>
      </c>
      <c r="AI1732" s="2">
        <f t="shared" si="272"/>
        <v>1</v>
      </c>
      <c r="AJ1732" s="44" t="str">
        <f t="shared" si="273"/>
        <v>75709737Q30797589Z</v>
      </c>
      <c r="AK1732" s="2">
        <f>IF(COUNTIF(AJ$2:AJ1732,AJ1732)&gt;1,0,1)</f>
        <v>1</v>
      </c>
      <c r="AL1732" s="2">
        <f t="shared" si="274"/>
        <v>1</v>
      </c>
      <c r="AM1732" s="2">
        <f t="shared" si="275"/>
        <v>1</v>
      </c>
      <c r="AN1732" s="2">
        <f t="shared" si="276"/>
        <v>0</v>
      </c>
      <c r="AO1732" s="2" t="str">
        <f>VLOOKUP(D1732,'[1]Matriculados PD 2015_2019'!$D:$F,3,0)</f>
        <v>completo</v>
      </c>
      <c r="AP1732" s="2">
        <f t="shared" si="278"/>
        <v>1</v>
      </c>
      <c r="AQ1732" s="2">
        <f t="shared" si="279"/>
        <v>0</v>
      </c>
    </row>
    <row r="1733" spans="1:43">
      <c r="A1733" s="2">
        <v>530</v>
      </c>
      <c r="B1733" s="6" t="s">
        <v>1</v>
      </c>
      <c r="C1733" s="7" t="s">
        <v>120</v>
      </c>
      <c r="D1733" s="7" t="s">
        <v>225</v>
      </c>
      <c r="E1733" s="7">
        <v>10461392</v>
      </c>
      <c r="F1733" s="7">
        <v>102481</v>
      </c>
      <c r="G1733" s="8" t="s">
        <v>226</v>
      </c>
      <c r="H1733" s="7" t="s">
        <v>73</v>
      </c>
      <c r="I1733" s="7" t="s">
        <v>74</v>
      </c>
      <c r="J1733" s="8" t="s">
        <v>75</v>
      </c>
      <c r="K1733" s="8" t="s">
        <v>227</v>
      </c>
      <c r="L1733" s="7">
        <v>2018</v>
      </c>
      <c r="M1733" s="9">
        <v>43432</v>
      </c>
      <c r="N1733" s="10" t="s">
        <v>77</v>
      </c>
      <c r="O1733" s="10">
        <v>0</v>
      </c>
      <c r="P1733" s="10" t="s">
        <v>78</v>
      </c>
      <c r="Q1733" s="10" t="s">
        <v>79</v>
      </c>
      <c r="R1733" s="10" t="s">
        <v>78</v>
      </c>
      <c r="S1733" s="10" t="s">
        <v>79</v>
      </c>
      <c r="T1733" s="8" t="s">
        <v>80</v>
      </c>
      <c r="U1733" s="7" t="s">
        <v>187</v>
      </c>
      <c r="V1733" s="8" t="s">
        <v>188</v>
      </c>
      <c r="W1733" s="7" t="s">
        <v>83</v>
      </c>
      <c r="X1733" s="11" t="s">
        <v>185</v>
      </c>
      <c r="Y1733" s="8">
        <v>555</v>
      </c>
      <c r="Z1733" s="8" t="s">
        <v>186</v>
      </c>
      <c r="AA1733" s="7" t="s">
        <v>107</v>
      </c>
      <c r="AB1733" s="12" t="s">
        <v>108</v>
      </c>
      <c r="AC1733" s="4">
        <f t="shared" si="270"/>
        <v>1</v>
      </c>
      <c r="AD1733" s="2">
        <f>IF(COUNTIF(D$2:D1733,D1733)&gt;1,0,1)</f>
        <v>0</v>
      </c>
      <c r="AG1733" s="2">
        <f t="shared" si="271"/>
        <v>0</v>
      </c>
      <c r="AH1733" s="2">
        <f t="shared" si="277"/>
        <v>0</v>
      </c>
      <c r="AI1733" s="2">
        <f t="shared" si="272"/>
        <v>0</v>
      </c>
      <c r="AJ1733" s="44" t="str">
        <f t="shared" si="273"/>
        <v>75709737Q30964419W</v>
      </c>
      <c r="AK1733" s="2">
        <f>IF(COUNTIF(AJ$2:AJ1733,AJ1733)&gt;1,0,1)</f>
        <v>1</v>
      </c>
      <c r="AL1733" s="2">
        <f t="shared" si="274"/>
        <v>0</v>
      </c>
      <c r="AM1733" s="2">
        <f t="shared" si="275"/>
        <v>0</v>
      </c>
      <c r="AN1733" s="2">
        <f t="shared" si="276"/>
        <v>0</v>
      </c>
      <c r="AO1733" s="2" t="str">
        <f>VLOOKUP(D1733,'[1]Matriculados PD 2015_2019'!$D:$F,3,0)</f>
        <v>completo</v>
      </c>
      <c r="AP1733" s="2">
        <f t="shared" si="278"/>
        <v>0</v>
      </c>
      <c r="AQ1733" s="2">
        <f t="shared" si="279"/>
        <v>0</v>
      </c>
    </row>
    <row r="1734" spans="1:43">
      <c r="A1734" s="2">
        <v>530</v>
      </c>
      <c r="B1734" s="5" t="s">
        <v>1</v>
      </c>
      <c r="C1734" s="13" t="s">
        <v>120</v>
      </c>
      <c r="D1734" s="13" t="s">
        <v>225</v>
      </c>
      <c r="E1734" s="13">
        <v>10461392</v>
      </c>
      <c r="F1734" s="13">
        <v>102481</v>
      </c>
      <c r="G1734" s="14" t="s">
        <v>226</v>
      </c>
      <c r="H1734" s="13" t="s">
        <v>73</v>
      </c>
      <c r="I1734" s="13" t="s">
        <v>74</v>
      </c>
      <c r="J1734" s="14" t="s">
        <v>75</v>
      </c>
      <c r="K1734" s="14" t="s">
        <v>227</v>
      </c>
      <c r="L1734" s="13">
        <v>2018</v>
      </c>
      <c r="M1734" s="15">
        <v>43432</v>
      </c>
      <c r="N1734" s="16" t="s">
        <v>77</v>
      </c>
      <c r="O1734" s="16">
        <v>0</v>
      </c>
      <c r="P1734" s="16" t="s">
        <v>78</v>
      </c>
      <c r="Q1734" s="16" t="s">
        <v>79</v>
      </c>
      <c r="R1734" s="16" t="s">
        <v>78</v>
      </c>
      <c r="S1734" s="16" t="s">
        <v>79</v>
      </c>
      <c r="T1734" s="14" t="s">
        <v>90</v>
      </c>
      <c r="U1734" s="13" t="s">
        <v>183</v>
      </c>
      <c r="V1734" s="14" t="s">
        <v>184</v>
      </c>
      <c r="W1734" s="13" t="s">
        <v>73</v>
      </c>
      <c r="X1734" s="17" t="s">
        <v>185</v>
      </c>
      <c r="Y1734" s="14">
        <v>555</v>
      </c>
      <c r="Z1734" s="14" t="s">
        <v>186</v>
      </c>
      <c r="AA1734" s="13" t="s">
        <v>107</v>
      </c>
      <c r="AB1734" s="18" t="s">
        <v>108</v>
      </c>
      <c r="AC1734" s="4">
        <f t="shared" si="270"/>
        <v>1</v>
      </c>
      <c r="AD1734" s="2">
        <f>IF(COUNTIF(D$2:D1734,D1734)&gt;1,0,1)</f>
        <v>0</v>
      </c>
      <c r="AG1734" s="2">
        <f t="shared" si="271"/>
        <v>0</v>
      </c>
      <c r="AH1734" s="2">
        <f t="shared" si="277"/>
        <v>0</v>
      </c>
      <c r="AI1734" s="2">
        <f t="shared" si="272"/>
        <v>0</v>
      </c>
      <c r="AJ1734" s="44" t="str">
        <f t="shared" si="273"/>
        <v>75709737Q30797589Z</v>
      </c>
      <c r="AK1734" s="2">
        <f>IF(COUNTIF(AJ$2:AJ1734,AJ1734)&gt;1,0,1)</f>
        <v>0</v>
      </c>
      <c r="AL1734" s="2">
        <f t="shared" si="274"/>
        <v>0</v>
      </c>
      <c r="AM1734" s="2">
        <f t="shared" si="275"/>
        <v>0</v>
      </c>
      <c r="AN1734" s="2">
        <f t="shared" si="276"/>
        <v>0</v>
      </c>
      <c r="AO1734" s="2" t="str">
        <f>VLOOKUP(D1734,'[1]Matriculados PD 2015_2019'!$D:$F,3,0)</f>
        <v>completo</v>
      </c>
      <c r="AP1734" s="2">
        <f t="shared" si="278"/>
        <v>0</v>
      </c>
      <c r="AQ1734" s="2">
        <f t="shared" si="279"/>
        <v>0</v>
      </c>
    </row>
    <row r="1735" spans="1:43">
      <c r="A1735" s="2">
        <v>530</v>
      </c>
      <c r="B1735" s="5" t="s">
        <v>1</v>
      </c>
      <c r="C1735" s="13" t="s">
        <v>120</v>
      </c>
      <c r="D1735" s="13" t="s">
        <v>228</v>
      </c>
      <c r="E1735" s="13">
        <v>20051930</v>
      </c>
      <c r="F1735" s="13">
        <v>102481</v>
      </c>
      <c r="G1735" s="14" t="s">
        <v>229</v>
      </c>
      <c r="H1735" s="13" t="s">
        <v>83</v>
      </c>
      <c r="I1735" s="13" t="s">
        <v>120</v>
      </c>
      <c r="J1735" s="14" t="s">
        <v>75</v>
      </c>
      <c r="K1735" s="14" t="s">
        <v>230</v>
      </c>
      <c r="L1735" s="13">
        <v>2018</v>
      </c>
      <c r="M1735" s="15">
        <v>43438</v>
      </c>
      <c r="N1735" s="16" t="s">
        <v>77</v>
      </c>
      <c r="O1735" s="16">
        <v>0</v>
      </c>
      <c r="P1735" s="16" t="s">
        <v>78</v>
      </c>
      <c r="Q1735" s="16" t="s">
        <v>79</v>
      </c>
      <c r="R1735" s="16" t="s">
        <v>78</v>
      </c>
      <c r="S1735" s="16" t="s">
        <v>78</v>
      </c>
      <c r="T1735" s="14" t="s">
        <v>80</v>
      </c>
      <c r="U1735" s="13" t="s">
        <v>231</v>
      </c>
      <c r="V1735" s="14" t="s">
        <v>232</v>
      </c>
      <c r="W1735" s="13" t="s">
        <v>83</v>
      </c>
      <c r="X1735" s="17"/>
      <c r="Y1735" s="14"/>
      <c r="Z1735" s="14"/>
      <c r="AA1735" s="13"/>
      <c r="AB1735" s="18"/>
      <c r="AC1735" s="4">
        <f t="shared" si="270"/>
        <v>1</v>
      </c>
      <c r="AD1735" s="2">
        <f>IF(COUNTIF(D$2:D1735,D1735)&gt;1,0,1)</f>
        <v>1</v>
      </c>
      <c r="AG1735" s="2">
        <f t="shared" si="271"/>
        <v>1</v>
      </c>
      <c r="AH1735" s="2">
        <f t="shared" si="277"/>
        <v>0</v>
      </c>
      <c r="AI1735" s="2">
        <f t="shared" si="272"/>
        <v>1</v>
      </c>
      <c r="AJ1735" s="44" t="str">
        <f t="shared" si="273"/>
        <v>AR91268524271621C</v>
      </c>
      <c r="AK1735" s="2">
        <f>IF(COUNTIF(AJ$2:AJ1735,AJ1735)&gt;1,0,1)</f>
        <v>1</v>
      </c>
      <c r="AL1735" s="2">
        <f t="shared" si="274"/>
        <v>1</v>
      </c>
      <c r="AM1735" s="2">
        <f t="shared" si="275"/>
        <v>0</v>
      </c>
      <c r="AN1735" s="2">
        <f t="shared" si="276"/>
        <v>1</v>
      </c>
      <c r="AO1735" s="2" t="str">
        <f>VLOOKUP(D1735,'[1]Matriculados PD 2015_2019'!$D:$F,3,0)</f>
        <v>completo</v>
      </c>
      <c r="AP1735" s="2">
        <f t="shared" si="278"/>
        <v>1</v>
      </c>
      <c r="AQ1735" s="2">
        <f t="shared" si="279"/>
        <v>0</v>
      </c>
    </row>
    <row r="1736" spans="1:43">
      <c r="A1736" s="2">
        <v>530</v>
      </c>
      <c r="B1736" s="6" t="s">
        <v>1</v>
      </c>
      <c r="C1736" s="7" t="s">
        <v>120</v>
      </c>
      <c r="D1736" s="7" t="s">
        <v>228</v>
      </c>
      <c r="E1736" s="7">
        <v>20051930</v>
      </c>
      <c r="F1736" s="7">
        <v>102481</v>
      </c>
      <c r="G1736" s="8" t="s">
        <v>229</v>
      </c>
      <c r="H1736" s="7" t="s">
        <v>83</v>
      </c>
      <c r="I1736" s="7" t="s">
        <v>120</v>
      </c>
      <c r="J1736" s="8" t="s">
        <v>75</v>
      </c>
      <c r="K1736" s="8" t="s">
        <v>230</v>
      </c>
      <c r="L1736" s="7">
        <v>2018</v>
      </c>
      <c r="M1736" s="9">
        <v>43438</v>
      </c>
      <c r="N1736" s="10" t="s">
        <v>77</v>
      </c>
      <c r="O1736" s="10">
        <v>0</v>
      </c>
      <c r="P1736" s="10" t="s">
        <v>78</v>
      </c>
      <c r="Q1736" s="10" t="s">
        <v>79</v>
      </c>
      <c r="R1736" s="10" t="s">
        <v>78</v>
      </c>
      <c r="S1736" s="10" t="s">
        <v>78</v>
      </c>
      <c r="T1736" s="8" t="s">
        <v>80</v>
      </c>
      <c r="U1736" s="7" t="s">
        <v>233</v>
      </c>
      <c r="V1736" s="8" t="s">
        <v>234</v>
      </c>
      <c r="W1736" s="7" t="s">
        <v>73</v>
      </c>
      <c r="X1736" s="11" t="s">
        <v>137</v>
      </c>
      <c r="Y1736" s="8">
        <v>420</v>
      </c>
      <c r="Z1736" s="8" t="s">
        <v>137</v>
      </c>
      <c r="AA1736" s="7" t="s">
        <v>99</v>
      </c>
      <c r="AB1736" s="12" t="s">
        <v>100</v>
      </c>
      <c r="AC1736" s="4">
        <f t="shared" si="270"/>
        <v>1</v>
      </c>
      <c r="AD1736" s="2">
        <f>IF(COUNTIF(D$2:D1736,D1736)&gt;1,0,1)</f>
        <v>0</v>
      </c>
      <c r="AG1736" s="2">
        <f t="shared" si="271"/>
        <v>0</v>
      </c>
      <c r="AH1736" s="2">
        <f t="shared" si="277"/>
        <v>0</v>
      </c>
      <c r="AI1736" s="2">
        <f t="shared" si="272"/>
        <v>0</v>
      </c>
      <c r="AJ1736" s="44" t="str">
        <f t="shared" si="273"/>
        <v>AR91268530197598R</v>
      </c>
      <c r="AK1736" s="2">
        <f>IF(COUNTIF(AJ$2:AJ1736,AJ1736)&gt;1,0,1)</f>
        <v>1</v>
      </c>
      <c r="AL1736" s="2">
        <f t="shared" si="274"/>
        <v>0</v>
      </c>
      <c r="AM1736" s="2">
        <f t="shared" si="275"/>
        <v>0</v>
      </c>
      <c r="AN1736" s="2">
        <f t="shared" si="276"/>
        <v>0</v>
      </c>
      <c r="AO1736" s="2" t="str">
        <f>VLOOKUP(D1736,'[1]Matriculados PD 2015_2019'!$D:$F,3,0)</f>
        <v>completo</v>
      </c>
      <c r="AP1736" s="2">
        <f t="shared" si="278"/>
        <v>0</v>
      </c>
      <c r="AQ1736" s="2">
        <f t="shared" si="279"/>
        <v>0</v>
      </c>
    </row>
    <row r="1737" spans="1:43">
      <c r="A1737" s="2">
        <v>530</v>
      </c>
      <c r="B1737" s="5" t="s">
        <v>1</v>
      </c>
      <c r="C1737" s="13" t="s">
        <v>120</v>
      </c>
      <c r="D1737" s="13" t="s">
        <v>228</v>
      </c>
      <c r="E1737" s="13">
        <v>20051930</v>
      </c>
      <c r="F1737" s="13">
        <v>102481</v>
      </c>
      <c r="G1737" s="14" t="s">
        <v>229</v>
      </c>
      <c r="H1737" s="13" t="s">
        <v>83</v>
      </c>
      <c r="I1737" s="13" t="s">
        <v>120</v>
      </c>
      <c r="J1737" s="14" t="s">
        <v>75</v>
      </c>
      <c r="K1737" s="14" t="s">
        <v>230</v>
      </c>
      <c r="L1737" s="13">
        <v>2018</v>
      </c>
      <c r="M1737" s="15">
        <v>43438</v>
      </c>
      <c r="N1737" s="16" t="s">
        <v>77</v>
      </c>
      <c r="O1737" s="16">
        <v>0</v>
      </c>
      <c r="P1737" s="16" t="s">
        <v>78</v>
      </c>
      <c r="Q1737" s="16" t="s">
        <v>79</v>
      </c>
      <c r="R1737" s="16" t="s">
        <v>78</v>
      </c>
      <c r="S1737" s="16" t="s">
        <v>78</v>
      </c>
      <c r="T1737" s="14" t="s">
        <v>90</v>
      </c>
      <c r="U1737" s="13" t="s">
        <v>233</v>
      </c>
      <c r="V1737" s="14" t="s">
        <v>234</v>
      </c>
      <c r="W1737" s="13" t="s">
        <v>73</v>
      </c>
      <c r="X1737" s="17" t="s">
        <v>137</v>
      </c>
      <c r="Y1737" s="14">
        <v>420</v>
      </c>
      <c r="Z1737" s="14" t="s">
        <v>137</v>
      </c>
      <c r="AA1737" s="13" t="s">
        <v>99</v>
      </c>
      <c r="AB1737" s="18" t="s">
        <v>100</v>
      </c>
      <c r="AC1737" s="4">
        <f t="shared" si="270"/>
        <v>1</v>
      </c>
      <c r="AD1737" s="2">
        <f>IF(COUNTIF(D$2:D1737,D1737)&gt;1,0,1)</f>
        <v>0</v>
      </c>
      <c r="AG1737" s="2">
        <f t="shared" si="271"/>
        <v>0</v>
      </c>
      <c r="AH1737" s="2">
        <f t="shared" si="277"/>
        <v>0</v>
      </c>
      <c r="AI1737" s="2">
        <f t="shared" si="272"/>
        <v>0</v>
      </c>
      <c r="AJ1737" s="44" t="str">
        <f t="shared" si="273"/>
        <v>AR91268530197598R</v>
      </c>
      <c r="AK1737" s="2">
        <f>IF(COUNTIF(AJ$2:AJ1737,AJ1737)&gt;1,0,1)</f>
        <v>0</v>
      </c>
      <c r="AL1737" s="2">
        <f t="shared" si="274"/>
        <v>0</v>
      </c>
      <c r="AM1737" s="2">
        <f t="shared" si="275"/>
        <v>0</v>
      </c>
      <c r="AN1737" s="2">
        <f t="shared" si="276"/>
        <v>0</v>
      </c>
      <c r="AO1737" s="2" t="str">
        <f>VLOOKUP(D1737,'[1]Matriculados PD 2015_2019'!$D:$F,3,0)</f>
        <v>completo</v>
      </c>
      <c r="AP1737" s="2">
        <f t="shared" si="278"/>
        <v>0</v>
      </c>
      <c r="AQ1737" s="2">
        <f t="shared" si="279"/>
        <v>0</v>
      </c>
    </row>
    <row r="1738" spans="1:43">
      <c r="A1738" s="2">
        <v>530</v>
      </c>
      <c r="B1738" s="5" t="s">
        <v>1</v>
      </c>
      <c r="C1738" s="13" t="s">
        <v>120</v>
      </c>
      <c r="D1738" s="13" t="s">
        <v>235</v>
      </c>
      <c r="E1738" s="13">
        <v>20072740</v>
      </c>
      <c r="F1738" s="13">
        <v>102481</v>
      </c>
      <c r="G1738" s="14" t="s">
        <v>236</v>
      </c>
      <c r="H1738" s="13" t="s">
        <v>83</v>
      </c>
      <c r="I1738" s="13" t="s">
        <v>237</v>
      </c>
      <c r="J1738" s="14" t="s">
        <v>75</v>
      </c>
      <c r="K1738" s="14" t="s">
        <v>238</v>
      </c>
      <c r="L1738" s="13">
        <v>2018</v>
      </c>
      <c r="M1738" s="15">
        <v>43599</v>
      </c>
      <c r="N1738" s="16" t="s">
        <v>77</v>
      </c>
      <c r="O1738" s="16">
        <v>0</v>
      </c>
      <c r="P1738" s="16" t="s">
        <v>78</v>
      </c>
      <c r="Q1738" s="16" t="s">
        <v>78</v>
      </c>
      <c r="R1738" s="16" t="s">
        <v>78</v>
      </c>
      <c r="S1738" s="16" t="s">
        <v>78</v>
      </c>
      <c r="T1738" s="14" t="s">
        <v>80</v>
      </c>
      <c r="U1738" s="13" t="s">
        <v>118</v>
      </c>
      <c r="V1738" s="14" t="s">
        <v>119</v>
      </c>
      <c r="W1738" s="13" t="s">
        <v>83</v>
      </c>
      <c r="X1738" s="17" t="s">
        <v>116</v>
      </c>
      <c r="Y1738" s="14">
        <v>500</v>
      </c>
      <c r="Z1738" s="14" t="s">
        <v>117</v>
      </c>
      <c r="AA1738" s="13" t="s">
        <v>107</v>
      </c>
      <c r="AB1738" s="18" t="s">
        <v>108</v>
      </c>
      <c r="AC1738" s="4">
        <f t="shared" si="270"/>
        <v>1</v>
      </c>
      <c r="AD1738" s="2">
        <f>IF(COUNTIF(D$2:D1738,D1738)&gt;1,0,1)</f>
        <v>1</v>
      </c>
      <c r="AG1738" s="2">
        <f t="shared" si="271"/>
        <v>0</v>
      </c>
      <c r="AH1738" s="2">
        <f t="shared" si="277"/>
        <v>0</v>
      </c>
      <c r="AI1738" s="2">
        <f t="shared" si="272"/>
        <v>1</v>
      </c>
      <c r="AJ1738" s="44" t="str">
        <f t="shared" si="273"/>
        <v>C61627250702674W</v>
      </c>
      <c r="AK1738" s="2">
        <f>IF(COUNTIF(AJ$2:AJ1738,AJ1738)&gt;1,0,1)</f>
        <v>1</v>
      </c>
      <c r="AL1738" s="2">
        <f t="shared" si="274"/>
        <v>0</v>
      </c>
      <c r="AM1738" s="2">
        <f t="shared" si="275"/>
        <v>0</v>
      </c>
      <c r="AN1738" s="2">
        <f t="shared" si="276"/>
        <v>1</v>
      </c>
      <c r="AO1738" s="2" t="str">
        <f>VLOOKUP(D1738,'[1]Matriculados PD 2015_2019'!$D:$F,3,0)</f>
        <v>completo</v>
      </c>
      <c r="AP1738" s="2">
        <f t="shared" si="278"/>
        <v>1</v>
      </c>
      <c r="AQ1738" s="2">
        <f t="shared" si="279"/>
        <v>0</v>
      </c>
    </row>
    <row r="1739" spans="1:43">
      <c r="A1739" s="2">
        <v>530</v>
      </c>
      <c r="B1739" s="6" t="s">
        <v>1</v>
      </c>
      <c r="C1739" s="7" t="s">
        <v>120</v>
      </c>
      <c r="D1739" s="7" t="s">
        <v>235</v>
      </c>
      <c r="E1739" s="7">
        <v>20072740</v>
      </c>
      <c r="F1739" s="7">
        <v>102481</v>
      </c>
      <c r="G1739" s="8" t="s">
        <v>236</v>
      </c>
      <c r="H1739" s="7" t="s">
        <v>83</v>
      </c>
      <c r="I1739" s="7" t="s">
        <v>237</v>
      </c>
      <c r="J1739" s="8" t="s">
        <v>75</v>
      </c>
      <c r="K1739" s="8" t="s">
        <v>238</v>
      </c>
      <c r="L1739" s="7">
        <v>2018</v>
      </c>
      <c r="M1739" s="9">
        <v>43599</v>
      </c>
      <c r="N1739" s="10" t="s">
        <v>77</v>
      </c>
      <c r="O1739" s="10">
        <v>0</v>
      </c>
      <c r="P1739" s="10" t="s">
        <v>78</v>
      </c>
      <c r="Q1739" s="10" t="s">
        <v>78</v>
      </c>
      <c r="R1739" s="10" t="s">
        <v>78</v>
      </c>
      <c r="S1739" s="10" t="s">
        <v>78</v>
      </c>
      <c r="T1739" s="8" t="s">
        <v>90</v>
      </c>
      <c r="U1739" s="7" t="s">
        <v>118</v>
      </c>
      <c r="V1739" s="8" t="s">
        <v>119</v>
      </c>
      <c r="W1739" s="7" t="s">
        <v>83</v>
      </c>
      <c r="X1739" s="11" t="s">
        <v>116</v>
      </c>
      <c r="Y1739" s="8">
        <v>500</v>
      </c>
      <c r="Z1739" s="8" t="s">
        <v>117</v>
      </c>
      <c r="AA1739" s="7" t="s">
        <v>107</v>
      </c>
      <c r="AB1739" s="12" t="s">
        <v>108</v>
      </c>
      <c r="AC1739" s="4">
        <f t="shared" si="270"/>
        <v>1</v>
      </c>
      <c r="AD1739" s="2">
        <f>IF(COUNTIF(D$2:D1739,D1739)&gt;1,0,1)</f>
        <v>0</v>
      </c>
      <c r="AG1739" s="2">
        <f t="shared" si="271"/>
        <v>0</v>
      </c>
      <c r="AH1739" s="2">
        <f t="shared" si="277"/>
        <v>0</v>
      </c>
      <c r="AI1739" s="2">
        <f t="shared" si="272"/>
        <v>0</v>
      </c>
      <c r="AJ1739" s="44" t="str">
        <f t="shared" si="273"/>
        <v>C61627250702674W</v>
      </c>
      <c r="AK1739" s="2">
        <f>IF(COUNTIF(AJ$2:AJ1739,AJ1739)&gt;1,0,1)</f>
        <v>0</v>
      </c>
      <c r="AL1739" s="2">
        <f t="shared" si="274"/>
        <v>0</v>
      </c>
      <c r="AM1739" s="2">
        <f t="shared" si="275"/>
        <v>0</v>
      </c>
      <c r="AN1739" s="2">
        <f t="shared" si="276"/>
        <v>0</v>
      </c>
      <c r="AO1739" s="2" t="str">
        <f>VLOOKUP(D1739,'[1]Matriculados PD 2015_2019'!$D:$F,3,0)</f>
        <v>completo</v>
      </c>
      <c r="AP1739" s="2">
        <f t="shared" si="278"/>
        <v>0</v>
      </c>
      <c r="AQ1739" s="2">
        <f t="shared" si="279"/>
        <v>0</v>
      </c>
    </row>
    <row r="1740" spans="1:43">
      <c r="A1740" s="2">
        <v>530</v>
      </c>
      <c r="B1740" s="5" t="s">
        <v>1</v>
      </c>
      <c r="C1740" s="13" t="s">
        <v>120</v>
      </c>
      <c r="D1740" s="13" t="s">
        <v>239</v>
      </c>
      <c r="E1740" s="13">
        <v>20028144</v>
      </c>
      <c r="F1740" s="13">
        <v>102481</v>
      </c>
      <c r="G1740" s="14" t="s">
        <v>240</v>
      </c>
      <c r="H1740" s="13" t="s">
        <v>73</v>
      </c>
      <c r="I1740" s="13" t="s">
        <v>241</v>
      </c>
      <c r="J1740" s="14" t="s">
        <v>75</v>
      </c>
      <c r="K1740" s="14" t="s">
        <v>242</v>
      </c>
      <c r="L1740" s="13">
        <v>2018</v>
      </c>
      <c r="M1740" s="15">
        <v>43494</v>
      </c>
      <c r="N1740" s="16" t="s">
        <v>77</v>
      </c>
      <c r="O1740" s="16">
        <v>0</v>
      </c>
      <c r="P1740" s="16" t="s">
        <v>78</v>
      </c>
      <c r="Q1740" s="16" t="s">
        <v>79</v>
      </c>
      <c r="R1740" s="16" t="s">
        <v>78</v>
      </c>
      <c r="S1740" s="16" t="s">
        <v>79</v>
      </c>
      <c r="T1740" s="14" t="s">
        <v>80</v>
      </c>
      <c r="U1740" s="13" t="s">
        <v>243</v>
      </c>
      <c r="V1740" s="14" t="s">
        <v>244</v>
      </c>
      <c r="W1740" s="13" t="s">
        <v>73</v>
      </c>
      <c r="X1740" s="17" t="s">
        <v>84</v>
      </c>
      <c r="Y1740" s="14">
        <v>640</v>
      </c>
      <c r="Z1740" s="14" t="s">
        <v>85</v>
      </c>
      <c r="AA1740" s="13" t="s">
        <v>79</v>
      </c>
      <c r="AB1740" s="18" t="s">
        <v>86</v>
      </c>
      <c r="AC1740" s="4">
        <f t="shared" si="270"/>
        <v>1</v>
      </c>
      <c r="AD1740" s="2">
        <f>IF(COUNTIF(D$2:D1740,D1740)&gt;1,0,1)</f>
        <v>1</v>
      </c>
      <c r="AG1740" s="2">
        <f t="shared" si="271"/>
        <v>1</v>
      </c>
      <c r="AH1740" s="2">
        <f t="shared" si="277"/>
        <v>0</v>
      </c>
      <c r="AI1740" s="2">
        <f t="shared" si="272"/>
        <v>1</v>
      </c>
      <c r="AJ1740" s="44" t="str">
        <f t="shared" si="273"/>
        <v>FO96965730517571K</v>
      </c>
      <c r="AK1740" s="2">
        <f>IF(COUNTIF(AJ$2:AJ1740,AJ1740)&gt;1,0,1)</f>
        <v>1</v>
      </c>
      <c r="AL1740" s="2">
        <f t="shared" si="274"/>
        <v>1</v>
      </c>
      <c r="AM1740" s="2">
        <f t="shared" si="275"/>
        <v>1</v>
      </c>
      <c r="AN1740" s="2">
        <f t="shared" si="276"/>
        <v>1</v>
      </c>
      <c r="AO1740" s="2" t="str">
        <f>VLOOKUP(D1740,'[1]Matriculados PD 2015_2019'!$D:$F,3,0)</f>
        <v>completo</v>
      </c>
      <c r="AP1740" s="2">
        <f t="shared" si="278"/>
        <v>1</v>
      </c>
      <c r="AQ1740" s="2">
        <f t="shared" si="279"/>
        <v>0</v>
      </c>
    </row>
    <row r="1741" spans="1:43">
      <c r="A1741" s="2">
        <v>530</v>
      </c>
      <c r="B1741" s="6" t="s">
        <v>1</v>
      </c>
      <c r="C1741" s="7" t="s">
        <v>120</v>
      </c>
      <c r="D1741" s="7" t="s">
        <v>239</v>
      </c>
      <c r="E1741" s="7">
        <v>20028144</v>
      </c>
      <c r="F1741" s="7">
        <v>102481</v>
      </c>
      <c r="G1741" s="8" t="s">
        <v>240</v>
      </c>
      <c r="H1741" s="7" t="s">
        <v>73</v>
      </c>
      <c r="I1741" s="7" t="s">
        <v>241</v>
      </c>
      <c r="J1741" s="8" t="s">
        <v>75</v>
      </c>
      <c r="K1741" s="8" t="s">
        <v>242</v>
      </c>
      <c r="L1741" s="7">
        <v>2018</v>
      </c>
      <c r="M1741" s="9">
        <v>43494</v>
      </c>
      <c r="N1741" s="10" t="s">
        <v>77</v>
      </c>
      <c r="O1741" s="10">
        <v>0</v>
      </c>
      <c r="P1741" s="10" t="s">
        <v>78</v>
      </c>
      <c r="Q1741" s="10" t="s">
        <v>79</v>
      </c>
      <c r="R1741" s="10" t="s">
        <v>78</v>
      </c>
      <c r="S1741" s="10" t="s">
        <v>79</v>
      </c>
      <c r="T1741" s="8" t="s">
        <v>80</v>
      </c>
      <c r="U1741" s="7" t="s">
        <v>245</v>
      </c>
      <c r="V1741" s="8" t="s">
        <v>246</v>
      </c>
      <c r="W1741" s="7" t="s">
        <v>83</v>
      </c>
      <c r="X1741" s="11" t="s">
        <v>84</v>
      </c>
      <c r="Y1741" s="8">
        <v>640</v>
      </c>
      <c r="Z1741" s="8" t="s">
        <v>85</v>
      </c>
      <c r="AA1741" s="7" t="s">
        <v>79</v>
      </c>
      <c r="AB1741" s="12" t="s">
        <v>86</v>
      </c>
      <c r="AC1741" s="4">
        <f t="shared" si="270"/>
        <v>1</v>
      </c>
      <c r="AD1741" s="2">
        <f>IF(COUNTIF(D$2:D1741,D1741)&gt;1,0,1)</f>
        <v>0</v>
      </c>
      <c r="AG1741" s="2">
        <f t="shared" si="271"/>
        <v>0</v>
      </c>
      <c r="AH1741" s="2">
        <f t="shared" si="277"/>
        <v>0</v>
      </c>
      <c r="AI1741" s="2">
        <f t="shared" si="272"/>
        <v>0</v>
      </c>
      <c r="AJ1741" s="44" t="str">
        <f t="shared" si="273"/>
        <v>FO96965730825948Z</v>
      </c>
      <c r="AK1741" s="2">
        <f>IF(COUNTIF(AJ$2:AJ1741,AJ1741)&gt;1,0,1)</f>
        <v>1</v>
      </c>
      <c r="AL1741" s="2">
        <f t="shared" si="274"/>
        <v>0</v>
      </c>
      <c r="AM1741" s="2">
        <f t="shared" si="275"/>
        <v>0</v>
      </c>
      <c r="AN1741" s="2">
        <f t="shared" si="276"/>
        <v>0</v>
      </c>
      <c r="AO1741" s="2" t="str">
        <f>VLOOKUP(D1741,'[1]Matriculados PD 2015_2019'!$D:$F,3,0)</f>
        <v>completo</v>
      </c>
      <c r="AP1741" s="2">
        <f t="shared" si="278"/>
        <v>0</v>
      </c>
      <c r="AQ1741" s="2">
        <f t="shared" si="279"/>
        <v>0</v>
      </c>
    </row>
    <row r="1742" spans="1:43">
      <c r="A1742" s="2">
        <v>530</v>
      </c>
      <c r="B1742" s="5" t="s">
        <v>1</v>
      </c>
      <c r="C1742" s="13" t="s">
        <v>120</v>
      </c>
      <c r="D1742" s="13" t="s">
        <v>239</v>
      </c>
      <c r="E1742" s="13">
        <v>20028144</v>
      </c>
      <c r="F1742" s="13">
        <v>102481</v>
      </c>
      <c r="G1742" s="14" t="s">
        <v>240</v>
      </c>
      <c r="H1742" s="13" t="s">
        <v>73</v>
      </c>
      <c r="I1742" s="13" t="s">
        <v>241</v>
      </c>
      <c r="J1742" s="14" t="s">
        <v>75</v>
      </c>
      <c r="K1742" s="14" t="s">
        <v>242</v>
      </c>
      <c r="L1742" s="13">
        <v>2018</v>
      </c>
      <c r="M1742" s="15">
        <v>43494</v>
      </c>
      <c r="N1742" s="16" t="s">
        <v>77</v>
      </c>
      <c r="O1742" s="16">
        <v>0</v>
      </c>
      <c r="P1742" s="16" t="s">
        <v>78</v>
      </c>
      <c r="Q1742" s="16" t="s">
        <v>79</v>
      </c>
      <c r="R1742" s="16" t="s">
        <v>78</v>
      </c>
      <c r="S1742" s="16" t="s">
        <v>79</v>
      </c>
      <c r="T1742" s="14" t="s">
        <v>90</v>
      </c>
      <c r="U1742" s="13" t="s">
        <v>245</v>
      </c>
      <c r="V1742" s="14" t="s">
        <v>246</v>
      </c>
      <c r="W1742" s="13" t="s">
        <v>83</v>
      </c>
      <c r="X1742" s="17" t="s">
        <v>84</v>
      </c>
      <c r="Y1742" s="14">
        <v>640</v>
      </c>
      <c r="Z1742" s="14" t="s">
        <v>85</v>
      </c>
      <c r="AA1742" s="13" t="s">
        <v>79</v>
      </c>
      <c r="AB1742" s="18" t="s">
        <v>86</v>
      </c>
      <c r="AC1742" s="4">
        <f t="shared" si="270"/>
        <v>1</v>
      </c>
      <c r="AD1742" s="2">
        <f>IF(COUNTIF(D$2:D1742,D1742)&gt;1,0,1)</f>
        <v>0</v>
      </c>
      <c r="AG1742" s="2">
        <f t="shared" si="271"/>
        <v>0</v>
      </c>
      <c r="AH1742" s="2">
        <f t="shared" si="277"/>
        <v>0</v>
      </c>
      <c r="AI1742" s="2">
        <f t="shared" si="272"/>
        <v>0</v>
      </c>
      <c r="AJ1742" s="44" t="str">
        <f t="shared" si="273"/>
        <v>FO96965730825948Z</v>
      </c>
      <c r="AK1742" s="2">
        <f>IF(COUNTIF(AJ$2:AJ1742,AJ1742)&gt;1,0,1)</f>
        <v>0</v>
      </c>
      <c r="AL1742" s="2">
        <f t="shared" si="274"/>
        <v>0</v>
      </c>
      <c r="AM1742" s="2">
        <f t="shared" si="275"/>
        <v>0</v>
      </c>
      <c r="AN1742" s="2">
        <f t="shared" si="276"/>
        <v>0</v>
      </c>
      <c r="AO1742" s="2" t="str">
        <f>VLOOKUP(D1742,'[1]Matriculados PD 2015_2019'!$D:$F,3,0)</f>
        <v>completo</v>
      </c>
      <c r="AP1742" s="2">
        <f t="shared" si="278"/>
        <v>0</v>
      </c>
      <c r="AQ1742" s="2">
        <f t="shared" si="279"/>
        <v>0</v>
      </c>
    </row>
    <row r="1743" spans="1:43">
      <c r="A1743" s="2">
        <v>530</v>
      </c>
      <c r="B1743" s="6" t="s">
        <v>1</v>
      </c>
      <c r="C1743" s="7" t="s">
        <v>120</v>
      </c>
      <c r="D1743" s="7" t="s">
        <v>247</v>
      </c>
      <c r="E1743" s="7">
        <v>10513728</v>
      </c>
      <c r="F1743" s="7">
        <v>102481</v>
      </c>
      <c r="G1743" s="8" t="s">
        <v>248</v>
      </c>
      <c r="H1743" s="7" t="s">
        <v>73</v>
      </c>
      <c r="I1743" s="7" t="s">
        <v>241</v>
      </c>
      <c r="J1743" s="8" t="s">
        <v>75</v>
      </c>
      <c r="K1743" s="8" t="s">
        <v>249</v>
      </c>
      <c r="L1743" s="7">
        <v>2018</v>
      </c>
      <c r="M1743" s="9">
        <v>43539</v>
      </c>
      <c r="N1743" s="10" t="s">
        <v>77</v>
      </c>
      <c r="O1743" s="10">
        <v>0</v>
      </c>
      <c r="P1743" s="10" t="s">
        <v>78</v>
      </c>
      <c r="Q1743" s="10" t="s">
        <v>78</v>
      </c>
      <c r="R1743" s="10" t="s">
        <v>78</v>
      </c>
      <c r="S1743" s="10" t="s">
        <v>78</v>
      </c>
      <c r="T1743" s="8" t="s">
        <v>80</v>
      </c>
      <c r="U1743" s="7" t="s">
        <v>250</v>
      </c>
      <c r="V1743" s="8" t="s">
        <v>251</v>
      </c>
      <c r="W1743" s="7" t="s">
        <v>73</v>
      </c>
      <c r="X1743" s="11" t="s">
        <v>252</v>
      </c>
      <c r="Y1743" s="8">
        <v>27</v>
      </c>
      <c r="Z1743" s="8" t="s">
        <v>253</v>
      </c>
      <c r="AA1743" s="7" t="s">
        <v>79</v>
      </c>
      <c r="AB1743" s="12" t="s">
        <v>86</v>
      </c>
      <c r="AC1743" s="4">
        <f t="shared" si="270"/>
        <v>1</v>
      </c>
      <c r="AD1743" s="2">
        <f>IF(COUNTIF(D$2:D1743,D1743)&gt;1,0,1)</f>
        <v>1</v>
      </c>
      <c r="AG1743" s="2">
        <f t="shared" si="271"/>
        <v>0</v>
      </c>
      <c r="AH1743" s="2">
        <f t="shared" si="277"/>
        <v>0</v>
      </c>
      <c r="AI1743" s="2">
        <f t="shared" si="272"/>
        <v>1</v>
      </c>
      <c r="AJ1743" s="44" t="str">
        <f t="shared" si="273"/>
        <v>FT59135007437202Z</v>
      </c>
      <c r="AK1743" s="2">
        <f>IF(COUNTIF(AJ$2:AJ1743,AJ1743)&gt;1,0,1)</f>
        <v>1</v>
      </c>
      <c r="AL1743" s="2">
        <f t="shared" si="274"/>
        <v>1</v>
      </c>
      <c r="AM1743" s="2">
        <f t="shared" si="275"/>
        <v>0</v>
      </c>
      <c r="AN1743" s="2">
        <f t="shared" si="276"/>
        <v>1</v>
      </c>
      <c r="AO1743" s="2" t="str">
        <f>VLOOKUP(D1743,'[1]Matriculados PD 2015_2019'!$D:$F,3,0)</f>
        <v>parcial</v>
      </c>
      <c r="AP1743" s="2">
        <f t="shared" si="278"/>
        <v>0</v>
      </c>
      <c r="AQ1743" s="2">
        <f t="shared" si="279"/>
        <v>1</v>
      </c>
    </row>
    <row r="1744" spans="1:43">
      <c r="A1744" s="2">
        <v>530</v>
      </c>
      <c r="B1744" s="5" t="s">
        <v>1</v>
      </c>
      <c r="C1744" s="13" t="s">
        <v>120</v>
      </c>
      <c r="D1744" s="13" t="s">
        <v>247</v>
      </c>
      <c r="E1744" s="13">
        <v>10513728</v>
      </c>
      <c r="F1744" s="13">
        <v>102481</v>
      </c>
      <c r="G1744" s="14" t="s">
        <v>248</v>
      </c>
      <c r="H1744" s="13" t="s">
        <v>73</v>
      </c>
      <c r="I1744" s="13" t="s">
        <v>241</v>
      </c>
      <c r="J1744" s="14" t="s">
        <v>75</v>
      </c>
      <c r="K1744" s="14" t="s">
        <v>249</v>
      </c>
      <c r="L1744" s="13">
        <v>2018</v>
      </c>
      <c r="M1744" s="15">
        <v>43539</v>
      </c>
      <c r="N1744" s="16" t="s">
        <v>77</v>
      </c>
      <c r="O1744" s="16">
        <v>0</v>
      </c>
      <c r="P1744" s="16" t="s">
        <v>78</v>
      </c>
      <c r="Q1744" s="16" t="s">
        <v>78</v>
      </c>
      <c r="R1744" s="16" t="s">
        <v>78</v>
      </c>
      <c r="S1744" s="16" t="s">
        <v>78</v>
      </c>
      <c r="T1744" s="14" t="s">
        <v>80</v>
      </c>
      <c r="U1744" s="13" t="s">
        <v>81</v>
      </c>
      <c r="V1744" s="14" t="s">
        <v>82</v>
      </c>
      <c r="W1744" s="13" t="s">
        <v>83</v>
      </c>
      <c r="X1744" s="17" t="s">
        <v>84</v>
      </c>
      <c r="Y1744" s="14">
        <v>640</v>
      </c>
      <c r="Z1744" s="14" t="s">
        <v>85</v>
      </c>
      <c r="AA1744" s="13" t="s">
        <v>79</v>
      </c>
      <c r="AB1744" s="18" t="s">
        <v>86</v>
      </c>
      <c r="AC1744" s="4">
        <f t="shared" si="270"/>
        <v>1</v>
      </c>
      <c r="AD1744" s="2">
        <f>IF(COUNTIF(D$2:D1744,D1744)&gt;1,0,1)</f>
        <v>0</v>
      </c>
      <c r="AG1744" s="2">
        <f t="shared" si="271"/>
        <v>0</v>
      </c>
      <c r="AH1744" s="2">
        <f t="shared" si="277"/>
        <v>0</v>
      </c>
      <c r="AI1744" s="2">
        <f t="shared" si="272"/>
        <v>0</v>
      </c>
      <c r="AJ1744" s="44" t="str">
        <f t="shared" si="273"/>
        <v>FT59135028466746Z</v>
      </c>
      <c r="AK1744" s="2">
        <f>IF(COUNTIF(AJ$2:AJ1744,AJ1744)&gt;1,0,1)</f>
        <v>1</v>
      </c>
      <c r="AL1744" s="2">
        <f t="shared" si="274"/>
        <v>0</v>
      </c>
      <c r="AM1744" s="2">
        <f t="shared" si="275"/>
        <v>0</v>
      </c>
      <c r="AN1744" s="2">
        <f t="shared" si="276"/>
        <v>0</v>
      </c>
      <c r="AO1744" s="2" t="str">
        <f>VLOOKUP(D1744,'[1]Matriculados PD 2015_2019'!$D:$F,3,0)</f>
        <v>parcial</v>
      </c>
      <c r="AP1744" s="2">
        <f t="shared" si="278"/>
        <v>0</v>
      </c>
      <c r="AQ1744" s="2">
        <f t="shared" si="279"/>
        <v>0</v>
      </c>
    </row>
    <row r="1745" spans="1:43">
      <c r="A1745" s="2">
        <v>530</v>
      </c>
      <c r="B1745" s="5" t="s">
        <v>1</v>
      </c>
      <c r="C1745" s="13" t="s">
        <v>120</v>
      </c>
      <c r="D1745" s="13" t="s">
        <v>247</v>
      </c>
      <c r="E1745" s="13">
        <v>10513728</v>
      </c>
      <c r="F1745" s="13">
        <v>102481</v>
      </c>
      <c r="G1745" s="14" t="s">
        <v>248</v>
      </c>
      <c r="H1745" s="13" t="s">
        <v>73</v>
      </c>
      <c r="I1745" s="13" t="s">
        <v>241</v>
      </c>
      <c r="J1745" s="14" t="s">
        <v>75</v>
      </c>
      <c r="K1745" s="14" t="s">
        <v>249</v>
      </c>
      <c r="L1745" s="13">
        <v>2018</v>
      </c>
      <c r="M1745" s="15">
        <v>43539</v>
      </c>
      <c r="N1745" s="16" t="s">
        <v>77</v>
      </c>
      <c r="O1745" s="16">
        <v>0</v>
      </c>
      <c r="P1745" s="16" t="s">
        <v>78</v>
      </c>
      <c r="Q1745" s="16" t="s">
        <v>78</v>
      </c>
      <c r="R1745" s="16" t="s">
        <v>78</v>
      </c>
      <c r="S1745" s="16" t="s">
        <v>78</v>
      </c>
      <c r="T1745" s="14" t="s">
        <v>80</v>
      </c>
      <c r="U1745" s="13" t="s">
        <v>254</v>
      </c>
      <c r="V1745" s="14" t="s">
        <v>255</v>
      </c>
      <c r="W1745" s="13"/>
      <c r="X1745" s="17"/>
      <c r="Y1745" s="14"/>
      <c r="Z1745" s="14"/>
      <c r="AA1745" s="13"/>
      <c r="AB1745" s="18"/>
      <c r="AC1745" s="4">
        <f t="shared" si="270"/>
        <v>1</v>
      </c>
      <c r="AD1745" s="2">
        <f>IF(COUNTIF(D$2:D1745,D1745)&gt;1,0,1)</f>
        <v>0</v>
      </c>
      <c r="AG1745" s="2">
        <f t="shared" si="271"/>
        <v>0</v>
      </c>
      <c r="AH1745" s="2">
        <f t="shared" si="277"/>
        <v>0</v>
      </c>
      <c r="AI1745" s="2">
        <f t="shared" si="272"/>
        <v>0</v>
      </c>
      <c r="AJ1745" s="44" t="str">
        <f t="shared" si="273"/>
        <v>FT59135044360203B</v>
      </c>
      <c r="AK1745" s="2">
        <f>IF(COUNTIF(AJ$2:AJ1745,AJ1745)&gt;1,0,1)</f>
        <v>1</v>
      </c>
      <c r="AL1745" s="2">
        <f t="shared" si="274"/>
        <v>0</v>
      </c>
      <c r="AM1745" s="2">
        <f t="shared" si="275"/>
        <v>0</v>
      </c>
      <c r="AN1745" s="2">
        <f t="shared" si="276"/>
        <v>0</v>
      </c>
      <c r="AO1745" s="2" t="str">
        <f>VLOOKUP(D1745,'[1]Matriculados PD 2015_2019'!$D:$F,3,0)</f>
        <v>parcial</v>
      </c>
      <c r="AP1745" s="2">
        <f t="shared" si="278"/>
        <v>0</v>
      </c>
      <c r="AQ1745" s="2">
        <f t="shared" si="279"/>
        <v>0</v>
      </c>
    </row>
    <row r="1746" spans="1:43">
      <c r="A1746" s="2">
        <v>530</v>
      </c>
      <c r="B1746" s="6" t="s">
        <v>1</v>
      </c>
      <c r="C1746" s="7" t="s">
        <v>120</v>
      </c>
      <c r="D1746" s="7" t="s">
        <v>247</v>
      </c>
      <c r="E1746" s="7">
        <v>10513728</v>
      </c>
      <c r="F1746" s="7">
        <v>102481</v>
      </c>
      <c r="G1746" s="8" t="s">
        <v>248</v>
      </c>
      <c r="H1746" s="7" t="s">
        <v>73</v>
      </c>
      <c r="I1746" s="7" t="s">
        <v>241</v>
      </c>
      <c r="J1746" s="8" t="s">
        <v>75</v>
      </c>
      <c r="K1746" s="8" t="s">
        <v>249</v>
      </c>
      <c r="L1746" s="7">
        <v>2018</v>
      </c>
      <c r="M1746" s="9">
        <v>43539</v>
      </c>
      <c r="N1746" s="10" t="s">
        <v>77</v>
      </c>
      <c r="O1746" s="10">
        <v>0</v>
      </c>
      <c r="P1746" s="10" t="s">
        <v>78</v>
      </c>
      <c r="Q1746" s="10" t="s">
        <v>78</v>
      </c>
      <c r="R1746" s="10" t="s">
        <v>78</v>
      </c>
      <c r="S1746" s="10" t="s">
        <v>78</v>
      </c>
      <c r="T1746" s="8" t="s">
        <v>90</v>
      </c>
      <c r="U1746" s="7" t="s">
        <v>81</v>
      </c>
      <c r="V1746" s="8" t="s">
        <v>82</v>
      </c>
      <c r="W1746" s="7" t="s">
        <v>83</v>
      </c>
      <c r="X1746" s="11" t="s">
        <v>84</v>
      </c>
      <c r="Y1746" s="8">
        <v>640</v>
      </c>
      <c r="Z1746" s="8" t="s">
        <v>85</v>
      </c>
      <c r="AA1746" s="7" t="s">
        <v>79</v>
      </c>
      <c r="AB1746" s="12" t="s">
        <v>86</v>
      </c>
      <c r="AC1746" s="4">
        <f t="shared" si="270"/>
        <v>1</v>
      </c>
      <c r="AD1746" s="2">
        <f>IF(COUNTIF(D$2:D1746,D1746)&gt;1,0,1)</f>
        <v>0</v>
      </c>
      <c r="AG1746" s="2">
        <f t="shared" si="271"/>
        <v>0</v>
      </c>
      <c r="AH1746" s="2">
        <f t="shared" si="277"/>
        <v>0</v>
      </c>
      <c r="AI1746" s="2">
        <f t="shared" si="272"/>
        <v>0</v>
      </c>
      <c r="AJ1746" s="44" t="str">
        <f t="shared" si="273"/>
        <v>FT59135028466746Z</v>
      </c>
      <c r="AK1746" s="2">
        <f>IF(COUNTIF(AJ$2:AJ1746,AJ1746)&gt;1,0,1)</f>
        <v>0</v>
      </c>
      <c r="AL1746" s="2">
        <f t="shared" si="274"/>
        <v>0</v>
      </c>
      <c r="AM1746" s="2">
        <f t="shared" si="275"/>
        <v>0</v>
      </c>
      <c r="AN1746" s="2">
        <f t="shared" si="276"/>
        <v>0</v>
      </c>
      <c r="AO1746" s="2" t="str">
        <f>VLOOKUP(D1746,'[1]Matriculados PD 2015_2019'!$D:$F,3,0)</f>
        <v>parcial</v>
      </c>
      <c r="AP1746" s="2">
        <f t="shared" si="278"/>
        <v>0</v>
      </c>
      <c r="AQ1746" s="2">
        <f t="shared" si="279"/>
        <v>0</v>
      </c>
    </row>
    <row r="1747" spans="1:43">
      <c r="A1747" s="2">
        <v>530</v>
      </c>
      <c r="B1747" s="5" t="s">
        <v>1</v>
      </c>
      <c r="C1747" s="13" t="s">
        <v>120</v>
      </c>
      <c r="D1747" s="13" t="s">
        <v>256</v>
      </c>
      <c r="E1747" s="13">
        <v>10475118</v>
      </c>
      <c r="F1747" s="13">
        <v>102481</v>
      </c>
      <c r="G1747" s="14" t="s">
        <v>257</v>
      </c>
      <c r="H1747" s="13" t="s">
        <v>83</v>
      </c>
      <c r="I1747" s="13" t="s">
        <v>258</v>
      </c>
      <c r="J1747" s="14" t="s">
        <v>75</v>
      </c>
      <c r="K1747" s="14" t="s">
        <v>259</v>
      </c>
      <c r="L1747" s="13">
        <v>2018</v>
      </c>
      <c r="M1747" s="15">
        <v>43647</v>
      </c>
      <c r="N1747" s="16" t="s">
        <v>78</v>
      </c>
      <c r="O1747" s="16">
        <v>0</v>
      </c>
      <c r="P1747" s="16" t="s">
        <v>78</v>
      </c>
      <c r="Q1747" s="16" t="s">
        <v>78</v>
      </c>
      <c r="R1747" s="16" t="s">
        <v>78</v>
      </c>
      <c r="S1747" s="16" t="s">
        <v>78</v>
      </c>
      <c r="T1747" s="14" t="s">
        <v>80</v>
      </c>
      <c r="U1747" s="13" t="s">
        <v>260</v>
      </c>
      <c r="V1747" s="14" t="s">
        <v>261</v>
      </c>
      <c r="W1747" s="13" t="s">
        <v>73</v>
      </c>
      <c r="X1747" s="17" t="s">
        <v>4693</v>
      </c>
      <c r="Y1747" s="14">
        <v>235</v>
      </c>
      <c r="Z1747" s="14" t="s">
        <v>262</v>
      </c>
      <c r="AA1747" s="13" t="s">
        <v>263</v>
      </c>
      <c r="AB1747" s="18" t="s">
        <v>264</v>
      </c>
      <c r="AC1747" s="4">
        <f t="shared" si="270"/>
        <v>1</v>
      </c>
      <c r="AD1747" s="2">
        <f>IF(COUNTIF(D$2:D1747,D1747)&gt;1,0,1)</f>
        <v>1</v>
      </c>
      <c r="AG1747" s="2">
        <f t="shared" si="271"/>
        <v>0</v>
      </c>
      <c r="AH1747" s="2">
        <f t="shared" si="277"/>
        <v>0</v>
      </c>
      <c r="AI1747" s="2">
        <f t="shared" si="272"/>
        <v>0</v>
      </c>
      <c r="AJ1747" s="44" t="str">
        <f t="shared" si="273"/>
        <v>M35879530469826R</v>
      </c>
      <c r="AK1747" s="2">
        <f>IF(COUNTIF(AJ$2:AJ1747,AJ1747)&gt;1,0,1)</f>
        <v>1</v>
      </c>
      <c r="AL1747" s="2">
        <f t="shared" si="274"/>
        <v>1</v>
      </c>
      <c r="AM1747" s="2">
        <f t="shared" si="275"/>
        <v>0</v>
      </c>
      <c r="AN1747" s="2">
        <f t="shared" si="276"/>
        <v>1</v>
      </c>
      <c r="AO1747" s="2" t="str">
        <f>VLOOKUP(D1747,'[1]Matriculados PD 2015_2019'!$D:$F,3,0)</f>
        <v>completo</v>
      </c>
      <c r="AP1747" s="2">
        <f t="shared" si="278"/>
        <v>1</v>
      </c>
      <c r="AQ1747" s="2">
        <f t="shared" si="279"/>
        <v>0</v>
      </c>
    </row>
    <row r="1748" spans="1:43">
      <c r="A1748" s="2">
        <v>530</v>
      </c>
      <c r="B1748" s="5" t="s">
        <v>1</v>
      </c>
      <c r="C1748" s="13" t="s">
        <v>120</v>
      </c>
      <c r="D1748" s="13" t="s">
        <v>256</v>
      </c>
      <c r="E1748" s="13">
        <v>10475118</v>
      </c>
      <c r="F1748" s="13">
        <v>102481</v>
      </c>
      <c r="G1748" s="14" t="s">
        <v>257</v>
      </c>
      <c r="H1748" s="13" t="s">
        <v>83</v>
      </c>
      <c r="I1748" s="13" t="s">
        <v>258</v>
      </c>
      <c r="J1748" s="14" t="s">
        <v>75</v>
      </c>
      <c r="K1748" s="14" t="s">
        <v>259</v>
      </c>
      <c r="L1748" s="13">
        <v>2018</v>
      </c>
      <c r="M1748" s="15">
        <v>43647</v>
      </c>
      <c r="N1748" s="16" t="s">
        <v>78</v>
      </c>
      <c r="O1748" s="16">
        <v>0</v>
      </c>
      <c r="P1748" s="16" t="s">
        <v>78</v>
      </c>
      <c r="Q1748" s="16" t="s">
        <v>78</v>
      </c>
      <c r="R1748" s="16" t="s">
        <v>78</v>
      </c>
      <c r="S1748" s="16" t="s">
        <v>78</v>
      </c>
      <c r="T1748" s="14" t="s">
        <v>80</v>
      </c>
      <c r="U1748" s="13" t="s">
        <v>265</v>
      </c>
      <c r="V1748" s="14" t="s">
        <v>266</v>
      </c>
      <c r="W1748" s="13" t="s">
        <v>83</v>
      </c>
      <c r="X1748" s="17" t="s">
        <v>4693</v>
      </c>
      <c r="Y1748" s="14">
        <v>235</v>
      </c>
      <c r="Z1748" s="14" t="s">
        <v>262</v>
      </c>
      <c r="AA1748" s="13" t="s">
        <v>263</v>
      </c>
      <c r="AB1748" s="18" t="s">
        <v>264</v>
      </c>
      <c r="AC1748" s="4">
        <f t="shared" si="270"/>
        <v>1</v>
      </c>
      <c r="AD1748" s="2">
        <f>IF(COUNTIF(D$2:D1748,D1748)&gt;1,0,1)</f>
        <v>0</v>
      </c>
      <c r="AG1748" s="2">
        <f t="shared" si="271"/>
        <v>0</v>
      </c>
      <c r="AH1748" s="2">
        <f t="shared" si="277"/>
        <v>0</v>
      </c>
      <c r="AI1748" s="2">
        <f t="shared" si="272"/>
        <v>0</v>
      </c>
      <c r="AJ1748" s="44" t="str">
        <f t="shared" si="273"/>
        <v>M35879530481186E</v>
      </c>
      <c r="AK1748" s="2">
        <f>IF(COUNTIF(AJ$2:AJ1748,AJ1748)&gt;1,0,1)</f>
        <v>1</v>
      </c>
      <c r="AL1748" s="2">
        <f t="shared" si="274"/>
        <v>0</v>
      </c>
      <c r="AM1748" s="2">
        <f t="shared" si="275"/>
        <v>0</v>
      </c>
      <c r="AN1748" s="2">
        <f t="shared" si="276"/>
        <v>0</v>
      </c>
      <c r="AO1748" s="2" t="str">
        <f>VLOOKUP(D1748,'[1]Matriculados PD 2015_2019'!$D:$F,3,0)</f>
        <v>completo</v>
      </c>
      <c r="AP1748" s="2">
        <f t="shared" si="278"/>
        <v>0</v>
      </c>
      <c r="AQ1748" s="2">
        <f t="shared" si="279"/>
        <v>0</v>
      </c>
    </row>
    <row r="1749" spans="1:43">
      <c r="A1749" s="2">
        <v>530</v>
      </c>
      <c r="B1749" s="6" t="s">
        <v>1</v>
      </c>
      <c r="C1749" s="7" t="s">
        <v>120</v>
      </c>
      <c r="D1749" s="7" t="s">
        <v>256</v>
      </c>
      <c r="E1749" s="7">
        <v>10475118</v>
      </c>
      <c r="F1749" s="7">
        <v>102481</v>
      </c>
      <c r="G1749" s="8" t="s">
        <v>257</v>
      </c>
      <c r="H1749" s="7" t="s">
        <v>83</v>
      </c>
      <c r="I1749" s="7" t="s">
        <v>258</v>
      </c>
      <c r="J1749" s="8" t="s">
        <v>75</v>
      </c>
      <c r="K1749" s="8" t="s">
        <v>259</v>
      </c>
      <c r="L1749" s="7">
        <v>2018</v>
      </c>
      <c r="M1749" s="9">
        <v>43647</v>
      </c>
      <c r="N1749" s="10" t="s">
        <v>78</v>
      </c>
      <c r="O1749" s="10">
        <v>0</v>
      </c>
      <c r="P1749" s="10" t="s">
        <v>78</v>
      </c>
      <c r="Q1749" s="10" t="s">
        <v>78</v>
      </c>
      <c r="R1749" s="10" t="s">
        <v>78</v>
      </c>
      <c r="S1749" s="10" t="s">
        <v>78</v>
      </c>
      <c r="T1749" s="8" t="s">
        <v>90</v>
      </c>
      <c r="U1749" s="7" t="s">
        <v>265</v>
      </c>
      <c r="V1749" s="8" t="s">
        <v>266</v>
      </c>
      <c r="W1749" s="7" t="s">
        <v>83</v>
      </c>
      <c r="X1749" s="11" t="s">
        <v>4693</v>
      </c>
      <c r="Y1749" s="8">
        <v>235</v>
      </c>
      <c r="Z1749" s="8" t="s">
        <v>262</v>
      </c>
      <c r="AA1749" s="7" t="s">
        <v>263</v>
      </c>
      <c r="AB1749" s="12" t="s">
        <v>264</v>
      </c>
      <c r="AC1749" s="4">
        <f t="shared" si="270"/>
        <v>1</v>
      </c>
      <c r="AD1749" s="2">
        <f>IF(COUNTIF(D$2:D1749,D1749)&gt;1,0,1)</f>
        <v>0</v>
      </c>
      <c r="AG1749" s="2">
        <f t="shared" si="271"/>
        <v>0</v>
      </c>
      <c r="AH1749" s="2">
        <f t="shared" si="277"/>
        <v>0</v>
      </c>
      <c r="AI1749" s="2">
        <f t="shared" si="272"/>
        <v>0</v>
      </c>
      <c r="AJ1749" s="44" t="str">
        <f t="shared" si="273"/>
        <v>M35879530481186E</v>
      </c>
      <c r="AK1749" s="2">
        <f>IF(COUNTIF(AJ$2:AJ1749,AJ1749)&gt;1,0,1)</f>
        <v>0</v>
      </c>
      <c r="AL1749" s="2">
        <f t="shared" si="274"/>
        <v>0</v>
      </c>
      <c r="AM1749" s="2">
        <f t="shared" si="275"/>
        <v>0</v>
      </c>
      <c r="AN1749" s="2">
        <f t="shared" si="276"/>
        <v>0</v>
      </c>
      <c r="AO1749" s="2" t="str">
        <f>VLOOKUP(D1749,'[1]Matriculados PD 2015_2019'!$D:$F,3,0)</f>
        <v>completo</v>
      </c>
      <c r="AP1749" s="2">
        <f t="shared" si="278"/>
        <v>0</v>
      </c>
      <c r="AQ1749" s="2">
        <f t="shared" si="279"/>
        <v>0</v>
      </c>
    </row>
    <row r="1750" spans="1:43">
      <c r="A1750" s="2">
        <v>530</v>
      </c>
      <c r="B1750" s="6" t="s">
        <v>1</v>
      </c>
      <c r="C1750" s="7" t="s">
        <v>120</v>
      </c>
      <c r="D1750" s="7" t="s">
        <v>267</v>
      </c>
      <c r="E1750" s="7">
        <v>20077555</v>
      </c>
      <c r="F1750" s="7">
        <v>102481</v>
      </c>
      <c r="G1750" s="8" t="s">
        <v>268</v>
      </c>
      <c r="H1750" s="7" t="s">
        <v>83</v>
      </c>
      <c r="I1750" s="7" t="s">
        <v>241</v>
      </c>
      <c r="J1750" s="8" t="s">
        <v>75</v>
      </c>
      <c r="K1750" s="8" t="s">
        <v>269</v>
      </c>
      <c r="L1750" s="7">
        <v>2018</v>
      </c>
      <c r="M1750" s="9">
        <v>43455</v>
      </c>
      <c r="N1750" s="10" t="s">
        <v>77</v>
      </c>
      <c r="O1750" s="10">
        <v>0</v>
      </c>
      <c r="P1750" s="10" t="s">
        <v>78</v>
      </c>
      <c r="Q1750" s="10" t="s">
        <v>78</v>
      </c>
      <c r="R1750" s="10" t="s">
        <v>78</v>
      </c>
      <c r="S1750" s="10" t="s">
        <v>78</v>
      </c>
      <c r="T1750" s="8" t="s">
        <v>80</v>
      </c>
      <c r="U1750" s="7" t="s">
        <v>270</v>
      </c>
      <c r="V1750" s="8" t="s">
        <v>271</v>
      </c>
      <c r="W1750" s="7" t="s">
        <v>73</v>
      </c>
      <c r="X1750" s="11" t="s">
        <v>137</v>
      </c>
      <c r="Y1750" s="8">
        <v>420</v>
      </c>
      <c r="Z1750" s="8" t="s">
        <v>137</v>
      </c>
      <c r="AA1750" s="7" t="s">
        <v>99</v>
      </c>
      <c r="AB1750" s="12" t="s">
        <v>100</v>
      </c>
      <c r="AC1750" s="4">
        <f t="shared" si="270"/>
        <v>1</v>
      </c>
      <c r="AD1750" s="2">
        <f>IF(COUNTIF(D$2:D1750,D1750)&gt;1,0,1)</f>
        <v>1</v>
      </c>
      <c r="AG1750" s="2">
        <f t="shared" si="271"/>
        <v>0</v>
      </c>
      <c r="AH1750" s="2">
        <f t="shared" si="277"/>
        <v>0</v>
      </c>
      <c r="AI1750" s="2">
        <f t="shared" si="272"/>
        <v>1</v>
      </c>
      <c r="AJ1750" s="44" t="str">
        <f t="shared" si="273"/>
        <v>YC09120908695804X</v>
      </c>
      <c r="AK1750" s="2">
        <f>IF(COUNTIF(AJ$2:AJ1750,AJ1750)&gt;1,0,1)</f>
        <v>1</v>
      </c>
      <c r="AL1750" s="2">
        <f t="shared" si="274"/>
        <v>0</v>
      </c>
      <c r="AM1750" s="2">
        <f t="shared" si="275"/>
        <v>0</v>
      </c>
      <c r="AN1750" s="2">
        <f t="shared" si="276"/>
        <v>1</v>
      </c>
      <c r="AO1750" s="2" t="str">
        <f>VLOOKUP(D1750,'[1]Matriculados PD 2015_2019'!$D:$F,3,0)</f>
        <v>completo</v>
      </c>
      <c r="AP1750" s="2">
        <f t="shared" si="278"/>
        <v>1</v>
      </c>
      <c r="AQ1750" s="2">
        <f t="shared" si="279"/>
        <v>0</v>
      </c>
    </row>
    <row r="1751" spans="1:43">
      <c r="A1751" s="2">
        <v>530</v>
      </c>
      <c r="B1751" s="5" t="s">
        <v>1</v>
      </c>
      <c r="C1751" s="13" t="s">
        <v>120</v>
      </c>
      <c r="D1751" s="13" t="s">
        <v>267</v>
      </c>
      <c r="E1751" s="13">
        <v>20077555</v>
      </c>
      <c r="F1751" s="13">
        <v>102481</v>
      </c>
      <c r="G1751" s="14" t="s">
        <v>268</v>
      </c>
      <c r="H1751" s="13" t="s">
        <v>83</v>
      </c>
      <c r="I1751" s="13" t="s">
        <v>241</v>
      </c>
      <c r="J1751" s="14" t="s">
        <v>75</v>
      </c>
      <c r="K1751" s="14" t="s">
        <v>269</v>
      </c>
      <c r="L1751" s="13">
        <v>2018</v>
      </c>
      <c r="M1751" s="15">
        <v>43455</v>
      </c>
      <c r="N1751" s="16" t="s">
        <v>77</v>
      </c>
      <c r="O1751" s="16">
        <v>0</v>
      </c>
      <c r="P1751" s="16" t="s">
        <v>78</v>
      </c>
      <c r="Q1751" s="16" t="s">
        <v>78</v>
      </c>
      <c r="R1751" s="16" t="s">
        <v>78</v>
      </c>
      <c r="S1751" s="16" t="s">
        <v>78</v>
      </c>
      <c r="T1751" s="14" t="s">
        <v>90</v>
      </c>
      <c r="U1751" s="13" t="s">
        <v>270</v>
      </c>
      <c r="V1751" s="14" t="s">
        <v>271</v>
      </c>
      <c r="W1751" s="13" t="s">
        <v>73</v>
      </c>
      <c r="X1751" s="17" t="s">
        <v>137</v>
      </c>
      <c r="Y1751" s="14">
        <v>420</v>
      </c>
      <c r="Z1751" s="14" t="s">
        <v>137</v>
      </c>
      <c r="AA1751" s="13" t="s">
        <v>99</v>
      </c>
      <c r="AB1751" s="18" t="s">
        <v>100</v>
      </c>
      <c r="AC1751" s="4">
        <f t="shared" si="270"/>
        <v>1</v>
      </c>
      <c r="AD1751" s="2">
        <f>IF(COUNTIF(D$2:D1751,D1751)&gt;1,0,1)</f>
        <v>0</v>
      </c>
      <c r="AG1751" s="2">
        <f t="shared" si="271"/>
        <v>0</v>
      </c>
      <c r="AH1751" s="2">
        <f t="shared" si="277"/>
        <v>0</v>
      </c>
      <c r="AI1751" s="2">
        <f t="shared" si="272"/>
        <v>0</v>
      </c>
      <c r="AJ1751" s="44" t="str">
        <f t="shared" si="273"/>
        <v>YC09120908695804X</v>
      </c>
      <c r="AK1751" s="2">
        <f>IF(COUNTIF(AJ$2:AJ1751,AJ1751)&gt;1,0,1)</f>
        <v>0</v>
      </c>
      <c r="AL1751" s="2">
        <f t="shared" si="274"/>
        <v>0</v>
      </c>
      <c r="AM1751" s="2">
        <f t="shared" si="275"/>
        <v>0</v>
      </c>
      <c r="AN1751" s="2">
        <f t="shared" si="276"/>
        <v>0</v>
      </c>
      <c r="AO1751" s="2" t="str">
        <f>VLOOKUP(D1751,'[1]Matriculados PD 2015_2019'!$D:$F,3,0)</f>
        <v>completo</v>
      </c>
      <c r="AP1751" s="2">
        <f t="shared" si="278"/>
        <v>0</v>
      </c>
      <c r="AQ1751" s="2">
        <f t="shared" si="279"/>
        <v>0</v>
      </c>
    </row>
    <row r="1752" spans="1:43">
      <c r="A1752" s="2">
        <v>530</v>
      </c>
      <c r="B1752" s="6" t="s">
        <v>1</v>
      </c>
      <c r="C1752" s="7" t="s">
        <v>120</v>
      </c>
      <c r="D1752" s="7" t="s">
        <v>272</v>
      </c>
      <c r="E1752" s="7">
        <v>20064831</v>
      </c>
      <c r="F1752" s="7">
        <v>102481</v>
      </c>
      <c r="G1752" s="8" t="s">
        <v>273</v>
      </c>
      <c r="H1752" s="7" t="s">
        <v>73</v>
      </c>
      <c r="I1752" s="7" t="s">
        <v>241</v>
      </c>
      <c r="J1752" s="8" t="s">
        <v>75</v>
      </c>
      <c r="K1752" s="8" t="s">
        <v>274</v>
      </c>
      <c r="L1752" s="7">
        <v>2018</v>
      </c>
      <c r="M1752" s="9">
        <v>43423</v>
      </c>
      <c r="N1752" s="10" t="s">
        <v>77</v>
      </c>
      <c r="O1752" s="10">
        <v>0</v>
      </c>
      <c r="P1752" s="10" t="s">
        <v>78</v>
      </c>
      <c r="Q1752" s="10" t="s">
        <v>79</v>
      </c>
      <c r="R1752" s="10" t="s">
        <v>78</v>
      </c>
      <c r="S1752" s="10" t="s">
        <v>78</v>
      </c>
      <c r="T1752" s="8" t="s">
        <v>80</v>
      </c>
      <c r="U1752" s="7" t="s">
        <v>275</v>
      </c>
      <c r="V1752" s="8" t="s">
        <v>276</v>
      </c>
      <c r="W1752" s="7" t="s">
        <v>73</v>
      </c>
      <c r="X1752" s="11" t="s">
        <v>203</v>
      </c>
      <c r="Y1752" s="8">
        <v>773</v>
      </c>
      <c r="Z1752" s="8" t="s">
        <v>203</v>
      </c>
      <c r="AA1752" s="7" t="s">
        <v>79</v>
      </c>
      <c r="AB1752" s="12" t="s">
        <v>86</v>
      </c>
      <c r="AC1752" s="4">
        <f t="shared" si="270"/>
        <v>1</v>
      </c>
      <c r="AD1752" s="2">
        <f>IF(COUNTIF(D$2:D1752,D1752)&gt;1,0,1)</f>
        <v>1</v>
      </c>
      <c r="AG1752" s="2">
        <f t="shared" si="271"/>
        <v>1</v>
      </c>
      <c r="AH1752" s="2">
        <f t="shared" si="277"/>
        <v>0</v>
      </c>
      <c r="AI1752" s="2">
        <f t="shared" si="272"/>
        <v>1</v>
      </c>
      <c r="AJ1752" s="44" t="str">
        <f t="shared" si="273"/>
        <v>YC09440852756051P</v>
      </c>
      <c r="AK1752" s="2">
        <f>IF(COUNTIF(AJ$2:AJ1752,AJ1752)&gt;1,0,1)</f>
        <v>1</v>
      </c>
      <c r="AL1752" s="2">
        <f t="shared" si="274"/>
        <v>0</v>
      </c>
      <c r="AM1752" s="2">
        <f t="shared" si="275"/>
        <v>0</v>
      </c>
      <c r="AN1752" s="2">
        <f t="shared" si="276"/>
        <v>1</v>
      </c>
      <c r="AO1752" s="2" t="str">
        <f>VLOOKUP(D1752,'[1]Matriculados PD 2015_2019'!$D:$F,3,0)</f>
        <v>completo</v>
      </c>
      <c r="AP1752" s="2">
        <f t="shared" si="278"/>
        <v>1</v>
      </c>
      <c r="AQ1752" s="2">
        <f t="shared" si="279"/>
        <v>0</v>
      </c>
    </row>
    <row r="1753" spans="1:43">
      <c r="A1753" s="2">
        <v>530</v>
      </c>
      <c r="B1753" s="5" t="s">
        <v>1</v>
      </c>
      <c r="C1753" s="13" t="s">
        <v>120</v>
      </c>
      <c r="D1753" s="13" t="s">
        <v>272</v>
      </c>
      <c r="E1753" s="13">
        <v>20064831</v>
      </c>
      <c r="F1753" s="13">
        <v>102481</v>
      </c>
      <c r="G1753" s="14" t="s">
        <v>273</v>
      </c>
      <c r="H1753" s="13" t="s">
        <v>73</v>
      </c>
      <c r="I1753" s="13" t="s">
        <v>241</v>
      </c>
      <c r="J1753" s="14" t="s">
        <v>75</v>
      </c>
      <c r="K1753" s="14" t="s">
        <v>274</v>
      </c>
      <c r="L1753" s="13">
        <v>2018</v>
      </c>
      <c r="M1753" s="15">
        <v>43423</v>
      </c>
      <c r="N1753" s="16" t="s">
        <v>77</v>
      </c>
      <c r="O1753" s="16">
        <v>0</v>
      </c>
      <c r="P1753" s="16" t="s">
        <v>78</v>
      </c>
      <c r="Q1753" s="16" t="s">
        <v>79</v>
      </c>
      <c r="R1753" s="16" t="s">
        <v>78</v>
      </c>
      <c r="S1753" s="16" t="s">
        <v>78</v>
      </c>
      <c r="T1753" s="14" t="s">
        <v>90</v>
      </c>
      <c r="U1753" s="13" t="s">
        <v>275</v>
      </c>
      <c r="V1753" s="14" t="s">
        <v>276</v>
      </c>
      <c r="W1753" s="13" t="s">
        <v>73</v>
      </c>
      <c r="X1753" s="17" t="s">
        <v>203</v>
      </c>
      <c r="Y1753" s="14">
        <v>773</v>
      </c>
      <c r="Z1753" s="14" t="s">
        <v>203</v>
      </c>
      <c r="AA1753" s="13" t="s">
        <v>79</v>
      </c>
      <c r="AB1753" s="18" t="s">
        <v>86</v>
      </c>
      <c r="AC1753" s="4">
        <f t="shared" si="270"/>
        <v>1</v>
      </c>
      <c r="AD1753" s="2">
        <f>IF(COUNTIF(D$2:D1753,D1753)&gt;1,0,1)</f>
        <v>0</v>
      </c>
      <c r="AG1753" s="2">
        <f t="shared" si="271"/>
        <v>0</v>
      </c>
      <c r="AH1753" s="2">
        <f t="shared" si="277"/>
        <v>0</v>
      </c>
      <c r="AI1753" s="2">
        <f t="shared" si="272"/>
        <v>0</v>
      </c>
      <c r="AJ1753" s="44" t="str">
        <f t="shared" si="273"/>
        <v>YC09440852756051P</v>
      </c>
      <c r="AK1753" s="2">
        <f>IF(COUNTIF(AJ$2:AJ1753,AJ1753)&gt;1,0,1)</f>
        <v>0</v>
      </c>
      <c r="AL1753" s="2">
        <f t="shared" si="274"/>
        <v>0</v>
      </c>
      <c r="AM1753" s="2">
        <f t="shared" si="275"/>
        <v>0</v>
      </c>
      <c r="AN1753" s="2">
        <f t="shared" si="276"/>
        <v>0</v>
      </c>
      <c r="AO1753" s="2" t="str">
        <f>VLOOKUP(D1753,'[1]Matriculados PD 2015_2019'!$D:$F,3,0)</f>
        <v>completo</v>
      </c>
      <c r="AP1753" s="2">
        <f t="shared" si="278"/>
        <v>0</v>
      </c>
      <c r="AQ1753" s="2">
        <f t="shared" si="279"/>
        <v>0</v>
      </c>
    </row>
    <row r="1754" spans="1:43">
      <c r="A1754" s="2">
        <v>531</v>
      </c>
      <c r="B1754" s="6" t="s">
        <v>277</v>
      </c>
      <c r="C1754" s="7" t="s">
        <v>91</v>
      </c>
      <c r="D1754" s="7" t="s">
        <v>278</v>
      </c>
      <c r="E1754" s="7">
        <v>10497111</v>
      </c>
      <c r="F1754" s="7">
        <v>102482</v>
      </c>
      <c r="G1754" s="8" t="s">
        <v>279</v>
      </c>
      <c r="H1754" s="7" t="s">
        <v>73</v>
      </c>
      <c r="I1754" s="7" t="s">
        <v>74</v>
      </c>
      <c r="J1754" s="8" t="s">
        <v>75</v>
      </c>
      <c r="K1754" s="8" t="s">
        <v>280</v>
      </c>
      <c r="L1754" s="7">
        <v>2018</v>
      </c>
      <c r="M1754" s="9">
        <v>43656</v>
      </c>
      <c r="N1754" s="10" t="s">
        <v>77</v>
      </c>
      <c r="O1754" s="10">
        <v>0</v>
      </c>
      <c r="P1754" s="10" t="s">
        <v>78</v>
      </c>
      <c r="Q1754" s="10" t="s">
        <v>78</v>
      </c>
      <c r="R1754" s="10" t="s">
        <v>78</v>
      </c>
      <c r="S1754" s="10" t="s">
        <v>78</v>
      </c>
      <c r="T1754" s="8" t="s">
        <v>80</v>
      </c>
      <c r="U1754" s="7" t="s">
        <v>281</v>
      </c>
      <c r="V1754" s="8" t="s">
        <v>282</v>
      </c>
      <c r="W1754" s="7" t="s">
        <v>73</v>
      </c>
      <c r="X1754" s="11" t="s">
        <v>283</v>
      </c>
      <c r="Y1754" s="8">
        <v>410</v>
      </c>
      <c r="Z1754" s="8" t="s">
        <v>284</v>
      </c>
      <c r="AA1754" s="7" t="s">
        <v>99</v>
      </c>
      <c r="AB1754" s="12" t="s">
        <v>100</v>
      </c>
      <c r="AC1754" s="4">
        <f t="shared" si="270"/>
        <v>1</v>
      </c>
      <c r="AD1754" s="2">
        <f>IF(COUNTIF(D$2:D1754,D1754)&gt;1,0,1)</f>
        <v>1</v>
      </c>
      <c r="AG1754" s="2">
        <f t="shared" si="271"/>
        <v>0</v>
      </c>
      <c r="AH1754" s="2">
        <f t="shared" si="277"/>
        <v>0</v>
      </c>
      <c r="AI1754" s="2">
        <f t="shared" si="272"/>
        <v>1</v>
      </c>
      <c r="AJ1754" s="44" t="str">
        <f t="shared" si="273"/>
        <v>31005084A30432284H</v>
      </c>
      <c r="AK1754" s="2">
        <f>IF(COUNTIF(AJ$2:AJ1754,AJ1754)&gt;1,0,1)</f>
        <v>1</v>
      </c>
      <c r="AL1754" s="2">
        <f t="shared" si="274"/>
        <v>1</v>
      </c>
      <c r="AM1754" s="2">
        <f t="shared" si="275"/>
        <v>0</v>
      </c>
      <c r="AN1754" s="2">
        <f t="shared" si="276"/>
        <v>0</v>
      </c>
      <c r="AO1754" s="2" t="str">
        <f>VLOOKUP(D1754,'[1]Matriculados PD 2015_2019'!$D:$F,3,0)</f>
        <v>completo</v>
      </c>
      <c r="AP1754" s="2">
        <f t="shared" si="278"/>
        <v>1</v>
      </c>
      <c r="AQ1754" s="2">
        <f t="shared" si="279"/>
        <v>0</v>
      </c>
    </row>
    <row r="1755" spans="1:43">
      <c r="A1755" s="2">
        <v>531</v>
      </c>
      <c r="B1755" s="6" t="s">
        <v>277</v>
      </c>
      <c r="C1755" s="7" t="s">
        <v>91</v>
      </c>
      <c r="D1755" s="7" t="s">
        <v>278</v>
      </c>
      <c r="E1755" s="7">
        <v>10497111</v>
      </c>
      <c r="F1755" s="7">
        <v>102482</v>
      </c>
      <c r="G1755" s="8" t="s">
        <v>279</v>
      </c>
      <c r="H1755" s="7" t="s">
        <v>73</v>
      </c>
      <c r="I1755" s="7" t="s">
        <v>74</v>
      </c>
      <c r="J1755" s="8" t="s">
        <v>75</v>
      </c>
      <c r="K1755" s="8" t="s">
        <v>280</v>
      </c>
      <c r="L1755" s="7">
        <v>2018</v>
      </c>
      <c r="M1755" s="9">
        <v>43656</v>
      </c>
      <c r="N1755" s="10" t="s">
        <v>77</v>
      </c>
      <c r="O1755" s="10">
        <v>0</v>
      </c>
      <c r="P1755" s="10" t="s">
        <v>78</v>
      </c>
      <c r="Q1755" s="10" t="s">
        <v>78</v>
      </c>
      <c r="R1755" s="10" t="s">
        <v>78</v>
      </c>
      <c r="S1755" s="10" t="s">
        <v>78</v>
      </c>
      <c r="T1755" s="8" t="s">
        <v>80</v>
      </c>
      <c r="U1755" s="7" t="s">
        <v>285</v>
      </c>
      <c r="V1755" s="8" t="s">
        <v>286</v>
      </c>
      <c r="W1755" s="7" t="s">
        <v>83</v>
      </c>
      <c r="X1755" s="11" t="s">
        <v>283</v>
      </c>
      <c r="Y1755" s="8">
        <v>410</v>
      </c>
      <c r="Z1755" s="8" t="s">
        <v>284</v>
      </c>
      <c r="AA1755" s="7" t="s">
        <v>99</v>
      </c>
      <c r="AB1755" s="12" t="s">
        <v>100</v>
      </c>
      <c r="AC1755" s="4">
        <f t="shared" si="270"/>
        <v>1</v>
      </c>
      <c r="AD1755" s="2">
        <f>IF(COUNTIF(D$2:D1755,D1755)&gt;1,0,1)</f>
        <v>0</v>
      </c>
      <c r="AG1755" s="2">
        <f t="shared" si="271"/>
        <v>0</v>
      </c>
      <c r="AH1755" s="2">
        <f t="shared" si="277"/>
        <v>0</v>
      </c>
      <c r="AI1755" s="2">
        <f t="shared" si="272"/>
        <v>0</v>
      </c>
      <c r="AJ1755" s="44" t="str">
        <f t="shared" si="273"/>
        <v>31005084A30534904N</v>
      </c>
      <c r="AK1755" s="2">
        <f>IF(COUNTIF(AJ$2:AJ1755,AJ1755)&gt;1,0,1)</f>
        <v>1</v>
      </c>
      <c r="AL1755" s="2">
        <f t="shared" si="274"/>
        <v>0</v>
      </c>
      <c r="AM1755" s="2">
        <f t="shared" si="275"/>
        <v>0</v>
      </c>
      <c r="AN1755" s="2">
        <f t="shared" si="276"/>
        <v>0</v>
      </c>
      <c r="AO1755" s="2" t="str">
        <f>VLOOKUP(D1755,'[1]Matriculados PD 2015_2019'!$D:$F,3,0)</f>
        <v>completo</v>
      </c>
      <c r="AP1755" s="2">
        <f t="shared" si="278"/>
        <v>0</v>
      </c>
      <c r="AQ1755" s="2">
        <f t="shared" si="279"/>
        <v>0</v>
      </c>
    </row>
    <row r="1756" spans="1:43">
      <c r="A1756" s="2">
        <v>531</v>
      </c>
      <c r="B1756" s="5" t="s">
        <v>277</v>
      </c>
      <c r="C1756" s="13" t="s">
        <v>91</v>
      </c>
      <c r="D1756" s="13" t="s">
        <v>278</v>
      </c>
      <c r="E1756" s="13">
        <v>10497111</v>
      </c>
      <c r="F1756" s="13">
        <v>102482</v>
      </c>
      <c r="G1756" s="14" t="s">
        <v>279</v>
      </c>
      <c r="H1756" s="13" t="s">
        <v>73</v>
      </c>
      <c r="I1756" s="13" t="s">
        <v>74</v>
      </c>
      <c r="J1756" s="14" t="s">
        <v>75</v>
      </c>
      <c r="K1756" s="14" t="s">
        <v>280</v>
      </c>
      <c r="L1756" s="13">
        <v>2018</v>
      </c>
      <c r="M1756" s="15">
        <v>43656</v>
      </c>
      <c r="N1756" s="16" t="s">
        <v>77</v>
      </c>
      <c r="O1756" s="16">
        <v>0</v>
      </c>
      <c r="P1756" s="16" t="s">
        <v>78</v>
      </c>
      <c r="Q1756" s="16" t="s">
        <v>78</v>
      </c>
      <c r="R1756" s="16" t="s">
        <v>78</v>
      </c>
      <c r="S1756" s="16" t="s">
        <v>78</v>
      </c>
      <c r="T1756" s="14" t="s">
        <v>80</v>
      </c>
      <c r="U1756" s="13" t="s">
        <v>287</v>
      </c>
      <c r="V1756" s="14" t="s">
        <v>288</v>
      </c>
      <c r="W1756" s="13" t="s">
        <v>73</v>
      </c>
      <c r="X1756" s="17" t="s">
        <v>283</v>
      </c>
      <c r="Y1756" s="14">
        <v>410</v>
      </c>
      <c r="Z1756" s="14" t="s">
        <v>284</v>
      </c>
      <c r="AA1756" s="13" t="s">
        <v>99</v>
      </c>
      <c r="AB1756" s="18" t="s">
        <v>100</v>
      </c>
      <c r="AC1756" s="4">
        <f t="shared" si="270"/>
        <v>1</v>
      </c>
      <c r="AD1756" s="2">
        <f>IF(COUNTIF(D$2:D1756,D1756)&gt;1,0,1)</f>
        <v>0</v>
      </c>
      <c r="AG1756" s="2">
        <f t="shared" si="271"/>
        <v>0</v>
      </c>
      <c r="AH1756" s="2">
        <f t="shared" si="277"/>
        <v>0</v>
      </c>
      <c r="AI1756" s="2">
        <f t="shared" si="272"/>
        <v>0</v>
      </c>
      <c r="AJ1756" s="44" t="str">
        <f t="shared" si="273"/>
        <v>31005084A44830238H</v>
      </c>
      <c r="AK1756" s="2">
        <f>IF(COUNTIF(AJ$2:AJ1756,AJ1756)&gt;1,0,1)</f>
        <v>1</v>
      </c>
      <c r="AL1756" s="2">
        <f t="shared" si="274"/>
        <v>0</v>
      </c>
      <c r="AM1756" s="2">
        <f t="shared" si="275"/>
        <v>0</v>
      </c>
      <c r="AN1756" s="2">
        <f t="shared" si="276"/>
        <v>0</v>
      </c>
      <c r="AO1756" s="2" t="str">
        <f>VLOOKUP(D1756,'[1]Matriculados PD 2015_2019'!$D:$F,3,0)</f>
        <v>completo</v>
      </c>
      <c r="AP1756" s="2">
        <f t="shared" si="278"/>
        <v>0</v>
      </c>
      <c r="AQ1756" s="2">
        <f t="shared" si="279"/>
        <v>0</v>
      </c>
    </row>
    <row r="1757" spans="1:43">
      <c r="A1757" s="2">
        <v>531</v>
      </c>
      <c r="B1757" s="6" t="s">
        <v>277</v>
      </c>
      <c r="C1757" s="7" t="s">
        <v>91</v>
      </c>
      <c r="D1757" s="7" t="s">
        <v>278</v>
      </c>
      <c r="E1757" s="7">
        <v>10497111</v>
      </c>
      <c r="F1757" s="7">
        <v>102482</v>
      </c>
      <c r="G1757" s="8" t="s">
        <v>279</v>
      </c>
      <c r="H1757" s="7" t="s">
        <v>73</v>
      </c>
      <c r="I1757" s="7" t="s">
        <v>74</v>
      </c>
      <c r="J1757" s="8" t="s">
        <v>75</v>
      </c>
      <c r="K1757" s="8" t="s">
        <v>280</v>
      </c>
      <c r="L1757" s="7">
        <v>2018</v>
      </c>
      <c r="M1757" s="9">
        <v>43656</v>
      </c>
      <c r="N1757" s="10" t="s">
        <v>77</v>
      </c>
      <c r="O1757" s="10">
        <v>0</v>
      </c>
      <c r="P1757" s="10" t="s">
        <v>78</v>
      </c>
      <c r="Q1757" s="10" t="s">
        <v>78</v>
      </c>
      <c r="R1757" s="10" t="s">
        <v>78</v>
      </c>
      <c r="S1757" s="10" t="s">
        <v>78</v>
      </c>
      <c r="T1757" s="8" t="s">
        <v>90</v>
      </c>
      <c r="U1757" s="7" t="s">
        <v>285</v>
      </c>
      <c r="V1757" s="8" t="s">
        <v>286</v>
      </c>
      <c r="W1757" s="7" t="s">
        <v>83</v>
      </c>
      <c r="X1757" s="11" t="s">
        <v>283</v>
      </c>
      <c r="Y1757" s="8">
        <v>410</v>
      </c>
      <c r="Z1757" s="8" t="s">
        <v>284</v>
      </c>
      <c r="AA1757" s="7" t="s">
        <v>99</v>
      </c>
      <c r="AB1757" s="12" t="s">
        <v>100</v>
      </c>
      <c r="AC1757" s="4">
        <f t="shared" si="270"/>
        <v>1</v>
      </c>
      <c r="AD1757" s="2">
        <f>IF(COUNTIF(D$2:D1757,D1757)&gt;1,0,1)</f>
        <v>0</v>
      </c>
      <c r="AG1757" s="2">
        <f t="shared" si="271"/>
        <v>0</v>
      </c>
      <c r="AH1757" s="2">
        <f t="shared" si="277"/>
        <v>0</v>
      </c>
      <c r="AI1757" s="2">
        <f t="shared" si="272"/>
        <v>0</v>
      </c>
      <c r="AJ1757" s="44" t="str">
        <f t="shared" si="273"/>
        <v>31005084A30534904N</v>
      </c>
      <c r="AK1757" s="2">
        <f>IF(COUNTIF(AJ$2:AJ1757,AJ1757)&gt;1,0,1)</f>
        <v>0</v>
      </c>
      <c r="AL1757" s="2">
        <f t="shared" si="274"/>
        <v>0</v>
      </c>
      <c r="AM1757" s="2">
        <f t="shared" si="275"/>
        <v>0</v>
      </c>
      <c r="AN1757" s="2">
        <f t="shared" si="276"/>
        <v>0</v>
      </c>
      <c r="AO1757" s="2" t="str">
        <f>VLOOKUP(D1757,'[1]Matriculados PD 2015_2019'!$D:$F,3,0)</f>
        <v>completo</v>
      </c>
      <c r="AP1757" s="2">
        <f t="shared" si="278"/>
        <v>0</v>
      </c>
      <c r="AQ1757" s="2">
        <f t="shared" si="279"/>
        <v>0</v>
      </c>
    </row>
    <row r="1758" spans="1:43">
      <c r="A1758" s="2">
        <v>531</v>
      </c>
      <c r="B1758" s="6" t="s">
        <v>277</v>
      </c>
      <c r="C1758" s="7" t="s">
        <v>91</v>
      </c>
      <c r="D1758" s="7" t="s">
        <v>289</v>
      </c>
      <c r="E1758" s="7">
        <v>10459983</v>
      </c>
      <c r="F1758" s="7">
        <v>102482</v>
      </c>
      <c r="G1758" s="8" t="s">
        <v>290</v>
      </c>
      <c r="H1758" s="7" t="s">
        <v>83</v>
      </c>
      <c r="I1758" s="7" t="s">
        <v>74</v>
      </c>
      <c r="J1758" s="8" t="s">
        <v>75</v>
      </c>
      <c r="K1758" s="8" t="s">
        <v>291</v>
      </c>
      <c r="L1758" s="7">
        <v>2018</v>
      </c>
      <c r="M1758" s="9">
        <v>43437</v>
      </c>
      <c r="N1758" s="10" t="s">
        <v>77</v>
      </c>
      <c r="O1758" s="10">
        <v>0</v>
      </c>
      <c r="P1758" s="10" t="s">
        <v>78</v>
      </c>
      <c r="Q1758" s="10" t="s">
        <v>78</v>
      </c>
      <c r="R1758" s="10" t="s">
        <v>78</v>
      </c>
      <c r="S1758" s="10" t="s">
        <v>79</v>
      </c>
      <c r="T1758" s="8" t="s">
        <v>80</v>
      </c>
      <c r="U1758" s="7" t="s">
        <v>292</v>
      </c>
      <c r="V1758" s="8" t="s">
        <v>293</v>
      </c>
      <c r="W1758" s="7" t="s">
        <v>83</v>
      </c>
      <c r="X1758" s="11" t="s">
        <v>2109</v>
      </c>
      <c r="Y1758" s="8">
        <v>610</v>
      </c>
      <c r="Z1758" s="8" t="s">
        <v>294</v>
      </c>
      <c r="AA1758" s="7" t="s">
        <v>79</v>
      </c>
      <c r="AB1758" s="12" t="s">
        <v>86</v>
      </c>
      <c r="AC1758" s="4">
        <f t="shared" si="270"/>
        <v>1</v>
      </c>
      <c r="AD1758" s="2">
        <f>IF(COUNTIF(D$2:D1758,D1758)&gt;1,0,1)</f>
        <v>1</v>
      </c>
      <c r="AG1758" s="2">
        <f t="shared" si="271"/>
        <v>0</v>
      </c>
      <c r="AH1758" s="2">
        <f t="shared" si="277"/>
        <v>0</v>
      </c>
      <c r="AI1758" s="2">
        <f t="shared" si="272"/>
        <v>1</v>
      </c>
      <c r="AJ1758" s="44" t="str">
        <f t="shared" si="273"/>
        <v>45886374V30801943K</v>
      </c>
      <c r="AK1758" s="2">
        <f>IF(COUNTIF(AJ$2:AJ1758,AJ1758)&gt;1,0,1)</f>
        <v>1</v>
      </c>
      <c r="AL1758" s="2">
        <f t="shared" si="274"/>
        <v>1</v>
      </c>
      <c r="AM1758" s="2">
        <f t="shared" si="275"/>
        <v>1</v>
      </c>
      <c r="AN1758" s="2">
        <f t="shared" si="276"/>
        <v>0</v>
      </c>
      <c r="AO1758" s="2" t="str">
        <f>VLOOKUP(D1758,'[1]Matriculados PD 2015_2019'!$D:$F,3,0)</f>
        <v>parcial</v>
      </c>
      <c r="AP1758" s="2">
        <f t="shared" si="278"/>
        <v>0</v>
      </c>
      <c r="AQ1758" s="2">
        <f t="shared" si="279"/>
        <v>1</v>
      </c>
    </row>
    <row r="1759" spans="1:43">
      <c r="A1759" s="2">
        <v>531</v>
      </c>
      <c r="B1759" s="5" t="s">
        <v>277</v>
      </c>
      <c r="C1759" s="13" t="s">
        <v>91</v>
      </c>
      <c r="D1759" s="13" t="s">
        <v>289</v>
      </c>
      <c r="E1759" s="13">
        <v>10459983</v>
      </c>
      <c r="F1759" s="13">
        <v>102482</v>
      </c>
      <c r="G1759" s="14" t="s">
        <v>290</v>
      </c>
      <c r="H1759" s="13" t="s">
        <v>83</v>
      </c>
      <c r="I1759" s="13" t="s">
        <v>74</v>
      </c>
      <c r="J1759" s="14" t="s">
        <v>75</v>
      </c>
      <c r="K1759" s="14" t="s">
        <v>291</v>
      </c>
      <c r="L1759" s="13">
        <v>2018</v>
      </c>
      <c r="M1759" s="15">
        <v>43437</v>
      </c>
      <c r="N1759" s="16" t="s">
        <v>77</v>
      </c>
      <c r="O1759" s="16">
        <v>0</v>
      </c>
      <c r="P1759" s="16" t="s">
        <v>78</v>
      </c>
      <c r="Q1759" s="16" t="s">
        <v>78</v>
      </c>
      <c r="R1759" s="16" t="s">
        <v>78</v>
      </c>
      <c r="S1759" s="16" t="s">
        <v>79</v>
      </c>
      <c r="T1759" s="14" t="s">
        <v>80</v>
      </c>
      <c r="U1759" s="13" t="s">
        <v>295</v>
      </c>
      <c r="V1759" s="14" t="s">
        <v>296</v>
      </c>
      <c r="W1759" s="13" t="s">
        <v>73</v>
      </c>
      <c r="X1759" s="17" t="s">
        <v>2109</v>
      </c>
      <c r="Y1759" s="14">
        <v>610</v>
      </c>
      <c r="Z1759" s="14" t="s">
        <v>294</v>
      </c>
      <c r="AA1759" s="13" t="s">
        <v>79</v>
      </c>
      <c r="AB1759" s="18" t="s">
        <v>86</v>
      </c>
      <c r="AC1759" s="4">
        <f t="shared" si="270"/>
        <v>1</v>
      </c>
      <c r="AD1759" s="2">
        <f>IF(COUNTIF(D$2:D1759,D1759)&gt;1,0,1)</f>
        <v>0</v>
      </c>
      <c r="AG1759" s="2">
        <f t="shared" si="271"/>
        <v>0</v>
      </c>
      <c r="AH1759" s="2">
        <f t="shared" si="277"/>
        <v>0</v>
      </c>
      <c r="AI1759" s="2">
        <f t="shared" si="272"/>
        <v>0</v>
      </c>
      <c r="AJ1759" s="44" t="str">
        <f t="shared" si="273"/>
        <v>45886374V30802917Y</v>
      </c>
      <c r="AK1759" s="2">
        <f>IF(COUNTIF(AJ$2:AJ1759,AJ1759)&gt;1,0,1)</f>
        <v>1</v>
      </c>
      <c r="AL1759" s="2">
        <f t="shared" si="274"/>
        <v>0</v>
      </c>
      <c r="AM1759" s="2">
        <f t="shared" si="275"/>
        <v>0</v>
      </c>
      <c r="AN1759" s="2">
        <f t="shared" si="276"/>
        <v>0</v>
      </c>
      <c r="AO1759" s="2" t="str">
        <f>VLOOKUP(D1759,'[1]Matriculados PD 2015_2019'!$D:$F,3,0)</f>
        <v>parcial</v>
      </c>
      <c r="AP1759" s="2">
        <f t="shared" si="278"/>
        <v>0</v>
      </c>
      <c r="AQ1759" s="2">
        <f t="shared" si="279"/>
        <v>0</v>
      </c>
    </row>
    <row r="1760" spans="1:43">
      <c r="A1760" s="2">
        <v>531</v>
      </c>
      <c r="B1760" s="6" t="s">
        <v>277</v>
      </c>
      <c r="C1760" s="7" t="s">
        <v>91</v>
      </c>
      <c r="D1760" s="7" t="s">
        <v>289</v>
      </c>
      <c r="E1760" s="7">
        <v>10459983</v>
      </c>
      <c r="F1760" s="7">
        <v>102482</v>
      </c>
      <c r="G1760" s="8" t="s">
        <v>290</v>
      </c>
      <c r="H1760" s="7" t="s">
        <v>83</v>
      </c>
      <c r="I1760" s="7" t="s">
        <v>74</v>
      </c>
      <c r="J1760" s="8" t="s">
        <v>75</v>
      </c>
      <c r="K1760" s="8" t="s">
        <v>291</v>
      </c>
      <c r="L1760" s="7">
        <v>2018</v>
      </c>
      <c r="M1760" s="9">
        <v>43437</v>
      </c>
      <c r="N1760" s="10" t="s">
        <v>77</v>
      </c>
      <c r="O1760" s="10">
        <v>0</v>
      </c>
      <c r="P1760" s="10" t="s">
        <v>78</v>
      </c>
      <c r="Q1760" s="10" t="s">
        <v>78</v>
      </c>
      <c r="R1760" s="10" t="s">
        <v>78</v>
      </c>
      <c r="S1760" s="10" t="s">
        <v>79</v>
      </c>
      <c r="T1760" s="8" t="s">
        <v>80</v>
      </c>
      <c r="U1760" s="7" t="s">
        <v>297</v>
      </c>
      <c r="V1760" s="8" t="s">
        <v>298</v>
      </c>
      <c r="W1760" s="7" t="s">
        <v>83</v>
      </c>
      <c r="X1760" s="11"/>
      <c r="Y1760" s="8"/>
      <c r="Z1760" s="8"/>
      <c r="AA1760" s="7"/>
      <c r="AB1760" s="12"/>
      <c r="AC1760" s="4">
        <f t="shared" si="270"/>
        <v>1</v>
      </c>
      <c r="AD1760" s="2">
        <f>IF(COUNTIF(D$2:D1760,D1760)&gt;1,0,1)</f>
        <v>0</v>
      </c>
      <c r="AG1760" s="2">
        <f t="shared" si="271"/>
        <v>0</v>
      </c>
      <c r="AH1760" s="2">
        <f t="shared" si="277"/>
        <v>0</v>
      </c>
      <c r="AI1760" s="2">
        <f t="shared" si="272"/>
        <v>0</v>
      </c>
      <c r="AJ1760" s="44" t="str">
        <f t="shared" si="273"/>
        <v>45886374V30943261G</v>
      </c>
      <c r="AK1760" s="2">
        <f>IF(COUNTIF(AJ$2:AJ1760,AJ1760)&gt;1,0,1)</f>
        <v>1</v>
      </c>
      <c r="AL1760" s="2">
        <f t="shared" si="274"/>
        <v>0</v>
      </c>
      <c r="AM1760" s="2">
        <f t="shared" si="275"/>
        <v>0</v>
      </c>
      <c r="AN1760" s="2">
        <f t="shared" si="276"/>
        <v>0</v>
      </c>
      <c r="AO1760" s="2" t="str">
        <f>VLOOKUP(D1760,'[1]Matriculados PD 2015_2019'!$D:$F,3,0)</f>
        <v>parcial</v>
      </c>
      <c r="AP1760" s="2">
        <f t="shared" si="278"/>
        <v>0</v>
      </c>
      <c r="AQ1760" s="2">
        <f t="shared" si="279"/>
        <v>0</v>
      </c>
    </row>
    <row r="1761" spans="1:43">
      <c r="A1761" s="2">
        <v>531</v>
      </c>
      <c r="B1761" s="5" t="s">
        <v>277</v>
      </c>
      <c r="C1761" s="13" t="s">
        <v>91</v>
      </c>
      <c r="D1761" s="13" t="s">
        <v>289</v>
      </c>
      <c r="E1761" s="13">
        <v>10459983</v>
      </c>
      <c r="F1761" s="13">
        <v>102482</v>
      </c>
      <c r="G1761" s="14" t="s">
        <v>290</v>
      </c>
      <c r="H1761" s="13" t="s">
        <v>83</v>
      </c>
      <c r="I1761" s="13" t="s">
        <v>74</v>
      </c>
      <c r="J1761" s="14" t="s">
        <v>75</v>
      </c>
      <c r="K1761" s="14" t="s">
        <v>291</v>
      </c>
      <c r="L1761" s="13">
        <v>2018</v>
      </c>
      <c r="M1761" s="15">
        <v>43437</v>
      </c>
      <c r="N1761" s="16" t="s">
        <v>77</v>
      </c>
      <c r="O1761" s="16">
        <v>0</v>
      </c>
      <c r="P1761" s="16" t="s">
        <v>78</v>
      </c>
      <c r="Q1761" s="16" t="s">
        <v>78</v>
      </c>
      <c r="R1761" s="16" t="s">
        <v>78</v>
      </c>
      <c r="S1761" s="16" t="s">
        <v>79</v>
      </c>
      <c r="T1761" s="14" t="s">
        <v>90</v>
      </c>
      <c r="U1761" s="13" t="s">
        <v>292</v>
      </c>
      <c r="V1761" s="14" t="s">
        <v>293</v>
      </c>
      <c r="W1761" s="13" t="s">
        <v>83</v>
      </c>
      <c r="X1761" s="17" t="s">
        <v>2109</v>
      </c>
      <c r="Y1761" s="14">
        <v>610</v>
      </c>
      <c r="Z1761" s="14" t="s">
        <v>294</v>
      </c>
      <c r="AA1761" s="13" t="s">
        <v>79</v>
      </c>
      <c r="AB1761" s="18" t="s">
        <v>86</v>
      </c>
      <c r="AC1761" s="4">
        <f t="shared" si="270"/>
        <v>1</v>
      </c>
      <c r="AD1761" s="2">
        <f>IF(COUNTIF(D$2:D1761,D1761)&gt;1,0,1)</f>
        <v>0</v>
      </c>
      <c r="AG1761" s="2">
        <f t="shared" si="271"/>
        <v>0</v>
      </c>
      <c r="AH1761" s="2">
        <f t="shared" si="277"/>
        <v>0</v>
      </c>
      <c r="AI1761" s="2">
        <f t="shared" si="272"/>
        <v>0</v>
      </c>
      <c r="AJ1761" s="44" t="str">
        <f t="shared" si="273"/>
        <v>45886374V30801943K</v>
      </c>
      <c r="AK1761" s="2">
        <f>IF(COUNTIF(AJ$2:AJ1761,AJ1761)&gt;1,0,1)</f>
        <v>0</v>
      </c>
      <c r="AL1761" s="2">
        <f t="shared" si="274"/>
        <v>0</v>
      </c>
      <c r="AM1761" s="2">
        <f t="shared" si="275"/>
        <v>0</v>
      </c>
      <c r="AN1761" s="2">
        <f t="shared" si="276"/>
        <v>0</v>
      </c>
      <c r="AO1761" s="2" t="str">
        <f>VLOOKUP(D1761,'[1]Matriculados PD 2015_2019'!$D:$F,3,0)</f>
        <v>parcial</v>
      </c>
      <c r="AP1761" s="2">
        <f t="shared" si="278"/>
        <v>0</v>
      </c>
      <c r="AQ1761" s="2">
        <f t="shared" si="279"/>
        <v>0</v>
      </c>
    </row>
    <row r="1762" spans="1:43">
      <c r="A1762" s="2">
        <v>531</v>
      </c>
      <c r="B1762" s="6" t="s">
        <v>277</v>
      </c>
      <c r="C1762" s="7" t="s">
        <v>91</v>
      </c>
      <c r="D1762" s="7" t="s">
        <v>299</v>
      </c>
      <c r="E1762" s="7">
        <v>20101353</v>
      </c>
      <c r="F1762" s="7">
        <v>102482</v>
      </c>
      <c r="G1762" s="8" t="s">
        <v>300</v>
      </c>
      <c r="H1762" s="7" t="s">
        <v>83</v>
      </c>
      <c r="I1762" s="7" t="s">
        <v>301</v>
      </c>
      <c r="J1762" s="8" t="s">
        <v>75</v>
      </c>
      <c r="K1762" s="8" t="s">
        <v>302</v>
      </c>
      <c r="L1762" s="7">
        <v>2018</v>
      </c>
      <c r="M1762" s="9">
        <v>43511</v>
      </c>
      <c r="N1762" s="10" t="s">
        <v>77</v>
      </c>
      <c r="O1762" s="10">
        <v>0</v>
      </c>
      <c r="P1762" s="10" t="s">
        <v>78</v>
      </c>
      <c r="Q1762" s="10" t="s">
        <v>78</v>
      </c>
      <c r="R1762" s="10" t="s">
        <v>78</v>
      </c>
      <c r="S1762" s="10" t="s">
        <v>78</v>
      </c>
      <c r="T1762" s="8" t="s">
        <v>80</v>
      </c>
      <c r="U1762" s="7" t="s">
        <v>303</v>
      </c>
      <c r="V1762" s="8" t="s">
        <v>304</v>
      </c>
      <c r="W1762" s="7"/>
      <c r="X1762" s="11"/>
      <c r="Y1762" s="8"/>
      <c r="Z1762" s="8"/>
      <c r="AA1762" s="7"/>
      <c r="AB1762" s="12"/>
      <c r="AC1762" s="4">
        <f t="shared" si="270"/>
        <v>1</v>
      </c>
      <c r="AD1762" s="2">
        <f>IF(COUNTIF(D$2:D1762,D1762)&gt;1,0,1)</f>
        <v>1</v>
      </c>
      <c r="AG1762" s="2">
        <f t="shared" si="271"/>
        <v>0</v>
      </c>
      <c r="AH1762" s="2">
        <f t="shared" si="277"/>
        <v>0</v>
      </c>
      <c r="AI1762" s="2">
        <f t="shared" si="272"/>
        <v>1</v>
      </c>
      <c r="AJ1762" s="44" t="str">
        <f t="shared" si="273"/>
        <v>YA801010730995913D</v>
      </c>
      <c r="AK1762" s="2">
        <f>IF(COUNTIF(AJ$2:AJ1762,AJ1762)&gt;1,0,1)</f>
        <v>1</v>
      </c>
      <c r="AL1762" s="2">
        <f t="shared" si="274"/>
        <v>1</v>
      </c>
      <c r="AM1762" s="2">
        <f t="shared" si="275"/>
        <v>0</v>
      </c>
      <c r="AN1762" s="2">
        <f t="shared" si="276"/>
        <v>1</v>
      </c>
      <c r="AO1762" s="2" t="str">
        <f>VLOOKUP(D1762,'[1]Matriculados PD 2015_2019'!$D:$F,3,0)</f>
        <v>completo</v>
      </c>
      <c r="AP1762" s="2">
        <f t="shared" si="278"/>
        <v>1</v>
      </c>
      <c r="AQ1762" s="2">
        <f t="shared" si="279"/>
        <v>0</v>
      </c>
    </row>
    <row r="1763" spans="1:43">
      <c r="A1763" s="2">
        <v>531</v>
      </c>
      <c r="B1763" s="5" t="s">
        <v>277</v>
      </c>
      <c r="C1763" s="13" t="s">
        <v>91</v>
      </c>
      <c r="D1763" s="13" t="s">
        <v>299</v>
      </c>
      <c r="E1763" s="13">
        <v>20101353</v>
      </c>
      <c r="F1763" s="13">
        <v>102482</v>
      </c>
      <c r="G1763" s="14" t="s">
        <v>300</v>
      </c>
      <c r="H1763" s="13" t="s">
        <v>83</v>
      </c>
      <c r="I1763" s="13" t="s">
        <v>301</v>
      </c>
      <c r="J1763" s="14" t="s">
        <v>75</v>
      </c>
      <c r="K1763" s="14" t="s">
        <v>302</v>
      </c>
      <c r="L1763" s="13">
        <v>2018</v>
      </c>
      <c r="M1763" s="15">
        <v>43511</v>
      </c>
      <c r="N1763" s="16" t="s">
        <v>77</v>
      </c>
      <c r="O1763" s="16">
        <v>0</v>
      </c>
      <c r="P1763" s="16" t="s">
        <v>78</v>
      </c>
      <c r="Q1763" s="16" t="s">
        <v>78</v>
      </c>
      <c r="R1763" s="16" t="s">
        <v>78</v>
      </c>
      <c r="S1763" s="16" t="s">
        <v>78</v>
      </c>
      <c r="T1763" s="14" t="s">
        <v>80</v>
      </c>
      <c r="U1763" s="13" t="s">
        <v>305</v>
      </c>
      <c r="V1763" s="14" t="s">
        <v>306</v>
      </c>
      <c r="W1763" s="13" t="s">
        <v>83</v>
      </c>
      <c r="X1763" s="17" t="s">
        <v>1973</v>
      </c>
      <c r="Y1763" s="14">
        <v>255</v>
      </c>
      <c r="Z1763" s="14" t="s">
        <v>89</v>
      </c>
      <c r="AA1763" s="13" t="s">
        <v>79</v>
      </c>
      <c r="AB1763" s="18" t="s">
        <v>86</v>
      </c>
      <c r="AC1763" s="4">
        <f t="shared" si="270"/>
        <v>1</v>
      </c>
      <c r="AD1763" s="2">
        <f>IF(COUNTIF(D$2:D1763,D1763)&gt;1,0,1)</f>
        <v>0</v>
      </c>
      <c r="AG1763" s="2">
        <f t="shared" si="271"/>
        <v>0</v>
      </c>
      <c r="AH1763" s="2">
        <f t="shared" si="277"/>
        <v>0</v>
      </c>
      <c r="AI1763" s="2">
        <f t="shared" si="272"/>
        <v>0</v>
      </c>
      <c r="AJ1763" s="44" t="str">
        <f t="shared" si="273"/>
        <v>YA801010775233912S</v>
      </c>
      <c r="AK1763" s="2">
        <f>IF(COUNTIF(AJ$2:AJ1763,AJ1763)&gt;1,0,1)</f>
        <v>1</v>
      </c>
      <c r="AL1763" s="2">
        <f t="shared" si="274"/>
        <v>0</v>
      </c>
      <c r="AM1763" s="2">
        <f t="shared" si="275"/>
        <v>0</v>
      </c>
      <c r="AN1763" s="2">
        <f t="shared" si="276"/>
        <v>0</v>
      </c>
      <c r="AO1763" s="2" t="str">
        <f>VLOOKUP(D1763,'[1]Matriculados PD 2015_2019'!$D:$F,3,0)</f>
        <v>completo</v>
      </c>
      <c r="AP1763" s="2">
        <f t="shared" si="278"/>
        <v>0</v>
      </c>
      <c r="AQ1763" s="2">
        <f t="shared" si="279"/>
        <v>0</v>
      </c>
    </row>
    <row r="1764" spans="1:43">
      <c r="A1764" s="2">
        <v>531</v>
      </c>
      <c r="B1764" s="6" t="s">
        <v>277</v>
      </c>
      <c r="C1764" s="7" t="s">
        <v>91</v>
      </c>
      <c r="D1764" s="7" t="s">
        <v>299</v>
      </c>
      <c r="E1764" s="7">
        <v>20101353</v>
      </c>
      <c r="F1764" s="7">
        <v>102482</v>
      </c>
      <c r="G1764" s="8" t="s">
        <v>300</v>
      </c>
      <c r="H1764" s="7" t="s">
        <v>83</v>
      </c>
      <c r="I1764" s="7" t="s">
        <v>301</v>
      </c>
      <c r="J1764" s="8" t="s">
        <v>75</v>
      </c>
      <c r="K1764" s="8" t="s">
        <v>302</v>
      </c>
      <c r="L1764" s="7">
        <v>2018</v>
      </c>
      <c r="M1764" s="9">
        <v>43511</v>
      </c>
      <c r="N1764" s="10" t="s">
        <v>77</v>
      </c>
      <c r="O1764" s="10">
        <v>0</v>
      </c>
      <c r="P1764" s="10" t="s">
        <v>78</v>
      </c>
      <c r="Q1764" s="10" t="s">
        <v>78</v>
      </c>
      <c r="R1764" s="10" t="s">
        <v>78</v>
      </c>
      <c r="S1764" s="10" t="s">
        <v>78</v>
      </c>
      <c r="T1764" s="8" t="s">
        <v>90</v>
      </c>
      <c r="U1764" s="7" t="s">
        <v>305</v>
      </c>
      <c r="V1764" s="8" t="s">
        <v>306</v>
      </c>
      <c r="W1764" s="7" t="s">
        <v>83</v>
      </c>
      <c r="X1764" s="11" t="s">
        <v>1973</v>
      </c>
      <c r="Y1764" s="8">
        <v>255</v>
      </c>
      <c r="Z1764" s="8" t="s">
        <v>89</v>
      </c>
      <c r="AA1764" s="7" t="s">
        <v>79</v>
      </c>
      <c r="AB1764" s="12" t="s">
        <v>86</v>
      </c>
      <c r="AC1764" s="4">
        <f t="shared" si="270"/>
        <v>1</v>
      </c>
      <c r="AD1764" s="2">
        <f>IF(COUNTIF(D$2:D1764,D1764)&gt;1,0,1)</f>
        <v>0</v>
      </c>
      <c r="AG1764" s="2">
        <f t="shared" si="271"/>
        <v>0</v>
      </c>
      <c r="AH1764" s="2">
        <f t="shared" si="277"/>
        <v>0</v>
      </c>
      <c r="AI1764" s="2">
        <f t="shared" si="272"/>
        <v>0</v>
      </c>
      <c r="AJ1764" s="44" t="str">
        <f t="shared" si="273"/>
        <v>YA801010775233912S</v>
      </c>
      <c r="AK1764" s="2">
        <f>IF(COUNTIF(AJ$2:AJ1764,AJ1764)&gt;1,0,1)</f>
        <v>0</v>
      </c>
      <c r="AL1764" s="2">
        <f t="shared" si="274"/>
        <v>0</v>
      </c>
      <c r="AM1764" s="2">
        <f t="shared" si="275"/>
        <v>0</v>
      </c>
      <c r="AN1764" s="2">
        <f t="shared" si="276"/>
        <v>0</v>
      </c>
      <c r="AO1764" s="2" t="str">
        <f>VLOOKUP(D1764,'[1]Matriculados PD 2015_2019'!$D:$F,3,0)</f>
        <v>completo</v>
      </c>
      <c r="AP1764" s="2">
        <f t="shared" si="278"/>
        <v>0</v>
      </c>
      <c r="AQ1764" s="2">
        <f t="shared" si="279"/>
        <v>0</v>
      </c>
    </row>
    <row r="1765" spans="1:43">
      <c r="A1765" s="2">
        <v>531</v>
      </c>
      <c r="B1765" s="5" t="s">
        <v>277</v>
      </c>
      <c r="C1765" s="13" t="s">
        <v>120</v>
      </c>
      <c r="D1765" s="13">
        <v>117219537</v>
      </c>
      <c r="E1765" s="13">
        <v>20052116</v>
      </c>
      <c r="F1765" s="13">
        <v>102482</v>
      </c>
      <c r="G1765" s="14" t="s">
        <v>307</v>
      </c>
      <c r="H1765" s="13" t="s">
        <v>73</v>
      </c>
      <c r="I1765" s="13" t="s">
        <v>308</v>
      </c>
      <c r="J1765" s="14" t="s">
        <v>75</v>
      </c>
      <c r="K1765" s="14" t="s">
        <v>309</v>
      </c>
      <c r="L1765" s="13">
        <v>2018</v>
      </c>
      <c r="M1765" s="15">
        <v>43490</v>
      </c>
      <c r="N1765" s="16" t="s">
        <v>77</v>
      </c>
      <c r="O1765" s="16">
        <v>0</v>
      </c>
      <c r="P1765" s="16" t="s">
        <v>78</v>
      </c>
      <c r="Q1765" s="16" t="s">
        <v>79</v>
      </c>
      <c r="R1765" s="16" t="s">
        <v>78</v>
      </c>
      <c r="S1765" s="16" t="s">
        <v>79</v>
      </c>
      <c r="T1765" s="14" t="s">
        <v>80</v>
      </c>
      <c r="U1765" s="13" t="s">
        <v>310</v>
      </c>
      <c r="V1765" s="14" t="s">
        <v>311</v>
      </c>
      <c r="W1765" s="13" t="s">
        <v>73</v>
      </c>
      <c r="X1765" s="17" t="s">
        <v>2109</v>
      </c>
      <c r="Y1765" s="14">
        <v>610</v>
      </c>
      <c r="Z1765" s="14" t="s">
        <v>294</v>
      </c>
      <c r="AA1765" s="13" t="s">
        <v>79</v>
      </c>
      <c r="AB1765" s="18" t="s">
        <v>86</v>
      </c>
      <c r="AC1765" s="4">
        <f t="shared" si="270"/>
        <v>1</v>
      </c>
      <c r="AD1765" s="2">
        <f>IF(COUNTIF(D$2:D1765,D1765)&gt;1,0,1)</f>
        <v>1</v>
      </c>
      <c r="AG1765" s="2">
        <f t="shared" si="271"/>
        <v>1</v>
      </c>
      <c r="AH1765" s="2">
        <f t="shared" si="277"/>
        <v>0</v>
      </c>
      <c r="AI1765" s="2">
        <f t="shared" si="272"/>
        <v>1</v>
      </c>
      <c r="AJ1765" s="44" t="str">
        <f t="shared" si="273"/>
        <v>11721953729077500A</v>
      </c>
      <c r="AK1765" s="2">
        <f>IF(COUNTIF(AJ$2:AJ1765,AJ1765)&gt;1,0,1)</f>
        <v>1</v>
      </c>
      <c r="AL1765" s="2">
        <f t="shared" si="274"/>
        <v>1</v>
      </c>
      <c r="AM1765" s="2">
        <f t="shared" si="275"/>
        <v>1</v>
      </c>
      <c r="AN1765" s="2">
        <f t="shared" si="276"/>
        <v>1</v>
      </c>
      <c r="AO1765" s="2" t="str">
        <f>VLOOKUP(D1765,'[1]Matriculados PD 2015_2019'!$D:$F,3,0)</f>
        <v>completo</v>
      </c>
      <c r="AP1765" s="2">
        <f t="shared" si="278"/>
        <v>1</v>
      </c>
      <c r="AQ1765" s="2">
        <f t="shared" si="279"/>
        <v>0</v>
      </c>
    </row>
    <row r="1766" spans="1:43">
      <c r="A1766" s="2">
        <v>531</v>
      </c>
      <c r="B1766" s="6" t="s">
        <v>277</v>
      </c>
      <c r="C1766" s="7" t="s">
        <v>120</v>
      </c>
      <c r="D1766" s="7">
        <v>117219537</v>
      </c>
      <c r="E1766" s="7">
        <v>20052116</v>
      </c>
      <c r="F1766" s="7">
        <v>102482</v>
      </c>
      <c r="G1766" s="8" t="s">
        <v>307</v>
      </c>
      <c r="H1766" s="7" t="s">
        <v>73</v>
      </c>
      <c r="I1766" s="7" t="s">
        <v>308</v>
      </c>
      <c r="J1766" s="8" t="s">
        <v>75</v>
      </c>
      <c r="K1766" s="8" t="s">
        <v>309</v>
      </c>
      <c r="L1766" s="7">
        <v>2018</v>
      </c>
      <c r="M1766" s="9">
        <v>43490</v>
      </c>
      <c r="N1766" s="10" t="s">
        <v>77</v>
      </c>
      <c r="O1766" s="10">
        <v>0</v>
      </c>
      <c r="P1766" s="10" t="s">
        <v>78</v>
      </c>
      <c r="Q1766" s="10" t="s">
        <v>79</v>
      </c>
      <c r="R1766" s="10" t="s">
        <v>78</v>
      </c>
      <c r="S1766" s="10" t="s">
        <v>79</v>
      </c>
      <c r="T1766" s="8" t="s">
        <v>80</v>
      </c>
      <c r="U1766" s="7" t="s">
        <v>312</v>
      </c>
      <c r="V1766" s="8" t="s">
        <v>313</v>
      </c>
      <c r="W1766" s="7" t="s">
        <v>83</v>
      </c>
      <c r="X1766" s="11" t="s">
        <v>283</v>
      </c>
      <c r="Y1766" s="8">
        <v>50</v>
      </c>
      <c r="Z1766" s="8" t="s">
        <v>314</v>
      </c>
      <c r="AA1766" s="7" t="s">
        <v>99</v>
      </c>
      <c r="AB1766" s="12" t="s">
        <v>100</v>
      </c>
      <c r="AC1766" s="4">
        <f t="shared" si="270"/>
        <v>1</v>
      </c>
      <c r="AD1766" s="2">
        <f>IF(COUNTIF(D$2:D1766,D1766)&gt;1,0,1)</f>
        <v>0</v>
      </c>
      <c r="AG1766" s="2">
        <f t="shared" si="271"/>
        <v>0</v>
      </c>
      <c r="AH1766" s="2">
        <f t="shared" si="277"/>
        <v>0</v>
      </c>
      <c r="AI1766" s="2">
        <f t="shared" si="272"/>
        <v>0</v>
      </c>
      <c r="AJ1766" s="44" t="str">
        <f t="shared" si="273"/>
        <v>11721953730508275V</v>
      </c>
      <c r="AK1766" s="2">
        <f>IF(COUNTIF(AJ$2:AJ1766,AJ1766)&gt;1,0,1)</f>
        <v>1</v>
      </c>
      <c r="AL1766" s="2">
        <f t="shared" si="274"/>
        <v>0</v>
      </c>
      <c r="AM1766" s="2">
        <f t="shared" si="275"/>
        <v>0</v>
      </c>
      <c r="AN1766" s="2">
        <f t="shared" si="276"/>
        <v>0</v>
      </c>
      <c r="AO1766" s="2" t="str">
        <f>VLOOKUP(D1766,'[1]Matriculados PD 2015_2019'!$D:$F,3,0)</f>
        <v>completo</v>
      </c>
      <c r="AP1766" s="2">
        <f t="shared" si="278"/>
        <v>0</v>
      </c>
      <c r="AQ1766" s="2">
        <f t="shared" si="279"/>
        <v>0</v>
      </c>
    </row>
    <row r="1767" spans="1:43">
      <c r="A1767" s="2">
        <v>531</v>
      </c>
      <c r="B1767" s="5" t="s">
        <v>277</v>
      </c>
      <c r="C1767" s="13" t="s">
        <v>120</v>
      </c>
      <c r="D1767" s="13">
        <v>117219537</v>
      </c>
      <c r="E1767" s="13">
        <v>20052116</v>
      </c>
      <c r="F1767" s="13">
        <v>102482</v>
      </c>
      <c r="G1767" s="14" t="s">
        <v>307</v>
      </c>
      <c r="H1767" s="13" t="s">
        <v>73</v>
      </c>
      <c r="I1767" s="13" t="s">
        <v>308</v>
      </c>
      <c r="J1767" s="14" t="s">
        <v>75</v>
      </c>
      <c r="K1767" s="14" t="s">
        <v>309</v>
      </c>
      <c r="L1767" s="13">
        <v>2018</v>
      </c>
      <c r="M1767" s="15">
        <v>43490</v>
      </c>
      <c r="N1767" s="16" t="s">
        <v>77</v>
      </c>
      <c r="O1767" s="16">
        <v>0</v>
      </c>
      <c r="P1767" s="16" t="s">
        <v>78</v>
      </c>
      <c r="Q1767" s="16" t="s">
        <v>79</v>
      </c>
      <c r="R1767" s="16" t="s">
        <v>78</v>
      </c>
      <c r="S1767" s="16" t="s">
        <v>79</v>
      </c>
      <c r="T1767" s="14" t="s">
        <v>80</v>
      </c>
      <c r="U1767" s="13" t="s">
        <v>315</v>
      </c>
      <c r="V1767" s="14" t="s">
        <v>316</v>
      </c>
      <c r="W1767" s="13"/>
      <c r="X1767" s="17"/>
      <c r="Y1767" s="14"/>
      <c r="Z1767" s="14"/>
      <c r="AA1767" s="13"/>
      <c r="AB1767" s="18"/>
      <c r="AC1767" s="4">
        <f t="shared" si="270"/>
        <v>1</v>
      </c>
      <c r="AD1767" s="2">
        <f>IF(COUNTIF(D$2:D1767,D1767)&gt;1,0,1)</f>
        <v>0</v>
      </c>
      <c r="AG1767" s="2">
        <f t="shared" si="271"/>
        <v>0</v>
      </c>
      <c r="AH1767" s="2">
        <f t="shared" si="277"/>
        <v>0</v>
      </c>
      <c r="AI1767" s="2">
        <f t="shared" si="272"/>
        <v>0</v>
      </c>
      <c r="AJ1767" s="44" t="str">
        <f t="shared" si="273"/>
        <v>117219537NMP765D63</v>
      </c>
      <c r="AK1767" s="2">
        <f>IF(COUNTIF(AJ$2:AJ1767,AJ1767)&gt;1,0,1)</f>
        <v>1</v>
      </c>
      <c r="AL1767" s="2">
        <f t="shared" si="274"/>
        <v>0</v>
      </c>
      <c r="AM1767" s="2">
        <f t="shared" si="275"/>
        <v>0</v>
      </c>
      <c r="AN1767" s="2">
        <f t="shared" si="276"/>
        <v>0</v>
      </c>
      <c r="AO1767" s="2" t="str">
        <f>VLOOKUP(D1767,'[1]Matriculados PD 2015_2019'!$D:$F,3,0)</f>
        <v>completo</v>
      </c>
      <c r="AP1767" s="2">
        <f t="shared" si="278"/>
        <v>0</v>
      </c>
      <c r="AQ1767" s="2">
        <f t="shared" si="279"/>
        <v>0</v>
      </c>
    </row>
    <row r="1768" spans="1:43">
      <c r="A1768" s="2">
        <v>531</v>
      </c>
      <c r="B1768" s="6" t="s">
        <v>277</v>
      </c>
      <c r="C1768" s="7" t="s">
        <v>120</v>
      </c>
      <c r="D1768" s="7">
        <v>117219537</v>
      </c>
      <c r="E1768" s="7">
        <v>20052116</v>
      </c>
      <c r="F1768" s="7">
        <v>102482</v>
      </c>
      <c r="G1768" s="8" t="s">
        <v>307</v>
      </c>
      <c r="H1768" s="7" t="s">
        <v>73</v>
      </c>
      <c r="I1768" s="7" t="s">
        <v>308</v>
      </c>
      <c r="J1768" s="8" t="s">
        <v>75</v>
      </c>
      <c r="K1768" s="8" t="s">
        <v>309</v>
      </c>
      <c r="L1768" s="7">
        <v>2018</v>
      </c>
      <c r="M1768" s="9">
        <v>43490</v>
      </c>
      <c r="N1768" s="10" t="s">
        <v>77</v>
      </c>
      <c r="O1768" s="10">
        <v>0</v>
      </c>
      <c r="P1768" s="10" t="s">
        <v>78</v>
      </c>
      <c r="Q1768" s="10" t="s">
        <v>79</v>
      </c>
      <c r="R1768" s="10" t="s">
        <v>78</v>
      </c>
      <c r="S1768" s="10" t="s">
        <v>79</v>
      </c>
      <c r="T1768" s="8" t="s">
        <v>80</v>
      </c>
      <c r="U1768" s="7" t="s">
        <v>317</v>
      </c>
      <c r="V1768" s="8" t="s">
        <v>318</v>
      </c>
      <c r="W1768" s="7"/>
      <c r="X1768" s="11"/>
      <c r="Y1768" s="8"/>
      <c r="Z1768" s="8"/>
      <c r="AA1768" s="7"/>
      <c r="AB1768" s="12"/>
      <c r="AC1768" s="4">
        <f t="shared" si="270"/>
        <v>1</v>
      </c>
      <c r="AD1768" s="2">
        <f>IF(COUNTIF(D$2:D1768,D1768)&gt;1,0,1)</f>
        <v>0</v>
      </c>
      <c r="AG1768" s="2">
        <f t="shared" si="271"/>
        <v>0</v>
      </c>
      <c r="AH1768" s="2">
        <f t="shared" si="277"/>
        <v>0</v>
      </c>
      <c r="AI1768" s="2">
        <f t="shared" si="272"/>
        <v>0</v>
      </c>
      <c r="AJ1768" s="44" t="str">
        <f t="shared" si="273"/>
        <v>117219537NN8HR43D2</v>
      </c>
      <c r="AK1768" s="2">
        <f>IF(COUNTIF(AJ$2:AJ1768,AJ1768)&gt;1,0,1)</f>
        <v>1</v>
      </c>
      <c r="AL1768" s="2">
        <f t="shared" si="274"/>
        <v>0</v>
      </c>
      <c r="AM1768" s="2">
        <f t="shared" si="275"/>
        <v>0</v>
      </c>
      <c r="AN1768" s="2">
        <f t="shared" si="276"/>
        <v>0</v>
      </c>
      <c r="AO1768" s="2" t="str">
        <f>VLOOKUP(D1768,'[1]Matriculados PD 2015_2019'!$D:$F,3,0)</f>
        <v>completo</v>
      </c>
      <c r="AP1768" s="2">
        <f t="shared" si="278"/>
        <v>0</v>
      </c>
      <c r="AQ1768" s="2">
        <f t="shared" si="279"/>
        <v>0</v>
      </c>
    </row>
    <row r="1769" spans="1:43">
      <c r="A1769" s="2">
        <v>531</v>
      </c>
      <c r="B1769" s="5" t="s">
        <v>277</v>
      </c>
      <c r="C1769" s="13" t="s">
        <v>120</v>
      </c>
      <c r="D1769" s="13">
        <v>117219537</v>
      </c>
      <c r="E1769" s="13">
        <v>20052116</v>
      </c>
      <c r="F1769" s="13">
        <v>102482</v>
      </c>
      <c r="G1769" s="14" t="s">
        <v>307</v>
      </c>
      <c r="H1769" s="13" t="s">
        <v>73</v>
      </c>
      <c r="I1769" s="13" t="s">
        <v>308</v>
      </c>
      <c r="J1769" s="14" t="s">
        <v>75</v>
      </c>
      <c r="K1769" s="14" t="s">
        <v>309</v>
      </c>
      <c r="L1769" s="13">
        <v>2018</v>
      </c>
      <c r="M1769" s="15">
        <v>43490</v>
      </c>
      <c r="N1769" s="16" t="s">
        <v>77</v>
      </c>
      <c r="O1769" s="16">
        <v>0</v>
      </c>
      <c r="P1769" s="16" t="s">
        <v>78</v>
      </c>
      <c r="Q1769" s="16" t="s">
        <v>79</v>
      </c>
      <c r="R1769" s="16" t="s">
        <v>78</v>
      </c>
      <c r="S1769" s="16" t="s">
        <v>79</v>
      </c>
      <c r="T1769" s="14" t="s">
        <v>90</v>
      </c>
      <c r="U1769" s="13" t="s">
        <v>312</v>
      </c>
      <c r="V1769" s="14" t="s">
        <v>313</v>
      </c>
      <c r="W1769" s="13" t="s">
        <v>83</v>
      </c>
      <c r="X1769" s="17" t="s">
        <v>283</v>
      </c>
      <c r="Y1769" s="14">
        <v>50</v>
      </c>
      <c r="Z1769" s="14" t="s">
        <v>314</v>
      </c>
      <c r="AA1769" s="13" t="s">
        <v>99</v>
      </c>
      <c r="AB1769" s="18" t="s">
        <v>100</v>
      </c>
      <c r="AC1769" s="4">
        <f t="shared" si="270"/>
        <v>1</v>
      </c>
      <c r="AD1769" s="2">
        <f>IF(COUNTIF(D$2:D1769,D1769)&gt;1,0,1)</f>
        <v>0</v>
      </c>
      <c r="AG1769" s="2">
        <f t="shared" si="271"/>
        <v>0</v>
      </c>
      <c r="AH1769" s="2">
        <f t="shared" si="277"/>
        <v>0</v>
      </c>
      <c r="AI1769" s="2">
        <f t="shared" si="272"/>
        <v>0</v>
      </c>
      <c r="AJ1769" s="44" t="str">
        <f t="shared" si="273"/>
        <v>11721953730508275V</v>
      </c>
      <c r="AK1769" s="2">
        <f>IF(COUNTIF(AJ$2:AJ1769,AJ1769)&gt;1,0,1)</f>
        <v>0</v>
      </c>
      <c r="AL1769" s="2">
        <f t="shared" si="274"/>
        <v>0</v>
      </c>
      <c r="AM1769" s="2">
        <f t="shared" si="275"/>
        <v>0</v>
      </c>
      <c r="AN1769" s="2">
        <f t="shared" si="276"/>
        <v>0</v>
      </c>
      <c r="AO1769" s="2" t="str">
        <f>VLOOKUP(D1769,'[1]Matriculados PD 2015_2019'!$D:$F,3,0)</f>
        <v>completo</v>
      </c>
      <c r="AP1769" s="2">
        <f t="shared" si="278"/>
        <v>0</v>
      </c>
      <c r="AQ1769" s="2">
        <f t="shared" si="279"/>
        <v>0</v>
      </c>
    </row>
    <row r="1770" spans="1:43">
      <c r="A1770" s="2">
        <v>531</v>
      </c>
      <c r="B1770" s="6" t="s">
        <v>277</v>
      </c>
      <c r="C1770" s="7" t="s">
        <v>120</v>
      </c>
      <c r="D1770" s="7" t="s">
        <v>319</v>
      </c>
      <c r="E1770" s="7">
        <v>20051867</v>
      </c>
      <c r="F1770" s="7">
        <v>102482</v>
      </c>
      <c r="G1770" s="8" t="s">
        <v>320</v>
      </c>
      <c r="H1770" s="7" t="s">
        <v>73</v>
      </c>
      <c r="I1770" s="7" t="s">
        <v>74</v>
      </c>
      <c r="J1770" s="8" t="s">
        <v>75</v>
      </c>
      <c r="K1770" s="8" t="s">
        <v>321</v>
      </c>
      <c r="L1770" s="7">
        <v>2018</v>
      </c>
      <c r="M1770" s="9">
        <v>43630</v>
      </c>
      <c r="N1770" s="10" t="s">
        <v>77</v>
      </c>
      <c r="O1770" s="10">
        <v>0</v>
      </c>
      <c r="P1770" s="10" t="s">
        <v>78</v>
      </c>
      <c r="Q1770" s="10" t="s">
        <v>79</v>
      </c>
      <c r="R1770" s="10" t="s">
        <v>78</v>
      </c>
      <c r="S1770" s="10" t="s">
        <v>79</v>
      </c>
      <c r="T1770" s="8" t="s">
        <v>80</v>
      </c>
      <c r="U1770" s="7" t="s">
        <v>312</v>
      </c>
      <c r="V1770" s="8" t="s">
        <v>313</v>
      </c>
      <c r="W1770" s="7" t="s">
        <v>83</v>
      </c>
      <c r="X1770" s="11" t="s">
        <v>283</v>
      </c>
      <c r="Y1770" s="8">
        <v>50</v>
      </c>
      <c r="Z1770" s="8" t="s">
        <v>314</v>
      </c>
      <c r="AA1770" s="7" t="s">
        <v>99</v>
      </c>
      <c r="AB1770" s="12" t="s">
        <v>100</v>
      </c>
      <c r="AC1770" s="4">
        <f t="shared" si="270"/>
        <v>1</v>
      </c>
      <c r="AD1770" s="2">
        <f>IF(COUNTIF(D$2:D1770,D1770)&gt;1,0,1)</f>
        <v>1</v>
      </c>
      <c r="AG1770" s="2">
        <f t="shared" si="271"/>
        <v>1</v>
      </c>
      <c r="AH1770" s="2">
        <f t="shared" si="277"/>
        <v>0</v>
      </c>
      <c r="AI1770" s="2">
        <f t="shared" si="272"/>
        <v>1</v>
      </c>
      <c r="AJ1770" s="44" t="str">
        <f t="shared" si="273"/>
        <v>14639720J30508275V</v>
      </c>
      <c r="AK1770" s="2">
        <f>IF(COUNTIF(AJ$2:AJ1770,AJ1770)&gt;1,0,1)</f>
        <v>1</v>
      </c>
      <c r="AL1770" s="2">
        <f t="shared" si="274"/>
        <v>1</v>
      </c>
      <c r="AM1770" s="2">
        <f t="shared" si="275"/>
        <v>1</v>
      </c>
      <c r="AN1770" s="2">
        <f t="shared" si="276"/>
        <v>0</v>
      </c>
      <c r="AO1770" s="2" t="str">
        <f>VLOOKUP(D1770,'[1]Matriculados PD 2015_2019'!$D:$F,3,0)</f>
        <v>completo</v>
      </c>
      <c r="AP1770" s="2">
        <f t="shared" si="278"/>
        <v>1</v>
      </c>
      <c r="AQ1770" s="2">
        <f t="shared" si="279"/>
        <v>0</v>
      </c>
    </row>
    <row r="1771" spans="1:43">
      <c r="A1771" s="2">
        <v>531</v>
      </c>
      <c r="B1771" s="5" t="s">
        <v>277</v>
      </c>
      <c r="C1771" s="13" t="s">
        <v>120</v>
      </c>
      <c r="D1771" s="13" t="s">
        <v>319</v>
      </c>
      <c r="E1771" s="13">
        <v>20051867</v>
      </c>
      <c r="F1771" s="13">
        <v>102482</v>
      </c>
      <c r="G1771" s="14" t="s">
        <v>320</v>
      </c>
      <c r="H1771" s="13" t="s">
        <v>73</v>
      </c>
      <c r="I1771" s="13" t="s">
        <v>74</v>
      </c>
      <c r="J1771" s="14" t="s">
        <v>75</v>
      </c>
      <c r="K1771" s="14" t="s">
        <v>321</v>
      </c>
      <c r="L1771" s="13">
        <v>2018</v>
      </c>
      <c r="M1771" s="15">
        <v>43630</v>
      </c>
      <c r="N1771" s="16" t="s">
        <v>77</v>
      </c>
      <c r="O1771" s="16">
        <v>0</v>
      </c>
      <c r="P1771" s="16" t="s">
        <v>78</v>
      </c>
      <c r="Q1771" s="16" t="s">
        <v>79</v>
      </c>
      <c r="R1771" s="16" t="s">
        <v>78</v>
      </c>
      <c r="S1771" s="16" t="s">
        <v>79</v>
      </c>
      <c r="T1771" s="14" t="s">
        <v>80</v>
      </c>
      <c r="U1771" s="13" t="s">
        <v>322</v>
      </c>
      <c r="V1771" s="14" t="s">
        <v>323</v>
      </c>
      <c r="W1771" s="13" t="s">
        <v>83</v>
      </c>
      <c r="X1771" s="17" t="s">
        <v>283</v>
      </c>
      <c r="Y1771" s="14">
        <v>50</v>
      </c>
      <c r="Z1771" s="14" t="s">
        <v>314</v>
      </c>
      <c r="AA1771" s="13" t="s">
        <v>99</v>
      </c>
      <c r="AB1771" s="18" t="s">
        <v>100</v>
      </c>
      <c r="AC1771" s="4">
        <f t="shared" si="270"/>
        <v>1</v>
      </c>
      <c r="AD1771" s="2">
        <f>IF(COUNTIF(D$2:D1771,D1771)&gt;1,0,1)</f>
        <v>0</v>
      </c>
      <c r="AG1771" s="2">
        <f t="shared" si="271"/>
        <v>0</v>
      </c>
      <c r="AH1771" s="2">
        <f t="shared" si="277"/>
        <v>0</v>
      </c>
      <c r="AI1771" s="2">
        <f t="shared" si="272"/>
        <v>0</v>
      </c>
      <c r="AJ1771" s="44" t="str">
        <f t="shared" si="273"/>
        <v>14639720J30813254Q</v>
      </c>
      <c r="AK1771" s="2">
        <f>IF(COUNTIF(AJ$2:AJ1771,AJ1771)&gt;1,0,1)</f>
        <v>1</v>
      </c>
      <c r="AL1771" s="2">
        <f t="shared" si="274"/>
        <v>0</v>
      </c>
      <c r="AM1771" s="2">
        <f t="shared" si="275"/>
        <v>0</v>
      </c>
      <c r="AN1771" s="2">
        <f t="shared" si="276"/>
        <v>0</v>
      </c>
      <c r="AO1771" s="2" t="str">
        <f>VLOOKUP(D1771,'[1]Matriculados PD 2015_2019'!$D:$F,3,0)</f>
        <v>completo</v>
      </c>
      <c r="AP1771" s="2">
        <f t="shared" si="278"/>
        <v>0</v>
      </c>
      <c r="AQ1771" s="2">
        <f t="shared" si="279"/>
        <v>0</v>
      </c>
    </row>
    <row r="1772" spans="1:43">
      <c r="A1772" s="2">
        <v>531</v>
      </c>
      <c r="B1772" s="6" t="s">
        <v>277</v>
      </c>
      <c r="C1772" s="7" t="s">
        <v>120</v>
      </c>
      <c r="D1772" s="7" t="s">
        <v>319</v>
      </c>
      <c r="E1772" s="7">
        <v>20051867</v>
      </c>
      <c r="F1772" s="7">
        <v>102482</v>
      </c>
      <c r="G1772" s="8" t="s">
        <v>320</v>
      </c>
      <c r="H1772" s="7" t="s">
        <v>73</v>
      </c>
      <c r="I1772" s="7" t="s">
        <v>74</v>
      </c>
      <c r="J1772" s="8" t="s">
        <v>75</v>
      </c>
      <c r="K1772" s="8" t="s">
        <v>321</v>
      </c>
      <c r="L1772" s="7">
        <v>2018</v>
      </c>
      <c r="M1772" s="9">
        <v>43630</v>
      </c>
      <c r="N1772" s="10" t="s">
        <v>77</v>
      </c>
      <c r="O1772" s="10">
        <v>0</v>
      </c>
      <c r="P1772" s="10" t="s">
        <v>78</v>
      </c>
      <c r="Q1772" s="10" t="s">
        <v>79</v>
      </c>
      <c r="R1772" s="10" t="s">
        <v>78</v>
      </c>
      <c r="S1772" s="10" t="s">
        <v>79</v>
      </c>
      <c r="T1772" s="8" t="s">
        <v>90</v>
      </c>
      <c r="U1772" s="7" t="s">
        <v>322</v>
      </c>
      <c r="V1772" s="8" t="s">
        <v>323</v>
      </c>
      <c r="W1772" s="7" t="s">
        <v>83</v>
      </c>
      <c r="X1772" s="11" t="s">
        <v>283</v>
      </c>
      <c r="Y1772" s="8">
        <v>50</v>
      </c>
      <c r="Z1772" s="8" t="s">
        <v>314</v>
      </c>
      <c r="AA1772" s="7" t="s">
        <v>99</v>
      </c>
      <c r="AB1772" s="12" t="s">
        <v>100</v>
      </c>
      <c r="AC1772" s="4">
        <f t="shared" si="270"/>
        <v>1</v>
      </c>
      <c r="AD1772" s="2">
        <f>IF(COUNTIF(D$2:D1772,D1772)&gt;1,0,1)</f>
        <v>0</v>
      </c>
      <c r="AG1772" s="2">
        <f t="shared" si="271"/>
        <v>0</v>
      </c>
      <c r="AH1772" s="2">
        <f t="shared" si="277"/>
        <v>0</v>
      </c>
      <c r="AI1772" s="2">
        <f t="shared" si="272"/>
        <v>0</v>
      </c>
      <c r="AJ1772" s="44" t="str">
        <f t="shared" si="273"/>
        <v>14639720J30813254Q</v>
      </c>
      <c r="AK1772" s="2">
        <f>IF(COUNTIF(AJ$2:AJ1772,AJ1772)&gt;1,0,1)</f>
        <v>0</v>
      </c>
      <c r="AL1772" s="2">
        <f t="shared" si="274"/>
        <v>0</v>
      </c>
      <c r="AM1772" s="2">
        <f t="shared" si="275"/>
        <v>0</v>
      </c>
      <c r="AN1772" s="2">
        <f t="shared" si="276"/>
        <v>0</v>
      </c>
      <c r="AO1772" s="2" t="str">
        <f>VLOOKUP(D1772,'[1]Matriculados PD 2015_2019'!$D:$F,3,0)</f>
        <v>completo</v>
      </c>
      <c r="AP1772" s="2">
        <f t="shared" si="278"/>
        <v>0</v>
      </c>
      <c r="AQ1772" s="2">
        <f t="shared" si="279"/>
        <v>0</v>
      </c>
    </row>
    <row r="1773" spans="1:43">
      <c r="A1773" s="2">
        <v>531</v>
      </c>
      <c r="B1773" s="5" t="s">
        <v>277</v>
      </c>
      <c r="C1773" s="13" t="s">
        <v>120</v>
      </c>
      <c r="D1773" s="13" t="s">
        <v>324</v>
      </c>
      <c r="E1773" s="13">
        <v>20012901</v>
      </c>
      <c r="F1773" s="13">
        <v>102482</v>
      </c>
      <c r="G1773" s="14" t="s">
        <v>325</v>
      </c>
      <c r="H1773" s="13" t="s">
        <v>73</v>
      </c>
      <c r="I1773" s="13" t="s">
        <v>74</v>
      </c>
      <c r="J1773" s="14" t="s">
        <v>75</v>
      </c>
      <c r="K1773" s="14" t="s">
        <v>326</v>
      </c>
      <c r="L1773" s="13">
        <v>2018</v>
      </c>
      <c r="M1773" s="15">
        <v>43539</v>
      </c>
      <c r="N1773" s="16" t="s">
        <v>77</v>
      </c>
      <c r="O1773" s="16">
        <v>0</v>
      </c>
      <c r="P1773" s="16" t="s">
        <v>78</v>
      </c>
      <c r="Q1773" s="16" t="s">
        <v>78</v>
      </c>
      <c r="R1773" s="16" t="s">
        <v>78</v>
      </c>
      <c r="S1773" s="16" t="s">
        <v>78</v>
      </c>
      <c r="T1773" s="14" t="s">
        <v>80</v>
      </c>
      <c r="U1773" s="13" t="s">
        <v>327</v>
      </c>
      <c r="V1773" s="14" t="s">
        <v>328</v>
      </c>
      <c r="W1773" s="13" t="s">
        <v>83</v>
      </c>
      <c r="X1773" s="17" t="s">
        <v>2109</v>
      </c>
      <c r="Y1773" s="14">
        <v>610</v>
      </c>
      <c r="Z1773" s="14" t="s">
        <v>294</v>
      </c>
      <c r="AA1773" s="13" t="s">
        <v>79</v>
      </c>
      <c r="AB1773" s="18" t="s">
        <v>86</v>
      </c>
      <c r="AC1773" s="4">
        <f t="shared" si="270"/>
        <v>1</v>
      </c>
      <c r="AD1773" s="2">
        <f>IF(COUNTIF(D$2:D1773,D1773)&gt;1,0,1)</f>
        <v>1</v>
      </c>
      <c r="AG1773" s="2">
        <f t="shared" si="271"/>
        <v>0</v>
      </c>
      <c r="AH1773" s="2">
        <f t="shared" si="277"/>
        <v>0</v>
      </c>
      <c r="AI1773" s="2">
        <f t="shared" si="272"/>
        <v>1</v>
      </c>
      <c r="AJ1773" s="44" t="str">
        <f t="shared" si="273"/>
        <v>29073307L30474369J</v>
      </c>
      <c r="AK1773" s="2">
        <f>IF(COUNTIF(AJ$2:AJ1773,AJ1773)&gt;1,0,1)</f>
        <v>1</v>
      </c>
      <c r="AL1773" s="2">
        <f t="shared" si="274"/>
        <v>0</v>
      </c>
      <c r="AM1773" s="2">
        <f t="shared" si="275"/>
        <v>0</v>
      </c>
      <c r="AN1773" s="2">
        <f t="shared" si="276"/>
        <v>0</v>
      </c>
      <c r="AO1773" s="2" t="str">
        <f>VLOOKUP(D1773,'[1]Matriculados PD 2015_2019'!$D:$F,3,0)</f>
        <v>completo</v>
      </c>
      <c r="AP1773" s="2">
        <f t="shared" si="278"/>
        <v>1</v>
      </c>
      <c r="AQ1773" s="2">
        <f t="shared" si="279"/>
        <v>0</v>
      </c>
    </row>
    <row r="1774" spans="1:43">
      <c r="A1774" s="2">
        <v>531</v>
      </c>
      <c r="B1774" s="6" t="s">
        <v>277</v>
      </c>
      <c r="C1774" s="7" t="s">
        <v>120</v>
      </c>
      <c r="D1774" s="7" t="s">
        <v>324</v>
      </c>
      <c r="E1774" s="7">
        <v>20012901</v>
      </c>
      <c r="F1774" s="7">
        <v>102482</v>
      </c>
      <c r="G1774" s="8" t="s">
        <v>325</v>
      </c>
      <c r="H1774" s="7" t="s">
        <v>73</v>
      </c>
      <c r="I1774" s="7" t="s">
        <v>74</v>
      </c>
      <c r="J1774" s="8" t="s">
        <v>75</v>
      </c>
      <c r="K1774" s="8" t="s">
        <v>326</v>
      </c>
      <c r="L1774" s="7">
        <v>2018</v>
      </c>
      <c r="M1774" s="9">
        <v>43539</v>
      </c>
      <c r="N1774" s="10" t="s">
        <v>77</v>
      </c>
      <c r="O1774" s="10">
        <v>0</v>
      </c>
      <c r="P1774" s="10" t="s">
        <v>78</v>
      </c>
      <c r="Q1774" s="10" t="s">
        <v>78</v>
      </c>
      <c r="R1774" s="10" t="s">
        <v>78</v>
      </c>
      <c r="S1774" s="10" t="s">
        <v>78</v>
      </c>
      <c r="T1774" s="8" t="s">
        <v>90</v>
      </c>
      <c r="U1774" s="7" t="s">
        <v>327</v>
      </c>
      <c r="V1774" s="8" t="s">
        <v>328</v>
      </c>
      <c r="W1774" s="7" t="s">
        <v>83</v>
      </c>
      <c r="X1774" s="11" t="s">
        <v>2109</v>
      </c>
      <c r="Y1774" s="8">
        <v>610</v>
      </c>
      <c r="Z1774" s="8" t="s">
        <v>294</v>
      </c>
      <c r="AA1774" s="7" t="s">
        <v>79</v>
      </c>
      <c r="AB1774" s="12" t="s">
        <v>86</v>
      </c>
      <c r="AC1774" s="4">
        <f t="shared" si="270"/>
        <v>1</v>
      </c>
      <c r="AD1774" s="2">
        <f>IF(COUNTIF(D$2:D1774,D1774)&gt;1,0,1)</f>
        <v>0</v>
      </c>
      <c r="AG1774" s="2">
        <f t="shared" si="271"/>
        <v>0</v>
      </c>
      <c r="AH1774" s="2">
        <f t="shared" si="277"/>
        <v>0</v>
      </c>
      <c r="AI1774" s="2">
        <f t="shared" si="272"/>
        <v>0</v>
      </c>
      <c r="AJ1774" s="44" t="str">
        <f t="shared" si="273"/>
        <v>29073307L30474369J</v>
      </c>
      <c r="AK1774" s="2">
        <f>IF(COUNTIF(AJ$2:AJ1774,AJ1774)&gt;1,0,1)</f>
        <v>0</v>
      </c>
      <c r="AL1774" s="2">
        <f t="shared" si="274"/>
        <v>0</v>
      </c>
      <c r="AM1774" s="2">
        <f t="shared" si="275"/>
        <v>0</v>
      </c>
      <c r="AN1774" s="2">
        <f t="shared" si="276"/>
        <v>0</v>
      </c>
      <c r="AO1774" s="2" t="str">
        <f>VLOOKUP(D1774,'[1]Matriculados PD 2015_2019'!$D:$F,3,0)</f>
        <v>completo</v>
      </c>
      <c r="AP1774" s="2">
        <f t="shared" si="278"/>
        <v>0</v>
      </c>
      <c r="AQ1774" s="2">
        <f t="shared" si="279"/>
        <v>0</v>
      </c>
    </row>
    <row r="1775" spans="1:43">
      <c r="A1775" s="2">
        <v>531</v>
      </c>
      <c r="B1775" s="6" t="s">
        <v>277</v>
      </c>
      <c r="C1775" s="7" t="s">
        <v>120</v>
      </c>
      <c r="D1775" s="7" t="s">
        <v>329</v>
      </c>
      <c r="E1775" s="7">
        <v>10447330</v>
      </c>
      <c r="F1775" s="7">
        <v>102482</v>
      </c>
      <c r="G1775" s="8" t="s">
        <v>330</v>
      </c>
      <c r="H1775" s="7" t="s">
        <v>73</v>
      </c>
      <c r="I1775" s="7" t="s">
        <v>74</v>
      </c>
      <c r="J1775" s="8" t="s">
        <v>75</v>
      </c>
      <c r="K1775" s="8" t="s">
        <v>331</v>
      </c>
      <c r="L1775" s="7">
        <v>2018</v>
      </c>
      <c r="M1775" s="9">
        <v>43483</v>
      </c>
      <c r="N1775" s="10" t="s">
        <v>77</v>
      </c>
      <c r="O1775" s="10">
        <v>0</v>
      </c>
      <c r="P1775" s="10" t="s">
        <v>78</v>
      </c>
      <c r="Q1775" s="10" t="s">
        <v>78</v>
      </c>
      <c r="R1775" s="10" t="s">
        <v>78</v>
      </c>
      <c r="S1775" s="10" t="s">
        <v>78</v>
      </c>
      <c r="T1775" s="8" t="s">
        <v>80</v>
      </c>
      <c r="U1775" s="7" t="s">
        <v>332</v>
      </c>
      <c r="V1775" s="8" t="s">
        <v>333</v>
      </c>
      <c r="W1775" s="7" t="s">
        <v>83</v>
      </c>
      <c r="X1775" s="11" t="s">
        <v>2109</v>
      </c>
      <c r="Y1775" s="8">
        <v>610</v>
      </c>
      <c r="Z1775" s="8" t="s">
        <v>294</v>
      </c>
      <c r="AA1775" s="7" t="s">
        <v>79</v>
      </c>
      <c r="AB1775" s="12" t="s">
        <v>86</v>
      </c>
      <c r="AC1775" s="4">
        <f t="shared" si="270"/>
        <v>1</v>
      </c>
      <c r="AD1775" s="2">
        <f>IF(COUNTIF(D$2:D1775,D1775)&gt;1,0,1)</f>
        <v>1</v>
      </c>
      <c r="AG1775" s="2">
        <f t="shared" si="271"/>
        <v>0</v>
      </c>
      <c r="AH1775" s="2">
        <f t="shared" si="277"/>
        <v>0</v>
      </c>
      <c r="AI1775" s="2">
        <f t="shared" si="272"/>
        <v>1</v>
      </c>
      <c r="AJ1775" s="44" t="str">
        <f t="shared" si="273"/>
        <v>30984011K30477760T</v>
      </c>
      <c r="AK1775" s="2">
        <f>IF(COUNTIF(AJ$2:AJ1775,AJ1775)&gt;1,0,1)</f>
        <v>1</v>
      </c>
      <c r="AL1775" s="2">
        <f t="shared" si="274"/>
        <v>1</v>
      </c>
      <c r="AM1775" s="2">
        <f t="shared" si="275"/>
        <v>0</v>
      </c>
      <c r="AN1775" s="2">
        <f t="shared" si="276"/>
        <v>0</v>
      </c>
      <c r="AO1775" s="2" t="str">
        <f>VLOOKUP(D1775,'[1]Matriculados PD 2015_2019'!$D:$F,3,0)</f>
        <v>completo</v>
      </c>
      <c r="AP1775" s="2">
        <f t="shared" si="278"/>
        <v>1</v>
      </c>
      <c r="AQ1775" s="2">
        <f t="shared" si="279"/>
        <v>0</v>
      </c>
    </row>
    <row r="1776" spans="1:43">
      <c r="A1776" s="2">
        <v>531</v>
      </c>
      <c r="B1776" s="5" t="s">
        <v>277</v>
      </c>
      <c r="C1776" s="13" t="s">
        <v>120</v>
      </c>
      <c r="D1776" s="13" t="s">
        <v>329</v>
      </c>
      <c r="E1776" s="13">
        <v>10447330</v>
      </c>
      <c r="F1776" s="13">
        <v>102482</v>
      </c>
      <c r="G1776" s="14" t="s">
        <v>330</v>
      </c>
      <c r="H1776" s="13" t="s">
        <v>73</v>
      </c>
      <c r="I1776" s="13" t="s">
        <v>74</v>
      </c>
      <c r="J1776" s="14" t="s">
        <v>75</v>
      </c>
      <c r="K1776" s="14" t="s">
        <v>331</v>
      </c>
      <c r="L1776" s="13">
        <v>2018</v>
      </c>
      <c r="M1776" s="15">
        <v>43483</v>
      </c>
      <c r="N1776" s="16" t="s">
        <v>77</v>
      </c>
      <c r="O1776" s="16">
        <v>0</v>
      </c>
      <c r="P1776" s="16" t="s">
        <v>78</v>
      </c>
      <c r="Q1776" s="16" t="s">
        <v>78</v>
      </c>
      <c r="R1776" s="16" t="s">
        <v>78</v>
      </c>
      <c r="S1776" s="16" t="s">
        <v>78</v>
      </c>
      <c r="T1776" s="14" t="s">
        <v>80</v>
      </c>
      <c r="U1776" s="13" t="s">
        <v>292</v>
      </c>
      <c r="V1776" s="14" t="s">
        <v>293</v>
      </c>
      <c r="W1776" s="13" t="s">
        <v>83</v>
      </c>
      <c r="X1776" s="17" t="s">
        <v>2109</v>
      </c>
      <c r="Y1776" s="14">
        <v>610</v>
      </c>
      <c r="Z1776" s="14" t="s">
        <v>294</v>
      </c>
      <c r="AA1776" s="13" t="s">
        <v>79</v>
      </c>
      <c r="AB1776" s="18" t="s">
        <v>86</v>
      </c>
      <c r="AC1776" s="4">
        <f t="shared" si="270"/>
        <v>1</v>
      </c>
      <c r="AD1776" s="2">
        <f>IF(COUNTIF(D$2:D1776,D1776)&gt;1,0,1)</f>
        <v>0</v>
      </c>
      <c r="AG1776" s="2">
        <f t="shared" si="271"/>
        <v>0</v>
      </c>
      <c r="AH1776" s="2">
        <f t="shared" si="277"/>
        <v>0</v>
      </c>
      <c r="AI1776" s="2">
        <f t="shared" si="272"/>
        <v>0</v>
      </c>
      <c r="AJ1776" s="44" t="str">
        <f t="shared" si="273"/>
        <v>30984011K30801943K</v>
      </c>
      <c r="AK1776" s="2">
        <f>IF(COUNTIF(AJ$2:AJ1776,AJ1776)&gt;1,0,1)</f>
        <v>1</v>
      </c>
      <c r="AL1776" s="2">
        <f t="shared" si="274"/>
        <v>0</v>
      </c>
      <c r="AM1776" s="2">
        <f t="shared" si="275"/>
        <v>0</v>
      </c>
      <c r="AN1776" s="2">
        <f t="shared" si="276"/>
        <v>0</v>
      </c>
      <c r="AO1776" s="2" t="str">
        <f>VLOOKUP(D1776,'[1]Matriculados PD 2015_2019'!$D:$F,3,0)</f>
        <v>completo</v>
      </c>
      <c r="AP1776" s="2">
        <f t="shared" si="278"/>
        <v>0</v>
      </c>
      <c r="AQ1776" s="2">
        <f t="shared" si="279"/>
        <v>0</v>
      </c>
    </row>
    <row r="1777" spans="1:43">
      <c r="A1777" s="2">
        <v>531</v>
      </c>
      <c r="B1777" s="6" t="s">
        <v>277</v>
      </c>
      <c r="C1777" s="7" t="s">
        <v>120</v>
      </c>
      <c r="D1777" s="7" t="s">
        <v>329</v>
      </c>
      <c r="E1777" s="7">
        <v>10447330</v>
      </c>
      <c r="F1777" s="7">
        <v>102482</v>
      </c>
      <c r="G1777" s="8" t="s">
        <v>330</v>
      </c>
      <c r="H1777" s="7" t="s">
        <v>73</v>
      </c>
      <c r="I1777" s="7" t="s">
        <v>74</v>
      </c>
      <c r="J1777" s="8" t="s">
        <v>75</v>
      </c>
      <c r="K1777" s="8" t="s">
        <v>331</v>
      </c>
      <c r="L1777" s="7">
        <v>2018</v>
      </c>
      <c r="M1777" s="9">
        <v>43483</v>
      </c>
      <c r="N1777" s="10" t="s">
        <v>77</v>
      </c>
      <c r="O1777" s="10">
        <v>0</v>
      </c>
      <c r="P1777" s="10" t="s">
        <v>78</v>
      </c>
      <c r="Q1777" s="10" t="s">
        <v>78</v>
      </c>
      <c r="R1777" s="10" t="s">
        <v>78</v>
      </c>
      <c r="S1777" s="10" t="s">
        <v>78</v>
      </c>
      <c r="T1777" s="8" t="s">
        <v>90</v>
      </c>
      <c r="U1777" s="7" t="s">
        <v>292</v>
      </c>
      <c r="V1777" s="8" t="s">
        <v>293</v>
      </c>
      <c r="W1777" s="7" t="s">
        <v>83</v>
      </c>
      <c r="X1777" s="11" t="s">
        <v>2109</v>
      </c>
      <c r="Y1777" s="8">
        <v>610</v>
      </c>
      <c r="Z1777" s="8" t="s">
        <v>294</v>
      </c>
      <c r="AA1777" s="7" t="s">
        <v>79</v>
      </c>
      <c r="AB1777" s="12" t="s">
        <v>86</v>
      </c>
      <c r="AC1777" s="4">
        <f t="shared" si="270"/>
        <v>1</v>
      </c>
      <c r="AD1777" s="2">
        <f>IF(COUNTIF(D$2:D1777,D1777)&gt;1,0,1)</f>
        <v>0</v>
      </c>
      <c r="AG1777" s="2">
        <f t="shared" si="271"/>
        <v>0</v>
      </c>
      <c r="AH1777" s="2">
        <f t="shared" si="277"/>
        <v>0</v>
      </c>
      <c r="AI1777" s="2">
        <f t="shared" si="272"/>
        <v>0</v>
      </c>
      <c r="AJ1777" s="44" t="str">
        <f t="shared" si="273"/>
        <v>30984011K30801943K</v>
      </c>
      <c r="AK1777" s="2">
        <f>IF(COUNTIF(AJ$2:AJ1777,AJ1777)&gt;1,0,1)</f>
        <v>0</v>
      </c>
      <c r="AL1777" s="2">
        <f t="shared" si="274"/>
        <v>0</v>
      </c>
      <c r="AM1777" s="2">
        <f t="shared" si="275"/>
        <v>0</v>
      </c>
      <c r="AN1777" s="2">
        <f t="shared" si="276"/>
        <v>0</v>
      </c>
      <c r="AO1777" s="2" t="str">
        <f>VLOOKUP(D1777,'[1]Matriculados PD 2015_2019'!$D:$F,3,0)</f>
        <v>completo</v>
      </c>
      <c r="AP1777" s="2">
        <f t="shared" si="278"/>
        <v>0</v>
      </c>
      <c r="AQ1777" s="2">
        <f t="shared" si="279"/>
        <v>0</v>
      </c>
    </row>
    <row r="1778" spans="1:43">
      <c r="A1778" s="2">
        <v>531</v>
      </c>
      <c r="B1778" s="5" t="s">
        <v>277</v>
      </c>
      <c r="C1778" s="13" t="s">
        <v>120</v>
      </c>
      <c r="D1778" s="13" t="s">
        <v>334</v>
      </c>
      <c r="E1778" s="13">
        <v>1082854</v>
      </c>
      <c r="F1778" s="13">
        <v>102482</v>
      </c>
      <c r="G1778" s="14" t="s">
        <v>335</v>
      </c>
      <c r="H1778" s="13" t="s">
        <v>83</v>
      </c>
      <c r="I1778" s="13" t="s">
        <v>74</v>
      </c>
      <c r="J1778" s="14" t="s">
        <v>75</v>
      </c>
      <c r="K1778" s="14" t="s">
        <v>336</v>
      </c>
      <c r="L1778" s="13">
        <v>2018</v>
      </c>
      <c r="M1778" s="15">
        <v>43626</v>
      </c>
      <c r="N1778" s="16" t="s">
        <v>77</v>
      </c>
      <c r="O1778" s="16">
        <v>0</v>
      </c>
      <c r="P1778" s="16" t="s">
        <v>78</v>
      </c>
      <c r="Q1778" s="16" t="s">
        <v>78</v>
      </c>
      <c r="R1778" s="16" t="s">
        <v>78</v>
      </c>
      <c r="S1778" s="16" t="s">
        <v>78</v>
      </c>
      <c r="T1778" s="14" t="s">
        <v>80</v>
      </c>
      <c r="U1778" s="13" t="s">
        <v>337</v>
      </c>
      <c r="V1778" s="14" t="s">
        <v>338</v>
      </c>
      <c r="W1778" s="13" t="s">
        <v>73</v>
      </c>
      <c r="X1778" s="17" t="s">
        <v>1973</v>
      </c>
      <c r="Y1778" s="14">
        <v>255</v>
      </c>
      <c r="Z1778" s="14" t="s">
        <v>89</v>
      </c>
      <c r="AA1778" s="13" t="s">
        <v>79</v>
      </c>
      <c r="AB1778" s="18" t="s">
        <v>86</v>
      </c>
      <c r="AC1778" s="4">
        <f t="shared" si="270"/>
        <v>1</v>
      </c>
      <c r="AD1778" s="2">
        <f>IF(COUNTIF(D$2:D1778,D1778)&gt;1,0,1)</f>
        <v>1</v>
      </c>
      <c r="AG1778" s="2">
        <f t="shared" si="271"/>
        <v>0</v>
      </c>
      <c r="AH1778" s="2">
        <f t="shared" si="277"/>
        <v>0</v>
      </c>
      <c r="AI1778" s="2">
        <f t="shared" si="272"/>
        <v>1</v>
      </c>
      <c r="AJ1778" s="44" t="str">
        <f t="shared" si="273"/>
        <v>30990478W09726206N</v>
      </c>
      <c r="AK1778" s="2">
        <f>IF(COUNTIF(AJ$2:AJ1778,AJ1778)&gt;1,0,1)</f>
        <v>1</v>
      </c>
      <c r="AL1778" s="2">
        <f t="shared" si="274"/>
        <v>1</v>
      </c>
      <c r="AM1778" s="2">
        <f t="shared" si="275"/>
        <v>0</v>
      </c>
      <c r="AN1778" s="2">
        <f t="shared" si="276"/>
        <v>0</v>
      </c>
      <c r="AO1778" s="2" t="str">
        <f>VLOOKUP(D1778,'[1]Matriculados PD 2015_2019'!$D:$F,3,0)</f>
        <v>completo</v>
      </c>
      <c r="AP1778" s="2">
        <f t="shared" si="278"/>
        <v>1</v>
      </c>
      <c r="AQ1778" s="2">
        <f t="shared" si="279"/>
        <v>0</v>
      </c>
    </row>
    <row r="1779" spans="1:43">
      <c r="A1779" s="2">
        <v>531</v>
      </c>
      <c r="B1779" s="6" t="s">
        <v>277</v>
      </c>
      <c r="C1779" s="7" t="s">
        <v>120</v>
      </c>
      <c r="D1779" s="7" t="s">
        <v>334</v>
      </c>
      <c r="E1779" s="7">
        <v>1082854</v>
      </c>
      <c r="F1779" s="7">
        <v>102482</v>
      </c>
      <c r="G1779" s="8" t="s">
        <v>335</v>
      </c>
      <c r="H1779" s="7" t="s">
        <v>83</v>
      </c>
      <c r="I1779" s="7" t="s">
        <v>74</v>
      </c>
      <c r="J1779" s="8" t="s">
        <v>75</v>
      </c>
      <c r="K1779" s="8" t="s">
        <v>336</v>
      </c>
      <c r="L1779" s="7">
        <v>2018</v>
      </c>
      <c r="M1779" s="9">
        <v>43626</v>
      </c>
      <c r="N1779" s="10" t="s">
        <v>77</v>
      </c>
      <c r="O1779" s="10">
        <v>0</v>
      </c>
      <c r="P1779" s="10" t="s">
        <v>78</v>
      </c>
      <c r="Q1779" s="10" t="s">
        <v>78</v>
      </c>
      <c r="R1779" s="10" t="s">
        <v>78</v>
      </c>
      <c r="S1779" s="10" t="s">
        <v>78</v>
      </c>
      <c r="T1779" s="8" t="s">
        <v>80</v>
      </c>
      <c r="U1779" s="7" t="s">
        <v>305</v>
      </c>
      <c r="V1779" s="8" t="s">
        <v>306</v>
      </c>
      <c r="W1779" s="7" t="s">
        <v>83</v>
      </c>
      <c r="X1779" s="11" t="s">
        <v>1973</v>
      </c>
      <c r="Y1779" s="8">
        <v>255</v>
      </c>
      <c r="Z1779" s="8" t="s">
        <v>89</v>
      </c>
      <c r="AA1779" s="7" t="s">
        <v>79</v>
      </c>
      <c r="AB1779" s="12" t="s">
        <v>86</v>
      </c>
      <c r="AC1779" s="4">
        <f t="shared" si="270"/>
        <v>1</v>
      </c>
      <c r="AD1779" s="2">
        <f>IF(COUNTIF(D$2:D1779,D1779)&gt;1,0,1)</f>
        <v>0</v>
      </c>
      <c r="AG1779" s="2">
        <f t="shared" si="271"/>
        <v>0</v>
      </c>
      <c r="AH1779" s="2">
        <f t="shared" si="277"/>
        <v>0</v>
      </c>
      <c r="AI1779" s="2">
        <f t="shared" si="272"/>
        <v>0</v>
      </c>
      <c r="AJ1779" s="44" t="str">
        <f t="shared" si="273"/>
        <v>30990478W75233912S</v>
      </c>
      <c r="AK1779" s="2">
        <f>IF(COUNTIF(AJ$2:AJ1779,AJ1779)&gt;1,0,1)</f>
        <v>1</v>
      </c>
      <c r="AL1779" s="2">
        <f t="shared" si="274"/>
        <v>0</v>
      </c>
      <c r="AM1779" s="2">
        <f t="shared" si="275"/>
        <v>0</v>
      </c>
      <c r="AN1779" s="2">
        <f t="shared" si="276"/>
        <v>0</v>
      </c>
      <c r="AO1779" s="2" t="str">
        <f>VLOOKUP(D1779,'[1]Matriculados PD 2015_2019'!$D:$F,3,0)</f>
        <v>completo</v>
      </c>
      <c r="AP1779" s="2">
        <f t="shared" si="278"/>
        <v>0</v>
      </c>
      <c r="AQ1779" s="2">
        <f t="shared" si="279"/>
        <v>0</v>
      </c>
    </row>
    <row r="1780" spans="1:43">
      <c r="A1780" s="2">
        <v>531</v>
      </c>
      <c r="B1780" s="5" t="s">
        <v>277</v>
      </c>
      <c r="C1780" s="13" t="s">
        <v>120</v>
      </c>
      <c r="D1780" s="13" t="s">
        <v>334</v>
      </c>
      <c r="E1780" s="13">
        <v>1082854</v>
      </c>
      <c r="F1780" s="13">
        <v>102482</v>
      </c>
      <c r="G1780" s="14" t="s">
        <v>335</v>
      </c>
      <c r="H1780" s="13" t="s">
        <v>83</v>
      </c>
      <c r="I1780" s="13" t="s">
        <v>74</v>
      </c>
      <c r="J1780" s="14" t="s">
        <v>75</v>
      </c>
      <c r="K1780" s="14" t="s">
        <v>336</v>
      </c>
      <c r="L1780" s="13">
        <v>2018</v>
      </c>
      <c r="M1780" s="15">
        <v>43626</v>
      </c>
      <c r="N1780" s="16" t="s">
        <v>77</v>
      </c>
      <c r="O1780" s="16">
        <v>0</v>
      </c>
      <c r="P1780" s="16" t="s">
        <v>78</v>
      </c>
      <c r="Q1780" s="16" t="s">
        <v>78</v>
      </c>
      <c r="R1780" s="16" t="s">
        <v>78</v>
      </c>
      <c r="S1780" s="16" t="s">
        <v>78</v>
      </c>
      <c r="T1780" s="14" t="s">
        <v>90</v>
      </c>
      <c r="U1780" s="13" t="s">
        <v>337</v>
      </c>
      <c r="V1780" s="14" t="s">
        <v>338</v>
      </c>
      <c r="W1780" s="13" t="s">
        <v>73</v>
      </c>
      <c r="X1780" s="17" t="s">
        <v>1973</v>
      </c>
      <c r="Y1780" s="14">
        <v>255</v>
      </c>
      <c r="Z1780" s="14" t="s">
        <v>89</v>
      </c>
      <c r="AA1780" s="13" t="s">
        <v>79</v>
      </c>
      <c r="AB1780" s="18" t="s">
        <v>86</v>
      </c>
      <c r="AC1780" s="4">
        <f t="shared" si="270"/>
        <v>1</v>
      </c>
      <c r="AD1780" s="2">
        <f>IF(COUNTIF(D$2:D1780,D1780)&gt;1,0,1)</f>
        <v>0</v>
      </c>
      <c r="AG1780" s="2">
        <f t="shared" si="271"/>
        <v>0</v>
      </c>
      <c r="AH1780" s="2">
        <f t="shared" si="277"/>
        <v>0</v>
      </c>
      <c r="AI1780" s="2">
        <f t="shared" si="272"/>
        <v>0</v>
      </c>
      <c r="AJ1780" s="44" t="str">
        <f t="shared" si="273"/>
        <v>30990478W09726206N</v>
      </c>
      <c r="AK1780" s="2">
        <f>IF(COUNTIF(AJ$2:AJ1780,AJ1780)&gt;1,0,1)</f>
        <v>0</v>
      </c>
      <c r="AL1780" s="2">
        <f t="shared" si="274"/>
        <v>0</v>
      </c>
      <c r="AM1780" s="2">
        <f t="shared" si="275"/>
        <v>0</v>
      </c>
      <c r="AN1780" s="2">
        <f t="shared" si="276"/>
        <v>0</v>
      </c>
      <c r="AO1780" s="2" t="str">
        <f>VLOOKUP(D1780,'[1]Matriculados PD 2015_2019'!$D:$F,3,0)</f>
        <v>completo</v>
      </c>
      <c r="AP1780" s="2">
        <f t="shared" si="278"/>
        <v>0</v>
      </c>
      <c r="AQ1780" s="2">
        <f t="shared" si="279"/>
        <v>0</v>
      </c>
    </row>
    <row r="1781" spans="1:43">
      <c r="A1781" s="2">
        <v>531</v>
      </c>
      <c r="B1781" s="5" t="s">
        <v>277</v>
      </c>
      <c r="C1781" s="13" t="s">
        <v>120</v>
      </c>
      <c r="D1781" s="13" t="s">
        <v>339</v>
      </c>
      <c r="E1781" s="13">
        <v>1081981</v>
      </c>
      <c r="F1781" s="13">
        <v>102482</v>
      </c>
      <c r="G1781" s="14" t="s">
        <v>340</v>
      </c>
      <c r="H1781" s="13" t="s">
        <v>73</v>
      </c>
      <c r="I1781" s="13" t="s">
        <v>74</v>
      </c>
      <c r="J1781" s="14" t="s">
        <v>75</v>
      </c>
      <c r="K1781" s="14" t="s">
        <v>341</v>
      </c>
      <c r="L1781" s="13">
        <v>2018</v>
      </c>
      <c r="M1781" s="15">
        <v>43595</v>
      </c>
      <c r="N1781" s="16" t="s">
        <v>77</v>
      </c>
      <c r="O1781" s="16">
        <v>0</v>
      </c>
      <c r="P1781" s="16" t="s">
        <v>78</v>
      </c>
      <c r="Q1781" s="16" t="s">
        <v>79</v>
      </c>
      <c r="R1781" s="16" t="s">
        <v>78</v>
      </c>
      <c r="S1781" s="16" t="s">
        <v>79</v>
      </c>
      <c r="T1781" s="14" t="s">
        <v>80</v>
      </c>
      <c r="U1781" s="13" t="s">
        <v>312</v>
      </c>
      <c r="V1781" s="14" t="s">
        <v>313</v>
      </c>
      <c r="W1781" s="13" t="s">
        <v>83</v>
      </c>
      <c r="X1781" s="17" t="s">
        <v>283</v>
      </c>
      <c r="Y1781" s="14">
        <v>50</v>
      </c>
      <c r="Z1781" s="14" t="s">
        <v>314</v>
      </c>
      <c r="AA1781" s="13" t="s">
        <v>99</v>
      </c>
      <c r="AB1781" s="18" t="s">
        <v>100</v>
      </c>
      <c r="AC1781" s="4">
        <f t="shared" si="270"/>
        <v>1</v>
      </c>
      <c r="AD1781" s="2">
        <f>IF(COUNTIF(D$2:D1781,D1781)&gt;1,0,1)</f>
        <v>1</v>
      </c>
      <c r="AG1781" s="2">
        <f t="shared" si="271"/>
        <v>1</v>
      </c>
      <c r="AH1781" s="2">
        <f t="shared" si="277"/>
        <v>0</v>
      </c>
      <c r="AI1781" s="2">
        <f t="shared" si="272"/>
        <v>1</v>
      </c>
      <c r="AJ1781" s="44" t="str">
        <f t="shared" si="273"/>
        <v>30999942J30508275V</v>
      </c>
      <c r="AK1781" s="2">
        <f>IF(COUNTIF(AJ$2:AJ1781,AJ1781)&gt;1,0,1)</f>
        <v>1</v>
      </c>
      <c r="AL1781" s="2">
        <f t="shared" si="274"/>
        <v>1</v>
      </c>
      <c r="AM1781" s="2">
        <f t="shared" si="275"/>
        <v>1</v>
      </c>
      <c r="AN1781" s="2">
        <f t="shared" si="276"/>
        <v>0</v>
      </c>
      <c r="AO1781" s="2" t="str">
        <f>VLOOKUP(D1781,'[1]Matriculados PD 2015_2019'!$D:$F,3,0)</f>
        <v>completo</v>
      </c>
      <c r="AP1781" s="2">
        <f t="shared" si="278"/>
        <v>1</v>
      </c>
      <c r="AQ1781" s="2">
        <f t="shared" si="279"/>
        <v>0</v>
      </c>
    </row>
    <row r="1782" spans="1:43">
      <c r="A1782" s="2">
        <v>531</v>
      </c>
      <c r="B1782" s="6" t="s">
        <v>277</v>
      </c>
      <c r="C1782" s="7" t="s">
        <v>120</v>
      </c>
      <c r="D1782" s="7" t="s">
        <v>339</v>
      </c>
      <c r="E1782" s="7">
        <v>1081981</v>
      </c>
      <c r="F1782" s="7">
        <v>102482</v>
      </c>
      <c r="G1782" s="8" t="s">
        <v>340</v>
      </c>
      <c r="H1782" s="7" t="s">
        <v>73</v>
      </c>
      <c r="I1782" s="7" t="s">
        <v>74</v>
      </c>
      <c r="J1782" s="8" t="s">
        <v>75</v>
      </c>
      <c r="K1782" s="8" t="s">
        <v>341</v>
      </c>
      <c r="L1782" s="7">
        <v>2018</v>
      </c>
      <c r="M1782" s="9">
        <v>43595</v>
      </c>
      <c r="N1782" s="10" t="s">
        <v>77</v>
      </c>
      <c r="O1782" s="10">
        <v>0</v>
      </c>
      <c r="P1782" s="10" t="s">
        <v>78</v>
      </c>
      <c r="Q1782" s="10" t="s">
        <v>79</v>
      </c>
      <c r="R1782" s="10" t="s">
        <v>78</v>
      </c>
      <c r="S1782" s="10" t="s">
        <v>79</v>
      </c>
      <c r="T1782" s="8" t="s">
        <v>80</v>
      </c>
      <c r="U1782" s="7" t="s">
        <v>322</v>
      </c>
      <c r="V1782" s="8" t="s">
        <v>323</v>
      </c>
      <c r="W1782" s="7" t="s">
        <v>83</v>
      </c>
      <c r="X1782" s="11" t="s">
        <v>283</v>
      </c>
      <c r="Y1782" s="8">
        <v>50</v>
      </c>
      <c r="Z1782" s="8" t="s">
        <v>314</v>
      </c>
      <c r="AA1782" s="7" t="s">
        <v>99</v>
      </c>
      <c r="AB1782" s="12" t="s">
        <v>100</v>
      </c>
      <c r="AC1782" s="4">
        <f t="shared" si="270"/>
        <v>1</v>
      </c>
      <c r="AD1782" s="2">
        <f>IF(COUNTIF(D$2:D1782,D1782)&gt;1,0,1)</f>
        <v>0</v>
      </c>
      <c r="AG1782" s="2">
        <f t="shared" si="271"/>
        <v>0</v>
      </c>
      <c r="AH1782" s="2">
        <f t="shared" si="277"/>
        <v>0</v>
      </c>
      <c r="AI1782" s="2">
        <f t="shared" si="272"/>
        <v>0</v>
      </c>
      <c r="AJ1782" s="44" t="str">
        <f t="shared" si="273"/>
        <v>30999942J30813254Q</v>
      </c>
      <c r="AK1782" s="2">
        <f>IF(COUNTIF(AJ$2:AJ1782,AJ1782)&gt;1,0,1)</f>
        <v>1</v>
      </c>
      <c r="AL1782" s="2">
        <f t="shared" si="274"/>
        <v>0</v>
      </c>
      <c r="AM1782" s="2">
        <f t="shared" si="275"/>
        <v>0</v>
      </c>
      <c r="AN1782" s="2">
        <f t="shared" si="276"/>
        <v>0</v>
      </c>
      <c r="AO1782" s="2" t="str">
        <f>VLOOKUP(D1782,'[1]Matriculados PD 2015_2019'!$D:$F,3,0)</f>
        <v>completo</v>
      </c>
      <c r="AP1782" s="2">
        <f t="shared" si="278"/>
        <v>0</v>
      </c>
      <c r="AQ1782" s="2">
        <f t="shared" si="279"/>
        <v>0</v>
      </c>
    </row>
    <row r="1783" spans="1:43">
      <c r="A1783" s="2">
        <v>531</v>
      </c>
      <c r="B1783" s="5" t="s">
        <v>277</v>
      </c>
      <c r="C1783" s="13" t="s">
        <v>120</v>
      </c>
      <c r="D1783" s="13" t="s">
        <v>339</v>
      </c>
      <c r="E1783" s="13">
        <v>1081981</v>
      </c>
      <c r="F1783" s="13">
        <v>102482</v>
      </c>
      <c r="G1783" s="14" t="s">
        <v>340</v>
      </c>
      <c r="H1783" s="13" t="s">
        <v>73</v>
      </c>
      <c r="I1783" s="13" t="s">
        <v>74</v>
      </c>
      <c r="J1783" s="14" t="s">
        <v>75</v>
      </c>
      <c r="K1783" s="14" t="s">
        <v>341</v>
      </c>
      <c r="L1783" s="13">
        <v>2018</v>
      </c>
      <c r="M1783" s="15">
        <v>43595</v>
      </c>
      <c r="N1783" s="16" t="s">
        <v>77</v>
      </c>
      <c r="O1783" s="16">
        <v>0</v>
      </c>
      <c r="P1783" s="16" t="s">
        <v>78</v>
      </c>
      <c r="Q1783" s="16" t="s">
        <v>79</v>
      </c>
      <c r="R1783" s="16" t="s">
        <v>78</v>
      </c>
      <c r="S1783" s="16" t="s">
        <v>79</v>
      </c>
      <c r="T1783" s="14" t="s">
        <v>80</v>
      </c>
      <c r="U1783" s="13" t="s">
        <v>342</v>
      </c>
      <c r="V1783" s="14" t="s">
        <v>343</v>
      </c>
      <c r="W1783" s="13" t="s">
        <v>83</v>
      </c>
      <c r="X1783" s="17" t="s">
        <v>283</v>
      </c>
      <c r="Y1783" s="14">
        <v>50</v>
      </c>
      <c r="Z1783" s="14" t="s">
        <v>314</v>
      </c>
      <c r="AA1783" s="13" t="s">
        <v>99</v>
      </c>
      <c r="AB1783" s="18" t="s">
        <v>100</v>
      </c>
      <c r="AC1783" s="4">
        <f t="shared" si="270"/>
        <v>1</v>
      </c>
      <c r="AD1783" s="2">
        <f>IF(COUNTIF(D$2:D1783,D1783)&gt;1,0,1)</f>
        <v>0</v>
      </c>
      <c r="AG1783" s="2">
        <f t="shared" si="271"/>
        <v>0</v>
      </c>
      <c r="AH1783" s="2">
        <f t="shared" si="277"/>
        <v>0</v>
      </c>
      <c r="AI1783" s="2">
        <f t="shared" si="272"/>
        <v>0</v>
      </c>
      <c r="AJ1783" s="44" t="str">
        <f t="shared" si="273"/>
        <v>30999942J44356943V</v>
      </c>
      <c r="AK1783" s="2">
        <f>IF(COUNTIF(AJ$2:AJ1783,AJ1783)&gt;1,0,1)</f>
        <v>1</v>
      </c>
      <c r="AL1783" s="2">
        <f t="shared" si="274"/>
        <v>0</v>
      </c>
      <c r="AM1783" s="2">
        <f t="shared" si="275"/>
        <v>0</v>
      </c>
      <c r="AN1783" s="2">
        <f t="shared" si="276"/>
        <v>0</v>
      </c>
      <c r="AO1783" s="2" t="str">
        <f>VLOOKUP(D1783,'[1]Matriculados PD 2015_2019'!$D:$F,3,0)</f>
        <v>completo</v>
      </c>
      <c r="AP1783" s="2">
        <f t="shared" si="278"/>
        <v>0</v>
      </c>
      <c r="AQ1783" s="2">
        <f t="shared" si="279"/>
        <v>0</v>
      </c>
    </row>
    <row r="1784" spans="1:43">
      <c r="A1784" s="2">
        <v>531</v>
      </c>
      <c r="B1784" s="6" t="s">
        <v>277</v>
      </c>
      <c r="C1784" s="7" t="s">
        <v>120</v>
      </c>
      <c r="D1784" s="7" t="s">
        <v>339</v>
      </c>
      <c r="E1784" s="7">
        <v>1081981</v>
      </c>
      <c r="F1784" s="7">
        <v>102482</v>
      </c>
      <c r="G1784" s="8" t="s">
        <v>340</v>
      </c>
      <c r="H1784" s="7" t="s">
        <v>73</v>
      </c>
      <c r="I1784" s="7" t="s">
        <v>74</v>
      </c>
      <c r="J1784" s="8" t="s">
        <v>75</v>
      </c>
      <c r="K1784" s="8" t="s">
        <v>341</v>
      </c>
      <c r="L1784" s="7">
        <v>2018</v>
      </c>
      <c r="M1784" s="9">
        <v>43595</v>
      </c>
      <c r="N1784" s="10" t="s">
        <v>77</v>
      </c>
      <c r="O1784" s="10">
        <v>0</v>
      </c>
      <c r="P1784" s="10" t="s">
        <v>78</v>
      </c>
      <c r="Q1784" s="10" t="s">
        <v>79</v>
      </c>
      <c r="R1784" s="10" t="s">
        <v>78</v>
      </c>
      <c r="S1784" s="10" t="s">
        <v>79</v>
      </c>
      <c r="T1784" s="8" t="s">
        <v>90</v>
      </c>
      <c r="U1784" s="7" t="s">
        <v>322</v>
      </c>
      <c r="V1784" s="8" t="s">
        <v>323</v>
      </c>
      <c r="W1784" s="7" t="s">
        <v>83</v>
      </c>
      <c r="X1784" s="11" t="s">
        <v>283</v>
      </c>
      <c r="Y1784" s="8">
        <v>50</v>
      </c>
      <c r="Z1784" s="8" t="s">
        <v>314</v>
      </c>
      <c r="AA1784" s="7" t="s">
        <v>99</v>
      </c>
      <c r="AB1784" s="12" t="s">
        <v>100</v>
      </c>
      <c r="AC1784" s="4">
        <f t="shared" si="270"/>
        <v>1</v>
      </c>
      <c r="AD1784" s="2">
        <f>IF(COUNTIF(D$2:D1784,D1784)&gt;1,0,1)</f>
        <v>0</v>
      </c>
      <c r="AG1784" s="2">
        <f t="shared" si="271"/>
        <v>0</v>
      </c>
      <c r="AH1784" s="2">
        <f t="shared" si="277"/>
        <v>0</v>
      </c>
      <c r="AI1784" s="2">
        <f t="shared" si="272"/>
        <v>0</v>
      </c>
      <c r="AJ1784" s="44" t="str">
        <f t="shared" si="273"/>
        <v>30999942J30813254Q</v>
      </c>
      <c r="AK1784" s="2">
        <f>IF(COUNTIF(AJ$2:AJ1784,AJ1784)&gt;1,0,1)</f>
        <v>0</v>
      </c>
      <c r="AL1784" s="2">
        <f t="shared" si="274"/>
        <v>0</v>
      </c>
      <c r="AM1784" s="2">
        <f t="shared" si="275"/>
        <v>0</v>
      </c>
      <c r="AN1784" s="2">
        <f t="shared" si="276"/>
        <v>0</v>
      </c>
      <c r="AO1784" s="2" t="str">
        <f>VLOOKUP(D1784,'[1]Matriculados PD 2015_2019'!$D:$F,3,0)</f>
        <v>completo</v>
      </c>
      <c r="AP1784" s="2">
        <f t="shared" si="278"/>
        <v>0</v>
      </c>
      <c r="AQ1784" s="2">
        <f t="shared" si="279"/>
        <v>0</v>
      </c>
    </row>
    <row r="1785" spans="1:43">
      <c r="A1785" s="2">
        <v>531</v>
      </c>
      <c r="B1785" s="5" t="s">
        <v>277</v>
      </c>
      <c r="C1785" s="13" t="s">
        <v>120</v>
      </c>
      <c r="D1785" s="13" t="s">
        <v>344</v>
      </c>
      <c r="E1785" s="13">
        <v>1078696</v>
      </c>
      <c r="F1785" s="13">
        <v>102482</v>
      </c>
      <c r="G1785" s="14" t="s">
        <v>345</v>
      </c>
      <c r="H1785" s="13" t="s">
        <v>73</v>
      </c>
      <c r="I1785" s="13" t="s">
        <v>74</v>
      </c>
      <c r="J1785" s="14" t="s">
        <v>75</v>
      </c>
      <c r="K1785" s="14" t="s">
        <v>346</v>
      </c>
      <c r="L1785" s="13">
        <v>2018</v>
      </c>
      <c r="M1785" s="15">
        <v>43566</v>
      </c>
      <c r="N1785" s="16" t="s">
        <v>77</v>
      </c>
      <c r="O1785" s="16">
        <v>0</v>
      </c>
      <c r="P1785" s="16" t="s">
        <v>78</v>
      </c>
      <c r="Q1785" s="16" t="s">
        <v>79</v>
      </c>
      <c r="R1785" s="16" t="s">
        <v>78</v>
      </c>
      <c r="S1785" s="16" t="s">
        <v>79</v>
      </c>
      <c r="T1785" s="14" t="s">
        <v>80</v>
      </c>
      <c r="U1785" s="13" t="s">
        <v>332</v>
      </c>
      <c r="V1785" s="14" t="s">
        <v>333</v>
      </c>
      <c r="W1785" s="13" t="s">
        <v>83</v>
      </c>
      <c r="X1785" s="17" t="s">
        <v>2109</v>
      </c>
      <c r="Y1785" s="14">
        <v>610</v>
      </c>
      <c r="Z1785" s="14" t="s">
        <v>294</v>
      </c>
      <c r="AA1785" s="13" t="s">
        <v>79</v>
      </c>
      <c r="AB1785" s="18" t="s">
        <v>86</v>
      </c>
      <c r="AC1785" s="4">
        <f t="shared" si="270"/>
        <v>1</v>
      </c>
      <c r="AD1785" s="2">
        <f>IF(COUNTIF(D$2:D1785,D1785)&gt;1,0,1)</f>
        <v>1</v>
      </c>
      <c r="AG1785" s="2">
        <f t="shared" si="271"/>
        <v>1</v>
      </c>
      <c r="AH1785" s="2">
        <f t="shared" si="277"/>
        <v>0</v>
      </c>
      <c r="AI1785" s="2">
        <f t="shared" si="272"/>
        <v>1</v>
      </c>
      <c r="AJ1785" s="44" t="str">
        <f t="shared" si="273"/>
        <v>31001276J30477760T</v>
      </c>
      <c r="AK1785" s="2">
        <f>IF(COUNTIF(AJ$2:AJ1785,AJ1785)&gt;1,0,1)</f>
        <v>1</v>
      </c>
      <c r="AL1785" s="2">
        <f t="shared" si="274"/>
        <v>1</v>
      </c>
      <c r="AM1785" s="2">
        <f t="shared" si="275"/>
        <v>1</v>
      </c>
      <c r="AN1785" s="2">
        <f t="shared" si="276"/>
        <v>0</v>
      </c>
      <c r="AO1785" s="2" t="str">
        <f>VLOOKUP(D1785,'[1]Matriculados PD 2015_2019'!$D:$F,3,0)</f>
        <v>completo</v>
      </c>
      <c r="AP1785" s="2">
        <f t="shared" si="278"/>
        <v>1</v>
      </c>
      <c r="AQ1785" s="2">
        <f t="shared" si="279"/>
        <v>0</v>
      </c>
    </row>
    <row r="1786" spans="1:43">
      <c r="A1786" s="2">
        <v>531</v>
      </c>
      <c r="B1786" s="6" t="s">
        <v>277</v>
      </c>
      <c r="C1786" s="7" t="s">
        <v>120</v>
      </c>
      <c r="D1786" s="7" t="s">
        <v>344</v>
      </c>
      <c r="E1786" s="7">
        <v>1078696</v>
      </c>
      <c r="F1786" s="7">
        <v>102482</v>
      </c>
      <c r="G1786" s="8" t="s">
        <v>345</v>
      </c>
      <c r="H1786" s="7" t="s">
        <v>73</v>
      </c>
      <c r="I1786" s="7" t="s">
        <v>74</v>
      </c>
      <c r="J1786" s="8" t="s">
        <v>75</v>
      </c>
      <c r="K1786" s="8" t="s">
        <v>346</v>
      </c>
      <c r="L1786" s="7">
        <v>2018</v>
      </c>
      <c r="M1786" s="9">
        <v>43566</v>
      </c>
      <c r="N1786" s="10" t="s">
        <v>77</v>
      </c>
      <c r="O1786" s="10">
        <v>0</v>
      </c>
      <c r="P1786" s="10" t="s">
        <v>78</v>
      </c>
      <c r="Q1786" s="10" t="s">
        <v>79</v>
      </c>
      <c r="R1786" s="10" t="s">
        <v>78</v>
      </c>
      <c r="S1786" s="10" t="s">
        <v>79</v>
      </c>
      <c r="T1786" s="8" t="s">
        <v>80</v>
      </c>
      <c r="U1786" s="7" t="s">
        <v>347</v>
      </c>
      <c r="V1786" s="8" t="s">
        <v>348</v>
      </c>
      <c r="W1786" s="7" t="s">
        <v>73</v>
      </c>
      <c r="X1786" s="11"/>
      <c r="Y1786" s="8"/>
      <c r="Z1786" s="8"/>
      <c r="AA1786" s="7"/>
      <c r="AB1786" s="12"/>
      <c r="AC1786" s="4">
        <f t="shared" si="270"/>
        <v>1</v>
      </c>
      <c r="AD1786" s="2">
        <f>IF(COUNTIF(D$2:D1786,D1786)&gt;1,0,1)</f>
        <v>0</v>
      </c>
      <c r="AG1786" s="2">
        <f t="shared" si="271"/>
        <v>0</v>
      </c>
      <c r="AH1786" s="2">
        <f t="shared" si="277"/>
        <v>0</v>
      </c>
      <c r="AI1786" s="2">
        <f t="shared" si="272"/>
        <v>0</v>
      </c>
      <c r="AJ1786" s="44" t="str">
        <f t="shared" si="273"/>
        <v>31001276J30514017D</v>
      </c>
      <c r="AK1786" s="2">
        <f>IF(COUNTIF(AJ$2:AJ1786,AJ1786)&gt;1,0,1)</f>
        <v>1</v>
      </c>
      <c r="AL1786" s="2">
        <f t="shared" si="274"/>
        <v>0</v>
      </c>
      <c r="AM1786" s="2">
        <f t="shared" si="275"/>
        <v>0</v>
      </c>
      <c r="AN1786" s="2">
        <f t="shared" si="276"/>
        <v>0</v>
      </c>
      <c r="AO1786" s="2" t="str">
        <f>VLOOKUP(D1786,'[1]Matriculados PD 2015_2019'!$D:$F,3,0)</f>
        <v>completo</v>
      </c>
      <c r="AP1786" s="2">
        <f t="shared" si="278"/>
        <v>0</v>
      </c>
      <c r="AQ1786" s="2">
        <f t="shared" si="279"/>
        <v>0</v>
      </c>
    </row>
    <row r="1787" spans="1:43">
      <c r="A1787" s="2">
        <v>531</v>
      </c>
      <c r="B1787" s="6" t="s">
        <v>277</v>
      </c>
      <c r="C1787" s="7" t="s">
        <v>120</v>
      </c>
      <c r="D1787" s="7" t="s">
        <v>344</v>
      </c>
      <c r="E1787" s="7">
        <v>1078696</v>
      </c>
      <c r="F1787" s="7">
        <v>102482</v>
      </c>
      <c r="G1787" s="8" t="s">
        <v>345</v>
      </c>
      <c r="H1787" s="7" t="s">
        <v>73</v>
      </c>
      <c r="I1787" s="7" t="s">
        <v>74</v>
      </c>
      <c r="J1787" s="8" t="s">
        <v>75</v>
      </c>
      <c r="K1787" s="8" t="s">
        <v>346</v>
      </c>
      <c r="L1787" s="7">
        <v>2018</v>
      </c>
      <c r="M1787" s="9">
        <v>43566</v>
      </c>
      <c r="N1787" s="10" t="s">
        <v>77</v>
      </c>
      <c r="O1787" s="10">
        <v>0</v>
      </c>
      <c r="P1787" s="10" t="s">
        <v>78</v>
      </c>
      <c r="Q1787" s="10" t="s">
        <v>79</v>
      </c>
      <c r="R1787" s="10" t="s">
        <v>78</v>
      </c>
      <c r="S1787" s="10" t="s">
        <v>79</v>
      </c>
      <c r="T1787" s="8" t="s">
        <v>80</v>
      </c>
      <c r="U1787" s="7" t="s">
        <v>349</v>
      </c>
      <c r="V1787" s="8" t="s">
        <v>350</v>
      </c>
      <c r="W1787" s="7"/>
      <c r="X1787" s="11"/>
      <c r="Y1787" s="8"/>
      <c r="Z1787" s="8"/>
      <c r="AA1787" s="7"/>
      <c r="AB1787" s="12"/>
      <c r="AC1787" s="4">
        <f t="shared" si="270"/>
        <v>1</v>
      </c>
      <c r="AD1787" s="2">
        <f>IF(COUNTIF(D$2:D1787,D1787)&gt;1,0,1)</f>
        <v>0</v>
      </c>
      <c r="AG1787" s="2">
        <f t="shared" si="271"/>
        <v>0</v>
      </c>
      <c r="AH1787" s="2">
        <f t="shared" si="277"/>
        <v>0</v>
      </c>
      <c r="AI1787" s="2">
        <f t="shared" si="272"/>
        <v>0</v>
      </c>
      <c r="AJ1787" s="44" t="str">
        <f t="shared" si="273"/>
        <v>31001276JX4842611F</v>
      </c>
      <c r="AK1787" s="2">
        <f>IF(COUNTIF(AJ$2:AJ1787,AJ1787)&gt;1,0,1)</f>
        <v>1</v>
      </c>
      <c r="AL1787" s="2">
        <f t="shared" si="274"/>
        <v>0</v>
      </c>
      <c r="AM1787" s="2">
        <f t="shared" si="275"/>
        <v>0</v>
      </c>
      <c r="AN1787" s="2">
        <f t="shared" si="276"/>
        <v>0</v>
      </c>
      <c r="AO1787" s="2" t="str">
        <f>VLOOKUP(D1787,'[1]Matriculados PD 2015_2019'!$D:$F,3,0)</f>
        <v>completo</v>
      </c>
      <c r="AP1787" s="2">
        <f t="shared" si="278"/>
        <v>0</v>
      </c>
      <c r="AQ1787" s="2">
        <f t="shared" si="279"/>
        <v>0</v>
      </c>
    </row>
    <row r="1788" spans="1:43">
      <c r="A1788" s="2">
        <v>531</v>
      </c>
      <c r="B1788" s="5" t="s">
        <v>277</v>
      </c>
      <c r="C1788" s="13" t="s">
        <v>120</v>
      </c>
      <c r="D1788" s="13" t="s">
        <v>344</v>
      </c>
      <c r="E1788" s="13">
        <v>1078696</v>
      </c>
      <c r="F1788" s="13">
        <v>102482</v>
      </c>
      <c r="G1788" s="14" t="s">
        <v>345</v>
      </c>
      <c r="H1788" s="13" t="s">
        <v>73</v>
      </c>
      <c r="I1788" s="13" t="s">
        <v>74</v>
      </c>
      <c r="J1788" s="14" t="s">
        <v>75</v>
      </c>
      <c r="K1788" s="14" t="s">
        <v>346</v>
      </c>
      <c r="L1788" s="13">
        <v>2018</v>
      </c>
      <c r="M1788" s="15">
        <v>43566</v>
      </c>
      <c r="N1788" s="16" t="s">
        <v>77</v>
      </c>
      <c r="O1788" s="16">
        <v>0</v>
      </c>
      <c r="P1788" s="16" t="s">
        <v>78</v>
      </c>
      <c r="Q1788" s="16" t="s">
        <v>79</v>
      </c>
      <c r="R1788" s="16" t="s">
        <v>78</v>
      </c>
      <c r="S1788" s="16" t="s">
        <v>79</v>
      </c>
      <c r="T1788" s="14" t="s">
        <v>90</v>
      </c>
      <c r="U1788" s="13" t="s">
        <v>332</v>
      </c>
      <c r="V1788" s="14" t="s">
        <v>333</v>
      </c>
      <c r="W1788" s="13" t="s">
        <v>83</v>
      </c>
      <c r="X1788" s="17" t="s">
        <v>2109</v>
      </c>
      <c r="Y1788" s="14">
        <v>610</v>
      </c>
      <c r="Z1788" s="14" t="s">
        <v>294</v>
      </c>
      <c r="AA1788" s="13" t="s">
        <v>79</v>
      </c>
      <c r="AB1788" s="18" t="s">
        <v>86</v>
      </c>
      <c r="AC1788" s="4">
        <f t="shared" si="270"/>
        <v>1</v>
      </c>
      <c r="AD1788" s="2">
        <f>IF(COUNTIF(D$2:D1788,D1788)&gt;1,0,1)</f>
        <v>0</v>
      </c>
      <c r="AG1788" s="2">
        <f t="shared" si="271"/>
        <v>0</v>
      </c>
      <c r="AH1788" s="2">
        <f t="shared" si="277"/>
        <v>0</v>
      </c>
      <c r="AI1788" s="2">
        <f t="shared" si="272"/>
        <v>0</v>
      </c>
      <c r="AJ1788" s="44" t="str">
        <f t="shared" si="273"/>
        <v>31001276J30477760T</v>
      </c>
      <c r="AK1788" s="2">
        <f>IF(COUNTIF(AJ$2:AJ1788,AJ1788)&gt;1,0,1)</f>
        <v>0</v>
      </c>
      <c r="AL1788" s="2">
        <f t="shared" si="274"/>
        <v>0</v>
      </c>
      <c r="AM1788" s="2">
        <f t="shared" si="275"/>
        <v>0</v>
      </c>
      <c r="AN1788" s="2">
        <f t="shared" si="276"/>
        <v>0</v>
      </c>
      <c r="AO1788" s="2" t="str">
        <f>VLOOKUP(D1788,'[1]Matriculados PD 2015_2019'!$D:$F,3,0)</f>
        <v>completo</v>
      </c>
      <c r="AP1788" s="2">
        <f t="shared" si="278"/>
        <v>0</v>
      </c>
      <c r="AQ1788" s="2">
        <f t="shared" si="279"/>
        <v>0</v>
      </c>
    </row>
    <row r="1789" spans="1:43">
      <c r="A1789" s="2">
        <v>531</v>
      </c>
      <c r="B1789" s="6" t="s">
        <v>277</v>
      </c>
      <c r="C1789" s="7" t="s">
        <v>120</v>
      </c>
      <c r="D1789" s="7" t="s">
        <v>351</v>
      </c>
      <c r="E1789" s="7">
        <v>20001578</v>
      </c>
      <c r="F1789" s="7">
        <v>102482</v>
      </c>
      <c r="G1789" s="8" t="s">
        <v>352</v>
      </c>
      <c r="H1789" s="7" t="s">
        <v>73</v>
      </c>
      <c r="I1789" s="7" t="s">
        <v>74</v>
      </c>
      <c r="J1789" s="8" t="s">
        <v>75</v>
      </c>
      <c r="K1789" s="8" t="s">
        <v>353</v>
      </c>
      <c r="L1789" s="7">
        <v>2018</v>
      </c>
      <c r="M1789" s="9">
        <v>43600</v>
      </c>
      <c r="N1789" s="10" t="s">
        <v>77</v>
      </c>
      <c r="O1789" s="10">
        <v>0</v>
      </c>
      <c r="P1789" s="10" t="s">
        <v>78</v>
      </c>
      <c r="Q1789" s="10" t="s">
        <v>79</v>
      </c>
      <c r="R1789" s="10" t="s">
        <v>78</v>
      </c>
      <c r="S1789" s="10" t="s">
        <v>78</v>
      </c>
      <c r="T1789" s="8" t="s">
        <v>80</v>
      </c>
      <c r="U1789" s="7" t="s">
        <v>354</v>
      </c>
      <c r="V1789" s="8" t="s">
        <v>355</v>
      </c>
      <c r="W1789" s="7" t="s">
        <v>83</v>
      </c>
      <c r="X1789" s="11" t="s">
        <v>1973</v>
      </c>
      <c r="Y1789" s="8">
        <v>255</v>
      </c>
      <c r="Z1789" s="8" t="s">
        <v>89</v>
      </c>
      <c r="AA1789" s="7" t="s">
        <v>79</v>
      </c>
      <c r="AB1789" s="12" t="s">
        <v>86</v>
      </c>
      <c r="AC1789" s="4">
        <f t="shared" si="270"/>
        <v>1</v>
      </c>
      <c r="AD1789" s="2">
        <f>IF(COUNTIF(D$2:D1789,D1789)&gt;1,0,1)</f>
        <v>1</v>
      </c>
      <c r="AG1789" s="2">
        <f t="shared" si="271"/>
        <v>1</v>
      </c>
      <c r="AH1789" s="2">
        <f t="shared" si="277"/>
        <v>0</v>
      </c>
      <c r="AI1789" s="2">
        <f t="shared" si="272"/>
        <v>1</v>
      </c>
      <c r="AJ1789" s="44" t="str">
        <f t="shared" si="273"/>
        <v>31008784T30438711M</v>
      </c>
      <c r="AK1789" s="2">
        <f>IF(COUNTIF(AJ$2:AJ1789,AJ1789)&gt;1,0,1)</f>
        <v>1</v>
      </c>
      <c r="AL1789" s="2">
        <f t="shared" si="274"/>
        <v>1</v>
      </c>
      <c r="AM1789" s="2">
        <f t="shared" si="275"/>
        <v>0</v>
      </c>
      <c r="AN1789" s="2">
        <f t="shared" si="276"/>
        <v>0</v>
      </c>
      <c r="AO1789" s="2" t="str">
        <f>VLOOKUP(D1789,'[1]Matriculados PD 2015_2019'!$D:$F,3,0)</f>
        <v>completo</v>
      </c>
      <c r="AP1789" s="2">
        <f t="shared" si="278"/>
        <v>1</v>
      </c>
      <c r="AQ1789" s="2">
        <f t="shared" si="279"/>
        <v>0</v>
      </c>
    </row>
    <row r="1790" spans="1:43">
      <c r="A1790" s="2">
        <v>531</v>
      </c>
      <c r="B1790" s="5" t="s">
        <v>277</v>
      </c>
      <c r="C1790" s="13" t="s">
        <v>120</v>
      </c>
      <c r="D1790" s="13" t="s">
        <v>351</v>
      </c>
      <c r="E1790" s="13">
        <v>20001578</v>
      </c>
      <c r="F1790" s="13">
        <v>102482</v>
      </c>
      <c r="G1790" s="14" t="s">
        <v>352</v>
      </c>
      <c r="H1790" s="13" t="s">
        <v>73</v>
      </c>
      <c r="I1790" s="13" t="s">
        <v>74</v>
      </c>
      <c r="J1790" s="14" t="s">
        <v>75</v>
      </c>
      <c r="K1790" s="14" t="s">
        <v>353</v>
      </c>
      <c r="L1790" s="13">
        <v>2018</v>
      </c>
      <c r="M1790" s="15">
        <v>43600</v>
      </c>
      <c r="N1790" s="16" t="s">
        <v>77</v>
      </c>
      <c r="O1790" s="16">
        <v>0</v>
      </c>
      <c r="P1790" s="16" t="s">
        <v>78</v>
      </c>
      <c r="Q1790" s="16" t="s">
        <v>79</v>
      </c>
      <c r="R1790" s="16" t="s">
        <v>78</v>
      </c>
      <c r="S1790" s="16" t="s">
        <v>78</v>
      </c>
      <c r="T1790" s="14" t="s">
        <v>80</v>
      </c>
      <c r="U1790" s="13" t="s">
        <v>356</v>
      </c>
      <c r="V1790" s="14" t="s">
        <v>357</v>
      </c>
      <c r="W1790" s="13" t="s">
        <v>83</v>
      </c>
      <c r="X1790" s="17" t="s">
        <v>358</v>
      </c>
      <c r="Y1790" s="14">
        <v>680</v>
      </c>
      <c r="Z1790" s="14" t="s">
        <v>359</v>
      </c>
      <c r="AA1790" s="13" t="s">
        <v>263</v>
      </c>
      <c r="AB1790" s="18" t="s">
        <v>264</v>
      </c>
      <c r="AC1790" s="4">
        <f t="shared" si="270"/>
        <v>1</v>
      </c>
      <c r="AD1790" s="2">
        <f>IF(COUNTIF(D$2:D1790,D1790)&gt;1,0,1)</f>
        <v>0</v>
      </c>
      <c r="AG1790" s="2">
        <f t="shared" si="271"/>
        <v>0</v>
      </c>
      <c r="AH1790" s="2">
        <f t="shared" si="277"/>
        <v>0</v>
      </c>
      <c r="AI1790" s="2">
        <f t="shared" si="272"/>
        <v>0</v>
      </c>
      <c r="AJ1790" s="44" t="str">
        <f t="shared" si="273"/>
        <v>31008784T30491041X</v>
      </c>
      <c r="AK1790" s="2">
        <f>IF(COUNTIF(AJ$2:AJ1790,AJ1790)&gt;1,0,1)</f>
        <v>1</v>
      </c>
      <c r="AL1790" s="2">
        <f t="shared" si="274"/>
        <v>0</v>
      </c>
      <c r="AM1790" s="2">
        <f t="shared" si="275"/>
        <v>0</v>
      </c>
      <c r="AN1790" s="2">
        <f t="shared" si="276"/>
        <v>0</v>
      </c>
      <c r="AO1790" s="2" t="str">
        <f>VLOOKUP(D1790,'[1]Matriculados PD 2015_2019'!$D:$F,3,0)</f>
        <v>completo</v>
      </c>
      <c r="AP1790" s="2">
        <f t="shared" si="278"/>
        <v>0</v>
      </c>
      <c r="AQ1790" s="2">
        <f t="shared" si="279"/>
        <v>0</v>
      </c>
    </row>
    <row r="1791" spans="1:43">
      <c r="A1791" s="2">
        <v>531</v>
      </c>
      <c r="B1791" s="6" t="s">
        <v>277</v>
      </c>
      <c r="C1791" s="7" t="s">
        <v>120</v>
      </c>
      <c r="D1791" s="7" t="s">
        <v>351</v>
      </c>
      <c r="E1791" s="7">
        <v>20001578</v>
      </c>
      <c r="F1791" s="7">
        <v>102482</v>
      </c>
      <c r="G1791" s="8" t="s">
        <v>352</v>
      </c>
      <c r="H1791" s="7" t="s">
        <v>73</v>
      </c>
      <c r="I1791" s="7" t="s">
        <v>74</v>
      </c>
      <c r="J1791" s="8" t="s">
        <v>75</v>
      </c>
      <c r="K1791" s="8" t="s">
        <v>353</v>
      </c>
      <c r="L1791" s="7">
        <v>2018</v>
      </c>
      <c r="M1791" s="9">
        <v>43600</v>
      </c>
      <c r="N1791" s="10" t="s">
        <v>77</v>
      </c>
      <c r="O1791" s="10">
        <v>0</v>
      </c>
      <c r="P1791" s="10" t="s">
        <v>78</v>
      </c>
      <c r="Q1791" s="10" t="s">
        <v>79</v>
      </c>
      <c r="R1791" s="10" t="s">
        <v>78</v>
      </c>
      <c r="S1791" s="10" t="s">
        <v>78</v>
      </c>
      <c r="T1791" s="8" t="s">
        <v>90</v>
      </c>
      <c r="U1791" s="7" t="s">
        <v>354</v>
      </c>
      <c r="V1791" s="8" t="s">
        <v>355</v>
      </c>
      <c r="W1791" s="7" t="s">
        <v>83</v>
      </c>
      <c r="X1791" s="11" t="s">
        <v>1973</v>
      </c>
      <c r="Y1791" s="8">
        <v>255</v>
      </c>
      <c r="Z1791" s="8" t="s">
        <v>89</v>
      </c>
      <c r="AA1791" s="7" t="s">
        <v>79</v>
      </c>
      <c r="AB1791" s="12" t="s">
        <v>86</v>
      </c>
      <c r="AC1791" s="4">
        <f t="shared" si="270"/>
        <v>1</v>
      </c>
      <c r="AD1791" s="2">
        <f>IF(COUNTIF(D$2:D1791,D1791)&gt;1,0,1)</f>
        <v>0</v>
      </c>
      <c r="AG1791" s="2">
        <f t="shared" si="271"/>
        <v>0</v>
      </c>
      <c r="AH1791" s="2">
        <f t="shared" si="277"/>
        <v>0</v>
      </c>
      <c r="AI1791" s="2">
        <f t="shared" si="272"/>
        <v>0</v>
      </c>
      <c r="AJ1791" s="44" t="str">
        <f t="shared" si="273"/>
        <v>31008784T30438711M</v>
      </c>
      <c r="AK1791" s="2">
        <f>IF(COUNTIF(AJ$2:AJ1791,AJ1791)&gt;1,0,1)</f>
        <v>0</v>
      </c>
      <c r="AL1791" s="2">
        <f t="shared" si="274"/>
        <v>0</v>
      </c>
      <c r="AM1791" s="2">
        <f t="shared" si="275"/>
        <v>0</v>
      </c>
      <c r="AN1791" s="2">
        <f t="shared" si="276"/>
        <v>0</v>
      </c>
      <c r="AO1791" s="2" t="str">
        <f>VLOOKUP(D1791,'[1]Matriculados PD 2015_2019'!$D:$F,3,0)</f>
        <v>completo</v>
      </c>
      <c r="AP1791" s="2">
        <f t="shared" si="278"/>
        <v>0</v>
      </c>
      <c r="AQ1791" s="2">
        <f t="shared" si="279"/>
        <v>0</v>
      </c>
    </row>
    <row r="1792" spans="1:43">
      <c r="A1792" s="2">
        <v>531</v>
      </c>
      <c r="B1792" s="5" t="s">
        <v>277</v>
      </c>
      <c r="C1792" s="13" t="s">
        <v>120</v>
      </c>
      <c r="D1792" s="13" t="s">
        <v>360</v>
      </c>
      <c r="E1792" s="13">
        <v>20039458</v>
      </c>
      <c r="F1792" s="13">
        <v>102482</v>
      </c>
      <c r="G1792" s="14" t="s">
        <v>361</v>
      </c>
      <c r="H1792" s="13" t="s">
        <v>83</v>
      </c>
      <c r="I1792" s="13" t="s">
        <v>74</v>
      </c>
      <c r="J1792" s="14" t="s">
        <v>75</v>
      </c>
      <c r="K1792" s="14" t="s">
        <v>362</v>
      </c>
      <c r="L1792" s="13">
        <v>2018</v>
      </c>
      <c r="M1792" s="15">
        <v>43563</v>
      </c>
      <c r="N1792" s="16" t="s">
        <v>77</v>
      </c>
      <c r="O1792" s="16">
        <v>0</v>
      </c>
      <c r="P1792" s="16" t="s">
        <v>78</v>
      </c>
      <c r="Q1792" s="16" t="s">
        <v>79</v>
      </c>
      <c r="R1792" s="16" t="s">
        <v>78</v>
      </c>
      <c r="S1792" s="16" t="s">
        <v>79</v>
      </c>
      <c r="T1792" s="14" t="s">
        <v>80</v>
      </c>
      <c r="U1792" s="13" t="s">
        <v>363</v>
      </c>
      <c r="V1792" s="14" t="s">
        <v>364</v>
      </c>
      <c r="W1792" s="13" t="s">
        <v>83</v>
      </c>
      <c r="X1792" s="17" t="s">
        <v>283</v>
      </c>
      <c r="Y1792" s="14">
        <v>566</v>
      </c>
      <c r="Z1792" s="14" t="s">
        <v>365</v>
      </c>
      <c r="AA1792" s="13" t="s">
        <v>79</v>
      </c>
      <c r="AB1792" s="18" t="s">
        <v>86</v>
      </c>
      <c r="AC1792" s="4">
        <f t="shared" si="270"/>
        <v>1</v>
      </c>
      <c r="AD1792" s="2">
        <f>IF(COUNTIF(D$2:D1792,D1792)&gt;1,0,1)</f>
        <v>1</v>
      </c>
      <c r="AG1792" s="2">
        <f t="shared" si="271"/>
        <v>1</v>
      </c>
      <c r="AH1792" s="2">
        <f t="shared" si="277"/>
        <v>0</v>
      </c>
      <c r="AI1792" s="2">
        <f t="shared" si="272"/>
        <v>1</v>
      </c>
      <c r="AJ1792" s="44" t="str">
        <f t="shared" si="273"/>
        <v>31886708Z08778905N</v>
      </c>
      <c r="AK1792" s="2">
        <f>IF(COUNTIF(AJ$2:AJ1792,AJ1792)&gt;1,0,1)</f>
        <v>1</v>
      </c>
      <c r="AL1792" s="2">
        <f t="shared" si="274"/>
        <v>1</v>
      </c>
      <c r="AM1792" s="2">
        <f t="shared" si="275"/>
        <v>1</v>
      </c>
      <c r="AN1792" s="2">
        <f t="shared" si="276"/>
        <v>0</v>
      </c>
      <c r="AO1792" s="2" t="str">
        <f>VLOOKUP(D1792,'[1]Matriculados PD 2015_2019'!$D:$F,3,0)</f>
        <v>completo</v>
      </c>
      <c r="AP1792" s="2">
        <f t="shared" si="278"/>
        <v>1</v>
      </c>
      <c r="AQ1792" s="2">
        <f t="shared" si="279"/>
        <v>0</v>
      </c>
    </row>
    <row r="1793" spans="1:43">
      <c r="A1793" s="2">
        <v>531</v>
      </c>
      <c r="B1793" s="5" t="s">
        <v>277</v>
      </c>
      <c r="C1793" s="13" t="s">
        <v>120</v>
      </c>
      <c r="D1793" s="13" t="s">
        <v>360</v>
      </c>
      <c r="E1793" s="13">
        <v>20039458</v>
      </c>
      <c r="F1793" s="13">
        <v>102482</v>
      </c>
      <c r="G1793" s="14" t="s">
        <v>361</v>
      </c>
      <c r="H1793" s="13" t="s">
        <v>83</v>
      </c>
      <c r="I1793" s="13" t="s">
        <v>74</v>
      </c>
      <c r="J1793" s="14" t="s">
        <v>75</v>
      </c>
      <c r="K1793" s="14" t="s">
        <v>362</v>
      </c>
      <c r="L1793" s="13">
        <v>2018</v>
      </c>
      <c r="M1793" s="15">
        <v>43563</v>
      </c>
      <c r="N1793" s="16" t="s">
        <v>77</v>
      </c>
      <c r="O1793" s="16">
        <v>0</v>
      </c>
      <c r="P1793" s="16" t="s">
        <v>78</v>
      </c>
      <c r="Q1793" s="16" t="s">
        <v>79</v>
      </c>
      <c r="R1793" s="16" t="s">
        <v>78</v>
      </c>
      <c r="S1793" s="16" t="s">
        <v>79</v>
      </c>
      <c r="T1793" s="14" t="s">
        <v>80</v>
      </c>
      <c r="U1793" s="13" t="s">
        <v>366</v>
      </c>
      <c r="V1793" s="14" t="s">
        <v>367</v>
      </c>
      <c r="W1793" s="13"/>
      <c r="X1793" s="17"/>
      <c r="Y1793" s="14"/>
      <c r="Z1793" s="14"/>
      <c r="AA1793" s="13"/>
      <c r="AB1793" s="18"/>
      <c r="AC1793" s="4">
        <f t="shared" si="270"/>
        <v>1</v>
      </c>
      <c r="AD1793" s="2">
        <f>IF(COUNTIF(D$2:D1793,D1793)&gt;1,0,1)</f>
        <v>0</v>
      </c>
      <c r="AG1793" s="2">
        <f t="shared" si="271"/>
        <v>0</v>
      </c>
      <c r="AH1793" s="2">
        <f t="shared" si="277"/>
        <v>0</v>
      </c>
      <c r="AI1793" s="2">
        <f t="shared" si="272"/>
        <v>0</v>
      </c>
      <c r="AJ1793" s="44" t="str">
        <f t="shared" si="273"/>
        <v>31886708Z30837665R</v>
      </c>
      <c r="AK1793" s="2">
        <f>IF(COUNTIF(AJ$2:AJ1793,AJ1793)&gt;1,0,1)</f>
        <v>1</v>
      </c>
      <c r="AL1793" s="2">
        <f t="shared" si="274"/>
        <v>0</v>
      </c>
      <c r="AM1793" s="2">
        <f t="shared" si="275"/>
        <v>0</v>
      </c>
      <c r="AN1793" s="2">
        <f t="shared" si="276"/>
        <v>0</v>
      </c>
      <c r="AO1793" s="2" t="str">
        <f>VLOOKUP(D1793,'[1]Matriculados PD 2015_2019'!$D:$F,3,0)</f>
        <v>completo</v>
      </c>
      <c r="AP1793" s="2">
        <f t="shared" si="278"/>
        <v>0</v>
      </c>
      <c r="AQ1793" s="2">
        <f t="shared" si="279"/>
        <v>0</v>
      </c>
    </row>
    <row r="1794" spans="1:43">
      <c r="A1794" s="2">
        <v>531</v>
      </c>
      <c r="B1794" s="6" t="s">
        <v>277</v>
      </c>
      <c r="C1794" s="7" t="s">
        <v>120</v>
      </c>
      <c r="D1794" s="7" t="s">
        <v>360</v>
      </c>
      <c r="E1794" s="7">
        <v>20039458</v>
      </c>
      <c r="F1794" s="7">
        <v>102482</v>
      </c>
      <c r="G1794" s="8" t="s">
        <v>361</v>
      </c>
      <c r="H1794" s="7" t="s">
        <v>83</v>
      </c>
      <c r="I1794" s="7" t="s">
        <v>74</v>
      </c>
      <c r="J1794" s="8" t="s">
        <v>75</v>
      </c>
      <c r="K1794" s="8" t="s">
        <v>362</v>
      </c>
      <c r="L1794" s="7">
        <v>2018</v>
      </c>
      <c r="M1794" s="9">
        <v>43563</v>
      </c>
      <c r="N1794" s="10" t="s">
        <v>77</v>
      </c>
      <c r="O1794" s="10">
        <v>0</v>
      </c>
      <c r="P1794" s="10" t="s">
        <v>78</v>
      </c>
      <c r="Q1794" s="10" t="s">
        <v>79</v>
      </c>
      <c r="R1794" s="10" t="s">
        <v>78</v>
      </c>
      <c r="S1794" s="10" t="s">
        <v>79</v>
      </c>
      <c r="T1794" s="8" t="s">
        <v>90</v>
      </c>
      <c r="U1794" s="7" t="s">
        <v>363</v>
      </c>
      <c r="V1794" s="8" t="s">
        <v>364</v>
      </c>
      <c r="W1794" s="7" t="s">
        <v>83</v>
      </c>
      <c r="X1794" s="11" t="s">
        <v>283</v>
      </c>
      <c r="Y1794" s="8">
        <v>566</v>
      </c>
      <c r="Z1794" s="8" t="s">
        <v>365</v>
      </c>
      <c r="AA1794" s="7" t="s">
        <v>79</v>
      </c>
      <c r="AB1794" s="12" t="s">
        <v>86</v>
      </c>
      <c r="AC1794" s="4">
        <f t="shared" ref="AC1794:AC1857" si="280">IF(N1794="","SIN NOTA",IF(N1794="NP","NP",1))</f>
        <v>1</v>
      </c>
      <c r="AD1794" s="2">
        <f>IF(COUNTIF(D$2:D1794,D1794)&gt;1,0,1)</f>
        <v>0</v>
      </c>
      <c r="AG1794" s="2">
        <f t="shared" ref="AG1794:AG1857" si="281">IF(AD1794=1,IF(Q1794="S",1,0),0)</f>
        <v>0</v>
      </c>
      <c r="AH1794" s="2">
        <f t="shared" si="277"/>
        <v>0</v>
      </c>
      <c r="AI1794" s="2">
        <f t="shared" ref="AI1794:AI1857" si="282">IF(AD1794=1,IF(N1794="Y",1,0),0)</f>
        <v>0</v>
      </c>
      <c r="AJ1794" s="44" t="str">
        <f t="shared" ref="AJ1794:AJ1857" si="283">D1794&amp;U1794</f>
        <v>31886708Z08778905N</v>
      </c>
      <c r="AK1794" s="2">
        <f>IF(COUNTIF(AJ$2:AJ1794,AJ1794)&gt;1,0,1)</f>
        <v>0</v>
      </c>
      <c r="AL1794" s="2">
        <f t="shared" ref="AL1794:AL1857" si="284">IF(AD1794=1,IF(SUMIF(D:D,D1794,AK:AK)&gt;1,1,0),0)</f>
        <v>0</v>
      </c>
      <c r="AM1794" s="2">
        <f t="shared" ref="AM1794:AM1857" si="285">IF(AD1794=1,IF(S1794="S",1,0),0)</f>
        <v>0</v>
      </c>
      <c r="AN1794" s="2">
        <f t="shared" ref="AN1794:AN1857" si="286">IF(AD1794=1,IF(I1794="E",0,1),0)</f>
        <v>0</v>
      </c>
      <c r="AO1794" s="2" t="str">
        <f>VLOOKUP(D1794,'[1]Matriculados PD 2015_2019'!$D:$F,3,0)</f>
        <v>completo</v>
      </c>
      <c r="AP1794" s="2">
        <f t="shared" si="278"/>
        <v>0</v>
      </c>
      <c r="AQ1794" s="2">
        <f t="shared" si="279"/>
        <v>0</v>
      </c>
    </row>
    <row r="1795" spans="1:43">
      <c r="A1795" s="2">
        <v>531</v>
      </c>
      <c r="B1795" s="5" t="s">
        <v>277</v>
      </c>
      <c r="C1795" s="13" t="s">
        <v>120</v>
      </c>
      <c r="D1795" s="13" t="s">
        <v>368</v>
      </c>
      <c r="E1795" s="13">
        <v>10306390</v>
      </c>
      <c r="F1795" s="13">
        <v>102482</v>
      </c>
      <c r="G1795" s="14" t="s">
        <v>369</v>
      </c>
      <c r="H1795" s="13" t="s">
        <v>83</v>
      </c>
      <c r="I1795" s="13" t="s">
        <v>74</v>
      </c>
      <c r="J1795" s="14" t="s">
        <v>75</v>
      </c>
      <c r="K1795" s="14" t="s">
        <v>370</v>
      </c>
      <c r="L1795" s="13">
        <v>2018</v>
      </c>
      <c r="M1795" s="15">
        <v>43493</v>
      </c>
      <c r="N1795" s="16" t="s">
        <v>77</v>
      </c>
      <c r="O1795" s="16">
        <v>0</v>
      </c>
      <c r="P1795" s="16" t="s">
        <v>78</v>
      </c>
      <c r="Q1795" s="16" t="s">
        <v>79</v>
      </c>
      <c r="R1795" s="16" t="s">
        <v>78</v>
      </c>
      <c r="S1795" s="16" t="s">
        <v>79</v>
      </c>
      <c r="T1795" s="14" t="s">
        <v>80</v>
      </c>
      <c r="U1795" s="13" t="s">
        <v>371</v>
      </c>
      <c r="V1795" s="14" t="s">
        <v>372</v>
      </c>
      <c r="W1795" s="13"/>
      <c r="X1795" s="17"/>
      <c r="Y1795" s="14"/>
      <c r="Z1795" s="14"/>
      <c r="AA1795" s="13"/>
      <c r="AB1795" s="18"/>
      <c r="AC1795" s="4">
        <f t="shared" si="280"/>
        <v>1</v>
      </c>
      <c r="AD1795" s="2">
        <f>IF(COUNTIF(D$2:D1795,D1795)&gt;1,0,1)</f>
        <v>1</v>
      </c>
      <c r="AG1795" s="2">
        <f t="shared" si="281"/>
        <v>1</v>
      </c>
      <c r="AH1795" s="2">
        <f t="shared" ref="AH1795:AH1858" si="287">IF(AD1795=1,IF(R1795="S",1,0),0)</f>
        <v>0</v>
      </c>
      <c r="AI1795" s="2">
        <f t="shared" si="282"/>
        <v>1</v>
      </c>
      <c r="AJ1795" s="44" t="str">
        <f t="shared" si="283"/>
        <v>45740084F30532524V</v>
      </c>
      <c r="AK1795" s="2">
        <f>IF(COUNTIF(AJ$2:AJ1795,AJ1795)&gt;1,0,1)</f>
        <v>1</v>
      </c>
      <c r="AL1795" s="2">
        <f t="shared" si="284"/>
        <v>1</v>
      </c>
      <c r="AM1795" s="2">
        <f t="shared" si="285"/>
        <v>1</v>
      </c>
      <c r="AN1795" s="2">
        <f t="shared" si="286"/>
        <v>0</v>
      </c>
      <c r="AO1795" s="2" t="str">
        <f>VLOOKUP(D1795,'[1]Matriculados PD 2015_2019'!$D:$F,3,0)</f>
        <v>completo</v>
      </c>
      <c r="AP1795" s="2">
        <f t="shared" ref="AP1795:AP1858" si="288">IF(AD1795=1,IF(AO1795="completo",1,0),0)</f>
        <v>1</v>
      </c>
      <c r="AQ1795" s="2">
        <f t="shared" ref="AQ1795:AQ1858" si="289">IF(AD1795=1,IF(AO1795="parcial",1,0),0)</f>
        <v>0</v>
      </c>
    </row>
    <row r="1796" spans="1:43">
      <c r="A1796" s="2">
        <v>531</v>
      </c>
      <c r="B1796" s="6" t="s">
        <v>277</v>
      </c>
      <c r="C1796" s="7" t="s">
        <v>120</v>
      </c>
      <c r="D1796" s="7" t="s">
        <v>368</v>
      </c>
      <c r="E1796" s="7">
        <v>10306390</v>
      </c>
      <c r="F1796" s="7">
        <v>102482</v>
      </c>
      <c r="G1796" s="8" t="s">
        <v>369</v>
      </c>
      <c r="H1796" s="7" t="s">
        <v>83</v>
      </c>
      <c r="I1796" s="7" t="s">
        <v>74</v>
      </c>
      <c r="J1796" s="8" t="s">
        <v>75</v>
      </c>
      <c r="K1796" s="8" t="s">
        <v>370</v>
      </c>
      <c r="L1796" s="7">
        <v>2018</v>
      </c>
      <c r="M1796" s="9">
        <v>43493</v>
      </c>
      <c r="N1796" s="10" t="s">
        <v>77</v>
      </c>
      <c r="O1796" s="10">
        <v>0</v>
      </c>
      <c r="P1796" s="10" t="s">
        <v>78</v>
      </c>
      <c r="Q1796" s="10" t="s">
        <v>79</v>
      </c>
      <c r="R1796" s="10" t="s">
        <v>78</v>
      </c>
      <c r="S1796" s="10" t="s">
        <v>79</v>
      </c>
      <c r="T1796" s="8" t="s">
        <v>80</v>
      </c>
      <c r="U1796" s="7" t="s">
        <v>373</v>
      </c>
      <c r="V1796" s="8" t="s">
        <v>374</v>
      </c>
      <c r="W1796" s="7" t="s">
        <v>83</v>
      </c>
      <c r="X1796" s="11"/>
      <c r="Y1796" s="8"/>
      <c r="Z1796" s="8"/>
      <c r="AA1796" s="7"/>
      <c r="AB1796" s="12"/>
      <c r="AC1796" s="4">
        <f t="shared" si="280"/>
        <v>1</v>
      </c>
      <c r="AD1796" s="2">
        <f>IF(COUNTIF(D$2:D1796,D1796)&gt;1,0,1)</f>
        <v>0</v>
      </c>
      <c r="AG1796" s="2">
        <f t="shared" si="281"/>
        <v>0</v>
      </c>
      <c r="AH1796" s="2">
        <f t="shared" si="287"/>
        <v>0</v>
      </c>
      <c r="AI1796" s="2">
        <f t="shared" si="282"/>
        <v>0</v>
      </c>
      <c r="AJ1796" s="44" t="str">
        <f t="shared" si="283"/>
        <v>45740084F30821424K</v>
      </c>
      <c r="AK1796" s="2">
        <f>IF(COUNTIF(AJ$2:AJ1796,AJ1796)&gt;1,0,1)</f>
        <v>1</v>
      </c>
      <c r="AL1796" s="2">
        <f t="shared" si="284"/>
        <v>0</v>
      </c>
      <c r="AM1796" s="2">
        <f t="shared" si="285"/>
        <v>0</v>
      </c>
      <c r="AN1796" s="2">
        <f t="shared" si="286"/>
        <v>0</v>
      </c>
      <c r="AO1796" s="2" t="str">
        <f>VLOOKUP(D1796,'[1]Matriculados PD 2015_2019'!$D:$F,3,0)</f>
        <v>completo</v>
      </c>
      <c r="AP1796" s="2">
        <f t="shared" si="288"/>
        <v>0</v>
      </c>
      <c r="AQ1796" s="2">
        <f t="shared" si="289"/>
        <v>0</v>
      </c>
    </row>
    <row r="1797" spans="1:43">
      <c r="A1797" s="2">
        <v>531</v>
      </c>
      <c r="B1797" s="6" t="s">
        <v>277</v>
      </c>
      <c r="C1797" s="7" t="s">
        <v>120</v>
      </c>
      <c r="D1797" s="7" t="s">
        <v>368</v>
      </c>
      <c r="E1797" s="7">
        <v>10306390</v>
      </c>
      <c r="F1797" s="7">
        <v>102482</v>
      </c>
      <c r="G1797" s="8" t="s">
        <v>369</v>
      </c>
      <c r="H1797" s="7" t="s">
        <v>83</v>
      </c>
      <c r="I1797" s="7" t="s">
        <v>74</v>
      </c>
      <c r="J1797" s="8" t="s">
        <v>75</v>
      </c>
      <c r="K1797" s="8" t="s">
        <v>370</v>
      </c>
      <c r="L1797" s="7">
        <v>2018</v>
      </c>
      <c r="M1797" s="9">
        <v>43493</v>
      </c>
      <c r="N1797" s="10" t="s">
        <v>77</v>
      </c>
      <c r="O1797" s="10">
        <v>0</v>
      </c>
      <c r="P1797" s="10" t="s">
        <v>78</v>
      </c>
      <c r="Q1797" s="10" t="s">
        <v>79</v>
      </c>
      <c r="R1797" s="10" t="s">
        <v>78</v>
      </c>
      <c r="S1797" s="10" t="s">
        <v>79</v>
      </c>
      <c r="T1797" s="8" t="s">
        <v>90</v>
      </c>
      <c r="U1797" s="7" t="s">
        <v>375</v>
      </c>
      <c r="V1797" s="8" t="s">
        <v>376</v>
      </c>
      <c r="W1797" s="7" t="s">
        <v>83</v>
      </c>
      <c r="X1797" s="11" t="s">
        <v>2109</v>
      </c>
      <c r="Y1797" s="8">
        <v>610</v>
      </c>
      <c r="Z1797" s="8" t="s">
        <v>294</v>
      </c>
      <c r="AA1797" s="7" t="s">
        <v>79</v>
      </c>
      <c r="AB1797" s="12" t="s">
        <v>86</v>
      </c>
      <c r="AC1797" s="4">
        <f t="shared" si="280"/>
        <v>1</v>
      </c>
      <c r="AD1797" s="2">
        <f>IF(COUNTIF(D$2:D1797,D1797)&gt;1,0,1)</f>
        <v>0</v>
      </c>
      <c r="AG1797" s="2">
        <f t="shared" si="281"/>
        <v>0</v>
      </c>
      <c r="AH1797" s="2">
        <f t="shared" si="287"/>
        <v>0</v>
      </c>
      <c r="AI1797" s="2">
        <f t="shared" si="282"/>
        <v>0</v>
      </c>
      <c r="AJ1797" s="44" t="str">
        <f t="shared" si="283"/>
        <v>45740084F45057432H</v>
      </c>
      <c r="AK1797" s="2">
        <f>IF(COUNTIF(AJ$2:AJ1797,AJ1797)&gt;1,0,1)</f>
        <v>1</v>
      </c>
      <c r="AL1797" s="2">
        <f t="shared" si="284"/>
        <v>0</v>
      </c>
      <c r="AM1797" s="2">
        <f t="shared" si="285"/>
        <v>0</v>
      </c>
      <c r="AN1797" s="2">
        <f t="shared" si="286"/>
        <v>0</v>
      </c>
      <c r="AO1797" s="2" t="str">
        <f>VLOOKUP(D1797,'[1]Matriculados PD 2015_2019'!$D:$F,3,0)</f>
        <v>completo</v>
      </c>
      <c r="AP1797" s="2">
        <f t="shared" si="288"/>
        <v>0</v>
      </c>
      <c r="AQ1797" s="2">
        <f t="shared" si="289"/>
        <v>0</v>
      </c>
    </row>
    <row r="1798" spans="1:43">
      <c r="A1798" s="2">
        <v>531</v>
      </c>
      <c r="B1798" s="5" t="s">
        <v>277</v>
      </c>
      <c r="C1798" s="13" t="s">
        <v>120</v>
      </c>
      <c r="D1798" s="13" t="s">
        <v>377</v>
      </c>
      <c r="E1798" s="13">
        <v>10366117</v>
      </c>
      <c r="F1798" s="13">
        <v>102482</v>
      </c>
      <c r="G1798" s="14" t="s">
        <v>378</v>
      </c>
      <c r="H1798" s="13" t="s">
        <v>83</v>
      </c>
      <c r="I1798" s="13" t="s">
        <v>74</v>
      </c>
      <c r="J1798" s="14" t="s">
        <v>75</v>
      </c>
      <c r="K1798" s="14" t="s">
        <v>379</v>
      </c>
      <c r="L1798" s="13">
        <v>2018</v>
      </c>
      <c r="M1798" s="15">
        <v>43641</v>
      </c>
      <c r="N1798" s="16" t="s">
        <v>77</v>
      </c>
      <c r="O1798" s="16">
        <v>0</v>
      </c>
      <c r="P1798" s="16" t="s">
        <v>78</v>
      </c>
      <c r="Q1798" s="16" t="s">
        <v>78</v>
      </c>
      <c r="R1798" s="16" t="s">
        <v>78</v>
      </c>
      <c r="S1798" s="16" t="s">
        <v>78</v>
      </c>
      <c r="T1798" s="14" t="s">
        <v>80</v>
      </c>
      <c r="U1798" s="13" t="s">
        <v>332</v>
      </c>
      <c r="V1798" s="14" t="s">
        <v>333</v>
      </c>
      <c r="W1798" s="13" t="s">
        <v>83</v>
      </c>
      <c r="X1798" s="17" t="s">
        <v>2109</v>
      </c>
      <c r="Y1798" s="14">
        <v>610</v>
      </c>
      <c r="Z1798" s="14" t="s">
        <v>294</v>
      </c>
      <c r="AA1798" s="13" t="s">
        <v>79</v>
      </c>
      <c r="AB1798" s="18" t="s">
        <v>86</v>
      </c>
      <c r="AC1798" s="4">
        <f t="shared" si="280"/>
        <v>1</v>
      </c>
      <c r="AD1798" s="2">
        <f>IF(COUNTIF(D$2:D1798,D1798)&gt;1,0,1)</f>
        <v>1</v>
      </c>
      <c r="AG1798" s="2">
        <f t="shared" si="281"/>
        <v>0</v>
      </c>
      <c r="AH1798" s="2">
        <f t="shared" si="287"/>
        <v>0</v>
      </c>
      <c r="AI1798" s="2">
        <f t="shared" si="282"/>
        <v>1</v>
      </c>
      <c r="AJ1798" s="44" t="str">
        <f t="shared" si="283"/>
        <v>45746783J30477760T</v>
      </c>
      <c r="AK1798" s="2">
        <f>IF(COUNTIF(AJ$2:AJ1798,AJ1798)&gt;1,0,1)</f>
        <v>1</v>
      </c>
      <c r="AL1798" s="2">
        <f t="shared" si="284"/>
        <v>1</v>
      </c>
      <c r="AM1798" s="2">
        <f t="shared" si="285"/>
        <v>0</v>
      </c>
      <c r="AN1798" s="2">
        <f t="shared" si="286"/>
        <v>0</v>
      </c>
      <c r="AO1798" s="2" t="str">
        <f>VLOOKUP(D1798,'[1]Matriculados PD 2015_2019'!$D:$F,3,0)</f>
        <v>parcial</v>
      </c>
      <c r="AP1798" s="2">
        <f t="shared" si="288"/>
        <v>0</v>
      </c>
      <c r="AQ1798" s="2">
        <f t="shared" si="289"/>
        <v>1</v>
      </c>
    </row>
    <row r="1799" spans="1:43">
      <c r="A1799" s="2">
        <v>531</v>
      </c>
      <c r="B1799" s="6" t="s">
        <v>277</v>
      </c>
      <c r="C1799" s="7" t="s">
        <v>120</v>
      </c>
      <c r="D1799" s="7" t="s">
        <v>377</v>
      </c>
      <c r="E1799" s="7">
        <v>10366117</v>
      </c>
      <c r="F1799" s="7">
        <v>102482</v>
      </c>
      <c r="G1799" s="8" t="s">
        <v>378</v>
      </c>
      <c r="H1799" s="7" t="s">
        <v>83</v>
      </c>
      <c r="I1799" s="7" t="s">
        <v>74</v>
      </c>
      <c r="J1799" s="8" t="s">
        <v>75</v>
      </c>
      <c r="K1799" s="8" t="s">
        <v>379</v>
      </c>
      <c r="L1799" s="7">
        <v>2018</v>
      </c>
      <c r="M1799" s="9">
        <v>43641</v>
      </c>
      <c r="N1799" s="10" t="s">
        <v>77</v>
      </c>
      <c r="O1799" s="10">
        <v>0</v>
      </c>
      <c r="P1799" s="10" t="s">
        <v>78</v>
      </c>
      <c r="Q1799" s="10" t="s">
        <v>78</v>
      </c>
      <c r="R1799" s="10" t="s">
        <v>78</v>
      </c>
      <c r="S1799" s="10" t="s">
        <v>78</v>
      </c>
      <c r="T1799" s="8" t="s">
        <v>80</v>
      </c>
      <c r="U1799" s="7" t="s">
        <v>380</v>
      </c>
      <c r="V1799" s="8" t="s">
        <v>381</v>
      </c>
      <c r="W1799" s="7"/>
      <c r="X1799" s="11"/>
      <c r="Y1799" s="8"/>
      <c r="Z1799" s="8"/>
      <c r="AA1799" s="7"/>
      <c r="AB1799" s="12"/>
      <c r="AC1799" s="4">
        <f t="shared" si="280"/>
        <v>1</v>
      </c>
      <c r="AD1799" s="2">
        <f>IF(COUNTIF(D$2:D1799,D1799)&gt;1,0,1)</f>
        <v>0</v>
      </c>
      <c r="AG1799" s="2">
        <f t="shared" si="281"/>
        <v>0</v>
      </c>
      <c r="AH1799" s="2">
        <f t="shared" si="287"/>
        <v>0</v>
      </c>
      <c r="AI1799" s="2">
        <f t="shared" si="282"/>
        <v>0</v>
      </c>
      <c r="AJ1799" s="44" t="str">
        <f t="shared" si="283"/>
        <v>45746783J44356338X</v>
      </c>
      <c r="AK1799" s="2">
        <f>IF(COUNTIF(AJ$2:AJ1799,AJ1799)&gt;1,0,1)</f>
        <v>1</v>
      </c>
      <c r="AL1799" s="2">
        <f t="shared" si="284"/>
        <v>0</v>
      </c>
      <c r="AM1799" s="2">
        <f t="shared" si="285"/>
        <v>0</v>
      </c>
      <c r="AN1799" s="2">
        <f t="shared" si="286"/>
        <v>0</v>
      </c>
      <c r="AO1799" s="2" t="str">
        <f>VLOOKUP(D1799,'[1]Matriculados PD 2015_2019'!$D:$F,3,0)</f>
        <v>parcial</v>
      </c>
      <c r="AP1799" s="2">
        <f t="shared" si="288"/>
        <v>0</v>
      </c>
      <c r="AQ1799" s="2">
        <f t="shared" si="289"/>
        <v>0</v>
      </c>
    </row>
    <row r="1800" spans="1:43">
      <c r="A1800" s="2">
        <v>531</v>
      </c>
      <c r="B1800" s="5" t="s">
        <v>277</v>
      </c>
      <c r="C1800" s="13" t="s">
        <v>120</v>
      </c>
      <c r="D1800" s="13" t="s">
        <v>377</v>
      </c>
      <c r="E1800" s="13">
        <v>10366117</v>
      </c>
      <c r="F1800" s="13">
        <v>102482</v>
      </c>
      <c r="G1800" s="14" t="s">
        <v>378</v>
      </c>
      <c r="H1800" s="13" t="s">
        <v>83</v>
      </c>
      <c r="I1800" s="13" t="s">
        <v>74</v>
      </c>
      <c r="J1800" s="14" t="s">
        <v>75</v>
      </c>
      <c r="K1800" s="14" t="s">
        <v>379</v>
      </c>
      <c r="L1800" s="13">
        <v>2018</v>
      </c>
      <c r="M1800" s="15">
        <v>43641</v>
      </c>
      <c r="N1800" s="16" t="s">
        <v>77</v>
      </c>
      <c r="O1800" s="16">
        <v>0</v>
      </c>
      <c r="P1800" s="16" t="s">
        <v>78</v>
      </c>
      <c r="Q1800" s="16" t="s">
        <v>78</v>
      </c>
      <c r="R1800" s="16" t="s">
        <v>78</v>
      </c>
      <c r="S1800" s="16" t="s">
        <v>78</v>
      </c>
      <c r="T1800" s="14" t="s">
        <v>90</v>
      </c>
      <c r="U1800" s="13" t="s">
        <v>332</v>
      </c>
      <c r="V1800" s="14" t="s">
        <v>333</v>
      </c>
      <c r="W1800" s="13" t="s">
        <v>83</v>
      </c>
      <c r="X1800" s="17" t="s">
        <v>2109</v>
      </c>
      <c r="Y1800" s="14">
        <v>610</v>
      </c>
      <c r="Z1800" s="14" t="s">
        <v>294</v>
      </c>
      <c r="AA1800" s="13" t="s">
        <v>79</v>
      </c>
      <c r="AB1800" s="18" t="s">
        <v>86</v>
      </c>
      <c r="AC1800" s="4">
        <f t="shared" si="280"/>
        <v>1</v>
      </c>
      <c r="AD1800" s="2">
        <f>IF(COUNTIF(D$2:D1800,D1800)&gt;1,0,1)</f>
        <v>0</v>
      </c>
      <c r="AG1800" s="2">
        <f t="shared" si="281"/>
        <v>0</v>
      </c>
      <c r="AH1800" s="2">
        <f t="shared" si="287"/>
        <v>0</v>
      </c>
      <c r="AI1800" s="2">
        <f t="shared" si="282"/>
        <v>0</v>
      </c>
      <c r="AJ1800" s="44" t="str">
        <f t="shared" si="283"/>
        <v>45746783J30477760T</v>
      </c>
      <c r="AK1800" s="2">
        <f>IF(COUNTIF(AJ$2:AJ1800,AJ1800)&gt;1,0,1)</f>
        <v>0</v>
      </c>
      <c r="AL1800" s="2">
        <f t="shared" si="284"/>
        <v>0</v>
      </c>
      <c r="AM1800" s="2">
        <f t="shared" si="285"/>
        <v>0</v>
      </c>
      <c r="AN1800" s="2">
        <f t="shared" si="286"/>
        <v>0</v>
      </c>
      <c r="AO1800" s="2" t="str">
        <f>VLOOKUP(D1800,'[1]Matriculados PD 2015_2019'!$D:$F,3,0)</f>
        <v>parcial</v>
      </c>
      <c r="AP1800" s="2">
        <f t="shared" si="288"/>
        <v>0</v>
      </c>
      <c r="AQ1800" s="2">
        <f t="shared" si="289"/>
        <v>0</v>
      </c>
    </row>
    <row r="1801" spans="1:43">
      <c r="A1801" s="2">
        <v>531</v>
      </c>
      <c r="B1801" s="5" t="s">
        <v>277</v>
      </c>
      <c r="C1801" s="13" t="s">
        <v>120</v>
      </c>
      <c r="D1801" s="13" t="s">
        <v>382</v>
      </c>
      <c r="E1801" s="13">
        <v>20018081</v>
      </c>
      <c r="F1801" s="13">
        <v>102482</v>
      </c>
      <c r="G1801" s="14" t="s">
        <v>383</v>
      </c>
      <c r="H1801" s="13" t="s">
        <v>73</v>
      </c>
      <c r="I1801" s="13" t="s">
        <v>74</v>
      </c>
      <c r="J1801" s="14" t="s">
        <v>75</v>
      </c>
      <c r="K1801" s="14" t="s">
        <v>384</v>
      </c>
      <c r="L1801" s="13">
        <v>2018</v>
      </c>
      <c r="M1801" s="15">
        <v>43480</v>
      </c>
      <c r="N1801" s="16" t="s">
        <v>77</v>
      </c>
      <c r="O1801" s="16">
        <v>0</v>
      </c>
      <c r="P1801" s="16" t="s">
        <v>78</v>
      </c>
      <c r="Q1801" s="16" t="s">
        <v>79</v>
      </c>
      <c r="R1801" s="16" t="s">
        <v>78</v>
      </c>
      <c r="S1801" s="16" t="s">
        <v>78</v>
      </c>
      <c r="T1801" s="14" t="s">
        <v>80</v>
      </c>
      <c r="U1801" s="13" t="s">
        <v>385</v>
      </c>
      <c r="V1801" s="14" t="s">
        <v>386</v>
      </c>
      <c r="W1801" s="13" t="s">
        <v>73</v>
      </c>
      <c r="X1801" s="17"/>
      <c r="Y1801" s="14"/>
      <c r="Z1801" s="14"/>
      <c r="AA1801" s="13"/>
      <c r="AB1801" s="18"/>
      <c r="AC1801" s="4">
        <f t="shared" si="280"/>
        <v>1</v>
      </c>
      <c r="AD1801" s="2">
        <f>IF(COUNTIF(D$2:D1801,D1801)&gt;1,0,1)</f>
        <v>1</v>
      </c>
      <c r="AG1801" s="2">
        <f t="shared" si="281"/>
        <v>1</v>
      </c>
      <c r="AH1801" s="2">
        <f t="shared" si="287"/>
        <v>0</v>
      </c>
      <c r="AI1801" s="2">
        <f t="shared" si="282"/>
        <v>1</v>
      </c>
      <c r="AJ1801" s="44" t="str">
        <f t="shared" si="283"/>
        <v>46269161S30474721C</v>
      </c>
      <c r="AK1801" s="2">
        <f>IF(COUNTIF(AJ$2:AJ1801,AJ1801)&gt;1,0,1)</f>
        <v>1</v>
      </c>
      <c r="AL1801" s="2">
        <f t="shared" si="284"/>
        <v>1</v>
      </c>
      <c r="AM1801" s="2">
        <f t="shared" si="285"/>
        <v>0</v>
      </c>
      <c r="AN1801" s="2">
        <f t="shared" si="286"/>
        <v>0</v>
      </c>
      <c r="AO1801" s="2" t="str">
        <f>VLOOKUP(D1801,'[1]Matriculados PD 2015_2019'!$D:$F,3,0)</f>
        <v>completo</v>
      </c>
      <c r="AP1801" s="2">
        <f t="shared" si="288"/>
        <v>1</v>
      </c>
      <c r="AQ1801" s="2">
        <f t="shared" si="289"/>
        <v>0</v>
      </c>
    </row>
    <row r="1802" spans="1:43">
      <c r="A1802" s="2">
        <v>531</v>
      </c>
      <c r="B1802" s="6" t="s">
        <v>277</v>
      </c>
      <c r="C1802" s="7" t="s">
        <v>120</v>
      </c>
      <c r="D1802" s="7" t="s">
        <v>382</v>
      </c>
      <c r="E1802" s="7">
        <v>20018081</v>
      </c>
      <c r="F1802" s="7">
        <v>102482</v>
      </c>
      <c r="G1802" s="8" t="s">
        <v>383</v>
      </c>
      <c r="H1802" s="7" t="s">
        <v>73</v>
      </c>
      <c r="I1802" s="7" t="s">
        <v>74</v>
      </c>
      <c r="J1802" s="8" t="s">
        <v>75</v>
      </c>
      <c r="K1802" s="8" t="s">
        <v>384</v>
      </c>
      <c r="L1802" s="7">
        <v>2018</v>
      </c>
      <c r="M1802" s="9">
        <v>43480</v>
      </c>
      <c r="N1802" s="10" t="s">
        <v>77</v>
      </c>
      <c r="O1802" s="10">
        <v>0</v>
      </c>
      <c r="P1802" s="10" t="s">
        <v>78</v>
      </c>
      <c r="Q1802" s="10" t="s">
        <v>79</v>
      </c>
      <c r="R1802" s="10" t="s">
        <v>78</v>
      </c>
      <c r="S1802" s="10" t="s">
        <v>78</v>
      </c>
      <c r="T1802" s="8" t="s">
        <v>80</v>
      </c>
      <c r="U1802" s="7" t="s">
        <v>387</v>
      </c>
      <c r="V1802" s="8" t="s">
        <v>388</v>
      </c>
      <c r="W1802" s="7" t="s">
        <v>83</v>
      </c>
      <c r="X1802" s="11" t="s">
        <v>2109</v>
      </c>
      <c r="Y1802" s="8">
        <v>610</v>
      </c>
      <c r="Z1802" s="8" t="s">
        <v>294</v>
      </c>
      <c r="AA1802" s="7" t="s">
        <v>79</v>
      </c>
      <c r="AB1802" s="12" t="s">
        <v>86</v>
      </c>
      <c r="AC1802" s="4">
        <f t="shared" si="280"/>
        <v>1</v>
      </c>
      <c r="AD1802" s="2">
        <f>IF(COUNTIF(D$2:D1802,D1802)&gt;1,0,1)</f>
        <v>0</v>
      </c>
      <c r="AG1802" s="2">
        <f t="shared" si="281"/>
        <v>0</v>
      </c>
      <c r="AH1802" s="2">
        <f t="shared" si="287"/>
        <v>0</v>
      </c>
      <c r="AI1802" s="2">
        <f t="shared" si="282"/>
        <v>0</v>
      </c>
      <c r="AJ1802" s="44" t="str">
        <f t="shared" si="283"/>
        <v>46269161S31175916Z</v>
      </c>
      <c r="AK1802" s="2">
        <f>IF(COUNTIF(AJ$2:AJ1802,AJ1802)&gt;1,0,1)</f>
        <v>1</v>
      </c>
      <c r="AL1802" s="2">
        <f t="shared" si="284"/>
        <v>0</v>
      </c>
      <c r="AM1802" s="2">
        <f t="shared" si="285"/>
        <v>0</v>
      </c>
      <c r="AN1802" s="2">
        <f t="shared" si="286"/>
        <v>0</v>
      </c>
      <c r="AO1802" s="2" t="str">
        <f>VLOOKUP(D1802,'[1]Matriculados PD 2015_2019'!$D:$F,3,0)</f>
        <v>completo</v>
      </c>
      <c r="AP1802" s="2">
        <f t="shared" si="288"/>
        <v>0</v>
      </c>
      <c r="AQ1802" s="2">
        <f t="shared" si="289"/>
        <v>0</v>
      </c>
    </row>
    <row r="1803" spans="1:43">
      <c r="A1803" s="2">
        <v>531</v>
      </c>
      <c r="B1803" s="6" t="s">
        <v>277</v>
      </c>
      <c r="C1803" s="7" t="s">
        <v>120</v>
      </c>
      <c r="D1803" s="7" t="s">
        <v>382</v>
      </c>
      <c r="E1803" s="7">
        <v>20018081</v>
      </c>
      <c r="F1803" s="7">
        <v>102482</v>
      </c>
      <c r="G1803" s="8" t="s">
        <v>383</v>
      </c>
      <c r="H1803" s="7" t="s">
        <v>73</v>
      </c>
      <c r="I1803" s="7" t="s">
        <v>74</v>
      </c>
      <c r="J1803" s="8" t="s">
        <v>75</v>
      </c>
      <c r="K1803" s="8" t="s">
        <v>384</v>
      </c>
      <c r="L1803" s="7">
        <v>2018</v>
      </c>
      <c r="M1803" s="9">
        <v>43480</v>
      </c>
      <c r="N1803" s="10" t="s">
        <v>77</v>
      </c>
      <c r="O1803" s="10">
        <v>0</v>
      </c>
      <c r="P1803" s="10" t="s">
        <v>78</v>
      </c>
      <c r="Q1803" s="10" t="s">
        <v>79</v>
      </c>
      <c r="R1803" s="10" t="s">
        <v>78</v>
      </c>
      <c r="S1803" s="10" t="s">
        <v>78</v>
      </c>
      <c r="T1803" s="8" t="s">
        <v>90</v>
      </c>
      <c r="U1803" s="7" t="s">
        <v>387</v>
      </c>
      <c r="V1803" s="8" t="s">
        <v>388</v>
      </c>
      <c r="W1803" s="7" t="s">
        <v>83</v>
      </c>
      <c r="X1803" s="11" t="s">
        <v>2109</v>
      </c>
      <c r="Y1803" s="8">
        <v>610</v>
      </c>
      <c r="Z1803" s="8" t="s">
        <v>294</v>
      </c>
      <c r="AA1803" s="7" t="s">
        <v>79</v>
      </c>
      <c r="AB1803" s="12" t="s">
        <v>86</v>
      </c>
      <c r="AC1803" s="4">
        <f t="shared" si="280"/>
        <v>1</v>
      </c>
      <c r="AD1803" s="2">
        <f>IF(COUNTIF(D$2:D1803,D1803)&gt;1,0,1)</f>
        <v>0</v>
      </c>
      <c r="AG1803" s="2">
        <f t="shared" si="281"/>
        <v>0</v>
      </c>
      <c r="AH1803" s="2">
        <f t="shared" si="287"/>
        <v>0</v>
      </c>
      <c r="AI1803" s="2">
        <f t="shared" si="282"/>
        <v>0</v>
      </c>
      <c r="AJ1803" s="44" t="str">
        <f t="shared" si="283"/>
        <v>46269161S31175916Z</v>
      </c>
      <c r="AK1803" s="2">
        <f>IF(COUNTIF(AJ$2:AJ1803,AJ1803)&gt;1,0,1)</f>
        <v>0</v>
      </c>
      <c r="AL1803" s="2">
        <f t="shared" si="284"/>
        <v>0</v>
      </c>
      <c r="AM1803" s="2">
        <f t="shared" si="285"/>
        <v>0</v>
      </c>
      <c r="AN1803" s="2">
        <f t="shared" si="286"/>
        <v>0</v>
      </c>
      <c r="AO1803" s="2" t="str">
        <f>VLOOKUP(D1803,'[1]Matriculados PD 2015_2019'!$D:$F,3,0)</f>
        <v>completo</v>
      </c>
      <c r="AP1803" s="2">
        <f t="shared" si="288"/>
        <v>0</v>
      </c>
      <c r="AQ1803" s="2">
        <f t="shared" si="289"/>
        <v>0</v>
      </c>
    </row>
    <row r="1804" spans="1:43">
      <c r="A1804" s="2">
        <v>531</v>
      </c>
      <c r="B1804" s="5" t="s">
        <v>277</v>
      </c>
      <c r="C1804" s="13" t="s">
        <v>120</v>
      </c>
      <c r="D1804" s="13" t="s">
        <v>389</v>
      </c>
      <c r="E1804" s="13">
        <v>20026913</v>
      </c>
      <c r="F1804" s="13">
        <v>102482</v>
      </c>
      <c r="G1804" s="14" t="s">
        <v>390</v>
      </c>
      <c r="H1804" s="13" t="s">
        <v>83</v>
      </c>
      <c r="I1804" s="13" t="s">
        <v>74</v>
      </c>
      <c r="J1804" s="14" t="s">
        <v>75</v>
      </c>
      <c r="K1804" s="14" t="s">
        <v>391</v>
      </c>
      <c r="L1804" s="13">
        <v>2018</v>
      </c>
      <c r="M1804" s="15">
        <v>43721</v>
      </c>
      <c r="N1804" s="16" t="s">
        <v>77</v>
      </c>
      <c r="O1804" s="16">
        <v>0</v>
      </c>
      <c r="P1804" s="16" t="s">
        <v>78</v>
      </c>
      <c r="Q1804" s="16" t="s">
        <v>78</v>
      </c>
      <c r="R1804" s="16" t="s">
        <v>78</v>
      </c>
      <c r="S1804" s="16" t="s">
        <v>78</v>
      </c>
      <c r="T1804" s="14" t="s">
        <v>80</v>
      </c>
      <c r="U1804" s="13" t="s">
        <v>392</v>
      </c>
      <c r="V1804" s="14" t="s">
        <v>393</v>
      </c>
      <c r="W1804" s="13" t="s">
        <v>83</v>
      </c>
      <c r="X1804" s="17" t="s">
        <v>2109</v>
      </c>
      <c r="Y1804" s="14">
        <v>610</v>
      </c>
      <c r="Z1804" s="14" t="s">
        <v>294</v>
      </c>
      <c r="AA1804" s="13" t="s">
        <v>79</v>
      </c>
      <c r="AB1804" s="18" t="s">
        <v>86</v>
      </c>
      <c r="AC1804" s="4">
        <f t="shared" si="280"/>
        <v>1</v>
      </c>
      <c r="AD1804" s="2">
        <f>IF(COUNTIF(D$2:D1804,D1804)&gt;1,0,1)</f>
        <v>1</v>
      </c>
      <c r="AG1804" s="2">
        <f t="shared" si="281"/>
        <v>0</v>
      </c>
      <c r="AH1804" s="2">
        <f t="shared" si="287"/>
        <v>0</v>
      </c>
      <c r="AI1804" s="2">
        <f t="shared" si="282"/>
        <v>1</v>
      </c>
      <c r="AJ1804" s="44" t="str">
        <f t="shared" si="283"/>
        <v>55090444Q13695596Q</v>
      </c>
      <c r="AK1804" s="2">
        <f>IF(COUNTIF(AJ$2:AJ1804,AJ1804)&gt;1,0,1)</f>
        <v>1</v>
      </c>
      <c r="AL1804" s="2">
        <f t="shared" si="284"/>
        <v>1</v>
      </c>
      <c r="AM1804" s="2">
        <f t="shared" si="285"/>
        <v>0</v>
      </c>
      <c r="AN1804" s="2">
        <f t="shared" si="286"/>
        <v>0</v>
      </c>
      <c r="AO1804" s="2" t="str">
        <f>VLOOKUP(D1804,'[1]Matriculados PD 2015_2019'!$D:$F,3,0)</f>
        <v>completo</v>
      </c>
      <c r="AP1804" s="2">
        <f t="shared" si="288"/>
        <v>1</v>
      </c>
      <c r="AQ1804" s="2">
        <f t="shared" si="289"/>
        <v>0</v>
      </c>
    </row>
    <row r="1805" spans="1:43">
      <c r="A1805" s="2">
        <v>531</v>
      </c>
      <c r="B1805" s="6" t="s">
        <v>277</v>
      </c>
      <c r="C1805" s="7" t="s">
        <v>120</v>
      </c>
      <c r="D1805" s="7" t="s">
        <v>389</v>
      </c>
      <c r="E1805" s="7">
        <v>20026913</v>
      </c>
      <c r="F1805" s="7">
        <v>102482</v>
      </c>
      <c r="G1805" s="8" t="s">
        <v>390</v>
      </c>
      <c r="H1805" s="7" t="s">
        <v>83</v>
      </c>
      <c r="I1805" s="7" t="s">
        <v>74</v>
      </c>
      <c r="J1805" s="8" t="s">
        <v>75</v>
      </c>
      <c r="K1805" s="8" t="s">
        <v>391</v>
      </c>
      <c r="L1805" s="7">
        <v>2018</v>
      </c>
      <c r="M1805" s="9">
        <v>43721</v>
      </c>
      <c r="N1805" s="10" t="s">
        <v>77</v>
      </c>
      <c r="O1805" s="10">
        <v>0</v>
      </c>
      <c r="P1805" s="10" t="s">
        <v>78</v>
      </c>
      <c r="Q1805" s="10" t="s">
        <v>78</v>
      </c>
      <c r="R1805" s="10" t="s">
        <v>78</v>
      </c>
      <c r="S1805" s="10" t="s">
        <v>78</v>
      </c>
      <c r="T1805" s="8" t="s">
        <v>80</v>
      </c>
      <c r="U1805" s="7" t="s">
        <v>375</v>
      </c>
      <c r="V1805" s="8" t="s">
        <v>376</v>
      </c>
      <c r="W1805" s="7" t="s">
        <v>83</v>
      </c>
      <c r="X1805" s="11" t="s">
        <v>2109</v>
      </c>
      <c r="Y1805" s="8">
        <v>610</v>
      </c>
      <c r="Z1805" s="8" t="s">
        <v>294</v>
      </c>
      <c r="AA1805" s="7" t="s">
        <v>79</v>
      </c>
      <c r="AB1805" s="12" t="s">
        <v>86</v>
      </c>
      <c r="AC1805" s="4">
        <f t="shared" si="280"/>
        <v>1</v>
      </c>
      <c r="AD1805" s="2">
        <f>IF(COUNTIF(D$2:D1805,D1805)&gt;1,0,1)</f>
        <v>0</v>
      </c>
      <c r="AG1805" s="2">
        <f t="shared" si="281"/>
        <v>0</v>
      </c>
      <c r="AH1805" s="2">
        <f t="shared" si="287"/>
        <v>0</v>
      </c>
      <c r="AI1805" s="2">
        <f t="shared" si="282"/>
        <v>0</v>
      </c>
      <c r="AJ1805" s="44" t="str">
        <f t="shared" si="283"/>
        <v>55090444Q45057432H</v>
      </c>
      <c r="AK1805" s="2">
        <f>IF(COUNTIF(AJ$2:AJ1805,AJ1805)&gt;1,0,1)</f>
        <v>1</v>
      </c>
      <c r="AL1805" s="2">
        <f t="shared" si="284"/>
        <v>0</v>
      </c>
      <c r="AM1805" s="2">
        <f t="shared" si="285"/>
        <v>0</v>
      </c>
      <c r="AN1805" s="2">
        <f t="shared" si="286"/>
        <v>0</v>
      </c>
      <c r="AO1805" s="2" t="str">
        <f>VLOOKUP(D1805,'[1]Matriculados PD 2015_2019'!$D:$F,3,0)</f>
        <v>completo</v>
      </c>
      <c r="AP1805" s="2">
        <f t="shared" si="288"/>
        <v>0</v>
      </c>
      <c r="AQ1805" s="2">
        <f t="shared" si="289"/>
        <v>0</v>
      </c>
    </row>
    <row r="1806" spans="1:43">
      <c r="A1806" s="2">
        <v>531</v>
      </c>
      <c r="B1806" s="5" t="s">
        <v>277</v>
      </c>
      <c r="C1806" s="13" t="s">
        <v>120</v>
      </c>
      <c r="D1806" s="13" t="s">
        <v>389</v>
      </c>
      <c r="E1806" s="13">
        <v>20026913</v>
      </c>
      <c r="F1806" s="13">
        <v>102482</v>
      </c>
      <c r="G1806" s="14" t="s">
        <v>390</v>
      </c>
      <c r="H1806" s="13" t="s">
        <v>83</v>
      </c>
      <c r="I1806" s="13" t="s">
        <v>74</v>
      </c>
      <c r="J1806" s="14" t="s">
        <v>75</v>
      </c>
      <c r="K1806" s="14" t="s">
        <v>391</v>
      </c>
      <c r="L1806" s="13">
        <v>2018</v>
      </c>
      <c r="M1806" s="15">
        <v>43721</v>
      </c>
      <c r="N1806" s="16" t="s">
        <v>77</v>
      </c>
      <c r="O1806" s="16">
        <v>0</v>
      </c>
      <c r="P1806" s="16" t="s">
        <v>78</v>
      </c>
      <c r="Q1806" s="16" t="s">
        <v>78</v>
      </c>
      <c r="R1806" s="16" t="s">
        <v>78</v>
      </c>
      <c r="S1806" s="16" t="s">
        <v>78</v>
      </c>
      <c r="T1806" s="14" t="s">
        <v>90</v>
      </c>
      <c r="U1806" s="13" t="s">
        <v>375</v>
      </c>
      <c r="V1806" s="14" t="s">
        <v>376</v>
      </c>
      <c r="W1806" s="13" t="s">
        <v>83</v>
      </c>
      <c r="X1806" s="17" t="s">
        <v>2109</v>
      </c>
      <c r="Y1806" s="14">
        <v>610</v>
      </c>
      <c r="Z1806" s="14" t="s">
        <v>294</v>
      </c>
      <c r="AA1806" s="13" t="s">
        <v>79</v>
      </c>
      <c r="AB1806" s="18" t="s">
        <v>86</v>
      </c>
      <c r="AC1806" s="4">
        <f t="shared" si="280"/>
        <v>1</v>
      </c>
      <c r="AD1806" s="2">
        <f>IF(COUNTIF(D$2:D1806,D1806)&gt;1,0,1)</f>
        <v>0</v>
      </c>
      <c r="AG1806" s="2">
        <f t="shared" si="281"/>
        <v>0</v>
      </c>
      <c r="AH1806" s="2">
        <f t="shared" si="287"/>
        <v>0</v>
      </c>
      <c r="AI1806" s="2">
        <f t="shared" si="282"/>
        <v>0</v>
      </c>
      <c r="AJ1806" s="44" t="str">
        <f t="shared" si="283"/>
        <v>55090444Q45057432H</v>
      </c>
      <c r="AK1806" s="2">
        <f>IF(COUNTIF(AJ$2:AJ1806,AJ1806)&gt;1,0,1)</f>
        <v>0</v>
      </c>
      <c r="AL1806" s="2">
        <f t="shared" si="284"/>
        <v>0</v>
      </c>
      <c r="AM1806" s="2">
        <f t="shared" si="285"/>
        <v>0</v>
      </c>
      <c r="AN1806" s="2">
        <f t="shared" si="286"/>
        <v>0</v>
      </c>
      <c r="AO1806" s="2" t="str">
        <f>VLOOKUP(D1806,'[1]Matriculados PD 2015_2019'!$D:$F,3,0)</f>
        <v>completo</v>
      </c>
      <c r="AP1806" s="2">
        <f t="shared" si="288"/>
        <v>0</v>
      </c>
      <c r="AQ1806" s="2">
        <f t="shared" si="289"/>
        <v>0</v>
      </c>
    </row>
    <row r="1807" spans="1:43">
      <c r="A1807" s="2">
        <v>531</v>
      </c>
      <c r="B1807" s="6" t="s">
        <v>277</v>
      </c>
      <c r="C1807" s="7" t="s">
        <v>120</v>
      </c>
      <c r="D1807" s="7" t="s">
        <v>394</v>
      </c>
      <c r="E1807" s="7">
        <v>20053822</v>
      </c>
      <c r="F1807" s="7">
        <v>102482</v>
      </c>
      <c r="G1807" s="8" t="s">
        <v>395</v>
      </c>
      <c r="H1807" s="7" t="s">
        <v>73</v>
      </c>
      <c r="I1807" s="7" t="s">
        <v>74</v>
      </c>
      <c r="J1807" s="8" t="s">
        <v>75</v>
      </c>
      <c r="K1807" s="8" t="s">
        <v>396</v>
      </c>
      <c r="L1807" s="7">
        <v>2018</v>
      </c>
      <c r="M1807" s="9">
        <v>43501</v>
      </c>
      <c r="N1807" s="10" t="s">
        <v>77</v>
      </c>
      <c r="O1807" s="10">
        <v>0</v>
      </c>
      <c r="P1807" s="10" t="s">
        <v>78</v>
      </c>
      <c r="Q1807" s="10" t="s">
        <v>78</v>
      </c>
      <c r="R1807" s="10" t="s">
        <v>78</v>
      </c>
      <c r="S1807" s="10" t="s">
        <v>78</v>
      </c>
      <c r="T1807" s="8" t="s">
        <v>80</v>
      </c>
      <c r="U1807" s="7" t="s">
        <v>397</v>
      </c>
      <c r="V1807" s="8" t="s">
        <v>398</v>
      </c>
      <c r="W1807" s="7" t="s">
        <v>83</v>
      </c>
      <c r="X1807" s="11" t="s">
        <v>2109</v>
      </c>
      <c r="Y1807" s="8">
        <v>670</v>
      </c>
      <c r="Z1807" s="8" t="s">
        <v>400</v>
      </c>
      <c r="AA1807" s="7" t="s">
        <v>79</v>
      </c>
      <c r="AB1807" s="12" t="s">
        <v>86</v>
      </c>
      <c r="AC1807" s="4">
        <f t="shared" si="280"/>
        <v>1</v>
      </c>
      <c r="AD1807" s="2">
        <f>IF(COUNTIF(D$2:D1807,D1807)&gt;1,0,1)</f>
        <v>1</v>
      </c>
      <c r="AG1807" s="2">
        <f t="shared" si="281"/>
        <v>0</v>
      </c>
      <c r="AH1807" s="2">
        <f t="shared" si="287"/>
        <v>0</v>
      </c>
      <c r="AI1807" s="2">
        <f t="shared" si="282"/>
        <v>1</v>
      </c>
      <c r="AJ1807" s="44" t="str">
        <f t="shared" si="283"/>
        <v>75115723T30002739K</v>
      </c>
      <c r="AK1807" s="2">
        <f>IF(COUNTIF(AJ$2:AJ1807,AJ1807)&gt;1,0,1)</f>
        <v>1</v>
      </c>
      <c r="AL1807" s="2">
        <f t="shared" si="284"/>
        <v>1</v>
      </c>
      <c r="AM1807" s="2">
        <f t="shared" si="285"/>
        <v>0</v>
      </c>
      <c r="AN1807" s="2">
        <f t="shared" si="286"/>
        <v>0</v>
      </c>
      <c r="AO1807" s="2" t="str">
        <f>VLOOKUP(D1807,'[1]Matriculados PD 2015_2019'!$D:$F,3,0)</f>
        <v>parcial</v>
      </c>
      <c r="AP1807" s="2">
        <f t="shared" si="288"/>
        <v>0</v>
      </c>
      <c r="AQ1807" s="2">
        <f t="shared" si="289"/>
        <v>1</v>
      </c>
    </row>
    <row r="1808" spans="1:43">
      <c r="A1808" s="2">
        <v>531</v>
      </c>
      <c r="B1808" s="5" t="s">
        <v>277</v>
      </c>
      <c r="C1808" s="13" t="s">
        <v>120</v>
      </c>
      <c r="D1808" s="13" t="s">
        <v>394</v>
      </c>
      <c r="E1808" s="13">
        <v>20053822</v>
      </c>
      <c r="F1808" s="13">
        <v>102482</v>
      </c>
      <c r="G1808" s="14" t="s">
        <v>395</v>
      </c>
      <c r="H1808" s="13" t="s">
        <v>73</v>
      </c>
      <c r="I1808" s="13" t="s">
        <v>74</v>
      </c>
      <c r="J1808" s="14" t="s">
        <v>75</v>
      </c>
      <c r="K1808" s="14" t="s">
        <v>396</v>
      </c>
      <c r="L1808" s="13">
        <v>2018</v>
      </c>
      <c r="M1808" s="15">
        <v>43501</v>
      </c>
      <c r="N1808" s="16" t="s">
        <v>77</v>
      </c>
      <c r="O1808" s="16">
        <v>0</v>
      </c>
      <c r="P1808" s="16" t="s">
        <v>78</v>
      </c>
      <c r="Q1808" s="16" t="s">
        <v>78</v>
      </c>
      <c r="R1808" s="16" t="s">
        <v>78</v>
      </c>
      <c r="S1808" s="16" t="s">
        <v>78</v>
      </c>
      <c r="T1808" s="14" t="s">
        <v>80</v>
      </c>
      <c r="U1808" s="13" t="s">
        <v>401</v>
      </c>
      <c r="V1808" s="14" t="s">
        <v>402</v>
      </c>
      <c r="W1808" s="13" t="s">
        <v>73</v>
      </c>
      <c r="X1808" s="17" t="s">
        <v>2109</v>
      </c>
      <c r="Y1808" s="14">
        <v>670</v>
      </c>
      <c r="Z1808" s="14" t="s">
        <v>400</v>
      </c>
      <c r="AA1808" s="13" t="s">
        <v>79</v>
      </c>
      <c r="AB1808" s="18" t="s">
        <v>86</v>
      </c>
      <c r="AC1808" s="4">
        <f t="shared" si="280"/>
        <v>1</v>
      </c>
      <c r="AD1808" s="2">
        <f>IF(COUNTIF(D$2:D1808,D1808)&gt;1,0,1)</f>
        <v>0</v>
      </c>
      <c r="AG1808" s="2">
        <f t="shared" si="281"/>
        <v>0</v>
      </c>
      <c r="AH1808" s="2">
        <f t="shared" si="287"/>
        <v>0</v>
      </c>
      <c r="AI1808" s="2">
        <f t="shared" si="282"/>
        <v>0</v>
      </c>
      <c r="AJ1808" s="44" t="str">
        <f t="shared" si="283"/>
        <v>75115723T44286271R</v>
      </c>
      <c r="AK1808" s="2">
        <f>IF(COUNTIF(AJ$2:AJ1808,AJ1808)&gt;1,0,1)</f>
        <v>1</v>
      </c>
      <c r="AL1808" s="2">
        <f t="shared" si="284"/>
        <v>0</v>
      </c>
      <c r="AM1808" s="2">
        <f t="shared" si="285"/>
        <v>0</v>
      </c>
      <c r="AN1808" s="2">
        <f t="shared" si="286"/>
        <v>0</v>
      </c>
      <c r="AO1808" s="2" t="str">
        <f>VLOOKUP(D1808,'[1]Matriculados PD 2015_2019'!$D:$F,3,0)</f>
        <v>parcial</v>
      </c>
      <c r="AP1808" s="2">
        <f t="shared" si="288"/>
        <v>0</v>
      </c>
      <c r="AQ1808" s="2">
        <f t="shared" si="289"/>
        <v>0</v>
      </c>
    </row>
    <row r="1809" spans="1:43">
      <c r="A1809" s="2">
        <v>531</v>
      </c>
      <c r="B1809" s="6" t="s">
        <v>277</v>
      </c>
      <c r="C1809" s="7" t="s">
        <v>120</v>
      </c>
      <c r="D1809" s="7" t="s">
        <v>394</v>
      </c>
      <c r="E1809" s="7">
        <v>20053822</v>
      </c>
      <c r="F1809" s="7">
        <v>102482</v>
      </c>
      <c r="G1809" s="8" t="s">
        <v>395</v>
      </c>
      <c r="H1809" s="7" t="s">
        <v>73</v>
      </c>
      <c r="I1809" s="7" t="s">
        <v>74</v>
      </c>
      <c r="J1809" s="8" t="s">
        <v>75</v>
      </c>
      <c r="K1809" s="8" t="s">
        <v>396</v>
      </c>
      <c r="L1809" s="7">
        <v>2018</v>
      </c>
      <c r="M1809" s="9">
        <v>43501</v>
      </c>
      <c r="N1809" s="10" t="s">
        <v>77</v>
      </c>
      <c r="O1809" s="10">
        <v>0</v>
      </c>
      <c r="P1809" s="10" t="s">
        <v>78</v>
      </c>
      <c r="Q1809" s="10" t="s">
        <v>78</v>
      </c>
      <c r="R1809" s="10" t="s">
        <v>78</v>
      </c>
      <c r="S1809" s="10" t="s">
        <v>78</v>
      </c>
      <c r="T1809" s="8" t="s">
        <v>80</v>
      </c>
      <c r="U1809" s="7" t="s">
        <v>403</v>
      </c>
      <c r="V1809" s="8" t="s">
        <v>404</v>
      </c>
      <c r="W1809" s="7"/>
      <c r="X1809" s="11"/>
      <c r="Y1809" s="8"/>
      <c r="Z1809" s="8"/>
      <c r="AA1809" s="7"/>
      <c r="AB1809" s="12"/>
      <c r="AC1809" s="4">
        <f t="shared" si="280"/>
        <v>1</v>
      </c>
      <c r="AD1809" s="2">
        <f>IF(COUNTIF(D$2:D1809,D1809)&gt;1,0,1)</f>
        <v>0</v>
      </c>
      <c r="AG1809" s="2">
        <f t="shared" si="281"/>
        <v>0</v>
      </c>
      <c r="AH1809" s="2">
        <f t="shared" si="287"/>
        <v>0</v>
      </c>
      <c r="AI1809" s="2">
        <f t="shared" si="282"/>
        <v>0</v>
      </c>
      <c r="AJ1809" s="44" t="str">
        <f t="shared" si="283"/>
        <v>75115723T71701169A</v>
      </c>
      <c r="AK1809" s="2">
        <f>IF(COUNTIF(AJ$2:AJ1809,AJ1809)&gt;1,0,1)</f>
        <v>1</v>
      </c>
      <c r="AL1809" s="2">
        <f t="shared" si="284"/>
        <v>0</v>
      </c>
      <c r="AM1809" s="2">
        <f t="shared" si="285"/>
        <v>0</v>
      </c>
      <c r="AN1809" s="2">
        <f t="shared" si="286"/>
        <v>0</v>
      </c>
      <c r="AO1809" s="2" t="str">
        <f>VLOOKUP(D1809,'[1]Matriculados PD 2015_2019'!$D:$F,3,0)</f>
        <v>parcial</v>
      </c>
      <c r="AP1809" s="2">
        <f t="shared" si="288"/>
        <v>0</v>
      </c>
      <c r="AQ1809" s="2">
        <f t="shared" si="289"/>
        <v>0</v>
      </c>
    </row>
    <row r="1810" spans="1:43">
      <c r="A1810" s="2">
        <v>531</v>
      </c>
      <c r="B1810" s="5" t="s">
        <v>277</v>
      </c>
      <c r="C1810" s="13" t="s">
        <v>120</v>
      </c>
      <c r="D1810" s="13" t="s">
        <v>394</v>
      </c>
      <c r="E1810" s="13">
        <v>20053822</v>
      </c>
      <c r="F1810" s="13">
        <v>102482</v>
      </c>
      <c r="G1810" s="14" t="s">
        <v>395</v>
      </c>
      <c r="H1810" s="13" t="s">
        <v>73</v>
      </c>
      <c r="I1810" s="13" t="s">
        <v>74</v>
      </c>
      <c r="J1810" s="14" t="s">
        <v>75</v>
      </c>
      <c r="K1810" s="14" t="s">
        <v>396</v>
      </c>
      <c r="L1810" s="13">
        <v>2018</v>
      </c>
      <c r="M1810" s="15">
        <v>43501</v>
      </c>
      <c r="N1810" s="16" t="s">
        <v>77</v>
      </c>
      <c r="O1810" s="16">
        <v>0</v>
      </c>
      <c r="P1810" s="16" t="s">
        <v>78</v>
      </c>
      <c r="Q1810" s="16" t="s">
        <v>78</v>
      </c>
      <c r="R1810" s="16" t="s">
        <v>78</v>
      </c>
      <c r="S1810" s="16" t="s">
        <v>78</v>
      </c>
      <c r="T1810" s="14" t="s">
        <v>90</v>
      </c>
      <c r="U1810" s="13" t="s">
        <v>401</v>
      </c>
      <c r="V1810" s="14" t="s">
        <v>402</v>
      </c>
      <c r="W1810" s="13" t="s">
        <v>73</v>
      </c>
      <c r="X1810" s="17" t="s">
        <v>2109</v>
      </c>
      <c r="Y1810" s="14">
        <v>670</v>
      </c>
      <c r="Z1810" s="14" t="s">
        <v>400</v>
      </c>
      <c r="AA1810" s="13" t="s">
        <v>79</v>
      </c>
      <c r="AB1810" s="18" t="s">
        <v>86</v>
      </c>
      <c r="AC1810" s="4">
        <f t="shared" si="280"/>
        <v>1</v>
      </c>
      <c r="AD1810" s="2">
        <f>IF(COUNTIF(D$2:D1810,D1810)&gt;1,0,1)</f>
        <v>0</v>
      </c>
      <c r="AG1810" s="2">
        <f t="shared" si="281"/>
        <v>0</v>
      </c>
      <c r="AH1810" s="2">
        <f t="shared" si="287"/>
        <v>0</v>
      </c>
      <c r="AI1810" s="2">
        <f t="shared" si="282"/>
        <v>0</v>
      </c>
      <c r="AJ1810" s="44" t="str">
        <f t="shared" si="283"/>
        <v>75115723T44286271R</v>
      </c>
      <c r="AK1810" s="2">
        <f>IF(COUNTIF(AJ$2:AJ1810,AJ1810)&gt;1,0,1)</f>
        <v>0</v>
      </c>
      <c r="AL1810" s="2">
        <f t="shared" si="284"/>
        <v>0</v>
      </c>
      <c r="AM1810" s="2">
        <f t="shared" si="285"/>
        <v>0</v>
      </c>
      <c r="AN1810" s="2">
        <f t="shared" si="286"/>
        <v>0</v>
      </c>
      <c r="AO1810" s="2" t="str">
        <f>VLOOKUP(D1810,'[1]Matriculados PD 2015_2019'!$D:$F,3,0)</f>
        <v>parcial</v>
      </c>
      <c r="AP1810" s="2">
        <f t="shared" si="288"/>
        <v>0</v>
      </c>
      <c r="AQ1810" s="2">
        <f t="shared" si="289"/>
        <v>0</v>
      </c>
    </row>
    <row r="1811" spans="1:43">
      <c r="A1811" s="2">
        <v>531</v>
      </c>
      <c r="B1811" s="6" t="s">
        <v>277</v>
      </c>
      <c r="C1811" s="7" t="s">
        <v>120</v>
      </c>
      <c r="D1811" s="7" t="s">
        <v>405</v>
      </c>
      <c r="E1811" s="7">
        <v>20042773</v>
      </c>
      <c r="F1811" s="7">
        <v>102482</v>
      </c>
      <c r="G1811" s="8" t="s">
        <v>406</v>
      </c>
      <c r="H1811" s="7" t="s">
        <v>73</v>
      </c>
      <c r="I1811" s="7" t="s">
        <v>74</v>
      </c>
      <c r="J1811" s="8" t="s">
        <v>75</v>
      </c>
      <c r="K1811" s="8" t="s">
        <v>407</v>
      </c>
      <c r="L1811" s="7">
        <v>2018</v>
      </c>
      <c r="M1811" s="9">
        <v>43532</v>
      </c>
      <c r="N1811" s="10" t="s">
        <v>77</v>
      </c>
      <c r="O1811" s="10">
        <v>0</v>
      </c>
      <c r="P1811" s="10" t="s">
        <v>78</v>
      </c>
      <c r="Q1811" s="10" t="s">
        <v>79</v>
      </c>
      <c r="R1811" s="10" t="s">
        <v>78</v>
      </c>
      <c r="S1811" s="10" t="s">
        <v>78</v>
      </c>
      <c r="T1811" s="8" t="s">
        <v>80</v>
      </c>
      <c r="U1811" s="7" t="s">
        <v>285</v>
      </c>
      <c r="V1811" s="8" t="s">
        <v>286</v>
      </c>
      <c r="W1811" s="7" t="s">
        <v>83</v>
      </c>
      <c r="X1811" s="11" t="s">
        <v>283</v>
      </c>
      <c r="Y1811" s="8">
        <v>410</v>
      </c>
      <c r="Z1811" s="8" t="s">
        <v>284</v>
      </c>
      <c r="AA1811" s="7" t="s">
        <v>99</v>
      </c>
      <c r="AB1811" s="12" t="s">
        <v>100</v>
      </c>
      <c r="AC1811" s="4">
        <f t="shared" si="280"/>
        <v>1</v>
      </c>
      <c r="AD1811" s="2">
        <f>IF(COUNTIF(D$2:D1811,D1811)&gt;1,0,1)</f>
        <v>1</v>
      </c>
      <c r="AG1811" s="2">
        <f t="shared" si="281"/>
        <v>1</v>
      </c>
      <c r="AH1811" s="2">
        <f t="shared" si="287"/>
        <v>0</v>
      </c>
      <c r="AI1811" s="2">
        <f t="shared" si="282"/>
        <v>1</v>
      </c>
      <c r="AJ1811" s="44" t="str">
        <f t="shared" si="283"/>
        <v>76041594Y30534904N</v>
      </c>
      <c r="AK1811" s="2">
        <f>IF(COUNTIF(AJ$2:AJ1811,AJ1811)&gt;1,0,1)</f>
        <v>1</v>
      </c>
      <c r="AL1811" s="2">
        <f t="shared" si="284"/>
        <v>1</v>
      </c>
      <c r="AM1811" s="2">
        <f t="shared" si="285"/>
        <v>0</v>
      </c>
      <c r="AN1811" s="2">
        <f t="shared" si="286"/>
        <v>0</v>
      </c>
      <c r="AO1811" s="2">
        <f>VLOOKUP(D1811,'[1]Matriculados PD 2015_2019'!$D:$F,3,0)</f>
        <v>0</v>
      </c>
      <c r="AP1811" s="2">
        <f t="shared" si="288"/>
        <v>0</v>
      </c>
      <c r="AQ1811" s="2">
        <f t="shared" si="289"/>
        <v>0</v>
      </c>
    </row>
    <row r="1812" spans="1:43">
      <c r="A1812" s="2">
        <v>531</v>
      </c>
      <c r="B1812" s="5" t="s">
        <v>277</v>
      </c>
      <c r="C1812" s="13" t="s">
        <v>120</v>
      </c>
      <c r="D1812" s="13" t="s">
        <v>405</v>
      </c>
      <c r="E1812" s="13">
        <v>20042773</v>
      </c>
      <c r="F1812" s="13">
        <v>102482</v>
      </c>
      <c r="G1812" s="14" t="s">
        <v>406</v>
      </c>
      <c r="H1812" s="13" t="s">
        <v>73</v>
      </c>
      <c r="I1812" s="13" t="s">
        <v>74</v>
      </c>
      <c r="J1812" s="14" t="s">
        <v>75</v>
      </c>
      <c r="K1812" s="14" t="s">
        <v>407</v>
      </c>
      <c r="L1812" s="13">
        <v>2018</v>
      </c>
      <c r="M1812" s="15">
        <v>43532</v>
      </c>
      <c r="N1812" s="16" t="s">
        <v>77</v>
      </c>
      <c r="O1812" s="16">
        <v>0</v>
      </c>
      <c r="P1812" s="16" t="s">
        <v>78</v>
      </c>
      <c r="Q1812" s="16" t="s">
        <v>79</v>
      </c>
      <c r="R1812" s="16" t="s">
        <v>78</v>
      </c>
      <c r="S1812" s="16" t="s">
        <v>78</v>
      </c>
      <c r="T1812" s="14" t="s">
        <v>80</v>
      </c>
      <c r="U1812" s="13" t="s">
        <v>408</v>
      </c>
      <c r="V1812" s="14" t="s">
        <v>409</v>
      </c>
      <c r="W1812" s="13" t="s">
        <v>83</v>
      </c>
      <c r="X1812" s="17" t="s">
        <v>283</v>
      </c>
      <c r="Y1812" s="14">
        <v>410</v>
      </c>
      <c r="Z1812" s="14" t="s">
        <v>284</v>
      </c>
      <c r="AA1812" s="13" t="s">
        <v>99</v>
      </c>
      <c r="AB1812" s="18" t="s">
        <v>100</v>
      </c>
      <c r="AC1812" s="4">
        <f t="shared" si="280"/>
        <v>1</v>
      </c>
      <c r="AD1812" s="2">
        <f>IF(COUNTIF(D$2:D1812,D1812)&gt;1,0,1)</f>
        <v>0</v>
      </c>
      <c r="AG1812" s="2">
        <f t="shared" si="281"/>
        <v>0</v>
      </c>
      <c r="AH1812" s="2">
        <f t="shared" si="287"/>
        <v>0</v>
      </c>
      <c r="AI1812" s="2">
        <f t="shared" si="282"/>
        <v>0</v>
      </c>
      <c r="AJ1812" s="44" t="str">
        <f t="shared" si="283"/>
        <v>76041594Y30834793G</v>
      </c>
      <c r="AK1812" s="2">
        <f>IF(COUNTIF(AJ$2:AJ1812,AJ1812)&gt;1,0,1)</f>
        <v>1</v>
      </c>
      <c r="AL1812" s="2">
        <f t="shared" si="284"/>
        <v>0</v>
      </c>
      <c r="AM1812" s="2">
        <f t="shared" si="285"/>
        <v>0</v>
      </c>
      <c r="AN1812" s="2">
        <f t="shared" si="286"/>
        <v>0</v>
      </c>
      <c r="AO1812" s="2">
        <f>VLOOKUP(D1812,'[1]Matriculados PD 2015_2019'!$D:$F,3,0)</f>
        <v>0</v>
      </c>
      <c r="AP1812" s="2">
        <f t="shared" si="288"/>
        <v>0</v>
      </c>
      <c r="AQ1812" s="2">
        <f t="shared" si="289"/>
        <v>0</v>
      </c>
    </row>
    <row r="1813" spans="1:43">
      <c r="A1813" s="2">
        <v>531</v>
      </c>
      <c r="B1813" s="6" t="s">
        <v>277</v>
      </c>
      <c r="C1813" s="7" t="s">
        <v>120</v>
      </c>
      <c r="D1813" s="7" t="s">
        <v>405</v>
      </c>
      <c r="E1813" s="7">
        <v>20042773</v>
      </c>
      <c r="F1813" s="7">
        <v>102482</v>
      </c>
      <c r="G1813" s="8" t="s">
        <v>406</v>
      </c>
      <c r="H1813" s="7" t="s">
        <v>73</v>
      </c>
      <c r="I1813" s="7" t="s">
        <v>74</v>
      </c>
      <c r="J1813" s="8" t="s">
        <v>75</v>
      </c>
      <c r="K1813" s="8" t="s">
        <v>407</v>
      </c>
      <c r="L1813" s="7">
        <v>2018</v>
      </c>
      <c r="M1813" s="9">
        <v>43532</v>
      </c>
      <c r="N1813" s="10" t="s">
        <v>77</v>
      </c>
      <c r="O1813" s="10">
        <v>0</v>
      </c>
      <c r="P1813" s="10" t="s">
        <v>78</v>
      </c>
      <c r="Q1813" s="10" t="s">
        <v>79</v>
      </c>
      <c r="R1813" s="10" t="s">
        <v>78</v>
      </c>
      <c r="S1813" s="10" t="s">
        <v>78</v>
      </c>
      <c r="T1813" s="8" t="s">
        <v>90</v>
      </c>
      <c r="U1813" s="7" t="s">
        <v>285</v>
      </c>
      <c r="V1813" s="8" t="s">
        <v>286</v>
      </c>
      <c r="W1813" s="7" t="s">
        <v>83</v>
      </c>
      <c r="X1813" s="11" t="s">
        <v>283</v>
      </c>
      <c r="Y1813" s="8">
        <v>410</v>
      </c>
      <c r="Z1813" s="8" t="s">
        <v>284</v>
      </c>
      <c r="AA1813" s="7" t="s">
        <v>99</v>
      </c>
      <c r="AB1813" s="12" t="s">
        <v>100</v>
      </c>
      <c r="AC1813" s="4">
        <f t="shared" si="280"/>
        <v>1</v>
      </c>
      <c r="AD1813" s="2">
        <f>IF(COUNTIF(D$2:D1813,D1813)&gt;1,0,1)</f>
        <v>0</v>
      </c>
      <c r="AG1813" s="2">
        <f t="shared" si="281"/>
        <v>0</v>
      </c>
      <c r="AH1813" s="2">
        <f t="shared" si="287"/>
        <v>0</v>
      </c>
      <c r="AI1813" s="2">
        <f t="shared" si="282"/>
        <v>0</v>
      </c>
      <c r="AJ1813" s="44" t="str">
        <f t="shared" si="283"/>
        <v>76041594Y30534904N</v>
      </c>
      <c r="AK1813" s="2">
        <f>IF(COUNTIF(AJ$2:AJ1813,AJ1813)&gt;1,0,1)</f>
        <v>0</v>
      </c>
      <c r="AL1813" s="2">
        <f t="shared" si="284"/>
        <v>0</v>
      </c>
      <c r="AM1813" s="2">
        <f t="shared" si="285"/>
        <v>0</v>
      </c>
      <c r="AN1813" s="2">
        <f t="shared" si="286"/>
        <v>0</v>
      </c>
      <c r="AO1813" s="2">
        <f>VLOOKUP(D1813,'[1]Matriculados PD 2015_2019'!$D:$F,3,0)</f>
        <v>0</v>
      </c>
      <c r="AP1813" s="2">
        <f t="shared" si="288"/>
        <v>0</v>
      </c>
      <c r="AQ1813" s="2">
        <f t="shared" si="289"/>
        <v>0</v>
      </c>
    </row>
    <row r="1814" spans="1:43">
      <c r="A1814" s="2">
        <v>531</v>
      </c>
      <c r="B1814" s="5" t="s">
        <v>277</v>
      </c>
      <c r="C1814" s="13" t="s">
        <v>120</v>
      </c>
      <c r="D1814" s="13" t="s">
        <v>410</v>
      </c>
      <c r="E1814" s="13">
        <v>20101352</v>
      </c>
      <c r="F1814" s="13">
        <v>102482</v>
      </c>
      <c r="G1814" s="14" t="s">
        <v>411</v>
      </c>
      <c r="H1814" s="13" t="s">
        <v>83</v>
      </c>
      <c r="I1814" s="13" t="s">
        <v>301</v>
      </c>
      <c r="J1814" s="14" t="s">
        <v>75</v>
      </c>
      <c r="K1814" s="14" t="s">
        <v>412</v>
      </c>
      <c r="L1814" s="13">
        <v>2018</v>
      </c>
      <c r="M1814" s="15">
        <v>43626</v>
      </c>
      <c r="N1814" s="16" t="s">
        <v>77</v>
      </c>
      <c r="O1814" s="16">
        <v>0</v>
      </c>
      <c r="P1814" s="16" t="s">
        <v>78</v>
      </c>
      <c r="Q1814" s="16" t="s">
        <v>78</v>
      </c>
      <c r="R1814" s="16" t="s">
        <v>78</v>
      </c>
      <c r="S1814" s="16" t="s">
        <v>78</v>
      </c>
      <c r="T1814" s="14" t="s">
        <v>80</v>
      </c>
      <c r="U1814" s="13" t="s">
        <v>337</v>
      </c>
      <c r="V1814" s="14" t="s">
        <v>338</v>
      </c>
      <c r="W1814" s="13" t="s">
        <v>73</v>
      </c>
      <c r="X1814" s="17" t="s">
        <v>1973</v>
      </c>
      <c r="Y1814" s="14">
        <v>255</v>
      </c>
      <c r="Z1814" s="14" t="s">
        <v>89</v>
      </c>
      <c r="AA1814" s="13" t="s">
        <v>79</v>
      </c>
      <c r="AB1814" s="18" t="s">
        <v>86</v>
      </c>
      <c r="AC1814" s="4">
        <f t="shared" si="280"/>
        <v>1</v>
      </c>
      <c r="AD1814" s="2">
        <f>IF(COUNTIF(D$2:D1814,D1814)&gt;1,0,1)</f>
        <v>1</v>
      </c>
      <c r="AG1814" s="2">
        <f t="shared" si="281"/>
        <v>0</v>
      </c>
      <c r="AH1814" s="2">
        <f t="shared" si="287"/>
        <v>0</v>
      </c>
      <c r="AI1814" s="2">
        <f t="shared" si="282"/>
        <v>1</v>
      </c>
      <c r="AJ1814" s="44" t="str">
        <f t="shared" si="283"/>
        <v>YB103706309726206N</v>
      </c>
      <c r="AK1814" s="2">
        <f>IF(COUNTIF(AJ$2:AJ1814,AJ1814)&gt;1,0,1)</f>
        <v>1</v>
      </c>
      <c r="AL1814" s="2">
        <f t="shared" si="284"/>
        <v>1</v>
      </c>
      <c r="AM1814" s="2">
        <f t="shared" si="285"/>
        <v>0</v>
      </c>
      <c r="AN1814" s="2">
        <f t="shared" si="286"/>
        <v>1</v>
      </c>
      <c r="AO1814" s="2" t="str">
        <f>VLOOKUP(D1814,'[1]Matriculados PD 2015_2019'!$D:$F,3,0)</f>
        <v>completo</v>
      </c>
      <c r="AP1814" s="2">
        <f t="shared" si="288"/>
        <v>1</v>
      </c>
      <c r="AQ1814" s="2">
        <f t="shared" si="289"/>
        <v>0</v>
      </c>
    </row>
    <row r="1815" spans="1:43">
      <c r="A1815" s="2">
        <v>531</v>
      </c>
      <c r="B1815" s="6" t="s">
        <v>277</v>
      </c>
      <c r="C1815" s="7" t="s">
        <v>120</v>
      </c>
      <c r="D1815" s="7" t="s">
        <v>410</v>
      </c>
      <c r="E1815" s="7">
        <v>20101352</v>
      </c>
      <c r="F1815" s="7">
        <v>102482</v>
      </c>
      <c r="G1815" s="8" t="s">
        <v>411</v>
      </c>
      <c r="H1815" s="7" t="s">
        <v>83</v>
      </c>
      <c r="I1815" s="7" t="s">
        <v>301</v>
      </c>
      <c r="J1815" s="8" t="s">
        <v>75</v>
      </c>
      <c r="K1815" s="8" t="s">
        <v>412</v>
      </c>
      <c r="L1815" s="7">
        <v>2018</v>
      </c>
      <c r="M1815" s="9">
        <v>43626</v>
      </c>
      <c r="N1815" s="10" t="s">
        <v>77</v>
      </c>
      <c r="O1815" s="10">
        <v>0</v>
      </c>
      <c r="P1815" s="10" t="s">
        <v>78</v>
      </c>
      <c r="Q1815" s="10" t="s">
        <v>78</v>
      </c>
      <c r="R1815" s="10" t="s">
        <v>78</v>
      </c>
      <c r="S1815" s="10" t="s">
        <v>78</v>
      </c>
      <c r="T1815" s="8" t="s">
        <v>80</v>
      </c>
      <c r="U1815" s="7" t="s">
        <v>305</v>
      </c>
      <c r="V1815" s="8" t="s">
        <v>306</v>
      </c>
      <c r="W1815" s="7" t="s">
        <v>83</v>
      </c>
      <c r="X1815" s="11" t="s">
        <v>1973</v>
      </c>
      <c r="Y1815" s="8">
        <v>255</v>
      </c>
      <c r="Z1815" s="8" t="s">
        <v>89</v>
      </c>
      <c r="AA1815" s="7" t="s">
        <v>79</v>
      </c>
      <c r="AB1815" s="12" t="s">
        <v>86</v>
      </c>
      <c r="AC1815" s="4">
        <f t="shared" si="280"/>
        <v>1</v>
      </c>
      <c r="AD1815" s="2">
        <f>IF(COUNTIF(D$2:D1815,D1815)&gt;1,0,1)</f>
        <v>0</v>
      </c>
      <c r="AG1815" s="2">
        <f t="shared" si="281"/>
        <v>0</v>
      </c>
      <c r="AH1815" s="2">
        <f t="shared" si="287"/>
        <v>0</v>
      </c>
      <c r="AI1815" s="2">
        <f t="shared" si="282"/>
        <v>0</v>
      </c>
      <c r="AJ1815" s="44" t="str">
        <f t="shared" si="283"/>
        <v>YB103706375233912S</v>
      </c>
      <c r="AK1815" s="2">
        <f>IF(COUNTIF(AJ$2:AJ1815,AJ1815)&gt;1,0,1)</f>
        <v>1</v>
      </c>
      <c r="AL1815" s="2">
        <f t="shared" si="284"/>
        <v>0</v>
      </c>
      <c r="AM1815" s="2">
        <f t="shared" si="285"/>
        <v>0</v>
      </c>
      <c r="AN1815" s="2">
        <f t="shared" si="286"/>
        <v>0</v>
      </c>
      <c r="AO1815" s="2" t="str">
        <f>VLOOKUP(D1815,'[1]Matriculados PD 2015_2019'!$D:$F,3,0)</f>
        <v>completo</v>
      </c>
      <c r="AP1815" s="2">
        <f t="shared" si="288"/>
        <v>0</v>
      </c>
      <c r="AQ1815" s="2">
        <f t="shared" si="289"/>
        <v>0</v>
      </c>
    </row>
    <row r="1816" spans="1:43">
      <c r="A1816" s="2">
        <v>531</v>
      </c>
      <c r="B1816" s="5" t="s">
        <v>277</v>
      </c>
      <c r="C1816" s="13" t="s">
        <v>120</v>
      </c>
      <c r="D1816" s="13" t="s">
        <v>410</v>
      </c>
      <c r="E1816" s="13">
        <v>20101352</v>
      </c>
      <c r="F1816" s="13">
        <v>102482</v>
      </c>
      <c r="G1816" s="14" t="s">
        <v>411</v>
      </c>
      <c r="H1816" s="13" t="s">
        <v>83</v>
      </c>
      <c r="I1816" s="13" t="s">
        <v>301</v>
      </c>
      <c r="J1816" s="14" t="s">
        <v>75</v>
      </c>
      <c r="K1816" s="14" t="s">
        <v>412</v>
      </c>
      <c r="L1816" s="13">
        <v>2018</v>
      </c>
      <c r="M1816" s="15">
        <v>43626</v>
      </c>
      <c r="N1816" s="16" t="s">
        <v>77</v>
      </c>
      <c r="O1816" s="16">
        <v>0</v>
      </c>
      <c r="P1816" s="16" t="s">
        <v>78</v>
      </c>
      <c r="Q1816" s="16" t="s">
        <v>78</v>
      </c>
      <c r="R1816" s="16" t="s">
        <v>78</v>
      </c>
      <c r="S1816" s="16" t="s">
        <v>78</v>
      </c>
      <c r="T1816" s="14" t="s">
        <v>90</v>
      </c>
      <c r="U1816" s="13" t="s">
        <v>305</v>
      </c>
      <c r="V1816" s="14" t="s">
        <v>306</v>
      </c>
      <c r="W1816" s="13" t="s">
        <v>83</v>
      </c>
      <c r="X1816" s="17" t="s">
        <v>1973</v>
      </c>
      <c r="Y1816" s="14">
        <v>255</v>
      </c>
      <c r="Z1816" s="14" t="s">
        <v>89</v>
      </c>
      <c r="AA1816" s="13" t="s">
        <v>79</v>
      </c>
      <c r="AB1816" s="18" t="s">
        <v>86</v>
      </c>
      <c r="AC1816" s="4">
        <f t="shared" si="280"/>
        <v>1</v>
      </c>
      <c r="AD1816" s="2">
        <f>IF(COUNTIF(D$2:D1816,D1816)&gt;1,0,1)</f>
        <v>0</v>
      </c>
      <c r="AG1816" s="2">
        <f t="shared" si="281"/>
        <v>0</v>
      </c>
      <c r="AH1816" s="2">
        <f t="shared" si="287"/>
        <v>0</v>
      </c>
      <c r="AI1816" s="2">
        <f t="shared" si="282"/>
        <v>0</v>
      </c>
      <c r="AJ1816" s="44" t="str">
        <f t="shared" si="283"/>
        <v>YB103706375233912S</v>
      </c>
      <c r="AK1816" s="2">
        <f>IF(COUNTIF(AJ$2:AJ1816,AJ1816)&gt;1,0,1)</f>
        <v>0</v>
      </c>
      <c r="AL1816" s="2">
        <f t="shared" si="284"/>
        <v>0</v>
      </c>
      <c r="AM1816" s="2">
        <f t="shared" si="285"/>
        <v>0</v>
      </c>
      <c r="AN1816" s="2">
        <f t="shared" si="286"/>
        <v>0</v>
      </c>
      <c r="AO1816" s="2" t="str">
        <f>VLOOKUP(D1816,'[1]Matriculados PD 2015_2019'!$D:$F,3,0)</f>
        <v>completo</v>
      </c>
      <c r="AP1816" s="2">
        <f t="shared" si="288"/>
        <v>0</v>
      </c>
      <c r="AQ1816" s="2">
        <f t="shared" si="289"/>
        <v>0</v>
      </c>
    </row>
    <row r="1817" spans="1:43">
      <c r="A1817" s="2">
        <v>532</v>
      </c>
      <c r="B1817" s="5" t="s">
        <v>413</v>
      </c>
      <c r="C1817" s="13" t="s">
        <v>120</v>
      </c>
      <c r="D1817" s="13" t="s">
        <v>414</v>
      </c>
      <c r="E1817" s="13">
        <v>20029363</v>
      </c>
      <c r="F1817" s="13">
        <v>102483</v>
      </c>
      <c r="G1817" s="14" t="s">
        <v>415</v>
      </c>
      <c r="H1817" s="13" t="s">
        <v>83</v>
      </c>
      <c r="I1817" s="13" t="s">
        <v>74</v>
      </c>
      <c r="J1817" s="14" t="s">
        <v>75</v>
      </c>
      <c r="K1817" s="14" t="s">
        <v>416</v>
      </c>
      <c r="L1817" s="13">
        <v>2018</v>
      </c>
      <c r="M1817" s="15">
        <v>43552</v>
      </c>
      <c r="N1817" s="16" t="s">
        <v>77</v>
      </c>
      <c r="O1817" s="16">
        <v>0</v>
      </c>
      <c r="P1817" s="16" t="s">
        <v>78</v>
      </c>
      <c r="Q1817" s="16" t="s">
        <v>78</v>
      </c>
      <c r="R1817" s="16" t="s">
        <v>78</v>
      </c>
      <c r="S1817" s="16" t="s">
        <v>78</v>
      </c>
      <c r="T1817" s="14" t="s">
        <v>80</v>
      </c>
      <c r="U1817" s="13" t="s">
        <v>417</v>
      </c>
      <c r="V1817" s="14" t="s">
        <v>418</v>
      </c>
      <c r="W1817" s="13" t="s">
        <v>83</v>
      </c>
      <c r="X1817" s="17" t="s">
        <v>419</v>
      </c>
      <c r="Y1817" s="14">
        <v>225</v>
      </c>
      <c r="Z1817" s="14" t="s">
        <v>420</v>
      </c>
      <c r="AA1817" s="13" t="s">
        <v>263</v>
      </c>
      <c r="AB1817" s="18" t="s">
        <v>264</v>
      </c>
      <c r="AC1817" s="4">
        <f t="shared" si="280"/>
        <v>1</v>
      </c>
      <c r="AD1817" s="2">
        <f>IF(COUNTIF(D$2:D1817,D1817)&gt;1,0,1)</f>
        <v>1</v>
      </c>
      <c r="AG1817" s="2">
        <f t="shared" si="281"/>
        <v>0</v>
      </c>
      <c r="AH1817" s="2">
        <f t="shared" si="287"/>
        <v>0</v>
      </c>
      <c r="AI1817" s="2">
        <f t="shared" si="282"/>
        <v>1</v>
      </c>
      <c r="AJ1817" s="44" t="str">
        <f t="shared" si="283"/>
        <v>13794133K26461631Q</v>
      </c>
      <c r="AK1817" s="2">
        <f>IF(COUNTIF(AJ$2:AJ1817,AJ1817)&gt;1,0,1)</f>
        <v>1</v>
      </c>
      <c r="AL1817" s="2">
        <f t="shared" si="284"/>
        <v>0</v>
      </c>
      <c r="AM1817" s="2">
        <f t="shared" si="285"/>
        <v>0</v>
      </c>
      <c r="AN1817" s="2">
        <f t="shared" si="286"/>
        <v>0</v>
      </c>
      <c r="AO1817" s="2" t="str">
        <f>VLOOKUP(D1817,'[1]Matriculados PD 2015_2019'!$D:$F,3,0)</f>
        <v>completo</v>
      </c>
      <c r="AP1817" s="2">
        <f t="shared" si="288"/>
        <v>1</v>
      </c>
      <c r="AQ1817" s="2">
        <f t="shared" si="289"/>
        <v>0</v>
      </c>
    </row>
    <row r="1818" spans="1:43">
      <c r="A1818" s="2">
        <v>532</v>
      </c>
      <c r="B1818" s="6" t="s">
        <v>413</v>
      </c>
      <c r="C1818" s="7" t="s">
        <v>120</v>
      </c>
      <c r="D1818" s="7" t="s">
        <v>414</v>
      </c>
      <c r="E1818" s="7">
        <v>20029363</v>
      </c>
      <c r="F1818" s="7">
        <v>102483</v>
      </c>
      <c r="G1818" s="8" t="s">
        <v>415</v>
      </c>
      <c r="H1818" s="7" t="s">
        <v>83</v>
      </c>
      <c r="I1818" s="7" t="s">
        <v>74</v>
      </c>
      <c r="J1818" s="8" t="s">
        <v>75</v>
      </c>
      <c r="K1818" s="8" t="s">
        <v>416</v>
      </c>
      <c r="L1818" s="7">
        <v>2018</v>
      </c>
      <c r="M1818" s="9">
        <v>43552</v>
      </c>
      <c r="N1818" s="10" t="s">
        <v>77</v>
      </c>
      <c r="O1818" s="10">
        <v>0</v>
      </c>
      <c r="P1818" s="10" t="s">
        <v>78</v>
      </c>
      <c r="Q1818" s="10" t="s">
        <v>78</v>
      </c>
      <c r="R1818" s="10" t="s">
        <v>78</v>
      </c>
      <c r="S1818" s="10" t="s">
        <v>78</v>
      </c>
      <c r="T1818" s="8" t="s">
        <v>90</v>
      </c>
      <c r="U1818" s="7" t="s">
        <v>417</v>
      </c>
      <c r="V1818" s="8" t="s">
        <v>418</v>
      </c>
      <c r="W1818" s="7" t="s">
        <v>83</v>
      </c>
      <c r="X1818" s="11" t="s">
        <v>419</v>
      </c>
      <c r="Y1818" s="8">
        <v>225</v>
      </c>
      <c r="Z1818" s="8" t="s">
        <v>420</v>
      </c>
      <c r="AA1818" s="7" t="s">
        <v>263</v>
      </c>
      <c r="AB1818" s="12" t="s">
        <v>264</v>
      </c>
      <c r="AC1818" s="4">
        <f t="shared" si="280"/>
        <v>1</v>
      </c>
      <c r="AD1818" s="2">
        <f>IF(COUNTIF(D$2:D1818,D1818)&gt;1,0,1)</f>
        <v>0</v>
      </c>
      <c r="AG1818" s="2">
        <f t="shared" si="281"/>
        <v>0</v>
      </c>
      <c r="AH1818" s="2">
        <f t="shared" si="287"/>
        <v>0</v>
      </c>
      <c r="AI1818" s="2">
        <f t="shared" si="282"/>
        <v>0</v>
      </c>
      <c r="AJ1818" s="44" t="str">
        <f t="shared" si="283"/>
        <v>13794133K26461631Q</v>
      </c>
      <c r="AK1818" s="2">
        <f>IF(COUNTIF(AJ$2:AJ1818,AJ1818)&gt;1,0,1)</f>
        <v>0</v>
      </c>
      <c r="AL1818" s="2">
        <f t="shared" si="284"/>
        <v>0</v>
      </c>
      <c r="AM1818" s="2">
        <f t="shared" si="285"/>
        <v>0</v>
      </c>
      <c r="AN1818" s="2">
        <f t="shared" si="286"/>
        <v>0</v>
      </c>
      <c r="AO1818" s="2" t="str">
        <f>VLOOKUP(D1818,'[1]Matriculados PD 2015_2019'!$D:$F,3,0)</f>
        <v>completo</v>
      </c>
      <c r="AP1818" s="2">
        <f t="shared" si="288"/>
        <v>0</v>
      </c>
      <c r="AQ1818" s="2">
        <f t="shared" si="289"/>
        <v>0</v>
      </c>
    </row>
    <row r="1819" spans="1:43">
      <c r="A1819" s="2">
        <v>532</v>
      </c>
      <c r="B1819" s="5" t="s">
        <v>413</v>
      </c>
      <c r="C1819" s="13" t="s">
        <v>120</v>
      </c>
      <c r="D1819" s="13" t="s">
        <v>421</v>
      </c>
      <c r="E1819" s="13">
        <v>10443179</v>
      </c>
      <c r="F1819" s="13">
        <v>102483</v>
      </c>
      <c r="G1819" s="14" t="s">
        <v>422</v>
      </c>
      <c r="H1819" s="13" t="s">
        <v>73</v>
      </c>
      <c r="I1819" s="13" t="s">
        <v>74</v>
      </c>
      <c r="J1819" s="14" t="s">
        <v>75</v>
      </c>
      <c r="K1819" s="14" t="s">
        <v>423</v>
      </c>
      <c r="L1819" s="13">
        <v>2018</v>
      </c>
      <c r="M1819" s="15">
        <v>43591</v>
      </c>
      <c r="N1819" s="16" t="s">
        <v>77</v>
      </c>
      <c r="O1819" s="16">
        <v>0</v>
      </c>
      <c r="P1819" s="16" t="s">
        <v>78</v>
      </c>
      <c r="Q1819" s="16" t="s">
        <v>79</v>
      </c>
      <c r="R1819" s="16" t="s">
        <v>78</v>
      </c>
      <c r="S1819" s="16" t="s">
        <v>78</v>
      </c>
      <c r="T1819" s="14" t="s">
        <v>80</v>
      </c>
      <c r="U1819" s="13" t="s">
        <v>424</v>
      </c>
      <c r="V1819" s="14" t="s">
        <v>425</v>
      </c>
      <c r="W1819" s="13" t="s">
        <v>83</v>
      </c>
      <c r="X1819" s="17" t="s">
        <v>426</v>
      </c>
      <c r="Y1819" s="14">
        <v>625</v>
      </c>
      <c r="Z1819" s="14" t="s">
        <v>427</v>
      </c>
      <c r="AA1819" s="13" t="s">
        <v>263</v>
      </c>
      <c r="AB1819" s="18" t="s">
        <v>264</v>
      </c>
      <c r="AC1819" s="4">
        <f t="shared" si="280"/>
        <v>1</v>
      </c>
      <c r="AD1819" s="2">
        <f>IF(COUNTIF(D$2:D1819,D1819)&gt;1,0,1)</f>
        <v>1</v>
      </c>
      <c r="AG1819" s="2">
        <f t="shared" si="281"/>
        <v>1</v>
      </c>
      <c r="AH1819" s="2">
        <f t="shared" si="287"/>
        <v>0</v>
      </c>
      <c r="AI1819" s="2">
        <f t="shared" si="282"/>
        <v>1</v>
      </c>
      <c r="AJ1819" s="44" t="str">
        <f t="shared" si="283"/>
        <v>15450131L07972765E</v>
      </c>
      <c r="AK1819" s="2">
        <f>IF(COUNTIF(AJ$2:AJ1819,AJ1819)&gt;1,0,1)</f>
        <v>1</v>
      </c>
      <c r="AL1819" s="2">
        <f t="shared" si="284"/>
        <v>1</v>
      </c>
      <c r="AM1819" s="2">
        <f t="shared" si="285"/>
        <v>0</v>
      </c>
      <c r="AN1819" s="2">
        <f t="shared" si="286"/>
        <v>0</v>
      </c>
      <c r="AO1819" s="2" t="str">
        <f>VLOOKUP(D1819,'[1]Matriculados PD 2015_2019'!$D:$F,3,0)</f>
        <v>completo</v>
      </c>
      <c r="AP1819" s="2">
        <f t="shared" si="288"/>
        <v>1</v>
      </c>
      <c r="AQ1819" s="2">
        <f t="shared" si="289"/>
        <v>0</v>
      </c>
    </row>
    <row r="1820" spans="1:43">
      <c r="A1820" s="2">
        <v>532</v>
      </c>
      <c r="B1820" s="5" t="s">
        <v>413</v>
      </c>
      <c r="C1820" s="13" t="s">
        <v>120</v>
      </c>
      <c r="D1820" s="13" t="s">
        <v>421</v>
      </c>
      <c r="E1820" s="13">
        <v>10443179</v>
      </c>
      <c r="F1820" s="13">
        <v>102483</v>
      </c>
      <c r="G1820" s="14" t="s">
        <v>422</v>
      </c>
      <c r="H1820" s="13" t="s">
        <v>73</v>
      </c>
      <c r="I1820" s="13" t="s">
        <v>74</v>
      </c>
      <c r="J1820" s="14" t="s">
        <v>75</v>
      </c>
      <c r="K1820" s="14" t="s">
        <v>423</v>
      </c>
      <c r="L1820" s="13">
        <v>2018</v>
      </c>
      <c r="M1820" s="15">
        <v>43591</v>
      </c>
      <c r="N1820" s="16" t="s">
        <v>77</v>
      </c>
      <c r="O1820" s="16">
        <v>0</v>
      </c>
      <c r="P1820" s="16" t="s">
        <v>78</v>
      </c>
      <c r="Q1820" s="16" t="s">
        <v>79</v>
      </c>
      <c r="R1820" s="16" t="s">
        <v>78</v>
      </c>
      <c r="S1820" s="16" t="s">
        <v>78</v>
      </c>
      <c r="T1820" s="14" t="s">
        <v>80</v>
      </c>
      <c r="U1820" s="13" t="s">
        <v>428</v>
      </c>
      <c r="V1820" s="14" t="s">
        <v>429</v>
      </c>
      <c r="W1820" s="13" t="s">
        <v>73</v>
      </c>
      <c r="X1820" s="17" t="s">
        <v>426</v>
      </c>
      <c r="Y1820" s="14">
        <v>215</v>
      </c>
      <c r="Z1820" s="14" t="s">
        <v>430</v>
      </c>
      <c r="AA1820" s="13" t="s">
        <v>263</v>
      </c>
      <c r="AB1820" s="18" t="s">
        <v>264</v>
      </c>
      <c r="AC1820" s="4">
        <f t="shared" si="280"/>
        <v>1</v>
      </c>
      <c r="AD1820" s="2">
        <f>IF(COUNTIF(D$2:D1820,D1820)&gt;1,0,1)</f>
        <v>0</v>
      </c>
      <c r="AG1820" s="2">
        <f t="shared" si="281"/>
        <v>0</v>
      </c>
      <c r="AH1820" s="2">
        <f t="shared" si="287"/>
        <v>0</v>
      </c>
      <c r="AI1820" s="2">
        <f t="shared" si="282"/>
        <v>0</v>
      </c>
      <c r="AJ1820" s="44" t="str">
        <f t="shared" si="283"/>
        <v>15450131L09393444Z</v>
      </c>
      <c r="AK1820" s="2">
        <f>IF(COUNTIF(AJ$2:AJ1820,AJ1820)&gt;1,0,1)</f>
        <v>1</v>
      </c>
      <c r="AL1820" s="2">
        <f t="shared" si="284"/>
        <v>0</v>
      </c>
      <c r="AM1820" s="2">
        <f t="shared" si="285"/>
        <v>0</v>
      </c>
      <c r="AN1820" s="2">
        <f t="shared" si="286"/>
        <v>0</v>
      </c>
      <c r="AO1820" s="2" t="str">
        <f>VLOOKUP(D1820,'[1]Matriculados PD 2015_2019'!$D:$F,3,0)</f>
        <v>completo</v>
      </c>
      <c r="AP1820" s="2">
        <f t="shared" si="288"/>
        <v>0</v>
      </c>
      <c r="AQ1820" s="2">
        <f t="shared" si="289"/>
        <v>0</v>
      </c>
    </row>
    <row r="1821" spans="1:43">
      <c r="A1821" s="2">
        <v>532</v>
      </c>
      <c r="B1821" s="6" t="s">
        <v>413</v>
      </c>
      <c r="C1821" s="7" t="s">
        <v>120</v>
      </c>
      <c r="D1821" s="7" t="s">
        <v>421</v>
      </c>
      <c r="E1821" s="7">
        <v>10443179</v>
      </c>
      <c r="F1821" s="7">
        <v>102483</v>
      </c>
      <c r="G1821" s="8" t="s">
        <v>422</v>
      </c>
      <c r="H1821" s="7" t="s">
        <v>73</v>
      </c>
      <c r="I1821" s="7" t="s">
        <v>74</v>
      </c>
      <c r="J1821" s="8" t="s">
        <v>75</v>
      </c>
      <c r="K1821" s="8" t="s">
        <v>423</v>
      </c>
      <c r="L1821" s="7">
        <v>2018</v>
      </c>
      <c r="M1821" s="9">
        <v>43591</v>
      </c>
      <c r="N1821" s="10" t="s">
        <v>77</v>
      </c>
      <c r="O1821" s="10">
        <v>0</v>
      </c>
      <c r="P1821" s="10" t="s">
        <v>78</v>
      </c>
      <c r="Q1821" s="10" t="s">
        <v>79</v>
      </c>
      <c r="R1821" s="10" t="s">
        <v>78</v>
      </c>
      <c r="S1821" s="10" t="s">
        <v>78</v>
      </c>
      <c r="T1821" s="8" t="s">
        <v>90</v>
      </c>
      <c r="U1821" s="7" t="s">
        <v>424</v>
      </c>
      <c r="V1821" s="8" t="s">
        <v>425</v>
      </c>
      <c r="W1821" s="7" t="s">
        <v>83</v>
      </c>
      <c r="X1821" s="11" t="s">
        <v>426</v>
      </c>
      <c r="Y1821" s="8">
        <v>625</v>
      </c>
      <c r="Z1821" s="8" t="s">
        <v>427</v>
      </c>
      <c r="AA1821" s="7" t="s">
        <v>263</v>
      </c>
      <c r="AB1821" s="12" t="s">
        <v>264</v>
      </c>
      <c r="AC1821" s="4">
        <f t="shared" si="280"/>
        <v>1</v>
      </c>
      <c r="AD1821" s="2">
        <f>IF(COUNTIF(D$2:D1821,D1821)&gt;1,0,1)</f>
        <v>0</v>
      </c>
      <c r="AG1821" s="2">
        <f t="shared" si="281"/>
        <v>0</v>
      </c>
      <c r="AH1821" s="2">
        <f t="shared" si="287"/>
        <v>0</v>
      </c>
      <c r="AI1821" s="2">
        <f t="shared" si="282"/>
        <v>0</v>
      </c>
      <c r="AJ1821" s="44" t="str">
        <f t="shared" si="283"/>
        <v>15450131L07972765E</v>
      </c>
      <c r="AK1821" s="2">
        <f>IF(COUNTIF(AJ$2:AJ1821,AJ1821)&gt;1,0,1)</f>
        <v>0</v>
      </c>
      <c r="AL1821" s="2">
        <f t="shared" si="284"/>
        <v>0</v>
      </c>
      <c r="AM1821" s="2">
        <f t="shared" si="285"/>
        <v>0</v>
      </c>
      <c r="AN1821" s="2">
        <f t="shared" si="286"/>
        <v>0</v>
      </c>
      <c r="AO1821" s="2" t="str">
        <f>VLOOKUP(D1821,'[1]Matriculados PD 2015_2019'!$D:$F,3,0)</f>
        <v>completo</v>
      </c>
      <c r="AP1821" s="2">
        <f t="shared" si="288"/>
        <v>0</v>
      </c>
      <c r="AQ1821" s="2">
        <f t="shared" si="289"/>
        <v>0</v>
      </c>
    </row>
    <row r="1822" spans="1:43">
      <c r="A1822" s="2">
        <v>532</v>
      </c>
      <c r="B1822" s="5" t="s">
        <v>413</v>
      </c>
      <c r="C1822" s="13" t="s">
        <v>120</v>
      </c>
      <c r="D1822" s="13" t="s">
        <v>431</v>
      </c>
      <c r="E1822" s="13">
        <v>10150791</v>
      </c>
      <c r="F1822" s="13">
        <v>102483</v>
      </c>
      <c r="G1822" s="14" t="s">
        <v>432</v>
      </c>
      <c r="H1822" s="13" t="s">
        <v>73</v>
      </c>
      <c r="I1822" s="13" t="s">
        <v>74</v>
      </c>
      <c r="J1822" s="14" t="s">
        <v>75</v>
      </c>
      <c r="K1822" s="14" t="s">
        <v>433</v>
      </c>
      <c r="L1822" s="13">
        <v>2018</v>
      </c>
      <c r="M1822" s="15">
        <v>43552</v>
      </c>
      <c r="N1822" s="16" t="s">
        <v>77</v>
      </c>
      <c r="O1822" s="16">
        <v>0</v>
      </c>
      <c r="P1822" s="16" t="s">
        <v>78</v>
      </c>
      <c r="Q1822" s="16" t="s">
        <v>78</v>
      </c>
      <c r="R1822" s="16" t="s">
        <v>78</v>
      </c>
      <c r="S1822" s="16" t="s">
        <v>78</v>
      </c>
      <c r="T1822" s="14" t="s">
        <v>80</v>
      </c>
      <c r="U1822" s="13" t="s">
        <v>434</v>
      </c>
      <c r="V1822" s="14" t="s">
        <v>435</v>
      </c>
      <c r="W1822" s="13" t="s">
        <v>73</v>
      </c>
      <c r="X1822" s="17" t="s">
        <v>426</v>
      </c>
      <c r="Y1822" s="14">
        <v>215</v>
      </c>
      <c r="Z1822" s="14" t="s">
        <v>430</v>
      </c>
      <c r="AA1822" s="13" t="s">
        <v>263</v>
      </c>
      <c r="AB1822" s="18" t="s">
        <v>264</v>
      </c>
      <c r="AC1822" s="4">
        <f t="shared" si="280"/>
        <v>1</v>
      </c>
      <c r="AD1822" s="2">
        <f>IF(COUNTIF(D$2:D1822,D1822)&gt;1,0,1)</f>
        <v>1</v>
      </c>
      <c r="AG1822" s="2">
        <f t="shared" si="281"/>
        <v>0</v>
      </c>
      <c r="AH1822" s="2">
        <f t="shared" si="287"/>
        <v>0</v>
      </c>
      <c r="AI1822" s="2">
        <f t="shared" si="282"/>
        <v>1</v>
      </c>
      <c r="AJ1822" s="44" t="str">
        <f t="shared" si="283"/>
        <v>30437123G24262556V</v>
      </c>
      <c r="AK1822" s="2">
        <f>IF(COUNTIF(AJ$2:AJ1822,AJ1822)&gt;1,0,1)</f>
        <v>1</v>
      </c>
      <c r="AL1822" s="2">
        <f t="shared" si="284"/>
        <v>1</v>
      </c>
      <c r="AM1822" s="2">
        <f t="shared" si="285"/>
        <v>0</v>
      </c>
      <c r="AN1822" s="2">
        <f t="shared" si="286"/>
        <v>0</v>
      </c>
      <c r="AO1822" s="2" t="str">
        <f>VLOOKUP(D1822,'[1]Matriculados PD 2015_2019'!$D:$F,3,0)</f>
        <v>completo</v>
      </c>
      <c r="AP1822" s="2">
        <f t="shared" si="288"/>
        <v>1</v>
      </c>
      <c r="AQ1822" s="2">
        <f t="shared" si="289"/>
        <v>0</v>
      </c>
    </row>
    <row r="1823" spans="1:43">
      <c r="A1823" s="2">
        <v>532</v>
      </c>
      <c r="B1823" s="6" t="s">
        <v>413</v>
      </c>
      <c r="C1823" s="7" t="s">
        <v>120</v>
      </c>
      <c r="D1823" s="7" t="s">
        <v>431</v>
      </c>
      <c r="E1823" s="7">
        <v>10150791</v>
      </c>
      <c r="F1823" s="7">
        <v>102483</v>
      </c>
      <c r="G1823" s="8" t="s">
        <v>432</v>
      </c>
      <c r="H1823" s="7" t="s">
        <v>73</v>
      </c>
      <c r="I1823" s="7" t="s">
        <v>74</v>
      </c>
      <c r="J1823" s="8" t="s">
        <v>75</v>
      </c>
      <c r="K1823" s="8" t="s">
        <v>433</v>
      </c>
      <c r="L1823" s="7">
        <v>2018</v>
      </c>
      <c r="M1823" s="9">
        <v>43552</v>
      </c>
      <c r="N1823" s="10" t="s">
        <v>77</v>
      </c>
      <c r="O1823" s="10">
        <v>0</v>
      </c>
      <c r="P1823" s="10" t="s">
        <v>78</v>
      </c>
      <c r="Q1823" s="10" t="s">
        <v>78</v>
      </c>
      <c r="R1823" s="10" t="s">
        <v>78</v>
      </c>
      <c r="S1823" s="10" t="s">
        <v>78</v>
      </c>
      <c r="T1823" s="8" t="s">
        <v>80</v>
      </c>
      <c r="U1823" s="7" t="s">
        <v>436</v>
      </c>
      <c r="V1823" s="8" t="s">
        <v>437</v>
      </c>
      <c r="W1823" s="7" t="s">
        <v>73</v>
      </c>
      <c r="X1823" s="11" t="s">
        <v>4690</v>
      </c>
      <c r="Y1823" s="8">
        <v>193</v>
      </c>
      <c r="Z1823" s="8" t="s">
        <v>438</v>
      </c>
      <c r="AA1823" s="7" t="s">
        <v>263</v>
      </c>
      <c r="AB1823" s="12" t="s">
        <v>264</v>
      </c>
      <c r="AC1823" s="4">
        <f t="shared" si="280"/>
        <v>1</v>
      </c>
      <c r="AD1823" s="2">
        <f>IF(COUNTIF(D$2:D1823,D1823)&gt;1,0,1)</f>
        <v>0</v>
      </c>
      <c r="AG1823" s="2">
        <f t="shared" si="281"/>
        <v>0</v>
      </c>
      <c r="AH1823" s="2">
        <f t="shared" si="287"/>
        <v>0</v>
      </c>
      <c r="AI1823" s="2">
        <f t="shared" si="282"/>
        <v>0</v>
      </c>
      <c r="AJ1823" s="44" t="str">
        <f t="shared" si="283"/>
        <v>30437123G30524700C</v>
      </c>
      <c r="AK1823" s="2">
        <f>IF(COUNTIF(AJ$2:AJ1823,AJ1823)&gt;1,0,1)</f>
        <v>1</v>
      </c>
      <c r="AL1823" s="2">
        <f t="shared" si="284"/>
        <v>0</v>
      </c>
      <c r="AM1823" s="2">
        <f t="shared" si="285"/>
        <v>0</v>
      </c>
      <c r="AN1823" s="2">
        <f t="shared" si="286"/>
        <v>0</v>
      </c>
      <c r="AO1823" s="2" t="str">
        <f>VLOOKUP(D1823,'[1]Matriculados PD 2015_2019'!$D:$F,3,0)</f>
        <v>completo</v>
      </c>
      <c r="AP1823" s="2">
        <f t="shared" si="288"/>
        <v>0</v>
      </c>
      <c r="AQ1823" s="2">
        <f t="shared" si="289"/>
        <v>0</v>
      </c>
    </row>
    <row r="1824" spans="1:43">
      <c r="A1824" s="2">
        <v>532</v>
      </c>
      <c r="B1824" s="5" t="s">
        <v>413</v>
      </c>
      <c r="C1824" s="13" t="s">
        <v>120</v>
      </c>
      <c r="D1824" s="13" t="s">
        <v>431</v>
      </c>
      <c r="E1824" s="13">
        <v>10150791</v>
      </c>
      <c r="F1824" s="13">
        <v>102483</v>
      </c>
      <c r="G1824" s="14" t="s">
        <v>432</v>
      </c>
      <c r="H1824" s="13" t="s">
        <v>73</v>
      </c>
      <c r="I1824" s="13" t="s">
        <v>74</v>
      </c>
      <c r="J1824" s="14" t="s">
        <v>75</v>
      </c>
      <c r="K1824" s="14" t="s">
        <v>433</v>
      </c>
      <c r="L1824" s="13">
        <v>2018</v>
      </c>
      <c r="M1824" s="15">
        <v>43552</v>
      </c>
      <c r="N1824" s="16" t="s">
        <v>77</v>
      </c>
      <c r="O1824" s="16">
        <v>0</v>
      </c>
      <c r="P1824" s="16" t="s">
        <v>78</v>
      </c>
      <c r="Q1824" s="16" t="s">
        <v>78</v>
      </c>
      <c r="R1824" s="16" t="s">
        <v>78</v>
      </c>
      <c r="S1824" s="16" t="s">
        <v>78</v>
      </c>
      <c r="T1824" s="14" t="s">
        <v>90</v>
      </c>
      <c r="U1824" s="13" t="s">
        <v>434</v>
      </c>
      <c r="V1824" s="14" t="s">
        <v>435</v>
      </c>
      <c r="W1824" s="13" t="s">
        <v>73</v>
      </c>
      <c r="X1824" s="17" t="s">
        <v>426</v>
      </c>
      <c r="Y1824" s="14">
        <v>215</v>
      </c>
      <c r="Z1824" s="14" t="s">
        <v>430</v>
      </c>
      <c r="AA1824" s="13" t="s">
        <v>263</v>
      </c>
      <c r="AB1824" s="18" t="s">
        <v>264</v>
      </c>
      <c r="AC1824" s="4">
        <f t="shared" si="280"/>
        <v>1</v>
      </c>
      <c r="AD1824" s="2">
        <f>IF(COUNTIF(D$2:D1824,D1824)&gt;1,0,1)</f>
        <v>0</v>
      </c>
      <c r="AG1824" s="2">
        <f t="shared" si="281"/>
        <v>0</v>
      </c>
      <c r="AH1824" s="2">
        <f t="shared" si="287"/>
        <v>0</v>
      </c>
      <c r="AI1824" s="2">
        <f t="shared" si="282"/>
        <v>0</v>
      </c>
      <c r="AJ1824" s="44" t="str">
        <f t="shared" si="283"/>
        <v>30437123G24262556V</v>
      </c>
      <c r="AK1824" s="2">
        <f>IF(COUNTIF(AJ$2:AJ1824,AJ1824)&gt;1,0,1)</f>
        <v>0</v>
      </c>
      <c r="AL1824" s="2">
        <f t="shared" si="284"/>
        <v>0</v>
      </c>
      <c r="AM1824" s="2">
        <f t="shared" si="285"/>
        <v>0</v>
      </c>
      <c r="AN1824" s="2">
        <f t="shared" si="286"/>
        <v>0</v>
      </c>
      <c r="AO1824" s="2" t="str">
        <f>VLOOKUP(D1824,'[1]Matriculados PD 2015_2019'!$D:$F,3,0)</f>
        <v>completo</v>
      </c>
      <c r="AP1824" s="2">
        <f t="shared" si="288"/>
        <v>0</v>
      </c>
      <c r="AQ1824" s="2">
        <f t="shared" si="289"/>
        <v>0</v>
      </c>
    </row>
    <row r="1825" spans="1:43">
      <c r="A1825" s="2">
        <v>532</v>
      </c>
      <c r="B1825" s="6" t="s">
        <v>413</v>
      </c>
      <c r="C1825" s="7" t="s">
        <v>120</v>
      </c>
      <c r="D1825" s="7" t="s">
        <v>439</v>
      </c>
      <c r="E1825" s="7">
        <v>10528117</v>
      </c>
      <c r="F1825" s="7">
        <v>102483</v>
      </c>
      <c r="G1825" s="8" t="s">
        <v>440</v>
      </c>
      <c r="H1825" s="7" t="s">
        <v>83</v>
      </c>
      <c r="I1825" s="7" t="s">
        <v>74</v>
      </c>
      <c r="J1825" s="8" t="s">
        <v>75</v>
      </c>
      <c r="K1825" s="8" t="s">
        <v>441</v>
      </c>
      <c r="L1825" s="7">
        <v>2018</v>
      </c>
      <c r="M1825" s="9">
        <v>43629</v>
      </c>
      <c r="N1825" s="10" t="s">
        <v>77</v>
      </c>
      <c r="O1825" s="10">
        <v>0</v>
      </c>
      <c r="P1825" s="10" t="s">
        <v>78</v>
      </c>
      <c r="Q1825" s="10" t="s">
        <v>78</v>
      </c>
      <c r="R1825" s="10" t="s">
        <v>78</v>
      </c>
      <c r="S1825" s="10" t="s">
        <v>78</v>
      </c>
      <c r="T1825" s="8" t="s">
        <v>80</v>
      </c>
      <c r="U1825" s="7" t="s">
        <v>417</v>
      </c>
      <c r="V1825" s="8" t="s">
        <v>418</v>
      </c>
      <c r="W1825" s="7" t="s">
        <v>83</v>
      </c>
      <c r="X1825" s="11" t="s">
        <v>419</v>
      </c>
      <c r="Y1825" s="8">
        <v>225</v>
      </c>
      <c r="Z1825" s="8" t="s">
        <v>420</v>
      </c>
      <c r="AA1825" s="7" t="s">
        <v>263</v>
      </c>
      <c r="AB1825" s="12" t="s">
        <v>264</v>
      </c>
      <c r="AC1825" s="4">
        <f t="shared" si="280"/>
        <v>1</v>
      </c>
      <c r="AD1825" s="2">
        <f>IF(COUNTIF(D$2:D1825,D1825)&gt;1,0,1)</f>
        <v>1</v>
      </c>
      <c r="AG1825" s="2">
        <f t="shared" si="281"/>
        <v>0</v>
      </c>
      <c r="AH1825" s="2">
        <f t="shared" si="287"/>
        <v>0</v>
      </c>
      <c r="AI1825" s="2">
        <f t="shared" si="282"/>
        <v>1</v>
      </c>
      <c r="AJ1825" s="44" t="str">
        <f t="shared" si="283"/>
        <v>30520962P26461631Q</v>
      </c>
      <c r="AK1825" s="2">
        <f>IF(COUNTIF(AJ$2:AJ1825,AJ1825)&gt;1,0,1)</f>
        <v>1</v>
      </c>
      <c r="AL1825" s="2">
        <f t="shared" si="284"/>
        <v>1</v>
      </c>
      <c r="AM1825" s="2">
        <f t="shared" si="285"/>
        <v>0</v>
      </c>
      <c r="AN1825" s="2">
        <f t="shared" si="286"/>
        <v>0</v>
      </c>
      <c r="AO1825" s="2" t="str">
        <f>VLOOKUP(D1825,'[1]Matriculados PD 2015_2019'!$D:$F,3,0)</f>
        <v>completo</v>
      </c>
      <c r="AP1825" s="2">
        <f t="shared" si="288"/>
        <v>1</v>
      </c>
      <c r="AQ1825" s="2">
        <f t="shared" si="289"/>
        <v>0</v>
      </c>
    </row>
    <row r="1826" spans="1:43">
      <c r="A1826" s="2">
        <v>532</v>
      </c>
      <c r="B1826" s="5" t="s">
        <v>413</v>
      </c>
      <c r="C1826" s="13" t="s">
        <v>120</v>
      </c>
      <c r="D1826" s="13" t="s">
        <v>439</v>
      </c>
      <c r="E1826" s="13">
        <v>10528117</v>
      </c>
      <c r="F1826" s="13">
        <v>102483</v>
      </c>
      <c r="G1826" s="14" t="s">
        <v>440</v>
      </c>
      <c r="H1826" s="13" t="s">
        <v>83</v>
      </c>
      <c r="I1826" s="13" t="s">
        <v>74</v>
      </c>
      <c r="J1826" s="14" t="s">
        <v>75</v>
      </c>
      <c r="K1826" s="14" t="s">
        <v>441</v>
      </c>
      <c r="L1826" s="13">
        <v>2018</v>
      </c>
      <c r="M1826" s="15">
        <v>43629</v>
      </c>
      <c r="N1826" s="16" t="s">
        <v>77</v>
      </c>
      <c r="O1826" s="16">
        <v>0</v>
      </c>
      <c r="P1826" s="16" t="s">
        <v>78</v>
      </c>
      <c r="Q1826" s="16" t="s">
        <v>78</v>
      </c>
      <c r="R1826" s="16" t="s">
        <v>78</v>
      </c>
      <c r="S1826" s="16" t="s">
        <v>78</v>
      </c>
      <c r="T1826" s="14" t="s">
        <v>80</v>
      </c>
      <c r="U1826" s="13" t="s">
        <v>442</v>
      </c>
      <c r="V1826" s="14" t="s">
        <v>443</v>
      </c>
      <c r="W1826" s="13" t="s">
        <v>73</v>
      </c>
      <c r="X1826" s="17" t="s">
        <v>4693</v>
      </c>
      <c r="Y1826" s="14">
        <v>230</v>
      </c>
      <c r="Z1826" s="14" t="s">
        <v>444</v>
      </c>
      <c r="AA1826" s="13" t="s">
        <v>263</v>
      </c>
      <c r="AB1826" s="18" t="s">
        <v>264</v>
      </c>
      <c r="AC1826" s="4">
        <f t="shared" si="280"/>
        <v>1</v>
      </c>
      <c r="AD1826" s="2">
        <f>IF(COUNTIF(D$2:D1826,D1826)&gt;1,0,1)</f>
        <v>0</v>
      </c>
      <c r="AG1826" s="2">
        <f t="shared" si="281"/>
        <v>0</v>
      </c>
      <c r="AH1826" s="2">
        <f t="shared" si="287"/>
        <v>0</v>
      </c>
      <c r="AI1826" s="2">
        <f t="shared" si="282"/>
        <v>0</v>
      </c>
      <c r="AJ1826" s="44" t="str">
        <f t="shared" si="283"/>
        <v>30520962P30487601C</v>
      </c>
      <c r="AK1826" s="2">
        <f>IF(COUNTIF(AJ$2:AJ1826,AJ1826)&gt;1,0,1)</f>
        <v>1</v>
      </c>
      <c r="AL1826" s="2">
        <f t="shared" si="284"/>
        <v>0</v>
      </c>
      <c r="AM1826" s="2">
        <f t="shared" si="285"/>
        <v>0</v>
      </c>
      <c r="AN1826" s="2">
        <f t="shared" si="286"/>
        <v>0</v>
      </c>
      <c r="AO1826" s="2" t="str">
        <f>VLOOKUP(D1826,'[1]Matriculados PD 2015_2019'!$D:$F,3,0)</f>
        <v>completo</v>
      </c>
      <c r="AP1826" s="2">
        <f t="shared" si="288"/>
        <v>0</v>
      </c>
      <c r="AQ1826" s="2">
        <f t="shared" si="289"/>
        <v>0</v>
      </c>
    </row>
    <row r="1827" spans="1:43">
      <c r="A1827" s="2">
        <v>532</v>
      </c>
      <c r="B1827" s="6" t="s">
        <v>413</v>
      </c>
      <c r="C1827" s="7" t="s">
        <v>120</v>
      </c>
      <c r="D1827" s="7" t="s">
        <v>439</v>
      </c>
      <c r="E1827" s="7">
        <v>10528117</v>
      </c>
      <c r="F1827" s="7">
        <v>102483</v>
      </c>
      <c r="G1827" s="8" t="s">
        <v>440</v>
      </c>
      <c r="H1827" s="7" t="s">
        <v>83</v>
      </c>
      <c r="I1827" s="7" t="s">
        <v>74</v>
      </c>
      <c r="J1827" s="8" t="s">
        <v>75</v>
      </c>
      <c r="K1827" s="8" t="s">
        <v>441</v>
      </c>
      <c r="L1827" s="7">
        <v>2018</v>
      </c>
      <c r="M1827" s="9">
        <v>43629</v>
      </c>
      <c r="N1827" s="10" t="s">
        <v>77</v>
      </c>
      <c r="O1827" s="10">
        <v>0</v>
      </c>
      <c r="P1827" s="10" t="s">
        <v>78</v>
      </c>
      <c r="Q1827" s="10" t="s">
        <v>78</v>
      </c>
      <c r="R1827" s="10" t="s">
        <v>78</v>
      </c>
      <c r="S1827" s="10" t="s">
        <v>78</v>
      </c>
      <c r="T1827" s="8" t="s">
        <v>90</v>
      </c>
      <c r="U1827" s="7" t="s">
        <v>445</v>
      </c>
      <c r="V1827" s="8" t="s">
        <v>446</v>
      </c>
      <c r="W1827" s="7" t="s">
        <v>83</v>
      </c>
      <c r="X1827" s="11" t="s">
        <v>419</v>
      </c>
      <c r="Y1827" s="8">
        <v>225</v>
      </c>
      <c r="Z1827" s="8" t="s">
        <v>420</v>
      </c>
      <c r="AA1827" s="7" t="s">
        <v>263</v>
      </c>
      <c r="AB1827" s="12" t="s">
        <v>264</v>
      </c>
      <c r="AC1827" s="4">
        <f t="shared" si="280"/>
        <v>1</v>
      </c>
      <c r="AD1827" s="2">
        <f>IF(COUNTIF(D$2:D1827,D1827)&gt;1,0,1)</f>
        <v>0</v>
      </c>
      <c r="AG1827" s="2">
        <f t="shared" si="281"/>
        <v>0</v>
      </c>
      <c r="AH1827" s="2">
        <f t="shared" si="287"/>
        <v>0</v>
      </c>
      <c r="AI1827" s="2">
        <f t="shared" si="282"/>
        <v>0</v>
      </c>
      <c r="AJ1827" s="44" t="str">
        <f t="shared" si="283"/>
        <v>30520962P31882101F</v>
      </c>
      <c r="AK1827" s="2">
        <f>IF(COUNTIF(AJ$2:AJ1827,AJ1827)&gt;1,0,1)</f>
        <v>1</v>
      </c>
      <c r="AL1827" s="2">
        <f t="shared" si="284"/>
        <v>0</v>
      </c>
      <c r="AM1827" s="2">
        <f t="shared" si="285"/>
        <v>0</v>
      </c>
      <c r="AN1827" s="2">
        <f t="shared" si="286"/>
        <v>0</v>
      </c>
      <c r="AO1827" s="2" t="str">
        <f>VLOOKUP(D1827,'[1]Matriculados PD 2015_2019'!$D:$F,3,0)</f>
        <v>completo</v>
      </c>
      <c r="AP1827" s="2">
        <f t="shared" si="288"/>
        <v>0</v>
      </c>
      <c r="AQ1827" s="2">
        <f t="shared" si="289"/>
        <v>0</v>
      </c>
    </row>
    <row r="1828" spans="1:43">
      <c r="A1828" s="2">
        <v>532</v>
      </c>
      <c r="B1828" s="5" t="s">
        <v>413</v>
      </c>
      <c r="C1828" s="13" t="s">
        <v>120</v>
      </c>
      <c r="D1828" s="13" t="s">
        <v>447</v>
      </c>
      <c r="E1828" s="13">
        <v>10054469</v>
      </c>
      <c r="F1828" s="13">
        <v>102483</v>
      </c>
      <c r="G1828" s="14" t="s">
        <v>448</v>
      </c>
      <c r="H1828" s="13" t="s">
        <v>83</v>
      </c>
      <c r="I1828" s="13" t="s">
        <v>74</v>
      </c>
      <c r="J1828" s="14" t="s">
        <v>75</v>
      </c>
      <c r="K1828" s="14" t="s">
        <v>449</v>
      </c>
      <c r="L1828" s="13">
        <v>2018</v>
      </c>
      <c r="M1828" s="15">
        <v>43630</v>
      </c>
      <c r="N1828" s="16" t="s">
        <v>70</v>
      </c>
      <c r="O1828" s="16">
        <v>0</v>
      </c>
      <c r="P1828" s="16" t="s">
        <v>78</v>
      </c>
      <c r="Q1828" s="16" t="s">
        <v>78</v>
      </c>
      <c r="R1828" s="16" t="s">
        <v>78</v>
      </c>
      <c r="S1828" s="16" t="s">
        <v>78</v>
      </c>
      <c r="T1828" s="14" t="s">
        <v>80</v>
      </c>
      <c r="U1828" s="13" t="s">
        <v>450</v>
      </c>
      <c r="V1828" s="14" t="s">
        <v>451</v>
      </c>
      <c r="W1828" s="13" t="s">
        <v>83</v>
      </c>
      <c r="X1828" s="17" t="s">
        <v>452</v>
      </c>
      <c r="Y1828" s="14">
        <v>125</v>
      </c>
      <c r="Z1828" s="14" t="s">
        <v>453</v>
      </c>
      <c r="AA1828" s="13" t="s">
        <v>263</v>
      </c>
      <c r="AB1828" s="18" t="s">
        <v>264</v>
      </c>
      <c r="AC1828" s="4">
        <f t="shared" si="280"/>
        <v>1</v>
      </c>
      <c r="AD1828" s="2">
        <f>IF(COUNTIF(D$2:D1828,D1828)&gt;1,0,1)</f>
        <v>1</v>
      </c>
      <c r="AG1828" s="2">
        <f t="shared" si="281"/>
        <v>0</v>
      </c>
      <c r="AH1828" s="2">
        <f t="shared" si="287"/>
        <v>0</v>
      </c>
      <c r="AI1828" s="2">
        <f t="shared" si="282"/>
        <v>0</v>
      </c>
      <c r="AJ1828" s="44" t="str">
        <f t="shared" si="283"/>
        <v>30526698V30491044J</v>
      </c>
      <c r="AK1828" s="2">
        <f>IF(COUNTIF(AJ$2:AJ1828,AJ1828)&gt;1,0,1)</f>
        <v>1</v>
      </c>
      <c r="AL1828" s="2">
        <f t="shared" si="284"/>
        <v>1</v>
      </c>
      <c r="AM1828" s="2">
        <f t="shared" si="285"/>
        <v>0</v>
      </c>
      <c r="AN1828" s="2">
        <f t="shared" si="286"/>
        <v>0</v>
      </c>
      <c r="AO1828" s="2" t="str">
        <f>VLOOKUP(D1828,'[1]Matriculados PD 2015_2019'!$D:$F,3,0)</f>
        <v>completo</v>
      </c>
      <c r="AP1828" s="2">
        <f t="shared" si="288"/>
        <v>1</v>
      </c>
      <c r="AQ1828" s="2">
        <f t="shared" si="289"/>
        <v>0</v>
      </c>
    </row>
    <row r="1829" spans="1:43">
      <c r="A1829" s="2">
        <v>532</v>
      </c>
      <c r="B1829" s="6" t="s">
        <v>413</v>
      </c>
      <c r="C1829" s="7" t="s">
        <v>120</v>
      </c>
      <c r="D1829" s="7" t="s">
        <v>447</v>
      </c>
      <c r="E1829" s="7">
        <v>10054469</v>
      </c>
      <c r="F1829" s="7">
        <v>102483</v>
      </c>
      <c r="G1829" s="8" t="s">
        <v>448</v>
      </c>
      <c r="H1829" s="7" t="s">
        <v>83</v>
      </c>
      <c r="I1829" s="7" t="s">
        <v>74</v>
      </c>
      <c r="J1829" s="8" t="s">
        <v>75</v>
      </c>
      <c r="K1829" s="8" t="s">
        <v>449</v>
      </c>
      <c r="L1829" s="7">
        <v>2018</v>
      </c>
      <c r="M1829" s="9">
        <v>43630</v>
      </c>
      <c r="N1829" s="10" t="s">
        <v>70</v>
      </c>
      <c r="O1829" s="10">
        <v>0</v>
      </c>
      <c r="P1829" s="10" t="s">
        <v>78</v>
      </c>
      <c r="Q1829" s="10" t="s">
        <v>78</v>
      </c>
      <c r="R1829" s="10" t="s">
        <v>78</v>
      </c>
      <c r="S1829" s="10" t="s">
        <v>78</v>
      </c>
      <c r="T1829" s="8" t="s">
        <v>80</v>
      </c>
      <c r="U1829" s="7" t="s">
        <v>454</v>
      </c>
      <c r="V1829" s="8" t="s">
        <v>455</v>
      </c>
      <c r="W1829" s="7" t="s">
        <v>73</v>
      </c>
      <c r="X1829" s="11" t="s">
        <v>456</v>
      </c>
      <c r="Y1829" s="8">
        <v>170</v>
      </c>
      <c r="Z1829" s="8" t="s">
        <v>457</v>
      </c>
      <c r="AA1829" s="7" t="s">
        <v>263</v>
      </c>
      <c r="AB1829" s="12" t="s">
        <v>264</v>
      </c>
      <c r="AC1829" s="4">
        <f t="shared" si="280"/>
        <v>1</v>
      </c>
      <c r="AD1829" s="2">
        <f>IF(COUNTIF(D$2:D1829,D1829)&gt;1,0,1)</f>
        <v>0</v>
      </c>
      <c r="AG1829" s="2">
        <f t="shared" si="281"/>
        <v>0</v>
      </c>
      <c r="AH1829" s="2">
        <f t="shared" si="287"/>
        <v>0</v>
      </c>
      <c r="AI1829" s="2">
        <f t="shared" si="282"/>
        <v>0</v>
      </c>
      <c r="AJ1829" s="44" t="str">
        <f t="shared" si="283"/>
        <v>30526698V34024404K</v>
      </c>
      <c r="AK1829" s="2">
        <f>IF(COUNTIF(AJ$2:AJ1829,AJ1829)&gt;1,0,1)</f>
        <v>1</v>
      </c>
      <c r="AL1829" s="2">
        <f t="shared" si="284"/>
        <v>0</v>
      </c>
      <c r="AM1829" s="2">
        <f t="shared" si="285"/>
        <v>0</v>
      </c>
      <c r="AN1829" s="2">
        <f t="shared" si="286"/>
        <v>0</v>
      </c>
      <c r="AO1829" s="2" t="str">
        <f>VLOOKUP(D1829,'[1]Matriculados PD 2015_2019'!$D:$F,3,0)</f>
        <v>completo</v>
      </c>
      <c r="AP1829" s="2">
        <f t="shared" si="288"/>
        <v>0</v>
      </c>
      <c r="AQ1829" s="2">
        <f t="shared" si="289"/>
        <v>0</v>
      </c>
    </row>
    <row r="1830" spans="1:43">
      <c r="A1830" s="2">
        <v>532</v>
      </c>
      <c r="B1830" s="5" t="s">
        <v>413</v>
      </c>
      <c r="C1830" s="13" t="s">
        <v>120</v>
      </c>
      <c r="D1830" s="13" t="s">
        <v>447</v>
      </c>
      <c r="E1830" s="13">
        <v>10054469</v>
      </c>
      <c r="F1830" s="13">
        <v>102483</v>
      </c>
      <c r="G1830" s="14" t="s">
        <v>448</v>
      </c>
      <c r="H1830" s="13" t="s">
        <v>83</v>
      </c>
      <c r="I1830" s="13" t="s">
        <v>74</v>
      </c>
      <c r="J1830" s="14" t="s">
        <v>75</v>
      </c>
      <c r="K1830" s="14" t="s">
        <v>449</v>
      </c>
      <c r="L1830" s="13">
        <v>2018</v>
      </c>
      <c r="M1830" s="15">
        <v>43630</v>
      </c>
      <c r="N1830" s="16" t="s">
        <v>70</v>
      </c>
      <c r="O1830" s="16">
        <v>0</v>
      </c>
      <c r="P1830" s="16" t="s">
        <v>78</v>
      </c>
      <c r="Q1830" s="16" t="s">
        <v>78</v>
      </c>
      <c r="R1830" s="16" t="s">
        <v>78</v>
      </c>
      <c r="S1830" s="16" t="s">
        <v>78</v>
      </c>
      <c r="T1830" s="14" t="s">
        <v>90</v>
      </c>
      <c r="U1830" s="13" t="s">
        <v>450</v>
      </c>
      <c r="V1830" s="14" t="s">
        <v>451</v>
      </c>
      <c r="W1830" s="13" t="s">
        <v>83</v>
      </c>
      <c r="X1830" s="17" t="s">
        <v>452</v>
      </c>
      <c r="Y1830" s="14">
        <v>125</v>
      </c>
      <c r="Z1830" s="14" t="s">
        <v>453</v>
      </c>
      <c r="AA1830" s="13" t="s">
        <v>263</v>
      </c>
      <c r="AB1830" s="18" t="s">
        <v>264</v>
      </c>
      <c r="AC1830" s="4">
        <f t="shared" si="280"/>
        <v>1</v>
      </c>
      <c r="AD1830" s="2">
        <f>IF(COUNTIF(D$2:D1830,D1830)&gt;1,0,1)</f>
        <v>0</v>
      </c>
      <c r="AG1830" s="2">
        <f t="shared" si="281"/>
        <v>0</v>
      </c>
      <c r="AH1830" s="2">
        <f t="shared" si="287"/>
        <v>0</v>
      </c>
      <c r="AI1830" s="2">
        <f t="shared" si="282"/>
        <v>0</v>
      </c>
      <c r="AJ1830" s="44" t="str">
        <f t="shared" si="283"/>
        <v>30526698V30491044J</v>
      </c>
      <c r="AK1830" s="2">
        <f>IF(COUNTIF(AJ$2:AJ1830,AJ1830)&gt;1,0,1)</f>
        <v>0</v>
      </c>
      <c r="AL1830" s="2">
        <f t="shared" si="284"/>
        <v>0</v>
      </c>
      <c r="AM1830" s="2">
        <f t="shared" si="285"/>
        <v>0</v>
      </c>
      <c r="AN1830" s="2">
        <f t="shared" si="286"/>
        <v>0</v>
      </c>
      <c r="AO1830" s="2" t="str">
        <f>VLOOKUP(D1830,'[1]Matriculados PD 2015_2019'!$D:$F,3,0)</f>
        <v>completo</v>
      </c>
      <c r="AP1830" s="2">
        <f t="shared" si="288"/>
        <v>0</v>
      </c>
      <c r="AQ1830" s="2">
        <f t="shared" si="289"/>
        <v>0</v>
      </c>
    </row>
    <row r="1831" spans="1:43">
      <c r="A1831" s="2">
        <v>532</v>
      </c>
      <c r="B1831" s="6" t="s">
        <v>413</v>
      </c>
      <c r="C1831" s="7" t="s">
        <v>120</v>
      </c>
      <c r="D1831" s="7" t="s">
        <v>458</v>
      </c>
      <c r="E1831" s="7">
        <v>10065359</v>
      </c>
      <c r="F1831" s="7">
        <v>102483</v>
      </c>
      <c r="G1831" s="8" t="s">
        <v>459</v>
      </c>
      <c r="H1831" s="7" t="s">
        <v>73</v>
      </c>
      <c r="I1831" s="7" t="s">
        <v>74</v>
      </c>
      <c r="J1831" s="8" t="s">
        <v>75</v>
      </c>
      <c r="K1831" s="8" t="s">
        <v>460</v>
      </c>
      <c r="L1831" s="7">
        <v>2018</v>
      </c>
      <c r="M1831" s="9">
        <v>43504</v>
      </c>
      <c r="N1831" s="10" t="s">
        <v>77</v>
      </c>
      <c r="O1831" s="10">
        <v>0</v>
      </c>
      <c r="P1831" s="10" t="s">
        <v>78</v>
      </c>
      <c r="Q1831" s="10" t="s">
        <v>78</v>
      </c>
      <c r="R1831" s="10" t="s">
        <v>78</v>
      </c>
      <c r="S1831" s="10" t="s">
        <v>78</v>
      </c>
      <c r="T1831" s="8" t="s">
        <v>80</v>
      </c>
      <c r="U1831" s="7" t="s">
        <v>461</v>
      </c>
      <c r="V1831" s="8" t="s">
        <v>462</v>
      </c>
      <c r="W1831" s="7" t="s">
        <v>83</v>
      </c>
      <c r="X1831" s="11" t="s">
        <v>463</v>
      </c>
      <c r="Y1831" s="8">
        <v>381</v>
      </c>
      <c r="Z1831" s="8" t="s">
        <v>464</v>
      </c>
      <c r="AA1831" s="7" t="s">
        <v>263</v>
      </c>
      <c r="AB1831" s="12" t="s">
        <v>264</v>
      </c>
      <c r="AC1831" s="4">
        <f t="shared" si="280"/>
        <v>1</v>
      </c>
      <c r="AD1831" s="2">
        <f>IF(COUNTIF(D$2:D1831,D1831)&gt;1,0,1)</f>
        <v>1</v>
      </c>
      <c r="AG1831" s="2">
        <f t="shared" si="281"/>
        <v>0</v>
      </c>
      <c r="AH1831" s="2">
        <f t="shared" si="287"/>
        <v>0</v>
      </c>
      <c r="AI1831" s="2">
        <f t="shared" si="282"/>
        <v>1</v>
      </c>
      <c r="AJ1831" s="44" t="str">
        <f t="shared" si="283"/>
        <v>30527787W25953297M</v>
      </c>
      <c r="AK1831" s="2">
        <f>IF(COUNTIF(AJ$2:AJ1831,AJ1831)&gt;1,0,1)</f>
        <v>1</v>
      </c>
      <c r="AL1831" s="2">
        <f t="shared" si="284"/>
        <v>1</v>
      </c>
      <c r="AM1831" s="2">
        <f t="shared" si="285"/>
        <v>0</v>
      </c>
      <c r="AN1831" s="2">
        <f t="shared" si="286"/>
        <v>0</v>
      </c>
      <c r="AO1831" s="2" t="str">
        <f>VLOOKUP(D1831,'[1]Matriculados PD 2015_2019'!$D:$F,3,0)</f>
        <v>completo</v>
      </c>
      <c r="AP1831" s="2">
        <f t="shared" si="288"/>
        <v>1</v>
      </c>
      <c r="AQ1831" s="2">
        <f t="shared" si="289"/>
        <v>0</v>
      </c>
    </row>
    <row r="1832" spans="1:43">
      <c r="A1832" s="2">
        <v>532</v>
      </c>
      <c r="B1832" s="5" t="s">
        <v>413</v>
      </c>
      <c r="C1832" s="13" t="s">
        <v>120</v>
      </c>
      <c r="D1832" s="13" t="s">
        <v>458</v>
      </c>
      <c r="E1832" s="13">
        <v>10065359</v>
      </c>
      <c r="F1832" s="13">
        <v>102483</v>
      </c>
      <c r="G1832" s="14" t="s">
        <v>459</v>
      </c>
      <c r="H1832" s="13" t="s">
        <v>73</v>
      </c>
      <c r="I1832" s="13" t="s">
        <v>74</v>
      </c>
      <c r="J1832" s="14" t="s">
        <v>75</v>
      </c>
      <c r="K1832" s="14" t="s">
        <v>460</v>
      </c>
      <c r="L1832" s="13">
        <v>2018</v>
      </c>
      <c r="M1832" s="15">
        <v>43504</v>
      </c>
      <c r="N1832" s="16" t="s">
        <v>77</v>
      </c>
      <c r="O1832" s="16">
        <v>0</v>
      </c>
      <c r="P1832" s="16" t="s">
        <v>78</v>
      </c>
      <c r="Q1832" s="16" t="s">
        <v>78</v>
      </c>
      <c r="R1832" s="16" t="s">
        <v>78</v>
      </c>
      <c r="S1832" s="16" t="s">
        <v>78</v>
      </c>
      <c r="T1832" s="14" t="s">
        <v>80</v>
      </c>
      <c r="U1832" s="13" t="s">
        <v>465</v>
      </c>
      <c r="V1832" s="14" t="s">
        <v>466</v>
      </c>
      <c r="W1832" s="13" t="s">
        <v>83</v>
      </c>
      <c r="X1832" s="17" t="s">
        <v>463</v>
      </c>
      <c r="Y1832" s="14">
        <v>381</v>
      </c>
      <c r="Z1832" s="14" t="s">
        <v>464</v>
      </c>
      <c r="AA1832" s="13" t="s">
        <v>263</v>
      </c>
      <c r="AB1832" s="18" t="s">
        <v>264</v>
      </c>
      <c r="AC1832" s="4">
        <f t="shared" si="280"/>
        <v>1</v>
      </c>
      <c r="AD1832" s="2">
        <f>IF(COUNTIF(D$2:D1832,D1832)&gt;1,0,1)</f>
        <v>0</v>
      </c>
      <c r="AG1832" s="2">
        <f t="shared" si="281"/>
        <v>0</v>
      </c>
      <c r="AH1832" s="2">
        <f t="shared" si="287"/>
        <v>0</v>
      </c>
      <c r="AI1832" s="2">
        <f t="shared" si="282"/>
        <v>0</v>
      </c>
      <c r="AJ1832" s="44" t="str">
        <f t="shared" si="283"/>
        <v>30527787W30520174W</v>
      </c>
      <c r="AK1832" s="2">
        <f>IF(COUNTIF(AJ$2:AJ1832,AJ1832)&gt;1,0,1)</f>
        <v>1</v>
      </c>
      <c r="AL1832" s="2">
        <f t="shared" si="284"/>
        <v>0</v>
      </c>
      <c r="AM1832" s="2">
        <f t="shared" si="285"/>
        <v>0</v>
      </c>
      <c r="AN1832" s="2">
        <f t="shared" si="286"/>
        <v>0</v>
      </c>
      <c r="AO1832" s="2" t="str">
        <f>VLOOKUP(D1832,'[1]Matriculados PD 2015_2019'!$D:$F,3,0)</f>
        <v>completo</v>
      </c>
      <c r="AP1832" s="2">
        <f t="shared" si="288"/>
        <v>0</v>
      </c>
      <c r="AQ1832" s="2">
        <f t="shared" si="289"/>
        <v>0</v>
      </c>
    </row>
    <row r="1833" spans="1:43">
      <c r="A1833" s="2">
        <v>532</v>
      </c>
      <c r="B1833" s="6" t="s">
        <v>413</v>
      </c>
      <c r="C1833" s="7" t="s">
        <v>120</v>
      </c>
      <c r="D1833" s="7" t="s">
        <v>458</v>
      </c>
      <c r="E1833" s="7">
        <v>10065359</v>
      </c>
      <c r="F1833" s="7">
        <v>102483</v>
      </c>
      <c r="G1833" s="8" t="s">
        <v>459</v>
      </c>
      <c r="H1833" s="7" t="s">
        <v>73</v>
      </c>
      <c r="I1833" s="7" t="s">
        <v>74</v>
      </c>
      <c r="J1833" s="8" t="s">
        <v>75</v>
      </c>
      <c r="K1833" s="8" t="s">
        <v>460</v>
      </c>
      <c r="L1833" s="7">
        <v>2018</v>
      </c>
      <c r="M1833" s="9">
        <v>43504</v>
      </c>
      <c r="N1833" s="10" t="s">
        <v>77</v>
      </c>
      <c r="O1833" s="10">
        <v>0</v>
      </c>
      <c r="P1833" s="10" t="s">
        <v>78</v>
      </c>
      <c r="Q1833" s="10" t="s">
        <v>78</v>
      </c>
      <c r="R1833" s="10" t="s">
        <v>78</v>
      </c>
      <c r="S1833" s="10" t="s">
        <v>78</v>
      </c>
      <c r="T1833" s="8" t="s">
        <v>90</v>
      </c>
      <c r="U1833" s="7" t="s">
        <v>461</v>
      </c>
      <c r="V1833" s="8" t="s">
        <v>462</v>
      </c>
      <c r="W1833" s="7" t="s">
        <v>83</v>
      </c>
      <c r="X1833" s="11" t="s">
        <v>463</v>
      </c>
      <c r="Y1833" s="8">
        <v>381</v>
      </c>
      <c r="Z1833" s="8" t="s">
        <v>464</v>
      </c>
      <c r="AA1833" s="7" t="s">
        <v>263</v>
      </c>
      <c r="AB1833" s="12" t="s">
        <v>264</v>
      </c>
      <c r="AC1833" s="4">
        <f t="shared" si="280"/>
        <v>1</v>
      </c>
      <c r="AD1833" s="2">
        <f>IF(COUNTIF(D$2:D1833,D1833)&gt;1,0,1)</f>
        <v>0</v>
      </c>
      <c r="AG1833" s="2">
        <f t="shared" si="281"/>
        <v>0</v>
      </c>
      <c r="AH1833" s="2">
        <f t="shared" si="287"/>
        <v>0</v>
      </c>
      <c r="AI1833" s="2">
        <f t="shared" si="282"/>
        <v>0</v>
      </c>
      <c r="AJ1833" s="44" t="str">
        <f t="shared" si="283"/>
        <v>30527787W25953297M</v>
      </c>
      <c r="AK1833" s="2">
        <f>IF(COUNTIF(AJ$2:AJ1833,AJ1833)&gt;1,0,1)</f>
        <v>0</v>
      </c>
      <c r="AL1833" s="2">
        <f t="shared" si="284"/>
        <v>0</v>
      </c>
      <c r="AM1833" s="2">
        <f t="shared" si="285"/>
        <v>0</v>
      </c>
      <c r="AN1833" s="2">
        <f t="shared" si="286"/>
        <v>0</v>
      </c>
      <c r="AO1833" s="2" t="str">
        <f>VLOOKUP(D1833,'[1]Matriculados PD 2015_2019'!$D:$F,3,0)</f>
        <v>completo</v>
      </c>
      <c r="AP1833" s="2">
        <f t="shared" si="288"/>
        <v>0</v>
      </c>
      <c r="AQ1833" s="2">
        <f t="shared" si="289"/>
        <v>0</v>
      </c>
    </row>
    <row r="1834" spans="1:43">
      <c r="A1834" s="2">
        <v>532</v>
      </c>
      <c r="B1834" s="6" t="s">
        <v>413</v>
      </c>
      <c r="C1834" s="7" t="s">
        <v>120</v>
      </c>
      <c r="D1834" s="7" t="s">
        <v>467</v>
      </c>
      <c r="E1834" s="7">
        <v>10136022</v>
      </c>
      <c r="F1834" s="7">
        <v>102483</v>
      </c>
      <c r="G1834" s="8" t="s">
        <v>468</v>
      </c>
      <c r="H1834" s="7" t="s">
        <v>83</v>
      </c>
      <c r="I1834" s="7" t="s">
        <v>74</v>
      </c>
      <c r="J1834" s="8" t="s">
        <v>75</v>
      </c>
      <c r="K1834" s="8" t="s">
        <v>469</v>
      </c>
      <c r="L1834" s="7">
        <v>2018</v>
      </c>
      <c r="M1834" s="9">
        <v>43476</v>
      </c>
      <c r="N1834" s="10" t="s">
        <v>77</v>
      </c>
      <c r="O1834" s="10">
        <v>0</v>
      </c>
      <c r="P1834" s="10" t="s">
        <v>78</v>
      </c>
      <c r="Q1834" s="10" t="s">
        <v>78</v>
      </c>
      <c r="R1834" s="10" t="s">
        <v>78</v>
      </c>
      <c r="S1834" s="10" t="s">
        <v>78</v>
      </c>
      <c r="T1834" s="8" t="s">
        <v>80</v>
      </c>
      <c r="U1834" s="7" t="s">
        <v>470</v>
      </c>
      <c r="V1834" s="8" t="s">
        <v>471</v>
      </c>
      <c r="W1834" s="7" t="s">
        <v>83</v>
      </c>
      <c r="X1834" s="11" t="s">
        <v>452</v>
      </c>
      <c r="Y1834" s="8">
        <v>150</v>
      </c>
      <c r="Z1834" s="8" t="s">
        <v>472</v>
      </c>
      <c r="AA1834" s="7" t="s">
        <v>263</v>
      </c>
      <c r="AB1834" s="12" t="s">
        <v>264</v>
      </c>
      <c r="AC1834" s="4">
        <f t="shared" si="280"/>
        <v>1</v>
      </c>
      <c r="AD1834" s="2">
        <f>IF(COUNTIF(D$2:D1834,D1834)&gt;1,0,1)</f>
        <v>1</v>
      </c>
      <c r="AG1834" s="2">
        <f t="shared" si="281"/>
        <v>0</v>
      </c>
      <c r="AH1834" s="2">
        <f t="shared" si="287"/>
        <v>0</v>
      </c>
      <c r="AI1834" s="2">
        <f t="shared" si="282"/>
        <v>1</v>
      </c>
      <c r="AJ1834" s="44" t="str">
        <f t="shared" si="283"/>
        <v>30542544Q30432323B</v>
      </c>
      <c r="AK1834" s="2">
        <f>IF(COUNTIF(AJ$2:AJ1834,AJ1834)&gt;1,0,1)</f>
        <v>1</v>
      </c>
      <c r="AL1834" s="2">
        <f t="shared" si="284"/>
        <v>0</v>
      </c>
      <c r="AM1834" s="2">
        <f t="shared" si="285"/>
        <v>0</v>
      </c>
      <c r="AN1834" s="2">
        <f t="shared" si="286"/>
        <v>0</v>
      </c>
      <c r="AO1834" s="2" t="str">
        <f>VLOOKUP(D1834,'[1]Matriculados PD 2015_2019'!$D:$F,3,0)</f>
        <v>parcial</v>
      </c>
      <c r="AP1834" s="2">
        <f t="shared" si="288"/>
        <v>0</v>
      </c>
      <c r="AQ1834" s="2">
        <f t="shared" si="289"/>
        <v>1</v>
      </c>
    </row>
    <row r="1835" spans="1:43">
      <c r="A1835" s="2">
        <v>532</v>
      </c>
      <c r="B1835" s="5" t="s">
        <v>413</v>
      </c>
      <c r="C1835" s="13" t="s">
        <v>120</v>
      </c>
      <c r="D1835" s="13" t="s">
        <v>467</v>
      </c>
      <c r="E1835" s="13">
        <v>10136022</v>
      </c>
      <c r="F1835" s="13">
        <v>102483</v>
      </c>
      <c r="G1835" s="14" t="s">
        <v>468</v>
      </c>
      <c r="H1835" s="13" t="s">
        <v>83</v>
      </c>
      <c r="I1835" s="13" t="s">
        <v>74</v>
      </c>
      <c r="J1835" s="14" t="s">
        <v>75</v>
      </c>
      <c r="K1835" s="14" t="s">
        <v>469</v>
      </c>
      <c r="L1835" s="13">
        <v>2018</v>
      </c>
      <c r="M1835" s="15">
        <v>43476</v>
      </c>
      <c r="N1835" s="16" t="s">
        <v>77</v>
      </c>
      <c r="O1835" s="16">
        <v>0</v>
      </c>
      <c r="P1835" s="16" t="s">
        <v>78</v>
      </c>
      <c r="Q1835" s="16" t="s">
        <v>78</v>
      </c>
      <c r="R1835" s="16" t="s">
        <v>78</v>
      </c>
      <c r="S1835" s="16" t="s">
        <v>78</v>
      </c>
      <c r="T1835" s="14" t="s">
        <v>90</v>
      </c>
      <c r="U1835" s="13" t="s">
        <v>470</v>
      </c>
      <c r="V1835" s="14" t="s">
        <v>471</v>
      </c>
      <c r="W1835" s="13" t="s">
        <v>83</v>
      </c>
      <c r="X1835" s="17" t="s">
        <v>452</v>
      </c>
      <c r="Y1835" s="14">
        <v>150</v>
      </c>
      <c r="Z1835" s="14" t="s">
        <v>472</v>
      </c>
      <c r="AA1835" s="13" t="s">
        <v>263</v>
      </c>
      <c r="AB1835" s="18" t="s">
        <v>264</v>
      </c>
      <c r="AC1835" s="4">
        <f t="shared" si="280"/>
        <v>1</v>
      </c>
      <c r="AD1835" s="2">
        <f>IF(COUNTIF(D$2:D1835,D1835)&gt;1,0,1)</f>
        <v>0</v>
      </c>
      <c r="AG1835" s="2">
        <f t="shared" si="281"/>
        <v>0</v>
      </c>
      <c r="AH1835" s="2">
        <f t="shared" si="287"/>
        <v>0</v>
      </c>
      <c r="AI1835" s="2">
        <f t="shared" si="282"/>
        <v>0</v>
      </c>
      <c r="AJ1835" s="44" t="str">
        <f t="shared" si="283"/>
        <v>30542544Q30432323B</v>
      </c>
      <c r="AK1835" s="2">
        <f>IF(COUNTIF(AJ$2:AJ1835,AJ1835)&gt;1,0,1)</f>
        <v>0</v>
      </c>
      <c r="AL1835" s="2">
        <f t="shared" si="284"/>
        <v>0</v>
      </c>
      <c r="AM1835" s="2">
        <f t="shared" si="285"/>
        <v>0</v>
      </c>
      <c r="AN1835" s="2">
        <f t="shared" si="286"/>
        <v>0</v>
      </c>
      <c r="AO1835" s="2" t="str">
        <f>VLOOKUP(D1835,'[1]Matriculados PD 2015_2019'!$D:$F,3,0)</f>
        <v>parcial</v>
      </c>
      <c r="AP1835" s="2">
        <f t="shared" si="288"/>
        <v>0</v>
      </c>
      <c r="AQ1835" s="2">
        <f t="shared" si="289"/>
        <v>0</v>
      </c>
    </row>
    <row r="1836" spans="1:43">
      <c r="A1836" s="2">
        <v>532</v>
      </c>
      <c r="B1836" s="6" t="s">
        <v>413</v>
      </c>
      <c r="C1836" s="7" t="s">
        <v>120</v>
      </c>
      <c r="D1836" s="7" t="s">
        <v>473</v>
      </c>
      <c r="E1836" s="7">
        <v>1001910</v>
      </c>
      <c r="F1836" s="7">
        <v>102483</v>
      </c>
      <c r="G1836" s="8" t="s">
        <v>474</v>
      </c>
      <c r="H1836" s="7" t="s">
        <v>83</v>
      </c>
      <c r="I1836" s="7" t="s">
        <v>74</v>
      </c>
      <c r="J1836" s="8" t="s">
        <v>75</v>
      </c>
      <c r="K1836" s="8" t="s">
        <v>475</v>
      </c>
      <c r="L1836" s="7">
        <v>2018</v>
      </c>
      <c r="M1836" s="9">
        <v>43550</v>
      </c>
      <c r="N1836" s="10" t="s">
        <v>77</v>
      </c>
      <c r="O1836" s="10">
        <v>0</v>
      </c>
      <c r="P1836" s="10" t="s">
        <v>78</v>
      </c>
      <c r="Q1836" s="10" t="s">
        <v>78</v>
      </c>
      <c r="R1836" s="10" t="s">
        <v>78</v>
      </c>
      <c r="S1836" s="10" t="s">
        <v>78</v>
      </c>
      <c r="T1836" s="8" t="s">
        <v>80</v>
      </c>
      <c r="U1836" s="7" t="s">
        <v>476</v>
      </c>
      <c r="V1836" s="8" t="s">
        <v>477</v>
      </c>
      <c r="W1836" s="7" t="s">
        <v>83</v>
      </c>
      <c r="X1836" s="11" t="s">
        <v>456</v>
      </c>
      <c r="Y1836" s="8">
        <v>130</v>
      </c>
      <c r="Z1836" s="8" t="s">
        <v>478</v>
      </c>
      <c r="AA1836" s="7" t="s">
        <v>263</v>
      </c>
      <c r="AB1836" s="12" t="s">
        <v>264</v>
      </c>
      <c r="AC1836" s="4">
        <f t="shared" si="280"/>
        <v>1</v>
      </c>
      <c r="AD1836" s="2">
        <f>IF(COUNTIF(D$2:D1836,D1836)&gt;1,0,1)</f>
        <v>1</v>
      </c>
      <c r="AG1836" s="2">
        <f t="shared" si="281"/>
        <v>0</v>
      </c>
      <c r="AH1836" s="2">
        <f t="shared" si="287"/>
        <v>0</v>
      </c>
      <c r="AI1836" s="2">
        <f t="shared" si="282"/>
        <v>1</v>
      </c>
      <c r="AJ1836" s="44" t="str">
        <f t="shared" si="283"/>
        <v>30788402G30481772X</v>
      </c>
      <c r="AK1836" s="2">
        <f>IF(COUNTIF(AJ$2:AJ1836,AJ1836)&gt;1,0,1)</f>
        <v>1</v>
      </c>
      <c r="AL1836" s="2">
        <f t="shared" si="284"/>
        <v>0</v>
      </c>
      <c r="AM1836" s="2">
        <f t="shared" si="285"/>
        <v>0</v>
      </c>
      <c r="AN1836" s="2">
        <f t="shared" si="286"/>
        <v>0</v>
      </c>
      <c r="AO1836" s="2" t="str">
        <f>VLOOKUP(D1836,'[1]Matriculados PD 2015_2019'!$D:$F,3,0)</f>
        <v>completo</v>
      </c>
      <c r="AP1836" s="2">
        <f t="shared" si="288"/>
        <v>1</v>
      </c>
      <c r="AQ1836" s="2">
        <f t="shared" si="289"/>
        <v>0</v>
      </c>
    </row>
    <row r="1837" spans="1:43">
      <c r="A1837" s="2">
        <v>532</v>
      </c>
      <c r="B1837" s="5" t="s">
        <v>413</v>
      </c>
      <c r="C1837" s="13" t="s">
        <v>120</v>
      </c>
      <c r="D1837" s="13" t="s">
        <v>473</v>
      </c>
      <c r="E1837" s="13">
        <v>1001910</v>
      </c>
      <c r="F1837" s="13">
        <v>102483</v>
      </c>
      <c r="G1837" s="14" t="s">
        <v>474</v>
      </c>
      <c r="H1837" s="13" t="s">
        <v>83</v>
      </c>
      <c r="I1837" s="13" t="s">
        <v>74</v>
      </c>
      <c r="J1837" s="14" t="s">
        <v>75</v>
      </c>
      <c r="K1837" s="14" t="s">
        <v>475</v>
      </c>
      <c r="L1837" s="13">
        <v>2018</v>
      </c>
      <c r="M1837" s="15">
        <v>43550</v>
      </c>
      <c r="N1837" s="16" t="s">
        <v>77</v>
      </c>
      <c r="O1837" s="16">
        <v>0</v>
      </c>
      <c r="P1837" s="16" t="s">
        <v>78</v>
      </c>
      <c r="Q1837" s="16" t="s">
        <v>78</v>
      </c>
      <c r="R1837" s="16" t="s">
        <v>78</v>
      </c>
      <c r="S1837" s="16" t="s">
        <v>78</v>
      </c>
      <c r="T1837" s="14" t="s">
        <v>90</v>
      </c>
      <c r="U1837" s="13" t="s">
        <v>476</v>
      </c>
      <c r="V1837" s="14" t="s">
        <v>477</v>
      </c>
      <c r="W1837" s="13" t="s">
        <v>83</v>
      </c>
      <c r="X1837" s="17" t="s">
        <v>456</v>
      </c>
      <c r="Y1837" s="14">
        <v>130</v>
      </c>
      <c r="Z1837" s="14" t="s">
        <v>478</v>
      </c>
      <c r="AA1837" s="13" t="s">
        <v>263</v>
      </c>
      <c r="AB1837" s="18" t="s">
        <v>264</v>
      </c>
      <c r="AC1837" s="4">
        <f t="shared" si="280"/>
        <v>1</v>
      </c>
      <c r="AD1837" s="2">
        <f>IF(COUNTIF(D$2:D1837,D1837)&gt;1,0,1)</f>
        <v>0</v>
      </c>
      <c r="AG1837" s="2">
        <f t="shared" si="281"/>
        <v>0</v>
      </c>
      <c r="AH1837" s="2">
        <f t="shared" si="287"/>
        <v>0</v>
      </c>
      <c r="AI1837" s="2">
        <f t="shared" si="282"/>
        <v>0</v>
      </c>
      <c r="AJ1837" s="44" t="str">
        <f t="shared" si="283"/>
        <v>30788402G30481772X</v>
      </c>
      <c r="AK1837" s="2">
        <f>IF(COUNTIF(AJ$2:AJ1837,AJ1837)&gt;1,0,1)</f>
        <v>0</v>
      </c>
      <c r="AL1837" s="2">
        <f t="shared" si="284"/>
        <v>0</v>
      </c>
      <c r="AM1837" s="2">
        <f t="shared" si="285"/>
        <v>0</v>
      </c>
      <c r="AN1837" s="2">
        <f t="shared" si="286"/>
        <v>0</v>
      </c>
      <c r="AO1837" s="2" t="str">
        <f>VLOOKUP(D1837,'[1]Matriculados PD 2015_2019'!$D:$F,3,0)</f>
        <v>completo</v>
      </c>
      <c r="AP1837" s="2">
        <f t="shared" si="288"/>
        <v>0</v>
      </c>
      <c r="AQ1837" s="2">
        <f t="shared" si="289"/>
        <v>0</v>
      </c>
    </row>
    <row r="1838" spans="1:43">
      <c r="A1838" s="2">
        <v>532</v>
      </c>
      <c r="B1838" s="6" t="s">
        <v>413</v>
      </c>
      <c r="C1838" s="7" t="s">
        <v>120</v>
      </c>
      <c r="D1838" s="7" t="s">
        <v>479</v>
      </c>
      <c r="E1838" s="7">
        <v>10024411</v>
      </c>
      <c r="F1838" s="7">
        <v>102483</v>
      </c>
      <c r="G1838" s="8" t="s">
        <v>480</v>
      </c>
      <c r="H1838" s="7" t="s">
        <v>83</v>
      </c>
      <c r="I1838" s="7" t="s">
        <v>74</v>
      </c>
      <c r="J1838" s="8" t="s">
        <v>75</v>
      </c>
      <c r="K1838" s="8" t="s">
        <v>481</v>
      </c>
      <c r="L1838" s="7">
        <v>2018</v>
      </c>
      <c r="M1838" s="9">
        <v>43613</v>
      </c>
      <c r="N1838" s="10" t="s">
        <v>77</v>
      </c>
      <c r="O1838" s="10">
        <v>0</v>
      </c>
      <c r="P1838" s="10" t="s">
        <v>78</v>
      </c>
      <c r="Q1838" s="10" t="s">
        <v>78</v>
      </c>
      <c r="R1838" s="10" t="s">
        <v>78</v>
      </c>
      <c r="S1838" s="10" t="s">
        <v>78</v>
      </c>
      <c r="T1838" s="8" t="s">
        <v>80</v>
      </c>
      <c r="U1838" s="7" t="s">
        <v>482</v>
      </c>
      <c r="V1838" s="8" t="s">
        <v>483</v>
      </c>
      <c r="W1838" s="7" t="s">
        <v>83</v>
      </c>
      <c r="X1838" s="11" t="s">
        <v>419</v>
      </c>
      <c r="Y1838" s="8">
        <v>650</v>
      </c>
      <c r="Z1838" s="8" t="s">
        <v>484</v>
      </c>
      <c r="AA1838" s="7" t="s">
        <v>263</v>
      </c>
      <c r="AB1838" s="12" t="s">
        <v>264</v>
      </c>
      <c r="AC1838" s="4">
        <f t="shared" si="280"/>
        <v>1</v>
      </c>
      <c r="AD1838" s="2">
        <f>IF(COUNTIF(D$2:D1838,D1838)&gt;1,0,1)</f>
        <v>1</v>
      </c>
      <c r="AG1838" s="2">
        <f t="shared" si="281"/>
        <v>0</v>
      </c>
      <c r="AH1838" s="2">
        <f t="shared" si="287"/>
        <v>0</v>
      </c>
      <c r="AI1838" s="2">
        <f t="shared" si="282"/>
        <v>1</v>
      </c>
      <c r="AJ1838" s="44" t="str">
        <f t="shared" si="283"/>
        <v>30824247S30503816C</v>
      </c>
      <c r="AK1838" s="2">
        <f>IF(COUNTIF(AJ$2:AJ1838,AJ1838)&gt;1,0,1)</f>
        <v>1</v>
      </c>
      <c r="AL1838" s="2">
        <f t="shared" si="284"/>
        <v>1</v>
      </c>
      <c r="AM1838" s="2">
        <f t="shared" si="285"/>
        <v>0</v>
      </c>
      <c r="AN1838" s="2">
        <f t="shared" si="286"/>
        <v>0</v>
      </c>
      <c r="AO1838" s="2" t="str">
        <f>VLOOKUP(D1838,'[1]Matriculados PD 2015_2019'!$D:$F,3,0)</f>
        <v>completo</v>
      </c>
      <c r="AP1838" s="2">
        <f t="shared" si="288"/>
        <v>1</v>
      </c>
      <c r="AQ1838" s="2">
        <f t="shared" si="289"/>
        <v>0</v>
      </c>
    </row>
    <row r="1839" spans="1:43">
      <c r="A1839" s="2">
        <v>532</v>
      </c>
      <c r="B1839" s="6" t="s">
        <v>413</v>
      </c>
      <c r="C1839" s="7" t="s">
        <v>120</v>
      </c>
      <c r="D1839" s="7" t="s">
        <v>479</v>
      </c>
      <c r="E1839" s="7">
        <v>10024411</v>
      </c>
      <c r="F1839" s="7">
        <v>102483</v>
      </c>
      <c r="G1839" s="8" t="s">
        <v>480</v>
      </c>
      <c r="H1839" s="7" t="s">
        <v>83</v>
      </c>
      <c r="I1839" s="7" t="s">
        <v>74</v>
      </c>
      <c r="J1839" s="8" t="s">
        <v>75</v>
      </c>
      <c r="K1839" s="8" t="s">
        <v>481</v>
      </c>
      <c r="L1839" s="7">
        <v>2018</v>
      </c>
      <c r="M1839" s="9">
        <v>43613</v>
      </c>
      <c r="N1839" s="10" t="s">
        <v>77</v>
      </c>
      <c r="O1839" s="10">
        <v>0</v>
      </c>
      <c r="P1839" s="10" t="s">
        <v>78</v>
      </c>
      <c r="Q1839" s="10" t="s">
        <v>78</v>
      </c>
      <c r="R1839" s="10" t="s">
        <v>78</v>
      </c>
      <c r="S1839" s="10" t="s">
        <v>78</v>
      </c>
      <c r="T1839" s="8" t="s">
        <v>80</v>
      </c>
      <c r="U1839" s="7" t="s">
        <v>485</v>
      </c>
      <c r="V1839" s="8" t="s">
        <v>486</v>
      </c>
      <c r="W1839" s="7" t="s">
        <v>73</v>
      </c>
      <c r="X1839" s="11" t="s">
        <v>419</v>
      </c>
      <c r="Y1839" s="8">
        <v>650</v>
      </c>
      <c r="Z1839" s="8" t="s">
        <v>484</v>
      </c>
      <c r="AA1839" s="7" t="s">
        <v>263</v>
      </c>
      <c r="AB1839" s="12" t="s">
        <v>264</v>
      </c>
      <c r="AC1839" s="4">
        <f t="shared" si="280"/>
        <v>1</v>
      </c>
      <c r="AD1839" s="2">
        <f>IF(COUNTIF(D$2:D1839,D1839)&gt;1,0,1)</f>
        <v>0</v>
      </c>
      <c r="AG1839" s="2">
        <f t="shared" si="281"/>
        <v>0</v>
      </c>
      <c r="AH1839" s="2">
        <f t="shared" si="287"/>
        <v>0</v>
      </c>
      <c r="AI1839" s="2">
        <f t="shared" si="282"/>
        <v>0</v>
      </c>
      <c r="AJ1839" s="44" t="str">
        <f t="shared" si="283"/>
        <v>30824247S44354905A</v>
      </c>
      <c r="AK1839" s="2">
        <f>IF(COUNTIF(AJ$2:AJ1839,AJ1839)&gt;1,0,1)</f>
        <v>1</v>
      </c>
      <c r="AL1839" s="2">
        <f t="shared" si="284"/>
        <v>0</v>
      </c>
      <c r="AM1839" s="2">
        <f t="shared" si="285"/>
        <v>0</v>
      </c>
      <c r="AN1839" s="2">
        <f t="shared" si="286"/>
        <v>0</v>
      </c>
      <c r="AO1839" s="2" t="str">
        <f>VLOOKUP(D1839,'[1]Matriculados PD 2015_2019'!$D:$F,3,0)</f>
        <v>completo</v>
      </c>
      <c r="AP1839" s="2">
        <f t="shared" si="288"/>
        <v>0</v>
      </c>
      <c r="AQ1839" s="2">
        <f t="shared" si="289"/>
        <v>0</v>
      </c>
    </row>
    <row r="1840" spans="1:43">
      <c r="A1840" s="2">
        <v>532</v>
      </c>
      <c r="B1840" s="5" t="s">
        <v>413</v>
      </c>
      <c r="C1840" s="13" t="s">
        <v>120</v>
      </c>
      <c r="D1840" s="13" t="s">
        <v>479</v>
      </c>
      <c r="E1840" s="13">
        <v>10024411</v>
      </c>
      <c r="F1840" s="13">
        <v>102483</v>
      </c>
      <c r="G1840" s="14" t="s">
        <v>480</v>
      </c>
      <c r="H1840" s="13" t="s">
        <v>83</v>
      </c>
      <c r="I1840" s="13" t="s">
        <v>74</v>
      </c>
      <c r="J1840" s="14" t="s">
        <v>75</v>
      </c>
      <c r="K1840" s="14" t="s">
        <v>481</v>
      </c>
      <c r="L1840" s="13">
        <v>2018</v>
      </c>
      <c r="M1840" s="15">
        <v>43613</v>
      </c>
      <c r="N1840" s="16" t="s">
        <v>77</v>
      </c>
      <c r="O1840" s="16">
        <v>0</v>
      </c>
      <c r="P1840" s="16" t="s">
        <v>78</v>
      </c>
      <c r="Q1840" s="16" t="s">
        <v>78</v>
      </c>
      <c r="R1840" s="16" t="s">
        <v>78</v>
      </c>
      <c r="S1840" s="16" t="s">
        <v>78</v>
      </c>
      <c r="T1840" s="14" t="s">
        <v>90</v>
      </c>
      <c r="U1840" s="13" t="s">
        <v>485</v>
      </c>
      <c r="V1840" s="14" t="s">
        <v>486</v>
      </c>
      <c r="W1840" s="13" t="s">
        <v>73</v>
      </c>
      <c r="X1840" s="17" t="s">
        <v>419</v>
      </c>
      <c r="Y1840" s="14">
        <v>650</v>
      </c>
      <c r="Z1840" s="14" t="s">
        <v>484</v>
      </c>
      <c r="AA1840" s="13" t="s">
        <v>263</v>
      </c>
      <c r="AB1840" s="18" t="s">
        <v>264</v>
      </c>
      <c r="AC1840" s="4">
        <f t="shared" si="280"/>
        <v>1</v>
      </c>
      <c r="AD1840" s="2">
        <f>IF(COUNTIF(D$2:D1840,D1840)&gt;1,0,1)</f>
        <v>0</v>
      </c>
      <c r="AG1840" s="2">
        <f t="shared" si="281"/>
        <v>0</v>
      </c>
      <c r="AH1840" s="2">
        <f t="shared" si="287"/>
        <v>0</v>
      </c>
      <c r="AI1840" s="2">
        <f t="shared" si="282"/>
        <v>0</v>
      </c>
      <c r="AJ1840" s="44" t="str">
        <f t="shared" si="283"/>
        <v>30824247S44354905A</v>
      </c>
      <c r="AK1840" s="2">
        <f>IF(COUNTIF(AJ$2:AJ1840,AJ1840)&gt;1,0,1)</f>
        <v>0</v>
      </c>
      <c r="AL1840" s="2">
        <f t="shared" si="284"/>
        <v>0</v>
      </c>
      <c r="AM1840" s="2">
        <f t="shared" si="285"/>
        <v>0</v>
      </c>
      <c r="AN1840" s="2">
        <f t="shared" si="286"/>
        <v>0</v>
      </c>
      <c r="AO1840" s="2" t="str">
        <f>VLOOKUP(D1840,'[1]Matriculados PD 2015_2019'!$D:$F,3,0)</f>
        <v>completo</v>
      </c>
      <c r="AP1840" s="2">
        <f t="shared" si="288"/>
        <v>0</v>
      </c>
      <c r="AQ1840" s="2">
        <f t="shared" si="289"/>
        <v>0</v>
      </c>
    </row>
    <row r="1841" spans="1:43">
      <c r="A1841" s="2">
        <v>532</v>
      </c>
      <c r="B1841" s="6" t="s">
        <v>413</v>
      </c>
      <c r="C1841" s="7" t="s">
        <v>120</v>
      </c>
      <c r="D1841" s="7" t="s">
        <v>487</v>
      </c>
      <c r="E1841" s="7">
        <v>90009945</v>
      </c>
      <c r="F1841" s="7">
        <v>102483</v>
      </c>
      <c r="G1841" s="8" t="s">
        <v>488</v>
      </c>
      <c r="H1841" s="7" t="s">
        <v>83</v>
      </c>
      <c r="I1841" s="7" t="s">
        <v>74</v>
      </c>
      <c r="J1841" s="8" t="s">
        <v>75</v>
      </c>
      <c r="K1841" s="8" t="s">
        <v>489</v>
      </c>
      <c r="L1841" s="7">
        <v>2018</v>
      </c>
      <c r="M1841" s="9">
        <v>43738</v>
      </c>
      <c r="N1841" s="10" t="s">
        <v>77</v>
      </c>
      <c r="O1841" s="10">
        <v>0</v>
      </c>
      <c r="P1841" s="10" t="s">
        <v>78</v>
      </c>
      <c r="Q1841" s="10" t="s">
        <v>79</v>
      </c>
      <c r="R1841" s="10" t="s">
        <v>78</v>
      </c>
      <c r="S1841" s="10" t="s">
        <v>78</v>
      </c>
      <c r="T1841" s="8" t="s">
        <v>80</v>
      </c>
      <c r="U1841" s="7" t="s">
        <v>490</v>
      </c>
      <c r="V1841" s="8" t="s">
        <v>491</v>
      </c>
      <c r="W1841" s="7" t="s">
        <v>83</v>
      </c>
      <c r="X1841" s="11" t="s">
        <v>419</v>
      </c>
      <c r="Y1841" s="8">
        <v>265</v>
      </c>
      <c r="Z1841" s="8" t="s">
        <v>492</v>
      </c>
      <c r="AA1841" s="7" t="s">
        <v>99</v>
      </c>
      <c r="AB1841" s="12" t="s">
        <v>100</v>
      </c>
      <c r="AC1841" s="4">
        <f t="shared" si="280"/>
        <v>1</v>
      </c>
      <c r="AD1841" s="2">
        <f>IF(COUNTIF(D$2:D1841,D1841)&gt;1,0,1)</f>
        <v>1</v>
      </c>
      <c r="AG1841" s="2">
        <f t="shared" si="281"/>
        <v>1</v>
      </c>
      <c r="AH1841" s="2">
        <f t="shared" si="287"/>
        <v>0</v>
      </c>
      <c r="AI1841" s="2">
        <f t="shared" si="282"/>
        <v>1</v>
      </c>
      <c r="AJ1841" s="44" t="str">
        <f t="shared" si="283"/>
        <v>30828467A28297020M</v>
      </c>
      <c r="AK1841" s="2">
        <f>IF(COUNTIF(AJ$2:AJ1841,AJ1841)&gt;1,0,1)</f>
        <v>1</v>
      </c>
      <c r="AL1841" s="2">
        <f t="shared" si="284"/>
        <v>0</v>
      </c>
      <c r="AM1841" s="2">
        <f t="shared" si="285"/>
        <v>0</v>
      </c>
      <c r="AN1841" s="2">
        <f t="shared" si="286"/>
        <v>0</v>
      </c>
      <c r="AO1841" s="2">
        <f>VLOOKUP(D1841,'[1]Matriculados PD 2015_2019'!$D:$F,3,0)</f>
        <v>0</v>
      </c>
      <c r="AP1841" s="2">
        <f t="shared" si="288"/>
        <v>0</v>
      </c>
      <c r="AQ1841" s="2">
        <f t="shared" si="289"/>
        <v>0</v>
      </c>
    </row>
    <row r="1842" spans="1:43">
      <c r="A1842" s="2">
        <v>532</v>
      </c>
      <c r="B1842" s="5" t="s">
        <v>413</v>
      </c>
      <c r="C1842" s="13" t="s">
        <v>120</v>
      </c>
      <c r="D1842" s="13" t="s">
        <v>487</v>
      </c>
      <c r="E1842" s="13">
        <v>90009945</v>
      </c>
      <c r="F1842" s="13">
        <v>102483</v>
      </c>
      <c r="G1842" s="14" t="s">
        <v>488</v>
      </c>
      <c r="H1842" s="13" t="s">
        <v>83</v>
      </c>
      <c r="I1842" s="13" t="s">
        <v>74</v>
      </c>
      <c r="J1842" s="14" t="s">
        <v>75</v>
      </c>
      <c r="K1842" s="14" t="s">
        <v>489</v>
      </c>
      <c r="L1842" s="13">
        <v>2018</v>
      </c>
      <c r="M1842" s="15">
        <v>43738</v>
      </c>
      <c r="N1842" s="16" t="s">
        <v>77</v>
      </c>
      <c r="O1842" s="16">
        <v>0</v>
      </c>
      <c r="P1842" s="16" t="s">
        <v>78</v>
      </c>
      <c r="Q1842" s="16" t="s">
        <v>79</v>
      </c>
      <c r="R1842" s="16" t="s">
        <v>78</v>
      </c>
      <c r="S1842" s="16" t="s">
        <v>78</v>
      </c>
      <c r="T1842" s="14" t="s">
        <v>90</v>
      </c>
      <c r="U1842" s="13" t="s">
        <v>490</v>
      </c>
      <c r="V1842" s="14" t="s">
        <v>491</v>
      </c>
      <c r="W1842" s="13" t="s">
        <v>83</v>
      </c>
      <c r="X1842" s="17" t="s">
        <v>419</v>
      </c>
      <c r="Y1842" s="14">
        <v>265</v>
      </c>
      <c r="Z1842" s="14" t="s">
        <v>492</v>
      </c>
      <c r="AA1842" s="13" t="s">
        <v>99</v>
      </c>
      <c r="AB1842" s="18" t="s">
        <v>100</v>
      </c>
      <c r="AC1842" s="4">
        <f t="shared" si="280"/>
        <v>1</v>
      </c>
      <c r="AD1842" s="2">
        <f>IF(COUNTIF(D$2:D1842,D1842)&gt;1,0,1)</f>
        <v>0</v>
      </c>
      <c r="AG1842" s="2">
        <f t="shared" si="281"/>
        <v>0</v>
      </c>
      <c r="AH1842" s="2">
        <f t="shared" si="287"/>
        <v>0</v>
      </c>
      <c r="AI1842" s="2">
        <f t="shared" si="282"/>
        <v>0</v>
      </c>
      <c r="AJ1842" s="44" t="str">
        <f t="shared" si="283"/>
        <v>30828467A28297020M</v>
      </c>
      <c r="AK1842" s="2">
        <f>IF(COUNTIF(AJ$2:AJ1842,AJ1842)&gt;1,0,1)</f>
        <v>0</v>
      </c>
      <c r="AL1842" s="2">
        <f t="shared" si="284"/>
        <v>0</v>
      </c>
      <c r="AM1842" s="2">
        <f t="shared" si="285"/>
        <v>0</v>
      </c>
      <c r="AN1842" s="2">
        <f t="shared" si="286"/>
        <v>0</v>
      </c>
      <c r="AO1842" s="2">
        <f>VLOOKUP(D1842,'[1]Matriculados PD 2015_2019'!$D:$F,3,0)</f>
        <v>0</v>
      </c>
      <c r="AP1842" s="2">
        <f t="shared" si="288"/>
        <v>0</v>
      </c>
      <c r="AQ1842" s="2">
        <f t="shared" si="289"/>
        <v>0</v>
      </c>
    </row>
    <row r="1843" spans="1:43">
      <c r="A1843" s="2">
        <v>532</v>
      </c>
      <c r="B1843" s="6" t="s">
        <v>413</v>
      </c>
      <c r="C1843" s="7" t="s">
        <v>120</v>
      </c>
      <c r="D1843" s="7" t="s">
        <v>493</v>
      </c>
      <c r="E1843" s="7">
        <v>10118369</v>
      </c>
      <c r="F1843" s="7">
        <v>102483</v>
      </c>
      <c r="G1843" s="8" t="s">
        <v>494</v>
      </c>
      <c r="H1843" s="7" t="s">
        <v>83</v>
      </c>
      <c r="I1843" s="7" t="s">
        <v>74</v>
      </c>
      <c r="J1843" s="8" t="s">
        <v>75</v>
      </c>
      <c r="K1843" s="8" t="s">
        <v>495</v>
      </c>
      <c r="L1843" s="7">
        <v>2018</v>
      </c>
      <c r="M1843" s="9">
        <v>43447</v>
      </c>
      <c r="N1843" s="10" t="s">
        <v>77</v>
      </c>
      <c r="O1843" s="10">
        <v>0</v>
      </c>
      <c r="P1843" s="10" t="s">
        <v>78</v>
      </c>
      <c r="Q1843" s="10" t="s">
        <v>78</v>
      </c>
      <c r="R1843" s="10" t="s">
        <v>78</v>
      </c>
      <c r="S1843" s="10" t="s">
        <v>78</v>
      </c>
      <c r="T1843" s="8" t="s">
        <v>80</v>
      </c>
      <c r="U1843" s="7" t="s">
        <v>496</v>
      </c>
      <c r="V1843" s="8" t="s">
        <v>497</v>
      </c>
      <c r="W1843" s="7" t="s">
        <v>83</v>
      </c>
      <c r="X1843" s="11" t="s">
        <v>4693</v>
      </c>
      <c r="Y1843" s="8">
        <v>230</v>
      </c>
      <c r="Z1843" s="8" t="s">
        <v>444</v>
      </c>
      <c r="AA1843" s="7" t="s">
        <v>263</v>
      </c>
      <c r="AB1843" s="12" t="s">
        <v>264</v>
      </c>
      <c r="AC1843" s="4">
        <f t="shared" si="280"/>
        <v>1</v>
      </c>
      <c r="AD1843" s="2">
        <f>IF(COUNTIF(D$2:D1843,D1843)&gt;1,0,1)</f>
        <v>1</v>
      </c>
      <c r="AG1843" s="2">
        <f t="shared" si="281"/>
        <v>0</v>
      </c>
      <c r="AH1843" s="2">
        <f t="shared" si="287"/>
        <v>0</v>
      </c>
      <c r="AI1843" s="2">
        <f t="shared" si="282"/>
        <v>1</v>
      </c>
      <c r="AJ1843" s="44" t="str">
        <f t="shared" si="283"/>
        <v>44370283V30527670T</v>
      </c>
      <c r="AK1843" s="2">
        <f>IF(COUNTIF(AJ$2:AJ1843,AJ1843)&gt;1,0,1)</f>
        <v>1</v>
      </c>
      <c r="AL1843" s="2">
        <f t="shared" si="284"/>
        <v>1</v>
      </c>
      <c r="AM1843" s="2">
        <f t="shared" si="285"/>
        <v>0</v>
      </c>
      <c r="AN1843" s="2">
        <f t="shared" si="286"/>
        <v>0</v>
      </c>
      <c r="AO1843" s="2" t="str">
        <f>VLOOKUP(D1843,'[1]Matriculados PD 2015_2019'!$D:$F,3,0)</f>
        <v>parcial</v>
      </c>
      <c r="AP1843" s="2">
        <f t="shared" si="288"/>
        <v>0</v>
      </c>
      <c r="AQ1843" s="2">
        <f t="shared" si="289"/>
        <v>1</v>
      </c>
    </row>
    <row r="1844" spans="1:43">
      <c r="A1844" s="2">
        <v>532</v>
      </c>
      <c r="B1844" s="5" t="s">
        <v>413</v>
      </c>
      <c r="C1844" s="13" t="s">
        <v>120</v>
      </c>
      <c r="D1844" s="13" t="s">
        <v>493</v>
      </c>
      <c r="E1844" s="13">
        <v>10118369</v>
      </c>
      <c r="F1844" s="13">
        <v>102483</v>
      </c>
      <c r="G1844" s="14" t="s">
        <v>494</v>
      </c>
      <c r="H1844" s="13" t="s">
        <v>83</v>
      </c>
      <c r="I1844" s="13" t="s">
        <v>74</v>
      </c>
      <c r="J1844" s="14" t="s">
        <v>75</v>
      </c>
      <c r="K1844" s="14" t="s">
        <v>495</v>
      </c>
      <c r="L1844" s="13">
        <v>2018</v>
      </c>
      <c r="M1844" s="15">
        <v>43447</v>
      </c>
      <c r="N1844" s="16" t="s">
        <v>77</v>
      </c>
      <c r="O1844" s="16">
        <v>0</v>
      </c>
      <c r="P1844" s="16" t="s">
        <v>78</v>
      </c>
      <c r="Q1844" s="16" t="s">
        <v>78</v>
      </c>
      <c r="R1844" s="16" t="s">
        <v>78</v>
      </c>
      <c r="S1844" s="16" t="s">
        <v>78</v>
      </c>
      <c r="T1844" s="14" t="s">
        <v>80</v>
      </c>
      <c r="U1844" s="13" t="s">
        <v>498</v>
      </c>
      <c r="V1844" s="14" t="s">
        <v>499</v>
      </c>
      <c r="W1844" s="13" t="s">
        <v>83</v>
      </c>
      <c r="X1844" s="17" t="s">
        <v>4693</v>
      </c>
      <c r="Y1844" s="14">
        <v>230</v>
      </c>
      <c r="Z1844" s="14" t="s">
        <v>444</v>
      </c>
      <c r="AA1844" s="13" t="s">
        <v>263</v>
      </c>
      <c r="AB1844" s="18" t="s">
        <v>264</v>
      </c>
      <c r="AC1844" s="4">
        <f t="shared" si="280"/>
        <v>1</v>
      </c>
      <c r="AD1844" s="2">
        <f>IF(COUNTIF(D$2:D1844,D1844)&gt;1,0,1)</f>
        <v>0</v>
      </c>
      <c r="AG1844" s="2">
        <f t="shared" si="281"/>
        <v>0</v>
      </c>
      <c r="AH1844" s="2">
        <f t="shared" si="287"/>
        <v>0</v>
      </c>
      <c r="AI1844" s="2">
        <f t="shared" si="282"/>
        <v>0</v>
      </c>
      <c r="AJ1844" s="44" t="str">
        <f t="shared" si="283"/>
        <v>44370283V44366934A</v>
      </c>
      <c r="AK1844" s="2">
        <f>IF(COUNTIF(AJ$2:AJ1844,AJ1844)&gt;1,0,1)</f>
        <v>1</v>
      </c>
      <c r="AL1844" s="2">
        <f t="shared" si="284"/>
        <v>0</v>
      </c>
      <c r="AM1844" s="2">
        <f t="shared" si="285"/>
        <v>0</v>
      </c>
      <c r="AN1844" s="2">
        <f t="shared" si="286"/>
        <v>0</v>
      </c>
      <c r="AO1844" s="2" t="str">
        <f>VLOOKUP(D1844,'[1]Matriculados PD 2015_2019'!$D:$F,3,0)</f>
        <v>parcial</v>
      </c>
      <c r="AP1844" s="2">
        <f t="shared" si="288"/>
        <v>0</v>
      </c>
      <c r="AQ1844" s="2">
        <f t="shared" si="289"/>
        <v>0</v>
      </c>
    </row>
    <row r="1845" spans="1:43">
      <c r="A1845" s="2">
        <v>532</v>
      </c>
      <c r="B1845" s="6" t="s">
        <v>413</v>
      </c>
      <c r="C1845" s="7" t="s">
        <v>120</v>
      </c>
      <c r="D1845" s="7" t="s">
        <v>493</v>
      </c>
      <c r="E1845" s="7">
        <v>10118369</v>
      </c>
      <c r="F1845" s="7">
        <v>102483</v>
      </c>
      <c r="G1845" s="8" t="s">
        <v>494</v>
      </c>
      <c r="H1845" s="7" t="s">
        <v>83</v>
      </c>
      <c r="I1845" s="7" t="s">
        <v>74</v>
      </c>
      <c r="J1845" s="8" t="s">
        <v>75</v>
      </c>
      <c r="K1845" s="8" t="s">
        <v>495</v>
      </c>
      <c r="L1845" s="7">
        <v>2018</v>
      </c>
      <c r="M1845" s="9">
        <v>43447</v>
      </c>
      <c r="N1845" s="10" t="s">
        <v>77</v>
      </c>
      <c r="O1845" s="10">
        <v>0</v>
      </c>
      <c r="P1845" s="10" t="s">
        <v>78</v>
      </c>
      <c r="Q1845" s="10" t="s">
        <v>78</v>
      </c>
      <c r="R1845" s="10" t="s">
        <v>78</v>
      </c>
      <c r="S1845" s="10" t="s">
        <v>78</v>
      </c>
      <c r="T1845" s="8" t="s">
        <v>90</v>
      </c>
      <c r="U1845" s="7" t="s">
        <v>496</v>
      </c>
      <c r="V1845" s="8" t="s">
        <v>497</v>
      </c>
      <c r="W1845" s="7" t="s">
        <v>83</v>
      </c>
      <c r="X1845" s="11" t="s">
        <v>4693</v>
      </c>
      <c r="Y1845" s="8">
        <v>230</v>
      </c>
      <c r="Z1845" s="8" t="s">
        <v>444</v>
      </c>
      <c r="AA1845" s="7" t="s">
        <v>263</v>
      </c>
      <c r="AB1845" s="12" t="s">
        <v>264</v>
      </c>
      <c r="AC1845" s="4">
        <f t="shared" si="280"/>
        <v>1</v>
      </c>
      <c r="AD1845" s="2">
        <f>IF(COUNTIF(D$2:D1845,D1845)&gt;1,0,1)</f>
        <v>0</v>
      </c>
      <c r="AG1845" s="2">
        <f t="shared" si="281"/>
        <v>0</v>
      </c>
      <c r="AH1845" s="2">
        <f t="shared" si="287"/>
        <v>0</v>
      </c>
      <c r="AI1845" s="2">
        <f t="shared" si="282"/>
        <v>0</v>
      </c>
      <c r="AJ1845" s="44" t="str">
        <f t="shared" si="283"/>
        <v>44370283V30527670T</v>
      </c>
      <c r="AK1845" s="2">
        <f>IF(COUNTIF(AJ$2:AJ1845,AJ1845)&gt;1,0,1)</f>
        <v>0</v>
      </c>
      <c r="AL1845" s="2">
        <f t="shared" si="284"/>
        <v>0</v>
      </c>
      <c r="AM1845" s="2">
        <f t="shared" si="285"/>
        <v>0</v>
      </c>
      <c r="AN1845" s="2">
        <f t="shared" si="286"/>
        <v>0</v>
      </c>
      <c r="AO1845" s="2" t="str">
        <f>VLOOKUP(D1845,'[1]Matriculados PD 2015_2019'!$D:$F,3,0)</f>
        <v>parcial</v>
      </c>
      <c r="AP1845" s="2">
        <f t="shared" si="288"/>
        <v>0</v>
      </c>
      <c r="AQ1845" s="2">
        <f t="shared" si="289"/>
        <v>0</v>
      </c>
    </row>
    <row r="1846" spans="1:43">
      <c r="A1846" s="2">
        <v>532</v>
      </c>
      <c r="B1846" s="5" t="s">
        <v>413</v>
      </c>
      <c r="C1846" s="13" t="s">
        <v>120</v>
      </c>
      <c r="D1846" s="13" t="s">
        <v>500</v>
      </c>
      <c r="E1846" s="13">
        <v>1085540</v>
      </c>
      <c r="F1846" s="13">
        <v>102483</v>
      </c>
      <c r="G1846" s="14" t="s">
        <v>501</v>
      </c>
      <c r="H1846" s="13" t="s">
        <v>73</v>
      </c>
      <c r="I1846" s="13" t="s">
        <v>74</v>
      </c>
      <c r="J1846" s="14" t="s">
        <v>75</v>
      </c>
      <c r="K1846" s="14" t="s">
        <v>502</v>
      </c>
      <c r="L1846" s="13">
        <v>2018</v>
      </c>
      <c r="M1846" s="15">
        <v>43451</v>
      </c>
      <c r="N1846" s="16" t="s">
        <v>77</v>
      </c>
      <c r="O1846" s="16">
        <v>0</v>
      </c>
      <c r="P1846" s="16" t="s">
        <v>78</v>
      </c>
      <c r="Q1846" s="16" t="s">
        <v>79</v>
      </c>
      <c r="R1846" s="16" t="s">
        <v>78</v>
      </c>
      <c r="S1846" s="16" t="s">
        <v>79</v>
      </c>
      <c r="T1846" s="14" t="s">
        <v>80</v>
      </c>
      <c r="U1846" s="13" t="s">
        <v>503</v>
      </c>
      <c r="V1846" s="14" t="s">
        <v>504</v>
      </c>
      <c r="W1846" s="13" t="s">
        <v>83</v>
      </c>
      <c r="X1846" s="17" t="s">
        <v>358</v>
      </c>
      <c r="Y1846" s="14">
        <v>735</v>
      </c>
      <c r="Z1846" s="14" t="s">
        <v>505</v>
      </c>
      <c r="AA1846" s="13" t="s">
        <v>263</v>
      </c>
      <c r="AB1846" s="18" t="s">
        <v>264</v>
      </c>
      <c r="AC1846" s="4">
        <f t="shared" si="280"/>
        <v>1</v>
      </c>
      <c r="AD1846" s="2">
        <f>IF(COUNTIF(D$2:D1846,D1846)&gt;1,0,1)</f>
        <v>1</v>
      </c>
      <c r="AG1846" s="2">
        <f t="shared" si="281"/>
        <v>1</v>
      </c>
      <c r="AH1846" s="2">
        <f t="shared" si="287"/>
        <v>0</v>
      </c>
      <c r="AI1846" s="2">
        <f t="shared" si="282"/>
        <v>1</v>
      </c>
      <c r="AJ1846" s="44" t="str">
        <f t="shared" si="283"/>
        <v>44371043H30813778B</v>
      </c>
      <c r="AK1846" s="2">
        <f>IF(COUNTIF(AJ$2:AJ1846,AJ1846)&gt;1,0,1)</f>
        <v>1</v>
      </c>
      <c r="AL1846" s="2">
        <f t="shared" si="284"/>
        <v>1</v>
      </c>
      <c r="AM1846" s="2">
        <f t="shared" si="285"/>
        <v>1</v>
      </c>
      <c r="AN1846" s="2">
        <f t="shared" si="286"/>
        <v>0</v>
      </c>
      <c r="AO1846" s="2" t="str">
        <f>VLOOKUP(D1846,'[1]Matriculados PD 2015_2019'!$D:$F,3,0)</f>
        <v>completo</v>
      </c>
      <c r="AP1846" s="2">
        <f t="shared" si="288"/>
        <v>1</v>
      </c>
      <c r="AQ1846" s="2">
        <f t="shared" si="289"/>
        <v>0</v>
      </c>
    </row>
    <row r="1847" spans="1:43">
      <c r="A1847" s="2">
        <v>532</v>
      </c>
      <c r="B1847" s="6" t="s">
        <v>413</v>
      </c>
      <c r="C1847" s="7" t="s">
        <v>120</v>
      </c>
      <c r="D1847" s="7" t="s">
        <v>500</v>
      </c>
      <c r="E1847" s="7">
        <v>1085540</v>
      </c>
      <c r="F1847" s="7">
        <v>102483</v>
      </c>
      <c r="G1847" s="8" t="s">
        <v>501</v>
      </c>
      <c r="H1847" s="7" t="s">
        <v>73</v>
      </c>
      <c r="I1847" s="7" t="s">
        <v>74</v>
      </c>
      <c r="J1847" s="8" t="s">
        <v>75</v>
      </c>
      <c r="K1847" s="8" t="s">
        <v>502</v>
      </c>
      <c r="L1847" s="7">
        <v>2018</v>
      </c>
      <c r="M1847" s="9">
        <v>43451</v>
      </c>
      <c r="N1847" s="10" t="s">
        <v>77</v>
      </c>
      <c r="O1847" s="10">
        <v>0</v>
      </c>
      <c r="P1847" s="10" t="s">
        <v>78</v>
      </c>
      <c r="Q1847" s="10" t="s">
        <v>79</v>
      </c>
      <c r="R1847" s="10" t="s">
        <v>78</v>
      </c>
      <c r="S1847" s="10" t="s">
        <v>79</v>
      </c>
      <c r="T1847" s="8" t="s">
        <v>80</v>
      </c>
      <c r="U1847" s="7" t="s">
        <v>506</v>
      </c>
      <c r="V1847" s="8" t="s">
        <v>507</v>
      </c>
      <c r="W1847" s="7" t="s">
        <v>83</v>
      </c>
      <c r="X1847" s="11" t="s">
        <v>358</v>
      </c>
      <c r="Y1847" s="8">
        <v>735</v>
      </c>
      <c r="Z1847" s="8" t="s">
        <v>505</v>
      </c>
      <c r="AA1847" s="7" t="s">
        <v>263</v>
      </c>
      <c r="AB1847" s="12" t="s">
        <v>264</v>
      </c>
      <c r="AC1847" s="4">
        <f t="shared" si="280"/>
        <v>1</v>
      </c>
      <c r="AD1847" s="2">
        <f>IF(COUNTIF(D$2:D1847,D1847)&gt;1,0,1)</f>
        <v>0</v>
      </c>
      <c r="AG1847" s="2">
        <f t="shared" si="281"/>
        <v>0</v>
      </c>
      <c r="AH1847" s="2">
        <f t="shared" si="287"/>
        <v>0</v>
      </c>
      <c r="AI1847" s="2">
        <f t="shared" si="282"/>
        <v>0</v>
      </c>
      <c r="AJ1847" s="44" t="str">
        <f t="shared" si="283"/>
        <v>44371043H44371281A</v>
      </c>
      <c r="AK1847" s="2">
        <f>IF(COUNTIF(AJ$2:AJ1847,AJ1847)&gt;1,0,1)</f>
        <v>1</v>
      </c>
      <c r="AL1847" s="2">
        <f t="shared" si="284"/>
        <v>0</v>
      </c>
      <c r="AM1847" s="2">
        <f t="shared" si="285"/>
        <v>0</v>
      </c>
      <c r="AN1847" s="2">
        <f t="shared" si="286"/>
        <v>0</v>
      </c>
      <c r="AO1847" s="2" t="str">
        <f>VLOOKUP(D1847,'[1]Matriculados PD 2015_2019'!$D:$F,3,0)</f>
        <v>completo</v>
      </c>
      <c r="AP1847" s="2">
        <f t="shared" si="288"/>
        <v>0</v>
      </c>
      <c r="AQ1847" s="2">
        <f t="shared" si="289"/>
        <v>0</v>
      </c>
    </row>
    <row r="1848" spans="1:43">
      <c r="A1848" s="2">
        <v>532</v>
      </c>
      <c r="B1848" s="5" t="s">
        <v>413</v>
      </c>
      <c r="C1848" s="13" t="s">
        <v>120</v>
      </c>
      <c r="D1848" s="13" t="s">
        <v>500</v>
      </c>
      <c r="E1848" s="13">
        <v>1085540</v>
      </c>
      <c r="F1848" s="13">
        <v>102483</v>
      </c>
      <c r="G1848" s="14" t="s">
        <v>501</v>
      </c>
      <c r="H1848" s="13" t="s">
        <v>73</v>
      </c>
      <c r="I1848" s="13" t="s">
        <v>74</v>
      </c>
      <c r="J1848" s="14" t="s">
        <v>75</v>
      </c>
      <c r="K1848" s="14" t="s">
        <v>502</v>
      </c>
      <c r="L1848" s="13">
        <v>2018</v>
      </c>
      <c r="M1848" s="15">
        <v>43451</v>
      </c>
      <c r="N1848" s="16" t="s">
        <v>77</v>
      </c>
      <c r="O1848" s="16">
        <v>0</v>
      </c>
      <c r="P1848" s="16" t="s">
        <v>78</v>
      </c>
      <c r="Q1848" s="16" t="s">
        <v>79</v>
      </c>
      <c r="R1848" s="16" t="s">
        <v>78</v>
      </c>
      <c r="S1848" s="16" t="s">
        <v>79</v>
      </c>
      <c r="T1848" s="14" t="s">
        <v>90</v>
      </c>
      <c r="U1848" s="13" t="s">
        <v>503</v>
      </c>
      <c r="V1848" s="14" t="s">
        <v>504</v>
      </c>
      <c r="W1848" s="13" t="s">
        <v>83</v>
      </c>
      <c r="X1848" s="17" t="s">
        <v>358</v>
      </c>
      <c r="Y1848" s="14">
        <v>735</v>
      </c>
      <c r="Z1848" s="14" t="s">
        <v>505</v>
      </c>
      <c r="AA1848" s="13" t="s">
        <v>263</v>
      </c>
      <c r="AB1848" s="18" t="s">
        <v>264</v>
      </c>
      <c r="AC1848" s="4">
        <f t="shared" si="280"/>
        <v>1</v>
      </c>
      <c r="AD1848" s="2">
        <f>IF(COUNTIF(D$2:D1848,D1848)&gt;1,0,1)</f>
        <v>0</v>
      </c>
      <c r="AG1848" s="2">
        <f t="shared" si="281"/>
        <v>0</v>
      </c>
      <c r="AH1848" s="2">
        <f t="shared" si="287"/>
        <v>0</v>
      </c>
      <c r="AI1848" s="2">
        <f t="shared" si="282"/>
        <v>0</v>
      </c>
      <c r="AJ1848" s="44" t="str">
        <f t="shared" si="283"/>
        <v>44371043H30813778B</v>
      </c>
      <c r="AK1848" s="2">
        <f>IF(COUNTIF(AJ$2:AJ1848,AJ1848)&gt;1,0,1)</f>
        <v>0</v>
      </c>
      <c r="AL1848" s="2">
        <f t="shared" si="284"/>
        <v>0</v>
      </c>
      <c r="AM1848" s="2">
        <f t="shared" si="285"/>
        <v>0</v>
      </c>
      <c r="AN1848" s="2">
        <f t="shared" si="286"/>
        <v>0</v>
      </c>
      <c r="AO1848" s="2" t="str">
        <f>VLOOKUP(D1848,'[1]Matriculados PD 2015_2019'!$D:$F,3,0)</f>
        <v>completo</v>
      </c>
      <c r="AP1848" s="2">
        <f t="shared" si="288"/>
        <v>0</v>
      </c>
      <c r="AQ1848" s="2">
        <f t="shared" si="289"/>
        <v>0</v>
      </c>
    </row>
    <row r="1849" spans="1:43">
      <c r="A1849" s="2">
        <v>532</v>
      </c>
      <c r="B1849" s="6" t="s">
        <v>413</v>
      </c>
      <c r="C1849" s="7" t="s">
        <v>120</v>
      </c>
      <c r="D1849" s="7" t="s">
        <v>508</v>
      </c>
      <c r="E1849" s="7">
        <v>10234122</v>
      </c>
      <c r="F1849" s="7">
        <v>102483</v>
      </c>
      <c r="G1849" s="8" t="s">
        <v>509</v>
      </c>
      <c r="H1849" s="7" t="s">
        <v>83</v>
      </c>
      <c r="I1849" s="7" t="s">
        <v>74</v>
      </c>
      <c r="J1849" s="8" t="s">
        <v>75</v>
      </c>
      <c r="K1849" s="8" t="s">
        <v>510</v>
      </c>
      <c r="L1849" s="7">
        <v>2018</v>
      </c>
      <c r="M1849" s="9">
        <v>43591</v>
      </c>
      <c r="N1849" s="10" t="s">
        <v>113</v>
      </c>
      <c r="O1849" s="10">
        <v>0</v>
      </c>
      <c r="P1849" s="10" t="s">
        <v>78</v>
      </c>
      <c r="Q1849" s="10" t="s">
        <v>78</v>
      </c>
      <c r="R1849" s="10" t="s">
        <v>78</v>
      </c>
      <c r="S1849" s="10" t="s">
        <v>78</v>
      </c>
      <c r="T1849" s="8" t="s">
        <v>80</v>
      </c>
      <c r="U1849" s="7" t="s">
        <v>511</v>
      </c>
      <c r="V1849" s="8" t="s">
        <v>512</v>
      </c>
      <c r="W1849" s="7" t="s">
        <v>73</v>
      </c>
      <c r="X1849" s="11" t="s">
        <v>358</v>
      </c>
      <c r="Y1849" s="8">
        <v>735</v>
      </c>
      <c r="Z1849" s="8" t="s">
        <v>505</v>
      </c>
      <c r="AA1849" s="7" t="s">
        <v>263</v>
      </c>
      <c r="AB1849" s="12" t="s">
        <v>264</v>
      </c>
      <c r="AC1849" s="4">
        <f t="shared" si="280"/>
        <v>1</v>
      </c>
      <c r="AD1849" s="2">
        <f>IF(COUNTIF(D$2:D1849,D1849)&gt;1,0,1)</f>
        <v>1</v>
      </c>
      <c r="AG1849" s="2">
        <f t="shared" si="281"/>
        <v>0</v>
      </c>
      <c r="AH1849" s="2">
        <f t="shared" si="287"/>
        <v>0</v>
      </c>
      <c r="AI1849" s="2">
        <f t="shared" si="282"/>
        <v>0</v>
      </c>
      <c r="AJ1849" s="44" t="str">
        <f t="shared" si="283"/>
        <v>45736915N25903422V</v>
      </c>
      <c r="AK1849" s="2">
        <f>IF(COUNTIF(AJ$2:AJ1849,AJ1849)&gt;1,0,1)</f>
        <v>1</v>
      </c>
      <c r="AL1849" s="2">
        <f t="shared" si="284"/>
        <v>1</v>
      </c>
      <c r="AM1849" s="2">
        <f t="shared" si="285"/>
        <v>0</v>
      </c>
      <c r="AN1849" s="2">
        <f t="shared" si="286"/>
        <v>0</v>
      </c>
      <c r="AO1849" s="2" t="str">
        <f>VLOOKUP(D1849,'[1]Matriculados PD 2015_2019'!$D:$F,3,0)</f>
        <v>completo</v>
      </c>
      <c r="AP1849" s="2">
        <f t="shared" si="288"/>
        <v>1</v>
      </c>
      <c r="AQ1849" s="2">
        <f t="shared" si="289"/>
        <v>0</v>
      </c>
    </row>
    <row r="1850" spans="1:43">
      <c r="A1850" s="2">
        <v>532</v>
      </c>
      <c r="B1850" s="5" t="s">
        <v>413</v>
      </c>
      <c r="C1850" s="13" t="s">
        <v>120</v>
      </c>
      <c r="D1850" s="13" t="s">
        <v>508</v>
      </c>
      <c r="E1850" s="13">
        <v>10234122</v>
      </c>
      <c r="F1850" s="13">
        <v>102483</v>
      </c>
      <c r="G1850" s="14" t="s">
        <v>509</v>
      </c>
      <c r="H1850" s="13" t="s">
        <v>83</v>
      </c>
      <c r="I1850" s="13" t="s">
        <v>74</v>
      </c>
      <c r="J1850" s="14" t="s">
        <v>75</v>
      </c>
      <c r="K1850" s="14" t="s">
        <v>510</v>
      </c>
      <c r="L1850" s="13">
        <v>2018</v>
      </c>
      <c r="M1850" s="15">
        <v>43591</v>
      </c>
      <c r="N1850" s="16" t="s">
        <v>113</v>
      </c>
      <c r="O1850" s="16">
        <v>0</v>
      </c>
      <c r="P1850" s="16" t="s">
        <v>78</v>
      </c>
      <c r="Q1850" s="16" t="s">
        <v>78</v>
      </c>
      <c r="R1850" s="16" t="s">
        <v>78</v>
      </c>
      <c r="S1850" s="16" t="s">
        <v>78</v>
      </c>
      <c r="T1850" s="14" t="s">
        <v>80</v>
      </c>
      <c r="U1850" s="13" t="s">
        <v>503</v>
      </c>
      <c r="V1850" s="14" t="s">
        <v>504</v>
      </c>
      <c r="W1850" s="13" t="s">
        <v>83</v>
      </c>
      <c r="X1850" s="17" t="s">
        <v>358</v>
      </c>
      <c r="Y1850" s="14">
        <v>735</v>
      </c>
      <c r="Z1850" s="14" t="s">
        <v>505</v>
      </c>
      <c r="AA1850" s="13" t="s">
        <v>263</v>
      </c>
      <c r="AB1850" s="18" t="s">
        <v>264</v>
      </c>
      <c r="AC1850" s="4">
        <f t="shared" si="280"/>
        <v>1</v>
      </c>
      <c r="AD1850" s="2">
        <f>IF(COUNTIF(D$2:D1850,D1850)&gt;1,0,1)</f>
        <v>0</v>
      </c>
      <c r="AG1850" s="2">
        <f t="shared" si="281"/>
        <v>0</v>
      </c>
      <c r="AH1850" s="2">
        <f t="shared" si="287"/>
        <v>0</v>
      </c>
      <c r="AI1850" s="2">
        <f t="shared" si="282"/>
        <v>0</v>
      </c>
      <c r="AJ1850" s="44" t="str">
        <f t="shared" si="283"/>
        <v>45736915N30813778B</v>
      </c>
      <c r="AK1850" s="2">
        <f>IF(COUNTIF(AJ$2:AJ1850,AJ1850)&gt;1,0,1)</f>
        <v>1</v>
      </c>
      <c r="AL1850" s="2">
        <f t="shared" si="284"/>
        <v>0</v>
      </c>
      <c r="AM1850" s="2">
        <f t="shared" si="285"/>
        <v>0</v>
      </c>
      <c r="AN1850" s="2">
        <f t="shared" si="286"/>
        <v>0</v>
      </c>
      <c r="AO1850" s="2" t="str">
        <f>VLOOKUP(D1850,'[1]Matriculados PD 2015_2019'!$D:$F,3,0)</f>
        <v>completo</v>
      </c>
      <c r="AP1850" s="2">
        <f t="shared" si="288"/>
        <v>0</v>
      </c>
      <c r="AQ1850" s="2">
        <f t="shared" si="289"/>
        <v>0</v>
      </c>
    </row>
    <row r="1851" spans="1:43">
      <c r="A1851" s="2">
        <v>532</v>
      </c>
      <c r="B1851" s="6" t="s">
        <v>413</v>
      </c>
      <c r="C1851" s="7" t="s">
        <v>120</v>
      </c>
      <c r="D1851" s="7" t="s">
        <v>508</v>
      </c>
      <c r="E1851" s="7">
        <v>10234122</v>
      </c>
      <c r="F1851" s="7">
        <v>102483</v>
      </c>
      <c r="G1851" s="8" t="s">
        <v>509</v>
      </c>
      <c r="H1851" s="7" t="s">
        <v>83</v>
      </c>
      <c r="I1851" s="7" t="s">
        <v>74</v>
      </c>
      <c r="J1851" s="8" t="s">
        <v>75</v>
      </c>
      <c r="K1851" s="8" t="s">
        <v>510</v>
      </c>
      <c r="L1851" s="7">
        <v>2018</v>
      </c>
      <c r="M1851" s="9">
        <v>43591</v>
      </c>
      <c r="N1851" s="10" t="s">
        <v>113</v>
      </c>
      <c r="O1851" s="10">
        <v>0</v>
      </c>
      <c r="P1851" s="10" t="s">
        <v>78</v>
      </c>
      <c r="Q1851" s="10" t="s">
        <v>78</v>
      </c>
      <c r="R1851" s="10" t="s">
        <v>78</v>
      </c>
      <c r="S1851" s="10" t="s">
        <v>78</v>
      </c>
      <c r="T1851" s="8" t="s">
        <v>90</v>
      </c>
      <c r="U1851" s="7" t="s">
        <v>503</v>
      </c>
      <c r="V1851" s="8" t="s">
        <v>504</v>
      </c>
      <c r="W1851" s="7" t="s">
        <v>83</v>
      </c>
      <c r="X1851" s="11" t="s">
        <v>358</v>
      </c>
      <c r="Y1851" s="8">
        <v>735</v>
      </c>
      <c r="Z1851" s="8" t="s">
        <v>505</v>
      </c>
      <c r="AA1851" s="7" t="s">
        <v>263</v>
      </c>
      <c r="AB1851" s="12" t="s">
        <v>264</v>
      </c>
      <c r="AC1851" s="4">
        <f t="shared" si="280"/>
        <v>1</v>
      </c>
      <c r="AD1851" s="2">
        <f>IF(COUNTIF(D$2:D1851,D1851)&gt;1,0,1)</f>
        <v>0</v>
      </c>
      <c r="AG1851" s="2">
        <f t="shared" si="281"/>
        <v>0</v>
      </c>
      <c r="AH1851" s="2">
        <f t="shared" si="287"/>
        <v>0</v>
      </c>
      <c r="AI1851" s="2">
        <f t="shared" si="282"/>
        <v>0</v>
      </c>
      <c r="AJ1851" s="44" t="str">
        <f t="shared" si="283"/>
        <v>45736915N30813778B</v>
      </c>
      <c r="AK1851" s="2">
        <f>IF(COUNTIF(AJ$2:AJ1851,AJ1851)&gt;1,0,1)</f>
        <v>0</v>
      </c>
      <c r="AL1851" s="2">
        <f t="shared" si="284"/>
        <v>0</v>
      </c>
      <c r="AM1851" s="2">
        <f t="shared" si="285"/>
        <v>0</v>
      </c>
      <c r="AN1851" s="2">
        <f t="shared" si="286"/>
        <v>0</v>
      </c>
      <c r="AO1851" s="2" t="str">
        <f>VLOOKUP(D1851,'[1]Matriculados PD 2015_2019'!$D:$F,3,0)</f>
        <v>completo</v>
      </c>
      <c r="AP1851" s="2">
        <f t="shared" si="288"/>
        <v>0</v>
      </c>
      <c r="AQ1851" s="2">
        <f t="shared" si="289"/>
        <v>0</v>
      </c>
    </row>
    <row r="1852" spans="1:43">
      <c r="A1852" s="2">
        <v>532</v>
      </c>
      <c r="B1852" s="5" t="s">
        <v>413</v>
      </c>
      <c r="C1852" s="13" t="s">
        <v>120</v>
      </c>
      <c r="D1852" s="13" t="s">
        <v>513</v>
      </c>
      <c r="E1852" s="13">
        <v>1075517</v>
      </c>
      <c r="F1852" s="13">
        <v>102483</v>
      </c>
      <c r="G1852" s="14" t="s">
        <v>514</v>
      </c>
      <c r="H1852" s="13" t="s">
        <v>73</v>
      </c>
      <c r="I1852" s="13" t="s">
        <v>74</v>
      </c>
      <c r="J1852" s="14" t="s">
        <v>75</v>
      </c>
      <c r="K1852" s="14" t="s">
        <v>515</v>
      </c>
      <c r="L1852" s="13">
        <v>2018</v>
      </c>
      <c r="M1852" s="15">
        <v>43602</v>
      </c>
      <c r="N1852" s="16" t="s">
        <v>77</v>
      </c>
      <c r="O1852" s="16">
        <v>0</v>
      </c>
      <c r="P1852" s="16" t="s">
        <v>78</v>
      </c>
      <c r="Q1852" s="16" t="s">
        <v>78</v>
      </c>
      <c r="R1852" s="16" t="s">
        <v>78</v>
      </c>
      <c r="S1852" s="16" t="s">
        <v>78</v>
      </c>
      <c r="T1852" s="14" t="s">
        <v>80</v>
      </c>
      <c r="U1852" s="13" t="s">
        <v>516</v>
      </c>
      <c r="V1852" s="14" t="s">
        <v>517</v>
      </c>
      <c r="W1852" s="13" t="s">
        <v>83</v>
      </c>
      <c r="X1852" s="17" t="s">
        <v>452</v>
      </c>
      <c r="Y1852" s="14">
        <v>135</v>
      </c>
      <c r="Z1852" s="14" t="s">
        <v>518</v>
      </c>
      <c r="AA1852" s="13" t="s">
        <v>263</v>
      </c>
      <c r="AB1852" s="18" t="s">
        <v>264</v>
      </c>
      <c r="AC1852" s="4">
        <f t="shared" si="280"/>
        <v>1</v>
      </c>
      <c r="AD1852" s="2">
        <f>IF(COUNTIF(D$2:D1852,D1852)&gt;1,0,1)</f>
        <v>1</v>
      </c>
      <c r="AG1852" s="2">
        <f t="shared" si="281"/>
        <v>0</v>
      </c>
      <c r="AH1852" s="2">
        <f t="shared" si="287"/>
        <v>0</v>
      </c>
      <c r="AI1852" s="2">
        <f t="shared" si="282"/>
        <v>1</v>
      </c>
      <c r="AJ1852" s="44" t="str">
        <f t="shared" si="283"/>
        <v>45744087P30521227C</v>
      </c>
      <c r="AK1852" s="2">
        <f>IF(COUNTIF(AJ$2:AJ1852,AJ1852)&gt;1,0,1)</f>
        <v>1</v>
      </c>
      <c r="AL1852" s="2">
        <f t="shared" si="284"/>
        <v>0</v>
      </c>
      <c r="AM1852" s="2">
        <f t="shared" si="285"/>
        <v>0</v>
      </c>
      <c r="AN1852" s="2">
        <f t="shared" si="286"/>
        <v>0</v>
      </c>
      <c r="AO1852" s="2" t="str">
        <f>VLOOKUP(D1852,'[1]Matriculados PD 2015_2019'!$D:$F,3,0)</f>
        <v>completo</v>
      </c>
      <c r="AP1852" s="2">
        <f t="shared" si="288"/>
        <v>1</v>
      </c>
      <c r="AQ1852" s="2">
        <f t="shared" si="289"/>
        <v>0</v>
      </c>
    </row>
    <row r="1853" spans="1:43">
      <c r="A1853" s="2">
        <v>532</v>
      </c>
      <c r="B1853" s="6" t="s">
        <v>413</v>
      </c>
      <c r="C1853" s="7" t="s">
        <v>120</v>
      </c>
      <c r="D1853" s="7" t="s">
        <v>513</v>
      </c>
      <c r="E1853" s="7">
        <v>1075517</v>
      </c>
      <c r="F1853" s="7">
        <v>102483</v>
      </c>
      <c r="G1853" s="8" t="s">
        <v>514</v>
      </c>
      <c r="H1853" s="7" t="s">
        <v>73</v>
      </c>
      <c r="I1853" s="7" t="s">
        <v>74</v>
      </c>
      <c r="J1853" s="8" t="s">
        <v>75</v>
      </c>
      <c r="K1853" s="8" t="s">
        <v>515</v>
      </c>
      <c r="L1853" s="7">
        <v>2018</v>
      </c>
      <c r="M1853" s="9">
        <v>43602</v>
      </c>
      <c r="N1853" s="10" t="s">
        <v>77</v>
      </c>
      <c r="O1853" s="10">
        <v>0</v>
      </c>
      <c r="P1853" s="10" t="s">
        <v>78</v>
      </c>
      <c r="Q1853" s="10" t="s">
        <v>78</v>
      </c>
      <c r="R1853" s="10" t="s">
        <v>78</v>
      </c>
      <c r="S1853" s="10" t="s">
        <v>78</v>
      </c>
      <c r="T1853" s="8" t="s">
        <v>90</v>
      </c>
      <c r="U1853" s="7" t="s">
        <v>516</v>
      </c>
      <c r="V1853" s="8" t="s">
        <v>517</v>
      </c>
      <c r="W1853" s="7" t="s">
        <v>83</v>
      </c>
      <c r="X1853" s="11" t="s">
        <v>452</v>
      </c>
      <c r="Y1853" s="8">
        <v>135</v>
      </c>
      <c r="Z1853" s="8" t="s">
        <v>518</v>
      </c>
      <c r="AA1853" s="7" t="s">
        <v>263</v>
      </c>
      <c r="AB1853" s="12" t="s">
        <v>264</v>
      </c>
      <c r="AC1853" s="4">
        <f t="shared" si="280"/>
        <v>1</v>
      </c>
      <c r="AD1853" s="2">
        <f>IF(COUNTIF(D$2:D1853,D1853)&gt;1,0,1)</f>
        <v>0</v>
      </c>
      <c r="AG1853" s="2">
        <f t="shared" si="281"/>
        <v>0</v>
      </c>
      <c r="AH1853" s="2">
        <f t="shared" si="287"/>
        <v>0</v>
      </c>
      <c r="AI1853" s="2">
        <f t="shared" si="282"/>
        <v>0</v>
      </c>
      <c r="AJ1853" s="44" t="str">
        <f t="shared" si="283"/>
        <v>45744087P30521227C</v>
      </c>
      <c r="AK1853" s="2">
        <f>IF(COUNTIF(AJ$2:AJ1853,AJ1853)&gt;1,0,1)</f>
        <v>0</v>
      </c>
      <c r="AL1853" s="2">
        <f t="shared" si="284"/>
        <v>0</v>
      </c>
      <c r="AM1853" s="2">
        <f t="shared" si="285"/>
        <v>0</v>
      </c>
      <c r="AN1853" s="2">
        <f t="shared" si="286"/>
        <v>0</v>
      </c>
      <c r="AO1853" s="2" t="str">
        <f>VLOOKUP(D1853,'[1]Matriculados PD 2015_2019'!$D:$F,3,0)</f>
        <v>completo</v>
      </c>
      <c r="AP1853" s="2">
        <f t="shared" si="288"/>
        <v>0</v>
      </c>
      <c r="AQ1853" s="2">
        <f t="shared" si="289"/>
        <v>0</v>
      </c>
    </row>
    <row r="1854" spans="1:43">
      <c r="A1854" s="2">
        <v>532</v>
      </c>
      <c r="B1854" s="5" t="s">
        <v>413</v>
      </c>
      <c r="C1854" s="13" t="s">
        <v>120</v>
      </c>
      <c r="D1854" s="13" t="s">
        <v>519</v>
      </c>
      <c r="E1854" s="13">
        <v>20015798</v>
      </c>
      <c r="F1854" s="13">
        <v>102483</v>
      </c>
      <c r="G1854" s="14" t="s">
        <v>520</v>
      </c>
      <c r="H1854" s="13" t="s">
        <v>83</v>
      </c>
      <c r="I1854" s="13" t="s">
        <v>74</v>
      </c>
      <c r="J1854" s="14" t="s">
        <v>75</v>
      </c>
      <c r="K1854" s="14" t="s">
        <v>521</v>
      </c>
      <c r="L1854" s="13">
        <v>2018</v>
      </c>
      <c r="M1854" s="15">
        <v>43565</v>
      </c>
      <c r="N1854" s="16" t="s">
        <v>77</v>
      </c>
      <c r="O1854" s="16">
        <v>0</v>
      </c>
      <c r="P1854" s="16" t="s">
        <v>78</v>
      </c>
      <c r="Q1854" s="16" t="s">
        <v>79</v>
      </c>
      <c r="R1854" s="16" t="s">
        <v>78</v>
      </c>
      <c r="S1854" s="16" t="s">
        <v>78</v>
      </c>
      <c r="T1854" s="14" t="s">
        <v>80</v>
      </c>
      <c r="U1854" s="13" t="s">
        <v>522</v>
      </c>
      <c r="V1854" s="14" t="s">
        <v>523</v>
      </c>
      <c r="W1854" s="13"/>
      <c r="X1854" s="17"/>
      <c r="Y1854" s="14"/>
      <c r="Z1854" s="14"/>
      <c r="AA1854" s="13"/>
      <c r="AB1854" s="18"/>
      <c r="AC1854" s="4">
        <f t="shared" si="280"/>
        <v>1</v>
      </c>
      <c r="AD1854" s="2">
        <f>IF(COUNTIF(D$2:D1854,D1854)&gt;1,0,1)</f>
        <v>1</v>
      </c>
      <c r="AG1854" s="2">
        <f t="shared" si="281"/>
        <v>1</v>
      </c>
      <c r="AH1854" s="2">
        <f t="shared" si="287"/>
        <v>0</v>
      </c>
      <c r="AI1854" s="2">
        <f t="shared" si="282"/>
        <v>1</v>
      </c>
      <c r="AJ1854" s="44" t="str">
        <f t="shared" si="283"/>
        <v>45887304G26462839M</v>
      </c>
      <c r="AK1854" s="2">
        <f>IF(COUNTIF(AJ$2:AJ1854,AJ1854)&gt;1,0,1)</f>
        <v>1</v>
      </c>
      <c r="AL1854" s="2">
        <f t="shared" si="284"/>
        <v>1</v>
      </c>
      <c r="AM1854" s="2">
        <f t="shared" si="285"/>
        <v>0</v>
      </c>
      <c r="AN1854" s="2">
        <f t="shared" si="286"/>
        <v>0</v>
      </c>
      <c r="AO1854" s="2" t="str">
        <f>VLOOKUP(D1854,'[1]Matriculados PD 2015_2019'!$D:$F,3,0)</f>
        <v>completo</v>
      </c>
      <c r="AP1854" s="2">
        <f t="shared" si="288"/>
        <v>1</v>
      </c>
      <c r="AQ1854" s="2">
        <f t="shared" si="289"/>
        <v>0</v>
      </c>
    </row>
    <row r="1855" spans="1:43">
      <c r="A1855" s="2">
        <v>532</v>
      </c>
      <c r="B1855" s="6" t="s">
        <v>413</v>
      </c>
      <c r="C1855" s="7" t="s">
        <v>120</v>
      </c>
      <c r="D1855" s="7" t="s">
        <v>519</v>
      </c>
      <c r="E1855" s="7">
        <v>20015798</v>
      </c>
      <c r="F1855" s="7">
        <v>102483</v>
      </c>
      <c r="G1855" s="8" t="s">
        <v>520</v>
      </c>
      <c r="H1855" s="7" t="s">
        <v>83</v>
      </c>
      <c r="I1855" s="7" t="s">
        <v>74</v>
      </c>
      <c r="J1855" s="8" t="s">
        <v>75</v>
      </c>
      <c r="K1855" s="8" t="s">
        <v>521</v>
      </c>
      <c r="L1855" s="7">
        <v>2018</v>
      </c>
      <c r="M1855" s="9">
        <v>43565</v>
      </c>
      <c r="N1855" s="10" t="s">
        <v>77</v>
      </c>
      <c r="O1855" s="10">
        <v>0</v>
      </c>
      <c r="P1855" s="10" t="s">
        <v>78</v>
      </c>
      <c r="Q1855" s="10" t="s">
        <v>79</v>
      </c>
      <c r="R1855" s="10" t="s">
        <v>78</v>
      </c>
      <c r="S1855" s="10" t="s">
        <v>78</v>
      </c>
      <c r="T1855" s="8" t="s">
        <v>80</v>
      </c>
      <c r="U1855" s="7" t="s">
        <v>524</v>
      </c>
      <c r="V1855" s="8" t="s">
        <v>525</v>
      </c>
      <c r="W1855" s="7" t="s">
        <v>73</v>
      </c>
      <c r="X1855" s="11" t="s">
        <v>358</v>
      </c>
      <c r="Y1855" s="8">
        <v>680</v>
      </c>
      <c r="Z1855" s="8" t="s">
        <v>359</v>
      </c>
      <c r="AA1855" s="7" t="s">
        <v>263</v>
      </c>
      <c r="AB1855" s="12" t="s">
        <v>264</v>
      </c>
      <c r="AC1855" s="4">
        <f t="shared" si="280"/>
        <v>1</v>
      </c>
      <c r="AD1855" s="2">
        <f>IF(COUNTIF(D$2:D1855,D1855)&gt;1,0,1)</f>
        <v>0</v>
      </c>
      <c r="AG1855" s="2">
        <f t="shared" si="281"/>
        <v>0</v>
      </c>
      <c r="AH1855" s="2">
        <f t="shared" si="287"/>
        <v>0</v>
      </c>
      <c r="AI1855" s="2">
        <f t="shared" si="282"/>
        <v>0</v>
      </c>
      <c r="AJ1855" s="44" t="str">
        <f t="shared" si="283"/>
        <v>45887304G30504320H</v>
      </c>
      <c r="AK1855" s="2">
        <f>IF(COUNTIF(AJ$2:AJ1855,AJ1855)&gt;1,0,1)</f>
        <v>1</v>
      </c>
      <c r="AL1855" s="2">
        <f t="shared" si="284"/>
        <v>0</v>
      </c>
      <c r="AM1855" s="2">
        <f t="shared" si="285"/>
        <v>0</v>
      </c>
      <c r="AN1855" s="2">
        <f t="shared" si="286"/>
        <v>0</v>
      </c>
      <c r="AO1855" s="2" t="str">
        <f>VLOOKUP(D1855,'[1]Matriculados PD 2015_2019'!$D:$F,3,0)</f>
        <v>completo</v>
      </c>
      <c r="AP1855" s="2">
        <f t="shared" si="288"/>
        <v>0</v>
      </c>
      <c r="AQ1855" s="2">
        <f t="shared" si="289"/>
        <v>0</v>
      </c>
    </row>
    <row r="1856" spans="1:43">
      <c r="A1856" s="2">
        <v>532</v>
      </c>
      <c r="B1856" s="5" t="s">
        <v>413</v>
      </c>
      <c r="C1856" s="13" t="s">
        <v>120</v>
      </c>
      <c r="D1856" s="13" t="s">
        <v>519</v>
      </c>
      <c r="E1856" s="13">
        <v>20015798</v>
      </c>
      <c r="F1856" s="13">
        <v>102483</v>
      </c>
      <c r="G1856" s="14" t="s">
        <v>520</v>
      </c>
      <c r="H1856" s="13" t="s">
        <v>83</v>
      </c>
      <c r="I1856" s="13" t="s">
        <v>74</v>
      </c>
      <c r="J1856" s="14" t="s">
        <v>75</v>
      </c>
      <c r="K1856" s="14" t="s">
        <v>521</v>
      </c>
      <c r="L1856" s="13">
        <v>2018</v>
      </c>
      <c r="M1856" s="15">
        <v>43565</v>
      </c>
      <c r="N1856" s="16" t="s">
        <v>77</v>
      </c>
      <c r="O1856" s="16">
        <v>0</v>
      </c>
      <c r="P1856" s="16" t="s">
        <v>78</v>
      </c>
      <c r="Q1856" s="16" t="s">
        <v>79</v>
      </c>
      <c r="R1856" s="16" t="s">
        <v>78</v>
      </c>
      <c r="S1856" s="16" t="s">
        <v>78</v>
      </c>
      <c r="T1856" s="14" t="s">
        <v>90</v>
      </c>
      <c r="U1856" s="13" t="s">
        <v>524</v>
      </c>
      <c r="V1856" s="14" t="s">
        <v>525</v>
      </c>
      <c r="W1856" s="13" t="s">
        <v>73</v>
      </c>
      <c r="X1856" s="17" t="s">
        <v>358</v>
      </c>
      <c r="Y1856" s="14">
        <v>680</v>
      </c>
      <c r="Z1856" s="14" t="s">
        <v>359</v>
      </c>
      <c r="AA1856" s="13" t="s">
        <v>263</v>
      </c>
      <c r="AB1856" s="18" t="s">
        <v>264</v>
      </c>
      <c r="AC1856" s="4">
        <f t="shared" si="280"/>
        <v>1</v>
      </c>
      <c r="AD1856" s="2">
        <f>IF(COUNTIF(D$2:D1856,D1856)&gt;1,0,1)</f>
        <v>0</v>
      </c>
      <c r="AG1856" s="2">
        <f t="shared" si="281"/>
        <v>0</v>
      </c>
      <c r="AH1856" s="2">
        <f t="shared" si="287"/>
        <v>0</v>
      </c>
      <c r="AI1856" s="2">
        <f t="shared" si="282"/>
        <v>0</v>
      </c>
      <c r="AJ1856" s="44" t="str">
        <f t="shared" si="283"/>
        <v>45887304G30504320H</v>
      </c>
      <c r="AK1856" s="2">
        <f>IF(COUNTIF(AJ$2:AJ1856,AJ1856)&gt;1,0,1)</f>
        <v>0</v>
      </c>
      <c r="AL1856" s="2">
        <f t="shared" si="284"/>
        <v>0</v>
      </c>
      <c r="AM1856" s="2">
        <f t="shared" si="285"/>
        <v>0</v>
      </c>
      <c r="AN1856" s="2">
        <f t="shared" si="286"/>
        <v>0</v>
      </c>
      <c r="AO1856" s="2" t="str">
        <f>VLOOKUP(D1856,'[1]Matriculados PD 2015_2019'!$D:$F,3,0)</f>
        <v>completo</v>
      </c>
      <c r="AP1856" s="2">
        <f t="shared" si="288"/>
        <v>0</v>
      </c>
      <c r="AQ1856" s="2">
        <f t="shared" si="289"/>
        <v>0</v>
      </c>
    </row>
    <row r="1857" spans="1:43">
      <c r="A1857" s="2">
        <v>532</v>
      </c>
      <c r="B1857" s="6" t="s">
        <v>413</v>
      </c>
      <c r="C1857" s="7" t="s">
        <v>120</v>
      </c>
      <c r="D1857" s="7" t="s">
        <v>526</v>
      </c>
      <c r="E1857" s="7">
        <v>10481653</v>
      </c>
      <c r="F1857" s="7">
        <v>102483</v>
      </c>
      <c r="G1857" s="8" t="s">
        <v>527</v>
      </c>
      <c r="H1857" s="7" t="s">
        <v>73</v>
      </c>
      <c r="I1857" s="7" t="s">
        <v>74</v>
      </c>
      <c r="J1857" s="8" t="s">
        <v>75</v>
      </c>
      <c r="K1857" s="8" t="s">
        <v>528</v>
      </c>
      <c r="L1857" s="7">
        <v>2018</v>
      </c>
      <c r="M1857" s="9">
        <v>43581</v>
      </c>
      <c r="N1857" s="10" t="s">
        <v>77</v>
      </c>
      <c r="O1857" s="10">
        <v>0</v>
      </c>
      <c r="P1857" s="10" t="s">
        <v>78</v>
      </c>
      <c r="Q1857" s="10" t="s">
        <v>78</v>
      </c>
      <c r="R1857" s="10" t="s">
        <v>78</v>
      </c>
      <c r="S1857" s="10" t="s">
        <v>78</v>
      </c>
      <c r="T1857" s="8" t="s">
        <v>80</v>
      </c>
      <c r="U1857" s="7" t="s">
        <v>356</v>
      </c>
      <c r="V1857" s="8" t="s">
        <v>357</v>
      </c>
      <c r="W1857" s="7" t="s">
        <v>83</v>
      </c>
      <c r="X1857" s="11" t="s">
        <v>358</v>
      </c>
      <c r="Y1857" s="8">
        <v>680</v>
      </c>
      <c r="Z1857" s="8" t="s">
        <v>359</v>
      </c>
      <c r="AA1857" s="7" t="s">
        <v>263</v>
      </c>
      <c r="AB1857" s="12" t="s">
        <v>264</v>
      </c>
      <c r="AC1857" s="4">
        <f t="shared" si="280"/>
        <v>1</v>
      </c>
      <c r="AD1857" s="2">
        <f>IF(COUNTIF(D$2:D1857,D1857)&gt;1,0,1)</f>
        <v>1</v>
      </c>
      <c r="AG1857" s="2">
        <f t="shared" si="281"/>
        <v>0</v>
      </c>
      <c r="AH1857" s="2">
        <f t="shared" si="287"/>
        <v>0</v>
      </c>
      <c r="AI1857" s="2">
        <f t="shared" si="282"/>
        <v>1</v>
      </c>
      <c r="AJ1857" s="44" t="str">
        <f t="shared" si="283"/>
        <v>47211834X30491041X</v>
      </c>
      <c r="AK1857" s="2">
        <f>IF(COUNTIF(AJ$2:AJ1857,AJ1857)&gt;1,0,1)</f>
        <v>1</v>
      </c>
      <c r="AL1857" s="2">
        <f t="shared" si="284"/>
        <v>1</v>
      </c>
      <c r="AM1857" s="2">
        <f t="shared" si="285"/>
        <v>0</v>
      </c>
      <c r="AN1857" s="2">
        <f t="shared" si="286"/>
        <v>0</v>
      </c>
      <c r="AO1857" s="2" t="str">
        <f>VLOOKUP(D1857,'[1]Matriculados PD 2015_2019'!$D:$F,3,0)</f>
        <v>completo</v>
      </c>
      <c r="AP1857" s="2">
        <f t="shared" si="288"/>
        <v>1</v>
      </c>
      <c r="AQ1857" s="2">
        <f t="shared" si="289"/>
        <v>0</v>
      </c>
    </row>
    <row r="1858" spans="1:43">
      <c r="A1858" s="2">
        <v>532</v>
      </c>
      <c r="B1858" s="5" t="s">
        <v>413</v>
      </c>
      <c r="C1858" s="13" t="s">
        <v>120</v>
      </c>
      <c r="D1858" s="13" t="s">
        <v>526</v>
      </c>
      <c r="E1858" s="13">
        <v>10481653</v>
      </c>
      <c r="F1858" s="13">
        <v>102483</v>
      </c>
      <c r="G1858" s="14" t="s">
        <v>527</v>
      </c>
      <c r="H1858" s="13" t="s">
        <v>73</v>
      </c>
      <c r="I1858" s="13" t="s">
        <v>74</v>
      </c>
      <c r="J1858" s="14" t="s">
        <v>75</v>
      </c>
      <c r="K1858" s="14" t="s">
        <v>528</v>
      </c>
      <c r="L1858" s="13">
        <v>2018</v>
      </c>
      <c r="M1858" s="15">
        <v>43581</v>
      </c>
      <c r="N1858" s="16" t="s">
        <v>77</v>
      </c>
      <c r="O1858" s="16">
        <v>0</v>
      </c>
      <c r="P1858" s="16" t="s">
        <v>78</v>
      </c>
      <c r="Q1858" s="16" t="s">
        <v>78</v>
      </c>
      <c r="R1858" s="16" t="s">
        <v>78</v>
      </c>
      <c r="S1858" s="16" t="s">
        <v>78</v>
      </c>
      <c r="T1858" s="14" t="s">
        <v>80</v>
      </c>
      <c r="U1858" s="13" t="s">
        <v>524</v>
      </c>
      <c r="V1858" s="14" t="s">
        <v>525</v>
      </c>
      <c r="W1858" s="13" t="s">
        <v>73</v>
      </c>
      <c r="X1858" s="17" t="s">
        <v>358</v>
      </c>
      <c r="Y1858" s="14">
        <v>680</v>
      </c>
      <c r="Z1858" s="14" t="s">
        <v>359</v>
      </c>
      <c r="AA1858" s="13" t="s">
        <v>263</v>
      </c>
      <c r="AB1858" s="18" t="s">
        <v>264</v>
      </c>
      <c r="AC1858" s="4">
        <f t="shared" ref="AC1858:AC1921" si="290">IF(N1858="","SIN NOTA",IF(N1858="NP","NP",1))</f>
        <v>1</v>
      </c>
      <c r="AD1858" s="2">
        <f>IF(COUNTIF(D$2:D1858,D1858)&gt;1,0,1)</f>
        <v>0</v>
      </c>
      <c r="AG1858" s="2">
        <f t="shared" ref="AG1858:AG1921" si="291">IF(AD1858=1,IF(Q1858="S",1,0),0)</f>
        <v>0</v>
      </c>
      <c r="AH1858" s="2">
        <f t="shared" si="287"/>
        <v>0</v>
      </c>
      <c r="AI1858" s="2">
        <f t="shared" ref="AI1858:AI1921" si="292">IF(AD1858=1,IF(N1858="Y",1,0),0)</f>
        <v>0</v>
      </c>
      <c r="AJ1858" s="44" t="str">
        <f t="shared" ref="AJ1858:AJ1921" si="293">D1858&amp;U1858</f>
        <v>47211834X30504320H</v>
      </c>
      <c r="AK1858" s="2">
        <f>IF(COUNTIF(AJ$2:AJ1858,AJ1858)&gt;1,0,1)</f>
        <v>1</v>
      </c>
      <c r="AL1858" s="2">
        <f t="shared" ref="AL1858:AL1921" si="294">IF(AD1858=1,IF(SUMIF(D:D,D1858,AK:AK)&gt;1,1,0),0)</f>
        <v>0</v>
      </c>
      <c r="AM1858" s="2">
        <f t="shared" ref="AM1858:AM1921" si="295">IF(AD1858=1,IF(S1858="S",1,0),0)</f>
        <v>0</v>
      </c>
      <c r="AN1858" s="2">
        <f t="shared" ref="AN1858:AN1921" si="296">IF(AD1858=1,IF(I1858="E",0,1),0)</f>
        <v>0</v>
      </c>
      <c r="AO1858" s="2" t="str">
        <f>VLOOKUP(D1858,'[1]Matriculados PD 2015_2019'!$D:$F,3,0)</f>
        <v>completo</v>
      </c>
      <c r="AP1858" s="2">
        <f t="shared" si="288"/>
        <v>0</v>
      </c>
      <c r="AQ1858" s="2">
        <f t="shared" si="289"/>
        <v>0</v>
      </c>
    </row>
    <row r="1859" spans="1:43">
      <c r="A1859" s="2">
        <v>532</v>
      </c>
      <c r="B1859" s="6" t="s">
        <v>413</v>
      </c>
      <c r="C1859" s="7" t="s">
        <v>120</v>
      </c>
      <c r="D1859" s="7" t="s">
        <v>526</v>
      </c>
      <c r="E1859" s="7">
        <v>10481653</v>
      </c>
      <c r="F1859" s="7">
        <v>102483</v>
      </c>
      <c r="G1859" s="8" t="s">
        <v>527</v>
      </c>
      <c r="H1859" s="7" t="s">
        <v>73</v>
      </c>
      <c r="I1859" s="7" t="s">
        <v>74</v>
      </c>
      <c r="J1859" s="8" t="s">
        <v>75</v>
      </c>
      <c r="K1859" s="8" t="s">
        <v>528</v>
      </c>
      <c r="L1859" s="7">
        <v>2018</v>
      </c>
      <c r="M1859" s="9">
        <v>43581</v>
      </c>
      <c r="N1859" s="10" t="s">
        <v>77</v>
      </c>
      <c r="O1859" s="10">
        <v>0</v>
      </c>
      <c r="P1859" s="10" t="s">
        <v>78</v>
      </c>
      <c r="Q1859" s="10" t="s">
        <v>78</v>
      </c>
      <c r="R1859" s="10" t="s">
        <v>78</v>
      </c>
      <c r="S1859" s="10" t="s">
        <v>78</v>
      </c>
      <c r="T1859" s="8" t="s">
        <v>90</v>
      </c>
      <c r="U1859" s="7" t="s">
        <v>356</v>
      </c>
      <c r="V1859" s="8" t="s">
        <v>357</v>
      </c>
      <c r="W1859" s="7" t="s">
        <v>83</v>
      </c>
      <c r="X1859" s="11" t="s">
        <v>358</v>
      </c>
      <c r="Y1859" s="8">
        <v>680</v>
      </c>
      <c r="Z1859" s="8" t="s">
        <v>359</v>
      </c>
      <c r="AA1859" s="7" t="s">
        <v>263</v>
      </c>
      <c r="AB1859" s="12" t="s">
        <v>264</v>
      </c>
      <c r="AC1859" s="4">
        <f t="shared" si="290"/>
        <v>1</v>
      </c>
      <c r="AD1859" s="2">
        <f>IF(COUNTIF(D$2:D1859,D1859)&gt;1,0,1)</f>
        <v>0</v>
      </c>
      <c r="AG1859" s="2">
        <f t="shared" si="291"/>
        <v>0</v>
      </c>
      <c r="AH1859" s="2">
        <f t="shared" ref="AH1859:AH1922" si="297">IF(AD1859=1,IF(R1859="S",1,0),0)</f>
        <v>0</v>
      </c>
      <c r="AI1859" s="2">
        <f t="shared" si="292"/>
        <v>0</v>
      </c>
      <c r="AJ1859" s="44" t="str">
        <f t="shared" si="293"/>
        <v>47211834X30491041X</v>
      </c>
      <c r="AK1859" s="2">
        <f>IF(COUNTIF(AJ$2:AJ1859,AJ1859)&gt;1,0,1)</f>
        <v>0</v>
      </c>
      <c r="AL1859" s="2">
        <f t="shared" si="294"/>
        <v>0</v>
      </c>
      <c r="AM1859" s="2">
        <f t="shared" si="295"/>
        <v>0</v>
      </c>
      <c r="AN1859" s="2">
        <f t="shared" si="296"/>
        <v>0</v>
      </c>
      <c r="AO1859" s="2" t="str">
        <f>VLOOKUP(D1859,'[1]Matriculados PD 2015_2019'!$D:$F,3,0)</f>
        <v>completo</v>
      </c>
      <c r="AP1859" s="2">
        <f t="shared" ref="AP1859:AP1922" si="298">IF(AD1859=1,IF(AO1859="completo",1,0),0)</f>
        <v>0</v>
      </c>
      <c r="AQ1859" s="2">
        <f t="shared" ref="AQ1859:AQ1922" si="299">IF(AD1859=1,IF(AO1859="parcial",1,0),0)</f>
        <v>0</v>
      </c>
    </row>
    <row r="1860" spans="1:43">
      <c r="A1860" s="2">
        <v>532</v>
      </c>
      <c r="B1860" s="5" t="s">
        <v>413</v>
      </c>
      <c r="C1860" s="13" t="s">
        <v>120</v>
      </c>
      <c r="D1860" s="13" t="s">
        <v>529</v>
      </c>
      <c r="E1860" s="13">
        <v>1067815</v>
      </c>
      <c r="F1860" s="13">
        <v>102483</v>
      </c>
      <c r="G1860" s="14" t="s">
        <v>530</v>
      </c>
      <c r="H1860" s="13" t="s">
        <v>83</v>
      </c>
      <c r="I1860" s="13" t="s">
        <v>74</v>
      </c>
      <c r="J1860" s="14" t="s">
        <v>75</v>
      </c>
      <c r="K1860" s="14" t="s">
        <v>531</v>
      </c>
      <c r="L1860" s="13">
        <v>2018</v>
      </c>
      <c r="M1860" s="15">
        <v>43566</v>
      </c>
      <c r="N1860" s="16" t="s">
        <v>77</v>
      </c>
      <c r="O1860" s="16">
        <v>0</v>
      </c>
      <c r="P1860" s="16" t="s">
        <v>78</v>
      </c>
      <c r="Q1860" s="16" t="s">
        <v>79</v>
      </c>
      <c r="R1860" s="16" t="s">
        <v>78</v>
      </c>
      <c r="S1860" s="16" t="s">
        <v>79</v>
      </c>
      <c r="T1860" s="14" t="s">
        <v>80</v>
      </c>
      <c r="U1860" s="13" t="s">
        <v>532</v>
      </c>
      <c r="V1860" s="14" t="s">
        <v>533</v>
      </c>
      <c r="W1860" s="13" t="s">
        <v>83</v>
      </c>
      <c r="X1860" s="17" t="s">
        <v>358</v>
      </c>
      <c r="Y1860" s="14">
        <v>680</v>
      </c>
      <c r="Z1860" s="14" t="s">
        <v>359</v>
      </c>
      <c r="AA1860" s="13" t="s">
        <v>263</v>
      </c>
      <c r="AB1860" s="18" t="s">
        <v>264</v>
      </c>
      <c r="AC1860" s="4">
        <f t="shared" si="290"/>
        <v>1</v>
      </c>
      <c r="AD1860" s="2">
        <f>IF(COUNTIF(D$2:D1860,D1860)&gt;1,0,1)</f>
        <v>1</v>
      </c>
      <c r="AG1860" s="2">
        <f t="shared" si="291"/>
        <v>1</v>
      </c>
      <c r="AH1860" s="2">
        <f t="shared" si="297"/>
        <v>0</v>
      </c>
      <c r="AI1860" s="2">
        <f t="shared" si="292"/>
        <v>1</v>
      </c>
      <c r="AJ1860" s="44" t="str">
        <f t="shared" si="293"/>
        <v>50608433S30548619L</v>
      </c>
      <c r="AK1860" s="2">
        <f>IF(COUNTIF(AJ$2:AJ1860,AJ1860)&gt;1,0,1)</f>
        <v>1</v>
      </c>
      <c r="AL1860" s="2">
        <f t="shared" si="294"/>
        <v>0</v>
      </c>
      <c r="AM1860" s="2">
        <f t="shared" si="295"/>
        <v>1</v>
      </c>
      <c r="AN1860" s="2">
        <f t="shared" si="296"/>
        <v>0</v>
      </c>
      <c r="AO1860" s="2" t="str">
        <f>VLOOKUP(D1860,'[1]Matriculados PD 2015_2019'!$D:$F,3,0)</f>
        <v>completo</v>
      </c>
      <c r="AP1860" s="2">
        <f t="shared" si="298"/>
        <v>1</v>
      </c>
      <c r="AQ1860" s="2">
        <f t="shared" si="299"/>
        <v>0</v>
      </c>
    </row>
    <row r="1861" spans="1:43">
      <c r="A1861" s="2">
        <v>532</v>
      </c>
      <c r="B1861" s="6" t="s">
        <v>413</v>
      </c>
      <c r="C1861" s="7" t="s">
        <v>120</v>
      </c>
      <c r="D1861" s="7" t="s">
        <v>529</v>
      </c>
      <c r="E1861" s="7">
        <v>1067815</v>
      </c>
      <c r="F1861" s="7">
        <v>102483</v>
      </c>
      <c r="G1861" s="8" t="s">
        <v>530</v>
      </c>
      <c r="H1861" s="7" t="s">
        <v>83</v>
      </c>
      <c r="I1861" s="7" t="s">
        <v>74</v>
      </c>
      <c r="J1861" s="8" t="s">
        <v>75</v>
      </c>
      <c r="K1861" s="8" t="s">
        <v>531</v>
      </c>
      <c r="L1861" s="7">
        <v>2018</v>
      </c>
      <c r="M1861" s="9">
        <v>43566</v>
      </c>
      <c r="N1861" s="10" t="s">
        <v>77</v>
      </c>
      <c r="O1861" s="10">
        <v>0</v>
      </c>
      <c r="P1861" s="10" t="s">
        <v>78</v>
      </c>
      <c r="Q1861" s="10" t="s">
        <v>79</v>
      </c>
      <c r="R1861" s="10" t="s">
        <v>78</v>
      </c>
      <c r="S1861" s="10" t="s">
        <v>79</v>
      </c>
      <c r="T1861" s="8" t="s">
        <v>90</v>
      </c>
      <c r="U1861" s="7" t="s">
        <v>532</v>
      </c>
      <c r="V1861" s="8" t="s">
        <v>533</v>
      </c>
      <c r="W1861" s="7" t="s">
        <v>83</v>
      </c>
      <c r="X1861" s="11" t="s">
        <v>358</v>
      </c>
      <c r="Y1861" s="8">
        <v>680</v>
      </c>
      <c r="Z1861" s="8" t="s">
        <v>359</v>
      </c>
      <c r="AA1861" s="7" t="s">
        <v>263</v>
      </c>
      <c r="AB1861" s="12" t="s">
        <v>264</v>
      </c>
      <c r="AC1861" s="4">
        <f t="shared" si="290"/>
        <v>1</v>
      </c>
      <c r="AD1861" s="2">
        <f>IF(COUNTIF(D$2:D1861,D1861)&gt;1,0,1)</f>
        <v>0</v>
      </c>
      <c r="AG1861" s="2">
        <f t="shared" si="291"/>
        <v>0</v>
      </c>
      <c r="AH1861" s="2">
        <f t="shared" si="297"/>
        <v>0</v>
      </c>
      <c r="AI1861" s="2">
        <f t="shared" si="292"/>
        <v>0</v>
      </c>
      <c r="AJ1861" s="44" t="str">
        <f t="shared" si="293"/>
        <v>50608433S30548619L</v>
      </c>
      <c r="AK1861" s="2">
        <f>IF(COUNTIF(AJ$2:AJ1861,AJ1861)&gt;1,0,1)</f>
        <v>0</v>
      </c>
      <c r="AL1861" s="2">
        <f t="shared" si="294"/>
        <v>0</v>
      </c>
      <c r="AM1861" s="2">
        <f t="shared" si="295"/>
        <v>0</v>
      </c>
      <c r="AN1861" s="2">
        <f t="shared" si="296"/>
        <v>0</v>
      </c>
      <c r="AO1861" s="2" t="str">
        <f>VLOOKUP(D1861,'[1]Matriculados PD 2015_2019'!$D:$F,3,0)</f>
        <v>completo</v>
      </c>
      <c r="AP1861" s="2">
        <f t="shared" si="298"/>
        <v>0</v>
      </c>
      <c r="AQ1861" s="2">
        <f t="shared" si="299"/>
        <v>0</v>
      </c>
    </row>
    <row r="1862" spans="1:43">
      <c r="A1862" s="2">
        <v>532</v>
      </c>
      <c r="B1862" s="5" t="s">
        <v>413</v>
      </c>
      <c r="C1862" s="13" t="s">
        <v>120</v>
      </c>
      <c r="D1862" s="13" t="s">
        <v>534</v>
      </c>
      <c r="E1862" s="13">
        <v>20100894</v>
      </c>
      <c r="F1862" s="13">
        <v>102483</v>
      </c>
      <c r="G1862" s="14" t="s">
        <v>535</v>
      </c>
      <c r="H1862" s="13" t="s">
        <v>83</v>
      </c>
      <c r="I1862" s="13" t="s">
        <v>74</v>
      </c>
      <c r="J1862" s="14" t="s">
        <v>75</v>
      </c>
      <c r="K1862" s="14" t="s">
        <v>536</v>
      </c>
      <c r="L1862" s="13">
        <v>2018</v>
      </c>
      <c r="M1862" s="15">
        <v>43532</v>
      </c>
      <c r="N1862" s="16" t="s">
        <v>77</v>
      </c>
      <c r="O1862" s="16">
        <v>0</v>
      </c>
      <c r="P1862" s="16" t="s">
        <v>78</v>
      </c>
      <c r="Q1862" s="16" t="s">
        <v>78</v>
      </c>
      <c r="R1862" s="16" t="s">
        <v>78</v>
      </c>
      <c r="S1862" s="16" t="s">
        <v>78</v>
      </c>
      <c r="T1862" s="14" t="s">
        <v>80</v>
      </c>
      <c r="U1862" s="13" t="s">
        <v>537</v>
      </c>
      <c r="V1862" s="14" t="s">
        <v>538</v>
      </c>
      <c r="W1862" s="13" t="s">
        <v>83</v>
      </c>
      <c r="X1862" s="17" t="s">
        <v>539</v>
      </c>
      <c r="Y1862" s="14">
        <v>200</v>
      </c>
      <c r="Z1862" s="14" t="s">
        <v>540</v>
      </c>
      <c r="AA1862" s="13" t="s">
        <v>263</v>
      </c>
      <c r="AB1862" s="18" t="s">
        <v>264</v>
      </c>
      <c r="AC1862" s="4">
        <f t="shared" si="290"/>
        <v>1</v>
      </c>
      <c r="AD1862" s="2">
        <f>IF(COUNTIF(D$2:D1862,D1862)&gt;1,0,1)</f>
        <v>1</v>
      </c>
      <c r="AG1862" s="2">
        <f t="shared" si="291"/>
        <v>0</v>
      </c>
      <c r="AH1862" s="2">
        <f t="shared" si="297"/>
        <v>0</v>
      </c>
      <c r="AI1862" s="2">
        <f t="shared" si="292"/>
        <v>1</v>
      </c>
      <c r="AJ1862" s="44" t="str">
        <f t="shared" si="293"/>
        <v>76741816Q30955320B</v>
      </c>
      <c r="AK1862" s="2">
        <f>IF(COUNTIF(AJ$2:AJ1862,AJ1862)&gt;1,0,1)</f>
        <v>1</v>
      </c>
      <c r="AL1862" s="2">
        <f t="shared" si="294"/>
        <v>1</v>
      </c>
      <c r="AM1862" s="2">
        <f t="shared" si="295"/>
        <v>0</v>
      </c>
      <c r="AN1862" s="2">
        <f t="shared" si="296"/>
        <v>0</v>
      </c>
      <c r="AO1862" s="2" t="str">
        <f>VLOOKUP(D1862,'[1]Matriculados PD 2015_2019'!$D:$F,3,0)</f>
        <v>completo</v>
      </c>
      <c r="AP1862" s="2">
        <f t="shared" si="298"/>
        <v>1</v>
      </c>
      <c r="AQ1862" s="2">
        <f t="shared" si="299"/>
        <v>0</v>
      </c>
    </row>
    <row r="1863" spans="1:43">
      <c r="A1863" s="2">
        <v>532</v>
      </c>
      <c r="B1863" s="6" t="s">
        <v>413</v>
      </c>
      <c r="C1863" s="7" t="s">
        <v>120</v>
      </c>
      <c r="D1863" s="7" t="s">
        <v>534</v>
      </c>
      <c r="E1863" s="7">
        <v>20100894</v>
      </c>
      <c r="F1863" s="7">
        <v>102483</v>
      </c>
      <c r="G1863" s="8" t="s">
        <v>535</v>
      </c>
      <c r="H1863" s="7" t="s">
        <v>83</v>
      </c>
      <c r="I1863" s="7" t="s">
        <v>74</v>
      </c>
      <c r="J1863" s="8" t="s">
        <v>75</v>
      </c>
      <c r="K1863" s="8" t="s">
        <v>536</v>
      </c>
      <c r="L1863" s="7">
        <v>2018</v>
      </c>
      <c r="M1863" s="9">
        <v>43532</v>
      </c>
      <c r="N1863" s="10" t="s">
        <v>77</v>
      </c>
      <c r="O1863" s="10">
        <v>0</v>
      </c>
      <c r="P1863" s="10" t="s">
        <v>78</v>
      </c>
      <c r="Q1863" s="10" t="s">
        <v>78</v>
      </c>
      <c r="R1863" s="10" t="s">
        <v>78</v>
      </c>
      <c r="S1863" s="10" t="s">
        <v>78</v>
      </c>
      <c r="T1863" s="8" t="s">
        <v>80</v>
      </c>
      <c r="U1863" s="7" t="s">
        <v>541</v>
      </c>
      <c r="V1863" s="8" t="s">
        <v>542</v>
      </c>
      <c r="W1863" s="7" t="s">
        <v>83</v>
      </c>
      <c r="X1863" s="11" t="s">
        <v>539</v>
      </c>
      <c r="Y1863" s="8">
        <v>200</v>
      </c>
      <c r="Z1863" s="8" t="s">
        <v>540</v>
      </c>
      <c r="AA1863" s="7" t="s">
        <v>263</v>
      </c>
      <c r="AB1863" s="12" t="s">
        <v>264</v>
      </c>
      <c r="AC1863" s="4">
        <f t="shared" si="290"/>
        <v>1</v>
      </c>
      <c r="AD1863" s="2">
        <f>IF(COUNTIF(D$2:D1863,D1863)&gt;1,0,1)</f>
        <v>0</v>
      </c>
      <c r="AG1863" s="2">
        <f t="shared" si="291"/>
        <v>0</v>
      </c>
      <c r="AH1863" s="2">
        <f t="shared" si="297"/>
        <v>0</v>
      </c>
      <c r="AI1863" s="2">
        <f t="shared" si="292"/>
        <v>0</v>
      </c>
      <c r="AJ1863" s="44" t="str">
        <f t="shared" si="293"/>
        <v>76741816Q55092071X</v>
      </c>
      <c r="AK1863" s="2">
        <f>IF(COUNTIF(AJ$2:AJ1863,AJ1863)&gt;1,0,1)</f>
        <v>1</v>
      </c>
      <c r="AL1863" s="2">
        <f t="shared" si="294"/>
        <v>0</v>
      </c>
      <c r="AM1863" s="2">
        <f t="shared" si="295"/>
        <v>0</v>
      </c>
      <c r="AN1863" s="2">
        <f t="shared" si="296"/>
        <v>0</v>
      </c>
      <c r="AO1863" s="2" t="str">
        <f>VLOOKUP(D1863,'[1]Matriculados PD 2015_2019'!$D:$F,3,0)</f>
        <v>completo</v>
      </c>
      <c r="AP1863" s="2">
        <f t="shared" si="298"/>
        <v>0</v>
      </c>
      <c r="AQ1863" s="2">
        <f t="shared" si="299"/>
        <v>0</v>
      </c>
    </row>
    <row r="1864" spans="1:43">
      <c r="A1864" s="2">
        <v>532</v>
      </c>
      <c r="B1864" s="5" t="s">
        <v>413</v>
      </c>
      <c r="C1864" s="13" t="s">
        <v>120</v>
      </c>
      <c r="D1864" s="13" t="s">
        <v>534</v>
      </c>
      <c r="E1864" s="13">
        <v>20100894</v>
      </c>
      <c r="F1864" s="13">
        <v>102483</v>
      </c>
      <c r="G1864" s="14" t="s">
        <v>535</v>
      </c>
      <c r="H1864" s="13" t="s">
        <v>83</v>
      </c>
      <c r="I1864" s="13" t="s">
        <v>74</v>
      </c>
      <c r="J1864" s="14" t="s">
        <v>75</v>
      </c>
      <c r="K1864" s="14" t="s">
        <v>536</v>
      </c>
      <c r="L1864" s="13">
        <v>2018</v>
      </c>
      <c r="M1864" s="15">
        <v>43532</v>
      </c>
      <c r="N1864" s="16" t="s">
        <v>77</v>
      </c>
      <c r="O1864" s="16">
        <v>0</v>
      </c>
      <c r="P1864" s="16" t="s">
        <v>78</v>
      </c>
      <c r="Q1864" s="16" t="s">
        <v>78</v>
      </c>
      <c r="R1864" s="16" t="s">
        <v>78</v>
      </c>
      <c r="S1864" s="16" t="s">
        <v>78</v>
      </c>
      <c r="T1864" s="14" t="s">
        <v>90</v>
      </c>
      <c r="U1864" s="13" t="s">
        <v>541</v>
      </c>
      <c r="V1864" s="14" t="s">
        <v>542</v>
      </c>
      <c r="W1864" s="13" t="s">
        <v>83</v>
      </c>
      <c r="X1864" s="17" t="s">
        <v>539</v>
      </c>
      <c r="Y1864" s="14">
        <v>200</v>
      </c>
      <c r="Z1864" s="14" t="s">
        <v>540</v>
      </c>
      <c r="AA1864" s="13" t="s">
        <v>263</v>
      </c>
      <c r="AB1864" s="18" t="s">
        <v>264</v>
      </c>
      <c r="AC1864" s="4">
        <f t="shared" si="290"/>
        <v>1</v>
      </c>
      <c r="AD1864" s="2">
        <f>IF(COUNTIF(D$2:D1864,D1864)&gt;1,0,1)</f>
        <v>0</v>
      </c>
      <c r="AG1864" s="2">
        <f t="shared" si="291"/>
        <v>0</v>
      </c>
      <c r="AH1864" s="2">
        <f t="shared" si="297"/>
        <v>0</v>
      </c>
      <c r="AI1864" s="2">
        <f t="shared" si="292"/>
        <v>0</v>
      </c>
      <c r="AJ1864" s="44" t="str">
        <f t="shared" si="293"/>
        <v>76741816Q55092071X</v>
      </c>
      <c r="AK1864" s="2">
        <f>IF(COUNTIF(AJ$2:AJ1864,AJ1864)&gt;1,0,1)</f>
        <v>0</v>
      </c>
      <c r="AL1864" s="2">
        <f t="shared" si="294"/>
        <v>0</v>
      </c>
      <c r="AM1864" s="2">
        <f t="shared" si="295"/>
        <v>0</v>
      </c>
      <c r="AN1864" s="2">
        <f t="shared" si="296"/>
        <v>0</v>
      </c>
      <c r="AO1864" s="2" t="str">
        <f>VLOOKUP(D1864,'[1]Matriculados PD 2015_2019'!$D:$F,3,0)</f>
        <v>completo</v>
      </c>
      <c r="AP1864" s="2">
        <f t="shared" si="298"/>
        <v>0</v>
      </c>
      <c r="AQ1864" s="2">
        <f t="shared" si="299"/>
        <v>0</v>
      </c>
    </row>
    <row r="1865" spans="1:43">
      <c r="A1865" s="2">
        <v>532</v>
      </c>
      <c r="B1865" s="6" t="s">
        <v>413</v>
      </c>
      <c r="C1865" s="7" t="s">
        <v>120</v>
      </c>
      <c r="D1865" s="7" t="s">
        <v>543</v>
      </c>
      <c r="E1865" s="7">
        <v>10483453</v>
      </c>
      <c r="F1865" s="7">
        <v>102483</v>
      </c>
      <c r="G1865" s="8" t="s">
        <v>544</v>
      </c>
      <c r="H1865" s="7" t="s">
        <v>83</v>
      </c>
      <c r="I1865" s="7" t="s">
        <v>74</v>
      </c>
      <c r="J1865" s="8" t="s">
        <v>75</v>
      </c>
      <c r="K1865" s="8" t="s">
        <v>545</v>
      </c>
      <c r="L1865" s="7">
        <v>2018</v>
      </c>
      <c r="M1865" s="9">
        <v>43532</v>
      </c>
      <c r="N1865" s="10" t="s">
        <v>77</v>
      </c>
      <c r="O1865" s="10">
        <v>0</v>
      </c>
      <c r="P1865" s="10" t="s">
        <v>78</v>
      </c>
      <c r="Q1865" s="10" t="s">
        <v>78</v>
      </c>
      <c r="R1865" s="10" t="s">
        <v>78</v>
      </c>
      <c r="S1865" s="10" t="s">
        <v>78</v>
      </c>
      <c r="T1865" s="8" t="s">
        <v>80</v>
      </c>
      <c r="U1865" s="7" t="s">
        <v>546</v>
      </c>
      <c r="V1865" s="8" t="s">
        <v>547</v>
      </c>
      <c r="W1865" s="7" t="s">
        <v>73</v>
      </c>
      <c r="X1865" s="11" t="s">
        <v>358</v>
      </c>
      <c r="Y1865" s="8">
        <v>740</v>
      </c>
      <c r="Z1865" s="8" t="s">
        <v>548</v>
      </c>
      <c r="AA1865" s="7" t="s">
        <v>263</v>
      </c>
      <c r="AB1865" s="12" t="s">
        <v>264</v>
      </c>
      <c r="AC1865" s="4">
        <f t="shared" si="290"/>
        <v>1</v>
      </c>
      <c r="AD1865" s="2">
        <f>IF(COUNTIF(D$2:D1865,D1865)&gt;1,0,1)</f>
        <v>1</v>
      </c>
      <c r="AG1865" s="2">
        <f t="shared" si="291"/>
        <v>0</v>
      </c>
      <c r="AH1865" s="2">
        <f t="shared" si="297"/>
        <v>0</v>
      </c>
      <c r="AI1865" s="2">
        <f t="shared" si="292"/>
        <v>1</v>
      </c>
      <c r="AJ1865" s="44" t="str">
        <f t="shared" si="293"/>
        <v>78689671R07879351B</v>
      </c>
      <c r="AK1865" s="2">
        <f>IF(COUNTIF(AJ$2:AJ1865,AJ1865)&gt;1,0,1)</f>
        <v>1</v>
      </c>
      <c r="AL1865" s="2">
        <f t="shared" si="294"/>
        <v>1</v>
      </c>
      <c r="AM1865" s="2">
        <f t="shared" si="295"/>
        <v>0</v>
      </c>
      <c r="AN1865" s="2">
        <f t="shared" si="296"/>
        <v>0</v>
      </c>
      <c r="AO1865" s="2" t="str">
        <f>VLOOKUP(D1865,'[1]Matriculados PD 2015_2019'!$D:$F,3,0)</f>
        <v>completo</v>
      </c>
      <c r="AP1865" s="2">
        <f t="shared" si="298"/>
        <v>1</v>
      </c>
      <c r="AQ1865" s="2">
        <f t="shared" si="299"/>
        <v>0</v>
      </c>
    </row>
    <row r="1866" spans="1:43">
      <c r="A1866" s="2">
        <v>532</v>
      </c>
      <c r="B1866" s="5" t="s">
        <v>413</v>
      </c>
      <c r="C1866" s="13" t="s">
        <v>120</v>
      </c>
      <c r="D1866" s="13" t="s">
        <v>543</v>
      </c>
      <c r="E1866" s="13">
        <v>10483453</v>
      </c>
      <c r="F1866" s="13">
        <v>102483</v>
      </c>
      <c r="G1866" s="14" t="s">
        <v>544</v>
      </c>
      <c r="H1866" s="13" t="s">
        <v>83</v>
      </c>
      <c r="I1866" s="13" t="s">
        <v>74</v>
      </c>
      <c r="J1866" s="14" t="s">
        <v>75</v>
      </c>
      <c r="K1866" s="14" t="s">
        <v>545</v>
      </c>
      <c r="L1866" s="13">
        <v>2018</v>
      </c>
      <c r="M1866" s="15">
        <v>43532</v>
      </c>
      <c r="N1866" s="16" t="s">
        <v>77</v>
      </c>
      <c r="O1866" s="16">
        <v>0</v>
      </c>
      <c r="P1866" s="16" t="s">
        <v>78</v>
      </c>
      <c r="Q1866" s="16" t="s">
        <v>78</v>
      </c>
      <c r="R1866" s="16" t="s">
        <v>78</v>
      </c>
      <c r="S1866" s="16" t="s">
        <v>78</v>
      </c>
      <c r="T1866" s="14" t="s">
        <v>80</v>
      </c>
      <c r="U1866" s="13" t="s">
        <v>549</v>
      </c>
      <c r="V1866" s="14" t="s">
        <v>550</v>
      </c>
      <c r="W1866" s="13" t="s">
        <v>73</v>
      </c>
      <c r="X1866" s="17" t="s">
        <v>4690</v>
      </c>
      <c r="Y1866" s="14">
        <v>187</v>
      </c>
      <c r="Z1866" s="14" t="s">
        <v>551</v>
      </c>
      <c r="AA1866" s="13" t="s">
        <v>263</v>
      </c>
      <c r="AB1866" s="18" t="s">
        <v>264</v>
      </c>
      <c r="AC1866" s="4">
        <f t="shared" si="290"/>
        <v>1</v>
      </c>
      <c r="AD1866" s="2">
        <f>IF(COUNTIF(D$2:D1866,D1866)&gt;1,0,1)</f>
        <v>0</v>
      </c>
      <c r="AG1866" s="2">
        <f t="shared" si="291"/>
        <v>0</v>
      </c>
      <c r="AH1866" s="2">
        <f t="shared" si="297"/>
        <v>0</v>
      </c>
      <c r="AI1866" s="2">
        <f t="shared" si="292"/>
        <v>0</v>
      </c>
      <c r="AJ1866" s="44" t="str">
        <f t="shared" si="293"/>
        <v>78689671R09319612N</v>
      </c>
      <c r="AK1866" s="2">
        <f>IF(COUNTIF(AJ$2:AJ1866,AJ1866)&gt;1,0,1)</f>
        <v>1</v>
      </c>
      <c r="AL1866" s="2">
        <f t="shared" si="294"/>
        <v>0</v>
      </c>
      <c r="AM1866" s="2">
        <f t="shared" si="295"/>
        <v>0</v>
      </c>
      <c r="AN1866" s="2">
        <f t="shared" si="296"/>
        <v>0</v>
      </c>
      <c r="AO1866" s="2" t="str">
        <f>VLOOKUP(D1866,'[1]Matriculados PD 2015_2019'!$D:$F,3,0)</f>
        <v>completo</v>
      </c>
      <c r="AP1866" s="2">
        <f t="shared" si="298"/>
        <v>0</v>
      </c>
      <c r="AQ1866" s="2">
        <f t="shared" si="299"/>
        <v>0</v>
      </c>
    </row>
    <row r="1867" spans="1:43">
      <c r="A1867" s="2">
        <v>532</v>
      </c>
      <c r="B1867" s="6" t="s">
        <v>413</v>
      </c>
      <c r="C1867" s="7" t="s">
        <v>120</v>
      </c>
      <c r="D1867" s="7" t="s">
        <v>543</v>
      </c>
      <c r="E1867" s="7">
        <v>10483453</v>
      </c>
      <c r="F1867" s="7">
        <v>102483</v>
      </c>
      <c r="G1867" s="8" t="s">
        <v>544</v>
      </c>
      <c r="H1867" s="7" t="s">
        <v>83</v>
      </c>
      <c r="I1867" s="7" t="s">
        <v>74</v>
      </c>
      <c r="J1867" s="8" t="s">
        <v>75</v>
      </c>
      <c r="K1867" s="8" t="s">
        <v>545</v>
      </c>
      <c r="L1867" s="7">
        <v>2018</v>
      </c>
      <c r="M1867" s="9">
        <v>43532</v>
      </c>
      <c r="N1867" s="10" t="s">
        <v>77</v>
      </c>
      <c r="O1867" s="10">
        <v>0</v>
      </c>
      <c r="P1867" s="10" t="s">
        <v>78</v>
      </c>
      <c r="Q1867" s="10" t="s">
        <v>78</v>
      </c>
      <c r="R1867" s="10" t="s">
        <v>78</v>
      </c>
      <c r="S1867" s="10" t="s">
        <v>78</v>
      </c>
      <c r="T1867" s="8" t="s">
        <v>80</v>
      </c>
      <c r="U1867" s="7" t="s">
        <v>552</v>
      </c>
      <c r="V1867" s="8" t="s">
        <v>553</v>
      </c>
      <c r="W1867" s="7"/>
      <c r="X1867" s="11"/>
      <c r="Y1867" s="8"/>
      <c r="Z1867" s="8"/>
      <c r="AA1867" s="7"/>
      <c r="AB1867" s="12"/>
      <c r="AC1867" s="4">
        <f t="shared" si="290"/>
        <v>1</v>
      </c>
      <c r="AD1867" s="2">
        <f>IF(COUNTIF(D$2:D1867,D1867)&gt;1,0,1)</f>
        <v>0</v>
      </c>
      <c r="AG1867" s="2">
        <f t="shared" si="291"/>
        <v>0</v>
      </c>
      <c r="AH1867" s="2">
        <f t="shared" si="297"/>
        <v>0</v>
      </c>
      <c r="AI1867" s="2">
        <f t="shared" si="292"/>
        <v>0</v>
      </c>
      <c r="AJ1867" s="44" t="str">
        <f t="shared" si="293"/>
        <v>78689671R10549968Y</v>
      </c>
      <c r="AK1867" s="2">
        <f>IF(COUNTIF(AJ$2:AJ1867,AJ1867)&gt;1,0,1)</f>
        <v>1</v>
      </c>
      <c r="AL1867" s="2">
        <f t="shared" si="294"/>
        <v>0</v>
      </c>
      <c r="AM1867" s="2">
        <f t="shared" si="295"/>
        <v>0</v>
      </c>
      <c r="AN1867" s="2">
        <f t="shared" si="296"/>
        <v>0</v>
      </c>
      <c r="AO1867" s="2" t="str">
        <f>VLOOKUP(D1867,'[1]Matriculados PD 2015_2019'!$D:$F,3,0)</f>
        <v>completo</v>
      </c>
      <c r="AP1867" s="2">
        <f t="shared" si="298"/>
        <v>0</v>
      </c>
      <c r="AQ1867" s="2">
        <f t="shared" si="299"/>
        <v>0</v>
      </c>
    </row>
    <row r="1868" spans="1:43">
      <c r="A1868" s="2">
        <v>532</v>
      </c>
      <c r="B1868" s="5" t="s">
        <v>413</v>
      </c>
      <c r="C1868" s="13" t="s">
        <v>120</v>
      </c>
      <c r="D1868" s="13" t="s">
        <v>543</v>
      </c>
      <c r="E1868" s="13">
        <v>10483453</v>
      </c>
      <c r="F1868" s="13">
        <v>102483</v>
      </c>
      <c r="G1868" s="14" t="s">
        <v>544</v>
      </c>
      <c r="H1868" s="13" t="s">
        <v>83</v>
      </c>
      <c r="I1868" s="13" t="s">
        <v>74</v>
      </c>
      <c r="J1868" s="14" t="s">
        <v>75</v>
      </c>
      <c r="K1868" s="14" t="s">
        <v>545</v>
      </c>
      <c r="L1868" s="13">
        <v>2018</v>
      </c>
      <c r="M1868" s="15">
        <v>43532</v>
      </c>
      <c r="N1868" s="16" t="s">
        <v>77</v>
      </c>
      <c r="O1868" s="16">
        <v>0</v>
      </c>
      <c r="P1868" s="16" t="s">
        <v>78</v>
      </c>
      <c r="Q1868" s="16" t="s">
        <v>78</v>
      </c>
      <c r="R1868" s="16" t="s">
        <v>78</v>
      </c>
      <c r="S1868" s="16" t="s">
        <v>78</v>
      </c>
      <c r="T1868" s="14" t="s">
        <v>90</v>
      </c>
      <c r="U1868" s="13" t="s">
        <v>549</v>
      </c>
      <c r="V1868" s="14" t="s">
        <v>550</v>
      </c>
      <c r="W1868" s="13" t="s">
        <v>73</v>
      </c>
      <c r="X1868" s="17" t="s">
        <v>4690</v>
      </c>
      <c r="Y1868" s="14">
        <v>187</v>
      </c>
      <c r="Z1868" s="14" t="s">
        <v>551</v>
      </c>
      <c r="AA1868" s="13" t="s">
        <v>263</v>
      </c>
      <c r="AB1868" s="18" t="s">
        <v>264</v>
      </c>
      <c r="AC1868" s="4">
        <f t="shared" si="290"/>
        <v>1</v>
      </c>
      <c r="AD1868" s="2">
        <f>IF(COUNTIF(D$2:D1868,D1868)&gt;1,0,1)</f>
        <v>0</v>
      </c>
      <c r="AG1868" s="2">
        <f t="shared" si="291"/>
        <v>0</v>
      </c>
      <c r="AH1868" s="2">
        <f t="shared" si="297"/>
        <v>0</v>
      </c>
      <c r="AI1868" s="2">
        <f t="shared" si="292"/>
        <v>0</v>
      </c>
      <c r="AJ1868" s="44" t="str">
        <f t="shared" si="293"/>
        <v>78689671R09319612N</v>
      </c>
      <c r="AK1868" s="2">
        <f>IF(COUNTIF(AJ$2:AJ1868,AJ1868)&gt;1,0,1)</f>
        <v>0</v>
      </c>
      <c r="AL1868" s="2">
        <f t="shared" si="294"/>
        <v>0</v>
      </c>
      <c r="AM1868" s="2">
        <f t="shared" si="295"/>
        <v>0</v>
      </c>
      <c r="AN1868" s="2">
        <f t="shared" si="296"/>
        <v>0</v>
      </c>
      <c r="AO1868" s="2" t="str">
        <f>VLOOKUP(D1868,'[1]Matriculados PD 2015_2019'!$D:$F,3,0)</f>
        <v>completo</v>
      </c>
      <c r="AP1868" s="2">
        <f t="shared" si="298"/>
        <v>0</v>
      </c>
      <c r="AQ1868" s="2">
        <f t="shared" si="299"/>
        <v>0</v>
      </c>
    </row>
    <row r="1869" spans="1:43">
      <c r="A1869" s="2">
        <v>532</v>
      </c>
      <c r="B1869" s="5" t="s">
        <v>413</v>
      </c>
      <c r="C1869" s="13" t="s">
        <v>120</v>
      </c>
      <c r="D1869" s="13" t="s">
        <v>554</v>
      </c>
      <c r="E1869" s="13">
        <v>10441717</v>
      </c>
      <c r="F1869" s="13">
        <v>102483</v>
      </c>
      <c r="G1869" s="14" t="s">
        <v>555</v>
      </c>
      <c r="H1869" s="13" t="s">
        <v>73</v>
      </c>
      <c r="I1869" s="13" t="s">
        <v>74</v>
      </c>
      <c r="J1869" s="14" t="s">
        <v>75</v>
      </c>
      <c r="K1869" s="14" t="s">
        <v>556</v>
      </c>
      <c r="L1869" s="13">
        <v>2018</v>
      </c>
      <c r="M1869" s="15">
        <v>43657</v>
      </c>
      <c r="N1869" s="16" t="s">
        <v>77</v>
      </c>
      <c r="O1869" s="16">
        <v>0</v>
      </c>
      <c r="P1869" s="16" t="s">
        <v>78</v>
      </c>
      <c r="Q1869" s="16" t="s">
        <v>79</v>
      </c>
      <c r="R1869" s="16" t="s">
        <v>78</v>
      </c>
      <c r="S1869" s="16" t="s">
        <v>78</v>
      </c>
      <c r="T1869" s="14" t="s">
        <v>80</v>
      </c>
      <c r="U1869" s="13" t="s">
        <v>557</v>
      </c>
      <c r="V1869" s="14" t="s">
        <v>558</v>
      </c>
      <c r="W1869" s="13" t="s">
        <v>83</v>
      </c>
      <c r="X1869" s="17" t="s">
        <v>426</v>
      </c>
      <c r="Y1869" s="14">
        <v>805</v>
      </c>
      <c r="Z1869" s="14" t="s">
        <v>559</v>
      </c>
      <c r="AA1869" s="13" t="s">
        <v>263</v>
      </c>
      <c r="AB1869" s="18" t="s">
        <v>264</v>
      </c>
      <c r="AC1869" s="4">
        <f t="shared" si="290"/>
        <v>1</v>
      </c>
      <c r="AD1869" s="2">
        <f>IF(COUNTIF(D$2:D1869,D1869)&gt;1,0,1)</f>
        <v>1</v>
      </c>
      <c r="AG1869" s="2">
        <f t="shared" si="291"/>
        <v>1</v>
      </c>
      <c r="AH1869" s="2">
        <f t="shared" si="297"/>
        <v>0</v>
      </c>
      <c r="AI1869" s="2">
        <f t="shared" si="292"/>
        <v>1</v>
      </c>
      <c r="AJ1869" s="44" t="str">
        <f t="shared" si="293"/>
        <v>80158597D13755215L</v>
      </c>
      <c r="AK1869" s="2">
        <f>IF(COUNTIF(AJ$2:AJ1869,AJ1869)&gt;1,0,1)</f>
        <v>1</v>
      </c>
      <c r="AL1869" s="2">
        <f t="shared" si="294"/>
        <v>0</v>
      </c>
      <c r="AM1869" s="2">
        <f t="shared" si="295"/>
        <v>0</v>
      </c>
      <c r="AN1869" s="2">
        <f t="shared" si="296"/>
        <v>0</v>
      </c>
      <c r="AO1869" s="2" t="str">
        <f>VLOOKUP(D1869,'[1]Matriculados PD 2015_2019'!$D:$F,3,0)</f>
        <v>completo</v>
      </c>
      <c r="AP1869" s="2">
        <f t="shared" si="298"/>
        <v>1</v>
      </c>
      <c r="AQ1869" s="2">
        <f t="shared" si="299"/>
        <v>0</v>
      </c>
    </row>
    <row r="1870" spans="1:43">
      <c r="A1870" s="2">
        <v>532</v>
      </c>
      <c r="B1870" s="6" t="s">
        <v>413</v>
      </c>
      <c r="C1870" s="7" t="s">
        <v>120</v>
      </c>
      <c r="D1870" s="7" t="s">
        <v>554</v>
      </c>
      <c r="E1870" s="7">
        <v>10441717</v>
      </c>
      <c r="F1870" s="7">
        <v>102483</v>
      </c>
      <c r="G1870" s="8" t="s">
        <v>555</v>
      </c>
      <c r="H1870" s="7" t="s">
        <v>73</v>
      </c>
      <c r="I1870" s="7" t="s">
        <v>74</v>
      </c>
      <c r="J1870" s="8" t="s">
        <v>75</v>
      </c>
      <c r="K1870" s="8" t="s">
        <v>556</v>
      </c>
      <c r="L1870" s="7">
        <v>2018</v>
      </c>
      <c r="M1870" s="9">
        <v>43657</v>
      </c>
      <c r="N1870" s="10" t="s">
        <v>77</v>
      </c>
      <c r="O1870" s="10">
        <v>0</v>
      </c>
      <c r="P1870" s="10" t="s">
        <v>78</v>
      </c>
      <c r="Q1870" s="10" t="s">
        <v>79</v>
      </c>
      <c r="R1870" s="10" t="s">
        <v>78</v>
      </c>
      <c r="S1870" s="10" t="s">
        <v>78</v>
      </c>
      <c r="T1870" s="8" t="s">
        <v>90</v>
      </c>
      <c r="U1870" s="7" t="s">
        <v>557</v>
      </c>
      <c r="V1870" s="8" t="s">
        <v>558</v>
      </c>
      <c r="W1870" s="7" t="s">
        <v>83</v>
      </c>
      <c r="X1870" s="11" t="s">
        <v>426</v>
      </c>
      <c r="Y1870" s="8">
        <v>805</v>
      </c>
      <c r="Z1870" s="8" t="s">
        <v>559</v>
      </c>
      <c r="AA1870" s="7" t="s">
        <v>263</v>
      </c>
      <c r="AB1870" s="12" t="s">
        <v>264</v>
      </c>
      <c r="AC1870" s="4">
        <f t="shared" si="290"/>
        <v>1</v>
      </c>
      <c r="AD1870" s="2">
        <f>IF(COUNTIF(D$2:D1870,D1870)&gt;1,0,1)</f>
        <v>0</v>
      </c>
      <c r="AG1870" s="2">
        <f t="shared" si="291"/>
        <v>0</v>
      </c>
      <c r="AH1870" s="2">
        <f t="shared" si="297"/>
        <v>0</v>
      </c>
      <c r="AI1870" s="2">
        <f t="shared" si="292"/>
        <v>0</v>
      </c>
      <c r="AJ1870" s="44" t="str">
        <f t="shared" si="293"/>
        <v>80158597D13755215L</v>
      </c>
      <c r="AK1870" s="2">
        <f>IF(COUNTIF(AJ$2:AJ1870,AJ1870)&gt;1,0,1)</f>
        <v>0</v>
      </c>
      <c r="AL1870" s="2">
        <f t="shared" si="294"/>
        <v>0</v>
      </c>
      <c r="AM1870" s="2">
        <f t="shared" si="295"/>
        <v>0</v>
      </c>
      <c r="AN1870" s="2">
        <f t="shared" si="296"/>
        <v>0</v>
      </c>
      <c r="AO1870" s="2" t="str">
        <f>VLOOKUP(D1870,'[1]Matriculados PD 2015_2019'!$D:$F,3,0)</f>
        <v>completo</v>
      </c>
      <c r="AP1870" s="2">
        <f t="shared" si="298"/>
        <v>0</v>
      </c>
      <c r="AQ1870" s="2">
        <f t="shared" si="299"/>
        <v>0</v>
      </c>
    </row>
    <row r="1871" spans="1:43">
      <c r="A1871" s="2">
        <v>532</v>
      </c>
      <c r="B1871" s="5" t="s">
        <v>413</v>
      </c>
      <c r="C1871" s="13" t="s">
        <v>120</v>
      </c>
      <c r="D1871" s="13" t="s">
        <v>560</v>
      </c>
      <c r="E1871" s="13">
        <v>1068610</v>
      </c>
      <c r="F1871" s="13">
        <v>102483</v>
      </c>
      <c r="G1871" s="14" t="s">
        <v>561</v>
      </c>
      <c r="H1871" s="13" t="s">
        <v>73</v>
      </c>
      <c r="I1871" s="13" t="s">
        <v>74</v>
      </c>
      <c r="J1871" s="14" t="s">
        <v>75</v>
      </c>
      <c r="K1871" s="14" t="s">
        <v>562</v>
      </c>
      <c r="L1871" s="13">
        <v>2018</v>
      </c>
      <c r="M1871" s="15">
        <v>43528</v>
      </c>
      <c r="N1871" s="16" t="s">
        <v>77</v>
      </c>
      <c r="O1871" s="16">
        <v>0</v>
      </c>
      <c r="P1871" s="16" t="s">
        <v>78</v>
      </c>
      <c r="Q1871" s="16" t="s">
        <v>78</v>
      </c>
      <c r="R1871" s="16" t="s">
        <v>78</v>
      </c>
      <c r="S1871" s="16" t="s">
        <v>78</v>
      </c>
      <c r="T1871" s="14" t="s">
        <v>80</v>
      </c>
      <c r="U1871" s="13" t="s">
        <v>563</v>
      </c>
      <c r="V1871" s="14" t="s">
        <v>564</v>
      </c>
      <c r="W1871" s="13" t="s">
        <v>73</v>
      </c>
      <c r="X1871" s="17" t="s">
        <v>565</v>
      </c>
      <c r="Y1871" s="14">
        <v>195</v>
      </c>
      <c r="Z1871" s="14" t="s">
        <v>566</v>
      </c>
      <c r="AA1871" s="13" t="s">
        <v>263</v>
      </c>
      <c r="AB1871" s="18" t="s">
        <v>264</v>
      </c>
      <c r="AC1871" s="4">
        <f t="shared" si="290"/>
        <v>1</v>
      </c>
      <c r="AD1871" s="2">
        <f>IF(COUNTIF(D$2:D1871,D1871)&gt;1,0,1)</f>
        <v>1</v>
      </c>
      <c r="AG1871" s="2">
        <f t="shared" si="291"/>
        <v>0</v>
      </c>
      <c r="AH1871" s="2">
        <f t="shared" si="297"/>
        <v>0</v>
      </c>
      <c r="AI1871" s="2">
        <f t="shared" si="292"/>
        <v>1</v>
      </c>
      <c r="AJ1871" s="44" t="str">
        <f t="shared" si="293"/>
        <v>80158731M30465619A</v>
      </c>
      <c r="AK1871" s="2">
        <f>IF(COUNTIF(AJ$2:AJ1871,AJ1871)&gt;1,0,1)</f>
        <v>1</v>
      </c>
      <c r="AL1871" s="2">
        <f t="shared" si="294"/>
        <v>1</v>
      </c>
      <c r="AM1871" s="2">
        <f t="shared" si="295"/>
        <v>0</v>
      </c>
      <c r="AN1871" s="2">
        <f t="shared" si="296"/>
        <v>0</v>
      </c>
      <c r="AO1871" s="2" t="str">
        <f>VLOOKUP(D1871,'[1]Matriculados PD 2015_2019'!$D:$F,3,0)</f>
        <v>completo</v>
      </c>
      <c r="AP1871" s="2">
        <f t="shared" si="298"/>
        <v>1</v>
      </c>
      <c r="AQ1871" s="2">
        <f t="shared" si="299"/>
        <v>0</v>
      </c>
    </row>
    <row r="1872" spans="1:43">
      <c r="A1872" s="2">
        <v>532</v>
      </c>
      <c r="B1872" s="6" t="s">
        <v>413</v>
      </c>
      <c r="C1872" s="7" t="s">
        <v>120</v>
      </c>
      <c r="D1872" s="7" t="s">
        <v>560</v>
      </c>
      <c r="E1872" s="7">
        <v>1068610</v>
      </c>
      <c r="F1872" s="7">
        <v>102483</v>
      </c>
      <c r="G1872" s="8" t="s">
        <v>561</v>
      </c>
      <c r="H1872" s="7" t="s">
        <v>73</v>
      </c>
      <c r="I1872" s="7" t="s">
        <v>74</v>
      </c>
      <c r="J1872" s="8" t="s">
        <v>75</v>
      </c>
      <c r="K1872" s="8" t="s">
        <v>562</v>
      </c>
      <c r="L1872" s="7">
        <v>2018</v>
      </c>
      <c r="M1872" s="9">
        <v>43528</v>
      </c>
      <c r="N1872" s="10" t="s">
        <v>77</v>
      </c>
      <c r="O1872" s="10">
        <v>0</v>
      </c>
      <c r="P1872" s="10" t="s">
        <v>78</v>
      </c>
      <c r="Q1872" s="10" t="s">
        <v>78</v>
      </c>
      <c r="R1872" s="10" t="s">
        <v>78</v>
      </c>
      <c r="S1872" s="10" t="s">
        <v>78</v>
      </c>
      <c r="T1872" s="8" t="s">
        <v>80</v>
      </c>
      <c r="U1872" s="7" t="s">
        <v>532</v>
      </c>
      <c r="V1872" s="8" t="s">
        <v>533</v>
      </c>
      <c r="W1872" s="7" t="s">
        <v>83</v>
      </c>
      <c r="X1872" s="11" t="s">
        <v>358</v>
      </c>
      <c r="Y1872" s="8">
        <v>680</v>
      </c>
      <c r="Z1872" s="8" t="s">
        <v>359</v>
      </c>
      <c r="AA1872" s="7" t="s">
        <v>263</v>
      </c>
      <c r="AB1872" s="12" t="s">
        <v>264</v>
      </c>
      <c r="AC1872" s="4">
        <f t="shared" si="290"/>
        <v>1</v>
      </c>
      <c r="AD1872" s="2">
        <f>IF(COUNTIF(D$2:D1872,D1872)&gt;1,0,1)</f>
        <v>0</v>
      </c>
      <c r="AG1872" s="2">
        <f t="shared" si="291"/>
        <v>0</v>
      </c>
      <c r="AH1872" s="2">
        <f t="shared" si="297"/>
        <v>0</v>
      </c>
      <c r="AI1872" s="2">
        <f t="shared" si="292"/>
        <v>0</v>
      </c>
      <c r="AJ1872" s="44" t="str">
        <f t="shared" si="293"/>
        <v>80158731M30548619L</v>
      </c>
      <c r="AK1872" s="2">
        <f>IF(COUNTIF(AJ$2:AJ1872,AJ1872)&gt;1,0,1)</f>
        <v>1</v>
      </c>
      <c r="AL1872" s="2">
        <f t="shared" si="294"/>
        <v>0</v>
      </c>
      <c r="AM1872" s="2">
        <f t="shared" si="295"/>
        <v>0</v>
      </c>
      <c r="AN1872" s="2">
        <f t="shared" si="296"/>
        <v>0</v>
      </c>
      <c r="AO1872" s="2" t="str">
        <f>VLOOKUP(D1872,'[1]Matriculados PD 2015_2019'!$D:$F,3,0)</f>
        <v>completo</v>
      </c>
      <c r="AP1872" s="2">
        <f t="shared" si="298"/>
        <v>0</v>
      </c>
      <c r="AQ1872" s="2">
        <f t="shared" si="299"/>
        <v>0</v>
      </c>
    </row>
    <row r="1873" spans="1:43">
      <c r="A1873" s="2">
        <v>532</v>
      </c>
      <c r="B1873" s="5" t="s">
        <v>413</v>
      </c>
      <c r="C1873" s="13" t="s">
        <v>120</v>
      </c>
      <c r="D1873" s="13" t="s">
        <v>560</v>
      </c>
      <c r="E1873" s="13">
        <v>1068610</v>
      </c>
      <c r="F1873" s="13">
        <v>102483</v>
      </c>
      <c r="G1873" s="14" t="s">
        <v>561</v>
      </c>
      <c r="H1873" s="13" t="s">
        <v>73</v>
      </c>
      <c r="I1873" s="13" t="s">
        <v>74</v>
      </c>
      <c r="J1873" s="14" t="s">
        <v>75</v>
      </c>
      <c r="K1873" s="14" t="s">
        <v>562</v>
      </c>
      <c r="L1873" s="13">
        <v>2018</v>
      </c>
      <c r="M1873" s="15">
        <v>43528</v>
      </c>
      <c r="N1873" s="16" t="s">
        <v>77</v>
      </c>
      <c r="O1873" s="16">
        <v>0</v>
      </c>
      <c r="P1873" s="16" t="s">
        <v>78</v>
      </c>
      <c r="Q1873" s="16" t="s">
        <v>78</v>
      </c>
      <c r="R1873" s="16" t="s">
        <v>78</v>
      </c>
      <c r="S1873" s="16" t="s">
        <v>78</v>
      </c>
      <c r="T1873" s="14" t="s">
        <v>90</v>
      </c>
      <c r="U1873" s="13" t="s">
        <v>532</v>
      </c>
      <c r="V1873" s="14" t="s">
        <v>533</v>
      </c>
      <c r="W1873" s="13" t="s">
        <v>83</v>
      </c>
      <c r="X1873" s="17" t="s">
        <v>358</v>
      </c>
      <c r="Y1873" s="14">
        <v>680</v>
      </c>
      <c r="Z1873" s="14" t="s">
        <v>359</v>
      </c>
      <c r="AA1873" s="13" t="s">
        <v>263</v>
      </c>
      <c r="AB1873" s="18" t="s">
        <v>264</v>
      </c>
      <c r="AC1873" s="4">
        <f t="shared" si="290"/>
        <v>1</v>
      </c>
      <c r="AD1873" s="2">
        <f>IF(COUNTIF(D$2:D1873,D1873)&gt;1,0,1)</f>
        <v>0</v>
      </c>
      <c r="AG1873" s="2">
        <f t="shared" si="291"/>
        <v>0</v>
      </c>
      <c r="AH1873" s="2">
        <f t="shared" si="297"/>
        <v>0</v>
      </c>
      <c r="AI1873" s="2">
        <f t="shared" si="292"/>
        <v>0</v>
      </c>
      <c r="AJ1873" s="44" t="str">
        <f t="shared" si="293"/>
        <v>80158731M30548619L</v>
      </c>
      <c r="AK1873" s="2">
        <f>IF(COUNTIF(AJ$2:AJ1873,AJ1873)&gt;1,0,1)</f>
        <v>0</v>
      </c>
      <c r="AL1873" s="2">
        <f t="shared" si="294"/>
        <v>0</v>
      </c>
      <c r="AM1873" s="2">
        <f t="shared" si="295"/>
        <v>0</v>
      </c>
      <c r="AN1873" s="2">
        <f t="shared" si="296"/>
        <v>0</v>
      </c>
      <c r="AO1873" s="2" t="str">
        <f>VLOOKUP(D1873,'[1]Matriculados PD 2015_2019'!$D:$F,3,0)</f>
        <v>completo</v>
      </c>
      <c r="AP1873" s="2">
        <f t="shared" si="298"/>
        <v>0</v>
      </c>
      <c r="AQ1873" s="2">
        <f t="shared" si="299"/>
        <v>0</v>
      </c>
    </row>
    <row r="1874" spans="1:43">
      <c r="A1874" s="2">
        <v>532</v>
      </c>
      <c r="B1874" s="6" t="s">
        <v>413</v>
      </c>
      <c r="C1874" s="7" t="s">
        <v>120</v>
      </c>
      <c r="D1874" s="7" t="s">
        <v>567</v>
      </c>
      <c r="E1874" s="7">
        <v>20060936</v>
      </c>
      <c r="F1874" s="7">
        <v>102483</v>
      </c>
      <c r="G1874" s="8" t="s">
        <v>568</v>
      </c>
      <c r="H1874" s="7" t="s">
        <v>83</v>
      </c>
      <c r="I1874" s="7" t="s">
        <v>569</v>
      </c>
      <c r="J1874" s="8" t="s">
        <v>75</v>
      </c>
      <c r="K1874" s="8" t="s">
        <v>570</v>
      </c>
      <c r="L1874" s="7">
        <v>2018</v>
      </c>
      <c r="M1874" s="9">
        <v>43622</v>
      </c>
      <c r="N1874" s="10" t="s">
        <v>77</v>
      </c>
      <c r="O1874" s="10">
        <v>0</v>
      </c>
      <c r="P1874" s="10" t="s">
        <v>78</v>
      </c>
      <c r="Q1874" s="10" t="s">
        <v>78</v>
      </c>
      <c r="R1874" s="10" t="s">
        <v>78</v>
      </c>
      <c r="S1874" s="10" t="s">
        <v>78</v>
      </c>
      <c r="T1874" s="8" t="s">
        <v>80</v>
      </c>
      <c r="U1874" s="7" t="s">
        <v>571</v>
      </c>
      <c r="V1874" s="8" t="s">
        <v>572</v>
      </c>
      <c r="W1874" s="7" t="s">
        <v>83</v>
      </c>
      <c r="X1874" s="11" t="s">
        <v>4692</v>
      </c>
      <c r="Y1874" s="8">
        <v>770</v>
      </c>
      <c r="Z1874" s="8" t="s">
        <v>573</v>
      </c>
      <c r="AA1874" s="7" t="s">
        <v>79</v>
      </c>
      <c r="AB1874" s="12" t="s">
        <v>86</v>
      </c>
      <c r="AC1874" s="4">
        <f t="shared" si="290"/>
        <v>1</v>
      </c>
      <c r="AD1874" s="2">
        <f>IF(COUNTIF(D$2:D1874,D1874)&gt;1,0,1)</f>
        <v>1</v>
      </c>
      <c r="AG1874" s="2">
        <f t="shared" si="291"/>
        <v>0</v>
      </c>
      <c r="AH1874" s="2">
        <f t="shared" si="297"/>
        <v>0</v>
      </c>
      <c r="AI1874" s="2">
        <f t="shared" si="292"/>
        <v>1</v>
      </c>
      <c r="AJ1874" s="44" t="str">
        <f t="shared" si="293"/>
        <v>F1968345930441958D</v>
      </c>
      <c r="AK1874" s="2">
        <f>IF(COUNTIF(AJ$2:AJ1874,AJ1874)&gt;1,0,1)</f>
        <v>1</v>
      </c>
      <c r="AL1874" s="2">
        <f t="shared" si="294"/>
        <v>1</v>
      </c>
      <c r="AM1874" s="2">
        <f t="shared" si="295"/>
        <v>0</v>
      </c>
      <c r="AN1874" s="2">
        <f t="shared" si="296"/>
        <v>1</v>
      </c>
      <c r="AO1874" s="2" t="str">
        <f>VLOOKUP(D1874,'[1]Matriculados PD 2015_2019'!$D:$F,3,0)</f>
        <v>completo</v>
      </c>
      <c r="AP1874" s="2">
        <f t="shared" si="298"/>
        <v>1</v>
      </c>
      <c r="AQ1874" s="2">
        <f t="shared" si="299"/>
        <v>0</v>
      </c>
    </row>
    <row r="1875" spans="1:43">
      <c r="A1875" s="2">
        <v>532</v>
      </c>
      <c r="B1875" s="5" t="s">
        <v>413</v>
      </c>
      <c r="C1875" s="13" t="s">
        <v>120</v>
      </c>
      <c r="D1875" s="13" t="s">
        <v>567</v>
      </c>
      <c r="E1875" s="13">
        <v>20060936</v>
      </c>
      <c r="F1875" s="13">
        <v>102483</v>
      </c>
      <c r="G1875" s="14" t="s">
        <v>568</v>
      </c>
      <c r="H1875" s="13" t="s">
        <v>83</v>
      </c>
      <c r="I1875" s="13" t="s">
        <v>569</v>
      </c>
      <c r="J1875" s="14" t="s">
        <v>75</v>
      </c>
      <c r="K1875" s="14" t="s">
        <v>570</v>
      </c>
      <c r="L1875" s="13">
        <v>2018</v>
      </c>
      <c r="M1875" s="15">
        <v>43622</v>
      </c>
      <c r="N1875" s="16" t="s">
        <v>77</v>
      </c>
      <c r="O1875" s="16">
        <v>0</v>
      </c>
      <c r="P1875" s="16" t="s">
        <v>78</v>
      </c>
      <c r="Q1875" s="16" t="s">
        <v>78</v>
      </c>
      <c r="R1875" s="16" t="s">
        <v>78</v>
      </c>
      <c r="S1875" s="16" t="s">
        <v>78</v>
      </c>
      <c r="T1875" s="14" t="s">
        <v>80</v>
      </c>
      <c r="U1875" s="13" t="s">
        <v>574</v>
      </c>
      <c r="V1875" s="14" t="s">
        <v>575</v>
      </c>
      <c r="W1875" s="13"/>
      <c r="X1875" s="17"/>
      <c r="Y1875" s="14"/>
      <c r="Z1875" s="14"/>
      <c r="AA1875" s="13"/>
      <c r="AB1875" s="18"/>
      <c r="AC1875" s="4">
        <f t="shared" si="290"/>
        <v>1</v>
      </c>
      <c r="AD1875" s="2">
        <f>IF(COUNTIF(D$2:D1875,D1875)&gt;1,0,1)</f>
        <v>0</v>
      </c>
      <c r="AG1875" s="2">
        <f t="shared" si="291"/>
        <v>0</v>
      </c>
      <c r="AH1875" s="2">
        <f t="shared" si="297"/>
        <v>0</v>
      </c>
      <c r="AI1875" s="2">
        <f t="shared" si="292"/>
        <v>0</v>
      </c>
      <c r="AJ1875" s="44" t="str">
        <f t="shared" si="293"/>
        <v>F196834599832918-8</v>
      </c>
      <c r="AK1875" s="2">
        <f>IF(COUNTIF(AJ$2:AJ1875,AJ1875)&gt;1,0,1)</f>
        <v>1</v>
      </c>
      <c r="AL1875" s="2">
        <f t="shared" si="294"/>
        <v>0</v>
      </c>
      <c r="AM1875" s="2">
        <f t="shared" si="295"/>
        <v>0</v>
      </c>
      <c r="AN1875" s="2">
        <f t="shared" si="296"/>
        <v>0</v>
      </c>
      <c r="AO1875" s="2" t="str">
        <f>VLOOKUP(D1875,'[1]Matriculados PD 2015_2019'!$D:$F,3,0)</f>
        <v>completo</v>
      </c>
      <c r="AP1875" s="2">
        <f t="shared" si="298"/>
        <v>0</v>
      </c>
      <c r="AQ1875" s="2">
        <f t="shared" si="299"/>
        <v>0</v>
      </c>
    </row>
    <row r="1876" spans="1:43">
      <c r="A1876" s="2">
        <v>532</v>
      </c>
      <c r="B1876" s="6" t="s">
        <v>413</v>
      </c>
      <c r="C1876" s="7" t="s">
        <v>120</v>
      </c>
      <c r="D1876" s="7" t="s">
        <v>567</v>
      </c>
      <c r="E1876" s="7">
        <v>20060936</v>
      </c>
      <c r="F1876" s="7">
        <v>102483</v>
      </c>
      <c r="G1876" s="8" t="s">
        <v>568</v>
      </c>
      <c r="H1876" s="7" t="s">
        <v>83</v>
      </c>
      <c r="I1876" s="7" t="s">
        <v>569</v>
      </c>
      <c r="J1876" s="8" t="s">
        <v>75</v>
      </c>
      <c r="K1876" s="8" t="s">
        <v>570</v>
      </c>
      <c r="L1876" s="7">
        <v>2018</v>
      </c>
      <c r="M1876" s="9">
        <v>43622</v>
      </c>
      <c r="N1876" s="10" t="s">
        <v>77</v>
      </c>
      <c r="O1876" s="10">
        <v>0</v>
      </c>
      <c r="P1876" s="10" t="s">
        <v>78</v>
      </c>
      <c r="Q1876" s="10" t="s">
        <v>78</v>
      </c>
      <c r="R1876" s="10" t="s">
        <v>78</v>
      </c>
      <c r="S1876" s="10" t="s">
        <v>78</v>
      </c>
      <c r="T1876" s="8" t="s">
        <v>90</v>
      </c>
      <c r="U1876" s="7" t="s">
        <v>557</v>
      </c>
      <c r="V1876" s="8" t="s">
        <v>558</v>
      </c>
      <c r="W1876" s="7" t="s">
        <v>83</v>
      </c>
      <c r="X1876" s="11" t="s">
        <v>426</v>
      </c>
      <c r="Y1876" s="8">
        <v>805</v>
      </c>
      <c r="Z1876" s="8" t="s">
        <v>559</v>
      </c>
      <c r="AA1876" s="7" t="s">
        <v>263</v>
      </c>
      <c r="AB1876" s="12" t="s">
        <v>264</v>
      </c>
      <c r="AC1876" s="4">
        <f t="shared" si="290"/>
        <v>1</v>
      </c>
      <c r="AD1876" s="2">
        <f>IF(COUNTIF(D$2:D1876,D1876)&gt;1,0,1)</f>
        <v>0</v>
      </c>
      <c r="AG1876" s="2">
        <f t="shared" si="291"/>
        <v>0</v>
      </c>
      <c r="AH1876" s="2">
        <f t="shared" si="297"/>
        <v>0</v>
      </c>
      <c r="AI1876" s="2">
        <f t="shared" si="292"/>
        <v>0</v>
      </c>
      <c r="AJ1876" s="44" t="str">
        <f t="shared" si="293"/>
        <v>F1968345913755215L</v>
      </c>
      <c r="AK1876" s="2">
        <f>IF(COUNTIF(AJ$2:AJ1876,AJ1876)&gt;1,0,1)</f>
        <v>1</v>
      </c>
      <c r="AL1876" s="2">
        <f t="shared" si="294"/>
        <v>0</v>
      </c>
      <c r="AM1876" s="2">
        <f t="shared" si="295"/>
        <v>0</v>
      </c>
      <c r="AN1876" s="2">
        <f t="shared" si="296"/>
        <v>0</v>
      </c>
      <c r="AO1876" s="2" t="str">
        <f>VLOOKUP(D1876,'[1]Matriculados PD 2015_2019'!$D:$F,3,0)</f>
        <v>completo</v>
      </c>
      <c r="AP1876" s="2">
        <f t="shared" si="298"/>
        <v>0</v>
      </c>
      <c r="AQ1876" s="2">
        <f t="shared" si="299"/>
        <v>0</v>
      </c>
    </row>
    <row r="1877" spans="1:43">
      <c r="A1877" s="2">
        <v>532</v>
      </c>
      <c r="B1877" s="6" t="s">
        <v>413</v>
      </c>
      <c r="C1877" s="7" t="s">
        <v>120</v>
      </c>
      <c r="D1877" s="7" t="s">
        <v>576</v>
      </c>
      <c r="E1877" s="7">
        <v>10399821</v>
      </c>
      <c r="F1877" s="7">
        <v>102483</v>
      </c>
      <c r="G1877" s="8" t="s">
        <v>577</v>
      </c>
      <c r="H1877" s="7" t="s">
        <v>83</v>
      </c>
      <c r="I1877" s="7" t="s">
        <v>569</v>
      </c>
      <c r="J1877" s="8" t="s">
        <v>75</v>
      </c>
      <c r="K1877" s="8" t="s">
        <v>578</v>
      </c>
      <c r="L1877" s="7">
        <v>2018</v>
      </c>
      <c r="M1877" s="9">
        <v>43643</v>
      </c>
      <c r="N1877" s="10" t="s">
        <v>77</v>
      </c>
      <c r="O1877" s="10">
        <v>0</v>
      </c>
      <c r="P1877" s="10" t="s">
        <v>78</v>
      </c>
      <c r="Q1877" s="10" t="s">
        <v>78</v>
      </c>
      <c r="R1877" s="10" t="s">
        <v>78</v>
      </c>
      <c r="S1877" s="10" t="s">
        <v>78</v>
      </c>
      <c r="T1877" s="8" t="s">
        <v>80</v>
      </c>
      <c r="U1877" s="7" t="s">
        <v>579</v>
      </c>
      <c r="V1877" s="8" t="s">
        <v>580</v>
      </c>
      <c r="W1877" s="7"/>
      <c r="X1877" s="11"/>
      <c r="Y1877" s="8"/>
      <c r="Z1877" s="8"/>
      <c r="AA1877" s="7"/>
      <c r="AB1877" s="12"/>
      <c r="AC1877" s="4">
        <f t="shared" si="290"/>
        <v>1</v>
      </c>
      <c r="AD1877" s="2">
        <f>IF(COUNTIF(D$2:D1877,D1877)&gt;1,0,1)</f>
        <v>1</v>
      </c>
      <c r="AG1877" s="2">
        <f t="shared" si="291"/>
        <v>0</v>
      </c>
      <c r="AH1877" s="2">
        <f t="shared" si="297"/>
        <v>0</v>
      </c>
      <c r="AI1877" s="2">
        <f t="shared" si="292"/>
        <v>1</v>
      </c>
      <c r="AJ1877" s="44" t="str">
        <f t="shared" si="293"/>
        <v>P1453397310.937.654-K</v>
      </c>
      <c r="AK1877" s="2">
        <f>IF(COUNTIF(AJ$2:AJ1877,AJ1877)&gt;1,0,1)</f>
        <v>1</v>
      </c>
      <c r="AL1877" s="2">
        <f t="shared" si="294"/>
        <v>1</v>
      </c>
      <c r="AM1877" s="2">
        <f t="shared" si="295"/>
        <v>0</v>
      </c>
      <c r="AN1877" s="2">
        <f t="shared" si="296"/>
        <v>1</v>
      </c>
      <c r="AO1877" s="2" t="str">
        <f>VLOOKUP(D1877,'[1]Matriculados PD 2015_2019'!$D:$F,3,0)</f>
        <v>completo</v>
      </c>
      <c r="AP1877" s="2">
        <f t="shared" si="298"/>
        <v>1</v>
      </c>
      <c r="AQ1877" s="2">
        <f t="shared" si="299"/>
        <v>0</v>
      </c>
    </row>
    <row r="1878" spans="1:43">
      <c r="A1878" s="2">
        <v>532</v>
      </c>
      <c r="B1878" s="5" t="s">
        <v>413</v>
      </c>
      <c r="C1878" s="13" t="s">
        <v>120</v>
      </c>
      <c r="D1878" s="13" t="s">
        <v>576</v>
      </c>
      <c r="E1878" s="13">
        <v>10399821</v>
      </c>
      <c r="F1878" s="13">
        <v>102483</v>
      </c>
      <c r="G1878" s="14" t="s">
        <v>577</v>
      </c>
      <c r="H1878" s="13" t="s">
        <v>83</v>
      </c>
      <c r="I1878" s="13" t="s">
        <v>569</v>
      </c>
      <c r="J1878" s="14" t="s">
        <v>75</v>
      </c>
      <c r="K1878" s="14" t="s">
        <v>578</v>
      </c>
      <c r="L1878" s="13">
        <v>2018</v>
      </c>
      <c r="M1878" s="15">
        <v>43643</v>
      </c>
      <c r="N1878" s="16" t="s">
        <v>77</v>
      </c>
      <c r="O1878" s="16">
        <v>0</v>
      </c>
      <c r="P1878" s="16" t="s">
        <v>78</v>
      </c>
      <c r="Q1878" s="16" t="s">
        <v>78</v>
      </c>
      <c r="R1878" s="16" t="s">
        <v>78</v>
      </c>
      <c r="S1878" s="16" t="s">
        <v>78</v>
      </c>
      <c r="T1878" s="14" t="s">
        <v>80</v>
      </c>
      <c r="U1878" s="13" t="s">
        <v>571</v>
      </c>
      <c r="V1878" s="14" t="s">
        <v>572</v>
      </c>
      <c r="W1878" s="13" t="s">
        <v>83</v>
      </c>
      <c r="X1878" s="17" t="s">
        <v>4692</v>
      </c>
      <c r="Y1878" s="14">
        <v>770</v>
      </c>
      <c r="Z1878" s="14" t="s">
        <v>573</v>
      </c>
      <c r="AA1878" s="13" t="s">
        <v>79</v>
      </c>
      <c r="AB1878" s="18" t="s">
        <v>86</v>
      </c>
      <c r="AC1878" s="4">
        <f t="shared" si="290"/>
        <v>1</v>
      </c>
      <c r="AD1878" s="2">
        <f>IF(COUNTIF(D$2:D1878,D1878)&gt;1,0,1)</f>
        <v>0</v>
      </c>
      <c r="AG1878" s="2">
        <f t="shared" si="291"/>
        <v>0</v>
      </c>
      <c r="AH1878" s="2">
        <f t="shared" si="297"/>
        <v>0</v>
      </c>
      <c r="AI1878" s="2">
        <f t="shared" si="292"/>
        <v>0</v>
      </c>
      <c r="AJ1878" s="44" t="str">
        <f t="shared" si="293"/>
        <v>P1453397330441958D</v>
      </c>
      <c r="AK1878" s="2">
        <f>IF(COUNTIF(AJ$2:AJ1878,AJ1878)&gt;1,0,1)</f>
        <v>1</v>
      </c>
      <c r="AL1878" s="2">
        <f t="shared" si="294"/>
        <v>0</v>
      </c>
      <c r="AM1878" s="2">
        <f t="shared" si="295"/>
        <v>0</v>
      </c>
      <c r="AN1878" s="2">
        <f t="shared" si="296"/>
        <v>0</v>
      </c>
      <c r="AO1878" s="2" t="str">
        <f>VLOOKUP(D1878,'[1]Matriculados PD 2015_2019'!$D:$F,3,0)</f>
        <v>completo</v>
      </c>
      <c r="AP1878" s="2">
        <f t="shared" si="298"/>
        <v>0</v>
      </c>
      <c r="AQ1878" s="2">
        <f t="shared" si="299"/>
        <v>0</v>
      </c>
    </row>
    <row r="1879" spans="1:43">
      <c r="A1879" s="2">
        <v>532</v>
      </c>
      <c r="B1879" s="6" t="s">
        <v>413</v>
      </c>
      <c r="C1879" s="7" t="s">
        <v>120</v>
      </c>
      <c r="D1879" s="7" t="s">
        <v>576</v>
      </c>
      <c r="E1879" s="7">
        <v>10399821</v>
      </c>
      <c r="F1879" s="7">
        <v>102483</v>
      </c>
      <c r="G1879" s="8" t="s">
        <v>577</v>
      </c>
      <c r="H1879" s="7" t="s">
        <v>83</v>
      </c>
      <c r="I1879" s="7" t="s">
        <v>569</v>
      </c>
      <c r="J1879" s="8" t="s">
        <v>75</v>
      </c>
      <c r="K1879" s="8" t="s">
        <v>578</v>
      </c>
      <c r="L1879" s="7">
        <v>2018</v>
      </c>
      <c r="M1879" s="9">
        <v>43643</v>
      </c>
      <c r="N1879" s="10" t="s">
        <v>77</v>
      </c>
      <c r="O1879" s="10">
        <v>0</v>
      </c>
      <c r="P1879" s="10" t="s">
        <v>78</v>
      </c>
      <c r="Q1879" s="10" t="s">
        <v>78</v>
      </c>
      <c r="R1879" s="10" t="s">
        <v>78</v>
      </c>
      <c r="S1879" s="10" t="s">
        <v>78</v>
      </c>
      <c r="T1879" s="8" t="s">
        <v>90</v>
      </c>
      <c r="U1879" s="7" t="s">
        <v>557</v>
      </c>
      <c r="V1879" s="8" t="s">
        <v>558</v>
      </c>
      <c r="W1879" s="7" t="s">
        <v>83</v>
      </c>
      <c r="X1879" s="11" t="s">
        <v>426</v>
      </c>
      <c r="Y1879" s="8">
        <v>805</v>
      </c>
      <c r="Z1879" s="8" t="s">
        <v>559</v>
      </c>
      <c r="AA1879" s="7" t="s">
        <v>263</v>
      </c>
      <c r="AB1879" s="12" t="s">
        <v>264</v>
      </c>
      <c r="AC1879" s="4">
        <f t="shared" si="290"/>
        <v>1</v>
      </c>
      <c r="AD1879" s="2">
        <f>IF(COUNTIF(D$2:D1879,D1879)&gt;1,0,1)</f>
        <v>0</v>
      </c>
      <c r="AG1879" s="2">
        <f t="shared" si="291"/>
        <v>0</v>
      </c>
      <c r="AH1879" s="2">
        <f t="shared" si="297"/>
        <v>0</v>
      </c>
      <c r="AI1879" s="2">
        <f t="shared" si="292"/>
        <v>0</v>
      </c>
      <c r="AJ1879" s="44" t="str">
        <f t="shared" si="293"/>
        <v>P1453397313755215L</v>
      </c>
      <c r="AK1879" s="2">
        <f>IF(COUNTIF(AJ$2:AJ1879,AJ1879)&gt;1,0,1)</f>
        <v>1</v>
      </c>
      <c r="AL1879" s="2">
        <f t="shared" si="294"/>
        <v>0</v>
      </c>
      <c r="AM1879" s="2">
        <f t="shared" si="295"/>
        <v>0</v>
      </c>
      <c r="AN1879" s="2">
        <f t="shared" si="296"/>
        <v>0</v>
      </c>
      <c r="AO1879" s="2" t="str">
        <f>VLOOKUP(D1879,'[1]Matriculados PD 2015_2019'!$D:$F,3,0)</f>
        <v>completo</v>
      </c>
      <c r="AP1879" s="2">
        <f t="shared" si="298"/>
        <v>0</v>
      </c>
      <c r="AQ1879" s="2">
        <f t="shared" si="299"/>
        <v>0</v>
      </c>
    </row>
    <row r="1880" spans="1:43">
      <c r="A1880" s="2">
        <v>532</v>
      </c>
      <c r="B1880" s="5" t="s">
        <v>413</v>
      </c>
      <c r="C1880" s="13" t="s">
        <v>120</v>
      </c>
      <c r="D1880" s="13" t="s">
        <v>581</v>
      </c>
      <c r="E1880" s="13">
        <v>20039501</v>
      </c>
      <c r="F1880" s="13">
        <v>102483</v>
      </c>
      <c r="G1880" s="14" t="s">
        <v>582</v>
      </c>
      <c r="H1880" s="13" t="s">
        <v>73</v>
      </c>
      <c r="I1880" s="13" t="s">
        <v>583</v>
      </c>
      <c r="J1880" s="14" t="s">
        <v>75</v>
      </c>
      <c r="K1880" s="14" t="s">
        <v>584</v>
      </c>
      <c r="L1880" s="13">
        <v>2018</v>
      </c>
      <c r="M1880" s="15">
        <v>43581</v>
      </c>
      <c r="N1880" s="16" t="s">
        <v>77</v>
      </c>
      <c r="O1880" s="16">
        <v>0</v>
      </c>
      <c r="P1880" s="16" t="s">
        <v>78</v>
      </c>
      <c r="Q1880" s="16" t="s">
        <v>78</v>
      </c>
      <c r="R1880" s="16" t="s">
        <v>78</v>
      </c>
      <c r="S1880" s="16" t="s">
        <v>78</v>
      </c>
      <c r="T1880" s="14" t="s">
        <v>80</v>
      </c>
      <c r="U1880" s="13" t="s">
        <v>585</v>
      </c>
      <c r="V1880" s="14" t="s">
        <v>586</v>
      </c>
      <c r="W1880" s="13" t="s">
        <v>83</v>
      </c>
      <c r="X1880" s="17" t="s">
        <v>463</v>
      </c>
      <c r="Y1880" s="14">
        <v>470</v>
      </c>
      <c r="Z1880" s="14" t="s">
        <v>587</v>
      </c>
      <c r="AA1880" s="13" t="s">
        <v>263</v>
      </c>
      <c r="AB1880" s="18" t="s">
        <v>264</v>
      </c>
      <c r="AC1880" s="4">
        <f t="shared" si="290"/>
        <v>1</v>
      </c>
      <c r="AD1880" s="2">
        <f>IF(COUNTIF(D$2:D1880,D1880)&gt;1,0,1)</f>
        <v>1</v>
      </c>
      <c r="AG1880" s="2">
        <f t="shared" si="291"/>
        <v>0</v>
      </c>
      <c r="AH1880" s="2">
        <f t="shared" si="297"/>
        <v>0</v>
      </c>
      <c r="AI1880" s="2">
        <f t="shared" si="292"/>
        <v>1</v>
      </c>
      <c r="AJ1880" s="44" t="str">
        <f t="shared" si="293"/>
        <v>X12780030461817L</v>
      </c>
      <c r="AK1880" s="2">
        <f>IF(COUNTIF(AJ$2:AJ1880,AJ1880)&gt;1,0,1)</f>
        <v>1</v>
      </c>
      <c r="AL1880" s="2">
        <f t="shared" si="294"/>
        <v>0</v>
      </c>
      <c r="AM1880" s="2">
        <f t="shared" si="295"/>
        <v>0</v>
      </c>
      <c r="AN1880" s="2">
        <f t="shared" si="296"/>
        <v>1</v>
      </c>
      <c r="AO1880" s="2" t="str">
        <f>VLOOKUP(D1880,'[1]Matriculados PD 2015_2019'!$D:$F,3,0)</f>
        <v>completo</v>
      </c>
      <c r="AP1880" s="2">
        <f t="shared" si="298"/>
        <v>1</v>
      </c>
      <c r="AQ1880" s="2">
        <f t="shared" si="299"/>
        <v>0</v>
      </c>
    </row>
    <row r="1881" spans="1:43">
      <c r="A1881" s="2">
        <v>532</v>
      </c>
      <c r="B1881" s="5" t="s">
        <v>413</v>
      </c>
      <c r="C1881" s="13" t="s">
        <v>120</v>
      </c>
      <c r="D1881" s="13" t="s">
        <v>581</v>
      </c>
      <c r="E1881" s="13">
        <v>20039501</v>
      </c>
      <c r="F1881" s="13">
        <v>102483</v>
      </c>
      <c r="G1881" s="14" t="s">
        <v>582</v>
      </c>
      <c r="H1881" s="13" t="s">
        <v>73</v>
      </c>
      <c r="I1881" s="13" t="s">
        <v>583</v>
      </c>
      <c r="J1881" s="14" t="s">
        <v>75</v>
      </c>
      <c r="K1881" s="14" t="s">
        <v>584</v>
      </c>
      <c r="L1881" s="13">
        <v>2018</v>
      </c>
      <c r="M1881" s="15">
        <v>43581</v>
      </c>
      <c r="N1881" s="16" t="s">
        <v>77</v>
      </c>
      <c r="O1881" s="16">
        <v>0</v>
      </c>
      <c r="P1881" s="16" t="s">
        <v>78</v>
      </c>
      <c r="Q1881" s="16" t="s">
        <v>78</v>
      </c>
      <c r="R1881" s="16" t="s">
        <v>78</v>
      </c>
      <c r="S1881" s="16" t="s">
        <v>78</v>
      </c>
      <c r="T1881" s="14" t="s">
        <v>90</v>
      </c>
      <c r="U1881" s="13" t="s">
        <v>585</v>
      </c>
      <c r="V1881" s="14" t="s">
        <v>586</v>
      </c>
      <c r="W1881" s="13" t="s">
        <v>83</v>
      </c>
      <c r="X1881" s="17" t="s">
        <v>463</v>
      </c>
      <c r="Y1881" s="14">
        <v>470</v>
      </c>
      <c r="Z1881" s="14" t="s">
        <v>587</v>
      </c>
      <c r="AA1881" s="13" t="s">
        <v>263</v>
      </c>
      <c r="AB1881" s="18" t="s">
        <v>264</v>
      </c>
      <c r="AC1881" s="4">
        <f t="shared" si="290"/>
        <v>1</v>
      </c>
      <c r="AD1881" s="2">
        <f>IF(COUNTIF(D$2:D1881,D1881)&gt;1,0,1)</f>
        <v>0</v>
      </c>
      <c r="AG1881" s="2">
        <f t="shared" si="291"/>
        <v>0</v>
      </c>
      <c r="AH1881" s="2">
        <f t="shared" si="297"/>
        <v>0</v>
      </c>
      <c r="AI1881" s="2">
        <f t="shared" si="292"/>
        <v>0</v>
      </c>
      <c r="AJ1881" s="44" t="str">
        <f t="shared" si="293"/>
        <v>X12780030461817L</v>
      </c>
      <c r="AK1881" s="2">
        <f>IF(COUNTIF(AJ$2:AJ1881,AJ1881)&gt;1,0,1)</f>
        <v>0</v>
      </c>
      <c r="AL1881" s="2">
        <f t="shared" si="294"/>
        <v>0</v>
      </c>
      <c r="AM1881" s="2">
        <f t="shared" si="295"/>
        <v>0</v>
      </c>
      <c r="AN1881" s="2">
        <f t="shared" si="296"/>
        <v>0</v>
      </c>
      <c r="AO1881" s="2" t="str">
        <f>VLOOKUP(D1881,'[1]Matriculados PD 2015_2019'!$D:$F,3,0)</f>
        <v>completo</v>
      </c>
      <c r="AP1881" s="2">
        <f t="shared" si="298"/>
        <v>0</v>
      </c>
      <c r="AQ1881" s="2">
        <f t="shared" si="299"/>
        <v>0</v>
      </c>
    </row>
    <row r="1882" spans="1:43">
      <c r="A1882" s="2">
        <v>532</v>
      </c>
      <c r="B1882" s="6" t="s">
        <v>413</v>
      </c>
      <c r="C1882" s="7" t="s">
        <v>120</v>
      </c>
      <c r="D1882" s="7" t="s">
        <v>588</v>
      </c>
      <c r="E1882" s="7">
        <v>20088422</v>
      </c>
      <c r="F1882" s="7">
        <v>102483</v>
      </c>
      <c r="G1882" s="8" t="s">
        <v>589</v>
      </c>
      <c r="H1882" s="7" t="s">
        <v>73</v>
      </c>
      <c r="I1882" s="7" t="s">
        <v>590</v>
      </c>
      <c r="J1882" s="8" t="s">
        <v>75</v>
      </c>
      <c r="K1882" s="8" t="s">
        <v>591</v>
      </c>
      <c r="L1882" s="7">
        <v>2018</v>
      </c>
      <c r="M1882" s="9">
        <v>43732</v>
      </c>
      <c r="N1882" s="10" t="s">
        <v>77</v>
      </c>
      <c r="O1882" s="10">
        <v>0</v>
      </c>
      <c r="P1882" s="10" t="s">
        <v>78</v>
      </c>
      <c r="Q1882" s="10" t="s">
        <v>79</v>
      </c>
      <c r="R1882" s="10" t="s">
        <v>78</v>
      </c>
      <c r="S1882" s="10" t="s">
        <v>78</v>
      </c>
      <c r="T1882" s="8" t="s">
        <v>80</v>
      </c>
      <c r="U1882" s="7" t="s">
        <v>490</v>
      </c>
      <c r="V1882" s="8" t="s">
        <v>491</v>
      </c>
      <c r="W1882" s="7" t="s">
        <v>83</v>
      </c>
      <c r="X1882" s="11" t="s">
        <v>419</v>
      </c>
      <c r="Y1882" s="8">
        <v>265</v>
      </c>
      <c r="Z1882" s="8" t="s">
        <v>492</v>
      </c>
      <c r="AA1882" s="7" t="s">
        <v>99</v>
      </c>
      <c r="AB1882" s="12" t="s">
        <v>100</v>
      </c>
      <c r="AC1882" s="4">
        <f t="shared" si="290"/>
        <v>1</v>
      </c>
      <c r="AD1882" s="2">
        <f>IF(COUNTIF(D$2:D1882,D1882)&gt;1,0,1)</f>
        <v>1</v>
      </c>
      <c r="AG1882" s="2">
        <f t="shared" si="291"/>
        <v>1</v>
      </c>
      <c r="AH1882" s="2">
        <f t="shared" si="297"/>
        <v>0</v>
      </c>
      <c r="AI1882" s="2">
        <f t="shared" si="292"/>
        <v>1</v>
      </c>
      <c r="AJ1882" s="44" t="str">
        <f t="shared" si="293"/>
        <v>Y80307828297020M</v>
      </c>
      <c r="AK1882" s="2">
        <f>IF(COUNTIF(AJ$2:AJ1882,AJ1882)&gt;1,0,1)</f>
        <v>1</v>
      </c>
      <c r="AL1882" s="2">
        <f t="shared" si="294"/>
        <v>1</v>
      </c>
      <c r="AM1882" s="2">
        <f t="shared" si="295"/>
        <v>0</v>
      </c>
      <c r="AN1882" s="2">
        <f t="shared" si="296"/>
        <v>1</v>
      </c>
      <c r="AO1882" s="2" t="str">
        <f>VLOOKUP(D1882,'[1]Matriculados PD 2015_2019'!$D:$F,3,0)</f>
        <v>completo</v>
      </c>
      <c r="AP1882" s="2">
        <f t="shared" si="298"/>
        <v>1</v>
      </c>
      <c r="AQ1882" s="2">
        <f t="shared" si="299"/>
        <v>0</v>
      </c>
    </row>
    <row r="1883" spans="1:43">
      <c r="A1883" s="2">
        <v>532</v>
      </c>
      <c r="B1883" s="5" t="s">
        <v>413</v>
      </c>
      <c r="C1883" s="13" t="s">
        <v>120</v>
      </c>
      <c r="D1883" s="13" t="s">
        <v>588</v>
      </c>
      <c r="E1883" s="13">
        <v>20088422</v>
      </c>
      <c r="F1883" s="13">
        <v>102483</v>
      </c>
      <c r="G1883" s="14" t="s">
        <v>589</v>
      </c>
      <c r="H1883" s="13" t="s">
        <v>73</v>
      </c>
      <c r="I1883" s="13" t="s">
        <v>590</v>
      </c>
      <c r="J1883" s="14" t="s">
        <v>75</v>
      </c>
      <c r="K1883" s="14" t="s">
        <v>591</v>
      </c>
      <c r="L1883" s="13">
        <v>2018</v>
      </c>
      <c r="M1883" s="15">
        <v>43732</v>
      </c>
      <c r="N1883" s="16" t="s">
        <v>77</v>
      </c>
      <c r="O1883" s="16">
        <v>0</v>
      </c>
      <c r="P1883" s="16" t="s">
        <v>78</v>
      </c>
      <c r="Q1883" s="16" t="s">
        <v>79</v>
      </c>
      <c r="R1883" s="16" t="s">
        <v>78</v>
      </c>
      <c r="S1883" s="16" t="s">
        <v>78</v>
      </c>
      <c r="T1883" s="14" t="s">
        <v>80</v>
      </c>
      <c r="U1883" s="13" t="s">
        <v>592</v>
      </c>
      <c r="V1883" s="14" t="s">
        <v>593</v>
      </c>
      <c r="W1883" s="13" t="s">
        <v>73</v>
      </c>
      <c r="X1883" s="17" t="s">
        <v>419</v>
      </c>
      <c r="Y1883" s="14">
        <v>650</v>
      </c>
      <c r="Z1883" s="14" t="s">
        <v>484</v>
      </c>
      <c r="AA1883" s="13" t="s">
        <v>263</v>
      </c>
      <c r="AB1883" s="18" t="s">
        <v>264</v>
      </c>
      <c r="AC1883" s="4">
        <f t="shared" si="290"/>
        <v>1</v>
      </c>
      <c r="AD1883" s="2">
        <f>IF(COUNTIF(D$2:D1883,D1883)&gt;1,0,1)</f>
        <v>0</v>
      </c>
      <c r="AG1883" s="2">
        <f t="shared" si="291"/>
        <v>0</v>
      </c>
      <c r="AH1883" s="2">
        <f t="shared" si="297"/>
        <v>0</v>
      </c>
      <c r="AI1883" s="2">
        <f t="shared" si="292"/>
        <v>0</v>
      </c>
      <c r="AJ1883" s="44" t="str">
        <f t="shared" si="293"/>
        <v>Y80307830804427K</v>
      </c>
      <c r="AK1883" s="2">
        <f>IF(COUNTIF(AJ$2:AJ1883,AJ1883)&gt;1,0,1)</f>
        <v>1</v>
      </c>
      <c r="AL1883" s="2">
        <f t="shared" si="294"/>
        <v>0</v>
      </c>
      <c r="AM1883" s="2">
        <f t="shared" si="295"/>
        <v>0</v>
      </c>
      <c r="AN1883" s="2">
        <f t="shared" si="296"/>
        <v>0</v>
      </c>
      <c r="AO1883" s="2" t="str">
        <f>VLOOKUP(D1883,'[1]Matriculados PD 2015_2019'!$D:$F,3,0)</f>
        <v>completo</v>
      </c>
      <c r="AP1883" s="2">
        <f t="shared" si="298"/>
        <v>0</v>
      </c>
      <c r="AQ1883" s="2">
        <f t="shared" si="299"/>
        <v>0</v>
      </c>
    </row>
    <row r="1884" spans="1:43">
      <c r="A1884" s="2">
        <v>532</v>
      </c>
      <c r="B1884" s="6" t="s">
        <v>413</v>
      </c>
      <c r="C1884" s="7" t="s">
        <v>120</v>
      </c>
      <c r="D1884" s="7" t="s">
        <v>588</v>
      </c>
      <c r="E1884" s="7">
        <v>20088422</v>
      </c>
      <c r="F1884" s="7">
        <v>102483</v>
      </c>
      <c r="G1884" s="8" t="s">
        <v>589</v>
      </c>
      <c r="H1884" s="7" t="s">
        <v>73</v>
      </c>
      <c r="I1884" s="7" t="s">
        <v>590</v>
      </c>
      <c r="J1884" s="8" t="s">
        <v>75</v>
      </c>
      <c r="K1884" s="8" t="s">
        <v>591</v>
      </c>
      <c r="L1884" s="7">
        <v>2018</v>
      </c>
      <c r="M1884" s="9">
        <v>43732</v>
      </c>
      <c r="N1884" s="10" t="s">
        <v>77</v>
      </c>
      <c r="O1884" s="10">
        <v>0</v>
      </c>
      <c r="P1884" s="10" t="s">
        <v>78</v>
      </c>
      <c r="Q1884" s="10" t="s">
        <v>79</v>
      </c>
      <c r="R1884" s="10" t="s">
        <v>78</v>
      </c>
      <c r="S1884" s="10" t="s">
        <v>78</v>
      </c>
      <c r="T1884" s="8" t="s">
        <v>90</v>
      </c>
      <c r="U1884" s="7" t="s">
        <v>490</v>
      </c>
      <c r="V1884" s="8" t="s">
        <v>491</v>
      </c>
      <c r="W1884" s="7" t="s">
        <v>83</v>
      </c>
      <c r="X1884" s="11" t="s">
        <v>419</v>
      </c>
      <c r="Y1884" s="8">
        <v>265</v>
      </c>
      <c r="Z1884" s="8" t="s">
        <v>492</v>
      </c>
      <c r="AA1884" s="7" t="s">
        <v>99</v>
      </c>
      <c r="AB1884" s="12" t="s">
        <v>100</v>
      </c>
      <c r="AC1884" s="4">
        <f t="shared" si="290"/>
        <v>1</v>
      </c>
      <c r="AD1884" s="2">
        <f>IF(COUNTIF(D$2:D1884,D1884)&gt;1,0,1)</f>
        <v>0</v>
      </c>
      <c r="AG1884" s="2">
        <f t="shared" si="291"/>
        <v>0</v>
      </c>
      <c r="AH1884" s="2">
        <f t="shared" si="297"/>
        <v>0</v>
      </c>
      <c r="AI1884" s="2">
        <f t="shared" si="292"/>
        <v>0</v>
      </c>
      <c r="AJ1884" s="44" t="str">
        <f t="shared" si="293"/>
        <v>Y80307828297020M</v>
      </c>
      <c r="AK1884" s="2">
        <f>IF(COUNTIF(AJ$2:AJ1884,AJ1884)&gt;1,0,1)</f>
        <v>0</v>
      </c>
      <c r="AL1884" s="2">
        <f t="shared" si="294"/>
        <v>0</v>
      </c>
      <c r="AM1884" s="2">
        <f t="shared" si="295"/>
        <v>0</v>
      </c>
      <c r="AN1884" s="2">
        <f t="shared" si="296"/>
        <v>0</v>
      </c>
      <c r="AO1884" s="2" t="str">
        <f>VLOOKUP(D1884,'[1]Matriculados PD 2015_2019'!$D:$F,3,0)</f>
        <v>completo</v>
      </c>
      <c r="AP1884" s="2">
        <f t="shared" si="298"/>
        <v>0</v>
      </c>
      <c r="AQ1884" s="2">
        <f t="shared" si="299"/>
        <v>0</v>
      </c>
    </row>
    <row r="1885" spans="1:43">
      <c r="A1885" s="2">
        <v>533</v>
      </c>
      <c r="B1885" s="5" t="s">
        <v>594</v>
      </c>
      <c r="C1885" s="13" t="s">
        <v>120</v>
      </c>
      <c r="D1885" s="13" t="s">
        <v>595</v>
      </c>
      <c r="E1885" s="13">
        <v>10405403</v>
      </c>
      <c r="F1885" s="13">
        <v>102484</v>
      </c>
      <c r="G1885" s="14" t="s">
        <v>596</v>
      </c>
      <c r="H1885" s="13" t="s">
        <v>83</v>
      </c>
      <c r="I1885" s="13" t="s">
        <v>74</v>
      </c>
      <c r="J1885" s="14" t="s">
        <v>75</v>
      </c>
      <c r="K1885" s="14" t="s">
        <v>597</v>
      </c>
      <c r="L1885" s="13">
        <v>2018</v>
      </c>
      <c r="M1885" s="15">
        <v>43438</v>
      </c>
      <c r="N1885" s="16" t="s">
        <v>77</v>
      </c>
      <c r="O1885" s="16">
        <v>0</v>
      </c>
      <c r="P1885" s="16" t="s">
        <v>78</v>
      </c>
      <c r="Q1885" s="16" t="s">
        <v>79</v>
      </c>
      <c r="R1885" s="16" t="s">
        <v>78</v>
      </c>
      <c r="S1885" s="16" t="s">
        <v>79</v>
      </c>
      <c r="T1885" s="14" t="s">
        <v>80</v>
      </c>
      <c r="U1885" s="13" t="s">
        <v>598</v>
      </c>
      <c r="V1885" s="14" t="s">
        <v>599</v>
      </c>
      <c r="W1885" s="13" t="s">
        <v>83</v>
      </c>
      <c r="X1885" s="17" t="s">
        <v>600</v>
      </c>
      <c r="Y1885" s="14">
        <v>590</v>
      </c>
      <c r="Z1885" s="14" t="s">
        <v>601</v>
      </c>
      <c r="AA1885" s="13" t="s">
        <v>107</v>
      </c>
      <c r="AB1885" s="18" t="s">
        <v>108</v>
      </c>
      <c r="AC1885" s="4">
        <f t="shared" si="290"/>
        <v>1</v>
      </c>
      <c r="AD1885" s="2">
        <f>IF(COUNTIF(D$2:D1885,D1885)&gt;1,0,1)</f>
        <v>1</v>
      </c>
      <c r="AG1885" s="2">
        <f t="shared" si="291"/>
        <v>1</v>
      </c>
      <c r="AH1885" s="2">
        <f t="shared" si="297"/>
        <v>0</v>
      </c>
      <c r="AI1885" s="2">
        <f t="shared" si="292"/>
        <v>1</v>
      </c>
      <c r="AJ1885" s="44" t="str">
        <f t="shared" si="293"/>
        <v>30993963Z25993950V</v>
      </c>
      <c r="AK1885" s="2">
        <f>IF(COUNTIF(AJ$2:AJ1885,AJ1885)&gt;1,0,1)</f>
        <v>1</v>
      </c>
      <c r="AL1885" s="2">
        <f t="shared" si="294"/>
        <v>1</v>
      </c>
      <c r="AM1885" s="2">
        <f t="shared" si="295"/>
        <v>1</v>
      </c>
      <c r="AN1885" s="2">
        <f t="shared" si="296"/>
        <v>0</v>
      </c>
      <c r="AO1885" s="2" t="str">
        <f>VLOOKUP(D1885,'[1]Matriculados PD 2015_2019'!$D:$F,3,0)</f>
        <v>parcial</v>
      </c>
      <c r="AP1885" s="2">
        <f t="shared" si="298"/>
        <v>0</v>
      </c>
      <c r="AQ1885" s="2">
        <f t="shared" si="299"/>
        <v>1</v>
      </c>
    </row>
    <row r="1886" spans="1:43">
      <c r="A1886" s="2">
        <v>533</v>
      </c>
      <c r="B1886" s="6" t="s">
        <v>594</v>
      </c>
      <c r="C1886" s="7" t="s">
        <v>120</v>
      </c>
      <c r="D1886" s="7" t="s">
        <v>595</v>
      </c>
      <c r="E1886" s="7">
        <v>10405403</v>
      </c>
      <c r="F1886" s="7">
        <v>102484</v>
      </c>
      <c r="G1886" s="8" t="s">
        <v>596</v>
      </c>
      <c r="H1886" s="7" t="s">
        <v>83</v>
      </c>
      <c r="I1886" s="7" t="s">
        <v>74</v>
      </c>
      <c r="J1886" s="8" t="s">
        <v>75</v>
      </c>
      <c r="K1886" s="8" t="s">
        <v>597</v>
      </c>
      <c r="L1886" s="7">
        <v>2018</v>
      </c>
      <c r="M1886" s="9">
        <v>43438</v>
      </c>
      <c r="N1886" s="10" t="s">
        <v>77</v>
      </c>
      <c r="O1886" s="10">
        <v>0</v>
      </c>
      <c r="P1886" s="10" t="s">
        <v>78</v>
      </c>
      <c r="Q1886" s="10" t="s">
        <v>79</v>
      </c>
      <c r="R1886" s="10" t="s">
        <v>78</v>
      </c>
      <c r="S1886" s="10" t="s">
        <v>79</v>
      </c>
      <c r="T1886" s="8" t="s">
        <v>80</v>
      </c>
      <c r="U1886" s="7" t="s">
        <v>602</v>
      </c>
      <c r="V1886" s="8" t="s">
        <v>603</v>
      </c>
      <c r="W1886" s="7" t="s">
        <v>73</v>
      </c>
      <c r="X1886" s="11" t="s">
        <v>600</v>
      </c>
      <c r="Y1886" s="8">
        <v>590</v>
      </c>
      <c r="Z1886" s="8" t="s">
        <v>601</v>
      </c>
      <c r="AA1886" s="7" t="s">
        <v>107</v>
      </c>
      <c r="AB1886" s="12" t="s">
        <v>108</v>
      </c>
      <c r="AC1886" s="4">
        <f t="shared" si="290"/>
        <v>1</v>
      </c>
      <c r="AD1886" s="2">
        <f>IF(COUNTIF(D$2:D1886,D1886)&gt;1,0,1)</f>
        <v>0</v>
      </c>
      <c r="AG1886" s="2">
        <f t="shared" si="291"/>
        <v>0</v>
      </c>
      <c r="AH1886" s="2">
        <f t="shared" si="297"/>
        <v>0</v>
      </c>
      <c r="AI1886" s="2">
        <f t="shared" si="292"/>
        <v>0</v>
      </c>
      <c r="AJ1886" s="44" t="str">
        <f t="shared" si="293"/>
        <v>30993963Z71143320L</v>
      </c>
      <c r="AK1886" s="2">
        <f>IF(COUNTIF(AJ$2:AJ1886,AJ1886)&gt;1,0,1)</f>
        <v>1</v>
      </c>
      <c r="AL1886" s="2">
        <f t="shared" si="294"/>
        <v>0</v>
      </c>
      <c r="AM1886" s="2">
        <f t="shared" si="295"/>
        <v>0</v>
      </c>
      <c r="AN1886" s="2">
        <f t="shared" si="296"/>
        <v>0</v>
      </c>
      <c r="AO1886" s="2" t="str">
        <f>VLOOKUP(D1886,'[1]Matriculados PD 2015_2019'!$D:$F,3,0)</f>
        <v>parcial</v>
      </c>
      <c r="AP1886" s="2">
        <f t="shared" si="298"/>
        <v>0</v>
      </c>
      <c r="AQ1886" s="2">
        <f t="shared" si="299"/>
        <v>0</v>
      </c>
    </row>
    <row r="1887" spans="1:43">
      <c r="A1887" s="2">
        <v>533</v>
      </c>
      <c r="B1887" s="5" t="s">
        <v>594</v>
      </c>
      <c r="C1887" s="13" t="s">
        <v>120</v>
      </c>
      <c r="D1887" s="13" t="s">
        <v>595</v>
      </c>
      <c r="E1887" s="13">
        <v>10405403</v>
      </c>
      <c r="F1887" s="13">
        <v>102484</v>
      </c>
      <c r="G1887" s="14" t="s">
        <v>596</v>
      </c>
      <c r="H1887" s="13" t="s">
        <v>83</v>
      </c>
      <c r="I1887" s="13" t="s">
        <v>74</v>
      </c>
      <c r="J1887" s="14" t="s">
        <v>75</v>
      </c>
      <c r="K1887" s="14" t="s">
        <v>597</v>
      </c>
      <c r="L1887" s="13">
        <v>2018</v>
      </c>
      <c r="M1887" s="15">
        <v>43438</v>
      </c>
      <c r="N1887" s="16" t="s">
        <v>77</v>
      </c>
      <c r="O1887" s="16">
        <v>0</v>
      </c>
      <c r="P1887" s="16" t="s">
        <v>78</v>
      </c>
      <c r="Q1887" s="16" t="s">
        <v>79</v>
      </c>
      <c r="R1887" s="16" t="s">
        <v>78</v>
      </c>
      <c r="S1887" s="16" t="s">
        <v>79</v>
      </c>
      <c r="T1887" s="14" t="s">
        <v>90</v>
      </c>
      <c r="U1887" s="13" t="s">
        <v>598</v>
      </c>
      <c r="V1887" s="14" t="s">
        <v>599</v>
      </c>
      <c r="W1887" s="13" t="s">
        <v>83</v>
      </c>
      <c r="X1887" s="17" t="s">
        <v>600</v>
      </c>
      <c r="Y1887" s="14">
        <v>590</v>
      </c>
      <c r="Z1887" s="14" t="s">
        <v>601</v>
      </c>
      <c r="AA1887" s="13" t="s">
        <v>107</v>
      </c>
      <c r="AB1887" s="18" t="s">
        <v>108</v>
      </c>
      <c r="AC1887" s="4">
        <f t="shared" si="290"/>
        <v>1</v>
      </c>
      <c r="AD1887" s="2">
        <f>IF(COUNTIF(D$2:D1887,D1887)&gt;1,0,1)</f>
        <v>0</v>
      </c>
      <c r="AG1887" s="2">
        <f t="shared" si="291"/>
        <v>0</v>
      </c>
      <c r="AH1887" s="2">
        <f t="shared" si="297"/>
        <v>0</v>
      </c>
      <c r="AI1887" s="2">
        <f t="shared" si="292"/>
        <v>0</v>
      </c>
      <c r="AJ1887" s="44" t="str">
        <f t="shared" si="293"/>
        <v>30993963Z25993950V</v>
      </c>
      <c r="AK1887" s="2">
        <f>IF(COUNTIF(AJ$2:AJ1887,AJ1887)&gt;1,0,1)</f>
        <v>0</v>
      </c>
      <c r="AL1887" s="2">
        <f t="shared" si="294"/>
        <v>0</v>
      </c>
      <c r="AM1887" s="2">
        <f t="shared" si="295"/>
        <v>0</v>
      </c>
      <c r="AN1887" s="2">
        <f t="shared" si="296"/>
        <v>0</v>
      </c>
      <c r="AO1887" s="2" t="str">
        <f>VLOOKUP(D1887,'[1]Matriculados PD 2015_2019'!$D:$F,3,0)</f>
        <v>parcial</v>
      </c>
      <c r="AP1887" s="2">
        <f t="shared" si="298"/>
        <v>0</v>
      </c>
      <c r="AQ1887" s="2">
        <f t="shared" si="299"/>
        <v>0</v>
      </c>
    </row>
    <row r="1888" spans="1:43">
      <c r="A1888" s="2">
        <v>533</v>
      </c>
      <c r="B1888" s="5" t="s">
        <v>594</v>
      </c>
      <c r="C1888" s="13" t="s">
        <v>120</v>
      </c>
      <c r="D1888" s="13" t="s">
        <v>604</v>
      </c>
      <c r="E1888" s="13">
        <v>20001158</v>
      </c>
      <c r="F1888" s="13">
        <v>102484</v>
      </c>
      <c r="G1888" s="14" t="s">
        <v>605</v>
      </c>
      <c r="H1888" s="13" t="s">
        <v>83</v>
      </c>
      <c r="I1888" s="13" t="s">
        <v>74</v>
      </c>
      <c r="J1888" s="14" t="s">
        <v>75</v>
      </c>
      <c r="K1888" s="14" t="s">
        <v>606</v>
      </c>
      <c r="L1888" s="13">
        <v>2018</v>
      </c>
      <c r="M1888" s="15">
        <v>43602</v>
      </c>
      <c r="N1888" s="16" t="s">
        <v>77</v>
      </c>
      <c r="O1888" s="16">
        <v>0</v>
      </c>
      <c r="P1888" s="16" t="s">
        <v>78</v>
      </c>
      <c r="Q1888" s="16" t="s">
        <v>79</v>
      </c>
      <c r="R1888" s="16" t="s">
        <v>78</v>
      </c>
      <c r="S1888" s="16" t="s">
        <v>79</v>
      </c>
      <c r="T1888" s="14" t="s">
        <v>80</v>
      </c>
      <c r="U1888" s="13" t="s">
        <v>607</v>
      </c>
      <c r="V1888" s="14" t="s">
        <v>608</v>
      </c>
      <c r="W1888" s="13" t="s">
        <v>83</v>
      </c>
      <c r="X1888" s="17" t="s">
        <v>609</v>
      </c>
      <c r="Y1888" s="14">
        <v>75</v>
      </c>
      <c r="Z1888" s="14" t="s">
        <v>610</v>
      </c>
      <c r="AA1888" s="13" t="s">
        <v>107</v>
      </c>
      <c r="AB1888" s="18" t="s">
        <v>108</v>
      </c>
      <c r="AC1888" s="4">
        <f t="shared" si="290"/>
        <v>1</v>
      </c>
      <c r="AD1888" s="2">
        <f>IF(COUNTIF(D$2:D1888,D1888)&gt;1,0,1)</f>
        <v>1</v>
      </c>
      <c r="AG1888" s="2">
        <f t="shared" si="291"/>
        <v>1</v>
      </c>
      <c r="AH1888" s="2">
        <f t="shared" si="297"/>
        <v>0</v>
      </c>
      <c r="AI1888" s="2">
        <f t="shared" si="292"/>
        <v>1</v>
      </c>
      <c r="AJ1888" s="44" t="str">
        <f t="shared" si="293"/>
        <v>45749666K04528484Z</v>
      </c>
      <c r="AK1888" s="2">
        <f>IF(COUNTIF(AJ$2:AJ1888,AJ1888)&gt;1,0,1)</f>
        <v>1</v>
      </c>
      <c r="AL1888" s="2">
        <f t="shared" si="294"/>
        <v>1</v>
      </c>
      <c r="AM1888" s="2">
        <f t="shared" si="295"/>
        <v>1</v>
      </c>
      <c r="AN1888" s="2">
        <f t="shared" si="296"/>
        <v>0</v>
      </c>
      <c r="AO1888" s="2" t="str">
        <f>VLOOKUP(D1888,'[1]Matriculados PD 2015_2019'!$D:$F,3,0)</f>
        <v>completo</v>
      </c>
      <c r="AP1888" s="2">
        <f t="shared" si="298"/>
        <v>1</v>
      </c>
      <c r="AQ1888" s="2">
        <f t="shared" si="299"/>
        <v>0</v>
      </c>
    </row>
    <row r="1889" spans="1:43">
      <c r="A1889" s="2">
        <v>533</v>
      </c>
      <c r="B1889" s="6" t="s">
        <v>594</v>
      </c>
      <c r="C1889" s="7" t="s">
        <v>120</v>
      </c>
      <c r="D1889" s="7" t="s">
        <v>604</v>
      </c>
      <c r="E1889" s="7">
        <v>20001158</v>
      </c>
      <c r="F1889" s="7">
        <v>102484</v>
      </c>
      <c r="G1889" s="8" t="s">
        <v>605</v>
      </c>
      <c r="H1889" s="7" t="s">
        <v>83</v>
      </c>
      <c r="I1889" s="7" t="s">
        <v>74</v>
      </c>
      <c r="J1889" s="8" t="s">
        <v>75</v>
      </c>
      <c r="K1889" s="8" t="s">
        <v>606</v>
      </c>
      <c r="L1889" s="7">
        <v>2018</v>
      </c>
      <c r="M1889" s="9">
        <v>43602</v>
      </c>
      <c r="N1889" s="10" t="s">
        <v>77</v>
      </c>
      <c r="O1889" s="10">
        <v>0</v>
      </c>
      <c r="P1889" s="10" t="s">
        <v>78</v>
      </c>
      <c r="Q1889" s="10" t="s">
        <v>79</v>
      </c>
      <c r="R1889" s="10" t="s">
        <v>78</v>
      </c>
      <c r="S1889" s="10" t="s">
        <v>79</v>
      </c>
      <c r="T1889" s="8" t="s">
        <v>80</v>
      </c>
      <c r="U1889" s="7" t="s">
        <v>611</v>
      </c>
      <c r="V1889" s="8" t="s">
        <v>612</v>
      </c>
      <c r="W1889" s="7" t="s">
        <v>83</v>
      </c>
      <c r="X1889" s="11" t="s">
        <v>609</v>
      </c>
      <c r="Y1889" s="8">
        <v>75</v>
      </c>
      <c r="Z1889" s="8" t="s">
        <v>610</v>
      </c>
      <c r="AA1889" s="7" t="s">
        <v>107</v>
      </c>
      <c r="AB1889" s="12" t="s">
        <v>108</v>
      </c>
      <c r="AC1889" s="4">
        <f t="shared" si="290"/>
        <v>1</v>
      </c>
      <c r="AD1889" s="2">
        <f>IF(COUNTIF(D$2:D1889,D1889)&gt;1,0,1)</f>
        <v>0</v>
      </c>
      <c r="AG1889" s="2">
        <f t="shared" si="291"/>
        <v>0</v>
      </c>
      <c r="AH1889" s="2">
        <f t="shared" si="297"/>
        <v>0</v>
      </c>
      <c r="AI1889" s="2">
        <f t="shared" si="292"/>
        <v>0</v>
      </c>
      <c r="AJ1889" s="44" t="str">
        <f t="shared" si="293"/>
        <v>45749666K45735457A</v>
      </c>
      <c r="AK1889" s="2">
        <f>IF(COUNTIF(AJ$2:AJ1889,AJ1889)&gt;1,0,1)</f>
        <v>1</v>
      </c>
      <c r="AL1889" s="2">
        <f t="shared" si="294"/>
        <v>0</v>
      </c>
      <c r="AM1889" s="2">
        <f t="shared" si="295"/>
        <v>0</v>
      </c>
      <c r="AN1889" s="2">
        <f t="shared" si="296"/>
        <v>0</v>
      </c>
      <c r="AO1889" s="2" t="str">
        <f>VLOOKUP(D1889,'[1]Matriculados PD 2015_2019'!$D:$F,3,0)</f>
        <v>completo</v>
      </c>
      <c r="AP1889" s="2">
        <f t="shared" si="298"/>
        <v>0</v>
      </c>
      <c r="AQ1889" s="2">
        <f t="shared" si="299"/>
        <v>0</v>
      </c>
    </row>
    <row r="1890" spans="1:43">
      <c r="A1890" s="2">
        <v>533</v>
      </c>
      <c r="B1890" s="5" t="s">
        <v>594</v>
      </c>
      <c r="C1890" s="13" t="s">
        <v>120</v>
      </c>
      <c r="D1890" s="13" t="s">
        <v>604</v>
      </c>
      <c r="E1890" s="13">
        <v>20001158</v>
      </c>
      <c r="F1890" s="13">
        <v>102484</v>
      </c>
      <c r="G1890" s="14" t="s">
        <v>605</v>
      </c>
      <c r="H1890" s="13" t="s">
        <v>83</v>
      </c>
      <c r="I1890" s="13" t="s">
        <v>74</v>
      </c>
      <c r="J1890" s="14" t="s">
        <v>75</v>
      </c>
      <c r="K1890" s="14" t="s">
        <v>606</v>
      </c>
      <c r="L1890" s="13">
        <v>2018</v>
      </c>
      <c r="M1890" s="15">
        <v>43602</v>
      </c>
      <c r="N1890" s="16" t="s">
        <v>77</v>
      </c>
      <c r="O1890" s="16">
        <v>0</v>
      </c>
      <c r="P1890" s="16" t="s">
        <v>78</v>
      </c>
      <c r="Q1890" s="16" t="s">
        <v>79</v>
      </c>
      <c r="R1890" s="16" t="s">
        <v>78</v>
      </c>
      <c r="S1890" s="16" t="s">
        <v>79</v>
      </c>
      <c r="T1890" s="14" t="s">
        <v>90</v>
      </c>
      <c r="U1890" s="13" t="s">
        <v>607</v>
      </c>
      <c r="V1890" s="14" t="s">
        <v>608</v>
      </c>
      <c r="W1890" s="13" t="s">
        <v>83</v>
      </c>
      <c r="X1890" s="17" t="s">
        <v>609</v>
      </c>
      <c r="Y1890" s="14">
        <v>75</v>
      </c>
      <c r="Z1890" s="14" t="s">
        <v>610</v>
      </c>
      <c r="AA1890" s="13" t="s">
        <v>107</v>
      </c>
      <c r="AB1890" s="18" t="s">
        <v>108</v>
      </c>
      <c r="AC1890" s="4">
        <f t="shared" si="290"/>
        <v>1</v>
      </c>
      <c r="AD1890" s="2">
        <f>IF(COUNTIF(D$2:D1890,D1890)&gt;1,0,1)</f>
        <v>0</v>
      </c>
      <c r="AG1890" s="2">
        <f t="shared" si="291"/>
        <v>0</v>
      </c>
      <c r="AH1890" s="2">
        <f t="shared" si="297"/>
        <v>0</v>
      </c>
      <c r="AI1890" s="2">
        <f t="shared" si="292"/>
        <v>0</v>
      </c>
      <c r="AJ1890" s="44" t="str">
        <f t="shared" si="293"/>
        <v>45749666K04528484Z</v>
      </c>
      <c r="AK1890" s="2">
        <f>IF(COUNTIF(AJ$2:AJ1890,AJ1890)&gt;1,0,1)</f>
        <v>0</v>
      </c>
      <c r="AL1890" s="2">
        <f t="shared" si="294"/>
        <v>0</v>
      </c>
      <c r="AM1890" s="2">
        <f t="shared" si="295"/>
        <v>0</v>
      </c>
      <c r="AN1890" s="2">
        <f t="shared" si="296"/>
        <v>0</v>
      </c>
      <c r="AO1890" s="2" t="str">
        <f>VLOOKUP(D1890,'[1]Matriculados PD 2015_2019'!$D:$F,3,0)</f>
        <v>completo</v>
      </c>
      <c r="AP1890" s="2">
        <f t="shared" si="298"/>
        <v>0</v>
      </c>
      <c r="AQ1890" s="2">
        <f t="shared" si="299"/>
        <v>0</v>
      </c>
    </row>
    <row r="1891" spans="1:43">
      <c r="A1891" s="2">
        <v>533</v>
      </c>
      <c r="B1891" s="5" t="s">
        <v>594</v>
      </c>
      <c r="C1891" s="13" t="s">
        <v>120</v>
      </c>
      <c r="D1891" s="13" t="s">
        <v>613</v>
      </c>
      <c r="E1891" s="13">
        <v>20101394</v>
      </c>
      <c r="F1891" s="13">
        <v>102484</v>
      </c>
      <c r="G1891" s="14" t="s">
        <v>614</v>
      </c>
      <c r="H1891" s="13" t="s">
        <v>83</v>
      </c>
      <c r="I1891" s="13" t="s">
        <v>74</v>
      </c>
      <c r="J1891" s="14" t="s">
        <v>75</v>
      </c>
      <c r="K1891" s="14" t="s">
        <v>615</v>
      </c>
      <c r="L1891" s="13">
        <v>2018</v>
      </c>
      <c r="M1891" s="15">
        <v>43580</v>
      </c>
      <c r="N1891" s="16" t="s">
        <v>77</v>
      </c>
      <c r="O1891" s="16">
        <v>0</v>
      </c>
      <c r="P1891" s="16" t="s">
        <v>78</v>
      </c>
      <c r="Q1891" s="16" t="s">
        <v>78</v>
      </c>
      <c r="R1891" s="16" t="s">
        <v>78</v>
      </c>
      <c r="S1891" s="16" t="s">
        <v>78</v>
      </c>
      <c r="T1891" s="14" t="s">
        <v>80</v>
      </c>
      <c r="U1891" s="13" t="s">
        <v>616</v>
      </c>
      <c r="V1891" s="14" t="s">
        <v>617</v>
      </c>
      <c r="W1891" s="13" t="s">
        <v>83</v>
      </c>
      <c r="X1891" s="17" t="s">
        <v>609</v>
      </c>
      <c r="Y1891" s="14">
        <v>75</v>
      </c>
      <c r="Z1891" s="14" t="s">
        <v>610</v>
      </c>
      <c r="AA1891" s="13" t="s">
        <v>107</v>
      </c>
      <c r="AB1891" s="18" t="s">
        <v>108</v>
      </c>
      <c r="AC1891" s="4">
        <f t="shared" si="290"/>
        <v>1</v>
      </c>
      <c r="AD1891" s="2">
        <f>IF(COUNTIF(D$2:D1891,D1891)&gt;1,0,1)</f>
        <v>1</v>
      </c>
      <c r="AG1891" s="2">
        <f t="shared" si="291"/>
        <v>0</v>
      </c>
      <c r="AH1891" s="2">
        <f t="shared" si="297"/>
        <v>0</v>
      </c>
      <c r="AI1891" s="2">
        <f t="shared" si="292"/>
        <v>1</v>
      </c>
      <c r="AJ1891" s="44" t="str">
        <f t="shared" si="293"/>
        <v>70061848F30510000V</v>
      </c>
      <c r="AK1891" s="2">
        <f>IF(COUNTIF(AJ$2:AJ1891,AJ1891)&gt;1,0,1)</f>
        <v>1</v>
      </c>
      <c r="AL1891" s="2">
        <f t="shared" si="294"/>
        <v>1</v>
      </c>
      <c r="AM1891" s="2">
        <f t="shared" si="295"/>
        <v>0</v>
      </c>
      <c r="AN1891" s="2">
        <f t="shared" si="296"/>
        <v>0</v>
      </c>
      <c r="AO1891" s="2" t="str">
        <f>VLOOKUP(D1891,'[1]Matriculados PD 2015_2019'!$D:$F,3,0)</f>
        <v>completo</v>
      </c>
      <c r="AP1891" s="2">
        <f t="shared" si="298"/>
        <v>1</v>
      </c>
      <c r="AQ1891" s="2">
        <f t="shared" si="299"/>
        <v>0</v>
      </c>
    </row>
    <row r="1892" spans="1:43">
      <c r="A1892" s="2">
        <v>533</v>
      </c>
      <c r="B1892" s="6" t="s">
        <v>594</v>
      </c>
      <c r="C1892" s="7" t="s">
        <v>120</v>
      </c>
      <c r="D1892" s="7" t="s">
        <v>613</v>
      </c>
      <c r="E1892" s="7">
        <v>20101394</v>
      </c>
      <c r="F1892" s="7">
        <v>102484</v>
      </c>
      <c r="G1892" s="8" t="s">
        <v>614</v>
      </c>
      <c r="H1892" s="7" t="s">
        <v>83</v>
      </c>
      <c r="I1892" s="7" t="s">
        <v>74</v>
      </c>
      <c r="J1892" s="8" t="s">
        <v>75</v>
      </c>
      <c r="K1892" s="8" t="s">
        <v>615</v>
      </c>
      <c r="L1892" s="7">
        <v>2018</v>
      </c>
      <c r="M1892" s="9">
        <v>43580</v>
      </c>
      <c r="N1892" s="10" t="s">
        <v>77</v>
      </c>
      <c r="O1892" s="10">
        <v>0</v>
      </c>
      <c r="P1892" s="10" t="s">
        <v>78</v>
      </c>
      <c r="Q1892" s="10" t="s">
        <v>78</v>
      </c>
      <c r="R1892" s="10" t="s">
        <v>78</v>
      </c>
      <c r="S1892" s="10" t="s">
        <v>78</v>
      </c>
      <c r="T1892" s="8" t="s">
        <v>80</v>
      </c>
      <c r="U1892" s="7" t="s">
        <v>618</v>
      </c>
      <c r="V1892" s="8" t="s">
        <v>619</v>
      </c>
      <c r="W1892" s="7" t="s">
        <v>83</v>
      </c>
      <c r="X1892" s="11" t="s">
        <v>609</v>
      </c>
      <c r="Y1892" s="8">
        <v>75</v>
      </c>
      <c r="Z1892" s="8" t="s">
        <v>610</v>
      </c>
      <c r="AA1892" s="7" t="s">
        <v>107</v>
      </c>
      <c r="AB1892" s="12" t="s">
        <v>108</v>
      </c>
      <c r="AC1892" s="4">
        <f t="shared" si="290"/>
        <v>1</v>
      </c>
      <c r="AD1892" s="2">
        <f>IF(COUNTIF(D$2:D1892,D1892)&gt;1,0,1)</f>
        <v>0</v>
      </c>
      <c r="AG1892" s="2">
        <f t="shared" si="291"/>
        <v>0</v>
      </c>
      <c r="AH1892" s="2">
        <f t="shared" si="297"/>
        <v>0</v>
      </c>
      <c r="AI1892" s="2">
        <f t="shared" si="292"/>
        <v>0</v>
      </c>
      <c r="AJ1892" s="44" t="str">
        <f t="shared" si="293"/>
        <v>70061848F45745822H</v>
      </c>
      <c r="AK1892" s="2">
        <f>IF(COUNTIF(AJ$2:AJ1892,AJ1892)&gt;1,0,1)</f>
        <v>1</v>
      </c>
      <c r="AL1892" s="2">
        <f t="shared" si="294"/>
        <v>0</v>
      </c>
      <c r="AM1892" s="2">
        <f t="shared" si="295"/>
        <v>0</v>
      </c>
      <c r="AN1892" s="2">
        <f t="shared" si="296"/>
        <v>0</v>
      </c>
      <c r="AO1892" s="2" t="str">
        <f>VLOOKUP(D1892,'[1]Matriculados PD 2015_2019'!$D:$F,3,0)</f>
        <v>completo</v>
      </c>
      <c r="AP1892" s="2">
        <f t="shared" si="298"/>
        <v>0</v>
      </c>
      <c r="AQ1892" s="2">
        <f t="shared" si="299"/>
        <v>0</v>
      </c>
    </row>
    <row r="1893" spans="1:43">
      <c r="A1893" s="2">
        <v>533</v>
      </c>
      <c r="B1893" s="5" t="s">
        <v>594</v>
      </c>
      <c r="C1893" s="13" t="s">
        <v>120</v>
      </c>
      <c r="D1893" s="13" t="s">
        <v>613</v>
      </c>
      <c r="E1893" s="13">
        <v>20101394</v>
      </c>
      <c r="F1893" s="13">
        <v>102484</v>
      </c>
      <c r="G1893" s="14" t="s">
        <v>614</v>
      </c>
      <c r="H1893" s="13" t="s">
        <v>83</v>
      </c>
      <c r="I1893" s="13" t="s">
        <v>74</v>
      </c>
      <c r="J1893" s="14" t="s">
        <v>75</v>
      </c>
      <c r="K1893" s="14" t="s">
        <v>615</v>
      </c>
      <c r="L1893" s="13">
        <v>2018</v>
      </c>
      <c r="M1893" s="15">
        <v>43580</v>
      </c>
      <c r="N1893" s="16" t="s">
        <v>77</v>
      </c>
      <c r="O1893" s="16">
        <v>0</v>
      </c>
      <c r="P1893" s="16" t="s">
        <v>78</v>
      </c>
      <c r="Q1893" s="16" t="s">
        <v>78</v>
      </c>
      <c r="R1893" s="16" t="s">
        <v>78</v>
      </c>
      <c r="S1893" s="16" t="s">
        <v>78</v>
      </c>
      <c r="T1893" s="14" t="s">
        <v>90</v>
      </c>
      <c r="U1893" s="13" t="s">
        <v>616</v>
      </c>
      <c r="V1893" s="14" t="s">
        <v>617</v>
      </c>
      <c r="W1893" s="13" t="s">
        <v>83</v>
      </c>
      <c r="X1893" s="17" t="s">
        <v>609</v>
      </c>
      <c r="Y1893" s="14">
        <v>75</v>
      </c>
      <c r="Z1893" s="14" t="s">
        <v>610</v>
      </c>
      <c r="AA1893" s="13" t="s">
        <v>107</v>
      </c>
      <c r="AB1893" s="18" t="s">
        <v>108</v>
      </c>
      <c r="AC1893" s="4">
        <f t="shared" si="290"/>
        <v>1</v>
      </c>
      <c r="AD1893" s="2">
        <f>IF(COUNTIF(D$2:D1893,D1893)&gt;1,0,1)</f>
        <v>0</v>
      </c>
      <c r="AG1893" s="2">
        <f t="shared" si="291"/>
        <v>0</v>
      </c>
      <c r="AH1893" s="2">
        <f t="shared" si="297"/>
        <v>0</v>
      </c>
      <c r="AI1893" s="2">
        <f t="shared" si="292"/>
        <v>0</v>
      </c>
      <c r="AJ1893" s="44" t="str">
        <f t="shared" si="293"/>
        <v>70061848F30510000V</v>
      </c>
      <c r="AK1893" s="2">
        <f>IF(COUNTIF(AJ$2:AJ1893,AJ1893)&gt;1,0,1)</f>
        <v>0</v>
      </c>
      <c r="AL1893" s="2">
        <f t="shared" si="294"/>
        <v>0</v>
      </c>
      <c r="AM1893" s="2">
        <f t="shared" si="295"/>
        <v>0</v>
      </c>
      <c r="AN1893" s="2">
        <f t="shared" si="296"/>
        <v>0</v>
      </c>
      <c r="AO1893" s="2" t="str">
        <f>VLOOKUP(D1893,'[1]Matriculados PD 2015_2019'!$D:$F,3,0)</f>
        <v>completo</v>
      </c>
      <c r="AP1893" s="2">
        <f t="shared" si="298"/>
        <v>0</v>
      </c>
      <c r="AQ1893" s="2">
        <f t="shared" si="299"/>
        <v>0</v>
      </c>
    </row>
    <row r="1894" spans="1:43">
      <c r="A1894" s="2">
        <v>534</v>
      </c>
      <c r="B1894" s="5" t="s">
        <v>620</v>
      </c>
      <c r="C1894" s="13" t="s">
        <v>120</v>
      </c>
      <c r="D1894" s="13" t="s">
        <v>621</v>
      </c>
      <c r="E1894" s="13">
        <v>10333921</v>
      </c>
      <c r="F1894" s="13">
        <v>102485</v>
      </c>
      <c r="G1894" s="14" t="s">
        <v>622</v>
      </c>
      <c r="H1894" s="13" t="s">
        <v>73</v>
      </c>
      <c r="I1894" s="13" t="s">
        <v>74</v>
      </c>
      <c r="J1894" s="14" t="s">
        <v>75</v>
      </c>
      <c r="K1894" s="14" t="s">
        <v>623</v>
      </c>
      <c r="L1894" s="13">
        <v>2018</v>
      </c>
      <c r="M1894" s="15">
        <v>43578</v>
      </c>
      <c r="N1894" s="16" t="s">
        <v>77</v>
      </c>
      <c r="O1894" s="16">
        <v>0</v>
      </c>
      <c r="P1894" s="16" t="s">
        <v>78</v>
      </c>
      <c r="Q1894" s="16" t="s">
        <v>78</v>
      </c>
      <c r="R1894" s="16" t="s">
        <v>78</v>
      </c>
      <c r="S1894" s="16" t="s">
        <v>78</v>
      </c>
      <c r="T1894" s="14" t="s">
        <v>80</v>
      </c>
      <c r="U1894" s="13" t="s">
        <v>624</v>
      </c>
      <c r="V1894" s="14" t="s">
        <v>625</v>
      </c>
      <c r="W1894" s="13" t="s">
        <v>73</v>
      </c>
      <c r="X1894" s="17" t="s">
        <v>626</v>
      </c>
      <c r="Y1894" s="14">
        <v>720</v>
      </c>
      <c r="Z1894" s="14" t="s">
        <v>627</v>
      </c>
      <c r="AA1894" s="13" t="s">
        <v>107</v>
      </c>
      <c r="AB1894" s="18" t="s">
        <v>108</v>
      </c>
      <c r="AC1894" s="4">
        <f t="shared" si="290"/>
        <v>1</v>
      </c>
      <c r="AD1894" s="2">
        <f>IF(COUNTIF(D$2:D1894,D1894)&gt;1,0,1)</f>
        <v>1</v>
      </c>
      <c r="AG1894" s="2">
        <f t="shared" si="291"/>
        <v>0</v>
      </c>
      <c r="AH1894" s="2">
        <f t="shared" si="297"/>
        <v>0</v>
      </c>
      <c r="AI1894" s="2">
        <f t="shared" si="292"/>
        <v>1</v>
      </c>
      <c r="AJ1894" s="44" t="str">
        <f t="shared" si="293"/>
        <v>45743161W30950251W</v>
      </c>
      <c r="AK1894" s="2">
        <f>IF(COUNTIF(AJ$2:AJ1894,AJ1894)&gt;1,0,1)</f>
        <v>1</v>
      </c>
      <c r="AL1894" s="2">
        <f t="shared" si="294"/>
        <v>0</v>
      </c>
      <c r="AM1894" s="2">
        <f t="shared" si="295"/>
        <v>0</v>
      </c>
      <c r="AN1894" s="2">
        <f t="shared" si="296"/>
        <v>0</v>
      </c>
      <c r="AO1894" s="2" t="str">
        <f>VLOOKUP(D1894,'[1]Matriculados PD 2015_2019'!$D:$F,3,0)</f>
        <v>completo</v>
      </c>
      <c r="AP1894" s="2">
        <f t="shared" si="298"/>
        <v>1</v>
      </c>
      <c r="AQ1894" s="2">
        <f t="shared" si="299"/>
        <v>0</v>
      </c>
    </row>
    <row r="1895" spans="1:43">
      <c r="A1895" s="2">
        <v>534</v>
      </c>
      <c r="B1895" s="6" t="s">
        <v>620</v>
      </c>
      <c r="C1895" s="7" t="s">
        <v>120</v>
      </c>
      <c r="D1895" s="7" t="s">
        <v>621</v>
      </c>
      <c r="E1895" s="7">
        <v>10333921</v>
      </c>
      <c r="F1895" s="7">
        <v>102485</v>
      </c>
      <c r="G1895" s="8" t="s">
        <v>622</v>
      </c>
      <c r="H1895" s="7" t="s">
        <v>73</v>
      </c>
      <c r="I1895" s="7" t="s">
        <v>74</v>
      </c>
      <c r="J1895" s="8" t="s">
        <v>75</v>
      </c>
      <c r="K1895" s="8" t="s">
        <v>623</v>
      </c>
      <c r="L1895" s="7">
        <v>2018</v>
      </c>
      <c r="M1895" s="9">
        <v>43578</v>
      </c>
      <c r="N1895" s="10" t="s">
        <v>77</v>
      </c>
      <c r="O1895" s="10">
        <v>0</v>
      </c>
      <c r="P1895" s="10" t="s">
        <v>78</v>
      </c>
      <c r="Q1895" s="10" t="s">
        <v>78</v>
      </c>
      <c r="R1895" s="10" t="s">
        <v>78</v>
      </c>
      <c r="S1895" s="10" t="s">
        <v>78</v>
      </c>
      <c r="T1895" s="8" t="s">
        <v>90</v>
      </c>
      <c r="U1895" s="7" t="s">
        <v>624</v>
      </c>
      <c r="V1895" s="8" t="s">
        <v>625</v>
      </c>
      <c r="W1895" s="7" t="s">
        <v>73</v>
      </c>
      <c r="X1895" s="11" t="s">
        <v>626</v>
      </c>
      <c r="Y1895" s="8">
        <v>720</v>
      </c>
      <c r="Z1895" s="8" t="s">
        <v>627</v>
      </c>
      <c r="AA1895" s="7" t="s">
        <v>107</v>
      </c>
      <c r="AB1895" s="12" t="s">
        <v>108</v>
      </c>
      <c r="AC1895" s="4">
        <f t="shared" si="290"/>
        <v>1</v>
      </c>
      <c r="AD1895" s="2">
        <f>IF(COUNTIF(D$2:D1895,D1895)&gt;1,0,1)</f>
        <v>0</v>
      </c>
      <c r="AG1895" s="2">
        <f t="shared" si="291"/>
        <v>0</v>
      </c>
      <c r="AH1895" s="2">
        <f t="shared" si="297"/>
        <v>0</v>
      </c>
      <c r="AI1895" s="2">
        <f t="shared" si="292"/>
        <v>0</v>
      </c>
      <c r="AJ1895" s="44" t="str">
        <f t="shared" si="293"/>
        <v>45743161W30950251W</v>
      </c>
      <c r="AK1895" s="2">
        <f>IF(COUNTIF(AJ$2:AJ1895,AJ1895)&gt;1,0,1)</f>
        <v>0</v>
      </c>
      <c r="AL1895" s="2">
        <f t="shared" si="294"/>
        <v>0</v>
      </c>
      <c r="AM1895" s="2">
        <f t="shared" si="295"/>
        <v>0</v>
      </c>
      <c r="AN1895" s="2">
        <f t="shared" si="296"/>
        <v>0</v>
      </c>
      <c r="AO1895" s="2" t="str">
        <f>VLOOKUP(D1895,'[1]Matriculados PD 2015_2019'!$D:$F,3,0)</f>
        <v>completo</v>
      </c>
      <c r="AP1895" s="2">
        <f t="shared" si="298"/>
        <v>0</v>
      </c>
      <c r="AQ1895" s="2">
        <f t="shared" si="299"/>
        <v>0</v>
      </c>
    </row>
    <row r="1896" spans="1:43">
      <c r="A1896" s="2">
        <v>534</v>
      </c>
      <c r="B1896" s="5" t="s">
        <v>620</v>
      </c>
      <c r="C1896" s="13" t="s">
        <v>120</v>
      </c>
      <c r="D1896" s="13" t="s">
        <v>628</v>
      </c>
      <c r="E1896" s="13">
        <v>10037911</v>
      </c>
      <c r="F1896" s="13">
        <v>102485</v>
      </c>
      <c r="G1896" s="14" t="s">
        <v>629</v>
      </c>
      <c r="H1896" s="13" t="s">
        <v>83</v>
      </c>
      <c r="I1896" s="13" t="s">
        <v>74</v>
      </c>
      <c r="J1896" s="14" t="s">
        <v>75</v>
      </c>
      <c r="K1896" s="14" t="s">
        <v>630</v>
      </c>
      <c r="L1896" s="13">
        <v>2018</v>
      </c>
      <c r="M1896" s="15">
        <v>43642</v>
      </c>
      <c r="N1896" s="16" t="s">
        <v>77</v>
      </c>
      <c r="O1896" s="16">
        <v>0</v>
      </c>
      <c r="P1896" s="16" t="s">
        <v>78</v>
      </c>
      <c r="Q1896" s="16" t="s">
        <v>79</v>
      </c>
      <c r="R1896" s="16" t="s">
        <v>78</v>
      </c>
      <c r="S1896" s="16" t="s">
        <v>79</v>
      </c>
      <c r="T1896" s="14" t="s">
        <v>80</v>
      </c>
      <c r="U1896" s="13" t="s">
        <v>631</v>
      </c>
      <c r="V1896" s="14" t="s">
        <v>632</v>
      </c>
      <c r="W1896" s="13" t="s">
        <v>83</v>
      </c>
      <c r="X1896" s="17" t="s">
        <v>626</v>
      </c>
      <c r="Y1896" s="14">
        <v>720</v>
      </c>
      <c r="Z1896" s="14" t="s">
        <v>627</v>
      </c>
      <c r="AA1896" s="13" t="s">
        <v>107</v>
      </c>
      <c r="AB1896" s="18" t="s">
        <v>108</v>
      </c>
      <c r="AC1896" s="4">
        <f t="shared" si="290"/>
        <v>1</v>
      </c>
      <c r="AD1896" s="2">
        <f>IF(COUNTIF(D$2:D1896,D1896)&gt;1,0,1)</f>
        <v>1</v>
      </c>
      <c r="AG1896" s="2">
        <f t="shared" si="291"/>
        <v>1</v>
      </c>
      <c r="AH1896" s="2">
        <f t="shared" si="297"/>
        <v>0</v>
      </c>
      <c r="AI1896" s="2">
        <f t="shared" si="292"/>
        <v>1</v>
      </c>
      <c r="AJ1896" s="44" t="str">
        <f t="shared" si="293"/>
        <v>77332115C30531374R</v>
      </c>
      <c r="AK1896" s="2">
        <f>IF(COUNTIF(AJ$2:AJ1896,AJ1896)&gt;1,0,1)</f>
        <v>1</v>
      </c>
      <c r="AL1896" s="2">
        <f t="shared" si="294"/>
        <v>1</v>
      </c>
      <c r="AM1896" s="2">
        <f t="shared" si="295"/>
        <v>1</v>
      </c>
      <c r="AN1896" s="2">
        <f t="shared" si="296"/>
        <v>0</v>
      </c>
      <c r="AO1896" s="2" t="str">
        <f>VLOOKUP(D1896,'[1]Matriculados PD 2015_2019'!$D:$F,3,0)</f>
        <v>completo</v>
      </c>
      <c r="AP1896" s="2">
        <f t="shared" si="298"/>
        <v>1</v>
      </c>
      <c r="AQ1896" s="2">
        <f t="shared" si="299"/>
        <v>0</v>
      </c>
    </row>
    <row r="1897" spans="1:43">
      <c r="A1897" s="2">
        <v>534</v>
      </c>
      <c r="B1897" s="6" t="s">
        <v>620</v>
      </c>
      <c r="C1897" s="7" t="s">
        <v>120</v>
      </c>
      <c r="D1897" s="7" t="s">
        <v>628</v>
      </c>
      <c r="E1897" s="7">
        <v>10037911</v>
      </c>
      <c r="F1897" s="7">
        <v>102485</v>
      </c>
      <c r="G1897" s="8" t="s">
        <v>629</v>
      </c>
      <c r="H1897" s="7" t="s">
        <v>83</v>
      </c>
      <c r="I1897" s="7" t="s">
        <v>74</v>
      </c>
      <c r="J1897" s="8" t="s">
        <v>75</v>
      </c>
      <c r="K1897" s="8" t="s">
        <v>630</v>
      </c>
      <c r="L1897" s="7">
        <v>2018</v>
      </c>
      <c r="M1897" s="9">
        <v>43642</v>
      </c>
      <c r="N1897" s="10" t="s">
        <v>77</v>
      </c>
      <c r="O1897" s="10">
        <v>0</v>
      </c>
      <c r="P1897" s="10" t="s">
        <v>78</v>
      </c>
      <c r="Q1897" s="10" t="s">
        <v>79</v>
      </c>
      <c r="R1897" s="10" t="s">
        <v>78</v>
      </c>
      <c r="S1897" s="10" t="s">
        <v>79</v>
      </c>
      <c r="T1897" s="8" t="s">
        <v>80</v>
      </c>
      <c r="U1897" s="7" t="s">
        <v>633</v>
      </c>
      <c r="V1897" s="8" t="s">
        <v>634</v>
      </c>
      <c r="W1897" s="7" t="s">
        <v>83</v>
      </c>
      <c r="X1897" s="11" t="s">
        <v>105</v>
      </c>
      <c r="Y1897" s="8">
        <v>540</v>
      </c>
      <c r="Z1897" s="8" t="s">
        <v>635</v>
      </c>
      <c r="AA1897" s="7" t="s">
        <v>107</v>
      </c>
      <c r="AB1897" s="12" t="s">
        <v>108</v>
      </c>
      <c r="AC1897" s="4">
        <f t="shared" si="290"/>
        <v>1</v>
      </c>
      <c r="AD1897" s="2">
        <f>IF(COUNTIF(D$2:D1897,D1897)&gt;1,0,1)</f>
        <v>0</v>
      </c>
      <c r="AG1897" s="2">
        <f t="shared" si="291"/>
        <v>0</v>
      </c>
      <c r="AH1897" s="2">
        <f t="shared" si="297"/>
        <v>0</v>
      </c>
      <c r="AI1897" s="2">
        <f t="shared" si="292"/>
        <v>0</v>
      </c>
      <c r="AJ1897" s="44" t="str">
        <f t="shared" si="293"/>
        <v>77332115CX7356177H</v>
      </c>
      <c r="AK1897" s="2">
        <f>IF(COUNTIF(AJ$2:AJ1897,AJ1897)&gt;1,0,1)</f>
        <v>1</v>
      </c>
      <c r="AL1897" s="2">
        <f t="shared" si="294"/>
        <v>0</v>
      </c>
      <c r="AM1897" s="2">
        <f t="shared" si="295"/>
        <v>0</v>
      </c>
      <c r="AN1897" s="2">
        <f t="shared" si="296"/>
        <v>0</v>
      </c>
      <c r="AO1897" s="2" t="str">
        <f>VLOOKUP(D1897,'[1]Matriculados PD 2015_2019'!$D:$F,3,0)</f>
        <v>completo</v>
      </c>
      <c r="AP1897" s="2">
        <f t="shared" si="298"/>
        <v>0</v>
      </c>
      <c r="AQ1897" s="2">
        <f t="shared" si="299"/>
        <v>0</v>
      </c>
    </row>
    <row r="1898" spans="1:43">
      <c r="A1898" s="2">
        <v>534</v>
      </c>
      <c r="B1898" s="5" t="s">
        <v>620</v>
      </c>
      <c r="C1898" s="13" t="s">
        <v>120</v>
      </c>
      <c r="D1898" s="13" t="s">
        <v>628</v>
      </c>
      <c r="E1898" s="13">
        <v>10037911</v>
      </c>
      <c r="F1898" s="13">
        <v>102485</v>
      </c>
      <c r="G1898" s="14" t="s">
        <v>629</v>
      </c>
      <c r="H1898" s="13" t="s">
        <v>83</v>
      </c>
      <c r="I1898" s="13" t="s">
        <v>74</v>
      </c>
      <c r="J1898" s="14" t="s">
        <v>75</v>
      </c>
      <c r="K1898" s="14" t="s">
        <v>630</v>
      </c>
      <c r="L1898" s="13">
        <v>2018</v>
      </c>
      <c r="M1898" s="15">
        <v>43642</v>
      </c>
      <c r="N1898" s="16" t="s">
        <v>77</v>
      </c>
      <c r="O1898" s="16">
        <v>0</v>
      </c>
      <c r="P1898" s="16" t="s">
        <v>78</v>
      </c>
      <c r="Q1898" s="16" t="s">
        <v>79</v>
      </c>
      <c r="R1898" s="16" t="s">
        <v>78</v>
      </c>
      <c r="S1898" s="16" t="s">
        <v>79</v>
      </c>
      <c r="T1898" s="14" t="s">
        <v>90</v>
      </c>
      <c r="U1898" s="13" t="s">
        <v>633</v>
      </c>
      <c r="V1898" s="14" t="s">
        <v>634</v>
      </c>
      <c r="W1898" s="13" t="s">
        <v>83</v>
      </c>
      <c r="X1898" s="17" t="s">
        <v>105</v>
      </c>
      <c r="Y1898" s="14">
        <v>540</v>
      </c>
      <c r="Z1898" s="14" t="s">
        <v>635</v>
      </c>
      <c r="AA1898" s="13" t="s">
        <v>107</v>
      </c>
      <c r="AB1898" s="18" t="s">
        <v>108</v>
      </c>
      <c r="AC1898" s="4">
        <f t="shared" si="290"/>
        <v>1</v>
      </c>
      <c r="AD1898" s="2">
        <f>IF(COUNTIF(D$2:D1898,D1898)&gt;1,0,1)</f>
        <v>0</v>
      </c>
      <c r="AG1898" s="2">
        <f t="shared" si="291"/>
        <v>0</v>
      </c>
      <c r="AH1898" s="2">
        <f t="shared" si="297"/>
        <v>0</v>
      </c>
      <c r="AI1898" s="2">
        <f t="shared" si="292"/>
        <v>0</v>
      </c>
      <c r="AJ1898" s="44" t="str">
        <f t="shared" si="293"/>
        <v>77332115CX7356177H</v>
      </c>
      <c r="AK1898" s="2">
        <f>IF(COUNTIF(AJ$2:AJ1898,AJ1898)&gt;1,0,1)</f>
        <v>0</v>
      </c>
      <c r="AL1898" s="2">
        <f t="shared" si="294"/>
        <v>0</v>
      </c>
      <c r="AM1898" s="2">
        <f t="shared" si="295"/>
        <v>0</v>
      </c>
      <c r="AN1898" s="2">
        <f t="shared" si="296"/>
        <v>0</v>
      </c>
      <c r="AO1898" s="2" t="str">
        <f>VLOOKUP(D1898,'[1]Matriculados PD 2015_2019'!$D:$F,3,0)</f>
        <v>completo</v>
      </c>
      <c r="AP1898" s="2">
        <f t="shared" si="298"/>
        <v>0</v>
      </c>
      <c r="AQ1898" s="2">
        <f t="shared" si="299"/>
        <v>0</v>
      </c>
    </row>
    <row r="1899" spans="1:43">
      <c r="A1899" s="2">
        <v>536</v>
      </c>
      <c r="B1899" s="6" t="s">
        <v>636</v>
      </c>
      <c r="C1899" s="7" t="s">
        <v>91</v>
      </c>
      <c r="D1899" s="7" t="s">
        <v>637</v>
      </c>
      <c r="E1899" s="7">
        <v>2434</v>
      </c>
      <c r="F1899" s="7">
        <v>102487</v>
      </c>
      <c r="G1899" s="8" t="s">
        <v>638</v>
      </c>
      <c r="H1899" s="7" t="s">
        <v>83</v>
      </c>
      <c r="I1899" s="7" t="s">
        <v>74</v>
      </c>
      <c r="J1899" s="8" t="s">
        <v>75</v>
      </c>
      <c r="K1899" s="8" t="s">
        <v>639</v>
      </c>
      <c r="L1899" s="7">
        <v>2018</v>
      </c>
      <c r="M1899" s="9">
        <v>43629</v>
      </c>
      <c r="N1899" s="10" t="s">
        <v>77</v>
      </c>
      <c r="O1899" s="10">
        <v>0</v>
      </c>
      <c r="P1899" s="10" t="s">
        <v>78</v>
      </c>
      <c r="Q1899" s="10" t="s">
        <v>78</v>
      </c>
      <c r="R1899" s="10" t="s">
        <v>78</v>
      </c>
      <c r="S1899" s="10" t="s">
        <v>78</v>
      </c>
      <c r="T1899" s="8" t="s">
        <v>80</v>
      </c>
      <c r="U1899" s="7" t="s">
        <v>640</v>
      </c>
      <c r="V1899" s="8" t="s">
        <v>641</v>
      </c>
      <c r="W1899" s="7" t="s">
        <v>83</v>
      </c>
      <c r="X1899" s="11" t="s">
        <v>642</v>
      </c>
      <c r="Y1899" s="8">
        <v>505</v>
      </c>
      <c r="Z1899" s="8" t="s">
        <v>643</v>
      </c>
      <c r="AA1899" s="7" t="s">
        <v>107</v>
      </c>
      <c r="AB1899" s="12" t="s">
        <v>108</v>
      </c>
      <c r="AC1899" s="4">
        <f t="shared" si="290"/>
        <v>1</v>
      </c>
      <c r="AD1899" s="2">
        <f>IF(COUNTIF(D$2:D1899,D1899)&gt;1,0,1)</f>
        <v>1</v>
      </c>
      <c r="AG1899" s="2">
        <f t="shared" si="291"/>
        <v>0</v>
      </c>
      <c r="AH1899" s="2">
        <f t="shared" si="297"/>
        <v>0</v>
      </c>
      <c r="AI1899" s="2">
        <f t="shared" si="292"/>
        <v>1</v>
      </c>
      <c r="AJ1899" s="44" t="str">
        <f t="shared" si="293"/>
        <v>08843559J30417127H</v>
      </c>
      <c r="AK1899" s="2">
        <f>IF(COUNTIF(AJ$2:AJ1899,AJ1899)&gt;1,0,1)</f>
        <v>1</v>
      </c>
      <c r="AL1899" s="2">
        <f t="shared" si="294"/>
        <v>1</v>
      </c>
      <c r="AM1899" s="2">
        <f t="shared" si="295"/>
        <v>0</v>
      </c>
      <c r="AN1899" s="2">
        <f t="shared" si="296"/>
        <v>0</v>
      </c>
      <c r="AO1899" s="2" t="str">
        <f>VLOOKUP(D1899,'[1]Matriculados PD 2015_2019'!$D:$F,3,0)</f>
        <v>completo</v>
      </c>
      <c r="AP1899" s="2">
        <f t="shared" si="298"/>
        <v>1</v>
      </c>
      <c r="AQ1899" s="2">
        <f t="shared" si="299"/>
        <v>0</v>
      </c>
    </row>
    <row r="1900" spans="1:43">
      <c r="A1900" s="2">
        <v>536</v>
      </c>
      <c r="B1900" s="5" t="s">
        <v>636</v>
      </c>
      <c r="C1900" s="13" t="s">
        <v>91</v>
      </c>
      <c r="D1900" s="13" t="s">
        <v>637</v>
      </c>
      <c r="E1900" s="13">
        <v>2434</v>
      </c>
      <c r="F1900" s="13">
        <v>102487</v>
      </c>
      <c r="G1900" s="14" t="s">
        <v>638</v>
      </c>
      <c r="H1900" s="13" t="s">
        <v>83</v>
      </c>
      <c r="I1900" s="13" t="s">
        <v>74</v>
      </c>
      <c r="J1900" s="14" t="s">
        <v>75</v>
      </c>
      <c r="K1900" s="14" t="s">
        <v>639</v>
      </c>
      <c r="L1900" s="13">
        <v>2018</v>
      </c>
      <c r="M1900" s="15">
        <v>43629</v>
      </c>
      <c r="N1900" s="16" t="s">
        <v>77</v>
      </c>
      <c r="O1900" s="16">
        <v>0</v>
      </c>
      <c r="P1900" s="16" t="s">
        <v>78</v>
      </c>
      <c r="Q1900" s="16" t="s">
        <v>78</v>
      </c>
      <c r="R1900" s="16" t="s">
        <v>78</v>
      </c>
      <c r="S1900" s="16" t="s">
        <v>78</v>
      </c>
      <c r="T1900" s="14" t="s">
        <v>80</v>
      </c>
      <c r="U1900" s="13" t="s">
        <v>644</v>
      </c>
      <c r="V1900" s="14" t="s">
        <v>645</v>
      </c>
      <c r="W1900" s="13" t="s">
        <v>83</v>
      </c>
      <c r="X1900" s="17" t="s">
        <v>646</v>
      </c>
      <c r="Y1900" s="14">
        <v>220</v>
      </c>
      <c r="Z1900" s="14" t="s">
        <v>647</v>
      </c>
      <c r="AA1900" s="13" t="s">
        <v>99</v>
      </c>
      <c r="AB1900" s="18" t="s">
        <v>100</v>
      </c>
      <c r="AC1900" s="4">
        <f t="shared" si="290"/>
        <v>1</v>
      </c>
      <c r="AD1900" s="2">
        <f>IF(COUNTIF(D$2:D1900,D1900)&gt;1,0,1)</f>
        <v>0</v>
      </c>
      <c r="AG1900" s="2">
        <f t="shared" si="291"/>
        <v>0</v>
      </c>
      <c r="AH1900" s="2">
        <f t="shared" si="297"/>
        <v>0</v>
      </c>
      <c r="AI1900" s="2">
        <f t="shared" si="292"/>
        <v>0</v>
      </c>
      <c r="AJ1900" s="44" t="str">
        <f t="shared" si="293"/>
        <v>08843559J32016399P</v>
      </c>
      <c r="AK1900" s="2">
        <f>IF(COUNTIF(AJ$2:AJ1900,AJ1900)&gt;1,0,1)</f>
        <v>1</v>
      </c>
      <c r="AL1900" s="2">
        <f t="shared" si="294"/>
        <v>0</v>
      </c>
      <c r="AM1900" s="2">
        <f t="shared" si="295"/>
        <v>0</v>
      </c>
      <c r="AN1900" s="2">
        <f t="shared" si="296"/>
        <v>0</v>
      </c>
      <c r="AO1900" s="2" t="str">
        <f>VLOOKUP(D1900,'[1]Matriculados PD 2015_2019'!$D:$F,3,0)</f>
        <v>completo</v>
      </c>
      <c r="AP1900" s="2">
        <f t="shared" si="298"/>
        <v>0</v>
      </c>
      <c r="AQ1900" s="2">
        <f t="shared" si="299"/>
        <v>0</v>
      </c>
    </row>
    <row r="1901" spans="1:43">
      <c r="A1901" s="2">
        <v>536</v>
      </c>
      <c r="B1901" s="6" t="s">
        <v>636</v>
      </c>
      <c r="C1901" s="7" t="s">
        <v>91</v>
      </c>
      <c r="D1901" s="7" t="s">
        <v>637</v>
      </c>
      <c r="E1901" s="7">
        <v>2434</v>
      </c>
      <c r="F1901" s="7">
        <v>102487</v>
      </c>
      <c r="G1901" s="8" t="s">
        <v>638</v>
      </c>
      <c r="H1901" s="7" t="s">
        <v>83</v>
      </c>
      <c r="I1901" s="7" t="s">
        <v>74</v>
      </c>
      <c r="J1901" s="8" t="s">
        <v>75</v>
      </c>
      <c r="K1901" s="8" t="s">
        <v>639</v>
      </c>
      <c r="L1901" s="7">
        <v>2018</v>
      </c>
      <c r="M1901" s="9">
        <v>43629</v>
      </c>
      <c r="N1901" s="10" t="s">
        <v>77</v>
      </c>
      <c r="O1901" s="10">
        <v>0</v>
      </c>
      <c r="P1901" s="10" t="s">
        <v>78</v>
      </c>
      <c r="Q1901" s="10" t="s">
        <v>78</v>
      </c>
      <c r="R1901" s="10" t="s">
        <v>78</v>
      </c>
      <c r="S1901" s="10" t="s">
        <v>78</v>
      </c>
      <c r="T1901" s="8" t="s">
        <v>90</v>
      </c>
      <c r="U1901" s="7" t="s">
        <v>640</v>
      </c>
      <c r="V1901" s="8" t="s">
        <v>641</v>
      </c>
      <c r="W1901" s="7" t="s">
        <v>83</v>
      </c>
      <c r="X1901" s="11" t="s">
        <v>642</v>
      </c>
      <c r="Y1901" s="8">
        <v>505</v>
      </c>
      <c r="Z1901" s="8" t="s">
        <v>643</v>
      </c>
      <c r="AA1901" s="7" t="s">
        <v>107</v>
      </c>
      <c r="AB1901" s="12" t="s">
        <v>108</v>
      </c>
      <c r="AC1901" s="4">
        <f t="shared" si="290"/>
        <v>1</v>
      </c>
      <c r="AD1901" s="2">
        <f>IF(COUNTIF(D$2:D1901,D1901)&gt;1,0,1)</f>
        <v>0</v>
      </c>
      <c r="AG1901" s="2">
        <f t="shared" si="291"/>
        <v>0</v>
      </c>
      <c r="AH1901" s="2">
        <f t="shared" si="297"/>
        <v>0</v>
      </c>
      <c r="AI1901" s="2">
        <f t="shared" si="292"/>
        <v>0</v>
      </c>
      <c r="AJ1901" s="44" t="str">
        <f t="shared" si="293"/>
        <v>08843559J30417127H</v>
      </c>
      <c r="AK1901" s="2">
        <f>IF(COUNTIF(AJ$2:AJ1901,AJ1901)&gt;1,0,1)</f>
        <v>0</v>
      </c>
      <c r="AL1901" s="2">
        <f t="shared" si="294"/>
        <v>0</v>
      </c>
      <c r="AM1901" s="2">
        <f t="shared" si="295"/>
        <v>0</v>
      </c>
      <c r="AN1901" s="2">
        <f t="shared" si="296"/>
        <v>0</v>
      </c>
      <c r="AO1901" s="2" t="str">
        <f>VLOOKUP(D1901,'[1]Matriculados PD 2015_2019'!$D:$F,3,0)</f>
        <v>completo</v>
      </c>
      <c r="AP1901" s="2">
        <f t="shared" si="298"/>
        <v>0</v>
      </c>
      <c r="AQ1901" s="2">
        <f t="shared" si="299"/>
        <v>0</v>
      </c>
    </row>
    <row r="1902" spans="1:43">
      <c r="A1902" s="2">
        <v>536</v>
      </c>
      <c r="B1902" s="6" t="s">
        <v>636</v>
      </c>
      <c r="C1902" s="7" t="s">
        <v>120</v>
      </c>
      <c r="D1902" s="7">
        <v>116765794</v>
      </c>
      <c r="E1902" s="7">
        <v>20029962</v>
      </c>
      <c r="F1902" s="7">
        <v>102487</v>
      </c>
      <c r="G1902" s="8" t="s">
        <v>648</v>
      </c>
      <c r="H1902" s="7" t="s">
        <v>73</v>
      </c>
      <c r="I1902" s="7" t="s">
        <v>308</v>
      </c>
      <c r="J1902" s="8" t="s">
        <v>75</v>
      </c>
      <c r="K1902" s="8" t="s">
        <v>649</v>
      </c>
      <c r="L1902" s="7">
        <v>2018</v>
      </c>
      <c r="M1902" s="9">
        <v>43563</v>
      </c>
      <c r="N1902" s="10" t="s">
        <v>77</v>
      </c>
      <c r="O1902" s="10">
        <v>0</v>
      </c>
      <c r="P1902" s="10" t="s">
        <v>78</v>
      </c>
      <c r="Q1902" s="10" t="s">
        <v>78</v>
      </c>
      <c r="R1902" s="10" t="s">
        <v>79</v>
      </c>
      <c r="S1902" s="10" t="s">
        <v>78</v>
      </c>
      <c r="T1902" s="8" t="s">
        <v>80</v>
      </c>
      <c r="U1902" s="7" t="s">
        <v>650</v>
      </c>
      <c r="V1902" s="8" t="s">
        <v>651</v>
      </c>
      <c r="W1902" s="7"/>
      <c r="X1902" s="11"/>
      <c r="Y1902" s="8"/>
      <c r="Z1902" s="8"/>
      <c r="AA1902" s="7"/>
      <c r="AB1902" s="12"/>
      <c r="AC1902" s="4">
        <f t="shared" si="290"/>
        <v>1</v>
      </c>
      <c r="AD1902" s="2">
        <f>IF(COUNTIF(D$2:D1902,D1902)&gt;1,0,1)</f>
        <v>1</v>
      </c>
      <c r="AG1902" s="2">
        <f t="shared" si="291"/>
        <v>0</v>
      </c>
      <c r="AH1902" s="2">
        <f t="shared" si="297"/>
        <v>1</v>
      </c>
      <c r="AI1902" s="2">
        <f t="shared" si="292"/>
        <v>1</v>
      </c>
      <c r="AJ1902" s="44" t="str">
        <f t="shared" si="293"/>
        <v>11676579431794824D</v>
      </c>
      <c r="AK1902" s="2">
        <f>IF(COUNTIF(AJ$2:AJ1902,AJ1902)&gt;1,0,1)</f>
        <v>1</v>
      </c>
      <c r="AL1902" s="2">
        <f t="shared" si="294"/>
        <v>1</v>
      </c>
      <c r="AM1902" s="2">
        <f t="shared" si="295"/>
        <v>0</v>
      </c>
      <c r="AN1902" s="2">
        <f t="shared" si="296"/>
        <v>1</v>
      </c>
      <c r="AO1902" s="2" t="str">
        <f>VLOOKUP(D1902,'[1]Matriculados PD 2015_2019'!$D:$F,3,0)</f>
        <v>completo</v>
      </c>
      <c r="AP1902" s="2">
        <f t="shared" si="298"/>
        <v>1</v>
      </c>
      <c r="AQ1902" s="2">
        <f t="shared" si="299"/>
        <v>0</v>
      </c>
    </row>
    <row r="1903" spans="1:43">
      <c r="A1903" s="2">
        <v>536</v>
      </c>
      <c r="B1903" s="5" t="s">
        <v>636</v>
      </c>
      <c r="C1903" s="13" t="s">
        <v>120</v>
      </c>
      <c r="D1903" s="13">
        <v>116765794</v>
      </c>
      <c r="E1903" s="13">
        <v>20029962</v>
      </c>
      <c r="F1903" s="13">
        <v>102487</v>
      </c>
      <c r="G1903" s="14" t="s">
        <v>648</v>
      </c>
      <c r="H1903" s="13" t="s">
        <v>73</v>
      </c>
      <c r="I1903" s="13" t="s">
        <v>308</v>
      </c>
      <c r="J1903" s="14" t="s">
        <v>75</v>
      </c>
      <c r="K1903" s="14" t="s">
        <v>649</v>
      </c>
      <c r="L1903" s="13">
        <v>2018</v>
      </c>
      <c r="M1903" s="15">
        <v>43563</v>
      </c>
      <c r="N1903" s="16" t="s">
        <v>77</v>
      </c>
      <c r="O1903" s="16">
        <v>0</v>
      </c>
      <c r="P1903" s="16" t="s">
        <v>78</v>
      </c>
      <c r="Q1903" s="16" t="s">
        <v>78</v>
      </c>
      <c r="R1903" s="16" t="s">
        <v>79</v>
      </c>
      <c r="S1903" s="16" t="s">
        <v>78</v>
      </c>
      <c r="T1903" s="14" t="s">
        <v>80</v>
      </c>
      <c r="U1903" s="13" t="s">
        <v>652</v>
      </c>
      <c r="V1903" s="14" t="s">
        <v>653</v>
      </c>
      <c r="W1903" s="13" t="s">
        <v>73</v>
      </c>
      <c r="X1903" s="17" t="s">
        <v>84</v>
      </c>
      <c r="Y1903" s="14">
        <v>780</v>
      </c>
      <c r="Z1903" s="14" t="s">
        <v>654</v>
      </c>
      <c r="AA1903" s="13" t="s">
        <v>107</v>
      </c>
      <c r="AB1903" s="18" t="s">
        <v>108</v>
      </c>
      <c r="AC1903" s="4">
        <f t="shared" si="290"/>
        <v>1</v>
      </c>
      <c r="AD1903" s="2">
        <f>IF(COUNTIF(D$2:D1903,D1903)&gt;1,0,1)</f>
        <v>0</v>
      </c>
      <c r="AG1903" s="2">
        <f t="shared" si="291"/>
        <v>0</v>
      </c>
      <c r="AH1903" s="2">
        <f t="shared" si="297"/>
        <v>0</v>
      </c>
      <c r="AI1903" s="2">
        <f t="shared" si="292"/>
        <v>0</v>
      </c>
      <c r="AJ1903" s="44" t="str">
        <f t="shared" si="293"/>
        <v>11676579444355434A</v>
      </c>
      <c r="AK1903" s="2">
        <f>IF(COUNTIF(AJ$2:AJ1903,AJ1903)&gt;1,0,1)</f>
        <v>1</v>
      </c>
      <c r="AL1903" s="2">
        <f t="shared" si="294"/>
        <v>0</v>
      </c>
      <c r="AM1903" s="2">
        <f t="shared" si="295"/>
        <v>0</v>
      </c>
      <c r="AN1903" s="2">
        <f t="shared" si="296"/>
        <v>0</v>
      </c>
      <c r="AO1903" s="2" t="str">
        <f>VLOOKUP(D1903,'[1]Matriculados PD 2015_2019'!$D:$F,3,0)</f>
        <v>completo</v>
      </c>
      <c r="AP1903" s="2">
        <f t="shared" si="298"/>
        <v>0</v>
      </c>
      <c r="AQ1903" s="2">
        <f t="shared" si="299"/>
        <v>0</v>
      </c>
    </row>
    <row r="1904" spans="1:43">
      <c r="A1904" s="2">
        <v>536</v>
      </c>
      <c r="B1904" s="5" t="s">
        <v>636</v>
      </c>
      <c r="C1904" s="13" t="s">
        <v>120</v>
      </c>
      <c r="D1904" s="13">
        <v>116765794</v>
      </c>
      <c r="E1904" s="13">
        <v>20029962</v>
      </c>
      <c r="F1904" s="13">
        <v>102487</v>
      </c>
      <c r="G1904" s="14" t="s">
        <v>648</v>
      </c>
      <c r="H1904" s="13" t="s">
        <v>73</v>
      </c>
      <c r="I1904" s="13" t="s">
        <v>308</v>
      </c>
      <c r="J1904" s="14" t="s">
        <v>75</v>
      </c>
      <c r="K1904" s="14" t="s">
        <v>649</v>
      </c>
      <c r="L1904" s="13">
        <v>2018</v>
      </c>
      <c r="M1904" s="15">
        <v>43563</v>
      </c>
      <c r="N1904" s="16" t="s">
        <v>77</v>
      </c>
      <c r="O1904" s="16">
        <v>0</v>
      </c>
      <c r="P1904" s="16" t="s">
        <v>78</v>
      </c>
      <c r="Q1904" s="16" t="s">
        <v>78</v>
      </c>
      <c r="R1904" s="16" t="s">
        <v>79</v>
      </c>
      <c r="S1904" s="16" t="s">
        <v>78</v>
      </c>
      <c r="T1904" s="14" t="s">
        <v>90</v>
      </c>
      <c r="U1904" s="13" t="s">
        <v>652</v>
      </c>
      <c r="V1904" s="14" t="s">
        <v>653</v>
      </c>
      <c r="W1904" s="13" t="s">
        <v>73</v>
      </c>
      <c r="X1904" s="17" t="s">
        <v>84</v>
      </c>
      <c r="Y1904" s="14">
        <v>780</v>
      </c>
      <c r="Z1904" s="14" t="s">
        <v>654</v>
      </c>
      <c r="AA1904" s="13" t="s">
        <v>107</v>
      </c>
      <c r="AB1904" s="18" t="s">
        <v>108</v>
      </c>
      <c r="AC1904" s="4">
        <f t="shared" si="290"/>
        <v>1</v>
      </c>
      <c r="AD1904" s="2">
        <f>IF(COUNTIF(D$2:D1904,D1904)&gt;1,0,1)</f>
        <v>0</v>
      </c>
      <c r="AG1904" s="2">
        <f t="shared" si="291"/>
        <v>0</v>
      </c>
      <c r="AH1904" s="2">
        <f t="shared" si="297"/>
        <v>0</v>
      </c>
      <c r="AI1904" s="2">
        <f t="shared" si="292"/>
        <v>0</v>
      </c>
      <c r="AJ1904" s="44" t="str">
        <f t="shared" si="293"/>
        <v>11676579444355434A</v>
      </c>
      <c r="AK1904" s="2">
        <f>IF(COUNTIF(AJ$2:AJ1904,AJ1904)&gt;1,0,1)</f>
        <v>0</v>
      </c>
      <c r="AL1904" s="2">
        <f t="shared" si="294"/>
        <v>0</v>
      </c>
      <c r="AM1904" s="2">
        <f t="shared" si="295"/>
        <v>0</v>
      </c>
      <c r="AN1904" s="2">
        <f t="shared" si="296"/>
        <v>0</v>
      </c>
      <c r="AO1904" s="2" t="str">
        <f>VLOOKUP(D1904,'[1]Matriculados PD 2015_2019'!$D:$F,3,0)</f>
        <v>completo</v>
      </c>
      <c r="AP1904" s="2">
        <f t="shared" si="298"/>
        <v>0</v>
      </c>
      <c r="AQ1904" s="2">
        <f t="shared" si="299"/>
        <v>0</v>
      </c>
    </row>
    <row r="1905" spans="1:43">
      <c r="A1905" s="2">
        <v>536</v>
      </c>
      <c r="B1905" s="6" t="s">
        <v>636</v>
      </c>
      <c r="C1905" s="7" t="s">
        <v>120</v>
      </c>
      <c r="D1905" s="7" t="s">
        <v>655</v>
      </c>
      <c r="E1905" s="7">
        <v>10459041</v>
      </c>
      <c r="F1905" s="7">
        <v>102487</v>
      </c>
      <c r="G1905" s="8" t="s">
        <v>656</v>
      </c>
      <c r="H1905" s="7" t="s">
        <v>73</v>
      </c>
      <c r="I1905" s="7" t="s">
        <v>74</v>
      </c>
      <c r="J1905" s="8" t="s">
        <v>75</v>
      </c>
      <c r="K1905" s="8" t="s">
        <v>657</v>
      </c>
      <c r="L1905" s="7">
        <v>2018</v>
      </c>
      <c r="M1905" s="9">
        <v>43565</v>
      </c>
      <c r="N1905" s="10" t="s">
        <v>77</v>
      </c>
      <c r="O1905" s="10">
        <v>0</v>
      </c>
      <c r="P1905" s="10" t="s">
        <v>78</v>
      </c>
      <c r="Q1905" s="10" t="s">
        <v>79</v>
      </c>
      <c r="R1905" s="10" t="s">
        <v>78</v>
      </c>
      <c r="S1905" s="10" t="s">
        <v>78</v>
      </c>
      <c r="T1905" s="8" t="s">
        <v>80</v>
      </c>
      <c r="U1905" s="7" t="s">
        <v>658</v>
      </c>
      <c r="V1905" s="8" t="s">
        <v>659</v>
      </c>
      <c r="W1905" s="7" t="s">
        <v>83</v>
      </c>
      <c r="X1905" s="11" t="s">
        <v>129</v>
      </c>
      <c r="Y1905" s="8">
        <v>60</v>
      </c>
      <c r="Z1905" s="8" t="s">
        <v>129</v>
      </c>
      <c r="AA1905" s="7" t="s">
        <v>99</v>
      </c>
      <c r="AB1905" s="12" t="s">
        <v>100</v>
      </c>
      <c r="AC1905" s="4">
        <f t="shared" si="290"/>
        <v>1</v>
      </c>
      <c r="AD1905" s="2">
        <f>IF(COUNTIF(D$2:D1905,D1905)&gt;1,0,1)</f>
        <v>1</v>
      </c>
      <c r="AG1905" s="2">
        <f t="shared" si="291"/>
        <v>1</v>
      </c>
      <c r="AH1905" s="2">
        <f t="shared" si="297"/>
        <v>0</v>
      </c>
      <c r="AI1905" s="2">
        <f t="shared" si="292"/>
        <v>1</v>
      </c>
      <c r="AJ1905" s="44" t="str">
        <f t="shared" si="293"/>
        <v>26977116W30458579R</v>
      </c>
      <c r="AK1905" s="2">
        <f>IF(COUNTIF(AJ$2:AJ1905,AJ1905)&gt;1,0,1)</f>
        <v>1</v>
      </c>
      <c r="AL1905" s="2">
        <f t="shared" si="294"/>
        <v>1</v>
      </c>
      <c r="AM1905" s="2">
        <f t="shared" si="295"/>
        <v>0</v>
      </c>
      <c r="AN1905" s="2">
        <f t="shared" si="296"/>
        <v>0</v>
      </c>
      <c r="AO1905" s="2" t="str">
        <f>VLOOKUP(D1905,'[1]Matriculados PD 2015_2019'!$D:$F,3,0)</f>
        <v>completo</v>
      </c>
      <c r="AP1905" s="2">
        <f t="shared" si="298"/>
        <v>1</v>
      </c>
      <c r="AQ1905" s="2">
        <f t="shared" si="299"/>
        <v>0</v>
      </c>
    </row>
    <row r="1906" spans="1:43">
      <c r="A1906" s="2">
        <v>536</v>
      </c>
      <c r="B1906" s="5" t="s">
        <v>636</v>
      </c>
      <c r="C1906" s="13" t="s">
        <v>120</v>
      </c>
      <c r="D1906" s="13" t="s">
        <v>655</v>
      </c>
      <c r="E1906" s="13">
        <v>10459041</v>
      </c>
      <c r="F1906" s="13">
        <v>102487</v>
      </c>
      <c r="G1906" s="14" t="s">
        <v>656</v>
      </c>
      <c r="H1906" s="13" t="s">
        <v>73</v>
      </c>
      <c r="I1906" s="13" t="s">
        <v>74</v>
      </c>
      <c r="J1906" s="14" t="s">
        <v>75</v>
      </c>
      <c r="K1906" s="14" t="s">
        <v>657</v>
      </c>
      <c r="L1906" s="13">
        <v>2018</v>
      </c>
      <c r="M1906" s="15">
        <v>43565</v>
      </c>
      <c r="N1906" s="16" t="s">
        <v>77</v>
      </c>
      <c r="O1906" s="16">
        <v>0</v>
      </c>
      <c r="P1906" s="16" t="s">
        <v>78</v>
      </c>
      <c r="Q1906" s="16" t="s">
        <v>79</v>
      </c>
      <c r="R1906" s="16" t="s">
        <v>78</v>
      </c>
      <c r="S1906" s="16" t="s">
        <v>78</v>
      </c>
      <c r="T1906" s="14" t="s">
        <v>80</v>
      </c>
      <c r="U1906" s="13" t="s">
        <v>660</v>
      </c>
      <c r="V1906" s="14" t="s">
        <v>661</v>
      </c>
      <c r="W1906" s="13"/>
      <c r="X1906" s="17"/>
      <c r="Y1906" s="14"/>
      <c r="Z1906" s="14"/>
      <c r="AA1906" s="13"/>
      <c r="AB1906" s="18"/>
      <c r="AC1906" s="4">
        <f t="shared" si="290"/>
        <v>1</v>
      </c>
      <c r="AD1906" s="2">
        <f>IF(COUNTIF(D$2:D1906,D1906)&gt;1,0,1)</f>
        <v>0</v>
      </c>
      <c r="AG1906" s="2">
        <f t="shared" si="291"/>
        <v>0</v>
      </c>
      <c r="AH1906" s="2">
        <f t="shared" si="297"/>
        <v>0</v>
      </c>
      <c r="AI1906" s="2">
        <f t="shared" si="292"/>
        <v>0</v>
      </c>
      <c r="AJ1906" s="44" t="str">
        <f t="shared" si="293"/>
        <v>26977116W30548126D</v>
      </c>
      <c r="AK1906" s="2">
        <f>IF(COUNTIF(AJ$2:AJ1906,AJ1906)&gt;1,0,1)</f>
        <v>1</v>
      </c>
      <c r="AL1906" s="2">
        <f t="shared" si="294"/>
        <v>0</v>
      </c>
      <c r="AM1906" s="2">
        <f t="shared" si="295"/>
        <v>0</v>
      </c>
      <c r="AN1906" s="2">
        <f t="shared" si="296"/>
        <v>0</v>
      </c>
      <c r="AO1906" s="2" t="str">
        <f>VLOOKUP(D1906,'[1]Matriculados PD 2015_2019'!$D:$F,3,0)</f>
        <v>completo</v>
      </c>
      <c r="AP1906" s="2">
        <f t="shared" si="298"/>
        <v>0</v>
      </c>
      <c r="AQ1906" s="2">
        <f t="shared" si="299"/>
        <v>0</v>
      </c>
    </row>
    <row r="1907" spans="1:43">
      <c r="A1907" s="2">
        <v>536</v>
      </c>
      <c r="B1907" s="6" t="s">
        <v>636</v>
      </c>
      <c r="C1907" s="7" t="s">
        <v>120</v>
      </c>
      <c r="D1907" s="7" t="s">
        <v>655</v>
      </c>
      <c r="E1907" s="7">
        <v>10459041</v>
      </c>
      <c r="F1907" s="7">
        <v>102487</v>
      </c>
      <c r="G1907" s="8" t="s">
        <v>656</v>
      </c>
      <c r="H1907" s="7" t="s">
        <v>73</v>
      </c>
      <c r="I1907" s="7" t="s">
        <v>74</v>
      </c>
      <c r="J1907" s="8" t="s">
        <v>75</v>
      </c>
      <c r="K1907" s="8" t="s">
        <v>657</v>
      </c>
      <c r="L1907" s="7">
        <v>2018</v>
      </c>
      <c r="M1907" s="9">
        <v>43565</v>
      </c>
      <c r="N1907" s="10" t="s">
        <v>77</v>
      </c>
      <c r="O1907" s="10">
        <v>0</v>
      </c>
      <c r="P1907" s="10" t="s">
        <v>78</v>
      </c>
      <c r="Q1907" s="10" t="s">
        <v>79</v>
      </c>
      <c r="R1907" s="10" t="s">
        <v>78</v>
      </c>
      <c r="S1907" s="10" t="s">
        <v>78</v>
      </c>
      <c r="T1907" s="8" t="s">
        <v>90</v>
      </c>
      <c r="U1907" s="7" t="s">
        <v>658</v>
      </c>
      <c r="V1907" s="8" t="s">
        <v>659</v>
      </c>
      <c r="W1907" s="7" t="s">
        <v>83</v>
      </c>
      <c r="X1907" s="11" t="s">
        <v>129</v>
      </c>
      <c r="Y1907" s="8">
        <v>60</v>
      </c>
      <c r="Z1907" s="8" t="s">
        <v>129</v>
      </c>
      <c r="AA1907" s="7" t="s">
        <v>99</v>
      </c>
      <c r="AB1907" s="12" t="s">
        <v>100</v>
      </c>
      <c r="AC1907" s="4">
        <f t="shared" si="290"/>
        <v>1</v>
      </c>
      <c r="AD1907" s="2">
        <f>IF(COUNTIF(D$2:D1907,D1907)&gt;1,0,1)</f>
        <v>0</v>
      </c>
      <c r="AG1907" s="2">
        <f t="shared" si="291"/>
        <v>0</v>
      </c>
      <c r="AH1907" s="2">
        <f t="shared" si="297"/>
        <v>0</v>
      </c>
      <c r="AI1907" s="2">
        <f t="shared" si="292"/>
        <v>0</v>
      </c>
      <c r="AJ1907" s="44" t="str">
        <f t="shared" si="293"/>
        <v>26977116W30458579R</v>
      </c>
      <c r="AK1907" s="2">
        <f>IF(COUNTIF(AJ$2:AJ1907,AJ1907)&gt;1,0,1)</f>
        <v>0</v>
      </c>
      <c r="AL1907" s="2">
        <f t="shared" si="294"/>
        <v>0</v>
      </c>
      <c r="AM1907" s="2">
        <f t="shared" si="295"/>
        <v>0</v>
      </c>
      <c r="AN1907" s="2">
        <f t="shared" si="296"/>
        <v>0</v>
      </c>
      <c r="AO1907" s="2" t="str">
        <f>VLOOKUP(D1907,'[1]Matriculados PD 2015_2019'!$D:$F,3,0)</f>
        <v>completo</v>
      </c>
      <c r="AP1907" s="2">
        <f t="shared" si="298"/>
        <v>0</v>
      </c>
      <c r="AQ1907" s="2">
        <f t="shared" si="299"/>
        <v>0</v>
      </c>
    </row>
    <row r="1908" spans="1:43">
      <c r="A1908" s="2">
        <v>536</v>
      </c>
      <c r="B1908" s="5" t="s">
        <v>636</v>
      </c>
      <c r="C1908" s="13" t="s">
        <v>120</v>
      </c>
      <c r="D1908" s="13" t="s">
        <v>662</v>
      </c>
      <c r="E1908" s="13">
        <v>20024964</v>
      </c>
      <c r="F1908" s="13">
        <v>102487</v>
      </c>
      <c r="G1908" s="14" t="s">
        <v>663</v>
      </c>
      <c r="H1908" s="13" t="s">
        <v>73</v>
      </c>
      <c r="I1908" s="13" t="s">
        <v>74</v>
      </c>
      <c r="J1908" s="14" t="s">
        <v>75</v>
      </c>
      <c r="K1908" s="14" t="s">
        <v>664</v>
      </c>
      <c r="L1908" s="13">
        <v>2018</v>
      </c>
      <c r="M1908" s="15">
        <v>43539</v>
      </c>
      <c r="N1908" s="16" t="s">
        <v>77</v>
      </c>
      <c r="O1908" s="16">
        <v>0</v>
      </c>
      <c r="P1908" s="16" t="s">
        <v>78</v>
      </c>
      <c r="Q1908" s="16" t="s">
        <v>79</v>
      </c>
      <c r="R1908" s="16" t="s">
        <v>78</v>
      </c>
      <c r="S1908" s="16" t="s">
        <v>79</v>
      </c>
      <c r="T1908" s="14" t="s">
        <v>80</v>
      </c>
      <c r="U1908" s="13" t="s">
        <v>665</v>
      </c>
      <c r="V1908" s="14" t="s">
        <v>666</v>
      </c>
      <c r="W1908" s="13" t="s">
        <v>83</v>
      </c>
      <c r="X1908" s="17" t="s">
        <v>626</v>
      </c>
      <c r="Y1908" s="14">
        <v>510</v>
      </c>
      <c r="Z1908" s="14" t="s">
        <v>667</v>
      </c>
      <c r="AA1908" s="13" t="s">
        <v>107</v>
      </c>
      <c r="AB1908" s="18" t="s">
        <v>108</v>
      </c>
      <c r="AC1908" s="4">
        <f t="shared" si="290"/>
        <v>1</v>
      </c>
      <c r="AD1908" s="2">
        <f>IF(COUNTIF(D$2:D1908,D1908)&gt;1,0,1)</f>
        <v>1</v>
      </c>
      <c r="AG1908" s="2">
        <f t="shared" si="291"/>
        <v>1</v>
      </c>
      <c r="AH1908" s="2">
        <f t="shared" si="297"/>
        <v>0</v>
      </c>
      <c r="AI1908" s="2">
        <f t="shared" si="292"/>
        <v>1</v>
      </c>
      <c r="AJ1908" s="44" t="str">
        <f t="shared" si="293"/>
        <v>28498130A45736786K</v>
      </c>
      <c r="AK1908" s="2">
        <f>IF(COUNTIF(AJ$2:AJ1908,AJ1908)&gt;1,0,1)</f>
        <v>1</v>
      </c>
      <c r="AL1908" s="2">
        <f t="shared" si="294"/>
        <v>1</v>
      </c>
      <c r="AM1908" s="2">
        <f t="shared" si="295"/>
        <v>1</v>
      </c>
      <c r="AN1908" s="2">
        <f t="shared" si="296"/>
        <v>0</v>
      </c>
      <c r="AO1908" s="2" t="str">
        <f>VLOOKUP(D1908,'[1]Matriculados PD 2015_2019'!$D:$F,3,0)</f>
        <v>completo</v>
      </c>
      <c r="AP1908" s="2">
        <f t="shared" si="298"/>
        <v>1</v>
      </c>
      <c r="AQ1908" s="2">
        <f t="shared" si="299"/>
        <v>0</v>
      </c>
    </row>
    <row r="1909" spans="1:43">
      <c r="A1909" s="2">
        <v>536</v>
      </c>
      <c r="B1909" s="6" t="s">
        <v>636</v>
      </c>
      <c r="C1909" s="7" t="s">
        <v>120</v>
      </c>
      <c r="D1909" s="7" t="s">
        <v>662</v>
      </c>
      <c r="E1909" s="7">
        <v>20024964</v>
      </c>
      <c r="F1909" s="7">
        <v>102487</v>
      </c>
      <c r="G1909" s="8" t="s">
        <v>663</v>
      </c>
      <c r="H1909" s="7" t="s">
        <v>73</v>
      </c>
      <c r="I1909" s="7" t="s">
        <v>74</v>
      </c>
      <c r="J1909" s="8" t="s">
        <v>75</v>
      </c>
      <c r="K1909" s="8" t="s">
        <v>664</v>
      </c>
      <c r="L1909" s="7">
        <v>2018</v>
      </c>
      <c r="M1909" s="9">
        <v>43539</v>
      </c>
      <c r="N1909" s="10" t="s">
        <v>77</v>
      </c>
      <c r="O1909" s="10">
        <v>0</v>
      </c>
      <c r="P1909" s="10" t="s">
        <v>78</v>
      </c>
      <c r="Q1909" s="10" t="s">
        <v>79</v>
      </c>
      <c r="R1909" s="10" t="s">
        <v>78</v>
      </c>
      <c r="S1909" s="10" t="s">
        <v>79</v>
      </c>
      <c r="T1909" s="8" t="s">
        <v>80</v>
      </c>
      <c r="U1909" s="7" t="s">
        <v>668</v>
      </c>
      <c r="V1909" s="8" t="s">
        <v>669</v>
      </c>
      <c r="W1909" s="7" t="s">
        <v>83</v>
      </c>
      <c r="X1909" s="11" t="s">
        <v>626</v>
      </c>
      <c r="Y1909" s="8">
        <v>510</v>
      </c>
      <c r="Z1909" s="8" t="s">
        <v>667</v>
      </c>
      <c r="AA1909" s="7" t="s">
        <v>107</v>
      </c>
      <c r="AB1909" s="12" t="s">
        <v>108</v>
      </c>
      <c r="AC1909" s="4">
        <f t="shared" si="290"/>
        <v>1</v>
      </c>
      <c r="AD1909" s="2">
        <f>IF(COUNTIF(D$2:D1909,D1909)&gt;1,0,1)</f>
        <v>0</v>
      </c>
      <c r="AG1909" s="2">
        <f t="shared" si="291"/>
        <v>0</v>
      </c>
      <c r="AH1909" s="2">
        <f t="shared" si="297"/>
        <v>0</v>
      </c>
      <c r="AI1909" s="2">
        <f t="shared" si="292"/>
        <v>0</v>
      </c>
      <c r="AJ1909" s="44" t="str">
        <f t="shared" si="293"/>
        <v>28498130A51926506G</v>
      </c>
      <c r="AK1909" s="2">
        <f>IF(COUNTIF(AJ$2:AJ1909,AJ1909)&gt;1,0,1)</f>
        <v>1</v>
      </c>
      <c r="AL1909" s="2">
        <f t="shared" si="294"/>
        <v>0</v>
      </c>
      <c r="AM1909" s="2">
        <f t="shared" si="295"/>
        <v>0</v>
      </c>
      <c r="AN1909" s="2">
        <f t="shared" si="296"/>
        <v>0</v>
      </c>
      <c r="AO1909" s="2" t="str">
        <f>VLOOKUP(D1909,'[1]Matriculados PD 2015_2019'!$D:$F,3,0)</f>
        <v>completo</v>
      </c>
      <c r="AP1909" s="2">
        <f t="shared" si="298"/>
        <v>0</v>
      </c>
      <c r="AQ1909" s="2">
        <f t="shared" si="299"/>
        <v>0</v>
      </c>
    </row>
    <row r="1910" spans="1:43">
      <c r="A1910" s="2">
        <v>536</v>
      </c>
      <c r="B1910" s="5" t="s">
        <v>636</v>
      </c>
      <c r="C1910" s="13" t="s">
        <v>120</v>
      </c>
      <c r="D1910" s="13" t="s">
        <v>662</v>
      </c>
      <c r="E1910" s="13">
        <v>20024964</v>
      </c>
      <c r="F1910" s="13">
        <v>102487</v>
      </c>
      <c r="G1910" s="14" t="s">
        <v>663</v>
      </c>
      <c r="H1910" s="13" t="s">
        <v>73</v>
      </c>
      <c r="I1910" s="13" t="s">
        <v>74</v>
      </c>
      <c r="J1910" s="14" t="s">
        <v>75</v>
      </c>
      <c r="K1910" s="14" t="s">
        <v>664</v>
      </c>
      <c r="L1910" s="13">
        <v>2018</v>
      </c>
      <c r="M1910" s="15">
        <v>43539</v>
      </c>
      <c r="N1910" s="16" t="s">
        <v>77</v>
      </c>
      <c r="O1910" s="16">
        <v>0</v>
      </c>
      <c r="P1910" s="16" t="s">
        <v>78</v>
      </c>
      <c r="Q1910" s="16" t="s">
        <v>79</v>
      </c>
      <c r="R1910" s="16" t="s">
        <v>78</v>
      </c>
      <c r="S1910" s="16" t="s">
        <v>79</v>
      </c>
      <c r="T1910" s="14" t="s">
        <v>90</v>
      </c>
      <c r="U1910" s="13" t="s">
        <v>668</v>
      </c>
      <c r="V1910" s="14" t="s">
        <v>669</v>
      </c>
      <c r="W1910" s="13" t="s">
        <v>83</v>
      </c>
      <c r="X1910" s="17" t="s">
        <v>626</v>
      </c>
      <c r="Y1910" s="14">
        <v>510</v>
      </c>
      <c r="Z1910" s="14" t="s">
        <v>667</v>
      </c>
      <c r="AA1910" s="13" t="s">
        <v>107</v>
      </c>
      <c r="AB1910" s="18" t="s">
        <v>108</v>
      </c>
      <c r="AC1910" s="4">
        <f t="shared" si="290"/>
        <v>1</v>
      </c>
      <c r="AD1910" s="2">
        <f>IF(COUNTIF(D$2:D1910,D1910)&gt;1,0,1)</f>
        <v>0</v>
      </c>
      <c r="AG1910" s="2">
        <f t="shared" si="291"/>
        <v>0</v>
      </c>
      <c r="AH1910" s="2">
        <f t="shared" si="297"/>
        <v>0</v>
      </c>
      <c r="AI1910" s="2">
        <f t="shared" si="292"/>
        <v>0</v>
      </c>
      <c r="AJ1910" s="44" t="str">
        <f t="shared" si="293"/>
        <v>28498130A51926506G</v>
      </c>
      <c r="AK1910" s="2">
        <f>IF(COUNTIF(AJ$2:AJ1910,AJ1910)&gt;1,0,1)</f>
        <v>0</v>
      </c>
      <c r="AL1910" s="2">
        <f t="shared" si="294"/>
        <v>0</v>
      </c>
      <c r="AM1910" s="2">
        <f t="shared" si="295"/>
        <v>0</v>
      </c>
      <c r="AN1910" s="2">
        <f t="shared" si="296"/>
        <v>0</v>
      </c>
      <c r="AO1910" s="2" t="str">
        <f>VLOOKUP(D1910,'[1]Matriculados PD 2015_2019'!$D:$F,3,0)</f>
        <v>completo</v>
      </c>
      <c r="AP1910" s="2">
        <f t="shared" si="298"/>
        <v>0</v>
      </c>
      <c r="AQ1910" s="2">
        <f t="shared" si="299"/>
        <v>0</v>
      </c>
    </row>
    <row r="1911" spans="1:43">
      <c r="A1911" s="2">
        <v>536</v>
      </c>
      <c r="B1911" s="6" t="s">
        <v>636</v>
      </c>
      <c r="C1911" s="7" t="s">
        <v>120</v>
      </c>
      <c r="D1911" s="7" t="s">
        <v>670</v>
      </c>
      <c r="E1911" s="7">
        <v>21459</v>
      </c>
      <c r="F1911" s="7">
        <v>102487</v>
      </c>
      <c r="G1911" s="8" t="s">
        <v>671</v>
      </c>
      <c r="H1911" s="7" t="s">
        <v>83</v>
      </c>
      <c r="I1911" s="7" t="s">
        <v>74</v>
      </c>
      <c r="J1911" s="8" t="s">
        <v>75</v>
      </c>
      <c r="K1911" s="8" t="s">
        <v>672</v>
      </c>
      <c r="L1911" s="7">
        <v>2018</v>
      </c>
      <c r="M1911" s="9">
        <v>43732</v>
      </c>
      <c r="N1911" s="10" t="s">
        <v>77</v>
      </c>
      <c r="O1911" s="10">
        <v>0</v>
      </c>
      <c r="P1911" s="10" t="s">
        <v>78</v>
      </c>
      <c r="Q1911" s="10" t="s">
        <v>78</v>
      </c>
      <c r="R1911" s="10" t="s">
        <v>78</v>
      </c>
      <c r="S1911" s="10" t="s">
        <v>78</v>
      </c>
      <c r="T1911" s="8" t="s">
        <v>80</v>
      </c>
      <c r="U1911" s="7" t="s">
        <v>673</v>
      </c>
      <c r="V1911" s="8" t="s">
        <v>674</v>
      </c>
      <c r="W1911" s="7"/>
      <c r="X1911" s="11"/>
      <c r="Y1911" s="8"/>
      <c r="Z1911" s="8"/>
      <c r="AA1911" s="7"/>
      <c r="AB1911" s="12"/>
      <c r="AC1911" s="4">
        <f t="shared" si="290"/>
        <v>1</v>
      </c>
      <c r="AD1911" s="2">
        <f>IF(COUNTIF(D$2:D1911,D1911)&gt;1,0,1)</f>
        <v>1</v>
      </c>
      <c r="AG1911" s="2">
        <f t="shared" si="291"/>
        <v>0</v>
      </c>
      <c r="AH1911" s="2">
        <f t="shared" si="297"/>
        <v>0</v>
      </c>
      <c r="AI1911" s="2">
        <f t="shared" si="292"/>
        <v>1</v>
      </c>
      <c r="AJ1911" s="44" t="str">
        <f t="shared" si="293"/>
        <v>30196180D05628649C</v>
      </c>
      <c r="AK1911" s="2">
        <f>IF(COUNTIF(AJ$2:AJ1911,AJ1911)&gt;1,0,1)</f>
        <v>1</v>
      </c>
      <c r="AL1911" s="2">
        <f t="shared" si="294"/>
        <v>1</v>
      </c>
      <c r="AM1911" s="2">
        <f t="shared" si="295"/>
        <v>0</v>
      </c>
      <c r="AN1911" s="2">
        <f t="shared" si="296"/>
        <v>0</v>
      </c>
      <c r="AO1911" s="2" t="str">
        <f>VLOOKUP(D1911,'[1]Matriculados PD 2015_2019'!$D:$F,3,0)</f>
        <v>completo</v>
      </c>
      <c r="AP1911" s="2">
        <f t="shared" si="298"/>
        <v>1</v>
      </c>
      <c r="AQ1911" s="2">
        <f t="shared" si="299"/>
        <v>0</v>
      </c>
    </row>
    <row r="1912" spans="1:43">
      <c r="A1912" s="2">
        <v>536</v>
      </c>
      <c r="B1912" s="5" t="s">
        <v>636</v>
      </c>
      <c r="C1912" s="13" t="s">
        <v>120</v>
      </c>
      <c r="D1912" s="13" t="s">
        <v>670</v>
      </c>
      <c r="E1912" s="13">
        <v>21459</v>
      </c>
      <c r="F1912" s="13">
        <v>102487</v>
      </c>
      <c r="G1912" s="14" t="s">
        <v>671</v>
      </c>
      <c r="H1912" s="13" t="s">
        <v>83</v>
      </c>
      <c r="I1912" s="13" t="s">
        <v>74</v>
      </c>
      <c r="J1912" s="14" t="s">
        <v>75</v>
      </c>
      <c r="K1912" s="14" t="s">
        <v>672</v>
      </c>
      <c r="L1912" s="13">
        <v>2018</v>
      </c>
      <c r="M1912" s="15">
        <v>43732</v>
      </c>
      <c r="N1912" s="16" t="s">
        <v>77</v>
      </c>
      <c r="O1912" s="16">
        <v>0</v>
      </c>
      <c r="P1912" s="16" t="s">
        <v>78</v>
      </c>
      <c r="Q1912" s="16" t="s">
        <v>78</v>
      </c>
      <c r="R1912" s="16" t="s">
        <v>78</v>
      </c>
      <c r="S1912" s="16" t="s">
        <v>78</v>
      </c>
      <c r="T1912" s="14" t="s">
        <v>80</v>
      </c>
      <c r="U1912" s="13" t="s">
        <v>675</v>
      </c>
      <c r="V1912" s="14" t="s">
        <v>676</v>
      </c>
      <c r="W1912" s="13" t="s">
        <v>83</v>
      </c>
      <c r="X1912" s="17" t="s">
        <v>642</v>
      </c>
      <c r="Y1912" s="14">
        <v>505</v>
      </c>
      <c r="Z1912" s="14" t="s">
        <v>643</v>
      </c>
      <c r="AA1912" s="13" t="s">
        <v>107</v>
      </c>
      <c r="AB1912" s="18" t="s">
        <v>108</v>
      </c>
      <c r="AC1912" s="4">
        <f t="shared" si="290"/>
        <v>1</v>
      </c>
      <c r="AD1912" s="2">
        <f>IF(COUNTIF(D$2:D1912,D1912)&gt;1,0,1)</f>
        <v>0</v>
      </c>
      <c r="AG1912" s="2">
        <f t="shared" si="291"/>
        <v>0</v>
      </c>
      <c r="AH1912" s="2">
        <f t="shared" si="297"/>
        <v>0</v>
      </c>
      <c r="AI1912" s="2">
        <f t="shared" si="292"/>
        <v>0</v>
      </c>
      <c r="AJ1912" s="44" t="str">
        <f t="shared" si="293"/>
        <v>30196180D30066280J</v>
      </c>
      <c r="AK1912" s="2">
        <f>IF(COUNTIF(AJ$2:AJ1912,AJ1912)&gt;1,0,1)</f>
        <v>1</v>
      </c>
      <c r="AL1912" s="2">
        <f t="shared" si="294"/>
        <v>0</v>
      </c>
      <c r="AM1912" s="2">
        <f t="shared" si="295"/>
        <v>0</v>
      </c>
      <c r="AN1912" s="2">
        <f t="shared" si="296"/>
        <v>0</v>
      </c>
      <c r="AO1912" s="2" t="str">
        <f>VLOOKUP(D1912,'[1]Matriculados PD 2015_2019'!$D:$F,3,0)</f>
        <v>completo</v>
      </c>
      <c r="AP1912" s="2">
        <f t="shared" si="298"/>
        <v>0</v>
      </c>
      <c r="AQ1912" s="2">
        <f t="shared" si="299"/>
        <v>0</v>
      </c>
    </row>
    <row r="1913" spans="1:43">
      <c r="A1913" s="2">
        <v>536</v>
      </c>
      <c r="B1913" s="5" t="s">
        <v>636</v>
      </c>
      <c r="C1913" s="13" t="s">
        <v>120</v>
      </c>
      <c r="D1913" s="13" t="s">
        <v>670</v>
      </c>
      <c r="E1913" s="13">
        <v>21459</v>
      </c>
      <c r="F1913" s="13">
        <v>102487</v>
      </c>
      <c r="G1913" s="14" t="s">
        <v>671</v>
      </c>
      <c r="H1913" s="13" t="s">
        <v>83</v>
      </c>
      <c r="I1913" s="13" t="s">
        <v>74</v>
      </c>
      <c r="J1913" s="14" t="s">
        <v>75</v>
      </c>
      <c r="K1913" s="14" t="s">
        <v>672</v>
      </c>
      <c r="L1913" s="13">
        <v>2018</v>
      </c>
      <c r="M1913" s="15">
        <v>43732</v>
      </c>
      <c r="N1913" s="16" t="s">
        <v>77</v>
      </c>
      <c r="O1913" s="16">
        <v>0</v>
      </c>
      <c r="P1913" s="16" t="s">
        <v>78</v>
      </c>
      <c r="Q1913" s="16" t="s">
        <v>78</v>
      </c>
      <c r="R1913" s="16" t="s">
        <v>78</v>
      </c>
      <c r="S1913" s="16" t="s">
        <v>78</v>
      </c>
      <c r="T1913" s="14" t="s">
        <v>80</v>
      </c>
      <c r="U1913" s="13" t="s">
        <v>677</v>
      </c>
      <c r="V1913" s="14" t="s">
        <v>678</v>
      </c>
      <c r="W1913" s="13" t="s">
        <v>83</v>
      </c>
      <c r="X1913" s="17" t="s">
        <v>679</v>
      </c>
      <c r="Y1913" s="14">
        <v>525</v>
      </c>
      <c r="Z1913" s="14" t="s">
        <v>680</v>
      </c>
      <c r="AA1913" s="13" t="s">
        <v>107</v>
      </c>
      <c r="AB1913" s="18" t="s">
        <v>108</v>
      </c>
      <c r="AC1913" s="4">
        <f t="shared" si="290"/>
        <v>1</v>
      </c>
      <c r="AD1913" s="2">
        <f>IF(COUNTIF(D$2:D1913,D1913)&gt;1,0,1)</f>
        <v>0</v>
      </c>
      <c r="AG1913" s="2">
        <f t="shared" si="291"/>
        <v>0</v>
      </c>
      <c r="AH1913" s="2">
        <f t="shared" si="297"/>
        <v>0</v>
      </c>
      <c r="AI1913" s="2">
        <f t="shared" si="292"/>
        <v>0</v>
      </c>
      <c r="AJ1913" s="44" t="str">
        <f t="shared" si="293"/>
        <v>30196180D30195979S</v>
      </c>
      <c r="AK1913" s="2">
        <f>IF(COUNTIF(AJ$2:AJ1913,AJ1913)&gt;1,0,1)</f>
        <v>1</v>
      </c>
      <c r="AL1913" s="2">
        <f t="shared" si="294"/>
        <v>0</v>
      </c>
      <c r="AM1913" s="2">
        <f t="shared" si="295"/>
        <v>0</v>
      </c>
      <c r="AN1913" s="2">
        <f t="shared" si="296"/>
        <v>0</v>
      </c>
      <c r="AO1913" s="2" t="str">
        <f>VLOOKUP(D1913,'[1]Matriculados PD 2015_2019'!$D:$F,3,0)</f>
        <v>completo</v>
      </c>
      <c r="AP1913" s="2">
        <f t="shared" si="298"/>
        <v>0</v>
      </c>
      <c r="AQ1913" s="2">
        <f t="shared" si="299"/>
        <v>0</v>
      </c>
    </row>
    <row r="1914" spans="1:43">
      <c r="A1914" s="2">
        <v>536</v>
      </c>
      <c r="B1914" s="6" t="s">
        <v>636</v>
      </c>
      <c r="C1914" s="7" t="s">
        <v>120</v>
      </c>
      <c r="D1914" s="7" t="s">
        <v>670</v>
      </c>
      <c r="E1914" s="7">
        <v>21459</v>
      </c>
      <c r="F1914" s="7">
        <v>102487</v>
      </c>
      <c r="G1914" s="8" t="s">
        <v>671</v>
      </c>
      <c r="H1914" s="7" t="s">
        <v>83</v>
      </c>
      <c r="I1914" s="7" t="s">
        <v>74</v>
      </c>
      <c r="J1914" s="8" t="s">
        <v>75</v>
      </c>
      <c r="K1914" s="8" t="s">
        <v>672</v>
      </c>
      <c r="L1914" s="7">
        <v>2018</v>
      </c>
      <c r="M1914" s="9">
        <v>43732</v>
      </c>
      <c r="N1914" s="10" t="s">
        <v>77</v>
      </c>
      <c r="O1914" s="10">
        <v>0</v>
      </c>
      <c r="P1914" s="10" t="s">
        <v>78</v>
      </c>
      <c r="Q1914" s="10" t="s">
        <v>78</v>
      </c>
      <c r="R1914" s="10" t="s">
        <v>78</v>
      </c>
      <c r="S1914" s="10" t="s">
        <v>78</v>
      </c>
      <c r="T1914" s="8" t="s">
        <v>90</v>
      </c>
      <c r="U1914" s="7" t="s">
        <v>677</v>
      </c>
      <c r="V1914" s="8" t="s">
        <v>678</v>
      </c>
      <c r="W1914" s="7" t="s">
        <v>83</v>
      </c>
      <c r="X1914" s="11" t="s">
        <v>679</v>
      </c>
      <c r="Y1914" s="8">
        <v>525</v>
      </c>
      <c r="Z1914" s="8" t="s">
        <v>680</v>
      </c>
      <c r="AA1914" s="7" t="s">
        <v>107</v>
      </c>
      <c r="AB1914" s="12" t="s">
        <v>108</v>
      </c>
      <c r="AC1914" s="4">
        <f t="shared" si="290"/>
        <v>1</v>
      </c>
      <c r="AD1914" s="2">
        <f>IF(COUNTIF(D$2:D1914,D1914)&gt;1,0,1)</f>
        <v>0</v>
      </c>
      <c r="AG1914" s="2">
        <f t="shared" si="291"/>
        <v>0</v>
      </c>
      <c r="AH1914" s="2">
        <f t="shared" si="297"/>
        <v>0</v>
      </c>
      <c r="AI1914" s="2">
        <f t="shared" si="292"/>
        <v>0</v>
      </c>
      <c r="AJ1914" s="44" t="str">
        <f t="shared" si="293"/>
        <v>30196180D30195979S</v>
      </c>
      <c r="AK1914" s="2">
        <f>IF(COUNTIF(AJ$2:AJ1914,AJ1914)&gt;1,0,1)</f>
        <v>0</v>
      </c>
      <c r="AL1914" s="2">
        <f t="shared" si="294"/>
        <v>0</v>
      </c>
      <c r="AM1914" s="2">
        <f t="shared" si="295"/>
        <v>0</v>
      </c>
      <c r="AN1914" s="2">
        <f t="shared" si="296"/>
        <v>0</v>
      </c>
      <c r="AO1914" s="2" t="str">
        <f>VLOOKUP(D1914,'[1]Matriculados PD 2015_2019'!$D:$F,3,0)</f>
        <v>completo</v>
      </c>
      <c r="AP1914" s="2">
        <f t="shared" si="298"/>
        <v>0</v>
      </c>
      <c r="AQ1914" s="2">
        <f t="shared" si="299"/>
        <v>0</v>
      </c>
    </row>
    <row r="1915" spans="1:43">
      <c r="A1915" s="2">
        <v>536</v>
      </c>
      <c r="B1915" s="5" t="s">
        <v>636</v>
      </c>
      <c r="C1915" s="13" t="s">
        <v>120</v>
      </c>
      <c r="D1915" s="13" t="s">
        <v>681</v>
      </c>
      <c r="E1915" s="13">
        <v>10030575</v>
      </c>
      <c r="F1915" s="13">
        <v>102487</v>
      </c>
      <c r="G1915" s="14" t="s">
        <v>682</v>
      </c>
      <c r="H1915" s="13" t="s">
        <v>83</v>
      </c>
      <c r="I1915" s="13" t="s">
        <v>74</v>
      </c>
      <c r="J1915" s="14" t="s">
        <v>75</v>
      </c>
      <c r="K1915" s="14" t="s">
        <v>683</v>
      </c>
      <c r="L1915" s="13">
        <v>2018</v>
      </c>
      <c r="M1915" s="15">
        <v>43433</v>
      </c>
      <c r="N1915" s="16" t="s">
        <v>113</v>
      </c>
      <c r="O1915" s="16">
        <v>0</v>
      </c>
      <c r="P1915" s="16" t="s">
        <v>78</v>
      </c>
      <c r="Q1915" s="16" t="s">
        <v>78</v>
      </c>
      <c r="R1915" s="16" t="s">
        <v>78</v>
      </c>
      <c r="S1915" s="16" t="s">
        <v>78</v>
      </c>
      <c r="T1915" s="14" t="s">
        <v>80</v>
      </c>
      <c r="U1915" s="13" t="s">
        <v>684</v>
      </c>
      <c r="V1915" s="14" t="s">
        <v>685</v>
      </c>
      <c r="W1915" s="13" t="s">
        <v>83</v>
      </c>
      <c r="X1915" s="17" t="s">
        <v>642</v>
      </c>
      <c r="Y1915" s="14">
        <v>305</v>
      </c>
      <c r="Z1915" s="14" t="s">
        <v>686</v>
      </c>
      <c r="AA1915" s="13" t="s">
        <v>107</v>
      </c>
      <c r="AB1915" s="18" t="s">
        <v>108</v>
      </c>
      <c r="AC1915" s="4">
        <f t="shared" si="290"/>
        <v>1</v>
      </c>
      <c r="AD1915" s="2">
        <f>IF(COUNTIF(D$2:D1915,D1915)&gt;1,0,1)</f>
        <v>1</v>
      </c>
      <c r="AG1915" s="2">
        <f t="shared" si="291"/>
        <v>0</v>
      </c>
      <c r="AH1915" s="2">
        <f t="shared" si="297"/>
        <v>0</v>
      </c>
      <c r="AI1915" s="2">
        <f t="shared" si="292"/>
        <v>0</v>
      </c>
      <c r="AJ1915" s="44" t="str">
        <f t="shared" si="293"/>
        <v>30521015S30037704A</v>
      </c>
      <c r="AK1915" s="2">
        <f>IF(COUNTIF(AJ$2:AJ1915,AJ1915)&gt;1,0,1)</f>
        <v>1</v>
      </c>
      <c r="AL1915" s="2">
        <f t="shared" si="294"/>
        <v>1</v>
      </c>
      <c r="AM1915" s="2">
        <f t="shared" si="295"/>
        <v>0</v>
      </c>
      <c r="AN1915" s="2">
        <f t="shared" si="296"/>
        <v>0</v>
      </c>
      <c r="AO1915" s="2" t="str">
        <f>VLOOKUP(D1915,'[1]Matriculados PD 2015_2019'!$D:$F,3,0)</f>
        <v>parcial</v>
      </c>
      <c r="AP1915" s="2">
        <f t="shared" si="298"/>
        <v>0</v>
      </c>
      <c r="AQ1915" s="2">
        <f t="shared" si="299"/>
        <v>1</v>
      </c>
    </row>
    <row r="1916" spans="1:43">
      <c r="A1916" s="2">
        <v>536</v>
      </c>
      <c r="B1916" s="6" t="s">
        <v>636</v>
      </c>
      <c r="C1916" s="7" t="s">
        <v>120</v>
      </c>
      <c r="D1916" s="7" t="s">
        <v>681</v>
      </c>
      <c r="E1916" s="7">
        <v>10030575</v>
      </c>
      <c r="F1916" s="7">
        <v>102487</v>
      </c>
      <c r="G1916" s="8" t="s">
        <v>682</v>
      </c>
      <c r="H1916" s="7" t="s">
        <v>83</v>
      </c>
      <c r="I1916" s="7" t="s">
        <v>74</v>
      </c>
      <c r="J1916" s="8" t="s">
        <v>75</v>
      </c>
      <c r="K1916" s="8" t="s">
        <v>683</v>
      </c>
      <c r="L1916" s="7">
        <v>2018</v>
      </c>
      <c r="M1916" s="9">
        <v>43433</v>
      </c>
      <c r="N1916" s="10" t="s">
        <v>113</v>
      </c>
      <c r="O1916" s="10">
        <v>0</v>
      </c>
      <c r="P1916" s="10" t="s">
        <v>78</v>
      </c>
      <c r="Q1916" s="10" t="s">
        <v>78</v>
      </c>
      <c r="R1916" s="10" t="s">
        <v>78</v>
      </c>
      <c r="S1916" s="10" t="s">
        <v>78</v>
      </c>
      <c r="T1916" s="8" t="s">
        <v>80</v>
      </c>
      <c r="U1916" s="7" t="s">
        <v>687</v>
      </c>
      <c r="V1916" s="8" t="s">
        <v>688</v>
      </c>
      <c r="W1916" s="7" t="s">
        <v>73</v>
      </c>
      <c r="X1916" s="11" t="s">
        <v>642</v>
      </c>
      <c r="Y1916" s="8">
        <v>505</v>
      </c>
      <c r="Z1916" s="8" t="s">
        <v>643</v>
      </c>
      <c r="AA1916" s="7" t="s">
        <v>107</v>
      </c>
      <c r="AB1916" s="12" t="s">
        <v>108</v>
      </c>
      <c r="AC1916" s="4">
        <f t="shared" si="290"/>
        <v>1</v>
      </c>
      <c r="AD1916" s="2">
        <f>IF(COUNTIF(D$2:D1916,D1916)&gt;1,0,1)</f>
        <v>0</v>
      </c>
      <c r="AG1916" s="2">
        <f t="shared" si="291"/>
        <v>0</v>
      </c>
      <c r="AH1916" s="2">
        <f t="shared" si="297"/>
        <v>0</v>
      </c>
      <c r="AI1916" s="2">
        <f t="shared" si="292"/>
        <v>0</v>
      </c>
      <c r="AJ1916" s="44" t="str">
        <f t="shared" si="293"/>
        <v>30521015S44353962A</v>
      </c>
      <c r="AK1916" s="2">
        <f>IF(COUNTIF(AJ$2:AJ1916,AJ1916)&gt;1,0,1)</f>
        <v>1</v>
      </c>
      <c r="AL1916" s="2">
        <f t="shared" si="294"/>
        <v>0</v>
      </c>
      <c r="AM1916" s="2">
        <f t="shared" si="295"/>
        <v>0</v>
      </c>
      <c r="AN1916" s="2">
        <f t="shared" si="296"/>
        <v>0</v>
      </c>
      <c r="AO1916" s="2" t="str">
        <f>VLOOKUP(D1916,'[1]Matriculados PD 2015_2019'!$D:$F,3,0)</f>
        <v>parcial</v>
      </c>
      <c r="AP1916" s="2">
        <f t="shared" si="298"/>
        <v>0</v>
      </c>
      <c r="AQ1916" s="2">
        <f t="shared" si="299"/>
        <v>0</v>
      </c>
    </row>
    <row r="1917" spans="1:43">
      <c r="A1917" s="2">
        <v>536</v>
      </c>
      <c r="B1917" s="5" t="s">
        <v>636</v>
      </c>
      <c r="C1917" s="13" t="s">
        <v>120</v>
      </c>
      <c r="D1917" s="13" t="s">
        <v>681</v>
      </c>
      <c r="E1917" s="13">
        <v>10030575</v>
      </c>
      <c r="F1917" s="13">
        <v>102487</v>
      </c>
      <c r="G1917" s="14" t="s">
        <v>682</v>
      </c>
      <c r="H1917" s="13" t="s">
        <v>83</v>
      </c>
      <c r="I1917" s="13" t="s">
        <v>74</v>
      </c>
      <c r="J1917" s="14" t="s">
        <v>75</v>
      </c>
      <c r="K1917" s="14" t="s">
        <v>683</v>
      </c>
      <c r="L1917" s="13">
        <v>2018</v>
      </c>
      <c r="M1917" s="15">
        <v>43433</v>
      </c>
      <c r="N1917" s="16" t="s">
        <v>113</v>
      </c>
      <c r="O1917" s="16">
        <v>0</v>
      </c>
      <c r="P1917" s="16" t="s">
        <v>78</v>
      </c>
      <c r="Q1917" s="16" t="s">
        <v>78</v>
      </c>
      <c r="R1917" s="16" t="s">
        <v>78</v>
      </c>
      <c r="S1917" s="16" t="s">
        <v>78</v>
      </c>
      <c r="T1917" s="14" t="s">
        <v>90</v>
      </c>
      <c r="U1917" s="13" t="s">
        <v>684</v>
      </c>
      <c r="V1917" s="14" t="s">
        <v>685</v>
      </c>
      <c r="W1917" s="13" t="s">
        <v>83</v>
      </c>
      <c r="X1917" s="17" t="s">
        <v>642</v>
      </c>
      <c r="Y1917" s="14">
        <v>305</v>
      </c>
      <c r="Z1917" s="14" t="s">
        <v>686</v>
      </c>
      <c r="AA1917" s="13" t="s">
        <v>107</v>
      </c>
      <c r="AB1917" s="18" t="s">
        <v>108</v>
      </c>
      <c r="AC1917" s="4">
        <f t="shared" si="290"/>
        <v>1</v>
      </c>
      <c r="AD1917" s="2">
        <f>IF(COUNTIF(D$2:D1917,D1917)&gt;1,0,1)</f>
        <v>0</v>
      </c>
      <c r="AG1917" s="2">
        <f t="shared" si="291"/>
        <v>0</v>
      </c>
      <c r="AH1917" s="2">
        <f t="shared" si="297"/>
        <v>0</v>
      </c>
      <c r="AI1917" s="2">
        <f t="shared" si="292"/>
        <v>0</v>
      </c>
      <c r="AJ1917" s="44" t="str">
        <f t="shared" si="293"/>
        <v>30521015S30037704A</v>
      </c>
      <c r="AK1917" s="2">
        <f>IF(COUNTIF(AJ$2:AJ1917,AJ1917)&gt;1,0,1)</f>
        <v>0</v>
      </c>
      <c r="AL1917" s="2">
        <f t="shared" si="294"/>
        <v>0</v>
      </c>
      <c r="AM1917" s="2">
        <f t="shared" si="295"/>
        <v>0</v>
      </c>
      <c r="AN1917" s="2">
        <f t="shared" si="296"/>
        <v>0</v>
      </c>
      <c r="AO1917" s="2" t="str">
        <f>VLOOKUP(D1917,'[1]Matriculados PD 2015_2019'!$D:$F,3,0)</f>
        <v>parcial</v>
      </c>
      <c r="AP1917" s="2">
        <f t="shared" si="298"/>
        <v>0</v>
      </c>
      <c r="AQ1917" s="2">
        <f t="shared" si="299"/>
        <v>0</v>
      </c>
    </row>
    <row r="1918" spans="1:43">
      <c r="A1918" s="2">
        <v>536</v>
      </c>
      <c r="B1918" s="6" t="s">
        <v>636</v>
      </c>
      <c r="C1918" s="7" t="s">
        <v>120</v>
      </c>
      <c r="D1918" s="7" t="s">
        <v>689</v>
      </c>
      <c r="E1918" s="7">
        <v>3423</v>
      </c>
      <c r="F1918" s="7">
        <v>102487</v>
      </c>
      <c r="G1918" s="8" t="s">
        <v>690</v>
      </c>
      <c r="H1918" s="7" t="s">
        <v>73</v>
      </c>
      <c r="I1918" s="7" t="s">
        <v>74</v>
      </c>
      <c r="J1918" s="8" t="s">
        <v>75</v>
      </c>
      <c r="K1918" s="8" t="s">
        <v>691</v>
      </c>
      <c r="L1918" s="7">
        <v>2018</v>
      </c>
      <c r="M1918" s="9">
        <v>43578</v>
      </c>
      <c r="N1918" s="10" t="s">
        <v>77</v>
      </c>
      <c r="O1918" s="10">
        <v>0</v>
      </c>
      <c r="P1918" s="10" t="s">
        <v>78</v>
      </c>
      <c r="Q1918" s="10" t="s">
        <v>79</v>
      </c>
      <c r="R1918" s="10" t="s">
        <v>78</v>
      </c>
      <c r="S1918" s="10" t="s">
        <v>78</v>
      </c>
      <c r="T1918" s="8" t="s">
        <v>80</v>
      </c>
      <c r="U1918" s="7" t="s">
        <v>692</v>
      </c>
      <c r="V1918" s="8" t="s">
        <v>693</v>
      </c>
      <c r="W1918" s="7" t="s">
        <v>73</v>
      </c>
      <c r="X1918" s="11" t="s">
        <v>642</v>
      </c>
      <c r="Y1918" s="8">
        <v>305</v>
      </c>
      <c r="Z1918" s="8" t="s">
        <v>686</v>
      </c>
      <c r="AA1918" s="7" t="s">
        <v>107</v>
      </c>
      <c r="AB1918" s="12" t="s">
        <v>108</v>
      </c>
      <c r="AC1918" s="4">
        <f t="shared" si="290"/>
        <v>1</v>
      </c>
      <c r="AD1918" s="2">
        <f>IF(COUNTIF(D$2:D1918,D1918)&gt;1,0,1)</f>
        <v>1</v>
      </c>
      <c r="AG1918" s="2">
        <f t="shared" si="291"/>
        <v>1</v>
      </c>
      <c r="AH1918" s="2">
        <f t="shared" si="297"/>
        <v>0</v>
      </c>
      <c r="AI1918" s="2">
        <f t="shared" si="292"/>
        <v>1</v>
      </c>
      <c r="AJ1918" s="44" t="str">
        <f t="shared" si="293"/>
        <v>30794106G30496094A</v>
      </c>
      <c r="AK1918" s="2">
        <f>IF(COUNTIF(AJ$2:AJ1918,AJ1918)&gt;1,0,1)</f>
        <v>1</v>
      </c>
      <c r="AL1918" s="2">
        <f t="shared" si="294"/>
        <v>1</v>
      </c>
      <c r="AM1918" s="2">
        <f t="shared" si="295"/>
        <v>0</v>
      </c>
      <c r="AN1918" s="2">
        <f t="shared" si="296"/>
        <v>0</v>
      </c>
      <c r="AO1918" s="2" t="str">
        <f>VLOOKUP(D1918,'[1]Matriculados PD 2015_2019'!$D:$F,3,0)</f>
        <v>completo</v>
      </c>
      <c r="AP1918" s="2">
        <f t="shared" si="298"/>
        <v>1</v>
      </c>
      <c r="AQ1918" s="2">
        <f t="shared" si="299"/>
        <v>0</v>
      </c>
    </row>
    <row r="1919" spans="1:43">
      <c r="A1919" s="2">
        <v>536</v>
      </c>
      <c r="B1919" s="6" t="s">
        <v>636</v>
      </c>
      <c r="C1919" s="7" t="s">
        <v>120</v>
      </c>
      <c r="D1919" s="7" t="s">
        <v>689</v>
      </c>
      <c r="E1919" s="7">
        <v>3423</v>
      </c>
      <c r="F1919" s="7">
        <v>102487</v>
      </c>
      <c r="G1919" s="8" t="s">
        <v>690</v>
      </c>
      <c r="H1919" s="7" t="s">
        <v>73</v>
      </c>
      <c r="I1919" s="7" t="s">
        <v>74</v>
      </c>
      <c r="J1919" s="8" t="s">
        <v>75</v>
      </c>
      <c r="K1919" s="8" t="s">
        <v>691</v>
      </c>
      <c r="L1919" s="7">
        <v>2018</v>
      </c>
      <c r="M1919" s="9">
        <v>43578</v>
      </c>
      <c r="N1919" s="10" t="s">
        <v>77</v>
      </c>
      <c r="O1919" s="10">
        <v>0</v>
      </c>
      <c r="P1919" s="10" t="s">
        <v>78</v>
      </c>
      <c r="Q1919" s="10" t="s">
        <v>79</v>
      </c>
      <c r="R1919" s="10" t="s">
        <v>78</v>
      </c>
      <c r="S1919" s="10" t="s">
        <v>78</v>
      </c>
      <c r="T1919" s="8" t="s">
        <v>80</v>
      </c>
      <c r="U1919" s="7" t="s">
        <v>694</v>
      </c>
      <c r="V1919" s="8" t="s">
        <v>695</v>
      </c>
      <c r="W1919" s="7" t="s">
        <v>83</v>
      </c>
      <c r="X1919" s="11" t="s">
        <v>626</v>
      </c>
      <c r="Y1919" s="8">
        <v>500</v>
      </c>
      <c r="Z1919" s="8" t="s">
        <v>117</v>
      </c>
      <c r="AA1919" s="7" t="s">
        <v>107</v>
      </c>
      <c r="AB1919" s="12" t="s">
        <v>108</v>
      </c>
      <c r="AC1919" s="4">
        <f t="shared" si="290"/>
        <v>1</v>
      </c>
      <c r="AD1919" s="2">
        <f>IF(COUNTIF(D$2:D1919,D1919)&gt;1,0,1)</f>
        <v>0</v>
      </c>
      <c r="AG1919" s="2">
        <f t="shared" si="291"/>
        <v>0</v>
      </c>
      <c r="AH1919" s="2">
        <f t="shared" si="297"/>
        <v>0</v>
      </c>
      <c r="AI1919" s="2">
        <f t="shared" si="292"/>
        <v>0</v>
      </c>
      <c r="AJ1919" s="44" t="str">
        <f t="shared" si="293"/>
        <v>30794106G30818450Z</v>
      </c>
      <c r="AK1919" s="2">
        <f>IF(COUNTIF(AJ$2:AJ1919,AJ1919)&gt;1,0,1)</f>
        <v>1</v>
      </c>
      <c r="AL1919" s="2">
        <f t="shared" si="294"/>
        <v>0</v>
      </c>
      <c r="AM1919" s="2">
        <f t="shared" si="295"/>
        <v>0</v>
      </c>
      <c r="AN1919" s="2">
        <f t="shared" si="296"/>
        <v>0</v>
      </c>
      <c r="AO1919" s="2" t="str">
        <f>VLOOKUP(D1919,'[1]Matriculados PD 2015_2019'!$D:$F,3,0)</f>
        <v>completo</v>
      </c>
      <c r="AP1919" s="2">
        <f t="shared" si="298"/>
        <v>0</v>
      </c>
      <c r="AQ1919" s="2">
        <f t="shared" si="299"/>
        <v>0</v>
      </c>
    </row>
    <row r="1920" spans="1:43">
      <c r="A1920" s="2">
        <v>536</v>
      </c>
      <c r="B1920" s="5" t="s">
        <v>636</v>
      </c>
      <c r="C1920" s="13" t="s">
        <v>120</v>
      </c>
      <c r="D1920" s="13" t="s">
        <v>689</v>
      </c>
      <c r="E1920" s="13">
        <v>3423</v>
      </c>
      <c r="F1920" s="13">
        <v>102487</v>
      </c>
      <c r="G1920" s="14" t="s">
        <v>690</v>
      </c>
      <c r="H1920" s="13" t="s">
        <v>73</v>
      </c>
      <c r="I1920" s="13" t="s">
        <v>74</v>
      </c>
      <c r="J1920" s="14" t="s">
        <v>75</v>
      </c>
      <c r="K1920" s="14" t="s">
        <v>691</v>
      </c>
      <c r="L1920" s="13">
        <v>2018</v>
      </c>
      <c r="M1920" s="15">
        <v>43578</v>
      </c>
      <c r="N1920" s="16" t="s">
        <v>77</v>
      </c>
      <c r="O1920" s="16">
        <v>0</v>
      </c>
      <c r="P1920" s="16" t="s">
        <v>78</v>
      </c>
      <c r="Q1920" s="16" t="s">
        <v>79</v>
      </c>
      <c r="R1920" s="16" t="s">
        <v>78</v>
      </c>
      <c r="S1920" s="16" t="s">
        <v>78</v>
      </c>
      <c r="T1920" s="14" t="s">
        <v>90</v>
      </c>
      <c r="U1920" s="13" t="s">
        <v>692</v>
      </c>
      <c r="V1920" s="14" t="s">
        <v>693</v>
      </c>
      <c r="W1920" s="13" t="s">
        <v>73</v>
      </c>
      <c r="X1920" s="17" t="s">
        <v>642</v>
      </c>
      <c r="Y1920" s="14">
        <v>305</v>
      </c>
      <c r="Z1920" s="14" t="s">
        <v>686</v>
      </c>
      <c r="AA1920" s="13" t="s">
        <v>107</v>
      </c>
      <c r="AB1920" s="18" t="s">
        <v>108</v>
      </c>
      <c r="AC1920" s="4">
        <f t="shared" si="290"/>
        <v>1</v>
      </c>
      <c r="AD1920" s="2">
        <f>IF(COUNTIF(D$2:D1920,D1920)&gt;1,0,1)</f>
        <v>0</v>
      </c>
      <c r="AG1920" s="2">
        <f t="shared" si="291"/>
        <v>0</v>
      </c>
      <c r="AH1920" s="2">
        <f t="shared" si="297"/>
        <v>0</v>
      </c>
      <c r="AI1920" s="2">
        <f t="shared" si="292"/>
        <v>0</v>
      </c>
      <c r="AJ1920" s="44" t="str">
        <f t="shared" si="293"/>
        <v>30794106G30496094A</v>
      </c>
      <c r="AK1920" s="2">
        <f>IF(COUNTIF(AJ$2:AJ1920,AJ1920)&gt;1,0,1)</f>
        <v>0</v>
      </c>
      <c r="AL1920" s="2">
        <f t="shared" si="294"/>
        <v>0</v>
      </c>
      <c r="AM1920" s="2">
        <f t="shared" si="295"/>
        <v>0</v>
      </c>
      <c r="AN1920" s="2">
        <f t="shared" si="296"/>
        <v>0</v>
      </c>
      <c r="AO1920" s="2" t="str">
        <f>VLOOKUP(D1920,'[1]Matriculados PD 2015_2019'!$D:$F,3,0)</f>
        <v>completo</v>
      </c>
      <c r="AP1920" s="2">
        <f t="shared" si="298"/>
        <v>0</v>
      </c>
      <c r="AQ1920" s="2">
        <f t="shared" si="299"/>
        <v>0</v>
      </c>
    </row>
    <row r="1921" spans="1:43">
      <c r="A1921" s="2">
        <v>536</v>
      </c>
      <c r="B1921" s="6" t="s">
        <v>636</v>
      </c>
      <c r="C1921" s="7" t="s">
        <v>120</v>
      </c>
      <c r="D1921" s="7" t="s">
        <v>696</v>
      </c>
      <c r="E1921" s="7">
        <v>3442</v>
      </c>
      <c r="F1921" s="7">
        <v>102487</v>
      </c>
      <c r="G1921" s="8" t="s">
        <v>697</v>
      </c>
      <c r="H1921" s="7" t="s">
        <v>83</v>
      </c>
      <c r="I1921" s="7" t="s">
        <v>74</v>
      </c>
      <c r="J1921" s="8" t="s">
        <v>75</v>
      </c>
      <c r="K1921" s="8" t="s">
        <v>698</v>
      </c>
      <c r="L1921" s="7">
        <v>2018</v>
      </c>
      <c r="M1921" s="9">
        <v>43656</v>
      </c>
      <c r="N1921" s="10" t="s">
        <v>77</v>
      </c>
      <c r="O1921" s="10">
        <v>0</v>
      </c>
      <c r="P1921" s="10" t="s">
        <v>78</v>
      </c>
      <c r="Q1921" s="10" t="s">
        <v>78</v>
      </c>
      <c r="R1921" s="10" t="s">
        <v>78</v>
      </c>
      <c r="S1921" s="10" t="s">
        <v>78</v>
      </c>
      <c r="T1921" s="8" t="s">
        <v>80</v>
      </c>
      <c r="U1921" s="7" t="s">
        <v>699</v>
      </c>
      <c r="V1921" s="8" t="s">
        <v>700</v>
      </c>
      <c r="W1921" s="7" t="s">
        <v>83</v>
      </c>
      <c r="X1921" s="11" t="s">
        <v>105</v>
      </c>
      <c r="Y1921" s="8">
        <v>705</v>
      </c>
      <c r="Z1921" s="8" t="s">
        <v>106</v>
      </c>
      <c r="AA1921" s="7" t="s">
        <v>107</v>
      </c>
      <c r="AB1921" s="12" t="s">
        <v>108</v>
      </c>
      <c r="AC1921" s="4">
        <f t="shared" si="290"/>
        <v>1</v>
      </c>
      <c r="AD1921" s="2">
        <f>IF(COUNTIF(D$2:D1921,D1921)&gt;1,0,1)</f>
        <v>1</v>
      </c>
      <c r="AG1921" s="2">
        <f t="shared" si="291"/>
        <v>0</v>
      </c>
      <c r="AH1921" s="2">
        <f t="shared" si="297"/>
        <v>0</v>
      </c>
      <c r="AI1921" s="2">
        <f t="shared" si="292"/>
        <v>1</v>
      </c>
      <c r="AJ1921" s="44" t="str">
        <f t="shared" si="293"/>
        <v>30794235H24247227Y</v>
      </c>
      <c r="AK1921" s="2">
        <f>IF(COUNTIF(AJ$2:AJ1921,AJ1921)&gt;1,0,1)</f>
        <v>1</v>
      </c>
      <c r="AL1921" s="2">
        <f t="shared" si="294"/>
        <v>0</v>
      </c>
      <c r="AM1921" s="2">
        <f t="shared" si="295"/>
        <v>0</v>
      </c>
      <c r="AN1921" s="2">
        <f t="shared" si="296"/>
        <v>0</v>
      </c>
      <c r="AO1921" s="2" t="str">
        <f>VLOOKUP(D1921,'[1]Matriculados PD 2015_2019'!$D:$F,3,0)</f>
        <v>parcial</v>
      </c>
      <c r="AP1921" s="2">
        <f t="shared" si="298"/>
        <v>0</v>
      </c>
      <c r="AQ1921" s="2">
        <f t="shared" si="299"/>
        <v>1</v>
      </c>
    </row>
    <row r="1922" spans="1:43">
      <c r="A1922" s="2">
        <v>536</v>
      </c>
      <c r="B1922" s="5" t="s">
        <v>636</v>
      </c>
      <c r="C1922" s="13" t="s">
        <v>120</v>
      </c>
      <c r="D1922" s="13" t="s">
        <v>696</v>
      </c>
      <c r="E1922" s="13">
        <v>3442</v>
      </c>
      <c r="F1922" s="13">
        <v>102487</v>
      </c>
      <c r="G1922" s="14" t="s">
        <v>697</v>
      </c>
      <c r="H1922" s="13" t="s">
        <v>83</v>
      </c>
      <c r="I1922" s="13" t="s">
        <v>74</v>
      </c>
      <c r="J1922" s="14" t="s">
        <v>75</v>
      </c>
      <c r="K1922" s="14" t="s">
        <v>698</v>
      </c>
      <c r="L1922" s="13">
        <v>2018</v>
      </c>
      <c r="M1922" s="15">
        <v>43656</v>
      </c>
      <c r="N1922" s="16" t="s">
        <v>77</v>
      </c>
      <c r="O1922" s="16">
        <v>0</v>
      </c>
      <c r="P1922" s="16" t="s">
        <v>78</v>
      </c>
      <c r="Q1922" s="16" t="s">
        <v>78</v>
      </c>
      <c r="R1922" s="16" t="s">
        <v>78</v>
      </c>
      <c r="S1922" s="16" t="s">
        <v>78</v>
      </c>
      <c r="T1922" s="14" t="s">
        <v>90</v>
      </c>
      <c r="U1922" s="13" t="s">
        <v>699</v>
      </c>
      <c r="V1922" s="14" t="s">
        <v>700</v>
      </c>
      <c r="W1922" s="13" t="s">
        <v>83</v>
      </c>
      <c r="X1922" s="17" t="s">
        <v>105</v>
      </c>
      <c r="Y1922" s="14">
        <v>705</v>
      </c>
      <c r="Z1922" s="14" t="s">
        <v>106</v>
      </c>
      <c r="AA1922" s="13" t="s">
        <v>107</v>
      </c>
      <c r="AB1922" s="18" t="s">
        <v>108</v>
      </c>
      <c r="AC1922" s="4">
        <f t="shared" ref="AC1922:AC1985" si="300">IF(N1922="","SIN NOTA",IF(N1922="NP","NP",1))</f>
        <v>1</v>
      </c>
      <c r="AD1922" s="2">
        <f>IF(COUNTIF(D$2:D1922,D1922)&gt;1,0,1)</f>
        <v>0</v>
      </c>
      <c r="AG1922" s="2">
        <f t="shared" ref="AG1922:AG1985" si="301">IF(AD1922=1,IF(Q1922="S",1,0),0)</f>
        <v>0</v>
      </c>
      <c r="AH1922" s="2">
        <f t="shared" si="297"/>
        <v>0</v>
      </c>
      <c r="AI1922" s="2">
        <f t="shared" ref="AI1922:AI1985" si="302">IF(AD1922=1,IF(N1922="Y",1,0),0)</f>
        <v>0</v>
      </c>
      <c r="AJ1922" s="44" t="str">
        <f t="shared" ref="AJ1922:AJ1985" si="303">D1922&amp;U1922</f>
        <v>30794235H24247227Y</v>
      </c>
      <c r="AK1922" s="2">
        <f>IF(COUNTIF(AJ$2:AJ1922,AJ1922)&gt;1,0,1)</f>
        <v>0</v>
      </c>
      <c r="AL1922" s="2">
        <f t="shared" ref="AL1922:AL1985" si="304">IF(AD1922=1,IF(SUMIF(D:D,D1922,AK:AK)&gt;1,1,0),0)</f>
        <v>0</v>
      </c>
      <c r="AM1922" s="2">
        <f t="shared" ref="AM1922:AM1985" si="305">IF(AD1922=1,IF(S1922="S",1,0),0)</f>
        <v>0</v>
      </c>
      <c r="AN1922" s="2">
        <f t="shared" ref="AN1922:AN1985" si="306">IF(AD1922=1,IF(I1922="E",0,1),0)</f>
        <v>0</v>
      </c>
      <c r="AO1922" s="2" t="str">
        <f>VLOOKUP(D1922,'[1]Matriculados PD 2015_2019'!$D:$F,3,0)</f>
        <v>parcial</v>
      </c>
      <c r="AP1922" s="2">
        <f t="shared" si="298"/>
        <v>0</v>
      </c>
      <c r="AQ1922" s="2">
        <f t="shared" si="299"/>
        <v>0</v>
      </c>
    </row>
    <row r="1923" spans="1:43">
      <c r="A1923" s="2">
        <v>536</v>
      </c>
      <c r="B1923" s="6" t="s">
        <v>636</v>
      </c>
      <c r="C1923" s="7" t="s">
        <v>120</v>
      </c>
      <c r="D1923" s="7" t="s">
        <v>701</v>
      </c>
      <c r="E1923" s="7">
        <v>10124691</v>
      </c>
      <c r="F1923" s="7">
        <v>102487</v>
      </c>
      <c r="G1923" s="8" t="s">
        <v>702</v>
      </c>
      <c r="H1923" s="7" t="s">
        <v>83</v>
      </c>
      <c r="I1923" s="7" t="s">
        <v>74</v>
      </c>
      <c r="J1923" s="8" t="s">
        <v>75</v>
      </c>
      <c r="K1923" s="8" t="s">
        <v>703</v>
      </c>
      <c r="L1923" s="7">
        <v>2018</v>
      </c>
      <c r="M1923" s="9">
        <v>43490</v>
      </c>
      <c r="N1923" s="10" t="s">
        <v>77</v>
      </c>
      <c r="O1923" s="10">
        <v>0</v>
      </c>
      <c r="P1923" s="10" t="s">
        <v>78</v>
      </c>
      <c r="Q1923" s="10" t="s">
        <v>78</v>
      </c>
      <c r="R1923" s="10" t="s">
        <v>78</v>
      </c>
      <c r="S1923" s="10" t="s">
        <v>79</v>
      </c>
      <c r="T1923" s="8" t="s">
        <v>80</v>
      </c>
      <c r="U1923" s="7" t="s">
        <v>704</v>
      </c>
      <c r="V1923" s="8" t="s">
        <v>705</v>
      </c>
      <c r="W1923" s="7" t="s">
        <v>83</v>
      </c>
      <c r="X1923" s="11" t="s">
        <v>4692</v>
      </c>
      <c r="Y1923" s="8">
        <v>385</v>
      </c>
      <c r="Z1923" s="8" t="s">
        <v>706</v>
      </c>
      <c r="AA1923" s="7" t="s">
        <v>99</v>
      </c>
      <c r="AB1923" s="12" t="s">
        <v>100</v>
      </c>
      <c r="AC1923" s="4">
        <f t="shared" si="300"/>
        <v>1</v>
      </c>
      <c r="AD1923" s="2">
        <f>IF(COUNTIF(D$2:D1923,D1923)&gt;1,0,1)</f>
        <v>1</v>
      </c>
      <c r="AG1923" s="2">
        <f t="shared" si="301"/>
        <v>0</v>
      </c>
      <c r="AH1923" s="2">
        <f t="shared" ref="AH1923:AH1986" si="307">IF(AD1923=1,IF(R1923="S",1,0),0)</f>
        <v>0</v>
      </c>
      <c r="AI1923" s="2">
        <f t="shared" si="302"/>
        <v>1</v>
      </c>
      <c r="AJ1923" s="44" t="str">
        <f t="shared" si="303"/>
        <v>30812928N30967005N</v>
      </c>
      <c r="AK1923" s="2">
        <f>IF(COUNTIF(AJ$2:AJ1923,AJ1923)&gt;1,0,1)</f>
        <v>1</v>
      </c>
      <c r="AL1923" s="2">
        <f t="shared" si="304"/>
        <v>0</v>
      </c>
      <c r="AM1923" s="2">
        <f t="shared" si="305"/>
        <v>1</v>
      </c>
      <c r="AN1923" s="2">
        <f t="shared" si="306"/>
        <v>0</v>
      </c>
      <c r="AO1923" s="2" t="str">
        <f>VLOOKUP(D1923,'[1]Matriculados PD 2015_2019'!$D:$F,3,0)</f>
        <v>parcial</v>
      </c>
      <c r="AP1923" s="2">
        <f t="shared" ref="AP1923:AP1986" si="308">IF(AD1923=1,IF(AO1923="completo",1,0),0)</f>
        <v>0</v>
      </c>
      <c r="AQ1923" s="2">
        <f t="shared" ref="AQ1923:AQ1986" si="309">IF(AD1923=1,IF(AO1923="parcial",1,0),0)</f>
        <v>1</v>
      </c>
    </row>
    <row r="1924" spans="1:43">
      <c r="A1924" s="2">
        <v>536</v>
      </c>
      <c r="B1924" s="5" t="s">
        <v>636</v>
      </c>
      <c r="C1924" s="13" t="s">
        <v>120</v>
      </c>
      <c r="D1924" s="13" t="s">
        <v>701</v>
      </c>
      <c r="E1924" s="13">
        <v>10124691</v>
      </c>
      <c r="F1924" s="13">
        <v>102487</v>
      </c>
      <c r="G1924" s="14" t="s">
        <v>702</v>
      </c>
      <c r="H1924" s="13" t="s">
        <v>83</v>
      </c>
      <c r="I1924" s="13" t="s">
        <v>74</v>
      </c>
      <c r="J1924" s="14" t="s">
        <v>75</v>
      </c>
      <c r="K1924" s="14" t="s">
        <v>703</v>
      </c>
      <c r="L1924" s="13">
        <v>2018</v>
      </c>
      <c r="M1924" s="15">
        <v>43490</v>
      </c>
      <c r="N1924" s="16" t="s">
        <v>77</v>
      </c>
      <c r="O1924" s="16">
        <v>0</v>
      </c>
      <c r="P1924" s="16" t="s">
        <v>78</v>
      </c>
      <c r="Q1924" s="16" t="s">
        <v>78</v>
      </c>
      <c r="R1924" s="16" t="s">
        <v>78</v>
      </c>
      <c r="S1924" s="16" t="s">
        <v>79</v>
      </c>
      <c r="T1924" s="14" t="s">
        <v>90</v>
      </c>
      <c r="U1924" s="13" t="s">
        <v>704</v>
      </c>
      <c r="V1924" s="14" t="s">
        <v>705</v>
      </c>
      <c r="W1924" s="13" t="s">
        <v>83</v>
      </c>
      <c r="X1924" s="17" t="s">
        <v>4692</v>
      </c>
      <c r="Y1924" s="14">
        <v>385</v>
      </c>
      <c r="Z1924" s="14" t="s">
        <v>706</v>
      </c>
      <c r="AA1924" s="13" t="s">
        <v>99</v>
      </c>
      <c r="AB1924" s="18" t="s">
        <v>100</v>
      </c>
      <c r="AC1924" s="4">
        <f t="shared" si="300"/>
        <v>1</v>
      </c>
      <c r="AD1924" s="2">
        <f>IF(COUNTIF(D$2:D1924,D1924)&gt;1,0,1)</f>
        <v>0</v>
      </c>
      <c r="AG1924" s="2">
        <f t="shared" si="301"/>
        <v>0</v>
      </c>
      <c r="AH1924" s="2">
        <f t="shared" si="307"/>
        <v>0</v>
      </c>
      <c r="AI1924" s="2">
        <f t="shared" si="302"/>
        <v>0</v>
      </c>
      <c r="AJ1924" s="44" t="str">
        <f t="shared" si="303"/>
        <v>30812928N30967005N</v>
      </c>
      <c r="AK1924" s="2">
        <f>IF(COUNTIF(AJ$2:AJ1924,AJ1924)&gt;1,0,1)</f>
        <v>0</v>
      </c>
      <c r="AL1924" s="2">
        <f t="shared" si="304"/>
        <v>0</v>
      </c>
      <c r="AM1924" s="2">
        <f t="shared" si="305"/>
        <v>0</v>
      </c>
      <c r="AN1924" s="2">
        <f t="shared" si="306"/>
        <v>0</v>
      </c>
      <c r="AO1924" s="2" t="str">
        <f>VLOOKUP(D1924,'[1]Matriculados PD 2015_2019'!$D:$F,3,0)</f>
        <v>parcial</v>
      </c>
      <c r="AP1924" s="2">
        <f t="shared" si="308"/>
        <v>0</v>
      </c>
      <c r="AQ1924" s="2">
        <f t="shared" si="309"/>
        <v>0</v>
      </c>
    </row>
    <row r="1925" spans="1:43">
      <c r="A1925" s="2">
        <v>536</v>
      </c>
      <c r="B1925" s="5" t="s">
        <v>636</v>
      </c>
      <c r="C1925" s="13" t="s">
        <v>120</v>
      </c>
      <c r="D1925" s="13" t="s">
        <v>707</v>
      </c>
      <c r="E1925" s="13">
        <v>10231130</v>
      </c>
      <c r="F1925" s="13">
        <v>102487</v>
      </c>
      <c r="G1925" s="14" t="s">
        <v>708</v>
      </c>
      <c r="H1925" s="13" t="s">
        <v>83</v>
      </c>
      <c r="I1925" s="13" t="s">
        <v>74</v>
      </c>
      <c r="J1925" s="14" t="s">
        <v>75</v>
      </c>
      <c r="K1925" s="14" t="s">
        <v>709</v>
      </c>
      <c r="L1925" s="13">
        <v>2018</v>
      </c>
      <c r="M1925" s="15">
        <v>43648</v>
      </c>
      <c r="N1925" s="16" t="s">
        <v>113</v>
      </c>
      <c r="O1925" s="16">
        <v>0</v>
      </c>
      <c r="P1925" s="16" t="s">
        <v>78</v>
      </c>
      <c r="Q1925" s="16" t="s">
        <v>78</v>
      </c>
      <c r="R1925" s="16" t="s">
        <v>78</v>
      </c>
      <c r="S1925" s="16" t="s">
        <v>78</v>
      </c>
      <c r="T1925" s="14" t="s">
        <v>80</v>
      </c>
      <c r="U1925" s="13" t="s">
        <v>710</v>
      </c>
      <c r="V1925" s="14" t="s">
        <v>711</v>
      </c>
      <c r="W1925" s="13"/>
      <c r="X1925" s="17"/>
      <c r="Y1925" s="14"/>
      <c r="Z1925" s="14"/>
      <c r="AA1925" s="13"/>
      <c r="AB1925" s="18"/>
      <c r="AC1925" s="4">
        <f t="shared" si="300"/>
        <v>1</v>
      </c>
      <c r="AD1925" s="2">
        <f>IF(COUNTIF(D$2:D1925,D1925)&gt;1,0,1)</f>
        <v>1</v>
      </c>
      <c r="AG1925" s="2">
        <f t="shared" si="301"/>
        <v>0</v>
      </c>
      <c r="AH1925" s="2">
        <f t="shared" si="307"/>
        <v>0</v>
      </c>
      <c r="AI1925" s="2">
        <f t="shared" si="302"/>
        <v>0</v>
      </c>
      <c r="AJ1925" s="44" t="str">
        <f t="shared" si="303"/>
        <v>30956306P30815949C</v>
      </c>
      <c r="AK1925" s="2">
        <f>IF(COUNTIF(AJ$2:AJ1925,AJ1925)&gt;1,0,1)</f>
        <v>1</v>
      </c>
      <c r="AL1925" s="2">
        <f t="shared" si="304"/>
        <v>1</v>
      </c>
      <c r="AM1925" s="2">
        <f t="shared" si="305"/>
        <v>0</v>
      </c>
      <c r="AN1925" s="2">
        <f t="shared" si="306"/>
        <v>0</v>
      </c>
      <c r="AO1925" s="2" t="str">
        <f>VLOOKUP(D1925,'[1]Matriculados PD 2015_2019'!$D:$F,3,0)</f>
        <v>completo</v>
      </c>
      <c r="AP1925" s="2">
        <f t="shared" si="308"/>
        <v>1</v>
      </c>
      <c r="AQ1925" s="2">
        <f t="shared" si="309"/>
        <v>0</v>
      </c>
    </row>
    <row r="1926" spans="1:43">
      <c r="A1926" s="2">
        <v>536</v>
      </c>
      <c r="B1926" s="6" t="s">
        <v>636</v>
      </c>
      <c r="C1926" s="7" t="s">
        <v>120</v>
      </c>
      <c r="D1926" s="7" t="s">
        <v>707</v>
      </c>
      <c r="E1926" s="7">
        <v>10231130</v>
      </c>
      <c r="F1926" s="7">
        <v>102487</v>
      </c>
      <c r="G1926" s="8" t="s">
        <v>708</v>
      </c>
      <c r="H1926" s="7" t="s">
        <v>83</v>
      </c>
      <c r="I1926" s="7" t="s">
        <v>74</v>
      </c>
      <c r="J1926" s="8" t="s">
        <v>75</v>
      </c>
      <c r="K1926" s="8" t="s">
        <v>709</v>
      </c>
      <c r="L1926" s="7">
        <v>2018</v>
      </c>
      <c r="M1926" s="9">
        <v>43648</v>
      </c>
      <c r="N1926" s="10" t="s">
        <v>113</v>
      </c>
      <c r="O1926" s="10">
        <v>0</v>
      </c>
      <c r="P1926" s="10" t="s">
        <v>78</v>
      </c>
      <c r="Q1926" s="10" t="s">
        <v>78</v>
      </c>
      <c r="R1926" s="10" t="s">
        <v>78</v>
      </c>
      <c r="S1926" s="10" t="s">
        <v>78</v>
      </c>
      <c r="T1926" s="8" t="s">
        <v>80</v>
      </c>
      <c r="U1926" s="7" t="s">
        <v>712</v>
      </c>
      <c r="V1926" s="8" t="s">
        <v>713</v>
      </c>
      <c r="W1926" s="7"/>
      <c r="X1926" s="11"/>
      <c r="Y1926" s="8"/>
      <c r="Z1926" s="8"/>
      <c r="AA1926" s="7"/>
      <c r="AB1926" s="12"/>
      <c r="AC1926" s="4">
        <f t="shared" si="300"/>
        <v>1</v>
      </c>
      <c r="AD1926" s="2">
        <f>IF(COUNTIF(D$2:D1926,D1926)&gt;1,0,1)</f>
        <v>0</v>
      </c>
      <c r="AG1926" s="2">
        <f t="shared" si="301"/>
        <v>0</v>
      </c>
      <c r="AH1926" s="2">
        <f t="shared" si="307"/>
        <v>0</v>
      </c>
      <c r="AI1926" s="2">
        <f t="shared" si="302"/>
        <v>0</v>
      </c>
      <c r="AJ1926" s="44" t="str">
        <f t="shared" si="303"/>
        <v>30956306P30830477N</v>
      </c>
      <c r="AK1926" s="2">
        <f>IF(COUNTIF(AJ$2:AJ1926,AJ1926)&gt;1,0,1)</f>
        <v>1</v>
      </c>
      <c r="AL1926" s="2">
        <f t="shared" si="304"/>
        <v>0</v>
      </c>
      <c r="AM1926" s="2">
        <f t="shared" si="305"/>
        <v>0</v>
      </c>
      <c r="AN1926" s="2">
        <f t="shared" si="306"/>
        <v>0</v>
      </c>
      <c r="AO1926" s="2" t="str">
        <f>VLOOKUP(D1926,'[1]Matriculados PD 2015_2019'!$D:$F,3,0)</f>
        <v>completo</v>
      </c>
      <c r="AP1926" s="2">
        <f t="shared" si="308"/>
        <v>0</v>
      </c>
      <c r="AQ1926" s="2">
        <f t="shared" si="309"/>
        <v>0</v>
      </c>
    </row>
    <row r="1927" spans="1:43">
      <c r="A1927" s="2">
        <v>536</v>
      </c>
      <c r="B1927" s="5" t="s">
        <v>636</v>
      </c>
      <c r="C1927" s="13" t="s">
        <v>120</v>
      </c>
      <c r="D1927" s="13" t="s">
        <v>707</v>
      </c>
      <c r="E1927" s="13">
        <v>10231130</v>
      </c>
      <c r="F1927" s="13">
        <v>102487</v>
      </c>
      <c r="G1927" s="14" t="s">
        <v>708</v>
      </c>
      <c r="H1927" s="13" t="s">
        <v>83</v>
      </c>
      <c r="I1927" s="13" t="s">
        <v>74</v>
      </c>
      <c r="J1927" s="14" t="s">
        <v>75</v>
      </c>
      <c r="K1927" s="14" t="s">
        <v>709</v>
      </c>
      <c r="L1927" s="13">
        <v>2018</v>
      </c>
      <c r="M1927" s="15">
        <v>43648</v>
      </c>
      <c r="N1927" s="16" t="s">
        <v>113</v>
      </c>
      <c r="O1927" s="16">
        <v>0</v>
      </c>
      <c r="P1927" s="16" t="s">
        <v>78</v>
      </c>
      <c r="Q1927" s="16" t="s">
        <v>78</v>
      </c>
      <c r="R1927" s="16" t="s">
        <v>78</v>
      </c>
      <c r="S1927" s="16" t="s">
        <v>78</v>
      </c>
      <c r="T1927" s="14" t="s">
        <v>90</v>
      </c>
      <c r="U1927" s="13" t="s">
        <v>714</v>
      </c>
      <c r="V1927" s="14" t="s">
        <v>715</v>
      </c>
      <c r="W1927" s="13" t="s">
        <v>73</v>
      </c>
      <c r="X1927" s="17" t="s">
        <v>137</v>
      </c>
      <c r="Y1927" s="14">
        <v>420</v>
      </c>
      <c r="Z1927" s="14" t="s">
        <v>137</v>
      </c>
      <c r="AA1927" s="13" t="s">
        <v>99</v>
      </c>
      <c r="AB1927" s="18" t="s">
        <v>100</v>
      </c>
      <c r="AC1927" s="4">
        <f t="shared" si="300"/>
        <v>1</v>
      </c>
      <c r="AD1927" s="2">
        <f>IF(COUNTIF(D$2:D1927,D1927)&gt;1,0,1)</f>
        <v>0</v>
      </c>
      <c r="AG1927" s="2">
        <f t="shared" si="301"/>
        <v>0</v>
      </c>
      <c r="AH1927" s="2">
        <f t="shared" si="307"/>
        <v>0</v>
      </c>
      <c r="AI1927" s="2">
        <f t="shared" si="302"/>
        <v>0</v>
      </c>
      <c r="AJ1927" s="44" t="str">
        <f t="shared" si="303"/>
        <v>30956306P30457586C</v>
      </c>
      <c r="AK1927" s="2">
        <f>IF(COUNTIF(AJ$2:AJ1927,AJ1927)&gt;1,0,1)</f>
        <v>1</v>
      </c>
      <c r="AL1927" s="2">
        <f t="shared" si="304"/>
        <v>0</v>
      </c>
      <c r="AM1927" s="2">
        <f t="shared" si="305"/>
        <v>0</v>
      </c>
      <c r="AN1927" s="2">
        <f t="shared" si="306"/>
        <v>0</v>
      </c>
      <c r="AO1927" s="2" t="str">
        <f>VLOOKUP(D1927,'[1]Matriculados PD 2015_2019'!$D:$F,3,0)</f>
        <v>completo</v>
      </c>
      <c r="AP1927" s="2">
        <f t="shared" si="308"/>
        <v>0</v>
      </c>
      <c r="AQ1927" s="2">
        <f t="shared" si="309"/>
        <v>0</v>
      </c>
    </row>
    <row r="1928" spans="1:43">
      <c r="A1928" s="2">
        <v>536</v>
      </c>
      <c r="B1928" s="6" t="s">
        <v>636</v>
      </c>
      <c r="C1928" s="7" t="s">
        <v>120</v>
      </c>
      <c r="D1928" s="7" t="s">
        <v>716</v>
      </c>
      <c r="E1928" s="7">
        <v>10452326</v>
      </c>
      <c r="F1928" s="7">
        <v>102487</v>
      </c>
      <c r="G1928" s="8" t="s">
        <v>717</v>
      </c>
      <c r="H1928" s="7" t="s">
        <v>83</v>
      </c>
      <c r="I1928" s="7" t="s">
        <v>74</v>
      </c>
      <c r="J1928" s="8" t="s">
        <v>75</v>
      </c>
      <c r="K1928" s="8" t="s">
        <v>718</v>
      </c>
      <c r="L1928" s="7">
        <v>2018</v>
      </c>
      <c r="M1928" s="9">
        <v>43489</v>
      </c>
      <c r="N1928" s="10" t="s">
        <v>77</v>
      </c>
      <c r="O1928" s="10">
        <v>0</v>
      </c>
      <c r="P1928" s="10" t="s">
        <v>78</v>
      </c>
      <c r="Q1928" s="10" t="s">
        <v>78</v>
      </c>
      <c r="R1928" s="10" t="s">
        <v>78</v>
      </c>
      <c r="S1928" s="10" t="s">
        <v>79</v>
      </c>
      <c r="T1928" s="8" t="s">
        <v>80</v>
      </c>
      <c r="U1928" s="7" t="s">
        <v>719</v>
      </c>
      <c r="V1928" s="8" t="s">
        <v>720</v>
      </c>
      <c r="W1928" s="7" t="s">
        <v>83</v>
      </c>
      <c r="X1928" s="11" t="s">
        <v>105</v>
      </c>
      <c r="Y1928" s="8">
        <v>705</v>
      </c>
      <c r="Z1928" s="8" t="s">
        <v>106</v>
      </c>
      <c r="AA1928" s="7" t="s">
        <v>107</v>
      </c>
      <c r="AB1928" s="12" t="s">
        <v>108</v>
      </c>
      <c r="AC1928" s="4">
        <f t="shared" si="300"/>
        <v>1</v>
      </c>
      <c r="AD1928" s="2">
        <f>IF(COUNTIF(D$2:D1928,D1928)&gt;1,0,1)</f>
        <v>1</v>
      </c>
      <c r="AG1928" s="2">
        <f t="shared" si="301"/>
        <v>0</v>
      </c>
      <c r="AH1928" s="2">
        <f t="shared" si="307"/>
        <v>0</v>
      </c>
      <c r="AI1928" s="2">
        <f t="shared" si="302"/>
        <v>1</v>
      </c>
      <c r="AJ1928" s="44" t="str">
        <f t="shared" si="303"/>
        <v>30995809C30418985J</v>
      </c>
      <c r="AK1928" s="2">
        <f>IF(COUNTIF(AJ$2:AJ1928,AJ1928)&gt;1,0,1)</f>
        <v>1</v>
      </c>
      <c r="AL1928" s="2">
        <f t="shared" si="304"/>
        <v>1</v>
      </c>
      <c r="AM1928" s="2">
        <f t="shared" si="305"/>
        <v>1</v>
      </c>
      <c r="AN1928" s="2">
        <f t="shared" si="306"/>
        <v>0</v>
      </c>
      <c r="AO1928" s="2" t="str">
        <f>VLOOKUP(D1928,'[1]Matriculados PD 2015_2019'!$D:$F,3,0)</f>
        <v>completo</v>
      </c>
      <c r="AP1928" s="2">
        <f t="shared" si="308"/>
        <v>1</v>
      </c>
      <c r="AQ1928" s="2">
        <f t="shared" si="309"/>
        <v>0</v>
      </c>
    </row>
    <row r="1929" spans="1:43">
      <c r="A1929" s="2">
        <v>536</v>
      </c>
      <c r="B1929" s="5" t="s">
        <v>636</v>
      </c>
      <c r="C1929" s="13" t="s">
        <v>120</v>
      </c>
      <c r="D1929" s="13" t="s">
        <v>716</v>
      </c>
      <c r="E1929" s="13">
        <v>10452326</v>
      </c>
      <c r="F1929" s="13">
        <v>102487</v>
      </c>
      <c r="G1929" s="14" t="s">
        <v>717</v>
      </c>
      <c r="H1929" s="13" t="s">
        <v>83</v>
      </c>
      <c r="I1929" s="13" t="s">
        <v>74</v>
      </c>
      <c r="J1929" s="14" t="s">
        <v>75</v>
      </c>
      <c r="K1929" s="14" t="s">
        <v>718</v>
      </c>
      <c r="L1929" s="13">
        <v>2018</v>
      </c>
      <c r="M1929" s="15">
        <v>43489</v>
      </c>
      <c r="N1929" s="16" t="s">
        <v>77</v>
      </c>
      <c r="O1929" s="16">
        <v>0</v>
      </c>
      <c r="P1929" s="16" t="s">
        <v>78</v>
      </c>
      <c r="Q1929" s="16" t="s">
        <v>78</v>
      </c>
      <c r="R1929" s="16" t="s">
        <v>78</v>
      </c>
      <c r="S1929" s="16" t="s">
        <v>79</v>
      </c>
      <c r="T1929" s="14" t="s">
        <v>80</v>
      </c>
      <c r="U1929" s="13" t="s">
        <v>721</v>
      </c>
      <c r="V1929" s="14" t="s">
        <v>722</v>
      </c>
      <c r="W1929" s="13"/>
      <c r="X1929" s="17"/>
      <c r="Y1929" s="14"/>
      <c r="Z1929" s="14"/>
      <c r="AA1929" s="13"/>
      <c r="AB1929" s="18"/>
      <c r="AC1929" s="4">
        <f t="shared" si="300"/>
        <v>1</v>
      </c>
      <c r="AD1929" s="2">
        <f>IF(COUNTIF(D$2:D1929,D1929)&gt;1,0,1)</f>
        <v>0</v>
      </c>
      <c r="AG1929" s="2">
        <f t="shared" si="301"/>
        <v>0</v>
      </c>
      <c r="AH1929" s="2">
        <f t="shared" si="307"/>
        <v>0</v>
      </c>
      <c r="AI1929" s="2">
        <f t="shared" si="302"/>
        <v>0</v>
      </c>
      <c r="AJ1929" s="44" t="str">
        <f t="shared" si="303"/>
        <v>30995809C52351513V</v>
      </c>
      <c r="AK1929" s="2">
        <f>IF(COUNTIF(AJ$2:AJ1929,AJ1929)&gt;1,0,1)</f>
        <v>1</v>
      </c>
      <c r="AL1929" s="2">
        <f t="shared" si="304"/>
        <v>0</v>
      </c>
      <c r="AM1929" s="2">
        <f t="shared" si="305"/>
        <v>0</v>
      </c>
      <c r="AN1929" s="2">
        <f t="shared" si="306"/>
        <v>0</v>
      </c>
      <c r="AO1929" s="2" t="str">
        <f>VLOOKUP(D1929,'[1]Matriculados PD 2015_2019'!$D:$F,3,0)</f>
        <v>completo</v>
      </c>
      <c r="AP1929" s="2">
        <f t="shared" si="308"/>
        <v>0</v>
      </c>
      <c r="AQ1929" s="2">
        <f t="shared" si="309"/>
        <v>0</v>
      </c>
    </row>
    <row r="1930" spans="1:43">
      <c r="A1930" s="2">
        <v>536</v>
      </c>
      <c r="B1930" s="6" t="s">
        <v>636</v>
      </c>
      <c r="C1930" s="7" t="s">
        <v>120</v>
      </c>
      <c r="D1930" s="7" t="s">
        <v>716</v>
      </c>
      <c r="E1930" s="7">
        <v>10452326</v>
      </c>
      <c r="F1930" s="7">
        <v>102487</v>
      </c>
      <c r="G1930" s="8" t="s">
        <v>717</v>
      </c>
      <c r="H1930" s="7" t="s">
        <v>83</v>
      </c>
      <c r="I1930" s="7" t="s">
        <v>74</v>
      </c>
      <c r="J1930" s="8" t="s">
        <v>75</v>
      </c>
      <c r="K1930" s="8" t="s">
        <v>718</v>
      </c>
      <c r="L1930" s="7">
        <v>2018</v>
      </c>
      <c r="M1930" s="9">
        <v>43489</v>
      </c>
      <c r="N1930" s="10" t="s">
        <v>77</v>
      </c>
      <c r="O1930" s="10">
        <v>0</v>
      </c>
      <c r="P1930" s="10" t="s">
        <v>78</v>
      </c>
      <c r="Q1930" s="10" t="s">
        <v>78</v>
      </c>
      <c r="R1930" s="10" t="s">
        <v>78</v>
      </c>
      <c r="S1930" s="10" t="s">
        <v>79</v>
      </c>
      <c r="T1930" s="8" t="s">
        <v>90</v>
      </c>
      <c r="U1930" s="7" t="s">
        <v>719</v>
      </c>
      <c r="V1930" s="8" t="s">
        <v>720</v>
      </c>
      <c r="W1930" s="7" t="s">
        <v>83</v>
      </c>
      <c r="X1930" s="11" t="s">
        <v>105</v>
      </c>
      <c r="Y1930" s="8">
        <v>705</v>
      </c>
      <c r="Z1930" s="8" t="s">
        <v>106</v>
      </c>
      <c r="AA1930" s="7" t="s">
        <v>107</v>
      </c>
      <c r="AB1930" s="12" t="s">
        <v>108</v>
      </c>
      <c r="AC1930" s="4">
        <f t="shared" si="300"/>
        <v>1</v>
      </c>
      <c r="AD1930" s="2">
        <f>IF(COUNTIF(D$2:D1930,D1930)&gt;1,0,1)</f>
        <v>0</v>
      </c>
      <c r="AG1930" s="2">
        <f t="shared" si="301"/>
        <v>0</v>
      </c>
      <c r="AH1930" s="2">
        <f t="shared" si="307"/>
        <v>0</v>
      </c>
      <c r="AI1930" s="2">
        <f t="shared" si="302"/>
        <v>0</v>
      </c>
      <c r="AJ1930" s="44" t="str">
        <f t="shared" si="303"/>
        <v>30995809C30418985J</v>
      </c>
      <c r="AK1930" s="2">
        <f>IF(COUNTIF(AJ$2:AJ1930,AJ1930)&gt;1,0,1)</f>
        <v>0</v>
      </c>
      <c r="AL1930" s="2">
        <f t="shared" si="304"/>
        <v>0</v>
      </c>
      <c r="AM1930" s="2">
        <f t="shared" si="305"/>
        <v>0</v>
      </c>
      <c r="AN1930" s="2">
        <f t="shared" si="306"/>
        <v>0</v>
      </c>
      <c r="AO1930" s="2" t="str">
        <f>VLOOKUP(D1930,'[1]Matriculados PD 2015_2019'!$D:$F,3,0)</f>
        <v>completo</v>
      </c>
      <c r="AP1930" s="2">
        <f t="shared" si="308"/>
        <v>0</v>
      </c>
      <c r="AQ1930" s="2">
        <f t="shared" si="309"/>
        <v>0</v>
      </c>
    </row>
    <row r="1931" spans="1:43">
      <c r="A1931" s="2">
        <v>536</v>
      </c>
      <c r="B1931" s="5" t="s">
        <v>636</v>
      </c>
      <c r="C1931" s="13" t="s">
        <v>120</v>
      </c>
      <c r="D1931" s="13" t="s">
        <v>723</v>
      </c>
      <c r="E1931" s="13">
        <v>10408090</v>
      </c>
      <c r="F1931" s="13">
        <v>102487</v>
      </c>
      <c r="G1931" s="14" t="s">
        <v>724</v>
      </c>
      <c r="H1931" s="13" t="s">
        <v>83</v>
      </c>
      <c r="I1931" s="13" t="s">
        <v>74</v>
      </c>
      <c r="J1931" s="14" t="s">
        <v>75</v>
      </c>
      <c r="K1931" s="14" t="s">
        <v>725</v>
      </c>
      <c r="L1931" s="13">
        <v>2018</v>
      </c>
      <c r="M1931" s="15">
        <v>43539</v>
      </c>
      <c r="N1931" s="16" t="s">
        <v>77</v>
      </c>
      <c r="O1931" s="16">
        <v>0</v>
      </c>
      <c r="P1931" s="16" t="s">
        <v>78</v>
      </c>
      <c r="Q1931" s="16" t="s">
        <v>79</v>
      </c>
      <c r="R1931" s="16" t="s">
        <v>78</v>
      </c>
      <c r="S1931" s="16" t="s">
        <v>79</v>
      </c>
      <c r="T1931" s="14" t="s">
        <v>80</v>
      </c>
      <c r="U1931" s="13" t="s">
        <v>726</v>
      </c>
      <c r="V1931" s="14" t="s">
        <v>727</v>
      </c>
      <c r="W1931" s="13"/>
      <c r="X1931" s="17"/>
      <c r="Y1931" s="14"/>
      <c r="Z1931" s="14"/>
      <c r="AA1931" s="13"/>
      <c r="AB1931" s="18"/>
      <c r="AC1931" s="4">
        <f t="shared" si="300"/>
        <v>1</v>
      </c>
      <c r="AD1931" s="2">
        <f>IF(COUNTIF(D$2:D1931,D1931)&gt;1,0,1)</f>
        <v>1</v>
      </c>
      <c r="AG1931" s="2">
        <f t="shared" si="301"/>
        <v>1</v>
      </c>
      <c r="AH1931" s="2">
        <f t="shared" si="307"/>
        <v>0</v>
      </c>
      <c r="AI1931" s="2">
        <f t="shared" si="302"/>
        <v>1</v>
      </c>
      <c r="AJ1931" s="44" t="str">
        <f t="shared" si="303"/>
        <v>30996229A30969905Z</v>
      </c>
      <c r="AK1931" s="2">
        <f>IF(COUNTIF(AJ$2:AJ1931,AJ1931)&gt;1,0,1)</f>
        <v>1</v>
      </c>
      <c r="AL1931" s="2">
        <f t="shared" si="304"/>
        <v>1</v>
      </c>
      <c r="AM1931" s="2">
        <f t="shared" si="305"/>
        <v>1</v>
      </c>
      <c r="AN1931" s="2">
        <f t="shared" si="306"/>
        <v>0</v>
      </c>
      <c r="AO1931" s="2" t="str">
        <f>VLOOKUP(D1931,'[1]Matriculados PD 2015_2019'!$D:$F,3,0)</f>
        <v>parcial</v>
      </c>
      <c r="AP1931" s="2">
        <f t="shared" si="308"/>
        <v>0</v>
      </c>
      <c r="AQ1931" s="2">
        <f t="shared" si="309"/>
        <v>1</v>
      </c>
    </row>
    <row r="1932" spans="1:43">
      <c r="A1932" s="2">
        <v>536</v>
      </c>
      <c r="B1932" s="5" t="s">
        <v>636</v>
      </c>
      <c r="C1932" s="13" t="s">
        <v>120</v>
      </c>
      <c r="D1932" s="13" t="s">
        <v>723</v>
      </c>
      <c r="E1932" s="13">
        <v>10408090</v>
      </c>
      <c r="F1932" s="13">
        <v>102487</v>
      </c>
      <c r="G1932" s="14" t="s">
        <v>724</v>
      </c>
      <c r="H1932" s="13" t="s">
        <v>83</v>
      </c>
      <c r="I1932" s="13" t="s">
        <v>74</v>
      </c>
      <c r="J1932" s="14" t="s">
        <v>75</v>
      </c>
      <c r="K1932" s="14" t="s">
        <v>725</v>
      </c>
      <c r="L1932" s="13">
        <v>2018</v>
      </c>
      <c r="M1932" s="15">
        <v>43539</v>
      </c>
      <c r="N1932" s="16" t="s">
        <v>77</v>
      </c>
      <c r="O1932" s="16">
        <v>0</v>
      </c>
      <c r="P1932" s="16" t="s">
        <v>78</v>
      </c>
      <c r="Q1932" s="16" t="s">
        <v>79</v>
      </c>
      <c r="R1932" s="16" t="s">
        <v>78</v>
      </c>
      <c r="S1932" s="16" t="s">
        <v>79</v>
      </c>
      <c r="T1932" s="14" t="s">
        <v>80</v>
      </c>
      <c r="U1932" s="13" t="s">
        <v>728</v>
      </c>
      <c r="V1932" s="14" t="s">
        <v>729</v>
      </c>
      <c r="W1932" s="13"/>
      <c r="X1932" s="17"/>
      <c r="Y1932" s="14"/>
      <c r="Z1932" s="14"/>
      <c r="AA1932" s="13"/>
      <c r="AB1932" s="18"/>
      <c r="AC1932" s="4">
        <f t="shared" si="300"/>
        <v>1</v>
      </c>
      <c r="AD1932" s="2">
        <f>IF(COUNTIF(D$2:D1932,D1932)&gt;1,0,1)</f>
        <v>0</v>
      </c>
      <c r="AG1932" s="2">
        <f t="shared" si="301"/>
        <v>0</v>
      </c>
      <c r="AH1932" s="2">
        <f t="shared" si="307"/>
        <v>0</v>
      </c>
      <c r="AI1932" s="2">
        <f t="shared" si="302"/>
        <v>0</v>
      </c>
      <c r="AJ1932" s="44" t="str">
        <f t="shared" si="303"/>
        <v>30996229A80146931G</v>
      </c>
      <c r="AK1932" s="2">
        <f>IF(COUNTIF(AJ$2:AJ1932,AJ1932)&gt;1,0,1)</f>
        <v>1</v>
      </c>
      <c r="AL1932" s="2">
        <f t="shared" si="304"/>
        <v>0</v>
      </c>
      <c r="AM1932" s="2">
        <f t="shared" si="305"/>
        <v>0</v>
      </c>
      <c r="AN1932" s="2">
        <f t="shared" si="306"/>
        <v>0</v>
      </c>
      <c r="AO1932" s="2" t="str">
        <f>VLOOKUP(D1932,'[1]Matriculados PD 2015_2019'!$D:$F,3,0)</f>
        <v>parcial</v>
      </c>
      <c r="AP1932" s="2">
        <f t="shared" si="308"/>
        <v>0</v>
      </c>
      <c r="AQ1932" s="2">
        <f t="shared" si="309"/>
        <v>0</v>
      </c>
    </row>
    <row r="1933" spans="1:43">
      <c r="A1933" s="2">
        <v>536</v>
      </c>
      <c r="B1933" s="6" t="s">
        <v>636</v>
      </c>
      <c r="C1933" s="7" t="s">
        <v>120</v>
      </c>
      <c r="D1933" s="7" t="s">
        <v>723</v>
      </c>
      <c r="E1933" s="7">
        <v>10408090</v>
      </c>
      <c r="F1933" s="7">
        <v>102487</v>
      </c>
      <c r="G1933" s="8" t="s">
        <v>724</v>
      </c>
      <c r="H1933" s="7" t="s">
        <v>83</v>
      </c>
      <c r="I1933" s="7" t="s">
        <v>74</v>
      </c>
      <c r="J1933" s="8" t="s">
        <v>75</v>
      </c>
      <c r="K1933" s="8" t="s">
        <v>725</v>
      </c>
      <c r="L1933" s="7">
        <v>2018</v>
      </c>
      <c r="M1933" s="9">
        <v>43539</v>
      </c>
      <c r="N1933" s="10" t="s">
        <v>77</v>
      </c>
      <c r="O1933" s="10">
        <v>0</v>
      </c>
      <c r="P1933" s="10" t="s">
        <v>78</v>
      </c>
      <c r="Q1933" s="10" t="s">
        <v>79</v>
      </c>
      <c r="R1933" s="10" t="s">
        <v>78</v>
      </c>
      <c r="S1933" s="10" t="s">
        <v>79</v>
      </c>
      <c r="T1933" s="8" t="s">
        <v>90</v>
      </c>
      <c r="U1933" s="7" t="s">
        <v>730</v>
      </c>
      <c r="V1933" s="8" t="s">
        <v>731</v>
      </c>
      <c r="W1933" s="7" t="s">
        <v>73</v>
      </c>
      <c r="X1933" s="11" t="s">
        <v>84</v>
      </c>
      <c r="Y1933" s="8">
        <v>780</v>
      </c>
      <c r="Z1933" s="8" t="s">
        <v>654</v>
      </c>
      <c r="AA1933" s="7" t="s">
        <v>107</v>
      </c>
      <c r="AB1933" s="12" t="s">
        <v>108</v>
      </c>
      <c r="AC1933" s="4">
        <f t="shared" si="300"/>
        <v>1</v>
      </c>
      <c r="AD1933" s="2">
        <f>IF(COUNTIF(D$2:D1933,D1933)&gt;1,0,1)</f>
        <v>0</v>
      </c>
      <c r="AG1933" s="2">
        <f t="shared" si="301"/>
        <v>0</v>
      </c>
      <c r="AH1933" s="2">
        <f t="shared" si="307"/>
        <v>0</v>
      </c>
      <c r="AI1933" s="2">
        <f t="shared" si="302"/>
        <v>0</v>
      </c>
      <c r="AJ1933" s="44" t="str">
        <f t="shared" si="303"/>
        <v>30996229A30462676G</v>
      </c>
      <c r="AK1933" s="2">
        <f>IF(COUNTIF(AJ$2:AJ1933,AJ1933)&gt;1,0,1)</f>
        <v>1</v>
      </c>
      <c r="AL1933" s="2">
        <f t="shared" si="304"/>
        <v>0</v>
      </c>
      <c r="AM1933" s="2">
        <f t="shared" si="305"/>
        <v>0</v>
      </c>
      <c r="AN1933" s="2">
        <f t="shared" si="306"/>
        <v>0</v>
      </c>
      <c r="AO1933" s="2" t="str">
        <f>VLOOKUP(D1933,'[1]Matriculados PD 2015_2019'!$D:$F,3,0)</f>
        <v>parcial</v>
      </c>
      <c r="AP1933" s="2">
        <f t="shared" si="308"/>
        <v>0</v>
      </c>
      <c r="AQ1933" s="2">
        <f t="shared" si="309"/>
        <v>0</v>
      </c>
    </row>
    <row r="1934" spans="1:43">
      <c r="A1934" s="2">
        <v>536</v>
      </c>
      <c r="B1934" s="5" t="s">
        <v>636</v>
      </c>
      <c r="C1934" s="13" t="s">
        <v>120</v>
      </c>
      <c r="D1934" s="13" t="s">
        <v>732</v>
      </c>
      <c r="E1934" s="13">
        <v>20007824</v>
      </c>
      <c r="F1934" s="13">
        <v>102487</v>
      </c>
      <c r="G1934" s="14" t="s">
        <v>733</v>
      </c>
      <c r="H1934" s="13" t="s">
        <v>73</v>
      </c>
      <c r="I1934" s="13" t="s">
        <v>74</v>
      </c>
      <c r="J1934" s="14" t="s">
        <v>75</v>
      </c>
      <c r="K1934" s="14" t="s">
        <v>734</v>
      </c>
      <c r="L1934" s="13">
        <v>2018</v>
      </c>
      <c r="M1934" s="15">
        <v>43532</v>
      </c>
      <c r="N1934" s="16" t="s">
        <v>77</v>
      </c>
      <c r="O1934" s="16">
        <v>0</v>
      </c>
      <c r="P1934" s="16" t="s">
        <v>78</v>
      </c>
      <c r="Q1934" s="16" t="s">
        <v>78</v>
      </c>
      <c r="R1934" s="16" t="s">
        <v>78</v>
      </c>
      <c r="S1934" s="16" t="s">
        <v>78</v>
      </c>
      <c r="T1934" s="14" t="s">
        <v>80</v>
      </c>
      <c r="U1934" s="13" t="s">
        <v>735</v>
      </c>
      <c r="V1934" s="14" t="s">
        <v>736</v>
      </c>
      <c r="W1934" s="13" t="s">
        <v>73</v>
      </c>
      <c r="X1934" s="17" t="s">
        <v>84</v>
      </c>
      <c r="Y1934" s="14">
        <v>780</v>
      </c>
      <c r="Z1934" s="14" t="s">
        <v>654</v>
      </c>
      <c r="AA1934" s="13" t="s">
        <v>107</v>
      </c>
      <c r="AB1934" s="18" t="s">
        <v>108</v>
      </c>
      <c r="AC1934" s="4">
        <f t="shared" si="300"/>
        <v>1</v>
      </c>
      <c r="AD1934" s="2">
        <f>IF(COUNTIF(D$2:D1934,D1934)&gt;1,0,1)</f>
        <v>1</v>
      </c>
      <c r="AG1934" s="2">
        <f t="shared" si="301"/>
        <v>0</v>
      </c>
      <c r="AH1934" s="2">
        <f t="shared" si="307"/>
        <v>0</v>
      </c>
      <c r="AI1934" s="2">
        <f t="shared" si="302"/>
        <v>1</v>
      </c>
      <c r="AJ1934" s="44" t="str">
        <f t="shared" si="303"/>
        <v>31006489M30487345V</v>
      </c>
      <c r="AK1934" s="2">
        <f>IF(COUNTIF(AJ$2:AJ1934,AJ1934)&gt;1,0,1)</f>
        <v>1</v>
      </c>
      <c r="AL1934" s="2">
        <f t="shared" si="304"/>
        <v>1</v>
      </c>
      <c r="AM1934" s="2">
        <f t="shared" si="305"/>
        <v>0</v>
      </c>
      <c r="AN1934" s="2">
        <f t="shared" si="306"/>
        <v>0</v>
      </c>
      <c r="AO1934" s="2" t="str">
        <f>VLOOKUP(D1934,'[1]Matriculados PD 2015_2019'!$D:$F,3,0)</f>
        <v>completo</v>
      </c>
      <c r="AP1934" s="2">
        <f t="shared" si="308"/>
        <v>1</v>
      </c>
      <c r="AQ1934" s="2">
        <f t="shared" si="309"/>
        <v>0</v>
      </c>
    </row>
    <row r="1935" spans="1:43">
      <c r="A1935" s="2">
        <v>536</v>
      </c>
      <c r="B1935" s="6" t="s">
        <v>636</v>
      </c>
      <c r="C1935" s="7" t="s">
        <v>120</v>
      </c>
      <c r="D1935" s="7" t="s">
        <v>732</v>
      </c>
      <c r="E1935" s="7">
        <v>20007824</v>
      </c>
      <c r="F1935" s="7">
        <v>102487</v>
      </c>
      <c r="G1935" s="8" t="s">
        <v>733</v>
      </c>
      <c r="H1935" s="7" t="s">
        <v>73</v>
      </c>
      <c r="I1935" s="7" t="s">
        <v>74</v>
      </c>
      <c r="J1935" s="8" t="s">
        <v>75</v>
      </c>
      <c r="K1935" s="8" t="s">
        <v>734</v>
      </c>
      <c r="L1935" s="7">
        <v>2018</v>
      </c>
      <c r="M1935" s="9">
        <v>43532</v>
      </c>
      <c r="N1935" s="10" t="s">
        <v>77</v>
      </c>
      <c r="O1935" s="10">
        <v>0</v>
      </c>
      <c r="P1935" s="10" t="s">
        <v>78</v>
      </c>
      <c r="Q1935" s="10" t="s">
        <v>78</v>
      </c>
      <c r="R1935" s="10" t="s">
        <v>78</v>
      </c>
      <c r="S1935" s="10" t="s">
        <v>78</v>
      </c>
      <c r="T1935" s="8" t="s">
        <v>80</v>
      </c>
      <c r="U1935" s="7" t="s">
        <v>737</v>
      </c>
      <c r="V1935" s="8" t="s">
        <v>738</v>
      </c>
      <c r="W1935" s="7"/>
      <c r="X1935" s="11"/>
      <c r="Y1935" s="8"/>
      <c r="Z1935" s="8"/>
      <c r="AA1935" s="7"/>
      <c r="AB1935" s="12"/>
      <c r="AC1935" s="4">
        <f t="shared" si="300"/>
        <v>1</v>
      </c>
      <c r="AD1935" s="2">
        <f>IF(COUNTIF(D$2:D1935,D1935)&gt;1,0,1)</f>
        <v>0</v>
      </c>
      <c r="AG1935" s="2">
        <f t="shared" si="301"/>
        <v>0</v>
      </c>
      <c r="AH1935" s="2">
        <f t="shared" si="307"/>
        <v>0</v>
      </c>
      <c r="AI1935" s="2">
        <f t="shared" si="302"/>
        <v>0</v>
      </c>
      <c r="AJ1935" s="44" t="str">
        <f t="shared" si="303"/>
        <v>31006489M75557215F</v>
      </c>
      <c r="AK1935" s="2">
        <f>IF(COUNTIF(AJ$2:AJ1935,AJ1935)&gt;1,0,1)</f>
        <v>1</v>
      </c>
      <c r="AL1935" s="2">
        <f t="shared" si="304"/>
        <v>0</v>
      </c>
      <c r="AM1935" s="2">
        <f t="shared" si="305"/>
        <v>0</v>
      </c>
      <c r="AN1935" s="2">
        <f t="shared" si="306"/>
        <v>0</v>
      </c>
      <c r="AO1935" s="2" t="str">
        <f>VLOOKUP(D1935,'[1]Matriculados PD 2015_2019'!$D:$F,3,0)</f>
        <v>completo</v>
      </c>
      <c r="AP1935" s="2">
        <f t="shared" si="308"/>
        <v>0</v>
      </c>
      <c r="AQ1935" s="2">
        <f t="shared" si="309"/>
        <v>0</v>
      </c>
    </row>
    <row r="1936" spans="1:43">
      <c r="A1936" s="2">
        <v>536</v>
      </c>
      <c r="B1936" s="5" t="s">
        <v>636</v>
      </c>
      <c r="C1936" s="13" t="s">
        <v>120</v>
      </c>
      <c r="D1936" s="13" t="s">
        <v>732</v>
      </c>
      <c r="E1936" s="13">
        <v>20007824</v>
      </c>
      <c r="F1936" s="13">
        <v>102487</v>
      </c>
      <c r="G1936" s="14" t="s">
        <v>733</v>
      </c>
      <c r="H1936" s="13" t="s">
        <v>73</v>
      </c>
      <c r="I1936" s="13" t="s">
        <v>74</v>
      </c>
      <c r="J1936" s="14" t="s">
        <v>75</v>
      </c>
      <c r="K1936" s="14" t="s">
        <v>734</v>
      </c>
      <c r="L1936" s="13">
        <v>2018</v>
      </c>
      <c r="M1936" s="15">
        <v>43532</v>
      </c>
      <c r="N1936" s="16" t="s">
        <v>77</v>
      </c>
      <c r="O1936" s="16">
        <v>0</v>
      </c>
      <c r="P1936" s="16" t="s">
        <v>78</v>
      </c>
      <c r="Q1936" s="16" t="s">
        <v>78</v>
      </c>
      <c r="R1936" s="16" t="s">
        <v>78</v>
      </c>
      <c r="S1936" s="16" t="s">
        <v>78</v>
      </c>
      <c r="T1936" s="14" t="s">
        <v>90</v>
      </c>
      <c r="U1936" s="13" t="s">
        <v>735</v>
      </c>
      <c r="V1936" s="14" t="s">
        <v>736</v>
      </c>
      <c r="W1936" s="13" t="s">
        <v>73</v>
      </c>
      <c r="X1936" s="17" t="s">
        <v>84</v>
      </c>
      <c r="Y1936" s="14">
        <v>780</v>
      </c>
      <c r="Z1936" s="14" t="s">
        <v>654</v>
      </c>
      <c r="AA1936" s="13" t="s">
        <v>107</v>
      </c>
      <c r="AB1936" s="18" t="s">
        <v>108</v>
      </c>
      <c r="AC1936" s="4">
        <f t="shared" si="300"/>
        <v>1</v>
      </c>
      <c r="AD1936" s="2">
        <f>IF(COUNTIF(D$2:D1936,D1936)&gt;1,0,1)</f>
        <v>0</v>
      </c>
      <c r="AG1936" s="2">
        <f t="shared" si="301"/>
        <v>0</v>
      </c>
      <c r="AH1936" s="2">
        <f t="shared" si="307"/>
        <v>0</v>
      </c>
      <c r="AI1936" s="2">
        <f t="shared" si="302"/>
        <v>0</v>
      </c>
      <c r="AJ1936" s="44" t="str">
        <f t="shared" si="303"/>
        <v>31006489M30487345V</v>
      </c>
      <c r="AK1936" s="2">
        <f>IF(COUNTIF(AJ$2:AJ1936,AJ1936)&gt;1,0,1)</f>
        <v>0</v>
      </c>
      <c r="AL1936" s="2">
        <f t="shared" si="304"/>
        <v>0</v>
      </c>
      <c r="AM1936" s="2">
        <f t="shared" si="305"/>
        <v>0</v>
      </c>
      <c r="AN1936" s="2">
        <f t="shared" si="306"/>
        <v>0</v>
      </c>
      <c r="AO1936" s="2" t="str">
        <f>VLOOKUP(D1936,'[1]Matriculados PD 2015_2019'!$D:$F,3,0)</f>
        <v>completo</v>
      </c>
      <c r="AP1936" s="2">
        <f t="shared" si="308"/>
        <v>0</v>
      </c>
      <c r="AQ1936" s="2">
        <f t="shared" si="309"/>
        <v>0</v>
      </c>
    </row>
    <row r="1937" spans="1:43">
      <c r="A1937" s="2">
        <v>536</v>
      </c>
      <c r="B1937" s="5" t="s">
        <v>636</v>
      </c>
      <c r="C1937" s="13" t="s">
        <v>120</v>
      </c>
      <c r="D1937" s="13" t="s">
        <v>739</v>
      </c>
      <c r="E1937" s="13">
        <v>10531581</v>
      </c>
      <c r="F1937" s="13">
        <v>102487</v>
      </c>
      <c r="G1937" s="14" t="s">
        <v>740</v>
      </c>
      <c r="H1937" s="13" t="s">
        <v>83</v>
      </c>
      <c r="I1937" s="13" t="s">
        <v>74</v>
      </c>
      <c r="J1937" s="14" t="s">
        <v>75</v>
      </c>
      <c r="K1937" s="14" t="s">
        <v>741</v>
      </c>
      <c r="L1937" s="13">
        <v>2018</v>
      </c>
      <c r="M1937" s="15">
        <v>43433</v>
      </c>
      <c r="N1937" s="16" t="s">
        <v>77</v>
      </c>
      <c r="O1937" s="16">
        <v>0</v>
      </c>
      <c r="P1937" s="16" t="s">
        <v>78</v>
      </c>
      <c r="Q1937" s="16" t="s">
        <v>79</v>
      </c>
      <c r="R1937" s="16" t="s">
        <v>78</v>
      </c>
      <c r="S1937" s="16" t="s">
        <v>79</v>
      </c>
      <c r="T1937" s="14" t="s">
        <v>80</v>
      </c>
      <c r="U1937" s="13" t="s">
        <v>742</v>
      </c>
      <c r="V1937" s="14" t="s">
        <v>743</v>
      </c>
      <c r="W1937" s="13"/>
      <c r="X1937" s="17"/>
      <c r="Y1937" s="14"/>
      <c r="Z1937" s="14"/>
      <c r="AA1937" s="13"/>
      <c r="AB1937" s="18"/>
      <c r="AC1937" s="4">
        <f t="shared" si="300"/>
        <v>1</v>
      </c>
      <c r="AD1937" s="2">
        <f>IF(COUNTIF(D$2:D1937,D1937)&gt;1,0,1)</f>
        <v>1</v>
      </c>
      <c r="AG1937" s="2">
        <f t="shared" si="301"/>
        <v>1</v>
      </c>
      <c r="AH1937" s="2">
        <f t="shared" si="307"/>
        <v>0</v>
      </c>
      <c r="AI1937" s="2">
        <f t="shared" si="302"/>
        <v>1</v>
      </c>
      <c r="AJ1937" s="44" t="str">
        <f t="shared" si="303"/>
        <v>32058033N25977376A</v>
      </c>
      <c r="AK1937" s="2">
        <f>IF(COUNTIF(AJ$2:AJ1937,AJ1937)&gt;1,0,1)</f>
        <v>1</v>
      </c>
      <c r="AL1937" s="2">
        <f t="shared" si="304"/>
        <v>1</v>
      </c>
      <c r="AM1937" s="2">
        <f t="shared" si="305"/>
        <v>1</v>
      </c>
      <c r="AN1937" s="2">
        <f t="shared" si="306"/>
        <v>0</v>
      </c>
      <c r="AO1937" s="2" t="str">
        <f>VLOOKUP(D1937,'[1]Matriculados PD 2015_2019'!$D:$F,3,0)</f>
        <v>completo</v>
      </c>
      <c r="AP1937" s="2">
        <f t="shared" si="308"/>
        <v>1</v>
      </c>
      <c r="AQ1937" s="2">
        <f t="shared" si="309"/>
        <v>0</v>
      </c>
    </row>
    <row r="1938" spans="1:43">
      <c r="A1938" s="2">
        <v>536</v>
      </c>
      <c r="B1938" s="6" t="s">
        <v>636</v>
      </c>
      <c r="C1938" s="7" t="s">
        <v>120</v>
      </c>
      <c r="D1938" s="7" t="s">
        <v>739</v>
      </c>
      <c r="E1938" s="7">
        <v>10531581</v>
      </c>
      <c r="F1938" s="7">
        <v>102487</v>
      </c>
      <c r="G1938" s="8" t="s">
        <v>740</v>
      </c>
      <c r="H1938" s="7" t="s">
        <v>83</v>
      </c>
      <c r="I1938" s="7" t="s">
        <v>74</v>
      </c>
      <c r="J1938" s="8" t="s">
        <v>75</v>
      </c>
      <c r="K1938" s="8" t="s">
        <v>741</v>
      </c>
      <c r="L1938" s="7">
        <v>2018</v>
      </c>
      <c r="M1938" s="9">
        <v>43433</v>
      </c>
      <c r="N1938" s="10" t="s">
        <v>77</v>
      </c>
      <c r="O1938" s="10">
        <v>0</v>
      </c>
      <c r="P1938" s="10" t="s">
        <v>78</v>
      </c>
      <c r="Q1938" s="10" t="s">
        <v>79</v>
      </c>
      <c r="R1938" s="10" t="s">
        <v>78</v>
      </c>
      <c r="S1938" s="10" t="s">
        <v>79</v>
      </c>
      <c r="T1938" s="8" t="s">
        <v>80</v>
      </c>
      <c r="U1938" s="7" t="s">
        <v>744</v>
      </c>
      <c r="V1938" s="8" t="s">
        <v>745</v>
      </c>
      <c r="W1938" s="7"/>
      <c r="X1938" s="11"/>
      <c r="Y1938" s="8"/>
      <c r="Z1938" s="8"/>
      <c r="AA1938" s="7"/>
      <c r="AB1938" s="12"/>
      <c r="AC1938" s="4">
        <f t="shared" si="300"/>
        <v>1</v>
      </c>
      <c r="AD1938" s="2">
        <f>IF(COUNTIF(D$2:D1938,D1938)&gt;1,0,1)</f>
        <v>0</v>
      </c>
      <c r="AG1938" s="2">
        <f t="shared" si="301"/>
        <v>0</v>
      </c>
      <c r="AH1938" s="2">
        <f t="shared" si="307"/>
        <v>0</v>
      </c>
      <c r="AI1938" s="2">
        <f t="shared" si="302"/>
        <v>0</v>
      </c>
      <c r="AJ1938" s="44" t="str">
        <f t="shared" si="303"/>
        <v>32058033N34010221Y</v>
      </c>
      <c r="AK1938" s="2">
        <f>IF(COUNTIF(AJ$2:AJ1938,AJ1938)&gt;1,0,1)</f>
        <v>1</v>
      </c>
      <c r="AL1938" s="2">
        <f t="shared" si="304"/>
        <v>0</v>
      </c>
      <c r="AM1938" s="2">
        <f t="shared" si="305"/>
        <v>0</v>
      </c>
      <c r="AN1938" s="2">
        <f t="shared" si="306"/>
        <v>0</v>
      </c>
      <c r="AO1938" s="2" t="str">
        <f>VLOOKUP(D1938,'[1]Matriculados PD 2015_2019'!$D:$F,3,0)</f>
        <v>completo</v>
      </c>
      <c r="AP1938" s="2">
        <f t="shared" si="308"/>
        <v>0</v>
      </c>
      <c r="AQ1938" s="2">
        <f t="shared" si="309"/>
        <v>0</v>
      </c>
    </row>
    <row r="1939" spans="1:43">
      <c r="A1939" s="2">
        <v>536</v>
      </c>
      <c r="B1939" s="5" t="s">
        <v>636</v>
      </c>
      <c r="C1939" s="13" t="s">
        <v>120</v>
      </c>
      <c r="D1939" s="13" t="s">
        <v>739</v>
      </c>
      <c r="E1939" s="13">
        <v>10531581</v>
      </c>
      <c r="F1939" s="13">
        <v>102487</v>
      </c>
      <c r="G1939" s="14" t="s">
        <v>740</v>
      </c>
      <c r="H1939" s="13" t="s">
        <v>83</v>
      </c>
      <c r="I1939" s="13" t="s">
        <v>74</v>
      </c>
      <c r="J1939" s="14" t="s">
        <v>75</v>
      </c>
      <c r="K1939" s="14" t="s">
        <v>741</v>
      </c>
      <c r="L1939" s="13">
        <v>2018</v>
      </c>
      <c r="M1939" s="15">
        <v>43433</v>
      </c>
      <c r="N1939" s="16" t="s">
        <v>77</v>
      </c>
      <c r="O1939" s="16">
        <v>0</v>
      </c>
      <c r="P1939" s="16" t="s">
        <v>78</v>
      </c>
      <c r="Q1939" s="16" t="s">
        <v>79</v>
      </c>
      <c r="R1939" s="16" t="s">
        <v>78</v>
      </c>
      <c r="S1939" s="16" t="s">
        <v>79</v>
      </c>
      <c r="T1939" s="14" t="s">
        <v>90</v>
      </c>
      <c r="U1939" s="13" t="s">
        <v>699</v>
      </c>
      <c r="V1939" s="14" t="s">
        <v>700</v>
      </c>
      <c r="W1939" s="13" t="s">
        <v>83</v>
      </c>
      <c r="X1939" s="17" t="s">
        <v>105</v>
      </c>
      <c r="Y1939" s="14">
        <v>705</v>
      </c>
      <c r="Z1939" s="14" t="s">
        <v>106</v>
      </c>
      <c r="AA1939" s="13" t="s">
        <v>107</v>
      </c>
      <c r="AB1939" s="18" t="s">
        <v>108</v>
      </c>
      <c r="AC1939" s="4">
        <f t="shared" si="300"/>
        <v>1</v>
      </c>
      <c r="AD1939" s="2">
        <f>IF(COUNTIF(D$2:D1939,D1939)&gt;1,0,1)</f>
        <v>0</v>
      </c>
      <c r="AG1939" s="2">
        <f t="shared" si="301"/>
        <v>0</v>
      </c>
      <c r="AH1939" s="2">
        <f t="shared" si="307"/>
        <v>0</v>
      </c>
      <c r="AI1939" s="2">
        <f t="shared" si="302"/>
        <v>0</v>
      </c>
      <c r="AJ1939" s="44" t="str">
        <f t="shared" si="303"/>
        <v>32058033N24247227Y</v>
      </c>
      <c r="AK1939" s="2">
        <f>IF(COUNTIF(AJ$2:AJ1939,AJ1939)&gt;1,0,1)</f>
        <v>1</v>
      </c>
      <c r="AL1939" s="2">
        <f t="shared" si="304"/>
        <v>0</v>
      </c>
      <c r="AM1939" s="2">
        <f t="shared" si="305"/>
        <v>0</v>
      </c>
      <c r="AN1939" s="2">
        <f t="shared" si="306"/>
        <v>0</v>
      </c>
      <c r="AO1939" s="2" t="str">
        <f>VLOOKUP(D1939,'[1]Matriculados PD 2015_2019'!$D:$F,3,0)</f>
        <v>completo</v>
      </c>
      <c r="AP1939" s="2">
        <f t="shared" si="308"/>
        <v>0</v>
      </c>
      <c r="AQ1939" s="2">
        <f t="shared" si="309"/>
        <v>0</v>
      </c>
    </row>
    <row r="1940" spans="1:43">
      <c r="A1940" s="2">
        <v>536</v>
      </c>
      <c r="B1940" s="6" t="s">
        <v>636</v>
      </c>
      <c r="C1940" s="7" t="s">
        <v>120</v>
      </c>
      <c r="D1940" s="7" t="s">
        <v>746</v>
      </c>
      <c r="E1940" s="7">
        <v>9442</v>
      </c>
      <c r="F1940" s="7">
        <v>102487</v>
      </c>
      <c r="G1940" s="8" t="s">
        <v>747</v>
      </c>
      <c r="H1940" s="7" t="s">
        <v>73</v>
      </c>
      <c r="I1940" s="7" t="s">
        <v>74</v>
      </c>
      <c r="J1940" s="8" t="s">
        <v>75</v>
      </c>
      <c r="K1940" s="8" t="s">
        <v>748</v>
      </c>
      <c r="L1940" s="7">
        <v>2018</v>
      </c>
      <c r="M1940" s="9">
        <v>43626</v>
      </c>
      <c r="N1940" s="10" t="s">
        <v>113</v>
      </c>
      <c r="O1940" s="10">
        <v>0</v>
      </c>
      <c r="P1940" s="10" t="s">
        <v>78</v>
      </c>
      <c r="Q1940" s="10" t="s">
        <v>78</v>
      </c>
      <c r="R1940" s="10" t="s">
        <v>78</v>
      </c>
      <c r="S1940" s="10" t="s">
        <v>78</v>
      </c>
      <c r="T1940" s="8" t="s">
        <v>80</v>
      </c>
      <c r="U1940" s="7" t="s">
        <v>719</v>
      </c>
      <c r="V1940" s="8" t="s">
        <v>720</v>
      </c>
      <c r="W1940" s="7" t="s">
        <v>83</v>
      </c>
      <c r="X1940" s="11" t="s">
        <v>105</v>
      </c>
      <c r="Y1940" s="8">
        <v>705</v>
      </c>
      <c r="Z1940" s="8" t="s">
        <v>106</v>
      </c>
      <c r="AA1940" s="7" t="s">
        <v>107</v>
      </c>
      <c r="AB1940" s="12" t="s">
        <v>108</v>
      </c>
      <c r="AC1940" s="4">
        <f t="shared" si="300"/>
        <v>1</v>
      </c>
      <c r="AD1940" s="2">
        <f>IF(COUNTIF(D$2:D1940,D1940)&gt;1,0,1)</f>
        <v>1</v>
      </c>
      <c r="AG1940" s="2">
        <f t="shared" si="301"/>
        <v>0</v>
      </c>
      <c r="AH1940" s="2">
        <f t="shared" si="307"/>
        <v>0</v>
      </c>
      <c r="AI1940" s="2">
        <f t="shared" si="302"/>
        <v>0</v>
      </c>
      <c r="AJ1940" s="44" t="str">
        <f t="shared" si="303"/>
        <v>39701127E30418985J</v>
      </c>
      <c r="AK1940" s="2">
        <f>IF(COUNTIF(AJ$2:AJ1940,AJ1940)&gt;1,0,1)</f>
        <v>1</v>
      </c>
      <c r="AL1940" s="2">
        <f t="shared" si="304"/>
        <v>1</v>
      </c>
      <c r="AM1940" s="2">
        <f t="shared" si="305"/>
        <v>0</v>
      </c>
      <c r="AN1940" s="2">
        <f t="shared" si="306"/>
        <v>0</v>
      </c>
      <c r="AO1940" s="2" t="str">
        <f>VLOOKUP(D1940,'[1]Matriculados PD 2015_2019'!$D:$F,3,0)</f>
        <v>completo</v>
      </c>
      <c r="AP1940" s="2">
        <f t="shared" si="308"/>
        <v>1</v>
      </c>
      <c r="AQ1940" s="2">
        <f t="shared" si="309"/>
        <v>0</v>
      </c>
    </row>
    <row r="1941" spans="1:43">
      <c r="A1941" s="2">
        <v>536</v>
      </c>
      <c r="B1941" s="5" t="s">
        <v>636</v>
      </c>
      <c r="C1941" s="13" t="s">
        <v>120</v>
      </c>
      <c r="D1941" s="13" t="s">
        <v>746</v>
      </c>
      <c r="E1941" s="13">
        <v>9442</v>
      </c>
      <c r="F1941" s="13">
        <v>102487</v>
      </c>
      <c r="G1941" s="14" t="s">
        <v>747</v>
      </c>
      <c r="H1941" s="13" t="s">
        <v>73</v>
      </c>
      <c r="I1941" s="13" t="s">
        <v>74</v>
      </c>
      <c r="J1941" s="14" t="s">
        <v>75</v>
      </c>
      <c r="K1941" s="14" t="s">
        <v>748</v>
      </c>
      <c r="L1941" s="13">
        <v>2018</v>
      </c>
      <c r="M1941" s="15">
        <v>43626</v>
      </c>
      <c r="N1941" s="16" t="s">
        <v>113</v>
      </c>
      <c r="O1941" s="16">
        <v>0</v>
      </c>
      <c r="P1941" s="16" t="s">
        <v>78</v>
      </c>
      <c r="Q1941" s="16" t="s">
        <v>78</v>
      </c>
      <c r="R1941" s="16" t="s">
        <v>78</v>
      </c>
      <c r="S1941" s="16" t="s">
        <v>78</v>
      </c>
      <c r="T1941" s="14" t="s">
        <v>80</v>
      </c>
      <c r="U1941" s="13" t="s">
        <v>749</v>
      </c>
      <c r="V1941" s="14" t="s">
        <v>750</v>
      </c>
      <c r="W1941" s="13" t="s">
        <v>73</v>
      </c>
      <c r="X1941" s="17" t="s">
        <v>137</v>
      </c>
      <c r="Y1941" s="14">
        <v>420</v>
      </c>
      <c r="Z1941" s="14" t="s">
        <v>137</v>
      </c>
      <c r="AA1941" s="13" t="s">
        <v>99</v>
      </c>
      <c r="AB1941" s="18" t="s">
        <v>100</v>
      </c>
      <c r="AC1941" s="4">
        <f t="shared" si="300"/>
        <v>1</v>
      </c>
      <c r="AD1941" s="2">
        <f>IF(COUNTIF(D$2:D1941,D1941)&gt;1,0,1)</f>
        <v>0</v>
      </c>
      <c r="AG1941" s="2">
        <f t="shared" si="301"/>
        <v>0</v>
      </c>
      <c r="AH1941" s="2">
        <f t="shared" si="307"/>
        <v>0</v>
      </c>
      <c r="AI1941" s="2">
        <f t="shared" si="302"/>
        <v>0</v>
      </c>
      <c r="AJ1941" s="44" t="str">
        <f t="shared" si="303"/>
        <v>39701127E44360553Q</v>
      </c>
      <c r="AK1941" s="2">
        <f>IF(COUNTIF(AJ$2:AJ1941,AJ1941)&gt;1,0,1)</f>
        <v>1</v>
      </c>
      <c r="AL1941" s="2">
        <f t="shared" si="304"/>
        <v>0</v>
      </c>
      <c r="AM1941" s="2">
        <f t="shared" si="305"/>
        <v>0</v>
      </c>
      <c r="AN1941" s="2">
        <f t="shared" si="306"/>
        <v>0</v>
      </c>
      <c r="AO1941" s="2" t="str">
        <f>VLOOKUP(D1941,'[1]Matriculados PD 2015_2019'!$D:$F,3,0)</f>
        <v>completo</v>
      </c>
      <c r="AP1941" s="2">
        <f t="shared" si="308"/>
        <v>0</v>
      </c>
      <c r="AQ1941" s="2">
        <f t="shared" si="309"/>
        <v>0</v>
      </c>
    </row>
    <row r="1942" spans="1:43">
      <c r="A1942" s="2">
        <v>536</v>
      </c>
      <c r="B1942" s="6" t="s">
        <v>636</v>
      </c>
      <c r="C1942" s="7" t="s">
        <v>120</v>
      </c>
      <c r="D1942" s="7" t="s">
        <v>746</v>
      </c>
      <c r="E1942" s="7">
        <v>9442</v>
      </c>
      <c r="F1942" s="7">
        <v>102487</v>
      </c>
      <c r="G1942" s="8" t="s">
        <v>747</v>
      </c>
      <c r="H1942" s="7" t="s">
        <v>73</v>
      </c>
      <c r="I1942" s="7" t="s">
        <v>74</v>
      </c>
      <c r="J1942" s="8" t="s">
        <v>75</v>
      </c>
      <c r="K1942" s="8" t="s">
        <v>748</v>
      </c>
      <c r="L1942" s="7">
        <v>2018</v>
      </c>
      <c r="M1942" s="9">
        <v>43626</v>
      </c>
      <c r="N1942" s="10" t="s">
        <v>113</v>
      </c>
      <c r="O1942" s="10">
        <v>0</v>
      </c>
      <c r="P1942" s="10" t="s">
        <v>78</v>
      </c>
      <c r="Q1942" s="10" t="s">
        <v>78</v>
      </c>
      <c r="R1942" s="10" t="s">
        <v>78</v>
      </c>
      <c r="S1942" s="10" t="s">
        <v>78</v>
      </c>
      <c r="T1942" s="8" t="s">
        <v>90</v>
      </c>
      <c r="U1942" s="7" t="s">
        <v>719</v>
      </c>
      <c r="V1942" s="8" t="s">
        <v>720</v>
      </c>
      <c r="W1942" s="7" t="s">
        <v>83</v>
      </c>
      <c r="X1942" s="11" t="s">
        <v>105</v>
      </c>
      <c r="Y1942" s="8">
        <v>705</v>
      </c>
      <c r="Z1942" s="8" t="s">
        <v>106</v>
      </c>
      <c r="AA1942" s="7" t="s">
        <v>107</v>
      </c>
      <c r="AB1942" s="12" t="s">
        <v>108</v>
      </c>
      <c r="AC1942" s="4">
        <f t="shared" si="300"/>
        <v>1</v>
      </c>
      <c r="AD1942" s="2">
        <f>IF(COUNTIF(D$2:D1942,D1942)&gt;1,0,1)</f>
        <v>0</v>
      </c>
      <c r="AG1942" s="2">
        <f t="shared" si="301"/>
        <v>0</v>
      </c>
      <c r="AH1942" s="2">
        <f t="shared" si="307"/>
        <v>0</v>
      </c>
      <c r="AI1942" s="2">
        <f t="shared" si="302"/>
        <v>0</v>
      </c>
      <c r="AJ1942" s="44" t="str">
        <f t="shared" si="303"/>
        <v>39701127E30418985J</v>
      </c>
      <c r="AK1942" s="2">
        <f>IF(COUNTIF(AJ$2:AJ1942,AJ1942)&gt;1,0,1)</f>
        <v>0</v>
      </c>
      <c r="AL1942" s="2">
        <f t="shared" si="304"/>
        <v>0</v>
      </c>
      <c r="AM1942" s="2">
        <f t="shared" si="305"/>
        <v>0</v>
      </c>
      <c r="AN1942" s="2">
        <f t="shared" si="306"/>
        <v>0</v>
      </c>
      <c r="AO1942" s="2" t="str">
        <f>VLOOKUP(D1942,'[1]Matriculados PD 2015_2019'!$D:$F,3,0)</f>
        <v>completo</v>
      </c>
      <c r="AP1942" s="2">
        <f t="shared" si="308"/>
        <v>0</v>
      </c>
      <c r="AQ1942" s="2">
        <f t="shared" si="309"/>
        <v>0</v>
      </c>
    </row>
    <row r="1943" spans="1:43">
      <c r="A1943" s="2">
        <v>536</v>
      </c>
      <c r="B1943" s="6" t="s">
        <v>636</v>
      </c>
      <c r="C1943" s="7" t="s">
        <v>120</v>
      </c>
      <c r="D1943" s="7" t="s">
        <v>751</v>
      </c>
      <c r="E1943" s="7">
        <v>10371921</v>
      </c>
      <c r="F1943" s="7">
        <v>102487</v>
      </c>
      <c r="G1943" s="8" t="s">
        <v>752</v>
      </c>
      <c r="H1943" s="7" t="s">
        <v>83</v>
      </c>
      <c r="I1943" s="7" t="s">
        <v>74</v>
      </c>
      <c r="J1943" s="8" t="s">
        <v>75</v>
      </c>
      <c r="K1943" s="8" t="s">
        <v>753</v>
      </c>
      <c r="L1943" s="7">
        <v>2018</v>
      </c>
      <c r="M1943" s="9">
        <v>43648</v>
      </c>
      <c r="N1943" s="10" t="s">
        <v>77</v>
      </c>
      <c r="O1943" s="10">
        <v>0</v>
      </c>
      <c r="P1943" s="10" t="s">
        <v>78</v>
      </c>
      <c r="Q1943" s="10" t="s">
        <v>79</v>
      </c>
      <c r="R1943" s="10" t="s">
        <v>78</v>
      </c>
      <c r="S1943" s="10" t="s">
        <v>79</v>
      </c>
      <c r="T1943" s="8" t="s">
        <v>80</v>
      </c>
      <c r="U1943" s="7" t="s">
        <v>754</v>
      </c>
      <c r="V1943" s="8" t="s">
        <v>755</v>
      </c>
      <c r="W1943" s="7" t="s">
        <v>83</v>
      </c>
      <c r="X1943" s="11" t="s">
        <v>179</v>
      </c>
      <c r="Y1943" s="8">
        <v>700</v>
      </c>
      <c r="Z1943" s="8" t="s">
        <v>179</v>
      </c>
      <c r="AA1943" s="7" t="s">
        <v>107</v>
      </c>
      <c r="AB1943" s="12" t="s">
        <v>108</v>
      </c>
      <c r="AC1943" s="4">
        <f t="shared" si="300"/>
        <v>1</v>
      </c>
      <c r="AD1943" s="2">
        <f>IF(COUNTIF(D$2:D1943,D1943)&gt;1,0,1)</f>
        <v>1</v>
      </c>
      <c r="AG1943" s="2">
        <f t="shared" si="301"/>
        <v>1</v>
      </c>
      <c r="AH1943" s="2">
        <f t="shared" si="307"/>
        <v>0</v>
      </c>
      <c r="AI1943" s="2">
        <f t="shared" si="302"/>
        <v>1</v>
      </c>
      <c r="AJ1943" s="44" t="str">
        <f t="shared" si="303"/>
        <v>45746518R24096630J</v>
      </c>
      <c r="AK1943" s="2">
        <f>IF(COUNTIF(AJ$2:AJ1943,AJ1943)&gt;1,0,1)</f>
        <v>1</v>
      </c>
      <c r="AL1943" s="2">
        <f t="shared" si="304"/>
        <v>1</v>
      </c>
      <c r="AM1943" s="2">
        <f t="shared" si="305"/>
        <v>1</v>
      </c>
      <c r="AN1943" s="2">
        <f t="shared" si="306"/>
        <v>0</v>
      </c>
      <c r="AO1943" s="2" t="str">
        <f>VLOOKUP(D1943,'[1]Matriculados PD 2015_2019'!$D:$F,3,0)</f>
        <v>completo</v>
      </c>
      <c r="AP1943" s="2">
        <f t="shared" si="308"/>
        <v>1</v>
      </c>
      <c r="AQ1943" s="2">
        <f t="shared" si="309"/>
        <v>0</v>
      </c>
    </row>
    <row r="1944" spans="1:43">
      <c r="A1944" s="2">
        <v>536</v>
      </c>
      <c r="B1944" s="5" t="s">
        <v>636</v>
      </c>
      <c r="C1944" s="13" t="s">
        <v>120</v>
      </c>
      <c r="D1944" s="13" t="s">
        <v>751</v>
      </c>
      <c r="E1944" s="13">
        <v>10371921</v>
      </c>
      <c r="F1944" s="13">
        <v>102487</v>
      </c>
      <c r="G1944" s="14" t="s">
        <v>752</v>
      </c>
      <c r="H1944" s="13" t="s">
        <v>83</v>
      </c>
      <c r="I1944" s="13" t="s">
        <v>74</v>
      </c>
      <c r="J1944" s="14" t="s">
        <v>75</v>
      </c>
      <c r="K1944" s="14" t="s">
        <v>753</v>
      </c>
      <c r="L1944" s="13">
        <v>2018</v>
      </c>
      <c r="M1944" s="15">
        <v>43648</v>
      </c>
      <c r="N1944" s="16" t="s">
        <v>77</v>
      </c>
      <c r="O1944" s="16">
        <v>0</v>
      </c>
      <c r="P1944" s="16" t="s">
        <v>78</v>
      </c>
      <c r="Q1944" s="16" t="s">
        <v>79</v>
      </c>
      <c r="R1944" s="16" t="s">
        <v>78</v>
      </c>
      <c r="S1944" s="16" t="s">
        <v>79</v>
      </c>
      <c r="T1944" s="14" t="s">
        <v>80</v>
      </c>
      <c r="U1944" s="13" t="s">
        <v>756</v>
      </c>
      <c r="V1944" s="14" t="s">
        <v>757</v>
      </c>
      <c r="W1944" s="13" t="s">
        <v>73</v>
      </c>
      <c r="X1944" s="17" t="s">
        <v>179</v>
      </c>
      <c r="Y1944" s="14">
        <v>700</v>
      </c>
      <c r="Z1944" s="14" t="s">
        <v>179</v>
      </c>
      <c r="AA1944" s="13" t="s">
        <v>107</v>
      </c>
      <c r="AB1944" s="18" t="s">
        <v>108</v>
      </c>
      <c r="AC1944" s="4">
        <f t="shared" si="300"/>
        <v>1</v>
      </c>
      <c r="AD1944" s="2">
        <f>IF(COUNTIF(D$2:D1944,D1944)&gt;1,0,1)</f>
        <v>0</v>
      </c>
      <c r="AG1944" s="2">
        <f t="shared" si="301"/>
        <v>0</v>
      </c>
      <c r="AH1944" s="2">
        <f t="shared" si="307"/>
        <v>0</v>
      </c>
      <c r="AI1944" s="2">
        <f t="shared" si="302"/>
        <v>0</v>
      </c>
      <c r="AJ1944" s="44" t="str">
        <f t="shared" si="303"/>
        <v>45746518R30825492H</v>
      </c>
      <c r="AK1944" s="2">
        <f>IF(COUNTIF(AJ$2:AJ1944,AJ1944)&gt;1,0,1)</f>
        <v>1</v>
      </c>
      <c r="AL1944" s="2">
        <f t="shared" si="304"/>
        <v>0</v>
      </c>
      <c r="AM1944" s="2">
        <f t="shared" si="305"/>
        <v>0</v>
      </c>
      <c r="AN1944" s="2">
        <f t="shared" si="306"/>
        <v>0</v>
      </c>
      <c r="AO1944" s="2" t="str">
        <f>VLOOKUP(D1944,'[1]Matriculados PD 2015_2019'!$D:$F,3,0)</f>
        <v>completo</v>
      </c>
      <c r="AP1944" s="2">
        <f t="shared" si="308"/>
        <v>0</v>
      </c>
      <c r="AQ1944" s="2">
        <f t="shared" si="309"/>
        <v>0</v>
      </c>
    </row>
    <row r="1945" spans="1:43">
      <c r="A1945" s="2">
        <v>536</v>
      </c>
      <c r="B1945" s="6" t="s">
        <v>636</v>
      </c>
      <c r="C1945" s="7" t="s">
        <v>120</v>
      </c>
      <c r="D1945" s="7" t="s">
        <v>751</v>
      </c>
      <c r="E1945" s="7">
        <v>10371921</v>
      </c>
      <c r="F1945" s="7">
        <v>102487</v>
      </c>
      <c r="G1945" s="8" t="s">
        <v>752</v>
      </c>
      <c r="H1945" s="7" t="s">
        <v>83</v>
      </c>
      <c r="I1945" s="7" t="s">
        <v>74</v>
      </c>
      <c r="J1945" s="8" t="s">
        <v>75</v>
      </c>
      <c r="K1945" s="8" t="s">
        <v>753</v>
      </c>
      <c r="L1945" s="7">
        <v>2018</v>
      </c>
      <c r="M1945" s="9">
        <v>43648</v>
      </c>
      <c r="N1945" s="10" t="s">
        <v>77</v>
      </c>
      <c r="O1945" s="10">
        <v>0</v>
      </c>
      <c r="P1945" s="10" t="s">
        <v>78</v>
      </c>
      <c r="Q1945" s="10" t="s">
        <v>79</v>
      </c>
      <c r="R1945" s="10" t="s">
        <v>78</v>
      </c>
      <c r="S1945" s="10" t="s">
        <v>79</v>
      </c>
      <c r="T1945" s="8" t="s">
        <v>90</v>
      </c>
      <c r="U1945" s="7" t="s">
        <v>756</v>
      </c>
      <c r="V1945" s="8" t="s">
        <v>757</v>
      </c>
      <c r="W1945" s="7" t="s">
        <v>73</v>
      </c>
      <c r="X1945" s="11" t="s">
        <v>179</v>
      </c>
      <c r="Y1945" s="8">
        <v>700</v>
      </c>
      <c r="Z1945" s="8" t="s">
        <v>179</v>
      </c>
      <c r="AA1945" s="7" t="s">
        <v>107</v>
      </c>
      <c r="AB1945" s="12" t="s">
        <v>108</v>
      </c>
      <c r="AC1945" s="4">
        <f t="shared" si="300"/>
        <v>1</v>
      </c>
      <c r="AD1945" s="2">
        <f>IF(COUNTIF(D$2:D1945,D1945)&gt;1,0,1)</f>
        <v>0</v>
      </c>
      <c r="AG1945" s="2">
        <f t="shared" si="301"/>
        <v>0</v>
      </c>
      <c r="AH1945" s="2">
        <f t="shared" si="307"/>
        <v>0</v>
      </c>
      <c r="AI1945" s="2">
        <f t="shared" si="302"/>
        <v>0</v>
      </c>
      <c r="AJ1945" s="44" t="str">
        <f t="shared" si="303"/>
        <v>45746518R30825492H</v>
      </c>
      <c r="AK1945" s="2">
        <f>IF(COUNTIF(AJ$2:AJ1945,AJ1945)&gt;1,0,1)</f>
        <v>0</v>
      </c>
      <c r="AL1945" s="2">
        <f t="shared" si="304"/>
        <v>0</v>
      </c>
      <c r="AM1945" s="2">
        <f t="shared" si="305"/>
        <v>0</v>
      </c>
      <c r="AN1945" s="2">
        <f t="shared" si="306"/>
        <v>0</v>
      </c>
      <c r="AO1945" s="2" t="str">
        <f>VLOOKUP(D1945,'[1]Matriculados PD 2015_2019'!$D:$F,3,0)</f>
        <v>completo</v>
      </c>
      <c r="AP1945" s="2">
        <f t="shared" si="308"/>
        <v>0</v>
      </c>
      <c r="AQ1945" s="2">
        <f t="shared" si="309"/>
        <v>0</v>
      </c>
    </row>
    <row r="1946" spans="1:43">
      <c r="A1946" s="2">
        <v>536</v>
      </c>
      <c r="B1946" s="5" t="s">
        <v>636</v>
      </c>
      <c r="C1946" s="13" t="s">
        <v>120</v>
      </c>
      <c r="D1946" s="13" t="s">
        <v>758</v>
      </c>
      <c r="E1946" s="13">
        <v>10407370</v>
      </c>
      <c r="F1946" s="13">
        <v>102487</v>
      </c>
      <c r="G1946" s="14" t="s">
        <v>759</v>
      </c>
      <c r="H1946" s="13" t="s">
        <v>83</v>
      </c>
      <c r="I1946" s="13" t="s">
        <v>74</v>
      </c>
      <c r="J1946" s="14" t="s">
        <v>75</v>
      </c>
      <c r="K1946" s="14" t="s">
        <v>760</v>
      </c>
      <c r="L1946" s="13">
        <v>2018</v>
      </c>
      <c r="M1946" s="15">
        <v>43483</v>
      </c>
      <c r="N1946" s="16" t="s">
        <v>77</v>
      </c>
      <c r="O1946" s="16">
        <v>0</v>
      </c>
      <c r="P1946" s="16" t="s">
        <v>78</v>
      </c>
      <c r="Q1946" s="16" t="s">
        <v>78</v>
      </c>
      <c r="R1946" s="16" t="s">
        <v>78</v>
      </c>
      <c r="S1946" s="16" t="s">
        <v>79</v>
      </c>
      <c r="T1946" s="14" t="s">
        <v>80</v>
      </c>
      <c r="U1946" s="13" t="s">
        <v>761</v>
      </c>
      <c r="V1946" s="14" t="s">
        <v>762</v>
      </c>
      <c r="W1946" s="13" t="s">
        <v>73</v>
      </c>
      <c r="X1946" s="17" t="s">
        <v>179</v>
      </c>
      <c r="Y1946" s="14">
        <v>700</v>
      </c>
      <c r="Z1946" s="14" t="s">
        <v>179</v>
      </c>
      <c r="AA1946" s="13" t="s">
        <v>107</v>
      </c>
      <c r="AB1946" s="18" t="s">
        <v>108</v>
      </c>
      <c r="AC1946" s="4">
        <f t="shared" si="300"/>
        <v>1</v>
      </c>
      <c r="AD1946" s="2">
        <f>IF(COUNTIF(D$2:D1946,D1946)&gt;1,0,1)</f>
        <v>1</v>
      </c>
      <c r="AG1946" s="2">
        <f t="shared" si="301"/>
        <v>0</v>
      </c>
      <c r="AH1946" s="2">
        <f t="shared" si="307"/>
        <v>0</v>
      </c>
      <c r="AI1946" s="2">
        <f t="shared" si="302"/>
        <v>1</v>
      </c>
      <c r="AJ1946" s="44" t="str">
        <f t="shared" si="303"/>
        <v>45748411P30399319N</v>
      </c>
      <c r="AK1946" s="2">
        <f>IF(COUNTIF(AJ$2:AJ1946,AJ1946)&gt;1,0,1)</f>
        <v>1</v>
      </c>
      <c r="AL1946" s="2">
        <f t="shared" si="304"/>
        <v>1</v>
      </c>
      <c r="AM1946" s="2">
        <f t="shared" si="305"/>
        <v>1</v>
      </c>
      <c r="AN1946" s="2">
        <f t="shared" si="306"/>
        <v>0</v>
      </c>
      <c r="AO1946" s="2">
        <f>VLOOKUP(D1946,'[1]Matriculados PD 2015_2019'!$D:$F,3,0)</f>
        <v>0</v>
      </c>
      <c r="AP1946" s="2">
        <f t="shared" si="308"/>
        <v>0</v>
      </c>
      <c r="AQ1946" s="2">
        <f t="shared" si="309"/>
        <v>0</v>
      </c>
    </row>
    <row r="1947" spans="1:43">
      <c r="A1947" s="2">
        <v>536</v>
      </c>
      <c r="B1947" s="6" t="s">
        <v>636</v>
      </c>
      <c r="C1947" s="7" t="s">
        <v>120</v>
      </c>
      <c r="D1947" s="7" t="s">
        <v>758</v>
      </c>
      <c r="E1947" s="7">
        <v>10407370</v>
      </c>
      <c r="F1947" s="7">
        <v>102487</v>
      </c>
      <c r="G1947" s="8" t="s">
        <v>759</v>
      </c>
      <c r="H1947" s="7" t="s">
        <v>83</v>
      </c>
      <c r="I1947" s="7" t="s">
        <v>74</v>
      </c>
      <c r="J1947" s="8" t="s">
        <v>75</v>
      </c>
      <c r="K1947" s="8" t="s">
        <v>760</v>
      </c>
      <c r="L1947" s="7">
        <v>2018</v>
      </c>
      <c r="M1947" s="9">
        <v>43483</v>
      </c>
      <c r="N1947" s="10" t="s">
        <v>77</v>
      </c>
      <c r="O1947" s="10">
        <v>0</v>
      </c>
      <c r="P1947" s="10" t="s">
        <v>78</v>
      </c>
      <c r="Q1947" s="10" t="s">
        <v>78</v>
      </c>
      <c r="R1947" s="10" t="s">
        <v>78</v>
      </c>
      <c r="S1947" s="10" t="s">
        <v>79</v>
      </c>
      <c r="T1947" s="8" t="s">
        <v>80</v>
      </c>
      <c r="U1947" s="7" t="s">
        <v>756</v>
      </c>
      <c r="V1947" s="8" t="s">
        <v>757</v>
      </c>
      <c r="W1947" s="7" t="s">
        <v>73</v>
      </c>
      <c r="X1947" s="11" t="s">
        <v>179</v>
      </c>
      <c r="Y1947" s="8">
        <v>700</v>
      </c>
      <c r="Z1947" s="8" t="s">
        <v>179</v>
      </c>
      <c r="AA1947" s="7" t="s">
        <v>107</v>
      </c>
      <c r="AB1947" s="12" t="s">
        <v>108</v>
      </c>
      <c r="AC1947" s="4">
        <f t="shared" si="300"/>
        <v>1</v>
      </c>
      <c r="AD1947" s="2">
        <f>IF(COUNTIF(D$2:D1947,D1947)&gt;1,0,1)</f>
        <v>0</v>
      </c>
      <c r="AG1947" s="2">
        <f t="shared" si="301"/>
        <v>0</v>
      </c>
      <c r="AH1947" s="2">
        <f t="shared" si="307"/>
        <v>0</v>
      </c>
      <c r="AI1947" s="2">
        <f t="shared" si="302"/>
        <v>0</v>
      </c>
      <c r="AJ1947" s="44" t="str">
        <f t="shared" si="303"/>
        <v>45748411P30825492H</v>
      </c>
      <c r="AK1947" s="2">
        <f>IF(COUNTIF(AJ$2:AJ1947,AJ1947)&gt;1,0,1)</f>
        <v>1</v>
      </c>
      <c r="AL1947" s="2">
        <f t="shared" si="304"/>
        <v>0</v>
      </c>
      <c r="AM1947" s="2">
        <f t="shared" si="305"/>
        <v>0</v>
      </c>
      <c r="AN1947" s="2">
        <f t="shared" si="306"/>
        <v>0</v>
      </c>
      <c r="AO1947" s="2">
        <f>VLOOKUP(D1947,'[1]Matriculados PD 2015_2019'!$D:$F,3,0)</f>
        <v>0</v>
      </c>
      <c r="AP1947" s="2">
        <f t="shared" si="308"/>
        <v>0</v>
      </c>
      <c r="AQ1947" s="2">
        <f t="shared" si="309"/>
        <v>0</v>
      </c>
    </row>
    <row r="1948" spans="1:43">
      <c r="A1948" s="2">
        <v>536</v>
      </c>
      <c r="B1948" s="5" t="s">
        <v>636</v>
      </c>
      <c r="C1948" s="13" t="s">
        <v>120</v>
      </c>
      <c r="D1948" s="13" t="s">
        <v>758</v>
      </c>
      <c r="E1948" s="13">
        <v>10407370</v>
      </c>
      <c r="F1948" s="13">
        <v>102487</v>
      </c>
      <c r="G1948" s="14" t="s">
        <v>759</v>
      </c>
      <c r="H1948" s="13" t="s">
        <v>83</v>
      </c>
      <c r="I1948" s="13" t="s">
        <v>74</v>
      </c>
      <c r="J1948" s="14" t="s">
        <v>75</v>
      </c>
      <c r="K1948" s="14" t="s">
        <v>760</v>
      </c>
      <c r="L1948" s="13">
        <v>2018</v>
      </c>
      <c r="M1948" s="15">
        <v>43483</v>
      </c>
      <c r="N1948" s="16" t="s">
        <v>77</v>
      </c>
      <c r="O1948" s="16">
        <v>0</v>
      </c>
      <c r="P1948" s="16" t="s">
        <v>78</v>
      </c>
      <c r="Q1948" s="16" t="s">
        <v>78</v>
      </c>
      <c r="R1948" s="16" t="s">
        <v>78</v>
      </c>
      <c r="S1948" s="16" t="s">
        <v>79</v>
      </c>
      <c r="T1948" s="14" t="s">
        <v>90</v>
      </c>
      <c r="U1948" s="13" t="s">
        <v>761</v>
      </c>
      <c r="V1948" s="14" t="s">
        <v>762</v>
      </c>
      <c r="W1948" s="13" t="s">
        <v>73</v>
      </c>
      <c r="X1948" s="17" t="s">
        <v>179</v>
      </c>
      <c r="Y1948" s="14">
        <v>700</v>
      </c>
      <c r="Z1948" s="14" t="s">
        <v>179</v>
      </c>
      <c r="AA1948" s="13" t="s">
        <v>107</v>
      </c>
      <c r="AB1948" s="18" t="s">
        <v>108</v>
      </c>
      <c r="AC1948" s="4">
        <f t="shared" si="300"/>
        <v>1</v>
      </c>
      <c r="AD1948" s="2">
        <f>IF(COUNTIF(D$2:D1948,D1948)&gt;1,0,1)</f>
        <v>0</v>
      </c>
      <c r="AG1948" s="2">
        <f t="shared" si="301"/>
        <v>0</v>
      </c>
      <c r="AH1948" s="2">
        <f t="shared" si="307"/>
        <v>0</v>
      </c>
      <c r="AI1948" s="2">
        <f t="shared" si="302"/>
        <v>0</v>
      </c>
      <c r="AJ1948" s="44" t="str">
        <f t="shared" si="303"/>
        <v>45748411P30399319N</v>
      </c>
      <c r="AK1948" s="2">
        <f>IF(COUNTIF(AJ$2:AJ1948,AJ1948)&gt;1,0,1)</f>
        <v>0</v>
      </c>
      <c r="AL1948" s="2">
        <f t="shared" si="304"/>
        <v>0</v>
      </c>
      <c r="AM1948" s="2">
        <f t="shared" si="305"/>
        <v>0</v>
      </c>
      <c r="AN1948" s="2">
        <f t="shared" si="306"/>
        <v>0</v>
      </c>
      <c r="AO1948" s="2">
        <f>VLOOKUP(D1948,'[1]Matriculados PD 2015_2019'!$D:$F,3,0)</f>
        <v>0</v>
      </c>
      <c r="AP1948" s="2">
        <f t="shared" si="308"/>
        <v>0</v>
      </c>
      <c r="AQ1948" s="2">
        <f t="shared" si="309"/>
        <v>0</v>
      </c>
    </row>
    <row r="1949" spans="1:43">
      <c r="A1949" s="2">
        <v>536</v>
      </c>
      <c r="B1949" s="5" t="s">
        <v>636</v>
      </c>
      <c r="C1949" s="13" t="s">
        <v>120</v>
      </c>
      <c r="D1949" s="13" t="s">
        <v>763</v>
      </c>
      <c r="E1949" s="13">
        <v>20051939</v>
      </c>
      <c r="F1949" s="13">
        <v>102487</v>
      </c>
      <c r="G1949" s="14" t="s">
        <v>764</v>
      </c>
      <c r="H1949" s="13" t="s">
        <v>83</v>
      </c>
      <c r="I1949" s="13" t="s">
        <v>74</v>
      </c>
      <c r="J1949" s="14" t="s">
        <v>75</v>
      </c>
      <c r="K1949" s="14" t="s">
        <v>765</v>
      </c>
      <c r="L1949" s="13">
        <v>2018</v>
      </c>
      <c r="M1949" s="15">
        <v>43418</v>
      </c>
      <c r="N1949" s="16" t="s">
        <v>77</v>
      </c>
      <c r="O1949" s="16">
        <v>0</v>
      </c>
      <c r="P1949" s="16" t="s">
        <v>78</v>
      </c>
      <c r="Q1949" s="16" t="s">
        <v>79</v>
      </c>
      <c r="R1949" s="16" t="s">
        <v>78</v>
      </c>
      <c r="S1949" s="16" t="s">
        <v>79</v>
      </c>
      <c r="T1949" s="14" t="s">
        <v>80</v>
      </c>
      <c r="U1949" s="13" t="s">
        <v>766</v>
      </c>
      <c r="V1949" s="14" t="s">
        <v>767</v>
      </c>
      <c r="W1949" s="13"/>
      <c r="X1949" s="17"/>
      <c r="Y1949" s="14"/>
      <c r="Z1949" s="14"/>
      <c r="AA1949" s="13"/>
      <c r="AB1949" s="18"/>
      <c r="AC1949" s="4">
        <f t="shared" si="300"/>
        <v>1</v>
      </c>
      <c r="AD1949" s="2">
        <f>IF(COUNTIF(D$2:D1949,D1949)&gt;1,0,1)</f>
        <v>1</v>
      </c>
      <c r="AG1949" s="2">
        <f t="shared" si="301"/>
        <v>1</v>
      </c>
      <c r="AH1949" s="2">
        <f t="shared" si="307"/>
        <v>0</v>
      </c>
      <c r="AI1949" s="2">
        <f t="shared" si="302"/>
        <v>1</v>
      </c>
      <c r="AJ1949" s="44" t="str">
        <f t="shared" si="303"/>
        <v>49020030S08826111E</v>
      </c>
      <c r="AK1949" s="2">
        <f>IF(COUNTIF(AJ$2:AJ1949,AJ1949)&gt;1,0,1)</f>
        <v>1</v>
      </c>
      <c r="AL1949" s="2">
        <f t="shared" si="304"/>
        <v>1</v>
      </c>
      <c r="AM1949" s="2">
        <f t="shared" si="305"/>
        <v>1</v>
      </c>
      <c r="AN1949" s="2">
        <f t="shared" si="306"/>
        <v>0</v>
      </c>
      <c r="AO1949" s="2" t="str">
        <f>VLOOKUP(D1949,'[1]Matriculados PD 2015_2019'!$D:$F,3,0)</f>
        <v>completo</v>
      </c>
      <c r="AP1949" s="2">
        <f t="shared" si="308"/>
        <v>1</v>
      </c>
      <c r="AQ1949" s="2">
        <f t="shared" si="309"/>
        <v>0</v>
      </c>
    </row>
    <row r="1950" spans="1:43">
      <c r="A1950" s="2">
        <v>536</v>
      </c>
      <c r="B1950" s="6" t="s">
        <v>636</v>
      </c>
      <c r="C1950" s="7" t="s">
        <v>120</v>
      </c>
      <c r="D1950" s="7" t="s">
        <v>763</v>
      </c>
      <c r="E1950" s="7">
        <v>20051939</v>
      </c>
      <c r="F1950" s="7">
        <v>102487</v>
      </c>
      <c r="G1950" s="8" t="s">
        <v>764</v>
      </c>
      <c r="H1950" s="7" t="s">
        <v>83</v>
      </c>
      <c r="I1950" s="7" t="s">
        <v>74</v>
      </c>
      <c r="J1950" s="8" t="s">
        <v>75</v>
      </c>
      <c r="K1950" s="8" t="s">
        <v>765</v>
      </c>
      <c r="L1950" s="7">
        <v>2018</v>
      </c>
      <c r="M1950" s="9">
        <v>43418</v>
      </c>
      <c r="N1950" s="10" t="s">
        <v>77</v>
      </c>
      <c r="O1950" s="10">
        <v>0</v>
      </c>
      <c r="P1950" s="10" t="s">
        <v>78</v>
      </c>
      <c r="Q1950" s="10" t="s">
        <v>79</v>
      </c>
      <c r="R1950" s="10" t="s">
        <v>78</v>
      </c>
      <c r="S1950" s="10" t="s">
        <v>79</v>
      </c>
      <c r="T1950" s="8" t="s">
        <v>80</v>
      </c>
      <c r="U1950" s="7" t="s">
        <v>768</v>
      </c>
      <c r="V1950" s="8" t="s">
        <v>769</v>
      </c>
      <c r="W1950" s="7" t="s">
        <v>83</v>
      </c>
      <c r="X1950" s="11" t="s">
        <v>770</v>
      </c>
      <c r="Y1950" s="8">
        <v>0</v>
      </c>
      <c r="Z1950" s="8"/>
      <c r="AA1950" s="7"/>
      <c r="AB1950" s="12"/>
      <c r="AC1950" s="4">
        <f t="shared" si="300"/>
        <v>1</v>
      </c>
      <c r="AD1950" s="2">
        <f>IF(COUNTIF(D$2:D1950,D1950)&gt;1,0,1)</f>
        <v>0</v>
      </c>
      <c r="AG1950" s="2">
        <f t="shared" si="301"/>
        <v>0</v>
      </c>
      <c r="AH1950" s="2">
        <f t="shared" si="307"/>
        <v>0</v>
      </c>
      <c r="AI1950" s="2">
        <f t="shared" si="302"/>
        <v>0</v>
      </c>
      <c r="AJ1950" s="44" t="str">
        <f t="shared" si="303"/>
        <v>49020030S30801012X</v>
      </c>
      <c r="AK1950" s="2">
        <f>IF(COUNTIF(AJ$2:AJ1950,AJ1950)&gt;1,0,1)</f>
        <v>1</v>
      </c>
      <c r="AL1950" s="2">
        <f t="shared" si="304"/>
        <v>0</v>
      </c>
      <c r="AM1950" s="2">
        <f t="shared" si="305"/>
        <v>0</v>
      </c>
      <c r="AN1950" s="2">
        <f t="shared" si="306"/>
        <v>0</v>
      </c>
      <c r="AO1950" s="2" t="str">
        <f>VLOOKUP(D1950,'[1]Matriculados PD 2015_2019'!$D:$F,3,0)</f>
        <v>completo</v>
      </c>
      <c r="AP1950" s="2">
        <f t="shared" si="308"/>
        <v>0</v>
      </c>
      <c r="AQ1950" s="2">
        <f t="shared" si="309"/>
        <v>0</v>
      </c>
    </row>
    <row r="1951" spans="1:43">
      <c r="A1951" s="2">
        <v>536</v>
      </c>
      <c r="B1951" s="5" t="s">
        <v>636</v>
      </c>
      <c r="C1951" s="13" t="s">
        <v>120</v>
      </c>
      <c r="D1951" s="13" t="s">
        <v>763</v>
      </c>
      <c r="E1951" s="13">
        <v>20051939</v>
      </c>
      <c r="F1951" s="13">
        <v>102487</v>
      </c>
      <c r="G1951" s="14" t="s">
        <v>764</v>
      </c>
      <c r="H1951" s="13" t="s">
        <v>83</v>
      </c>
      <c r="I1951" s="13" t="s">
        <v>74</v>
      </c>
      <c r="J1951" s="14" t="s">
        <v>75</v>
      </c>
      <c r="K1951" s="14" t="s">
        <v>765</v>
      </c>
      <c r="L1951" s="13">
        <v>2018</v>
      </c>
      <c r="M1951" s="15">
        <v>43418</v>
      </c>
      <c r="N1951" s="16" t="s">
        <v>77</v>
      </c>
      <c r="O1951" s="16">
        <v>0</v>
      </c>
      <c r="P1951" s="16" t="s">
        <v>78</v>
      </c>
      <c r="Q1951" s="16" t="s">
        <v>79</v>
      </c>
      <c r="R1951" s="16" t="s">
        <v>78</v>
      </c>
      <c r="S1951" s="16" t="s">
        <v>79</v>
      </c>
      <c r="T1951" s="14" t="s">
        <v>90</v>
      </c>
      <c r="U1951" s="13" t="s">
        <v>730</v>
      </c>
      <c r="V1951" s="14" t="s">
        <v>731</v>
      </c>
      <c r="W1951" s="13" t="s">
        <v>73</v>
      </c>
      <c r="X1951" s="17" t="s">
        <v>84</v>
      </c>
      <c r="Y1951" s="14">
        <v>780</v>
      </c>
      <c r="Z1951" s="14" t="s">
        <v>654</v>
      </c>
      <c r="AA1951" s="13" t="s">
        <v>107</v>
      </c>
      <c r="AB1951" s="18" t="s">
        <v>108</v>
      </c>
      <c r="AC1951" s="4">
        <f t="shared" si="300"/>
        <v>1</v>
      </c>
      <c r="AD1951" s="2">
        <f>IF(COUNTIF(D$2:D1951,D1951)&gt;1,0,1)</f>
        <v>0</v>
      </c>
      <c r="AG1951" s="2">
        <f t="shared" si="301"/>
        <v>0</v>
      </c>
      <c r="AH1951" s="2">
        <f t="shared" si="307"/>
        <v>0</v>
      </c>
      <c r="AI1951" s="2">
        <f t="shared" si="302"/>
        <v>0</v>
      </c>
      <c r="AJ1951" s="44" t="str">
        <f t="shared" si="303"/>
        <v>49020030S30462676G</v>
      </c>
      <c r="AK1951" s="2">
        <f>IF(COUNTIF(AJ$2:AJ1951,AJ1951)&gt;1,0,1)</f>
        <v>1</v>
      </c>
      <c r="AL1951" s="2">
        <f t="shared" si="304"/>
        <v>0</v>
      </c>
      <c r="AM1951" s="2">
        <f t="shared" si="305"/>
        <v>0</v>
      </c>
      <c r="AN1951" s="2">
        <f t="shared" si="306"/>
        <v>0</v>
      </c>
      <c r="AO1951" s="2" t="str">
        <f>VLOOKUP(D1951,'[1]Matriculados PD 2015_2019'!$D:$F,3,0)</f>
        <v>completo</v>
      </c>
      <c r="AP1951" s="2">
        <f t="shared" si="308"/>
        <v>0</v>
      </c>
      <c r="AQ1951" s="2">
        <f t="shared" si="309"/>
        <v>0</v>
      </c>
    </row>
    <row r="1952" spans="1:43">
      <c r="A1952" s="2">
        <v>536</v>
      </c>
      <c r="B1952" s="6" t="s">
        <v>636</v>
      </c>
      <c r="C1952" s="7" t="s">
        <v>120</v>
      </c>
      <c r="D1952" s="7" t="s">
        <v>771</v>
      </c>
      <c r="E1952" s="7">
        <v>20039584</v>
      </c>
      <c r="F1952" s="7">
        <v>102487</v>
      </c>
      <c r="G1952" s="8" t="s">
        <v>772</v>
      </c>
      <c r="H1952" s="7" t="s">
        <v>73</v>
      </c>
      <c r="I1952" s="7" t="s">
        <v>74</v>
      </c>
      <c r="J1952" s="8" t="s">
        <v>75</v>
      </c>
      <c r="K1952" s="8" t="s">
        <v>773</v>
      </c>
      <c r="L1952" s="7">
        <v>2018</v>
      </c>
      <c r="M1952" s="9">
        <v>43664</v>
      </c>
      <c r="N1952" s="10" t="s">
        <v>77</v>
      </c>
      <c r="O1952" s="10">
        <v>0</v>
      </c>
      <c r="P1952" s="10" t="s">
        <v>78</v>
      </c>
      <c r="Q1952" s="10" t="s">
        <v>79</v>
      </c>
      <c r="R1952" s="10" t="s">
        <v>78</v>
      </c>
      <c r="S1952" s="10" t="s">
        <v>79</v>
      </c>
      <c r="T1952" s="8" t="s">
        <v>80</v>
      </c>
      <c r="U1952" s="7" t="s">
        <v>699</v>
      </c>
      <c r="V1952" s="8" t="s">
        <v>700</v>
      </c>
      <c r="W1952" s="7" t="s">
        <v>83</v>
      </c>
      <c r="X1952" s="11" t="s">
        <v>105</v>
      </c>
      <c r="Y1952" s="8">
        <v>705</v>
      </c>
      <c r="Z1952" s="8" t="s">
        <v>106</v>
      </c>
      <c r="AA1952" s="7" t="s">
        <v>107</v>
      </c>
      <c r="AB1952" s="12" t="s">
        <v>108</v>
      </c>
      <c r="AC1952" s="4">
        <f t="shared" si="300"/>
        <v>1</v>
      </c>
      <c r="AD1952" s="2">
        <f>IF(COUNTIF(D$2:D1952,D1952)&gt;1,0,1)</f>
        <v>1</v>
      </c>
      <c r="AG1952" s="2">
        <f t="shared" si="301"/>
        <v>1</v>
      </c>
      <c r="AH1952" s="2">
        <f t="shared" si="307"/>
        <v>0</v>
      </c>
      <c r="AI1952" s="2">
        <f t="shared" si="302"/>
        <v>1</v>
      </c>
      <c r="AJ1952" s="44" t="str">
        <f t="shared" si="303"/>
        <v>50126466J24247227Y</v>
      </c>
      <c r="AK1952" s="2">
        <f>IF(COUNTIF(AJ$2:AJ1952,AJ1952)&gt;1,0,1)</f>
        <v>1</v>
      </c>
      <c r="AL1952" s="2">
        <f t="shared" si="304"/>
        <v>0</v>
      </c>
      <c r="AM1952" s="2">
        <f t="shared" si="305"/>
        <v>1</v>
      </c>
      <c r="AN1952" s="2">
        <f t="shared" si="306"/>
        <v>0</v>
      </c>
      <c r="AO1952" s="2" t="str">
        <f>VLOOKUP(D1952,'[1]Matriculados PD 2015_2019'!$D:$F,3,0)</f>
        <v>completo</v>
      </c>
      <c r="AP1952" s="2">
        <f t="shared" si="308"/>
        <v>1</v>
      </c>
      <c r="AQ1952" s="2">
        <f t="shared" si="309"/>
        <v>0</v>
      </c>
    </row>
    <row r="1953" spans="1:43">
      <c r="A1953" s="2">
        <v>536</v>
      </c>
      <c r="B1953" s="5" t="s">
        <v>636</v>
      </c>
      <c r="C1953" s="13" t="s">
        <v>120</v>
      </c>
      <c r="D1953" s="13" t="s">
        <v>771</v>
      </c>
      <c r="E1953" s="13">
        <v>20039584</v>
      </c>
      <c r="F1953" s="13">
        <v>102487</v>
      </c>
      <c r="G1953" s="14" t="s">
        <v>772</v>
      </c>
      <c r="H1953" s="13" t="s">
        <v>73</v>
      </c>
      <c r="I1953" s="13" t="s">
        <v>74</v>
      </c>
      <c r="J1953" s="14" t="s">
        <v>75</v>
      </c>
      <c r="K1953" s="14" t="s">
        <v>773</v>
      </c>
      <c r="L1953" s="13">
        <v>2018</v>
      </c>
      <c r="M1953" s="15">
        <v>43664</v>
      </c>
      <c r="N1953" s="16" t="s">
        <v>77</v>
      </c>
      <c r="O1953" s="16">
        <v>0</v>
      </c>
      <c r="P1953" s="16" t="s">
        <v>78</v>
      </c>
      <c r="Q1953" s="16" t="s">
        <v>79</v>
      </c>
      <c r="R1953" s="16" t="s">
        <v>78</v>
      </c>
      <c r="S1953" s="16" t="s">
        <v>79</v>
      </c>
      <c r="T1953" s="14" t="s">
        <v>90</v>
      </c>
      <c r="U1953" s="13" t="s">
        <v>699</v>
      </c>
      <c r="V1953" s="14" t="s">
        <v>700</v>
      </c>
      <c r="W1953" s="13" t="s">
        <v>83</v>
      </c>
      <c r="X1953" s="17" t="s">
        <v>105</v>
      </c>
      <c r="Y1953" s="14">
        <v>705</v>
      </c>
      <c r="Z1953" s="14" t="s">
        <v>106</v>
      </c>
      <c r="AA1953" s="13" t="s">
        <v>107</v>
      </c>
      <c r="AB1953" s="18" t="s">
        <v>108</v>
      </c>
      <c r="AC1953" s="4">
        <f t="shared" si="300"/>
        <v>1</v>
      </c>
      <c r="AD1953" s="2">
        <f>IF(COUNTIF(D$2:D1953,D1953)&gt;1,0,1)</f>
        <v>0</v>
      </c>
      <c r="AG1953" s="2">
        <f t="shared" si="301"/>
        <v>0</v>
      </c>
      <c r="AH1953" s="2">
        <f t="shared" si="307"/>
        <v>0</v>
      </c>
      <c r="AI1953" s="2">
        <f t="shared" si="302"/>
        <v>0</v>
      </c>
      <c r="AJ1953" s="44" t="str">
        <f t="shared" si="303"/>
        <v>50126466J24247227Y</v>
      </c>
      <c r="AK1953" s="2">
        <f>IF(COUNTIF(AJ$2:AJ1953,AJ1953)&gt;1,0,1)</f>
        <v>0</v>
      </c>
      <c r="AL1953" s="2">
        <f t="shared" si="304"/>
        <v>0</v>
      </c>
      <c r="AM1953" s="2">
        <f t="shared" si="305"/>
        <v>0</v>
      </c>
      <c r="AN1953" s="2">
        <f t="shared" si="306"/>
        <v>0</v>
      </c>
      <c r="AO1953" s="2" t="str">
        <f>VLOOKUP(D1953,'[1]Matriculados PD 2015_2019'!$D:$F,3,0)</f>
        <v>completo</v>
      </c>
      <c r="AP1953" s="2">
        <f t="shared" si="308"/>
        <v>0</v>
      </c>
      <c r="AQ1953" s="2">
        <f t="shared" si="309"/>
        <v>0</v>
      </c>
    </row>
    <row r="1954" spans="1:43">
      <c r="A1954" s="2">
        <v>536</v>
      </c>
      <c r="B1954" s="6" t="s">
        <v>636</v>
      </c>
      <c r="C1954" s="7" t="s">
        <v>120</v>
      </c>
      <c r="D1954" s="7" t="s">
        <v>774</v>
      </c>
      <c r="E1954" s="7">
        <v>1038734</v>
      </c>
      <c r="F1954" s="7">
        <v>102487</v>
      </c>
      <c r="G1954" s="8" t="s">
        <v>775</v>
      </c>
      <c r="H1954" s="7" t="s">
        <v>73</v>
      </c>
      <c r="I1954" s="7" t="s">
        <v>74</v>
      </c>
      <c r="J1954" s="8" t="s">
        <v>75</v>
      </c>
      <c r="K1954" s="8" t="s">
        <v>776</v>
      </c>
      <c r="L1954" s="7">
        <v>2018</v>
      </c>
      <c r="M1954" s="9">
        <v>43516</v>
      </c>
      <c r="N1954" s="10" t="s">
        <v>77</v>
      </c>
      <c r="O1954" s="10">
        <v>0</v>
      </c>
      <c r="P1954" s="10" t="s">
        <v>78</v>
      </c>
      <c r="Q1954" s="10" t="s">
        <v>78</v>
      </c>
      <c r="R1954" s="10" t="s">
        <v>78</v>
      </c>
      <c r="S1954" s="10" t="s">
        <v>78</v>
      </c>
      <c r="T1954" s="8" t="s">
        <v>80</v>
      </c>
      <c r="U1954" s="7" t="s">
        <v>684</v>
      </c>
      <c r="V1954" s="8" t="s">
        <v>685</v>
      </c>
      <c r="W1954" s="7" t="s">
        <v>83</v>
      </c>
      <c r="X1954" s="11" t="s">
        <v>642</v>
      </c>
      <c r="Y1954" s="8">
        <v>305</v>
      </c>
      <c r="Z1954" s="8" t="s">
        <v>686</v>
      </c>
      <c r="AA1954" s="7" t="s">
        <v>107</v>
      </c>
      <c r="AB1954" s="12" t="s">
        <v>108</v>
      </c>
      <c r="AC1954" s="4">
        <f t="shared" si="300"/>
        <v>1</v>
      </c>
      <c r="AD1954" s="2">
        <f>IF(COUNTIF(D$2:D1954,D1954)&gt;1,0,1)</f>
        <v>1</v>
      </c>
      <c r="AG1954" s="2">
        <f t="shared" si="301"/>
        <v>0</v>
      </c>
      <c r="AH1954" s="2">
        <f t="shared" si="307"/>
        <v>0</v>
      </c>
      <c r="AI1954" s="2">
        <f t="shared" si="302"/>
        <v>1</v>
      </c>
      <c r="AJ1954" s="44" t="str">
        <f t="shared" si="303"/>
        <v>52489065Y30037704A</v>
      </c>
      <c r="AK1954" s="2">
        <f>IF(COUNTIF(AJ$2:AJ1954,AJ1954)&gt;1,0,1)</f>
        <v>1</v>
      </c>
      <c r="AL1954" s="2">
        <f t="shared" si="304"/>
        <v>1</v>
      </c>
      <c r="AM1954" s="2">
        <f t="shared" si="305"/>
        <v>0</v>
      </c>
      <c r="AN1954" s="2">
        <f t="shared" si="306"/>
        <v>0</v>
      </c>
      <c r="AO1954" s="2" t="str">
        <f>VLOOKUP(D1954,'[1]Matriculados PD 2015_2019'!$D:$F,3,0)</f>
        <v>completo</v>
      </c>
      <c r="AP1954" s="2">
        <f t="shared" si="308"/>
        <v>1</v>
      </c>
      <c r="AQ1954" s="2">
        <f t="shared" si="309"/>
        <v>0</v>
      </c>
    </row>
    <row r="1955" spans="1:43">
      <c r="A1955" s="2">
        <v>536</v>
      </c>
      <c r="B1955" s="5" t="s">
        <v>636</v>
      </c>
      <c r="C1955" s="13" t="s">
        <v>120</v>
      </c>
      <c r="D1955" s="13" t="s">
        <v>774</v>
      </c>
      <c r="E1955" s="13">
        <v>1038734</v>
      </c>
      <c r="F1955" s="13">
        <v>102487</v>
      </c>
      <c r="G1955" s="14" t="s">
        <v>775</v>
      </c>
      <c r="H1955" s="13" t="s">
        <v>73</v>
      </c>
      <c r="I1955" s="13" t="s">
        <v>74</v>
      </c>
      <c r="J1955" s="14" t="s">
        <v>75</v>
      </c>
      <c r="K1955" s="14" t="s">
        <v>776</v>
      </c>
      <c r="L1955" s="13">
        <v>2018</v>
      </c>
      <c r="M1955" s="15">
        <v>43516</v>
      </c>
      <c r="N1955" s="16" t="s">
        <v>77</v>
      </c>
      <c r="O1955" s="16">
        <v>0</v>
      </c>
      <c r="P1955" s="16" t="s">
        <v>78</v>
      </c>
      <c r="Q1955" s="16" t="s">
        <v>78</v>
      </c>
      <c r="R1955" s="16" t="s">
        <v>78</v>
      </c>
      <c r="S1955" s="16" t="s">
        <v>78</v>
      </c>
      <c r="T1955" s="14" t="s">
        <v>80</v>
      </c>
      <c r="U1955" s="13" t="s">
        <v>777</v>
      </c>
      <c r="V1955" s="14" t="s">
        <v>778</v>
      </c>
      <c r="W1955" s="13" t="s">
        <v>73</v>
      </c>
      <c r="X1955" s="17" t="s">
        <v>779</v>
      </c>
      <c r="Y1955" s="14">
        <v>465</v>
      </c>
      <c r="Z1955" s="14" t="s">
        <v>780</v>
      </c>
      <c r="AA1955" s="13" t="s">
        <v>781</v>
      </c>
      <c r="AB1955" s="18" t="s">
        <v>782</v>
      </c>
      <c r="AC1955" s="4">
        <f t="shared" si="300"/>
        <v>1</v>
      </c>
      <c r="AD1955" s="2">
        <f>IF(COUNTIF(D$2:D1955,D1955)&gt;1,0,1)</f>
        <v>0</v>
      </c>
      <c r="AG1955" s="2">
        <f t="shared" si="301"/>
        <v>0</v>
      </c>
      <c r="AH1955" s="2">
        <f t="shared" si="307"/>
        <v>0</v>
      </c>
      <c r="AI1955" s="2">
        <f t="shared" si="302"/>
        <v>0</v>
      </c>
      <c r="AJ1955" s="44" t="str">
        <f t="shared" si="303"/>
        <v>52489065Y50055021Y</v>
      </c>
      <c r="AK1955" s="2">
        <f>IF(COUNTIF(AJ$2:AJ1955,AJ1955)&gt;1,0,1)</f>
        <v>1</v>
      </c>
      <c r="AL1955" s="2">
        <f t="shared" si="304"/>
        <v>0</v>
      </c>
      <c r="AM1955" s="2">
        <f t="shared" si="305"/>
        <v>0</v>
      </c>
      <c r="AN1955" s="2">
        <f t="shared" si="306"/>
        <v>0</v>
      </c>
      <c r="AO1955" s="2" t="str">
        <f>VLOOKUP(D1955,'[1]Matriculados PD 2015_2019'!$D:$F,3,0)</f>
        <v>completo</v>
      </c>
      <c r="AP1955" s="2">
        <f t="shared" si="308"/>
        <v>0</v>
      </c>
      <c r="AQ1955" s="2">
        <f t="shared" si="309"/>
        <v>0</v>
      </c>
    </row>
    <row r="1956" spans="1:43">
      <c r="A1956" s="2">
        <v>536</v>
      </c>
      <c r="B1956" s="5" t="s">
        <v>636</v>
      </c>
      <c r="C1956" s="13" t="s">
        <v>120</v>
      </c>
      <c r="D1956" s="13" t="s">
        <v>774</v>
      </c>
      <c r="E1956" s="13">
        <v>1038734</v>
      </c>
      <c r="F1956" s="13">
        <v>102487</v>
      </c>
      <c r="G1956" s="14" t="s">
        <v>775</v>
      </c>
      <c r="H1956" s="13" t="s">
        <v>73</v>
      </c>
      <c r="I1956" s="13" t="s">
        <v>74</v>
      </c>
      <c r="J1956" s="14" t="s">
        <v>75</v>
      </c>
      <c r="K1956" s="14" t="s">
        <v>776</v>
      </c>
      <c r="L1956" s="13">
        <v>2018</v>
      </c>
      <c r="M1956" s="15">
        <v>43516</v>
      </c>
      <c r="N1956" s="16" t="s">
        <v>77</v>
      </c>
      <c r="O1956" s="16">
        <v>0</v>
      </c>
      <c r="P1956" s="16" t="s">
        <v>78</v>
      </c>
      <c r="Q1956" s="16" t="s">
        <v>78</v>
      </c>
      <c r="R1956" s="16" t="s">
        <v>78</v>
      </c>
      <c r="S1956" s="16" t="s">
        <v>78</v>
      </c>
      <c r="T1956" s="14" t="s">
        <v>90</v>
      </c>
      <c r="U1956" s="13" t="s">
        <v>684</v>
      </c>
      <c r="V1956" s="14" t="s">
        <v>685</v>
      </c>
      <c r="W1956" s="13" t="s">
        <v>83</v>
      </c>
      <c r="X1956" s="17" t="s">
        <v>642</v>
      </c>
      <c r="Y1956" s="14">
        <v>305</v>
      </c>
      <c r="Z1956" s="14" t="s">
        <v>686</v>
      </c>
      <c r="AA1956" s="13" t="s">
        <v>107</v>
      </c>
      <c r="AB1956" s="18" t="s">
        <v>108</v>
      </c>
      <c r="AC1956" s="4">
        <f t="shared" si="300"/>
        <v>1</v>
      </c>
      <c r="AD1956" s="2">
        <f>IF(COUNTIF(D$2:D1956,D1956)&gt;1,0,1)</f>
        <v>0</v>
      </c>
      <c r="AG1956" s="2">
        <f t="shared" si="301"/>
        <v>0</v>
      </c>
      <c r="AH1956" s="2">
        <f t="shared" si="307"/>
        <v>0</v>
      </c>
      <c r="AI1956" s="2">
        <f t="shared" si="302"/>
        <v>0</v>
      </c>
      <c r="AJ1956" s="44" t="str">
        <f t="shared" si="303"/>
        <v>52489065Y30037704A</v>
      </c>
      <c r="AK1956" s="2">
        <f>IF(COUNTIF(AJ$2:AJ1956,AJ1956)&gt;1,0,1)</f>
        <v>0</v>
      </c>
      <c r="AL1956" s="2">
        <f t="shared" si="304"/>
        <v>0</v>
      </c>
      <c r="AM1956" s="2">
        <f t="shared" si="305"/>
        <v>0</v>
      </c>
      <c r="AN1956" s="2">
        <f t="shared" si="306"/>
        <v>0</v>
      </c>
      <c r="AO1956" s="2" t="str">
        <f>VLOOKUP(D1956,'[1]Matriculados PD 2015_2019'!$D:$F,3,0)</f>
        <v>completo</v>
      </c>
      <c r="AP1956" s="2">
        <f t="shared" si="308"/>
        <v>0</v>
      </c>
      <c r="AQ1956" s="2">
        <f t="shared" si="309"/>
        <v>0</v>
      </c>
    </row>
    <row r="1957" spans="1:43">
      <c r="A1957" s="2">
        <v>536</v>
      </c>
      <c r="B1957" s="6" t="s">
        <v>636</v>
      </c>
      <c r="C1957" s="7" t="s">
        <v>120</v>
      </c>
      <c r="D1957" s="7" t="s">
        <v>783</v>
      </c>
      <c r="E1957" s="7">
        <v>20065566</v>
      </c>
      <c r="F1957" s="7">
        <v>102487</v>
      </c>
      <c r="G1957" s="8" t="s">
        <v>784</v>
      </c>
      <c r="H1957" s="7" t="s">
        <v>83</v>
      </c>
      <c r="I1957" s="7" t="s">
        <v>74</v>
      </c>
      <c r="J1957" s="8" t="s">
        <v>75</v>
      </c>
      <c r="K1957" s="8" t="s">
        <v>785</v>
      </c>
      <c r="L1957" s="7">
        <v>2018</v>
      </c>
      <c r="M1957" s="9">
        <v>43628</v>
      </c>
      <c r="N1957" s="10" t="s">
        <v>77</v>
      </c>
      <c r="O1957" s="10">
        <v>0</v>
      </c>
      <c r="P1957" s="10" t="s">
        <v>78</v>
      </c>
      <c r="Q1957" s="10" t="s">
        <v>78</v>
      </c>
      <c r="R1957" s="10" t="s">
        <v>78</v>
      </c>
      <c r="S1957" s="10" t="s">
        <v>79</v>
      </c>
      <c r="T1957" s="8" t="s">
        <v>80</v>
      </c>
      <c r="U1957" s="7" t="s">
        <v>786</v>
      </c>
      <c r="V1957" s="8" t="s">
        <v>787</v>
      </c>
      <c r="W1957" s="7" t="s">
        <v>83</v>
      </c>
      <c r="X1957" s="11" t="s">
        <v>105</v>
      </c>
      <c r="Y1957" s="8">
        <v>705</v>
      </c>
      <c r="Z1957" s="8" t="s">
        <v>106</v>
      </c>
      <c r="AA1957" s="7" t="s">
        <v>107</v>
      </c>
      <c r="AB1957" s="12" t="s">
        <v>108</v>
      </c>
      <c r="AC1957" s="4">
        <f t="shared" si="300"/>
        <v>1</v>
      </c>
      <c r="AD1957" s="2">
        <f>IF(COUNTIF(D$2:D1957,D1957)&gt;1,0,1)</f>
        <v>1</v>
      </c>
      <c r="AG1957" s="2">
        <f t="shared" si="301"/>
        <v>0</v>
      </c>
      <c r="AH1957" s="2">
        <f t="shared" si="307"/>
        <v>0</v>
      </c>
      <c r="AI1957" s="2">
        <f t="shared" si="302"/>
        <v>1</v>
      </c>
      <c r="AJ1957" s="44" t="str">
        <f t="shared" si="303"/>
        <v>71934648D05393383K</v>
      </c>
      <c r="AK1957" s="2">
        <f>IF(COUNTIF(AJ$2:AJ1957,AJ1957)&gt;1,0,1)</f>
        <v>1</v>
      </c>
      <c r="AL1957" s="2">
        <f t="shared" si="304"/>
        <v>1</v>
      </c>
      <c r="AM1957" s="2">
        <f t="shared" si="305"/>
        <v>1</v>
      </c>
      <c r="AN1957" s="2">
        <f t="shared" si="306"/>
        <v>0</v>
      </c>
      <c r="AO1957" s="2" t="str">
        <f>VLOOKUP(D1957,'[1]Matriculados PD 2015_2019'!$D:$F,3,0)</f>
        <v>completo</v>
      </c>
      <c r="AP1957" s="2">
        <f t="shared" si="308"/>
        <v>1</v>
      </c>
      <c r="AQ1957" s="2">
        <f t="shared" si="309"/>
        <v>0</v>
      </c>
    </row>
    <row r="1958" spans="1:43">
      <c r="A1958" s="2">
        <v>536</v>
      </c>
      <c r="B1958" s="5" t="s">
        <v>636</v>
      </c>
      <c r="C1958" s="13" t="s">
        <v>120</v>
      </c>
      <c r="D1958" s="13" t="s">
        <v>783</v>
      </c>
      <c r="E1958" s="13">
        <v>20065566</v>
      </c>
      <c r="F1958" s="13">
        <v>102487</v>
      </c>
      <c r="G1958" s="14" t="s">
        <v>784</v>
      </c>
      <c r="H1958" s="13" t="s">
        <v>83</v>
      </c>
      <c r="I1958" s="13" t="s">
        <v>74</v>
      </c>
      <c r="J1958" s="14" t="s">
        <v>75</v>
      </c>
      <c r="K1958" s="14" t="s">
        <v>785</v>
      </c>
      <c r="L1958" s="13">
        <v>2018</v>
      </c>
      <c r="M1958" s="15">
        <v>43628</v>
      </c>
      <c r="N1958" s="16" t="s">
        <v>77</v>
      </c>
      <c r="O1958" s="16">
        <v>0</v>
      </c>
      <c r="P1958" s="16" t="s">
        <v>78</v>
      </c>
      <c r="Q1958" s="16" t="s">
        <v>78</v>
      </c>
      <c r="R1958" s="16" t="s">
        <v>78</v>
      </c>
      <c r="S1958" s="16" t="s">
        <v>79</v>
      </c>
      <c r="T1958" s="14" t="s">
        <v>80</v>
      </c>
      <c r="U1958" s="13" t="s">
        <v>788</v>
      </c>
      <c r="V1958" s="14" t="s">
        <v>789</v>
      </c>
      <c r="W1958" s="13"/>
      <c r="X1958" s="17"/>
      <c r="Y1958" s="14"/>
      <c r="Z1958" s="14"/>
      <c r="AA1958" s="13"/>
      <c r="AB1958" s="18"/>
      <c r="AC1958" s="4">
        <f t="shared" si="300"/>
        <v>1</v>
      </c>
      <c r="AD1958" s="2">
        <f>IF(COUNTIF(D$2:D1958,D1958)&gt;1,0,1)</f>
        <v>0</v>
      </c>
      <c r="AG1958" s="2">
        <f t="shared" si="301"/>
        <v>0</v>
      </c>
      <c r="AH1958" s="2">
        <f t="shared" si="307"/>
        <v>0</v>
      </c>
      <c r="AI1958" s="2">
        <f t="shared" si="302"/>
        <v>0</v>
      </c>
      <c r="AJ1958" s="44" t="str">
        <f t="shared" si="303"/>
        <v>71934648D30547829B</v>
      </c>
      <c r="AK1958" s="2">
        <f>IF(COUNTIF(AJ$2:AJ1958,AJ1958)&gt;1,0,1)</f>
        <v>1</v>
      </c>
      <c r="AL1958" s="2">
        <f t="shared" si="304"/>
        <v>0</v>
      </c>
      <c r="AM1958" s="2">
        <f t="shared" si="305"/>
        <v>0</v>
      </c>
      <c r="AN1958" s="2">
        <f t="shared" si="306"/>
        <v>0</v>
      </c>
      <c r="AO1958" s="2" t="str">
        <f>VLOOKUP(D1958,'[1]Matriculados PD 2015_2019'!$D:$F,3,0)</f>
        <v>completo</v>
      </c>
      <c r="AP1958" s="2">
        <f t="shared" si="308"/>
        <v>0</v>
      </c>
      <c r="AQ1958" s="2">
        <f t="shared" si="309"/>
        <v>0</v>
      </c>
    </row>
    <row r="1959" spans="1:43">
      <c r="A1959" s="2">
        <v>536</v>
      </c>
      <c r="B1959" s="6" t="s">
        <v>636</v>
      </c>
      <c r="C1959" s="7" t="s">
        <v>120</v>
      </c>
      <c r="D1959" s="7" t="s">
        <v>783</v>
      </c>
      <c r="E1959" s="7">
        <v>20065566</v>
      </c>
      <c r="F1959" s="7">
        <v>102487</v>
      </c>
      <c r="G1959" s="8" t="s">
        <v>784</v>
      </c>
      <c r="H1959" s="7" t="s">
        <v>83</v>
      </c>
      <c r="I1959" s="7" t="s">
        <v>74</v>
      </c>
      <c r="J1959" s="8" t="s">
        <v>75</v>
      </c>
      <c r="K1959" s="8" t="s">
        <v>785</v>
      </c>
      <c r="L1959" s="7">
        <v>2018</v>
      </c>
      <c r="M1959" s="9">
        <v>43628</v>
      </c>
      <c r="N1959" s="10" t="s">
        <v>77</v>
      </c>
      <c r="O1959" s="10">
        <v>0</v>
      </c>
      <c r="P1959" s="10" t="s">
        <v>78</v>
      </c>
      <c r="Q1959" s="10" t="s">
        <v>78</v>
      </c>
      <c r="R1959" s="10" t="s">
        <v>78</v>
      </c>
      <c r="S1959" s="10" t="s">
        <v>79</v>
      </c>
      <c r="T1959" s="8" t="s">
        <v>80</v>
      </c>
      <c r="U1959" s="7" t="s">
        <v>790</v>
      </c>
      <c r="V1959" s="8" t="s">
        <v>791</v>
      </c>
      <c r="W1959" s="7"/>
      <c r="X1959" s="11"/>
      <c r="Y1959" s="8"/>
      <c r="Z1959" s="8"/>
      <c r="AA1959" s="7"/>
      <c r="AB1959" s="12"/>
      <c r="AC1959" s="4">
        <f t="shared" si="300"/>
        <v>1</v>
      </c>
      <c r="AD1959" s="2">
        <f>IF(COUNTIF(D$2:D1959,D1959)&gt;1,0,1)</f>
        <v>0</v>
      </c>
      <c r="AG1959" s="2">
        <f t="shared" si="301"/>
        <v>0</v>
      </c>
      <c r="AH1959" s="2">
        <f t="shared" si="307"/>
        <v>0</v>
      </c>
      <c r="AI1959" s="2">
        <f t="shared" si="302"/>
        <v>0</v>
      </c>
      <c r="AJ1959" s="44" t="str">
        <f t="shared" si="303"/>
        <v>71934648D30819480D</v>
      </c>
      <c r="AK1959" s="2">
        <f>IF(COUNTIF(AJ$2:AJ1959,AJ1959)&gt;1,0,1)</f>
        <v>1</v>
      </c>
      <c r="AL1959" s="2">
        <f t="shared" si="304"/>
        <v>0</v>
      </c>
      <c r="AM1959" s="2">
        <f t="shared" si="305"/>
        <v>0</v>
      </c>
      <c r="AN1959" s="2">
        <f t="shared" si="306"/>
        <v>0</v>
      </c>
      <c r="AO1959" s="2" t="str">
        <f>VLOOKUP(D1959,'[1]Matriculados PD 2015_2019'!$D:$F,3,0)</f>
        <v>completo</v>
      </c>
      <c r="AP1959" s="2">
        <f t="shared" si="308"/>
        <v>0</v>
      </c>
      <c r="AQ1959" s="2">
        <f t="shared" si="309"/>
        <v>0</v>
      </c>
    </row>
    <row r="1960" spans="1:43">
      <c r="A1960" s="2">
        <v>536</v>
      </c>
      <c r="B1960" s="5" t="s">
        <v>636</v>
      </c>
      <c r="C1960" s="13" t="s">
        <v>120</v>
      </c>
      <c r="D1960" s="13" t="s">
        <v>783</v>
      </c>
      <c r="E1960" s="13">
        <v>20065566</v>
      </c>
      <c r="F1960" s="13">
        <v>102487</v>
      </c>
      <c r="G1960" s="14" t="s">
        <v>784</v>
      </c>
      <c r="H1960" s="13" t="s">
        <v>83</v>
      </c>
      <c r="I1960" s="13" t="s">
        <v>74</v>
      </c>
      <c r="J1960" s="14" t="s">
        <v>75</v>
      </c>
      <c r="K1960" s="14" t="s">
        <v>785</v>
      </c>
      <c r="L1960" s="13">
        <v>2018</v>
      </c>
      <c r="M1960" s="15">
        <v>43628</v>
      </c>
      <c r="N1960" s="16" t="s">
        <v>77</v>
      </c>
      <c r="O1960" s="16">
        <v>0</v>
      </c>
      <c r="P1960" s="16" t="s">
        <v>78</v>
      </c>
      <c r="Q1960" s="16" t="s">
        <v>78</v>
      </c>
      <c r="R1960" s="16" t="s">
        <v>78</v>
      </c>
      <c r="S1960" s="16" t="s">
        <v>79</v>
      </c>
      <c r="T1960" s="14" t="s">
        <v>90</v>
      </c>
      <c r="U1960" s="13" t="s">
        <v>786</v>
      </c>
      <c r="V1960" s="14" t="s">
        <v>787</v>
      </c>
      <c r="W1960" s="13" t="s">
        <v>83</v>
      </c>
      <c r="X1960" s="17" t="s">
        <v>105</v>
      </c>
      <c r="Y1960" s="14">
        <v>705</v>
      </c>
      <c r="Z1960" s="14" t="s">
        <v>106</v>
      </c>
      <c r="AA1960" s="13" t="s">
        <v>107</v>
      </c>
      <c r="AB1960" s="18" t="s">
        <v>108</v>
      </c>
      <c r="AC1960" s="4">
        <f t="shared" si="300"/>
        <v>1</v>
      </c>
      <c r="AD1960" s="2">
        <f>IF(COUNTIF(D$2:D1960,D1960)&gt;1,0,1)</f>
        <v>0</v>
      </c>
      <c r="AG1960" s="2">
        <f t="shared" si="301"/>
        <v>0</v>
      </c>
      <c r="AH1960" s="2">
        <f t="shared" si="307"/>
        <v>0</v>
      </c>
      <c r="AI1960" s="2">
        <f t="shared" si="302"/>
        <v>0</v>
      </c>
      <c r="AJ1960" s="44" t="str">
        <f t="shared" si="303"/>
        <v>71934648D05393383K</v>
      </c>
      <c r="AK1960" s="2">
        <f>IF(COUNTIF(AJ$2:AJ1960,AJ1960)&gt;1,0,1)</f>
        <v>0</v>
      </c>
      <c r="AL1960" s="2">
        <f t="shared" si="304"/>
        <v>0</v>
      </c>
      <c r="AM1960" s="2">
        <f t="shared" si="305"/>
        <v>0</v>
      </c>
      <c r="AN1960" s="2">
        <f t="shared" si="306"/>
        <v>0</v>
      </c>
      <c r="AO1960" s="2" t="str">
        <f>VLOOKUP(D1960,'[1]Matriculados PD 2015_2019'!$D:$F,3,0)</f>
        <v>completo</v>
      </c>
      <c r="AP1960" s="2">
        <f t="shared" si="308"/>
        <v>0</v>
      </c>
      <c r="AQ1960" s="2">
        <f t="shared" si="309"/>
        <v>0</v>
      </c>
    </row>
    <row r="1961" spans="1:43">
      <c r="A1961" s="2">
        <v>536</v>
      </c>
      <c r="B1961" s="6" t="s">
        <v>636</v>
      </c>
      <c r="C1961" s="7" t="s">
        <v>120</v>
      </c>
      <c r="D1961" s="7" t="s">
        <v>792</v>
      </c>
      <c r="E1961" s="7">
        <v>20076716</v>
      </c>
      <c r="F1961" s="7">
        <v>102487</v>
      </c>
      <c r="G1961" s="8" t="s">
        <v>793</v>
      </c>
      <c r="H1961" s="7" t="s">
        <v>73</v>
      </c>
      <c r="I1961" s="7" t="s">
        <v>120</v>
      </c>
      <c r="J1961" s="8" t="s">
        <v>75</v>
      </c>
      <c r="K1961" s="8" t="s">
        <v>794</v>
      </c>
      <c r="L1961" s="7">
        <v>2018</v>
      </c>
      <c r="M1961" s="9">
        <v>43437</v>
      </c>
      <c r="N1961" s="10" t="s">
        <v>77</v>
      </c>
      <c r="O1961" s="10">
        <v>0</v>
      </c>
      <c r="P1961" s="10" t="s">
        <v>78</v>
      </c>
      <c r="Q1961" s="10" t="s">
        <v>79</v>
      </c>
      <c r="R1961" s="10" t="s">
        <v>78</v>
      </c>
      <c r="S1961" s="10" t="s">
        <v>78</v>
      </c>
      <c r="T1961" s="8" t="s">
        <v>80</v>
      </c>
      <c r="U1961" s="7" t="s">
        <v>795</v>
      </c>
      <c r="V1961" s="8" t="s">
        <v>796</v>
      </c>
      <c r="W1961" s="7" t="s">
        <v>83</v>
      </c>
      <c r="X1961" s="11" t="s">
        <v>4693</v>
      </c>
      <c r="Y1961" s="8">
        <v>235</v>
      </c>
      <c r="Z1961" s="8" t="s">
        <v>262</v>
      </c>
      <c r="AA1961" s="7" t="s">
        <v>263</v>
      </c>
      <c r="AB1961" s="12" t="s">
        <v>264</v>
      </c>
      <c r="AC1961" s="4">
        <f t="shared" si="300"/>
        <v>1</v>
      </c>
      <c r="AD1961" s="2">
        <f>IF(COUNTIF(D$2:D1961,D1961)&gt;1,0,1)</f>
        <v>1</v>
      </c>
      <c r="AG1961" s="2">
        <f t="shared" si="301"/>
        <v>1</v>
      </c>
      <c r="AH1961" s="2">
        <f t="shared" si="307"/>
        <v>0</v>
      </c>
      <c r="AI1961" s="2">
        <f t="shared" si="302"/>
        <v>1</v>
      </c>
      <c r="AJ1961" s="44" t="str">
        <f t="shared" si="303"/>
        <v>AN33920227219218Y</v>
      </c>
      <c r="AK1961" s="2">
        <f>IF(COUNTIF(AJ$2:AJ1961,AJ1961)&gt;1,0,1)</f>
        <v>1</v>
      </c>
      <c r="AL1961" s="2">
        <f t="shared" si="304"/>
        <v>1</v>
      </c>
      <c r="AM1961" s="2">
        <f t="shared" si="305"/>
        <v>0</v>
      </c>
      <c r="AN1961" s="2">
        <f t="shared" si="306"/>
        <v>1</v>
      </c>
      <c r="AO1961" s="2" t="str">
        <f>VLOOKUP(D1961,'[1]Matriculados PD 2015_2019'!$D:$F,3,0)</f>
        <v>completo</v>
      </c>
      <c r="AP1961" s="2">
        <f t="shared" si="308"/>
        <v>1</v>
      </c>
      <c r="AQ1961" s="2">
        <f t="shared" si="309"/>
        <v>0</v>
      </c>
    </row>
    <row r="1962" spans="1:43">
      <c r="A1962" s="2">
        <v>536</v>
      </c>
      <c r="B1962" s="6" t="s">
        <v>636</v>
      </c>
      <c r="C1962" s="7" t="s">
        <v>120</v>
      </c>
      <c r="D1962" s="7" t="s">
        <v>792</v>
      </c>
      <c r="E1962" s="7">
        <v>20076716</v>
      </c>
      <c r="F1962" s="7">
        <v>102487</v>
      </c>
      <c r="G1962" s="8" t="s">
        <v>793</v>
      </c>
      <c r="H1962" s="7" t="s">
        <v>73</v>
      </c>
      <c r="I1962" s="7" t="s">
        <v>120</v>
      </c>
      <c r="J1962" s="8" t="s">
        <v>75</v>
      </c>
      <c r="K1962" s="8" t="s">
        <v>794</v>
      </c>
      <c r="L1962" s="7">
        <v>2018</v>
      </c>
      <c r="M1962" s="9">
        <v>43437</v>
      </c>
      <c r="N1962" s="10" t="s">
        <v>77</v>
      </c>
      <c r="O1962" s="10">
        <v>0</v>
      </c>
      <c r="P1962" s="10" t="s">
        <v>78</v>
      </c>
      <c r="Q1962" s="10" t="s">
        <v>79</v>
      </c>
      <c r="R1962" s="10" t="s">
        <v>78</v>
      </c>
      <c r="S1962" s="10" t="s">
        <v>78</v>
      </c>
      <c r="T1962" s="8" t="s">
        <v>80</v>
      </c>
      <c r="U1962" s="7" t="s">
        <v>797</v>
      </c>
      <c r="V1962" s="8" t="s">
        <v>798</v>
      </c>
      <c r="W1962" s="7"/>
      <c r="X1962" s="11"/>
      <c r="Y1962" s="8"/>
      <c r="Z1962" s="8"/>
      <c r="AA1962" s="7"/>
      <c r="AB1962" s="12"/>
      <c r="AC1962" s="4">
        <f t="shared" si="300"/>
        <v>1</v>
      </c>
      <c r="AD1962" s="2">
        <f>IF(COUNTIF(D$2:D1962,D1962)&gt;1,0,1)</f>
        <v>0</v>
      </c>
      <c r="AG1962" s="2">
        <f t="shared" si="301"/>
        <v>0</v>
      </c>
      <c r="AH1962" s="2">
        <f t="shared" si="307"/>
        <v>0</v>
      </c>
      <c r="AI1962" s="2">
        <f t="shared" si="302"/>
        <v>0</v>
      </c>
      <c r="AJ1962" s="44" t="str">
        <f t="shared" si="303"/>
        <v>AN33920230791784M</v>
      </c>
      <c r="AK1962" s="2">
        <f>IF(COUNTIF(AJ$2:AJ1962,AJ1962)&gt;1,0,1)</f>
        <v>1</v>
      </c>
      <c r="AL1962" s="2">
        <f t="shared" si="304"/>
        <v>0</v>
      </c>
      <c r="AM1962" s="2">
        <f t="shared" si="305"/>
        <v>0</v>
      </c>
      <c r="AN1962" s="2">
        <f t="shared" si="306"/>
        <v>0</v>
      </c>
      <c r="AO1962" s="2" t="str">
        <f>VLOOKUP(D1962,'[1]Matriculados PD 2015_2019'!$D:$F,3,0)</f>
        <v>completo</v>
      </c>
      <c r="AP1962" s="2">
        <f t="shared" si="308"/>
        <v>0</v>
      </c>
      <c r="AQ1962" s="2">
        <f t="shared" si="309"/>
        <v>0</v>
      </c>
    </row>
    <row r="1963" spans="1:43">
      <c r="A1963" s="2">
        <v>536</v>
      </c>
      <c r="B1963" s="5" t="s">
        <v>636</v>
      </c>
      <c r="C1963" s="13" t="s">
        <v>120</v>
      </c>
      <c r="D1963" s="13" t="s">
        <v>792</v>
      </c>
      <c r="E1963" s="13">
        <v>20076716</v>
      </c>
      <c r="F1963" s="13">
        <v>102487</v>
      </c>
      <c r="G1963" s="14" t="s">
        <v>793</v>
      </c>
      <c r="H1963" s="13" t="s">
        <v>73</v>
      </c>
      <c r="I1963" s="13" t="s">
        <v>120</v>
      </c>
      <c r="J1963" s="14" t="s">
        <v>75</v>
      </c>
      <c r="K1963" s="14" t="s">
        <v>794</v>
      </c>
      <c r="L1963" s="13">
        <v>2018</v>
      </c>
      <c r="M1963" s="15">
        <v>43437</v>
      </c>
      <c r="N1963" s="16" t="s">
        <v>77</v>
      </c>
      <c r="O1963" s="16">
        <v>0</v>
      </c>
      <c r="P1963" s="16" t="s">
        <v>78</v>
      </c>
      <c r="Q1963" s="16" t="s">
        <v>79</v>
      </c>
      <c r="R1963" s="16" t="s">
        <v>78</v>
      </c>
      <c r="S1963" s="16" t="s">
        <v>78</v>
      </c>
      <c r="T1963" s="14" t="s">
        <v>90</v>
      </c>
      <c r="U1963" s="13" t="s">
        <v>795</v>
      </c>
      <c r="V1963" s="14" t="s">
        <v>796</v>
      </c>
      <c r="W1963" s="13" t="s">
        <v>83</v>
      </c>
      <c r="X1963" s="17" t="s">
        <v>4693</v>
      </c>
      <c r="Y1963" s="14">
        <v>235</v>
      </c>
      <c r="Z1963" s="14" t="s">
        <v>262</v>
      </c>
      <c r="AA1963" s="13" t="s">
        <v>263</v>
      </c>
      <c r="AB1963" s="18" t="s">
        <v>264</v>
      </c>
      <c r="AC1963" s="4">
        <f t="shared" si="300"/>
        <v>1</v>
      </c>
      <c r="AD1963" s="2">
        <f>IF(COUNTIF(D$2:D1963,D1963)&gt;1,0,1)</f>
        <v>0</v>
      </c>
      <c r="AG1963" s="2">
        <f t="shared" si="301"/>
        <v>0</v>
      </c>
      <c r="AH1963" s="2">
        <f t="shared" si="307"/>
        <v>0</v>
      </c>
      <c r="AI1963" s="2">
        <f t="shared" si="302"/>
        <v>0</v>
      </c>
      <c r="AJ1963" s="44" t="str">
        <f t="shared" si="303"/>
        <v>AN33920227219218Y</v>
      </c>
      <c r="AK1963" s="2">
        <f>IF(COUNTIF(AJ$2:AJ1963,AJ1963)&gt;1,0,1)</f>
        <v>0</v>
      </c>
      <c r="AL1963" s="2">
        <f t="shared" si="304"/>
        <v>0</v>
      </c>
      <c r="AM1963" s="2">
        <f t="shared" si="305"/>
        <v>0</v>
      </c>
      <c r="AN1963" s="2">
        <f t="shared" si="306"/>
        <v>0</v>
      </c>
      <c r="AO1963" s="2" t="str">
        <f>VLOOKUP(D1963,'[1]Matriculados PD 2015_2019'!$D:$F,3,0)</f>
        <v>completo</v>
      </c>
      <c r="AP1963" s="2">
        <f t="shared" si="308"/>
        <v>0</v>
      </c>
      <c r="AQ1963" s="2">
        <f t="shared" si="309"/>
        <v>0</v>
      </c>
    </row>
    <row r="1964" spans="1:43">
      <c r="A1964" s="2">
        <v>536</v>
      </c>
      <c r="B1964" s="6" t="s">
        <v>636</v>
      </c>
      <c r="C1964" s="7" t="s">
        <v>120</v>
      </c>
      <c r="D1964" s="7" t="s">
        <v>799</v>
      </c>
      <c r="E1964" s="7">
        <v>20053902</v>
      </c>
      <c r="F1964" s="7">
        <v>102487</v>
      </c>
      <c r="G1964" s="8" t="s">
        <v>800</v>
      </c>
      <c r="H1964" s="7" t="s">
        <v>73</v>
      </c>
      <c r="I1964" s="7" t="s">
        <v>801</v>
      </c>
      <c r="J1964" s="8" t="s">
        <v>75</v>
      </c>
      <c r="K1964" s="8" t="s">
        <v>802</v>
      </c>
      <c r="L1964" s="7">
        <v>2018</v>
      </c>
      <c r="M1964" s="9">
        <v>43503</v>
      </c>
      <c r="N1964" s="10" t="s">
        <v>78</v>
      </c>
      <c r="O1964" s="10">
        <v>0</v>
      </c>
      <c r="P1964" s="10" t="s">
        <v>78</v>
      </c>
      <c r="Q1964" s="10" t="s">
        <v>78</v>
      </c>
      <c r="R1964" s="10" t="s">
        <v>78</v>
      </c>
      <c r="S1964" s="10" t="s">
        <v>78</v>
      </c>
      <c r="T1964" s="8" t="s">
        <v>80</v>
      </c>
      <c r="U1964" s="7" t="s">
        <v>803</v>
      </c>
      <c r="V1964" s="8" t="s">
        <v>804</v>
      </c>
      <c r="W1964" s="7" t="s">
        <v>73</v>
      </c>
      <c r="X1964" s="11" t="s">
        <v>419</v>
      </c>
      <c r="Y1964" s="8">
        <v>265</v>
      </c>
      <c r="Z1964" s="8" t="s">
        <v>492</v>
      </c>
      <c r="AA1964" s="7" t="s">
        <v>99</v>
      </c>
      <c r="AB1964" s="12" t="s">
        <v>100</v>
      </c>
      <c r="AC1964" s="4">
        <f t="shared" si="300"/>
        <v>1</v>
      </c>
      <c r="AD1964" s="2">
        <f>IF(COUNTIF(D$2:D1964,D1964)&gt;1,0,1)</f>
        <v>1</v>
      </c>
      <c r="AG1964" s="2">
        <f t="shared" si="301"/>
        <v>0</v>
      </c>
      <c r="AH1964" s="2">
        <f t="shared" si="307"/>
        <v>0</v>
      </c>
      <c r="AI1964" s="2">
        <f t="shared" si="302"/>
        <v>0</v>
      </c>
      <c r="AJ1964" s="44" t="str">
        <f t="shared" si="303"/>
        <v>G1263928530061310B</v>
      </c>
      <c r="AK1964" s="2">
        <f>IF(COUNTIF(AJ$2:AJ1964,AJ1964)&gt;1,0,1)</f>
        <v>1</v>
      </c>
      <c r="AL1964" s="2">
        <f t="shared" si="304"/>
        <v>1</v>
      </c>
      <c r="AM1964" s="2">
        <f t="shared" si="305"/>
        <v>0</v>
      </c>
      <c r="AN1964" s="2">
        <f t="shared" si="306"/>
        <v>1</v>
      </c>
      <c r="AO1964" s="2" t="str">
        <f>VLOOKUP(D1964,'[1]Matriculados PD 2015_2019'!$D:$F,3,0)</f>
        <v>completo</v>
      </c>
      <c r="AP1964" s="2">
        <f t="shared" si="308"/>
        <v>1</v>
      </c>
      <c r="AQ1964" s="2">
        <f t="shared" si="309"/>
        <v>0</v>
      </c>
    </row>
    <row r="1965" spans="1:43">
      <c r="A1965" s="2">
        <v>536</v>
      </c>
      <c r="B1965" s="6" t="s">
        <v>636</v>
      </c>
      <c r="C1965" s="7" t="s">
        <v>120</v>
      </c>
      <c r="D1965" s="7" t="s">
        <v>799</v>
      </c>
      <c r="E1965" s="7">
        <v>20053902</v>
      </c>
      <c r="F1965" s="7">
        <v>102487</v>
      </c>
      <c r="G1965" s="8" t="s">
        <v>800</v>
      </c>
      <c r="H1965" s="7" t="s">
        <v>73</v>
      </c>
      <c r="I1965" s="7" t="s">
        <v>801</v>
      </c>
      <c r="J1965" s="8" t="s">
        <v>75</v>
      </c>
      <c r="K1965" s="8" t="s">
        <v>802</v>
      </c>
      <c r="L1965" s="7">
        <v>2018</v>
      </c>
      <c r="M1965" s="9">
        <v>43503</v>
      </c>
      <c r="N1965" s="10" t="s">
        <v>78</v>
      </c>
      <c r="O1965" s="10">
        <v>0</v>
      </c>
      <c r="P1965" s="10" t="s">
        <v>78</v>
      </c>
      <c r="Q1965" s="10" t="s">
        <v>78</v>
      </c>
      <c r="R1965" s="10" t="s">
        <v>78</v>
      </c>
      <c r="S1965" s="10" t="s">
        <v>78</v>
      </c>
      <c r="T1965" s="8" t="s">
        <v>80</v>
      </c>
      <c r="U1965" s="7" t="s">
        <v>805</v>
      </c>
      <c r="V1965" s="8" t="s">
        <v>806</v>
      </c>
      <c r="W1965" s="7" t="s">
        <v>73</v>
      </c>
      <c r="X1965" s="11" t="s">
        <v>4693</v>
      </c>
      <c r="Y1965" s="8">
        <v>235</v>
      </c>
      <c r="Z1965" s="8" t="s">
        <v>262</v>
      </c>
      <c r="AA1965" s="7" t="s">
        <v>263</v>
      </c>
      <c r="AB1965" s="12" t="s">
        <v>264</v>
      </c>
      <c r="AC1965" s="4">
        <f t="shared" si="300"/>
        <v>1</v>
      </c>
      <c r="AD1965" s="2">
        <f>IF(COUNTIF(D$2:D1965,D1965)&gt;1,0,1)</f>
        <v>0</v>
      </c>
      <c r="AG1965" s="2">
        <f t="shared" si="301"/>
        <v>0</v>
      </c>
      <c r="AH1965" s="2">
        <f t="shared" si="307"/>
        <v>0</v>
      </c>
      <c r="AI1965" s="2">
        <f t="shared" si="302"/>
        <v>0</v>
      </c>
      <c r="AJ1965" s="44" t="str">
        <f t="shared" si="303"/>
        <v>G1263928530531500N</v>
      </c>
      <c r="AK1965" s="2">
        <f>IF(COUNTIF(AJ$2:AJ1965,AJ1965)&gt;1,0,1)</f>
        <v>1</v>
      </c>
      <c r="AL1965" s="2">
        <f t="shared" si="304"/>
        <v>0</v>
      </c>
      <c r="AM1965" s="2">
        <f t="shared" si="305"/>
        <v>0</v>
      </c>
      <c r="AN1965" s="2">
        <f t="shared" si="306"/>
        <v>0</v>
      </c>
      <c r="AO1965" s="2" t="str">
        <f>VLOOKUP(D1965,'[1]Matriculados PD 2015_2019'!$D:$F,3,0)</f>
        <v>completo</v>
      </c>
      <c r="AP1965" s="2">
        <f t="shared" si="308"/>
        <v>0</v>
      </c>
      <c r="AQ1965" s="2">
        <f t="shared" si="309"/>
        <v>0</v>
      </c>
    </row>
    <row r="1966" spans="1:43">
      <c r="A1966" s="2">
        <v>536</v>
      </c>
      <c r="B1966" s="5" t="s">
        <v>636</v>
      </c>
      <c r="C1966" s="13" t="s">
        <v>120</v>
      </c>
      <c r="D1966" s="13" t="s">
        <v>799</v>
      </c>
      <c r="E1966" s="13">
        <v>20053902</v>
      </c>
      <c r="F1966" s="13">
        <v>102487</v>
      </c>
      <c r="G1966" s="14" t="s">
        <v>800</v>
      </c>
      <c r="H1966" s="13" t="s">
        <v>73</v>
      </c>
      <c r="I1966" s="13" t="s">
        <v>801</v>
      </c>
      <c r="J1966" s="14" t="s">
        <v>75</v>
      </c>
      <c r="K1966" s="14" t="s">
        <v>802</v>
      </c>
      <c r="L1966" s="13">
        <v>2018</v>
      </c>
      <c r="M1966" s="15">
        <v>43503</v>
      </c>
      <c r="N1966" s="16" t="s">
        <v>78</v>
      </c>
      <c r="O1966" s="16">
        <v>0</v>
      </c>
      <c r="P1966" s="16" t="s">
        <v>78</v>
      </c>
      <c r="Q1966" s="16" t="s">
        <v>78</v>
      </c>
      <c r="R1966" s="16" t="s">
        <v>78</v>
      </c>
      <c r="S1966" s="16" t="s">
        <v>78</v>
      </c>
      <c r="T1966" s="14" t="s">
        <v>90</v>
      </c>
      <c r="U1966" s="13" t="s">
        <v>805</v>
      </c>
      <c r="V1966" s="14" t="s">
        <v>806</v>
      </c>
      <c r="W1966" s="13" t="s">
        <v>73</v>
      </c>
      <c r="X1966" s="17" t="s">
        <v>4693</v>
      </c>
      <c r="Y1966" s="14">
        <v>235</v>
      </c>
      <c r="Z1966" s="14" t="s">
        <v>262</v>
      </c>
      <c r="AA1966" s="13" t="s">
        <v>263</v>
      </c>
      <c r="AB1966" s="18" t="s">
        <v>264</v>
      </c>
      <c r="AC1966" s="4">
        <f t="shared" si="300"/>
        <v>1</v>
      </c>
      <c r="AD1966" s="2">
        <f>IF(COUNTIF(D$2:D1966,D1966)&gt;1,0,1)</f>
        <v>0</v>
      </c>
      <c r="AG1966" s="2">
        <f t="shared" si="301"/>
        <v>0</v>
      </c>
      <c r="AH1966" s="2">
        <f t="shared" si="307"/>
        <v>0</v>
      </c>
      <c r="AI1966" s="2">
        <f t="shared" si="302"/>
        <v>0</v>
      </c>
      <c r="AJ1966" s="44" t="str">
        <f t="shared" si="303"/>
        <v>G1263928530531500N</v>
      </c>
      <c r="AK1966" s="2">
        <f>IF(COUNTIF(AJ$2:AJ1966,AJ1966)&gt;1,0,1)</f>
        <v>0</v>
      </c>
      <c r="AL1966" s="2">
        <f t="shared" si="304"/>
        <v>0</v>
      </c>
      <c r="AM1966" s="2">
        <f t="shared" si="305"/>
        <v>0</v>
      </c>
      <c r="AN1966" s="2">
        <f t="shared" si="306"/>
        <v>0</v>
      </c>
      <c r="AO1966" s="2" t="str">
        <f>VLOOKUP(D1966,'[1]Matriculados PD 2015_2019'!$D:$F,3,0)</f>
        <v>completo</v>
      </c>
      <c r="AP1966" s="2">
        <f t="shared" si="308"/>
        <v>0</v>
      </c>
      <c r="AQ1966" s="2">
        <f t="shared" si="309"/>
        <v>0</v>
      </c>
    </row>
    <row r="1967" spans="1:43">
      <c r="A1967" s="2">
        <v>537</v>
      </c>
      <c r="B1967" s="6" t="s">
        <v>807</v>
      </c>
      <c r="C1967" s="7" t="s">
        <v>91</v>
      </c>
      <c r="D1967" s="7" t="s">
        <v>808</v>
      </c>
      <c r="E1967" s="7">
        <v>20084412</v>
      </c>
      <c r="F1967" s="7">
        <v>102488</v>
      </c>
      <c r="G1967" s="8" t="s">
        <v>809</v>
      </c>
      <c r="H1967" s="7" t="s">
        <v>83</v>
      </c>
      <c r="I1967" s="7" t="s">
        <v>810</v>
      </c>
      <c r="J1967" s="8" t="s">
        <v>75</v>
      </c>
      <c r="K1967" s="8" t="s">
        <v>811</v>
      </c>
      <c r="L1967" s="7">
        <v>2018</v>
      </c>
      <c r="M1967" s="9">
        <v>43593</v>
      </c>
      <c r="N1967" s="10" t="s">
        <v>77</v>
      </c>
      <c r="O1967" s="10">
        <v>0</v>
      </c>
      <c r="P1967" s="10" t="s">
        <v>78</v>
      </c>
      <c r="Q1967" s="10" t="s">
        <v>78</v>
      </c>
      <c r="R1967" s="10" t="s">
        <v>78</v>
      </c>
      <c r="S1967" s="10" t="s">
        <v>79</v>
      </c>
      <c r="T1967" s="8" t="s">
        <v>80</v>
      </c>
      <c r="U1967" s="7" t="s">
        <v>812</v>
      </c>
      <c r="V1967" s="8" t="s">
        <v>813</v>
      </c>
      <c r="W1967" s="7" t="s">
        <v>73</v>
      </c>
      <c r="X1967" s="11" t="s">
        <v>814</v>
      </c>
      <c r="Y1967" s="8">
        <v>345</v>
      </c>
      <c r="Z1967" s="8" t="s">
        <v>815</v>
      </c>
      <c r="AA1967" s="7" t="s">
        <v>781</v>
      </c>
      <c r="AB1967" s="12" t="s">
        <v>782</v>
      </c>
      <c r="AC1967" s="4">
        <f t="shared" si="300"/>
        <v>1</v>
      </c>
      <c r="AD1967" s="2">
        <f>IF(COUNTIF(D$2:D1967,D1967)&gt;1,0,1)</f>
        <v>1</v>
      </c>
      <c r="AG1967" s="2">
        <f t="shared" si="301"/>
        <v>0</v>
      </c>
      <c r="AH1967" s="2">
        <f t="shared" si="307"/>
        <v>0</v>
      </c>
      <c r="AI1967" s="2">
        <f t="shared" si="302"/>
        <v>1</v>
      </c>
      <c r="AJ1967" s="44" t="str">
        <f t="shared" si="303"/>
        <v>P4481422730540346A</v>
      </c>
      <c r="AK1967" s="2">
        <f>IF(COUNTIF(AJ$2:AJ1967,AJ1967)&gt;1,0,1)</f>
        <v>1</v>
      </c>
      <c r="AL1967" s="2">
        <f t="shared" si="304"/>
        <v>1</v>
      </c>
      <c r="AM1967" s="2">
        <f t="shared" si="305"/>
        <v>1</v>
      </c>
      <c r="AN1967" s="2">
        <f t="shared" si="306"/>
        <v>1</v>
      </c>
      <c r="AO1967" s="2" t="str">
        <f>VLOOKUP(D1967,'[1]Matriculados PD 2015_2019'!$D:$F,3,0)</f>
        <v>completo</v>
      </c>
      <c r="AP1967" s="2">
        <f t="shared" si="308"/>
        <v>1</v>
      </c>
      <c r="AQ1967" s="2">
        <f t="shared" si="309"/>
        <v>0</v>
      </c>
    </row>
    <row r="1968" spans="1:43">
      <c r="A1968" s="2">
        <v>537</v>
      </c>
      <c r="B1968" s="5" t="s">
        <v>807</v>
      </c>
      <c r="C1968" s="13" t="s">
        <v>91</v>
      </c>
      <c r="D1968" s="13" t="s">
        <v>808</v>
      </c>
      <c r="E1968" s="13">
        <v>20084412</v>
      </c>
      <c r="F1968" s="13">
        <v>102488</v>
      </c>
      <c r="G1968" s="14" t="s">
        <v>809</v>
      </c>
      <c r="H1968" s="13" t="s">
        <v>83</v>
      </c>
      <c r="I1968" s="13" t="s">
        <v>810</v>
      </c>
      <c r="J1968" s="14" t="s">
        <v>75</v>
      </c>
      <c r="K1968" s="14" t="s">
        <v>811</v>
      </c>
      <c r="L1968" s="13">
        <v>2018</v>
      </c>
      <c r="M1968" s="15">
        <v>43593</v>
      </c>
      <c r="N1968" s="16" t="s">
        <v>77</v>
      </c>
      <c r="O1968" s="16">
        <v>0</v>
      </c>
      <c r="P1968" s="16" t="s">
        <v>78</v>
      </c>
      <c r="Q1968" s="16" t="s">
        <v>78</v>
      </c>
      <c r="R1968" s="16" t="s">
        <v>78</v>
      </c>
      <c r="S1968" s="16" t="s">
        <v>79</v>
      </c>
      <c r="T1968" s="14" t="s">
        <v>80</v>
      </c>
      <c r="U1968" s="13" t="s">
        <v>816</v>
      </c>
      <c r="V1968" s="14" t="s">
        <v>817</v>
      </c>
      <c r="W1968" s="13" t="s">
        <v>83</v>
      </c>
      <c r="X1968" s="17" t="s">
        <v>814</v>
      </c>
      <c r="Y1968" s="14">
        <v>345</v>
      </c>
      <c r="Z1968" s="14" t="s">
        <v>815</v>
      </c>
      <c r="AA1968" s="13" t="s">
        <v>781</v>
      </c>
      <c r="AB1968" s="18" t="s">
        <v>782</v>
      </c>
      <c r="AC1968" s="4">
        <f t="shared" si="300"/>
        <v>1</v>
      </c>
      <c r="AD1968" s="2">
        <f>IF(COUNTIF(D$2:D1968,D1968)&gt;1,0,1)</f>
        <v>0</v>
      </c>
      <c r="AG1968" s="2">
        <f t="shared" si="301"/>
        <v>0</v>
      </c>
      <c r="AH1968" s="2">
        <f t="shared" si="307"/>
        <v>0</v>
      </c>
      <c r="AI1968" s="2">
        <f t="shared" si="302"/>
        <v>0</v>
      </c>
      <c r="AJ1968" s="44" t="str">
        <f t="shared" si="303"/>
        <v>P4481422745747819Z</v>
      </c>
      <c r="AK1968" s="2">
        <f>IF(COUNTIF(AJ$2:AJ1968,AJ1968)&gt;1,0,1)</f>
        <v>1</v>
      </c>
      <c r="AL1968" s="2">
        <f t="shared" si="304"/>
        <v>0</v>
      </c>
      <c r="AM1968" s="2">
        <f t="shared" si="305"/>
        <v>0</v>
      </c>
      <c r="AN1968" s="2">
        <f t="shared" si="306"/>
        <v>0</v>
      </c>
      <c r="AO1968" s="2" t="str">
        <f>VLOOKUP(D1968,'[1]Matriculados PD 2015_2019'!$D:$F,3,0)</f>
        <v>completo</v>
      </c>
      <c r="AP1968" s="2">
        <f t="shared" si="308"/>
        <v>0</v>
      </c>
      <c r="AQ1968" s="2">
        <f t="shared" si="309"/>
        <v>0</v>
      </c>
    </row>
    <row r="1969" spans="1:43">
      <c r="A1969" s="2">
        <v>537</v>
      </c>
      <c r="B1969" s="6" t="s">
        <v>807</v>
      </c>
      <c r="C1969" s="7" t="s">
        <v>91</v>
      </c>
      <c r="D1969" s="7" t="s">
        <v>808</v>
      </c>
      <c r="E1969" s="7">
        <v>20084412</v>
      </c>
      <c r="F1969" s="7">
        <v>102488</v>
      </c>
      <c r="G1969" s="8" t="s">
        <v>809</v>
      </c>
      <c r="H1969" s="7" t="s">
        <v>83</v>
      </c>
      <c r="I1969" s="7" t="s">
        <v>810</v>
      </c>
      <c r="J1969" s="8" t="s">
        <v>75</v>
      </c>
      <c r="K1969" s="8" t="s">
        <v>811</v>
      </c>
      <c r="L1969" s="7">
        <v>2018</v>
      </c>
      <c r="M1969" s="9">
        <v>43593</v>
      </c>
      <c r="N1969" s="10" t="s">
        <v>77</v>
      </c>
      <c r="O1969" s="10">
        <v>0</v>
      </c>
      <c r="P1969" s="10" t="s">
        <v>78</v>
      </c>
      <c r="Q1969" s="10" t="s">
        <v>78</v>
      </c>
      <c r="R1969" s="10" t="s">
        <v>78</v>
      </c>
      <c r="S1969" s="10" t="s">
        <v>79</v>
      </c>
      <c r="T1969" s="8" t="s">
        <v>90</v>
      </c>
      <c r="U1969" s="7" t="s">
        <v>812</v>
      </c>
      <c r="V1969" s="8" t="s">
        <v>813</v>
      </c>
      <c r="W1969" s="7" t="s">
        <v>73</v>
      </c>
      <c r="X1969" s="11" t="s">
        <v>814</v>
      </c>
      <c r="Y1969" s="8">
        <v>345</v>
      </c>
      <c r="Z1969" s="8" t="s">
        <v>815</v>
      </c>
      <c r="AA1969" s="7" t="s">
        <v>781</v>
      </c>
      <c r="AB1969" s="12" t="s">
        <v>782</v>
      </c>
      <c r="AC1969" s="4">
        <f t="shared" si="300"/>
        <v>1</v>
      </c>
      <c r="AD1969" s="2">
        <f>IF(COUNTIF(D$2:D1969,D1969)&gt;1,0,1)</f>
        <v>0</v>
      </c>
      <c r="AG1969" s="2">
        <f t="shared" si="301"/>
        <v>0</v>
      </c>
      <c r="AH1969" s="2">
        <f t="shared" si="307"/>
        <v>0</v>
      </c>
      <c r="AI1969" s="2">
        <f t="shared" si="302"/>
        <v>0</v>
      </c>
      <c r="AJ1969" s="44" t="str">
        <f t="shared" si="303"/>
        <v>P4481422730540346A</v>
      </c>
      <c r="AK1969" s="2">
        <f>IF(COUNTIF(AJ$2:AJ1969,AJ1969)&gt;1,0,1)</f>
        <v>0</v>
      </c>
      <c r="AL1969" s="2">
        <f t="shared" si="304"/>
        <v>0</v>
      </c>
      <c r="AM1969" s="2">
        <f t="shared" si="305"/>
        <v>0</v>
      </c>
      <c r="AN1969" s="2">
        <f t="shared" si="306"/>
        <v>0</v>
      </c>
      <c r="AO1969" s="2" t="str">
        <f>VLOOKUP(D1969,'[1]Matriculados PD 2015_2019'!$D:$F,3,0)</f>
        <v>completo</v>
      </c>
      <c r="AP1969" s="2">
        <f t="shared" si="308"/>
        <v>0</v>
      </c>
      <c r="AQ1969" s="2">
        <f t="shared" si="309"/>
        <v>0</v>
      </c>
    </row>
    <row r="1970" spans="1:43">
      <c r="A1970" s="2">
        <v>537</v>
      </c>
      <c r="B1970" s="6" t="s">
        <v>807</v>
      </c>
      <c r="C1970" s="7" t="s">
        <v>120</v>
      </c>
      <c r="D1970" s="7">
        <v>10913445</v>
      </c>
      <c r="E1970" s="7">
        <v>20039469</v>
      </c>
      <c r="F1970" s="7">
        <v>102488</v>
      </c>
      <c r="G1970" s="8" t="s">
        <v>818</v>
      </c>
      <c r="H1970" s="7" t="s">
        <v>83</v>
      </c>
      <c r="I1970" s="7" t="s">
        <v>819</v>
      </c>
      <c r="J1970" s="8" t="s">
        <v>75</v>
      </c>
      <c r="K1970" s="8" t="s">
        <v>820</v>
      </c>
      <c r="L1970" s="7">
        <v>2018</v>
      </c>
      <c r="M1970" s="9">
        <v>43476</v>
      </c>
      <c r="N1970" s="10" t="s">
        <v>77</v>
      </c>
      <c r="O1970" s="10">
        <v>0</v>
      </c>
      <c r="P1970" s="10" t="s">
        <v>78</v>
      </c>
      <c r="Q1970" s="10" t="s">
        <v>79</v>
      </c>
      <c r="R1970" s="10" t="s">
        <v>78</v>
      </c>
      <c r="S1970" s="10" t="s">
        <v>78</v>
      </c>
      <c r="T1970" s="8" t="s">
        <v>80</v>
      </c>
      <c r="U1970" s="7" t="s">
        <v>821</v>
      </c>
      <c r="V1970" s="8" t="s">
        <v>822</v>
      </c>
      <c r="W1970" s="7" t="s">
        <v>83</v>
      </c>
      <c r="X1970" s="11" t="s">
        <v>4691</v>
      </c>
      <c r="Y1970" s="8">
        <v>285</v>
      </c>
      <c r="Z1970" s="8" t="s">
        <v>823</v>
      </c>
      <c r="AA1970" s="7" t="s">
        <v>781</v>
      </c>
      <c r="AB1970" s="12" t="s">
        <v>782</v>
      </c>
      <c r="AC1970" s="4">
        <f t="shared" si="300"/>
        <v>1</v>
      </c>
      <c r="AD1970" s="2">
        <f>IF(COUNTIF(D$2:D1970,D1970)&gt;1,0,1)</f>
        <v>1</v>
      </c>
      <c r="AG1970" s="2">
        <f t="shared" si="301"/>
        <v>1</v>
      </c>
      <c r="AH1970" s="2">
        <f t="shared" si="307"/>
        <v>0</v>
      </c>
      <c r="AI1970" s="2">
        <f t="shared" si="302"/>
        <v>1</v>
      </c>
      <c r="AJ1970" s="44" t="str">
        <f t="shared" si="303"/>
        <v>1091344519095870M</v>
      </c>
      <c r="AK1970" s="2">
        <f>IF(COUNTIF(AJ$2:AJ1970,AJ1970)&gt;1,0,1)</f>
        <v>1</v>
      </c>
      <c r="AL1970" s="2">
        <f t="shared" si="304"/>
        <v>0</v>
      </c>
      <c r="AM1970" s="2">
        <f t="shared" si="305"/>
        <v>0</v>
      </c>
      <c r="AN1970" s="2">
        <f t="shared" si="306"/>
        <v>1</v>
      </c>
      <c r="AO1970" s="2" t="str">
        <f>VLOOKUP(D1970,'[1]Matriculados PD 2015_2019'!$D:$F,3,0)</f>
        <v>completo</v>
      </c>
      <c r="AP1970" s="2">
        <f t="shared" si="308"/>
        <v>1</v>
      </c>
      <c r="AQ1970" s="2">
        <f t="shared" si="309"/>
        <v>0</v>
      </c>
    </row>
    <row r="1971" spans="1:43">
      <c r="A1971" s="2">
        <v>537</v>
      </c>
      <c r="B1971" s="5" t="s">
        <v>807</v>
      </c>
      <c r="C1971" s="13" t="s">
        <v>120</v>
      </c>
      <c r="D1971" s="13">
        <v>10913445</v>
      </c>
      <c r="E1971" s="13">
        <v>20039469</v>
      </c>
      <c r="F1971" s="13">
        <v>102488</v>
      </c>
      <c r="G1971" s="14" t="s">
        <v>818</v>
      </c>
      <c r="H1971" s="13" t="s">
        <v>83</v>
      </c>
      <c r="I1971" s="13" t="s">
        <v>819</v>
      </c>
      <c r="J1971" s="14" t="s">
        <v>75</v>
      </c>
      <c r="K1971" s="14" t="s">
        <v>820</v>
      </c>
      <c r="L1971" s="13">
        <v>2018</v>
      </c>
      <c r="M1971" s="15">
        <v>43476</v>
      </c>
      <c r="N1971" s="16" t="s">
        <v>77</v>
      </c>
      <c r="O1971" s="16">
        <v>0</v>
      </c>
      <c r="P1971" s="16" t="s">
        <v>78</v>
      </c>
      <c r="Q1971" s="16" t="s">
        <v>79</v>
      </c>
      <c r="R1971" s="16" t="s">
        <v>78</v>
      </c>
      <c r="S1971" s="16" t="s">
        <v>78</v>
      </c>
      <c r="T1971" s="14" t="s">
        <v>90</v>
      </c>
      <c r="U1971" s="13" t="s">
        <v>821</v>
      </c>
      <c r="V1971" s="14" t="s">
        <v>822</v>
      </c>
      <c r="W1971" s="13" t="s">
        <v>83</v>
      </c>
      <c r="X1971" s="17" t="s">
        <v>4691</v>
      </c>
      <c r="Y1971" s="14">
        <v>285</v>
      </c>
      <c r="Z1971" s="14" t="s">
        <v>823</v>
      </c>
      <c r="AA1971" s="13" t="s">
        <v>781</v>
      </c>
      <c r="AB1971" s="18" t="s">
        <v>782</v>
      </c>
      <c r="AC1971" s="4">
        <f t="shared" si="300"/>
        <v>1</v>
      </c>
      <c r="AD1971" s="2">
        <f>IF(COUNTIF(D$2:D1971,D1971)&gt;1,0,1)</f>
        <v>0</v>
      </c>
      <c r="AG1971" s="2">
        <f t="shared" si="301"/>
        <v>0</v>
      </c>
      <c r="AH1971" s="2">
        <f t="shared" si="307"/>
        <v>0</v>
      </c>
      <c r="AI1971" s="2">
        <f t="shared" si="302"/>
        <v>0</v>
      </c>
      <c r="AJ1971" s="44" t="str">
        <f t="shared" si="303"/>
        <v>1091344519095870M</v>
      </c>
      <c r="AK1971" s="2">
        <f>IF(COUNTIF(AJ$2:AJ1971,AJ1971)&gt;1,0,1)</f>
        <v>0</v>
      </c>
      <c r="AL1971" s="2">
        <f t="shared" si="304"/>
        <v>0</v>
      </c>
      <c r="AM1971" s="2">
        <f t="shared" si="305"/>
        <v>0</v>
      </c>
      <c r="AN1971" s="2">
        <f t="shared" si="306"/>
        <v>0</v>
      </c>
      <c r="AO1971" s="2" t="str">
        <f>VLOOKUP(D1971,'[1]Matriculados PD 2015_2019'!$D:$F,3,0)</f>
        <v>completo</v>
      </c>
      <c r="AP1971" s="2">
        <f t="shared" si="308"/>
        <v>0</v>
      </c>
      <c r="AQ1971" s="2">
        <f t="shared" si="309"/>
        <v>0</v>
      </c>
    </row>
    <row r="1972" spans="1:43">
      <c r="A1972" s="2">
        <v>537</v>
      </c>
      <c r="B1972" s="5" t="s">
        <v>807</v>
      </c>
      <c r="C1972" s="13" t="s">
        <v>120</v>
      </c>
      <c r="D1972" s="13" t="s">
        <v>824</v>
      </c>
      <c r="E1972" s="13">
        <v>20052121</v>
      </c>
      <c r="F1972" s="13">
        <v>102488</v>
      </c>
      <c r="G1972" s="14" t="s">
        <v>825</v>
      </c>
      <c r="H1972" s="13" t="s">
        <v>73</v>
      </c>
      <c r="I1972" s="13" t="s">
        <v>74</v>
      </c>
      <c r="J1972" s="14" t="s">
        <v>75</v>
      </c>
      <c r="K1972" s="14" t="s">
        <v>826</v>
      </c>
      <c r="L1972" s="13">
        <v>2018</v>
      </c>
      <c r="M1972" s="15">
        <v>43580</v>
      </c>
      <c r="N1972" s="16" t="s">
        <v>77</v>
      </c>
      <c r="O1972" s="16">
        <v>0</v>
      </c>
      <c r="P1972" s="16" t="s">
        <v>78</v>
      </c>
      <c r="Q1972" s="16" t="s">
        <v>78</v>
      </c>
      <c r="R1972" s="16" t="s">
        <v>78</v>
      </c>
      <c r="S1972" s="16" t="s">
        <v>78</v>
      </c>
      <c r="T1972" s="14" t="s">
        <v>80</v>
      </c>
      <c r="U1972" s="13" t="s">
        <v>827</v>
      </c>
      <c r="V1972" s="14" t="s">
        <v>828</v>
      </c>
      <c r="W1972" s="13" t="s">
        <v>73</v>
      </c>
      <c r="X1972" s="17" t="s">
        <v>1708</v>
      </c>
      <c r="Y1972" s="14">
        <v>814</v>
      </c>
      <c r="Z1972" s="14" t="s">
        <v>829</v>
      </c>
      <c r="AA1972" s="13" t="s">
        <v>263</v>
      </c>
      <c r="AB1972" s="18" t="s">
        <v>264</v>
      </c>
      <c r="AC1972" s="4">
        <f t="shared" si="300"/>
        <v>1</v>
      </c>
      <c r="AD1972" s="2">
        <f>IF(COUNTIF(D$2:D1972,D1972)&gt;1,0,1)</f>
        <v>1</v>
      </c>
      <c r="AG1972" s="2">
        <f t="shared" si="301"/>
        <v>0</v>
      </c>
      <c r="AH1972" s="2">
        <f t="shared" si="307"/>
        <v>0</v>
      </c>
      <c r="AI1972" s="2">
        <f t="shared" si="302"/>
        <v>1</v>
      </c>
      <c r="AJ1972" s="44" t="str">
        <f t="shared" si="303"/>
        <v>05675800K30798891M</v>
      </c>
      <c r="AK1972" s="2">
        <f>IF(COUNTIF(AJ$2:AJ1972,AJ1972)&gt;1,0,1)</f>
        <v>1</v>
      </c>
      <c r="AL1972" s="2">
        <f t="shared" si="304"/>
        <v>1</v>
      </c>
      <c r="AM1972" s="2">
        <f t="shared" si="305"/>
        <v>0</v>
      </c>
      <c r="AN1972" s="2">
        <f t="shared" si="306"/>
        <v>0</v>
      </c>
      <c r="AO1972" s="2" t="str">
        <f>VLOOKUP(D1972,'[1]Matriculados PD 2015_2019'!$D:$F,3,0)</f>
        <v>completo</v>
      </c>
      <c r="AP1972" s="2">
        <f t="shared" si="308"/>
        <v>1</v>
      </c>
      <c r="AQ1972" s="2">
        <f t="shared" si="309"/>
        <v>0</v>
      </c>
    </row>
    <row r="1973" spans="1:43">
      <c r="A1973" s="2">
        <v>537</v>
      </c>
      <c r="B1973" s="6" t="s">
        <v>807</v>
      </c>
      <c r="C1973" s="7" t="s">
        <v>120</v>
      </c>
      <c r="D1973" s="7" t="s">
        <v>824</v>
      </c>
      <c r="E1973" s="7">
        <v>20052121</v>
      </c>
      <c r="F1973" s="7">
        <v>102488</v>
      </c>
      <c r="G1973" s="8" t="s">
        <v>825</v>
      </c>
      <c r="H1973" s="7" t="s">
        <v>73</v>
      </c>
      <c r="I1973" s="7" t="s">
        <v>74</v>
      </c>
      <c r="J1973" s="8" t="s">
        <v>75</v>
      </c>
      <c r="K1973" s="8" t="s">
        <v>826</v>
      </c>
      <c r="L1973" s="7">
        <v>2018</v>
      </c>
      <c r="M1973" s="9">
        <v>43580</v>
      </c>
      <c r="N1973" s="10" t="s">
        <v>77</v>
      </c>
      <c r="O1973" s="10">
        <v>0</v>
      </c>
      <c r="P1973" s="10" t="s">
        <v>78</v>
      </c>
      <c r="Q1973" s="10" t="s">
        <v>78</v>
      </c>
      <c r="R1973" s="10" t="s">
        <v>78</v>
      </c>
      <c r="S1973" s="10" t="s">
        <v>78</v>
      </c>
      <c r="T1973" s="8" t="s">
        <v>80</v>
      </c>
      <c r="U1973" s="7" t="s">
        <v>830</v>
      </c>
      <c r="V1973" s="8" t="s">
        <v>831</v>
      </c>
      <c r="W1973" s="7" t="s">
        <v>73</v>
      </c>
      <c r="X1973" s="11" t="s">
        <v>565</v>
      </c>
      <c r="Y1973" s="8">
        <v>335</v>
      </c>
      <c r="Z1973" s="8" t="s">
        <v>832</v>
      </c>
      <c r="AA1973" s="7" t="s">
        <v>781</v>
      </c>
      <c r="AB1973" s="12" t="s">
        <v>782</v>
      </c>
      <c r="AC1973" s="4">
        <f t="shared" si="300"/>
        <v>1</v>
      </c>
      <c r="AD1973" s="2">
        <f>IF(COUNTIF(D$2:D1973,D1973)&gt;1,0,1)</f>
        <v>0</v>
      </c>
      <c r="AG1973" s="2">
        <f t="shared" si="301"/>
        <v>0</v>
      </c>
      <c r="AH1973" s="2">
        <f t="shared" si="307"/>
        <v>0</v>
      </c>
      <c r="AI1973" s="2">
        <f t="shared" si="302"/>
        <v>0</v>
      </c>
      <c r="AJ1973" s="44" t="str">
        <f t="shared" si="303"/>
        <v>05675800K45738854L</v>
      </c>
      <c r="AK1973" s="2">
        <f>IF(COUNTIF(AJ$2:AJ1973,AJ1973)&gt;1,0,1)</f>
        <v>1</v>
      </c>
      <c r="AL1973" s="2">
        <f t="shared" si="304"/>
        <v>0</v>
      </c>
      <c r="AM1973" s="2">
        <f t="shared" si="305"/>
        <v>0</v>
      </c>
      <c r="AN1973" s="2">
        <f t="shared" si="306"/>
        <v>0</v>
      </c>
      <c r="AO1973" s="2" t="str">
        <f>VLOOKUP(D1973,'[1]Matriculados PD 2015_2019'!$D:$F,3,0)</f>
        <v>completo</v>
      </c>
      <c r="AP1973" s="2">
        <f t="shared" si="308"/>
        <v>0</v>
      </c>
      <c r="AQ1973" s="2">
        <f t="shared" si="309"/>
        <v>0</v>
      </c>
    </row>
    <row r="1974" spans="1:43">
      <c r="A1974" s="2">
        <v>537</v>
      </c>
      <c r="B1974" s="5" t="s">
        <v>807</v>
      </c>
      <c r="C1974" s="13" t="s">
        <v>120</v>
      </c>
      <c r="D1974" s="13" t="s">
        <v>824</v>
      </c>
      <c r="E1974" s="13">
        <v>20052121</v>
      </c>
      <c r="F1974" s="13">
        <v>102488</v>
      </c>
      <c r="G1974" s="14" t="s">
        <v>825</v>
      </c>
      <c r="H1974" s="13" t="s">
        <v>73</v>
      </c>
      <c r="I1974" s="13" t="s">
        <v>74</v>
      </c>
      <c r="J1974" s="14" t="s">
        <v>75</v>
      </c>
      <c r="K1974" s="14" t="s">
        <v>826</v>
      </c>
      <c r="L1974" s="13">
        <v>2018</v>
      </c>
      <c r="M1974" s="15">
        <v>43580</v>
      </c>
      <c r="N1974" s="16" t="s">
        <v>77</v>
      </c>
      <c r="O1974" s="16">
        <v>0</v>
      </c>
      <c r="P1974" s="16" t="s">
        <v>78</v>
      </c>
      <c r="Q1974" s="16" t="s">
        <v>78</v>
      </c>
      <c r="R1974" s="16" t="s">
        <v>78</v>
      </c>
      <c r="S1974" s="16" t="s">
        <v>78</v>
      </c>
      <c r="T1974" s="14" t="s">
        <v>90</v>
      </c>
      <c r="U1974" s="13" t="s">
        <v>827</v>
      </c>
      <c r="V1974" s="14" t="s">
        <v>828</v>
      </c>
      <c r="W1974" s="13" t="s">
        <v>73</v>
      </c>
      <c r="X1974" s="17" t="s">
        <v>1708</v>
      </c>
      <c r="Y1974" s="14">
        <v>814</v>
      </c>
      <c r="Z1974" s="14" t="s">
        <v>829</v>
      </c>
      <c r="AA1974" s="13" t="s">
        <v>263</v>
      </c>
      <c r="AB1974" s="18" t="s">
        <v>264</v>
      </c>
      <c r="AC1974" s="4">
        <f t="shared" si="300"/>
        <v>1</v>
      </c>
      <c r="AD1974" s="2">
        <f>IF(COUNTIF(D$2:D1974,D1974)&gt;1,0,1)</f>
        <v>0</v>
      </c>
      <c r="AG1974" s="2">
        <f t="shared" si="301"/>
        <v>0</v>
      </c>
      <c r="AH1974" s="2">
        <f t="shared" si="307"/>
        <v>0</v>
      </c>
      <c r="AI1974" s="2">
        <f t="shared" si="302"/>
        <v>0</v>
      </c>
      <c r="AJ1974" s="44" t="str">
        <f t="shared" si="303"/>
        <v>05675800K30798891M</v>
      </c>
      <c r="AK1974" s="2">
        <f>IF(COUNTIF(AJ$2:AJ1974,AJ1974)&gt;1,0,1)</f>
        <v>0</v>
      </c>
      <c r="AL1974" s="2">
        <f t="shared" si="304"/>
        <v>0</v>
      </c>
      <c r="AM1974" s="2">
        <f t="shared" si="305"/>
        <v>0</v>
      </c>
      <c r="AN1974" s="2">
        <f t="shared" si="306"/>
        <v>0</v>
      </c>
      <c r="AO1974" s="2" t="str">
        <f>VLOOKUP(D1974,'[1]Matriculados PD 2015_2019'!$D:$F,3,0)</f>
        <v>completo</v>
      </c>
      <c r="AP1974" s="2">
        <f t="shared" si="308"/>
        <v>0</v>
      </c>
      <c r="AQ1974" s="2">
        <f t="shared" si="309"/>
        <v>0</v>
      </c>
    </row>
    <row r="1975" spans="1:43">
      <c r="A1975" s="2">
        <v>537</v>
      </c>
      <c r="B1975" s="6" t="s">
        <v>807</v>
      </c>
      <c r="C1975" s="7" t="s">
        <v>120</v>
      </c>
      <c r="D1975" s="7" t="s">
        <v>833</v>
      </c>
      <c r="E1975" s="7">
        <v>20053388</v>
      </c>
      <c r="F1975" s="7">
        <v>102488</v>
      </c>
      <c r="G1975" s="8" t="s">
        <v>834</v>
      </c>
      <c r="H1975" s="7" t="s">
        <v>73</v>
      </c>
      <c r="I1975" s="7" t="s">
        <v>301</v>
      </c>
      <c r="J1975" s="8" t="s">
        <v>75</v>
      </c>
      <c r="K1975" s="8" t="s">
        <v>835</v>
      </c>
      <c r="L1975" s="7">
        <v>2018</v>
      </c>
      <c r="M1975" s="9">
        <v>43560</v>
      </c>
      <c r="N1975" s="10" t="s">
        <v>77</v>
      </c>
      <c r="O1975" s="10">
        <v>0</v>
      </c>
      <c r="P1975" s="10" t="s">
        <v>78</v>
      </c>
      <c r="Q1975" s="10" t="s">
        <v>78</v>
      </c>
      <c r="R1975" s="10" t="s">
        <v>78</v>
      </c>
      <c r="S1975" s="10" t="s">
        <v>78</v>
      </c>
      <c r="T1975" s="8" t="s">
        <v>80</v>
      </c>
      <c r="U1975" s="7" t="s">
        <v>836</v>
      </c>
      <c r="V1975" s="8" t="s">
        <v>837</v>
      </c>
      <c r="W1975" s="7" t="s">
        <v>83</v>
      </c>
      <c r="X1975" s="11" t="s">
        <v>4691</v>
      </c>
      <c r="Y1975" s="8">
        <v>583</v>
      </c>
      <c r="Z1975" s="8" t="s">
        <v>838</v>
      </c>
      <c r="AA1975" s="7" t="s">
        <v>781</v>
      </c>
      <c r="AB1975" s="12" t="s">
        <v>782</v>
      </c>
      <c r="AC1975" s="4">
        <f t="shared" si="300"/>
        <v>1</v>
      </c>
      <c r="AD1975" s="2">
        <f>IF(COUNTIF(D$2:D1975,D1975)&gt;1,0,1)</f>
        <v>1</v>
      </c>
      <c r="AG1975" s="2">
        <f t="shared" si="301"/>
        <v>0</v>
      </c>
      <c r="AH1975" s="2">
        <f t="shared" si="307"/>
        <v>0</v>
      </c>
      <c r="AI1975" s="2">
        <f t="shared" si="302"/>
        <v>1</v>
      </c>
      <c r="AJ1975" s="44" t="str">
        <f t="shared" si="303"/>
        <v>2776664AA30950730K</v>
      </c>
      <c r="AK1975" s="2">
        <f>IF(COUNTIF(AJ$2:AJ1975,AJ1975)&gt;1,0,1)</f>
        <v>1</v>
      </c>
      <c r="AL1975" s="2">
        <f t="shared" si="304"/>
        <v>1</v>
      </c>
      <c r="AM1975" s="2">
        <f t="shared" si="305"/>
        <v>0</v>
      </c>
      <c r="AN1975" s="2">
        <f t="shared" si="306"/>
        <v>1</v>
      </c>
      <c r="AO1975" s="2" t="str">
        <f>VLOOKUP(D1975,'[1]Matriculados PD 2015_2019'!$D:$F,3,0)</f>
        <v>completo</v>
      </c>
      <c r="AP1975" s="2">
        <f t="shared" si="308"/>
        <v>1</v>
      </c>
      <c r="AQ1975" s="2">
        <f t="shared" si="309"/>
        <v>0</v>
      </c>
    </row>
    <row r="1976" spans="1:43">
      <c r="A1976" s="2">
        <v>537</v>
      </c>
      <c r="B1976" s="5" t="s">
        <v>807</v>
      </c>
      <c r="C1976" s="13" t="s">
        <v>120</v>
      </c>
      <c r="D1976" s="13" t="s">
        <v>833</v>
      </c>
      <c r="E1976" s="13">
        <v>20053388</v>
      </c>
      <c r="F1976" s="13">
        <v>102488</v>
      </c>
      <c r="G1976" s="14" t="s">
        <v>834</v>
      </c>
      <c r="H1976" s="13" t="s">
        <v>73</v>
      </c>
      <c r="I1976" s="13" t="s">
        <v>301</v>
      </c>
      <c r="J1976" s="14" t="s">
        <v>75</v>
      </c>
      <c r="K1976" s="14" t="s">
        <v>835</v>
      </c>
      <c r="L1976" s="13">
        <v>2018</v>
      </c>
      <c r="M1976" s="15">
        <v>43560</v>
      </c>
      <c r="N1976" s="16" t="s">
        <v>77</v>
      </c>
      <c r="O1976" s="16">
        <v>0</v>
      </c>
      <c r="P1976" s="16" t="s">
        <v>78</v>
      </c>
      <c r="Q1976" s="16" t="s">
        <v>78</v>
      </c>
      <c r="R1976" s="16" t="s">
        <v>78</v>
      </c>
      <c r="S1976" s="16" t="s">
        <v>78</v>
      </c>
      <c r="T1976" s="14" t="s">
        <v>80</v>
      </c>
      <c r="U1976" s="13" t="s">
        <v>839</v>
      </c>
      <c r="V1976" s="14" t="s">
        <v>840</v>
      </c>
      <c r="W1976" s="13"/>
      <c r="X1976" s="17"/>
      <c r="Y1976" s="14"/>
      <c r="Z1976" s="14"/>
      <c r="AA1976" s="13"/>
      <c r="AB1976" s="18"/>
      <c r="AC1976" s="4">
        <f t="shared" si="300"/>
        <v>1</v>
      </c>
      <c r="AD1976" s="2">
        <f>IF(COUNTIF(D$2:D1976,D1976)&gt;1,0,1)</f>
        <v>0</v>
      </c>
      <c r="AG1976" s="2">
        <f t="shared" si="301"/>
        <v>0</v>
      </c>
      <c r="AH1976" s="2">
        <f t="shared" si="307"/>
        <v>0</v>
      </c>
      <c r="AI1976" s="2">
        <f t="shared" si="302"/>
        <v>0</v>
      </c>
      <c r="AJ1976" s="44" t="str">
        <f t="shared" si="303"/>
        <v>2776664AAAR1950125</v>
      </c>
      <c r="AK1976" s="2">
        <f>IF(COUNTIF(AJ$2:AJ1976,AJ1976)&gt;1,0,1)</f>
        <v>1</v>
      </c>
      <c r="AL1976" s="2">
        <f t="shared" si="304"/>
        <v>0</v>
      </c>
      <c r="AM1976" s="2">
        <f t="shared" si="305"/>
        <v>0</v>
      </c>
      <c r="AN1976" s="2">
        <f t="shared" si="306"/>
        <v>0</v>
      </c>
      <c r="AO1976" s="2" t="str">
        <f>VLOOKUP(D1976,'[1]Matriculados PD 2015_2019'!$D:$F,3,0)</f>
        <v>completo</v>
      </c>
      <c r="AP1976" s="2">
        <f t="shared" si="308"/>
        <v>0</v>
      </c>
      <c r="AQ1976" s="2">
        <f t="shared" si="309"/>
        <v>0</v>
      </c>
    </row>
    <row r="1977" spans="1:43">
      <c r="A1977" s="2">
        <v>537</v>
      </c>
      <c r="B1977" s="6" t="s">
        <v>807</v>
      </c>
      <c r="C1977" s="7" t="s">
        <v>120</v>
      </c>
      <c r="D1977" s="7" t="s">
        <v>833</v>
      </c>
      <c r="E1977" s="7">
        <v>20053388</v>
      </c>
      <c r="F1977" s="7">
        <v>102488</v>
      </c>
      <c r="G1977" s="8" t="s">
        <v>834</v>
      </c>
      <c r="H1977" s="7" t="s">
        <v>73</v>
      </c>
      <c r="I1977" s="7" t="s">
        <v>301</v>
      </c>
      <c r="J1977" s="8" t="s">
        <v>75</v>
      </c>
      <c r="K1977" s="8" t="s">
        <v>835</v>
      </c>
      <c r="L1977" s="7">
        <v>2018</v>
      </c>
      <c r="M1977" s="9">
        <v>43560</v>
      </c>
      <c r="N1977" s="10" t="s">
        <v>77</v>
      </c>
      <c r="O1977" s="10">
        <v>0</v>
      </c>
      <c r="P1977" s="10" t="s">
        <v>78</v>
      </c>
      <c r="Q1977" s="10" t="s">
        <v>78</v>
      </c>
      <c r="R1977" s="10" t="s">
        <v>78</v>
      </c>
      <c r="S1977" s="10" t="s">
        <v>78</v>
      </c>
      <c r="T1977" s="8" t="s">
        <v>90</v>
      </c>
      <c r="U1977" s="7" t="s">
        <v>836</v>
      </c>
      <c r="V1977" s="8" t="s">
        <v>837</v>
      </c>
      <c r="W1977" s="7" t="s">
        <v>83</v>
      </c>
      <c r="X1977" s="11" t="s">
        <v>4691</v>
      </c>
      <c r="Y1977" s="8">
        <v>583</v>
      </c>
      <c r="Z1977" s="8" t="s">
        <v>838</v>
      </c>
      <c r="AA1977" s="7" t="s">
        <v>781</v>
      </c>
      <c r="AB1977" s="12" t="s">
        <v>782</v>
      </c>
      <c r="AC1977" s="4">
        <f t="shared" si="300"/>
        <v>1</v>
      </c>
      <c r="AD1977" s="2">
        <f>IF(COUNTIF(D$2:D1977,D1977)&gt;1,0,1)</f>
        <v>0</v>
      </c>
      <c r="AG1977" s="2">
        <f t="shared" si="301"/>
        <v>0</v>
      </c>
      <c r="AH1977" s="2">
        <f t="shared" si="307"/>
        <v>0</v>
      </c>
      <c r="AI1977" s="2">
        <f t="shared" si="302"/>
        <v>0</v>
      </c>
      <c r="AJ1977" s="44" t="str">
        <f t="shared" si="303"/>
        <v>2776664AA30950730K</v>
      </c>
      <c r="AK1977" s="2">
        <f>IF(COUNTIF(AJ$2:AJ1977,AJ1977)&gt;1,0,1)</f>
        <v>0</v>
      </c>
      <c r="AL1977" s="2">
        <f t="shared" si="304"/>
        <v>0</v>
      </c>
      <c r="AM1977" s="2">
        <f t="shared" si="305"/>
        <v>0</v>
      </c>
      <c r="AN1977" s="2">
        <f t="shared" si="306"/>
        <v>0</v>
      </c>
      <c r="AO1977" s="2" t="str">
        <f>VLOOKUP(D1977,'[1]Matriculados PD 2015_2019'!$D:$F,3,0)</f>
        <v>completo</v>
      </c>
      <c r="AP1977" s="2">
        <f t="shared" si="308"/>
        <v>0</v>
      </c>
      <c r="AQ1977" s="2">
        <f t="shared" si="309"/>
        <v>0</v>
      </c>
    </row>
    <row r="1978" spans="1:43">
      <c r="A1978" s="2">
        <v>537</v>
      </c>
      <c r="B1978" s="6" t="s">
        <v>807</v>
      </c>
      <c r="C1978" s="7" t="s">
        <v>120</v>
      </c>
      <c r="D1978" s="7" t="s">
        <v>841</v>
      </c>
      <c r="E1978" s="7">
        <v>17357</v>
      </c>
      <c r="F1978" s="7">
        <v>102488</v>
      </c>
      <c r="G1978" s="8" t="s">
        <v>842</v>
      </c>
      <c r="H1978" s="7" t="s">
        <v>83</v>
      </c>
      <c r="I1978" s="7" t="s">
        <v>74</v>
      </c>
      <c r="J1978" s="8" t="s">
        <v>75</v>
      </c>
      <c r="K1978" s="8" t="s">
        <v>843</v>
      </c>
      <c r="L1978" s="7">
        <v>2018</v>
      </c>
      <c r="M1978" s="9">
        <v>43507</v>
      </c>
      <c r="N1978" s="10" t="s">
        <v>77</v>
      </c>
      <c r="O1978" s="10">
        <v>0</v>
      </c>
      <c r="P1978" s="10" t="s">
        <v>78</v>
      </c>
      <c r="Q1978" s="10" t="s">
        <v>78</v>
      </c>
      <c r="R1978" s="10" t="s">
        <v>78</v>
      </c>
      <c r="S1978" s="10" t="s">
        <v>79</v>
      </c>
      <c r="T1978" s="8" t="s">
        <v>80</v>
      </c>
      <c r="U1978" s="7" t="s">
        <v>844</v>
      </c>
      <c r="V1978" s="8" t="s">
        <v>845</v>
      </c>
      <c r="W1978" s="7" t="s">
        <v>83</v>
      </c>
      <c r="X1978" s="11" t="s">
        <v>4691</v>
      </c>
      <c r="Y1978" s="8">
        <v>583</v>
      </c>
      <c r="Z1978" s="8" t="s">
        <v>838</v>
      </c>
      <c r="AA1978" s="7" t="s">
        <v>781</v>
      </c>
      <c r="AB1978" s="12" t="s">
        <v>782</v>
      </c>
      <c r="AC1978" s="4">
        <f t="shared" si="300"/>
        <v>1</v>
      </c>
      <c r="AD1978" s="2">
        <f>IF(COUNTIF(D$2:D1978,D1978)&gt;1,0,1)</f>
        <v>1</v>
      </c>
      <c r="AG1978" s="2">
        <f t="shared" si="301"/>
        <v>0</v>
      </c>
      <c r="AH1978" s="2">
        <f t="shared" si="307"/>
        <v>0</v>
      </c>
      <c r="AI1978" s="2">
        <f t="shared" si="302"/>
        <v>1</v>
      </c>
      <c r="AJ1978" s="44" t="str">
        <f t="shared" si="303"/>
        <v>30814054B30449241R</v>
      </c>
      <c r="AK1978" s="2">
        <f>IF(COUNTIF(AJ$2:AJ1978,AJ1978)&gt;1,0,1)</f>
        <v>1</v>
      </c>
      <c r="AL1978" s="2">
        <f t="shared" si="304"/>
        <v>0</v>
      </c>
      <c r="AM1978" s="2">
        <f t="shared" si="305"/>
        <v>1</v>
      </c>
      <c r="AN1978" s="2">
        <f t="shared" si="306"/>
        <v>0</v>
      </c>
      <c r="AO1978" s="2" t="str">
        <f>VLOOKUP(D1978,'[1]Matriculados PD 2015_2019'!$D:$F,3,0)</f>
        <v>completo</v>
      </c>
      <c r="AP1978" s="2">
        <f t="shared" si="308"/>
        <v>1</v>
      </c>
      <c r="AQ1978" s="2">
        <f t="shared" si="309"/>
        <v>0</v>
      </c>
    </row>
    <row r="1979" spans="1:43">
      <c r="A1979" s="2">
        <v>537</v>
      </c>
      <c r="B1979" s="5" t="s">
        <v>807</v>
      </c>
      <c r="C1979" s="13" t="s">
        <v>120</v>
      </c>
      <c r="D1979" s="13" t="s">
        <v>841</v>
      </c>
      <c r="E1979" s="13">
        <v>17357</v>
      </c>
      <c r="F1979" s="13">
        <v>102488</v>
      </c>
      <c r="G1979" s="14" t="s">
        <v>842</v>
      </c>
      <c r="H1979" s="13" t="s">
        <v>83</v>
      </c>
      <c r="I1979" s="13" t="s">
        <v>74</v>
      </c>
      <c r="J1979" s="14" t="s">
        <v>75</v>
      </c>
      <c r="K1979" s="14" t="s">
        <v>843</v>
      </c>
      <c r="L1979" s="13">
        <v>2018</v>
      </c>
      <c r="M1979" s="15">
        <v>43507</v>
      </c>
      <c r="N1979" s="16" t="s">
        <v>77</v>
      </c>
      <c r="O1979" s="16">
        <v>0</v>
      </c>
      <c r="P1979" s="16" t="s">
        <v>78</v>
      </c>
      <c r="Q1979" s="16" t="s">
        <v>78</v>
      </c>
      <c r="R1979" s="16" t="s">
        <v>78</v>
      </c>
      <c r="S1979" s="16" t="s">
        <v>79</v>
      </c>
      <c r="T1979" s="14" t="s">
        <v>90</v>
      </c>
      <c r="U1979" s="13" t="s">
        <v>844</v>
      </c>
      <c r="V1979" s="14" t="s">
        <v>845</v>
      </c>
      <c r="W1979" s="13" t="s">
        <v>83</v>
      </c>
      <c r="X1979" s="17" t="s">
        <v>4691</v>
      </c>
      <c r="Y1979" s="14">
        <v>583</v>
      </c>
      <c r="Z1979" s="14" t="s">
        <v>838</v>
      </c>
      <c r="AA1979" s="13" t="s">
        <v>781</v>
      </c>
      <c r="AB1979" s="18" t="s">
        <v>782</v>
      </c>
      <c r="AC1979" s="4">
        <f t="shared" si="300"/>
        <v>1</v>
      </c>
      <c r="AD1979" s="2">
        <f>IF(COUNTIF(D$2:D1979,D1979)&gt;1,0,1)</f>
        <v>0</v>
      </c>
      <c r="AG1979" s="2">
        <f t="shared" si="301"/>
        <v>0</v>
      </c>
      <c r="AH1979" s="2">
        <f t="shared" si="307"/>
        <v>0</v>
      </c>
      <c r="AI1979" s="2">
        <f t="shared" si="302"/>
        <v>0</v>
      </c>
      <c r="AJ1979" s="44" t="str">
        <f t="shared" si="303"/>
        <v>30814054B30449241R</v>
      </c>
      <c r="AK1979" s="2">
        <f>IF(COUNTIF(AJ$2:AJ1979,AJ1979)&gt;1,0,1)</f>
        <v>0</v>
      </c>
      <c r="AL1979" s="2">
        <f t="shared" si="304"/>
        <v>0</v>
      </c>
      <c r="AM1979" s="2">
        <f t="shared" si="305"/>
        <v>0</v>
      </c>
      <c r="AN1979" s="2">
        <f t="shared" si="306"/>
        <v>0</v>
      </c>
      <c r="AO1979" s="2" t="str">
        <f>VLOOKUP(D1979,'[1]Matriculados PD 2015_2019'!$D:$F,3,0)</f>
        <v>completo</v>
      </c>
      <c r="AP1979" s="2">
        <f t="shared" si="308"/>
        <v>0</v>
      </c>
      <c r="AQ1979" s="2">
        <f t="shared" si="309"/>
        <v>0</v>
      </c>
    </row>
    <row r="1980" spans="1:43">
      <c r="A1980" s="2">
        <v>537</v>
      </c>
      <c r="B1980" s="6" t="s">
        <v>807</v>
      </c>
      <c r="C1980" s="7" t="s">
        <v>120</v>
      </c>
      <c r="D1980" s="7" t="s">
        <v>846</v>
      </c>
      <c r="E1980" s="7">
        <v>10103745</v>
      </c>
      <c r="F1980" s="7">
        <v>102488</v>
      </c>
      <c r="G1980" s="8" t="s">
        <v>847</v>
      </c>
      <c r="H1980" s="7" t="s">
        <v>73</v>
      </c>
      <c r="I1980" s="7" t="s">
        <v>74</v>
      </c>
      <c r="J1980" s="8" t="s">
        <v>75</v>
      </c>
      <c r="K1980" s="8" t="s">
        <v>848</v>
      </c>
      <c r="L1980" s="7">
        <v>2018</v>
      </c>
      <c r="M1980" s="9">
        <v>43636</v>
      </c>
      <c r="N1980" s="10" t="s">
        <v>77</v>
      </c>
      <c r="O1980" s="10">
        <v>0</v>
      </c>
      <c r="P1980" s="10" t="s">
        <v>78</v>
      </c>
      <c r="Q1980" s="10" t="s">
        <v>78</v>
      </c>
      <c r="R1980" s="10" t="s">
        <v>78</v>
      </c>
      <c r="S1980" s="10" t="s">
        <v>78</v>
      </c>
      <c r="T1980" s="8" t="s">
        <v>80</v>
      </c>
      <c r="U1980" s="7" t="s">
        <v>849</v>
      </c>
      <c r="V1980" s="8" t="s">
        <v>850</v>
      </c>
      <c r="W1980" s="7"/>
      <c r="X1980" s="11"/>
      <c r="Y1980" s="8"/>
      <c r="Z1980" s="8"/>
      <c r="AA1980" s="7"/>
      <c r="AB1980" s="12"/>
      <c r="AC1980" s="4">
        <f t="shared" si="300"/>
        <v>1</v>
      </c>
      <c r="AD1980" s="2">
        <f>IF(COUNTIF(D$2:D1980,D1980)&gt;1,0,1)</f>
        <v>1</v>
      </c>
      <c r="AG1980" s="2">
        <f t="shared" si="301"/>
        <v>0</v>
      </c>
      <c r="AH1980" s="2">
        <f t="shared" si="307"/>
        <v>0</v>
      </c>
      <c r="AI1980" s="2">
        <f t="shared" si="302"/>
        <v>1</v>
      </c>
      <c r="AJ1980" s="44" t="str">
        <f t="shared" si="303"/>
        <v>30833151H18529160M</v>
      </c>
      <c r="AK1980" s="2">
        <f>IF(COUNTIF(AJ$2:AJ1980,AJ1980)&gt;1,0,1)</f>
        <v>1</v>
      </c>
      <c r="AL1980" s="2">
        <f t="shared" si="304"/>
        <v>1</v>
      </c>
      <c r="AM1980" s="2">
        <f t="shared" si="305"/>
        <v>0</v>
      </c>
      <c r="AN1980" s="2">
        <f t="shared" si="306"/>
        <v>0</v>
      </c>
      <c r="AO1980" s="2" t="str">
        <f>VLOOKUP(D1980,'[1]Matriculados PD 2015_2019'!$D:$F,3,0)</f>
        <v>completo</v>
      </c>
      <c r="AP1980" s="2">
        <f t="shared" si="308"/>
        <v>1</v>
      </c>
      <c r="AQ1980" s="2">
        <f t="shared" si="309"/>
        <v>0</v>
      </c>
    </row>
    <row r="1981" spans="1:43">
      <c r="A1981" s="2">
        <v>537</v>
      </c>
      <c r="B1981" s="6" t="s">
        <v>807</v>
      </c>
      <c r="C1981" s="7" t="s">
        <v>120</v>
      </c>
      <c r="D1981" s="7" t="s">
        <v>846</v>
      </c>
      <c r="E1981" s="7">
        <v>10103745</v>
      </c>
      <c r="F1981" s="7">
        <v>102488</v>
      </c>
      <c r="G1981" s="8" t="s">
        <v>847</v>
      </c>
      <c r="H1981" s="7" t="s">
        <v>73</v>
      </c>
      <c r="I1981" s="7" t="s">
        <v>74</v>
      </c>
      <c r="J1981" s="8" t="s">
        <v>75</v>
      </c>
      <c r="K1981" s="8" t="s">
        <v>848</v>
      </c>
      <c r="L1981" s="7">
        <v>2018</v>
      </c>
      <c r="M1981" s="9">
        <v>43636</v>
      </c>
      <c r="N1981" s="10" t="s">
        <v>77</v>
      </c>
      <c r="O1981" s="10">
        <v>0</v>
      </c>
      <c r="P1981" s="10" t="s">
        <v>78</v>
      </c>
      <c r="Q1981" s="10" t="s">
        <v>78</v>
      </c>
      <c r="R1981" s="10" t="s">
        <v>78</v>
      </c>
      <c r="S1981" s="10" t="s">
        <v>78</v>
      </c>
      <c r="T1981" s="8" t="s">
        <v>80</v>
      </c>
      <c r="U1981" s="7" t="s">
        <v>844</v>
      </c>
      <c r="V1981" s="8" t="s">
        <v>845</v>
      </c>
      <c r="W1981" s="7" t="s">
        <v>83</v>
      </c>
      <c r="X1981" s="11" t="s">
        <v>4691</v>
      </c>
      <c r="Y1981" s="8">
        <v>583</v>
      </c>
      <c r="Z1981" s="8" t="s">
        <v>838</v>
      </c>
      <c r="AA1981" s="7" t="s">
        <v>781</v>
      </c>
      <c r="AB1981" s="12" t="s">
        <v>782</v>
      </c>
      <c r="AC1981" s="4">
        <f t="shared" si="300"/>
        <v>1</v>
      </c>
      <c r="AD1981" s="2">
        <f>IF(COUNTIF(D$2:D1981,D1981)&gt;1,0,1)</f>
        <v>0</v>
      </c>
      <c r="AG1981" s="2">
        <f t="shared" si="301"/>
        <v>0</v>
      </c>
      <c r="AH1981" s="2">
        <f t="shared" si="307"/>
        <v>0</v>
      </c>
      <c r="AI1981" s="2">
        <f t="shared" si="302"/>
        <v>0</v>
      </c>
      <c r="AJ1981" s="44" t="str">
        <f t="shared" si="303"/>
        <v>30833151H30449241R</v>
      </c>
      <c r="AK1981" s="2">
        <f>IF(COUNTIF(AJ$2:AJ1981,AJ1981)&gt;1,0,1)</f>
        <v>1</v>
      </c>
      <c r="AL1981" s="2">
        <f t="shared" si="304"/>
        <v>0</v>
      </c>
      <c r="AM1981" s="2">
        <f t="shared" si="305"/>
        <v>0</v>
      </c>
      <c r="AN1981" s="2">
        <f t="shared" si="306"/>
        <v>0</v>
      </c>
      <c r="AO1981" s="2" t="str">
        <f>VLOOKUP(D1981,'[1]Matriculados PD 2015_2019'!$D:$F,3,0)</f>
        <v>completo</v>
      </c>
      <c r="AP1981" s="2">
        <f t="shared" si="308"/>
        <v>0</v>
      </c>
      <c r="AQ1981" s="2">
        <f t="shared" si="309"/>
        <v>0</v>
      </c>
    </row>
    <row r="1982" spans="1:43">
      <c r="A1982" s="2">
        <v>537</v>
      </c>
      <c r="B1982" s="5" t="s">
        <v>807</v>
      </c>
      <c r="C1982" s="13" t="s">
        <v>120</v>
      </c>
      <c r="D1982" s="13" t="s">
        <v>846</v>
      </c>
      <c r="E1982" s="13">
        <v>10103745</v>
      </c>
      <c r="F1982" s="13">
        <v>102488</v>
      </c>
      <c r="G1982" s="14" t="s">
        <v>847</v>
      </c>
      <c r="H1982" s="13" t="s">
        <v>73</v>
      </c>
      <c r="I1982" s="13" t="s">
        <v>74</v>
      </c>
      <c r="J1982" s="14" t="s">
        <v>75</v>
      </c>
      <c r="K1982" s="14" t="s">
        <v>848</v>
      </c>
      <c r="L1982" s="13">
        <v>2018</v>
      </c>
      <c r="M1982" s="15">
        <v>43636</v>
      </c>
      <c r="N1982" s="16" t="s">
        <v>77</v>
      </c>
      <c r="O1982" s="16">
        <v>0</v>
      </c>
      <c r="P1982" s="16" t="s">
        <v>78</v>
      </c>
      <c r="Q1982" s="16" t="s">
        <v>78</v>
      </c>
      <c r="R1982" s="16" t="s">
        <v>78</v>
      </c>
      <c r="S1982" s="16" t="s">
        <v>78</v>
      </c>
      <c r="T1982" s="14" t="s">
        <v>90</v>
      </c>
      <c r="U1982" s="13" t="s">
        <v>844</v>
      </c>
      <c r="V1982" s="14" t="s">
        <v>845</v>
      </c>
      <c r="W1982" s="13" t="s">
        <v>83</v>
      </c>
      <c r="X1982" s="17" t="s">
        <v>4691</v>
      </c>
      <c r="Y1982" s="14">
        <v>583</v>
      </c>
      <c r="Z1982" s="14" t="s">
        <v>838</v>
      </c>
      <c r="AA1982" s="13" t="s">
        <v>781</v>
      </c>
      <c r="AB1982" s="18" t="s">
        <v>782</v>
      </c>
      <c r="AC1982" s="4">
        <f t="shared" si="300"/>
        <v>1</v>
      </c>
      <c r="AD1982" s="2">
        <f>IF(COUNTIF(D$2:D1982,D1982)&gt;1,0,1)</f>
        <v>0</v>
      </c>
      <c r="AG1982" s="2">
        <f t="shared" si="301"/>
        <v>0</v>
      </c>
      <c r="AH1982" s="2">
        <f t="shared" si="307"/>
        <v>0</v>
      </c>
      <c r="AI1982" s="2">
        <f t="shared" si="302"/>
        <v>0</v>
      </c>
      <c r="AJ1982" s="44" t="str">
        <f t="shared" si="303"/>
        <v>30833151H30449241R</v>
      </c>
      <c r="AK1982" s="2">
        <f>IF(COUNTIF(AJ$2:AJ1982,AJ1982)&gt;1,0,1)</f>
        <v>0</v>
      </c>
      <c r="AL1982" s="2">
        <f t="shared" si="304"/>
        <v>0</v>
      </c>
      <c r="AM1982" s="2">
        <f t="shared" si="305"/>
        <v>0</v>
      </c>
      <c r="AN1982" s="2">
        <f t="shared" si="306"/>
        <v>0</v>
      </c>
      <c r="AO1982" s="2" t="str">
        <f>VLOOKUP(D1982,'[1]Matriculados PD 2015_2019'!$D:$F,3,0)</f>
        <v>completo</v>
      </c>
      <c r="AP1982" s="2">
        <f t="shared" si="308"/>
        <v>0</v>
      </c>
      <c r="AQ1982" s="2">
        <f t="shared" si="309"/>
        <v>0</v>
      </c>
    </row>
    <row r="1983" spans="1:43">
      <c r="A1983" s="2">
        <v>537</v>
      </c>
      <c r="B1983" s="6" t="s">
        <v>807</v>
      </c>
      <c r="C1983" s="7" t="s">
        <v>120</v>
      </c>
      <c r="D1983" s="7" t="s">
        <v>851</v>
      </c>
      <c r="E1983" s="7">
        <v>10170176</v>
      </c>
      <c r="F1983" s="7">
        <v>102488</v>
      </c>
      <c r="G1983" s="8" t="s">
        <v>852</v>
      </c>
      <c r="H1983" s="7" t="s">
        <v>73</v>
      </c>
      <c r="I1983" s="7" t="s">
        <v>74</v>
      </c>
      <c r="J1983" s="8" t="s">
        <v>75</v>
      </c>
      <c r="K1983" s="8" t="s">
        <v>853</v>
      </c>
      <c r="L1983" s="7">
        <v>2018</v>
      </c>
      <c r="M1983" s="9">
        <v>43657</v>
      </c>
      <c r="N1983" s="10" t="s">
        <v>77</v>
      </c>
      <c r="O1983" s="10">
        <v>0</v>
      </c>
      <c r="P1983" s="10" t="s">
        <v>78</v>
      </c>
      <c r="Q1983" s="10" t="s">
        <v>78</v>
      </c>
      <c r="R1983" s="10" t="s">
        <v>78</v>
      </c>
      <c r="S1983" s="10" t="s">
        <v>78</v>
      </c>
      <c r="T1983" s="8" t="s">
        <v>80</v>
      </c>
      <c r="U1983" s="7" t="s">
        <v>854</v>
      </c>
      <c r="V1983" s="8" t="s">
        <v>855</v>
      </c>
      <c r="W1983" s="7" t="s">
        <v>83</v>
      </c>
      <c r="X1983" s="11" t="s">
        <v>4691</v>
      </c>
      <c r="Y1983" s="8">
        <v>583</v>
      </c>
      <c r="Z1983" s="8" t="s">
        <v>838</v>
      </c>
      <c r="AA1983" s="7" t="s">
        <v>781</v>
      </c>
      <c r="AB1983" s="12" t="s">
        <v>782</v>
      </c>
      <c r="AC1983" s="4">
        <f t="shared" si="300"/>
        <v>1</v>
      </c>
      <c r="AD1983" s="2">
        <f>IF(COUNTIF(D$2:D1983,D1983)&gt;1,0,1)</f>
        <v>1</v>
      </c>
      <c r="AG1983" s="2">
        <f t="shared" si="301"/>
        <v>0</v>
      </c>
      <c r="AH1983" s="2">
        <f t="shared" si="307"/>
        <v>0</v>
      </c>
      <c r="AI1983" s="2">
        <f t="shared" si="302"/>
        <v>1</v>
      </c>
      <c r="AJ1983" s="44" t="str">
        <f t="shared" si="303"/>
        <v>30965780Y07937268Z</v>
      </c>
      <c r="AK1983" s="2">
        <f>IF(COUNTIF(AJ$2:AJ1983,AJ1983)&gt;1,0,1)</f>
        <v>1</v>
      </c>
      <c r="AL1983" s="2">
        <f t="shared" si="304"/>
        <v>0</v>
      </c>
      <c r="AM1983" s="2">
        <f t="shared" si="305"/>
        <v>0</v>
      </c>
      <c r="AN1983" s="2">
        <f t="shared" si="306"/>
        <v>0</v>
      </c>
      <c r="AO1983" s="2" t="str">
        <f>VLOOKUP(D1983,'[1]Matriculados PD 2015_2019'!$D:$F,3,0)</f>
        <v>completo</v>
      </c>
      <c r="AP1983" s="2">
        <f t="shared" si="308"/>
        <v>1</v>
      </c>
      <c r="AQ1983" s="2">
        <f t="shared" si="309"/>
        <v>0</v>
      </c>
    </row>
    <row r="1984" spans="1:43">
      <c r="A1984" s="2">
        <v>537</v>
      </c>
      <c r="B1984" s="5" t="s">
        <v>807</v>
      </c>
      <c r="C1984" s="13" t="s">
        <v>120</v>
      </c>
      <c r="D1984" s="13" t="s">
        <v>851</v>
      </c>
      <c r="E1984" s="13">
        <v>10170176</v>
      </c>
      <c r="F1984" s="13">
        <v>102488</v>
      </c>
      <c r="G1984" s="14" t="s">
        <v>852</v>
      </c>
      <c r="H1984" s="13" t="s">
        <v>73</v>
      </c>
      <c r="I1984" s="13" t="s">
        <v>74</v>
      </c>
      <c r="J1984" s="14" t="s">
        <v>75</v>
      </c>
      <c r="K1984" s="14" t="s">
        <v>853</v>
      </c>
      <c r="L1984" s="13">
        <v>2018</v>
      </c>
      <c r="M1984" s="15">
        <v>43657</v>
      </c>
      <c r="N1984" s="16" t="s">
        <v>77</v>
      </c>
      <c r="O1984" s="16">
        <v>0</v>
      </c>
      <c r="P1984" s="16" t="s">
        <v>78</v>
      </c>
      <c r="Q1984" s="16" t="s">
        <v>78</v>
      </c>
      <c r="R1984" s="16" t="s">
        <v>78</v>
      </c>
      <c r="S1984" s="16" t="s">
        <v>78</v>
      </c>
      <c r="T1984" s="14" t="s">
        <v>90</v>
      </c>
      <c r="U1984" s="13" t="s">
        <v>854</v>
      </c>
      <c r="V1984" s="14" t="s">
        <v>855</v>
      </c>
      <c r="W1984" s="13" t="s">
        <v>83</v>
      </c>
      <c r="X1984" s="17" t="s">
        <v>4691</v>
      </c>
      <c r="Y1984" s="14">
        <v>583</v>
      </c>
      <c r="Z1984" s="14" t="s">
        <v>838</v>
      </c>
      <c r="AA1984" s="13" t="s">
        <v>781</v>
      </c>
      <c r="AB1984" s="18" t="s">
        <v>782</v>
      </c>
      <c r="AC1984" s="4">
        <f t="shared" si="300"/>
        <v>1</v>
      </c>
      <c r="AD1984" s="2">
        <f>IF(COUNTIF(D$2:D1984,D1984)&gt;1,0,1)</f>
        <v>0</v>
      </c>
      <c r="AG1984" s="2">
        <f t="shared" si="301"/>
        <v>0</v>
      </c>
      <c r="AH1984" s="2">
        <f t="shared" si="307"/>
        <v>0</v>
      </c>
      <c r="AI1984" s="2">
        <f t="shared" si="302"/>
        <v>0</v>
      </c>
      <c r="AJ1984" s="44" t="str">
        <f t="shared" si="303"/>
        <v>30965780Y07937268Z</v>
      </c>
      <c r="AK1984" s="2">
        <f>IF(COUNTIF(AJ$2:AJ1984,AJ1984)&gt;1,0,1)</f>
        <v>0</v>
      </c>
      <c r="AL1984" s="2">
        <f t="shared" si="304"/>
        <v>0</v>
      </c>
      <c r="AM1984" s="2">
        <f t="shared" si="305"/>
        <v>0</v>
      </c>
      <c r="AN1984" s="2">
        <f t="shared" si="306"/>
        <v>0</v>
      </c>
      <c r="AO1984" s="2" t="str">
        <f>VLOOKUP(D1984,'[1]Matriculados PD 2015_2019'!$D:$F,3,0)</f>
        <v>completo</v>
      </c>
      <c r="AP1984" s="2">
        <f t="shared" si="308"/>
        <v>0</v>
      </c>
      <c r="AQ1984" s="2">
        <f t="shared" si="309"/>
        <v>0</v>
      </c>
    </row>
    <row r="1985" spans="1:43">
      <c r="A1985" s="2">
        <v>537</v>
      </c>
      <c r="B1985" s="6" t="s">
        <v>807</v>
      </c>
      <c r="C1985" s="7" t="s">
        <v>120</v>
      </c>
      <c r="D1985" s="7" t="s">
        <v>856</v>
      </c>
      <c r="E1985" s="7">
        <v>10449119</v>
      </c>
      <c r="F1985" s="7">
        <v>102488</v>
      </c>
      <c r="G1985" s="8" t="s">
        <v>857</v>
      </c>
      <c r="H1985" s="7" t="s">
        <v>73</v>
      </c>
      <c r="I1985" s="7" t="s">
        <v>74</v>
      </c>
      <c r="J1985" s="8" t="s">
        <v>75</v>
      </c>
      <c r="K1985" s="8" t="s">
        <v>858</v>
      </c>
      <c r="L1985" s="7">
        <v>2018</v>
      </c>
      <c r="M1985" s="9">
        <v>43648</v>
      </c>
      <c r="N1985" s="10" t="s">
        <v>77</v>
      </c>
      <c r="O1985" s="10">
        <v>0</v>
      </c>
      <c r="P1985" s="10" t="s">
        <v>78</v>
      </c>
      <c r="Q1985" s="10" t="s">
        <v>78</v>
      </c>
      <c r="R1985" s="10" t="s">
        <v>78</v>
      </c>
      <c r="S1985" s="10" t="s">
        <v>78</v>
      </c>
      <c r="T1985" s="8" t="s">
        <v>80</v>
      </c>
      <c r="U1985" s="7" t="s">
        <v>859</v>
      </c>
      <c r="V1985" s="8" t="s">
        <v>860</v>
      </c>
      <c r="W1985" s="7" t="s">
        <v>83</v>
      </c>
      <c r="X1985" s="11" t="s">
        <v>565</v>
      </c>
      <c r="Y1985" s="8">
        <v>567</v>
      </c>
      <c r="Z1985" s="8" t="s">
        <v>861</v>
      </c>
      <c r="AA1985" s="7" t="s">
        <v>781</v>
      </c>
      <c r="AB1985" s="12" t="s">
        <v>782</v>
      </c>
      <c r="AC1985" s="4">
        <f t="shared" si="300"/>
        <v>1</v>
      </c>
      <c r="AD1985" s="2">
        <f>IF(COUNTIF(D$2:D1985,D1985)&gt;1,0,1)</f>
        <v>1</v>
      </c>
      <c r="AG1985" s="2">
        <f t="shared" si="301"/>
        <v>0</v>
      </c>
      <c r="AH1985" s="2">
        <f t="shared" si="307"/>
        <v>0</v>
      </c>
      <c r="AI1985" s="2">
        <f t="shared" si="302"/>
        <v>1</v>
      </c>
      <c r="AJ1985" s="44" t="str">
        <f t="shared" si="303"/>
        <v>30979500H30803686Q</v>
      </c>
      <c r="AK1985" s="2">
        <f>IF(COUNTIF(AJ$2:AJ1985,AJ1985)&gt;1,0,1)</f>
        <v>1</v>
      </c>
      <c r="AL1985" s="2">
        <f t="shared" si="304"/>
        <v>0</v>
      </c>
      <c r="AM1985" s="2">
        <f t="shared" si="305"/>
        <v>0</v>
      </c>
      <c r="AN1985" s="2">
        <f t="shared" si="306"/>
        <v>0</v>
      </c>
      <c r="AO1985" s="2" t="str">
        <f>VLOOKUP(D1985,'[1]Matriculados PD 2015_2019'!$D:$F,3,0)</f>
        <v>parcial</v>
      </c>
      <c r="AP1985" s="2">
        <f t="shared" si="308"/>
        <v>0</v>
      </c>
      <c r="AQ1985" s="2">
        <f t="shared" si="309"/>
        <v>1</v>
      </c>
    </row>
    <row r="1986" spans="1:43">
      <c r="A1986" s="2">
        <v>537</v>
      </c>
      <c r="B1986" s="5" t="s">
        <v>807</v>
      </c>
      <c r="C1986" s="13" t="s">
        <v>120</v>
      </c>
      <c r="D1986" s="13" t="s">
        <v>856</v>
      </c>
      <c r="E1986" s="13">
        <v>10449119</v>
      </c>
      <c r="F1986" s="13">
        <v>102488</v>
      </c>
      <c r="G1986" s="14" t="s">
        <v>857</v>
      </c>
      <c r="H1986" s="13" t="s">
        <v>73</v>
      </c>
      <c r="I1986" s="13" t="s">
        <v>74</v>
      </c>
      <c r="J1986" s="14" t="s">
        <v>75</v>
      </c>
      <c r="K1986" s="14" t="s">
        <v>858</v>
      </c>
      <c r="L1986" s="13">
        <v>2018</v>
      </c>
      <c r="M1986" s="15">
        <v>43648</v>
      </c>
      <c r="N1986" s="16" t="s">
        <v>77</v>
      </c>
      <c r="O1986" s="16">
        <v>0</v>
      </c>
      <c r="P1986" s="16" t="s">
        <v>78</v>
      </c>
      <c r="Q1986" s="16" t="s">
        <v>78</v>
      </c>
      <c r="R1986" s="16" t="s">
        <v>78</v>
      </c>
      <c r="S1986" s="16" t="s">
        <v>78</v>
      </c>
      <c r="T1986" s="14" t="s">
        <v>90</v>
      </c>
      <c r="U1986" s="13" t="s">
        <v>859</v>
      </c>
      <c r="V1986" s="14" t="s">
        <v>860</v>
      </c>
      <c r="W1986" s="13" t="s">
        <v>83</v>
      </c>
      <c r="X1986" s="17" t="s">
        <v>565</v>
      </c>
      <c r="Y1986" s="14">
        <v>567</v>
      </c>
      <c r="Z1986" s="14" t="s">
        <v>861</v>
      </c>
      <c r="AA1986" s="13" t="s">
        <v>781</v>
      </c>
      <c r="AB1986" s="18" t="s">
        <v>782</v>
      </c>
      <c r="AC1986" s="4">
        <f t="shared" ref="AC1986:AC2049" si="310">IF(N1986="","SIN NOTA",IF(N1986="NP","NP",1))</f>
        <v>1</v>
      </c>
      <c r="AD1986" s="2">
        <f>IF(COUNTIF(D$2:D1986,D1986)&gt;1,0,1)</f>
        <v>0</v>
      </c>
      <c r="AG1986" s="2">
        <f t="shared" ref="AG1986:AG2049" si="311">IF(AD1986=1,IF(Q1986="S",1,0),0)</f>
        <v>0</v>
      </c>
      <c r="AH1986" s="2">
        <f t="shared" si="307"/>
        <v>0</v>
      </c>
      <c r="AI1986" s="2">
        <f t="shared" ref="AI1986:AI2049" si="312">IF(AD1986=1,IF(N1986="Y",1,0),0)</f>
        <v>0</v>
      </c>
      <c r="AJ1986" s="44" t="str">
        <f t="shared" ref="AJ1986:AJ2049" si="313">D1986&amp;U1986</f>
        <v>30979500H30803686Q</v>
      </c>
      <c r="AK1986" s="2">
        <f>IF(COUNTIF(AJ$2:AJ1986,AJ1986)&gt;1,0,1)</f>
        <v>0</v>
      </c>
      <c r="AL1986" s="2">
        <f t="shared" ref="AL1986:AL2049" si="314">IF(AD1986=1,IF(SUMIF(D:D,D1986,AK:AK)&gt;1,1,0),0)</f>
        <v>0</v>
      </c>
      <c r="AM1986" s="2">
        <f t="shared" ref="AM1986:AM2049" si="315">IF(AD1986=1,IF(S1986="S",1,0),0)</f>
        <v>0</v>
      </c>
      <c r="AN1986" s="2">
        <f t="shared" ref="AN1986:AN2049" si="316">IF(AD1986=1,IF(I1986="E",0,1),0)</f>
        <v>0</v>
      </c>
      <c r="AO1986" s="2" t="str">
        <f>VLOOKUP(D1986,'[1]Matriculados PD 2015_2019'!$D:$F,3,0)</f>
        <v>parcial</v>
      </c>
      <c r="AP1986" s="2">
        <f t="shared" si="308"/>
        <v>0</v>
      </c>
      <c r="AQ1986" s="2">
        <f t="shared" si="309"/>
        <v>0</v>
      </c>
    </row>
    <row r="1987" spans="1:43">
      <c r="A1987" s="2">
        <v>537</v>
      </c>
      <c r="B1987" s="6" t="s">
        <v>807</v>
      </c>
      <c r="C1987" s="7" t="s">
        <v>120</v>
      </c>
      <c r="D1987" s="7" t="s">
        <v>862</v>
      </c>
      <c r="E1987" s="7">
        <v>20008974</v>
      </c>
      <c r="F1987" s="7">
        <v>102488</v>
      </c>
      <c r="G1987" s="8" t="s">
        <v>863</v>
      </c>
      <c r="H1987" s="7" t="s">
        <v>83</v>
      </c>
      <c r="I1987" s="7" t="s">
        <v>74</v>
      </c>
      <c r="J1987" s="8" t="s">
        <v>75</v>
      </c>
      <c r="K1987" s="8" t="s">
        <v>864</v>
      </c>
      <c r="L1987" s="7">
        <v>2018</v>
      </c>
      <c r="M1987" s="9">
        <v>43455</v>
      </c>
      <c r="N1987" s="10" t="s">
        <v>77</v>
      </c>
      <c r="O1987" s="10">
        <v>0</v>
      </c>
      <c r="P1987" s="10" t="s">
        <v>78</v>
      </c>
      <c r="Q1987" s="10" t="s">
        <v>79</v>
      </c>
      <c r="R1987" s="10" t="s">
        <v>78</v>
      </c>
      <c r="S1987" s="10" t="s">
        <v>78</v>
      </c>
      <c r="T1987" s="8" t="s">
        <v>80</v>
      </c>
      <c r="U1987" s="7" t="s">
        <v>865</v>
      </c>
      <c r="V1987" s="8" t="s">
        <v>866</v>
      </c>
      <c r="W1987" s="7" t="s">
        <v>73</v>
      </c>
      <c r="X1987" s="11" t="s">
        <v>565</v>
      </c>
      <c r="Y1987" s="8">
        <v>575</v>
      </c>
      <c r="Z1987" s="8" t="s">
        <v>867</v>
      </c>
      <c r="AA1987" s="7" t="s">
        <v>781</v>
      </c>
      <c r="AB1987" s="12" t="s">
        <v>782</v>
      </c>
      <c r="AC1987" s="4">
        <f t="shared" si="310"/>
        <v>1</v>
      </c>
      <c r="AD1987" s="2">
        <f>IF(COUNTIF(D$2:D1987,D1987)&gt;1,0,1)</f>
        <v>1</v>
      </c>
      <c r="AG1987" s="2">
        <f t="shared" si="311"/>
        <v>1</v>
      </c>
      <c r="AH1987" s="2">
        <f t="shared" ref="AH1987:AH2050" si="317">IF(AD1987=1,IF(R1987="S",1,0),0)</f>
        <v>0</v>
      </c>
      <c r="AI1987" s="2">
        <f t="shared" si="312"/>
        <v>1</v>
      </c>
      <c r="AJ1987" s="44" t="str">
        <f t="shared" si="313"/>
        <v>31007450T30191937K</v>
      </c>
      <c r="AK1987" s="2">
        <f>IF(COUNTIF(AJ$2:AJ1987,AJ1987)&gt;1,0,1)</f>
        <v>1</v>
      </c>
      <c r="AL1987" s="2">
        <f t="shared" si="314"/>
        <v>1</v>
      </c>
      <c r="AM1987" s="2">
        <f t="shared" si="315"/>
        <v>0</v>
      </c>
      <c r="AN1987" s="2">
        <f t="shared" si="316"/>
        <v>0</v>
      </c>
      <c r="AO1987" s="2" t="str">
        <f>VLOOKUP(D1987,'[1]Matriculados PD 2015_2019'!$D:$F,3,0)</f>
        <v>completo</v>
      </c>
      <c r="AP1987" s="2">
        <f t="shared" ref="AP1987:AP2050" si="318">IF(AD1987=1,IF(AO1987="completo",1,0),0)</f>
        <v>1</v>
      </c>
      <c r="AQ1987" s="2">
        <f t="shared" ref="AQ1987:AQ2050" si="319">IF(AD1987=1,IF(AO1987="parcial",1,0),0)</f>
        <v>0</v>
      </c>
    </row>
    <row r="1988" spans="1:43">
      <c r="A1988" s="2">
        <v>537</v>
      </c>
      <c r="B1988" s="5" t="s">
        <v>807</v>
      </c>
      <c r="C1988" s="13" t="s">
        <v>120</v>
      </c>
      <c r="D1988" s="13" t="s">
        <v>862</v>
      </c>
      <c r="E1988" s="13">
        <v>20008974</v>
      </c>
      <c r="F1988" s="13">
        <v>102488</v>
      </c>
      <c r="G1988" s="14" t="s">
        <v>863</v>
      </c>
      <c r="H1988" s="13" t="s">
        <v>83</v>
      </c>
      <c r="I1988" s="13" t="s">
        <v>74</v>
      </c>
      <c r="J1988" s="14" t="s">
        <v>75</v>
      </c>
      <c r="K1988" s="14" t="s">
        <v>864</v>
      </c>
      <c r="L1988" s="13">
        <v>2018</v>
      </c>
      <c r="M1988" s="15">
        <v>43455</v>
      </c>
      <c r="N1988" s="16" t="s">
        <v>77</v>
      </c>
      <c r="O1988" s="16">
        <v>0</v>
      </c>
      <c r="P1988" s="16" t="s">
        <v>78</v>
      </c>
      <c r="Q1988" s="16" t="s">
        <v>79</v>
      </c>
      <c r="R1988" s="16" t="s">
        <v>78</v>
      </c>
      <c r="S1988" s="16" t="s">
        <v>78</v>
      </c>
      <c r="T1988" s="14" t="s">
        <v>80</v>
      </c>
      <c r="U1988" s="13" t="s">
        <v>868</v>
      </c>
      <c r="V1988" s="14" t="s">
        <v>869</v>
      </c>
      <c r="W1988" s="13" t="s">
        <v>83</v>
      </c>
      <c r="X1988" s="17" t="s">
        <v>565</v>
      </c>
      <c r="Y1988" s="14">
        <v>575</v>
      </c>
      <c r="Z1988" s="14" t="s">
        <v>867</v>
      </c>
      <c r="AA1988" s="13" t="s">
        <v>781</v>
      </c>
      <c r="AB1988" s="18" t="s">
        <v>782</v>
      </c>
      <c r="AC1988" s="4">
        <f t="shared" si="310"/>
        <v>1</v>
      </c>
      <c r="AD1988" s="2">
        <f>IF(COUNTIF(D$2:D1988,D1988)&gt;1,0,1)</f>
        <v>0</v>
      </c>
      <c r="AG1988" s="2">
        <f t="shared" si="311"/>
        <v>0</v>
      </c>
      <c r="AH1988" s="2">
        <f t="shared" si="317"/>
        <v>0</v>
      </c>
      <c r="AI1988" s="2">
        <f t="shared" si="312"/>
        <v>0</v>
      </c>
      <c r="AJ1988" s="44" t="str">
        <f t="shared" si="313"/>
        <v>31007450T30820261P</v>
      </c>
      <c r="AK1988" s="2">
        <f>IF(COUNTIF(AJ$2:AJ1988,AJ1988)&gt;1,0,1)</f>
        <v>1</v>
      </c>
      <c r="AL1988" s="2">
        <f t="shared" si="314"/>
        <v>0</v>
      </c>
      <c r="AM1988" s="2">
        <f t="shared" si="315"/>
        <v>0</v>
      </c>
      <c r="AN1988" s="2">
        <f t="shared" si="316"/>
        <v>0</v>
      </c>
      <c r="AO1988" s="2" t="str">
        <f>VLOOKUP(D1988,'[1]Matriculados PD 2015_2019'!$D:$F,3,0)</f>
        <v>completo</v>
      </c>
      <c r="AP1988" s="2">
        <f t="shared" si="318"/>
        <v>0</v>
      </c>
      <c r="AQ1988" s="2">
        <f t="shared" si="319"/>
        <v>0</v>
      </c>
    </row>
    <row r="1989" spans="1:43">
      <c r="A1989" s="2">
        <v>537</v>
      </c>
      <c r="B1989" s="6" t="s">
        <v>807</v>
      </c>
      <c r="C1989" s="7" t="s">
        <v>120</v>
      </c>
      <c r="D1989" s="7" t="s">
        <v>862</v>
      </c>
      <c r="E1989" s="7">
        <v>20008974</v>
      </c>
      <c r="F1989" s="7">
        <v>102488</v>
      </c>
      <c r="G1989" s="8" t="s">
        <v>863</v>
      </c>
      <c r="H1989" s="7" t="s">
        <v>83</v>
      </c>
      <c r="I1989" s="7" t="s">
        <v>74</v>
      </c>
      <c r="J1989" s="8" t="s">
        <v>75</v>
      </c>
      <c r="K1989" s="8" t="s">
        <v>864</v>
      </c>
      <c r="L1989" s="7">
        <v>2018</v>
      </c>
      <c r="M1989" s="9">
        <v>43455</v>
      </c>
      <c r="N1989" s="10" t="s">
        <v>77</v>
      </c>
      <c r="O1989" s="10">
        <v>0</v>
      </c>
      <c r="P1989" s="10" t="s">
        <v>78</v>
      </c>
      <c r="Q1989" s="10" t="s">
        <v>79</v>
      </c>
      <c r="R1989" s="10" t="s">
        <v>78</v>
      </c>
      <c r="S1989" s="10" t="s">
        <v>78</v>
      </c>
      <c r="T1989" s="8" t="s">
        <v>90</v>
      </c>
      <c r="U1989" s="7" t="s">
        <v>865</v>
      </c>
      <c r="V1989" s="8" t="s">
        <v>866</v>
      </c>
      <c r="W1989" s="7" t="s">
        <v>73</v>
      </c>
      <c r="X1989" s="11" t="s">
        <v>565</v>
      </c>
      <c r="Y1989" s="8">
        <v>575</v>
      </c>
      <c r="Z1989" s="8" t="s">
        <v>867</v>
      </c>
      <c r="AA1989" s="7" t="s">
        <v>781</v>
      </c>
      <c r="AB1989" s="12" t="s">
        <v>782</v>
      </c>
      <c r="AC1989" s="4">
        <f t="shared" si="310"/>
        <v>1</v>
      </c>
      <c r="AD1989" s="2">
        <f>IF(COUNTIF(D$2:D1989,D1989)&gt;1,0,1)</f>
        <v>0</v>
      </c>
      <c r="AG1989" s="2">
        <f t="shared" si="311"/>
        <v>0</v>
      </c>
      <c r="AH1989" s="2">
        <f t="shared" si="317"/>
        <v>0</v>
      </c>
      <c r="AI1989" s="2">
        <f t="shared" si="312"/>
        <v>0</v>
      </c>
      <c r="AJ1989" s="44" t="str">
        <f t="shared" si="313"/>
        <v>31007450T30191937K</v>
      </c>
      <c r="AK1989" s="2">
        <f>IF(COUNTIF(AJ$2:AJ1989,AJ1989)&gt;1,0,1)</f>
        <v>0</v>
      </c>
      <c r="AL1989" s="2">
        <f t="shared" si="314"/>
        <v>0</v>
      </c>
      <c r="AM1989" s="2">
        <f t="shared" si="315"/>
        <v>0</v>
      </c>
      <c r="AN1989" s="2">
        <f t="shared" si="316"/>
        <v>0</v>
      </c>
      <c r="AO1989" s="2" t="str">
        <f>VLOOKUP(D1989,'[1]Matriculados PD 2015_2019'!$D:$F,3,0)</f>
        <v>completo</v>
      </c>
      <c r="AP1989" s="2">
        <f t="shared" si="318"/>
        <v>0</v>
      </c>
      <c r="AQ1989" s="2">
        <f t="shared" si="319"/>
        <v>0</v>
      </c>
    </row>
    <row r="1990" spans="1:43">
      <c r="A1990" s="2">
        <v>538</v>
      </c>
      <c r="B1990" s="6" t="s">
        <v>870</v>
      </c>
      <c r="C1990" s="7" t="s">
        <v>120</v>
      </c>
      <c r="D1990" s="7" t="s">
        <v>871</v>
      </c>
      <c r="E1990" s="7">
        <v>23973</v>
      </c>
      <c r="F1990" s="7">
        <v>102489</v>
      </c>
      <c r="G1990" s="8" t="s">
        <v>872</v>
      </c>
      <c r="H1990" s="7" t="s">
        <v>73</v>
      </c>
      <c r="I1990" s="7" t="s">
        <v>74</v>
      </c>
      <c r="J1990" s="8" t="s">
        <v>75</v>
      </c>
      <c r="K1990" s="8" t="s">
        <v>873</v>
      </c>
      <c r="L1990" s="7">
        <v>2018</v>
      </c>
      <c r="M1990" s="9">
        <v>43728</v>
      </c>
      <c r="N1990" s="10" t="s">
        <v>77</v>
      </c>
      <c r="O1990" s="10">
        <v>0</v>
      </c>
      <c r="P1990" s="10" t="s">
        <v>78</v>
      </c>
      <c r="Q1990" s="10" t="s">
        <v>78</v>
      </c>
      <c r="R1990" s="10" t="s">
        <v>78</v>
      </c>
      <c r="S1990" s="10" t="s">
        <v>78</v>
      </c>
      <c r="T1990" s="8" t="s">
        <v>80</v>
      </c>
      <c r="U1990" s="7" t="s">
        <v>874</v>
      </c>
      <c r="V1990" s="8" t="s">
        <v>875</v>
      </c>
      <c r="W1990" s="7" t="s">
        <v>83</v>
      </c>
      <c r="X1990" s="11" t="s">
        <v>4694</v>
      </c>
      <c r="Y1990" s="8">
        <v>445</v>
      </c>
      <c r="Z1990" s="8" t="s">
        <v>876</v>
      </c>
      <c r="AA1990" s="7" t="s">
        <v>781</v>
      </c>
      <c r="AB1990" s="12" t="s">
        <v>782</v>
      </c>
      <c r="AC1990" s="4">
        <f t="shared" si="310"/>
        <v>1</v>
      </c>
      <c r="AD1990" s="2">
        <f>IF(COUNTIF(D$2:D1990,D1990)&gt;1,0,1)</f>
        <v>1</v>
      </c>
      <c r="AG1990" s="2">
        <f t="shared" si="311"/>
        <v>0</v>
      </c>
      <c r="AH1990" s="2">
        <f t="shared" si="317"/>
        <v>0</v>
      </c>
      <c r="AI1990" s="2">
        <f t="shared" si="312"/>
        <v>1</v>
      </c>
      <c r="AJ1990" s="44" t="str">
        <f t="shared" si="313"/>
        <v>30502435L30477243N</v>
      </c>
      <c r="AK1990" s="2">
        <f>IF(COUNTIF(AJ$2:AJ1990,AJ1990)&gt;1,0,1)</f>
        <v>1</v>
      </c>
      <c r="AL1990" s="2">
        <f t="shared" si="314"/>
        <v>0</v>
      </c>
      <c r="AM1990" s="2">
        <f t="shared" si="315"/>
        <v>0</v>
      </c>
      <c r="AN1990" s="2">
        <f t="shared" si="316"/>
        <v>0</v>
      </c>
      <c r="AO1990" s="2" t="str">
        <f>VLOOKUP(D1990,'[1]Matriculados PD 2015_2019'!$D:$F,3,0)</f>
        <v>completo</v>
      </c>
      <c r="AP1990" s="2">
        <f t="shared" si="318"/>
        <v>1</v>
      </c>
      <c r="AQ1990" s="2">
        <f t="shared" si="319"/>
        <v>0</v>
      </c>
    </row>
    <row r="1991" spans="1:43">
      <c r="A1991" s="2">
        <v>538</v>
      </c>
      <c r="B1991" s="5" t="s">
        <v>870</v>
      </c>
      <c r="C1991" s="13" t="s">
        <v>120</v>
      </c>
      <c r="D1991" s="13" t="s">
        <v>871</v>
      </c>
      <c r="E1991" s="13">
        <v>23973</v>
      </c>
      <c r="F1991" s="13">
        <v>102489</v>
      </c>
      <c r="G1991" s="14" t="s">
        <v>872</v>
      </c>
      <c r="H1991" s="13" t="s">
        <v>73</v>
      </c>
      <c r="I1991" s="13" t="s">
        <v>74</v>
      </c>
      <c r="J1991" s="14" t="s">
        <v>75</v>
      </c>
      <c r="K1991" s="14" t="s">
        <v>873</v>
      </c>
      <c r="L1991" s="13">
        <v>2018</v>
      </c>
      <c r="M1991" s="15">
        <v>43728</v>
      </c>
      <c r="N1991" s="16" t="s">
        <v>77</v>
      </c>
      <c r="O1991" s="16">
        <v>0</v>
      </c>
      <c r="P1991" s="16" t="s">
        <v>78</v>
      </c>
      <c r="Q1991" s="16" t="s">
        <v>78</v>
      </c>
      <c r="R1991" s="16" t="s">
        <v>78</v>
      </c>
      <c r="S1991" s="16" t="s">
        <v>78</v>
      </c>
      <c r="T1991" s="14" t="s">
        <v>90</v>
      </c>
      <c r="U1991" s="13" t="s">
        <v>874</v>
      </c>
      <c r="V1991" s="14" t="s">
        <v>875</v>
      </c>
      <c r="W1991" s="13" t="s">
        <v>83</v>
      </c>
      <c r="X1991" s="17" t="s">
        <v>4694</v>
      </c>
      <c r="Y1991" s="14">
        <v>445</v>
      </c>
      <c r="Z1991" s="14" t="s">
        <v>876</v>
      </c>
      <c r="AA1991" s="13" t="s">
        <v>781</v>
      </c>
      <c r="AB1991" s="18" t="s">
        <v>782</v>
      </c>
      <c r="AC1991" s="4">
        <f t="shared" si="310"/>
        <v>1</v>
      </c>
      <c r="AD1991" s="2">
        <f>IF(COUNTIF(D$2:D1991,D1991)&gt;1,0,1)</f>
        <v>0</v>
      </c>
      <c r="AG1991" s="2">
        <f t="shared" si="311"/>
        <v>0</v>
      </c>
      <c r="AH1991" s="2">
        <f t="shared" si="317"/>
        <v>0</v>
      </c>
      <c r="AI1991" s="2">
        <f t="shared" si="312"/>
        <v>0</v>
      </c>
      <c r="AJ1991" s="44" t="str">
        <f t="shared" si="313"/>
        <v>30502435L30477243N</v>
      </c>
      <c r="AK1991" s="2">
        <f>IF(COUNTIF(AJ$2:AJ1991,AJ1991)&gt;1,0,1)</f>
        <v>0</v>
      </c>
      <c r="AL1991" s="2">
        <f t="shared" si="314"/>
        <v>0</v>
      </c>
      <c r="AM1991" s="2">
        <f t="shared" si="315"/>
        <v>0</v>
      </c>
      <c r="AN1991" s="2">
        <f t="shared" si="316"/>
        <v>0</v>
      </c>
      <c r="AO1991" s="2" t="str">
        <f>VLOOKUP(D1991,'[1]Matriculados PD 2015_2019'!$D:$F,3,0)</f>
        <v>completo</v>
      </c>
      <c r="AP1991" s="2">
        <f t="shared" si="318"/>
        <v>0</v>
      </c>
      <c r="AQ1991" s="2">
        <f t="shared" si="319"/>
        <v>0</v>
      </c>
    </row>
    <row r="1992" spans="1:43">
      <c r="A1992" s="2">
        <v>538</v>
      </c>
      <c r="B1992" s="6" t="s">
        <v>870</v>
      </c>
      <c r="C1992" s="7" t="s">
        <v>120</v>
      </c>
      <c r="D1992" s="7" t="s">
        <v>877</v>
      </c>
      <c r="E1992" s="7">
        <v>1061295</v>
      </c>
      <c r="F1992" s="7">
        <v>102489</v>
      </c>
      <c r="G1992" s="8" t="s">
        <v>878</v>
      </c>
      <c r="H1992" s="7" t="s">
        <v>73</v>
      </c>
      <c r="I1992" s="7" t="s">
        <v>74</v>
      </c>
      <c r="J1992" s="8" t="s">
        <v>75</v>
      </c>
      <c r="K1992" s="8" t="s">
        <v>879</v>
      </c>
      <c r="L1992" s="7">
        <v>2018</v>
      </c>
      <c r="M1992" s="9">
        <v>43566</v>
      </c>
      <c r="N1992" s="10" t="s">
        <v>77</v>
      </c>
      <c r="O1992" s="10">
        <v>0</v>
      </c>
      <c r="P1992" s="10" t="s">
        <v>78</v>
      </c>
      <c r="Q1992" s="10" t="s">
        <v>78</v>
      </c>
      <c r="R1992" s="10" t="s">
        <v>78</v>
      </c>
      <c r="S1992" s="10" t="s">
        <v>78</v>
      </c>
      <c r="T1992" s="8" t="s">
        <v>80</v>
      </c>
      <c r="U1992" s="7" t="s">
        <v>880</v>
      </c>
      <c r="V1992" s="8" t="s">
        <v>881</v>
      </c>
      <c r="W1992" s="7" t="s">
        <v>83</v>
      </c>
      <c r="X1992" s="11" t="s">
        <v>779</v>
      </c>
      <c r="Y1992" s="8">
        <v>465</v>
      </c>
      <c r="Z1992" s="8" t="s">
        <v>780</v>
      </c>
      <c r="AA1992" s="7" t="s">
        <v>781</v>
      </c>
      <c r="AB1992" s="12" t="s">
        <v>782</v>
      </c>
      <c r="AC1992" s="4">
        <f t="shared" si="310"/>
        <v>1</v>
      </c>
      <c r="AD1992" s="2">
        <f>IF(COUNTIF(D$2:D1992,D1992)&gt;1,0,1)</f>
        <v>1</v>
      </c>
      <c r="AG1992" s="2">
        <f t="shared" si="311"/>
        <v>0</v>
      </c>
      <c r="AH1992" s="2">
        <f t="shared" si="317"/>
        <v>0</v>
      </c>
      <c r="AI1992" s="2">
        <f t="shared" si="312"/>
        <v>1</v>
      </c>
      <c r="AJ1992" s="44" t="str">
        <f t="shared" si="313"/>
        <v>45740415Q30416974A</v>
      </c>
      <c r="AK1992" s="2">
        <f>IF(COUNTIF(AJ$2:AJ1992,AJ1992)&gt;1,0,1)</f>
        <v>1</v>
      </c>
      <c r="AL1992" s="2">
        <f t="shared" si="314"/>
        <v>0</v>
      </c>
      <c r="AM1992" s="2">
        <f t="shared" si="315"/>
        <v>0</v>
      </c>
      <c r="AN1992" s="2">
        <f t="shared" si="316"/>
        <v>0</v>
      </c>
      <c r="AO1992" s="2" t="str">
        <f>VLOOKUP(D1992,'[1]Matriculados PD 2015_2019'!$D:$F,3,0)</f>
        <v>completo</v>
      </c>
      <c r="AP1992" s="2">
        <f t="shared" si="318"/>
        <v>1</v>
      </c>
      <c r="AQ1992" s="2">
        <f t="shared" si="319"/>
        <v>0</v>
      </c>
    </row>
    <row r="1993" spans="1:43">
      <c r="A1993" s="2">
        <v>538</v>
      </c>
      <c r="B1993" s="5" t="s">
        <v>870</v>
      </c>
      <c r="C1993" s="13" t="s">
        <v>120</v>
      </c>
      <c r="D1993" s="13" t="s">
        <v>877</v>
      </c>
      <c r="E1993" s="13">
        <v>1061295</v>
      </c>
      <c r="F1993" s="13">
        <v>102489</v>
      </c>
      <c r="G1993" s="14" t="s">
        <v>878</v>
      </c>
      <c r="H1993" s="13" t="s">
        <v>73</v>
      </c>
      <c r="I1993" s="13" t="s">
        <v>74</v>
      </c>
      <c r="J1993" s="14" t="s">
        <v>75</v>
      </c>
      <c r="K1993" s="14" t="s">
        <v>879</v>
      </c>
      <c r="L1993" s="13">
        <v>2018</v>
      </c>
      <c r="M1993" s="15">
        <v>43566</v>
      </c>
      <c r="N1993" s="16" t="s">
        <v>77</v>
      </c>
      <c r="O1993" s="16">
        <v>0</v>
      </c>
      <c r="P1993" s="16" t="s">
        <v>78</v>
      </c>
      <c r="Q1993" s="16" t="s">
        <v>78</v>
      </c>
      <c r="R1993" s="16" t="s">
        <v>78</v>
      </c>
      <c r="S1993" s="16" t="s">
        <v>78</v>
      </c>
      <c r="T1993" s="14" t="s">
        <v>90</v>
      </c>
      <c r="U1993" s="13" t="s">
        <v>880</v>
      </c>
      <c r="V1993" s="14" t="s">
        <v>881</v>
      </c>
      <c r="W1993" s="13" t="s">
        <v>83</v>
      </c>
      <c r="X1993" s="17" t="s">
        <v>779</v>
      </c>
      <c r="Y1993" s="14">
        <v>465</v>
      </c>
      <c r="Z1993" s="14" t="s">
        <v>780</v>
      </c>
      <c r="AA1993" s="13" t="s">
        <v>781</v>
      </c>
      <c r="AB1993" s="18" t="s">
        <v>782</v>
      </c>
      <c r="AC1993" s="4">
        <f t="shared" si="310"/>
        <v>1</v>
      </c>
      <c r="AD1993" s="2">
        <f>IF(COUNTIF(D$2:D1993,D1993)&gt;1,0,1)</f>
        <v>0</v>
      </c>
      <c r="AG1993" s="2">
        <f t="shared" si="311"/>
        <v>0</v>
      </c>
      <c r="AH1993" s="2">
        <f t="shared" si="317"/>
        <v>0</v>
      </c>
      <c r="AI1993" s="2">
        <f t="shared" si="312"/>
        <v>0</v>
      </c>
      <c r="AJ1993" s="44" t="str">
        <f t="shared" si="313"/>
        <v>45740415Q30416974A</v>
      </c>
      <c r="AK1993" s="2">
        <f>IF(COUNTIF(AJ$2:AJ1993,AJ1993)&gt;1,0,1)</f>
        <v>0</v>
      </c>
      <c r="AL1993" s="2">
        <f t="shared" si="314"/>
        <v>0</v>
      </c>
      <c r="AM1993" s="2">
        <f t="shared" si="315"/>
        <v>0</v>
      </c>
      <c r="AN1993" s="2">
        <f t="shared" si="316"/>
        <v>0</v>
      </c>
      <c r="AO1993" s="2" t="str">
        <f>VLOOKUP(D1993,'[1]Matriculados PD 2015_2019'!$D:$F,3,0)</f>
        <v>completo</v>
      </c>
      <c r="AP1993" s="2">
        <f t="shared" si="318"/>
        <v>0</v>
      </c>
      <c r="AQ1993" s="2">
        <f t="shared" si="319"/>
        <v>0</v>
      </c>
    </row>
    <row r="1994" spans="1:43">
      <c r="A1994" s="2">
        <v>538</v>
      </c>
      <c r="B1994" s="6" t="s">
        <v>870</v>
      </c>
      <c r="C1994" s="7" t="s">
        <v>120</v>
      </c>
      <c r="D1994" s="7" t="s">
        <v>882</v>
      </c>
      <c r="E1994" s="7">
        <v>20063192</v>
      </c>
      <c r="F1994" s="7">
        <v>102489</v>
      </c>
      <c r="G1994" s="8" t="s">
        <v>883</v>
      </c>
      <c r="H1994" s="7" t="s">
        <v>83</v>
      </c>
      <c r="I1994" s="7" t="s">
        <v>74</v>
      </c>
      <c r="J1994" s="8" t="s">
        <v>75</v>
      </c>
      <c r="K1994" s="8" t="s">
        <v>884</v>
      </c>
      <c r="L1994" s="7">
        <v>2018</v>
      </c>
      <c r="M1994" s="9">
        <v>43455</v>
      </c>
      <c r="N1994" s="10" t="s">
        <v>113</v>
      </c>
      <c r="O1994" s="10">
        <v>0</v>
      </c>
      <c r="P1994" s="10" t="s">
        <v>78</v>
      </c>
      <c r="Q1994" s="10" t="s">
        <v>78</v>
      </c>
      <c r="R1994" s="10" t="s">
        <v>78</v>
      </c>
      <c r="S1994" s="10" t="s">
        <v>78</v>
      </c>
      <c r="T1994" s="8" t="s">
        <v>80</v>
      </c>
      <c r="U1994" s="7" t="s">
        <v>885</v>
      </c>
      <c r="V1994" s="8" t="s">
        <v>886</v>
      </c>
      <c r="W1994" s="7" t="s">
        <v>83</v>
      </c>
      <c r="X1994" s="11" t="s">
        <v>779</v>
      </c>
      <c r="Y1994" s="8">
        <v>465</v>
      </c>
      <c r="Z1994" s="8" t="s">
        <v>780</v>
      </c>
      <c r="AA1994" s="7" t="s">
        <v>781</v>
      </c>
      <c r="AB1994" s="12" t="s">
        <v>782</v>
      </c>
      <c r="AC1994" s="4">
        <f t="shared" si="310"/>
        <v>1</v>
      </c>
      <c r="AD1994" s="2">
        <f>IF(COUNTIF(D$2:D1994,D1994)&gt;1,0,1)</f>
        <v>1</v>
      </c>
      <c r="AG1994" s="2">
        <f t="shared" si="311"/>
        <v>0</v>
      </c>
      <c r="AH1994" s="2">
        <f t="shared" si="317"/>
        <v>0</v>
      </c>
      <c r="AI1994" s="2">
        <f t="shared" si="312"/>
        <v>0</v>
      </c>
      <c r="AJ1994" s="44" t="str">
        <f t="shared" si="313"/>
        <v>48866398T30412993R</v>
      </c>
      <c r="AK1994" s="2">
        <f>IF(COUNTIF(AJ$2:AJ1994,AJ1994)&gt;1,0,1)</f>
        <v>1</v>
      </c>
      <c r="AL1994" s="2">
        <f t="shared" si="314"/>
        <v>1</v>
      </c>
      <c r="AM1994" s="2">
        <f t="shared" si="315"/>
        <v>0</v>
      </c>
      <c r="AN1994" s="2">
        <f t="shared" si="316"/>
        <v>0</v>
      </c>
      <c r="AO1994" s="2" t="str">
        <f>VLOOKUP(D1994,'[1]Matriculados PD 2015_2019'!$D:$F,3,0)</f>
        <v>completo</v>
      </c>
      <c r="AP1994" s="2">
        <f t="shared" si="318"/>
        <v>1</v>
      </c>
      <c r="AQ1994" s="2">
        <f t="shared" si="319"/>
        <v>0</v>
      </c>
    </row>
    <row r="1995" spans="1:43">
      <c r="A1995" s="2">
        <v>538</v>
      </c>
      <c r="B1995" s="5" t="s">
        <v>870</v>
      </c>
      <c r="C1995" s="13" t="s">
        <v>120</v>
      </c>
      <c r="D1995" s="13" t="s">
        <v>882</v>
      </c>
      <c r="E1995" s="13">
        <v>20063192</v>
      </c>
      <c r="F1995" s="13">
        <v>102489</v>
      </c>
      <c r="G1995" s="14" t="s">
        <v>883</v>
      </c>
      <c r="H1995" s="13" t="s">
        <v>83</v>
      </c>
      <c r="I1995" s="13" t="s">
        <v>74</v>
      </c>
      <c r="J1995" s="14" t="s">
        <v>75</v>
      </c>
      <c r="K1995" s="14" t="s">
        <v>884</v>
      </c>
      <c r="L1995" s="13">
        <v>2018</v>
      </c>
      <c r="M1995" s="15">
        <v>43455</v>
      </c>
      <c r="N1995" s="16" t="s">
        <v>113</v>
      </c>
      <c r="O1995" s="16">
        <v>0</v>
      </c>
      <c r="P1995" s="16" t="s">
        <v>78</v>
      </c>
      <c r="Q1995" s="16" t="s">
        <v>78</v>
      </c>
      <c r="R1995" s="16" t="s">
        <v>78</v>
      </c>
      <c r="S1995" s="16" t="s">
        <v>78</v>
      </c>
      <c r="T1995" s="14" t="s">
        <v>80</v>
      </c>
      <c r="U1995" s="13" t="s">
        <v>887</v>
      </c>
      <c r="V1995" s="14" t="s">
        <v>888</v>
      </c>
      <c r="W1995" s="13" t="s">
        <v>73</v>
      </c>
      <c r="X1995" s="17" t="s">
        <v>4694</v>
      </c>
      <c r="Y1995" s="14">
        <v>450</v>
      </c>
      <c r="Z1995" s="14" t="s">
        <v>889</v>
      </c>
      <c r="AA1995" s="13" t="s">
        <v>781</v>
      </c>
      <c r="AB1995" s="18" t="s">
        <v>782</v>
      </c>
      <c r="AC1995" s="4">
        <f t="shared" si="310"/>
        <v>1</v>
      </c>
      <c r="AD1995" s="2">
        <f>IF(COUNTIF(D$2:D1995,D1995)&gt;1,0,1)</f>
        <v>0</v>
      </c>
      <c r="AG1995" s="2">
        <f t="shared" si="311"/>
        <v>0</v>
      </c>
      <c r="AH1995" s="2">
        <f t="shared" si="317"/>
        <v>0</v>
      </c>
      <c r="AI1995" s="2">
        <f t="shared" si="312"/>
        <v>0</v>
      </c>
      <c r="AJ1995" s="44" t="str">
        <f t="shared" si="313"/>
        <v>48866398T30507273G</v>
      </c>
      <c r="AK1995" s="2">
        <f>IF(COUNTIF(AJ$2:AJ1995,AJ1995)&gt;1,0,1)</f>
        <v>1</v>
      </c>
      <c r="AL1995" s="2">
        <f t="shared" si="314"/>
        <v>0</v>
      </c>
      <c r="AM1995" s="2">
        <f t="shared" si="315"/>
        <v>0</v>
      </c>
      <c r="AN1995" s="2">
        <f t="shared" si="316"/>
        <v>0</v>
      </c>
      <c r="AO1995" s="2" t="str">
        <f>VLOOKUP(D1995,'[1]Matriculados PD 2015_2019'!$D:$F,3,0)</f>
        <v>completo</v>
      </c>
      <c r="AP1995" s="2">
        <f t="shared" si="318"/>
        <v>0</v>
      </c>
      <c r="AQ1995" s="2">
        <f t="shared" si="319"/>
        <v>0</v>
      </c>
    </row>
    <row r="1996" spans="1:43">
      <c r="A1996" s="2">
        <v>538</v>
      </c>
      <c r="B1996" s="6" t="s">
        <v>870</v>
      </c>
      <c r="C1996" s="7" t="s">
        <v>120</v>
      </c>
      <c r="D1996" s="7" t="s">
        <v>882</v>
      </c>
      <c r="E1996" s="7">
        <v>20063192</v>
      </c>
      <c r="F1996" s="7">
        <v>102489</v>
      </c>
      <c r="G1996" s="8" t="s">
        <v>883</v>
      </c>
      <c r="H1996" s="7" t="s">
        <v>83</v>
      </c>
      <c r="I1996" s="7" t="s">
        <v>74</v>
      </c>
      <c r="J1996" s="8" t="s">
        <v>75</v>
      </c>
      <c r="K1996" s="8" t="s">
        <v>884</v>
      </c>
      <c r="L1996" s="7">
        <v>2018</v>
      </c>
      <c r="M1996" s="9">
        <v>43455</v>
      </c>
      <c r="N1996" s="10" t="s">
        <v>113</v>
      </c>
      <c r="O1996" s="10">
        <v>0</v>
      </c>
      <c r="P1996" s="10" t="s">
        <v>78</v>
      </c>
      <c r="Q1996" s="10" t="s">
        <v>78</v>
      </c>
      <c r="R1996" s="10" t="s">
        <v>78</v>
      </c>
      <c r="S1996" s="10" t="s">
        <v>78</v>
      </c>
      <c r="T1996" s="8" t="s">
        <v>90</v>
      </c>
      <c r="U1996" s="7" t="s">
        <v>885</v>
      </c>
      <c r="V1996" s="8" t="s">
        <v>886</v>
      </c>
      <c r="W1996" s="7" t="s">
        <v>83</v>
      </c>
      <c r="X1996" s="11" t="s">
        <v>779</v>
      </c>
      <c r="Y1996" s="8">
        <v>465</v>
      </c>
      <c r="Z1996" s="8" t="s">
        <v>780</v>
      </c>
      <c r="AA1996" s="7" t="s">
        <v>781</v>
      </c>
      <c r="AB1996" s="12" t="s">
        <v>782</v>
      </c>
      <c r="AC1996" s="4">
        <f t="shared" si="310"/>
        <v>1</v>
      </c>
      <c r="AD1996" s="2">
        <f>IF(COUNTIF(D$2:D1996,D1996)&gt;1,0,1)</f>
        <v>0</v>
      </c>
      <c r="AG1996" s="2">
        <f t="shared" si="311"/>
        <v>0</v>
      </c>
      <c r="AH1996" s="2">
        <f t="shared" si="317"/>
        <v>0</v>
      </c>
      <c r="AI1996" s="2">
        <f t="shared" si="312"/>
        <v>0</v>
      </c>
      <c r="AJ1996" s="44" t="str">
        <f t="shared" si="313"/>
        <v>48866398T30412993R</v>
      </c>
      <c r="AK1996" s="2">
        <f>IF(COUNTIF(AJ$2:AJ1996,AJ1996)&gt;1,0,1)</f>
        <v>0</v>
      </c>
      <c r="AL1996" s="2">
        <f t="shared" si="314"/>
        <v>0</v>
      </c>
      <c r="AM1996" s="2">
        <f t="shared" si="315"/>
        <v>0</v>
      </c>
      <c r="AN1996" s="2">
        <f t="shared" si="316"/>
        <v>0</v>
      </c>
      <c r="AO1996" s="2" t="str">
        <f>VLOOKUP(D1996,'[1]Matriculados PD 2015_2019'!$D:$F,3,0)</f>
        <v>completo</v>
      </c>
      <c r="AP1996" s="2">
        <f t="shared" si="318"/>
        <v>0</v>
      </c>
      <c r="AQ1996" s="2">
        <f t="shared" si="319"/>
        <v>0</v>
      </c>
    </row>
    <row r="1997" spans="1:43">
      <c r="A1997" s="2">
        <v>538</v>
      </c>
      <c r="B1997" s="5" t="s">
        <v>870</v>
      </c>
      <c r="C1997" s="13" t="s">
        <v>120</v>
      </c>
      <c r="D1997" s="13" t="s">
        <v>890</v>
      </c>
      <c r="E1997" s="13">
        <v>20063290</v>
      </c>
      <c r="F1997" s="13">
        <v>102489</v>
      </c>
      <c r="G1997" s="14" t="s">
        <v>891</v>
      </c>
      <c r="H1997" s="13" t="s">
        <v>83</v>
      </c>
      <c r="I1997" s="13" t="s">
        <v>74</v>
      </c>
      <c r="J1997" s="14" t="s">
        <v>75</v>
      </c>
      <c r="K1997" s="14" t="s">
        <v>892</v>
      </c>
      <c r="L1997" s="13">
        <v>2018</v>
      </c>
      <c r="M1997" s="15">
        <v>43522</v>
      </c>
      <c r="N1997" s="16" t="s">
        <v>77</v>
      </c>
      <c r="O1997" s="16">
        <v>0</v>
      </c>
      <c r="P1997" s="16" t="s">
        <v>78</v>
      </c>
      <c r="Q1997" s="16" t="s">
        <v>79</v>
      </c>
      <c r="R1997" s="16" t="s">
        <v>78</v>
      </c>
      <c r="S1997" s="16" t="s">
        <v>78</v>
      </c>
      <c r="T1997" s="14" t="s">
        <v>80</v>
      </c>
      <c r="U1997" s="13" t="s">
        <v>893</v>
      </c>
      <c r="V1997" s="14" t="s">
        <v>894</v>
      </c>
      <c r="W1997" s="13" t="s">
        <v>83</v>
      </c>
      <c r="X1997" s="17" t="s">
        <v>779</v>
      </c>
      <c r="Y1997" s="14">
        <v>465</v>
      </c>
      <c r="Z1997" s="14" t="s">
        <v>780</v>
      </c>
      <c r="AA1997" s="13" t="s">
        <v>781</v>
      </c>
      <c r="AB1997" s="18" t="s">
        <v>782</v>
      </c>
      <c r="AC1997" s="4">
        <f t="shared" si="310"/>
        <v>1</v>
      </c>
      <c r="AD1997" s="2">
        <f>IF(COUNTIF(D$2:D1997,D1997)&gt;1,0,1)</f>
        <v>1</v>
      </c>
      <c r="AG1997" s="2">
        <f t="shared" si="311"/>
        <v>1</v>
      </c>
      <c r="AH1997" s="2">
        <f t="shared" si="317"/>
        <v>0</v>
      </c>
      <c r="AI1997" s="2">
        <f t="shared" si="312"/>
        <v>1</v>
      </c>
      <c r="AJ1997" s="44" t="str">
        <f t="shared" si="313"/>
        <v>78857432T76224859F</v>
      </c>
      <c r="AK1997" s="2">
        <f>IF(COUNTIF(AJ$2:AJ1997,AJ1997)&gt;1,0,1)</f>
        <v>1</v>
      </c>
      <c r="AL1997" s="2">
        <f t="shared" si="314"/>
        <v>0</v>
      </c>
      <c r="AM1997" s="2">
        <f t="shared" si="315"/>
        <v>0</v>
      </c>
      <c r="AN1997" s="2">
        <f t="shared" si="316"/>
        <v>0</v>
      </c>
      <c r="AO1997" s="2" t="str">
        <f>VLOOKUP(D1997,'[1]Matriculados PD 2015_2019'!$D:$F,3,0)</f>
        <v>completo</v>
      </c>
      <c r="AP1997" s="2">
        <f t="shared" si="318"/>
        <v>1</v>
      </c>
      <c r="AQ1997" s="2">
        <f t="shared" si="319"/>
        <v>0</v>
      </c>
    </row>
    <row r="1998" spans="1:43">
      <c r="A1998" s="2">
        <v>538</v>
      </c>
      <c r="B1998" s="6" t="s">
        <v>870</v>
      </c>
      <c r="C1998" s="7" t="s">
        <v>120</v>
      </c>
      <c r="D1998" s="7" t="s">
        <v>890</v>
      </c>
      <c r="E1998" s="7">
        <v>20063290</v>
      </c>
      <c r="F1998" s="7">
        <v>102489</v>
      </c>
      <c r="G1998" s="8" t="s">
        <v>891</v>
      </c>
      <c r="H1998" s="7" t="s">
        <v>83</v>
      </c>
      <c r="I1998" s="7" t="s">
        <v>74</v>
      </c>
      <c r="J1998" s="8" t="s">
        <v>75</v>
      </c>
      <c r="K1998" s="8" t="s">
        <v>892</v>
      </c>
      <c r="L1998" s="7">
        <v>2018</v>
      </c>
      <c r="M1998" s="9">
        <v>43522</v>
      </c>
      <c r="N1998" s="10" t="s">
        <v>77</v>
      </c>
      <c r="O1998" s="10">
        <v>0</v>
      </c>
      <c r="P1998" s="10" t="s">
        <v>78</v>
      </c>
      <c r="Q1998" s="10" t="s">
        <v>79</v>
      </c>
      <c r="R1998" s="10" t="s">
        <v>78</v>
      </c>
      <c r="S1998" s="10" t="s">
        <v>78</v>
      </c>
      <c r="T1998" s="8" t="s">
        <v>90</v>
      </c>
      <c r="U1998" s="7" t="s">
        <v>893</v>
      </c>
      <c r="V1998" s="8" t="s">
        <v>894</v>
      </c>
      <c r="W1998" s="7" t="s">
        <v>83</v>
      </c>
      <c r="X1998" s="11" t="s">
        <v>779</v>
      </c>
      <c r="Y1998" s="8">
        <v>465</v>
      </c>
      <c r="Z1998" s="8" t="s">
        <v>780</v>
      </c>
      <c r="AA1998" s="7" t="s">
        <v>781</v>
      </c>
      <c r="AB1998" s="12" t="s">
        <v>782</v>
      </c>
      <c r="AC1998" s="4">
        <f t="shared" si="310"/>
        <v>1</v>
      </c>
      <c r="AD1998" s="2">
        <f>IF(COUNTIF(D$2:D1998,D1998)&gt;1,0,1)</f>
        <v>0</v>
      </c>
      <c r="AG1998" s="2">
        <f t="shared" si="311"/>
        <v>0</v>
      </c>
      <c r="AH1998" s="2">
        <f t="shared" si="317"/>
        <v>0</v>
      </c>
      <c r="AI1998" s="2">
        <f t="shared" si="312"/>
        <v>0</v>
      </c>
      <c r="AJ1998" s="44" t="str">
        <f t="shared" si="313"/>
        <v>78857432T76224859F</v>
      </c>
      <c r="AK1998" s="2">
        <f>IF(COUNTIF(AJ$2:AJ1998,AJ1998)&gt;1,0,1)</f>
        <v>0</v>
      </c>
      <c r="AL1998" s="2">
        <f t="shared" si="314"/>
        <v>0</v>
      </c>
      <c r="AM1998" s="2">
        <f t="shared" si="315"/>
        <v>0</v>
      </c>
      <c r="AN1998" s="2">
        <f t="shared" si="316"/>
        <v>0</v>
      </c>
      <c r="AO1998" s="2" t="str">
        <f>VLOOKUP(D1998,'[1]Matriculados PD 2015_2019'!$D:$F,3,0)</f>
        <v>completo</v>
      </c>
      <c r="AP1998" s="2">
        <f t="shared" si="318"/>
        <v>0</v>
      </c>
      <c r="AQ1998" s="2">
        <f t="shared" si="319"/>
        <v>0</v>
      </c>
    </row>
    <row r="1999" spans="1:43">
      <c r="A1999" s="2">
        <v>538</v>
      </c>
      <c r="B1999" s="5" t="s">
        <v>870</v>
      </c>
      <c r="C1999" s="13" t="s">
        <v>120</v>
      </c>
      <c r="D1999" s="13" t="s">
        <v>895</v>
      </c>
      <c r="E1999" s="13">
        <v>20100802</v>
      </c>
      <c r="F1999" s="13">
        <v>102489</v>
      </c>
      <c r="G1999" s="14" t="s">
        <v>896</v>
      </c>
      <c r="H1999" s="13" t="s">
        <v>73</v>
      </c>
      <c r="I1999" s="13" t="s">
        <v>897</v>
      </c>
      <c r="J1999" s="14" t="s">
        <v>75</v>
      </c>
      <c r="K1999" s="14" t="s">
        <v>898</v>
      </c>
      <c r="L1999" s="13">
        <v>2018</v>
      </c>
      <c r="M1999" s="15">
        <v>43494</v>
      </c>
      <c r="N1999" s="16" t="s">
        <v>77</v>
      </c>
      <c r="O1999" s="16">
        <v>0</v>
      </c>
      <c r="P1999" s="16" t="s">
        <v>78</v>
      </c>
      <c r="Q1999" s="16" t="s">
        <v>78</v>
      </c>
      <c r="R1999" s="16" t="s">
        <v>78</v>
      </c>
      <c r="S1999" s="16" t="s">
        <v>78</v>
      </c>
      <c r="T1999" s="14" t="s">
        <v>80</v>
      </c>
      <c r="U1999" s="13" t="s">
        <v>899</v>
      </c>
      <c r="V1999" s="14" t="s">
        <v>900</v>
      </c>
      <c r="W1999" s="13" t="s">
        <v>73</v>
      </c>
      <c r="X1999" s="17" t="s">
        <v>779</v>
      </c>
      <c r="Y1999" s="14">
        <v>465</v>
      </c>
      <c r="Z1999" s="14" t="s">
        <v>780</v>
      </c>
      <c r="AA1999" s="13" t="s">
        <v>781</v>
      </c>
      <c r="AB1999" s="18" t="s">
        <v>782</v>
      </c>
      <c r="AC1999" s="4">
        <f t="shared" si="310"/>
        <v>1</v>
      </c>
      <c r="AD1999" s="2">
        <f>IF(COUNTIF(D$2:D1999,D1999)&gt;1,0,1)</f>
        <v>1</v>
      </c>
      <c r="AG1999" s="2">
        <f t="shared" si="311"/>
        <v>0</v>
      </c>
      <c r="AH1999" s="2">
        <f t="shared" si="317"/>
        <v>0</v>
      </c>
      <c r="AI1999" s="2">
        <f t="shared" si="312"/>
        <v>1</v>
      </c>
      <c r="AJ1999" s="44" t="str">
        <f t="shared" si="313"/>
        <v>AI083148430475761W</v>
      </c>
      <c r="AK1999" s="2">
        <f>IF(COUNTIF(AJ$2:AJ1999,AJ1999)&gt;1,0,1)</f>
        <v>1</v>
      </c>
      <c r="AL1999" s="2">
        <f t="shared" si="314"/>
        <v>0</v>
      </c>
      <c r="AM1999" s="2">
        <f t="shared" si="315"/>
        <v>0</v>
      </c>
      <c r="AN1999" s="2">
        <f t="shared" si="316"/>
        <v>1</v>
      </c>
      <c r="AO1999" s="2" t="str">
        <f>VLOOKUP(D1999,'[1]Matriculados PD 2015_2019'!$D:$F,3,0)</f>
        <v>completo</v>
      </c>
      <c r="AP1999" s="2">
        <f t="shared" si="318"/>
        <v>1</v>
      </c>
      <c r="AQ1999" s="2">
        <f t="shared" si="319"/>
        <v>0</v>
      </c>
    </row>
    <row r="2000" spans="1:43">
      <c r="A2000" s="2">
        <v>538</v>
      </c>
      <c r="B2000" s="6" t="s">
        <v>870</v>
      </c>
      <c r="C2000" s="7" t="s">
        <v>120</v>
      </c>
      <c r="D2000" s="7" t="s">
        <v>895</v>
      </c>
      <c r="E2000" s="7">
        <v>20100802</v>
      </c>
      <c r="F2000" s="7">
        <v>102489</v>
      </c>
      <c r="G2000" s="8" t="s">
        <v>896</v>
      </c>
      <c r="H2000" s="7" t="s">
        <v>73</v>
      </c>
      <c r="I2000" s="7" t="s">
        <v>897</v>
      </c>
      <c r="J2000" s="8" t="s">
        <v>75</v>
      </c>
      <c r="K2000" s="8" t="s">
        <v>898</v>
      </c>
      <c r="L2000" s="7">
        <v>2018</v>
      </c>
      <c r="M2000" s="9">
        <v>43494</v>
      </c>
      <c r="N2000" s="10" t="s">
        <v>77</v>
      </c>
      <c r="O2000" s="10">
        <v>0</v>
      </c>
      <c r="P2000" s="10" t="s">
        <v>78</v>
      </c>
      <c r="Q2000" s="10" t="s">
        <v>78</v>
      </c>
      <c r="R2000" s="10" t="s">
        <v>78</v>
      </c>
      <c r="S2000" s="10" t="s">
        <v>78</v>
      </c>
      <c r="T2000" s="8" t="s">
        <v>90</v>
      </c>
      <c r="U2000" s="7" t="s">
        <v>899</v>
      </c>
      <c r="V2000" s="8" t="s">
        <v>900</v>
      </c>
      <c r="W2000" s="7" t="s">
        <v>73</v>
      </c>
      <c r="X2000" s="11" t="s">
        <v>779</v>
      </c>
      <c r="Y2000" s="8">
        <v>465</v>
      </c>
      <c r="Z2000" s="8" t="s">
        <v>780</v>
      </c>
      <c r="AA2000" s="7" t="s">
        <v>781</v>
      </c>
      <c r="AB2000" s="12" t="s">
        <v>782</v>
      </c>
      <c r="AC2000" s="4">
        <f t="shared" si="310"/>
        <v>1</v>
      </c>
      <c r="AD2000" s="2">
        <f>IF(COUNTIF(D$2:D2000,D2000)&gt;1,0,1)</f>
        <v>0</v>
      </c>
      <c r="AG2000" s="2">
        <f t="shared" si="311"/>
        <v>0</v>
      </c>
      <c r="AH2000" s="2">
        <f t="shared" si="317"/>
        <v>0</v>
      </c>
      <c r="AI2000" s="2">
        <f t="shared" si="312"/>
        <v>0</v>
      </c>
      <c r="AJ2000" s="44" t="str">
        <f t="shared" si="313"/>
        <v>AI083148430475761W</v>
      </c>
      <c r="AK2000" s="2">
        <f>IF(COUNTIF(AJ$2:AJ2000,AJ2000)&gt;1,0,1)</f>
        <v>0</v>
      </c>
      <c r="AL2000" s="2">
        <f t="shared" si="314"/>
        <v>0</v>
      </c>
      <c r="AM2000" s="2">
        <f t="shared" si="315"/>
        <v>0</v>
      </c>
      <c r="AN2000" s="2">
        <f t="shared" si="316"/>
        <v>0</v>
      </c>
      <c r="AO2000" s="2" t="str">
        <f>VLOOKUP(D2000,'[1]Matriculados PD 2015_2019'!$D:$F,3,0)</f>
        <v>completo</v>
      </c>
      <c r="AP2000" s="2">
        <f t="shared" si="318"/>
        <v>0</v>
      </c>
      <c r="AQ2000" s="2">
        <f t="shared" si="319"/>
        <v>0</v>
      </c>
    </row>
    <row r="2001" spans="1:43">
      <c r="A2001" s="2">
        <v>539</v>
      </c>
      <c r="B2001" s="5" t="s">
        <v>901</v>
      </c>
      <c r="C2001" s="13" t="s">
        <v>120</v>
      </c>
      <c r="D2001" s="13" t="s">
        <v>902</v>
      </c>
      <c r="E2001" s="13">
        <v>20084044</v>
      </c>
      <c r="F2001" s="13">
        <v>102490</v>
      </c>
      <c r="G2001" s="14" t="s">
        <v>903</v>
      </c>
      <c r="H2001" s="13" t="s">
        <v>83</v>
      </c>
      <c r="I2001" s="13" t="s">
        <v>74</v>
      </c>
      <c r="J2001" s="14" t="s">
        <v>75</v>
      </c>
      <c r="K2001" s="14" t="s">
        <v>904</v>
      </c>
      <c r="L2001" s="13">
        <v>2018</v>
      </c>
      <c r="M2001" s="15">
        <v>43509</v>
      </c>
      <c r="N2001" s="16" t="s">
        <v>77</v>
      </c>
      <c r="O2001" s="16">
        <v>0</v>
      </c>
      <c r="P2001" s="16" t="s">
        <v>78</v>
      </c>
      <c r="Q2001" s="16" t="s">
        <v>79</v>
      </c>
      <c r="R2001" s="16" t="s">
        <v>78</v>
      </c>
      <c r="S2001" s="16" t="s">
        <v>79</v>
      </c>
      <c r="T2001" s="14" t="s">
        <v>80</v>
      </c>
      <c r="U2001" s="13" t="s">
        <v>905</v>
      </c>
      <c r="V2001" s="14" t="s">
        <v>906</v>
      </c>
      <c r="W2001" s="13"/>
      <c r="X2001" s="17"/>
      <c r="Y2001" s="14"/>
      <c r="Z2001" s="14"/>
      <c r="AA2001" s="13"/>
      <c r="AB2001" s="18"/>
      <c r="AC2001" s="4">
        <f t="shared" si="310"/>
        <v>1</v>
      </c>
      <c r="AD2001" s="2">
        <f>IF(COUNTIF(D$2:D2001,D2001)&gt;1,0,1)</f>
        <v>1</v>
      </c>
      <c r="AG2001" s="2">
        <f t="shared" si="311"/>
        <v>1</v>
      </c>
      <c r="AH2001" s="2">
        <f t="shared" si="317"/>
        <v>0</v>
      </c>
      <c r="AI2001" s="2">
        <f t="shared" si="312"/>
        <v>1</v>
      </c>
      <c r="AJ2001" s="44" t="str">
        <f t="shared" si="313"/>
        <v>12413392Q02548752F</v>
      </c>
      <c r="AK2001" s="2">
        <f>IF(COUNTIF(AJ$2:AJ2001,AJ2001)&gt;1,0,1)</f>
        <v>1</v>
      </c>
      <c r="AL2001" s="2">
        <f t="shared" si="314"/>
        <v>1</v>
      </c>
      <c r="AM2001" s="2">
        <f t="shared" si="315"/>
        <v>1</v>
      </c>
      <c r="AN2001" s="2">
        <f t="shared" si="316"/>
        <v>0</v>
      </c>
      <c r="AO2001" s="2" t="str">
        <f>VLOOKUP(D2001,'[1]Matriculados PD 2015_2019'!$D:$F,3,0)</f>
        <v>completo</v>
      </c>
      <c r="AP2001" s="2">
        <f t="shared" si="318"/>
        <v>1</v>
      </c>
      <c r="AQ2001" s="2">
        <f t="shared" si="319"/>
        <v>0</v>
      </c>
    </row>
    <row r="2002" spans="1:43">
      <c r="A2002" s="2">
        <v>539</v>
      </c>
      <c r="B2002" s="6" t="s">
        <v>901</v>
      </c>
      <c r="C2002" s="7" t="s">
        <v>120</v>
      </c>
      <c r="D2002" s="7" t="s">
        <v>902</v>
      </c>
      <c r="E2002" s="7">
        <v>20084044</v>
      </c>
      <c r="F2002" s="7">
        <v>102490</v>
      </c>
      <c r="G2002" s="8" t="s">
        <v>903</v>
      </c>
      <c r="H2002" s="7" t="s">
        <v>83</v>
      </c>
      <c r="I2002" s="7" t="s">
        <v>74</v>
      </c>
      <c r="J2002" s="8" t="s">
        <v>75</v>
      </c>
      <c r="K2002" s="8" t="s">
        <v>904</v>
      </c>
      <c r="L2002" s="7">
        <v>2018</v>
      </c>
      <c r="M2002" s="9">
        <v>43509</v>
      </c>
      <c r="N2002" s="10" t="s">
        <v>77</v>
      </c>
      <c r="O2002" s="10">
        <v>0</v>
      </c>
      <c r="P2002" s="10" t="s">
        <v>78</v>
      </c>
      <c r="Q2002" s="10" t="s">
        <v>79</v>
      </c>
      <c r="R2002" s="10" t="s">
        <v>78</v>
      </c>
      <c r="S2002" s="10" t="s">
        <v>79</v>
      </c>
      <c r="T2002" s="8" t="s">
        <v>80</v>
      </c>
      <c r="U2002" s="7" t="s">
        <v>907</v>
      </c>
      <c r="V2002" s="8" t="s">
        <v>908</v>
      </c>
      <c r="W2002" s="7" t="s">
        <v>83</v>
      </c>
      <c r="X2002" s="11"/>
      <c r="Y2002" s="8">
        <v>750</v>
      </c>
      <c r="Z2002" s="8" t="s">
        <v>909</v>
      </c>
      <c r="AA2002" s="7" t="s">
        <v>99</v>
      </c>
      <c r="AB2002" s="12" t="s">
        <v>100</v>
      </c>
      <c r="AC2002" s="4">
        <f t="shared" si="310"/>
        <v>1</v>
      </c>
      <c r="AD2002" s="2">
        <f>IF(COUNTIF(D$2:D2002,D2002)&gt;1,0,1)</f>
        <v>0</v>
      </c>
      <c r="AG2002" s="2">
        <f t="shared" si="311"/>
        <v>0</v>
      </c>
      <c r="AH2002" s="2">
        <f t="shared" si="317"/>
        <v>0</v>
      </c>
      <c r="AI2002" s="2">
        <f t="shared" si="312"/>
        <v>0</v>
      </c>
      <c r="AJ2002" s="44" t="str">
        <f t="shared" si="313"/>
        <v>12413392Q70878710R</v>
      </c>
      <c r="AK2002" s="2">
        <f>IF(COUNTIF(AJ$2:AJ2002,AJ2002)&gt;1,0,1)</f>
        <v>1</v>
      </c>
      <c r="AL2002" s="2">
        <f t="shared" si="314"/>
        <v>0</v>
      </c>
      <c r="AM2002" s="2">
        <f t="shared" si="315"/>
        <v>0</v>
      </c>
      <c r="AN2002" s="2">
        <f t="shared" si="316"/>
        <v>0</v>
      </c>
      <c r="AO2002" s="2" t="str">
        <f>VLOOKUP(D2002,'[1]Matriculados PD 2015_2019'!$D:$F,3,0)</f>
        <v>completo</v>
      </c>
      <c r="AP2002" s="2">
        <f t="shared" si="318"/>
        <v>0</v>
      </c>
      <c r="AQ2002" s="2">
        <f t="shared" si="319"/>
        <v>0</v>
      </c>
    </row>
    <row r="2003" spans="1:43">
      <c r="A2003" s="2">
        <v>539</v>
      </c>
      <c r="B2003" s="6" t="s">
        <v>901</v>
      </c>
      <c r="C2003" s="7" t="s">
        <v>120</v>
      </c>
      <c r="D2003" s="7" t="s">
        <v>902</v>
      </c>
      <c r="E2003" s="7">
        <v>20084044</v>
      </c>
      <c r="F2003" s="7">
        <v>102490</v>
      </c>
      <c r="G2003" s="8" t="s">
        <v>903</v>
      </c>
      <c r="H2003" s="7" t="s">
        <v>83</v>
      </c>
      <c r="I2003" s="7" t="s">
        <v>74</v>
      </c>
      <c r="J2003" s="8" t="s">
        <v>75</v>
      </c>
      <c r="K2003" s="8" t="s">
        <v>904</v>
      </c>
      <c r="L2003" s="7">
        <v>2018</v>
      </c>
      <c r="M2003" s="9">
        <v>43509</v>
      </c>
      <c r="N2003" s="10" t="s">
        <v>77</v>
      </c>
      <c r="O2003" s="10">
        <v>0</v>
      </c>
      <c r="P2003" s="10" t="s">
        <v>78</v>
      </c>
      <c r="Q2003" s="10" t="s">
        <v>79</v>
      </c>
      <c r="R2003" s="10" t="s">
        <v>78</v>
      </c>
      <c r="S2003" s="10" t="s">
        <v>79</v>
      </c>
      <c r="T2003" s="8" t="s">
        <v>90</v>
      </c>
      <c r="U2003" s="7" t="s">
        <v>910</v>
      </c>
      <c r="V2003" s="8" t="s">
        <v>911</v>
      </c>
      <c r="W2003" s="7" t="s">
        <v>73</v>
      </c>
      <c r="X2003" s="11" t="s">
        <v>909</v>
      </c>
      <c r="Y2003" s="8">
        <v>750</v>
      </c>
      <c r="Z2003" s="8" t="s">
        <v>909</v>
      </c>
      <c r="AA2003" s="7" t="s">
        <v>99</v>
      </c>
      <c r="AB2003" s="12" t="s">
        <v>100</v>
      </c>
      <c r="AC2003" s="4">
        <f t="shared" si="310"/>
        <v>1</v>
      </c>
      <c r="AD2003" s="2">
        <f>IF(COUNTIF(D$2:D2003,D2003)&gt;1,0,1)</f>
        <v>0</v>
      </c>
      <c r="AG2003" s="2">
        <f t="shared" si="311"/>
        <v>0</v>
      </c>
      <c r="AH2003" s="2">
        <f t="shared" si="317"/>
        <v>0</v>
      </c>
      <c r="AI2003" s="2">
        <f t="shared" si="312"/>
        <v>0</v>
      </c>
      <c r="AJ2003" s="44" t="str">
        <f t="shared" si="313"/>
        <v>12413392Q30428928C</v>
      </c>
      <c r="AK2003" s="2">
        <f>IF(COUNTIF(AJ$2:AJ2003,AJ2003)&gt;1,0,1)</f>
        <v>1</v>
      </c>
      <c r="AL2003" s="2">
        <f t="shared" si="314"/>
        <v>0</v>
      </c>
      <c r="AM2003" s="2">
        <f t="shared" si="315"/>
        <v>0</v>
      </c>
      <c r="AN2003" s="2">
        <f t="shared" si="316"/>
        <v>0</v>
      </c>
      <c r="AO2003" s="2" t="str">
        <f>VLOOKUP(D2003,'[1]Matriculados PD 2015_2019'!$D:$F,3,0)</f>
        <v>completo</v>
      </c>
      <c r="AP2003" s="2">
        <f t="shared" si="318"/>
        <v>0</v>
      </c>
      <c r="AQ2003" s="2">
        <f t="shared" si="319"/>
        <v>0</v>
      </c>
    </row>
    <row r="2004" spans="1:43">
      <c r="A2004" s="2">
        <v>539</v>
      </c>
      <c r="B2004" s="5" t="s">
        <v>901</v>
      </c>
      <c r="C2004" s="13" t="s">
        <v>120</v>
      </c>
      <c r="D2004" s="13" t="s">
        <v>912</v>
      </c>
      <c r="E2004" s="13">
        <v>20001927</v>
      </c>
      <c r="F2004" s="13">
        <v>102490</v>
      </c>
      <c r="G2004" s="14" t="s">
        <v>913</v>
      </c>
      <c r="H2004" s="13" t="s">
        <v>83</v>
      </c>
      <c r="I2004" s="13" t="s">
        <v>74</v>
      </c>
      <c r="J2004" s="14" t="s">
        <v>75</v>
      </c>
      <c r="K2004" s="14" t="s">
        <v>914</v>
      </c>
      <c r="L2004" s="13">
        <v>2018</v>
      </c>
      <c r="M2004" s="15">
        <v>43630</v>
      </c>
      <c r="N2004" s="16" t="s">
        <v>77</v>
      </c>
      <c r="O2004" s="16">
        <v>0</v>
      </c>
      <c r="P2004" s="16" t="s">
        <v>78</v>
      </c>
      <c r="Q2004" s="16" t="s">
        <v>79</v>
      </c>
      <c r="R2004" s="16" t="s">
        <v>78</v>
      </c>
      <c r="S2004" s="16" t="s">
        <v>78</v>
      </c>
      <c r="T2004" s="14" t="s">
        <v>80</v>
      </c>
      <c r="U2004" s="13" t="s">
        <v>915</v>
      </c>
      <c r="V2004" s="14" t="s">
        <v>916</v>
      </c>
      <c r="W2004" s="13" t="s">
        <v>73</v>
      </c>
      <c r="X2004" s="17" t="s">
        <v>600</v>
      </c>
      <c r="Y2004" s="14">
        <v>755</v>
      </c>
      <c r="Z2004" s="14" t="s">
        <v>917</v>
      </c>
      <c r="AA2004" s="13" t="s">
        <v>99</v>
      </c>
      <c r="AB2004" s="18" t="s">
        <v>100</v>
      </c>
      <c r="AC2004" s="4">
        <f t="shared" si="310"/>
        <v>1</v>
      </c>
      <c r="AD2004" s="2">
        <f>IF(COUNTIF(D$2:D2004,D2004)&gt;1,0,1)</f>
        <v>1</v>
      </c>
      <c r="AG2004" s="2">
        <f t="shared" si="311"/>
        <v>1</v>
      </c>
      <c r="AH2004" s="2">
        <f t="shared" si="317"/>
        <v>0</v>
      </c>
      <c r="AI2004" s="2">
        <f t="shared" si="312"/>
        <v>1</v>
      </c>
      <c r="AJ2004" s="44" t="str">
        <f t="shared" si="313"/>
        <v>20224677H28677306D</v>
      </c>
      <c r="AK2004" s="2">
        <f>IF(COUNTIF(AJ$2:AJ2004,AJ2004)&gt;1,0,1)</f>
        <v>1</v>
      </c>
      <c r="AL2004" s="2">
        <f t="shared" si="314"/>
        <v>1</v>
      </c>
      <c r="AM2004" s="2">
        <f t="shared" si="315"/>
        <v>0</v>
      </c>
      <c r="AN2004" s="2">
        <f t="shared" si="316"/>
        <v>0</v>
      </c>
      <c r="AO2004" s="2" t="str">
        <f>VLOOKUP(D2004,'[1]Matriculados PD 2015_2019'!$D:$F,3,0)</f>
        <v>completo</v>
      </c>
      <c r="AP2004" s="2">
        <f t="shared" si="318"/>
        <v>1</v>
      </c>
      <c r="AQ2004" s="2">
        <f t="shared" si="319"/>
        <v>0</v>
      </c>
    </row>
    <row r="2005" spans="1:43">
      <c r="A2005" s="2">
        <v>539</v>
      </c>
      <c r="B2005" s="6" t="s">
        <v>901</v>
      </c>
      <c r="C2005" s="7" t="s">
        <v>120</v>
      </c>
      <c r="D2005" s="7" t="s">
        <v>912</v>
      </c>
      <c r="E2005" s="7">
        <v>20001927</v>
      </c>
      <c r="F2005" s="7">
        <v>102490</v>
      </c>
      <c r="G2005" s="8" t="s">
        <v>913</v>
      </c>
      <c r="H2005" s="7" t="s">
        <v>83</v>
      </c>
      <c r="I2005" s="7" t="s">
        <v>74</v>
      </c>
      <c r="J2005" s="8" t="s">
        <v>75</v>
      </c>
      <c r="K2005" s="8" t="s">
        <v>914</v>
      </c>
      <c r="L2005" s="7">
        <v>2018</v>
      </c>
      <c r="M2005" s="9">
        <v>43630</v>
      </c>
      <c r="N2005" s="10" t="s">
        <v>77</v>
      </c>
      <c r="O2005" s="10">
        <v>0</v>
      </c>
      <c r="P2005" s="10" t="s">
        <v>78</v>
      </c>
      <c r="Q2005" s="10" t="s">
        <v>79</v>
      </c>
      <c r="R2005" s="10" t="s">
        <v>78</v>
      </c>
      <c r="S2005" s="10" t="s">
        <v>78</v>
      </c>
      <c r="T2005" s="8" t="s">
        <v>80</v>
      </c>
      <c r="U2005" s="7" t="s">
        <v>918</v>
      </c>
      <c r="V2005" s="8" t="s">
        <v>919</v>
      </c>
      <c r="W2005" s="7" t="s">
        <v>83</v>
      </c>
      <c r="X2005" s="11" t="s">
        <v>600</v>
      </c>
      <c r="Y2005" s="8">
        <v>755</v>
      </c>
      <c r="Z2005" s="8" t="s">
        <v>917</v>
      </c>
      <c r="AA2005" s="7" t="s">
        <v>99</v>
      </c>
      <c r="AB2005" s="12" t="s">
        <v>100</v>
      </c>
      <c r="AC2005" s="4">
        <f t="shared" si="310"/>
        <v>1</v>
      </c>
      <c r="AD2005" s="2">
        <f>IF(COUNTIF(D$2:D2005,D2005)&gt;1,0,1)</f>
        <v>0</v>
      </c>
      <c r="AG2005" s="2">
        <f t="shared" si="311"/>
        <v>0</v>
      </c>
      <c r="AH2005" s="2">
        <f t="shared" si="317"/>
        <v>0</v>
      </c>
      <c r="AI2005" s="2">
        <f t="shared" si="312"/>
        <v>0</v>
      </c>
      <c r="AJ2005" s="44" t="str">
        <f t="shared" si="313"/>
        <v>20224677H75356026E</v>
      </c>
      <c r="AK2005" s="2">
        <f>IF(COUNTIF(AJ$2:AJ2005,AJ2005)&gt;1,0,1)</f>
        <v>1</v>
      </c>
      <c r="AL2005" s="2">
        <f t="shared" si="314"/>
        <v>0</v>
      </c>
      <c r="AM2005" s="2">
        <f t="shared" si="315"/>
        <v>0</v>
      </c>
      <c r="AN2005" s="2">
        <f t="shared" si="316"/>
        <v>0</v>
      </c>
      <c r="AO2005" s="2" t="str">
        <f>VLOOKUP(D2005,'[1]Matriculados PD 2015_2019'!$D:$F,3,0)</f>
        <v>completo</v>
      </c>
      <c r="AP2005" s="2">
        <f t="shared" si="318"/>
        <v>0</v>
      </c>
      <c r="AQ2005" s="2">
        <f t="shared" si="319"/>
        <v>0</v>
      </c>
    </row>
    <row r="2006" spans="1:43">
      <c r="A2006" s="2">
        <v>539</v>
      </c>
      <c r="B2006" s="5" t="s">
        <v>901</v>
      </c>
      <c r="C2006" s="13" t="s">
        <v>120</v>
      </c>
      <c r="D2006" s="13" t="s">
        <v>920</v>
      </c>
      <c r="E2006" s="13">
        <v>10368411</v>
      </c>
      <c r="F2006" s="13">
        <v>102490</v>
      </c>
      <c r="G2006" s="14" t="s">
        <v>921</v>
      </c>
      <c r="H2006" s="13" t="s">
        <v>83</v>
      </c>
      <c r="I2006" s="13" t="s">
        <v>74</v>
      </c>
      <c r="J2006" s="14" t="s">
        <v>75</v>
      </c>
      <c r="K2006" s="14" t="s">
        <v>922</v>
      </c>
      <c r="L2006" s="13">
        <v>2018</v>
      </c>
      <c r="M2006" s="15">
        <v>43510</v>
      </c>
      <c r="N2006" s="16" t="s">
        <v>77</v>
      </c>
      <c r="O2006" s="16">
        <v>0</v>
      </c>
      <c r="P2006" s="16" t="s">
        <v>78</v>
      </c>
      <c r="Q2006" s="16" t="s">
        <v>79</v>
      </c>
      <c r="R2006" s="16" t="s">
        <v>78</v>
      </c>
      <c r="S2006" s="16" t="s">
        <v>79</v>
      </c>
      <c r="T2006" s="14" t="s">
        <v>80</v>
      </c>
      <c r="U2006" s="13" t="s">
        <v>923</v>
      </c>
      <c r="V2006" s="14" t="s">
        <v>924</v>
      </c>
      <c r="W2006" s="13" t="s">
        <v>83</v>
      </c>
      <c r="X2006" s="17" t="s">
        <v>909</v>
      </c>
      <c r="Y2006" s="14">
        <v>750</v>
      </c>
      <c r="Z2006" s="14" t="s">
        <v>909</v>
      </c>
      <c r="AA2006" s="13" t="s">
        <v>99</v>
      </c>
      <c r="AB2006" s="18" t="s">
        <v>100</v>
      </c>
      <c r="AC2006" s="4">
        <f t="shared" si="310"/>
        <v>1</v>
      </c>
      <c r="AD2006" s="2">
        <f>IF(COUNTIF(D$2:D2006,D2006)&gt;1,0,1)</f>
        <v>1</v>
      </c>
      <c r="AG2006" s="2">
        <f t="shared" si="311"/>
        <v>1</v>
      </c>
      <c r="AH2006" s="2">
        <f t="shared" si="317"/>
        <v>0</v>
      </c>
      <c r="AI2006" s="2">
        <f t="shared" si="312"/>
        <v>1</v>
      </c>
      <c r="AJ2006" s="44" t="str">
        <f t="shared" si="313"/>
        <v>30975324M44366354K</v>
      </c>
      <c r="AK2006" s="2">
        <f>IF(COUNTIF(AJ$2:AJ2006,AJ2006)&gt;1,0,1)</f>
        <v>1</v>
      </c>
      <c r="AL2006" s="2">
        <f t="shared" si="314"/>
        <v>1</v>
      </c>
      <c r="AM2006" s="2">
        <f t="shared" si="315"/>
        <v>1</v>
      </c>
      <c r="AN2006" s="2">
        <f t="shared" si="316"/>
        <v>0</v>
      </c>
      <c r="AO2006" s="2" t="str">
        <f>VLOOKUP(D2006,'[1]Matriculados PD 2015_2019'!$D:$F,3,0)</f>
        <v>completo</v>
      </c>
      <c r="AP2006" s="2">
        <f t="shared" si="318"/>
        <v>1</v>
      </c>
      <c r="AQ2006" s="2">
        <f t="shared" si="319"/>
        <v>0</v>
      </c>
    </row>
    <row r="2007" spans="1:43">
      <c r="A2007" s="2">
        <v>539</v>
      </c>
      <c r="B2007" s="6" t="s">
        <v>901</v>
      </c>
      <c r="C2007" s="7" t="s">
        <v>120</v>
      </c>
      <c r="D2007" s="7" t="s">
        <v>920</v>
      </c>
      <c r="E2007" s="7">
        <v>10368411</v>
      </c>
      <c r="F2007" s="7">
        <v>102490</v>
      </c>
      <c r="G2007" s="8" t="s">
        <v>921</v>
      </c>
      <c r="H2007" s="7" t="s">
        <v>83</v>
      </c>
      <c r="I2007" s="7" t="s">
        <v>74</v>
      </c>
      <c r="J2007" s="8" t="s">
        <v>75</v>
      </c>
      <c r="K2007" s="8" t="s">
        <v>922</v>
      </c>
      <c r="L2007" s="7">
        <v>2018</v>
      </c>
      <c r="M2007" s="9">
        <v>43510</v>
      </c>
      <c r="N2007" s="10" t="s">
        <v>77</v>
      </c>
      <c r="O2007" s="10">
        <v>0</v>
      </c>
      <c r="P2007" s="10" t="s">
        <v>78</v>
      </c>
      <c r="Q2007" s="10" t="s">
        <v>79</v>
      </c>
      <c r="R2007" s="10" t="s">
        <v>78</v>
      </c>
      <c r="S2007" s="10" t="s">
        <v>79</v>
      </c>
      <c r="T2007" s="8" t="s">
        <v>80</v>
      </c>
      <c r="U2007" s="7" t="s">
        <v>925</v>
      </c>
      <c r="V2007" s="8" t="s">
        <v>926</v>
      </c>
      <c r="W2007" s="7" t="s">
        <v>73</v>
      </c>
      <c r="X2007" s="11" t="s">
        <v>909</v>
      </c>
      <c r="Y2007" s="8">
        <v>750</v>
      </c>
      <c r="Z2007" s="8" t="s">
        <v>909</v>
      </c>
      <c r="AA2007" s="7" t="s">
        <v>99</v>
      </c>
      <c r="AB2007" s="12" t="s">
        <v>100</v>
      </c>
      <c r="AC2007" s="4">
        <f t="shared" si="310"/>
        <v>1</v>
      </c>
      <c r="AD2007" s="2">
        <f>IF(COUNTIF(D$2:D2007,D2007)&gt;1,0,1)</f>
        <v>0</v>
      </c>
      <c r="AG2007" s="2">
        <f t="shared" si="311"/>
        <v>0</v>
      </c>
      <c r="AH2007" s="2">
        <f t="shared" si="317"/>
        <v>0</v>
      </c>
      <c r="AI2007" s="2">
        <f t="shared" si="312"/>
        <v>0</v>
      </c>
      <c r="AJ2007" s="44" t="str">
        <f t="shared" si="313"/>
        <v>30975324M75610029J</v>
      </c>
      <c r="AK2007" s="2">
        <f>IF(COUNTIF(AJ$2:AJ2007,AJ2007)&gt;1,0,1)</f>
        <v>1</v>
      </c>
      <c r="AL2007" s="2">
        <f t="shared" si="314"/>
        <v>0</v>
      </c>
      <c r="AM2007" s="2">
        <f t="shared" si="315"/>
        <v>0</v>
      </c>
      <c r="AN2007" s="2">
        <f t="shared" si="316"/>
        <v>0</v>
      </c>
      <c r="AO2007" s="2" t="str">
        <f>VLOOKUP(D2007,'[1]Matriculados PD 2015_2019'!$D:$F,3,0)</f>
        <v>completo</v>
      </c>
      <c r="AP2007" s="2">
        <f t="shared" si="318"/>
        <v>0</v>
      </c>
      <c r="AQ2007" s="2">
        <f t="shared" si="319"/>
        <v>0</v>
      </c>
    </row>
    <row r="2008" spans="1:43">
      <c r="A2008" s="2">
        <v>539</v>
      </c>
      <c r="B2008" s="5" t="s">
        <v>901</v>
      </c>
      <c r="C2008" s="13" t="s">
        <v>120</v>
      </c>
      <c r="D2008" s="13" t="s">
        <v>920</v>
      </c>
      <c r="E2008" s="13">
        <v>10368411</v>
      </c>
      <c r="F2008" s="13">
        <v>102490</v>
      </c>
      <c r="G2008" s="14" t="s">
        <v>921</v>
      </c>
      <c r="H2008" s="13" t="s">
        <v>83</v>
      </c>
      <c r="I2008" s="13" t="s">
        <v>74</v>
      </c>
      <c r="J2008" s="14" t="s">
        <v>75</v>
      </c>
      <c r="K2008" s="14" t="s">
        <v>922</v>
      </c>
      <c r="L2008" s="13">
        <v>2018</v>
      </c>
      <c r="M2008" s="15">
        <v>43510</v>
      </c>
      <c r="N2008" s="16" t="s">
        <v>77</v>
      </c>
      <c r="O2008" s="16">
        <v>0</v>
      </c>
      <c r="P2008" s="16" t="s">
        <v>78</v>
      </c>
      <c r="Q2008" s="16" t="s">
        <v>79</v>
      </c>
      <c r="R2008" s="16" t="s">
        <v>78</v>
      </c>
      <c r="S2008" s="16" t="s">
        <v>79</v>
      </c>
      <c r="T2008" s="14" t="s">
        <v>90</v>
      </c>
      <c r="U2008" s="13" t="s">
        <v>925</v>
      </c>
      <c r="V2008" s="14" t="s">
        <v>926</v>
      </c>
      <c r="W2008" s="13" t="s">
        <v>73</v>
      </c>
      <c r="X2008" s="17" t="s">
        <v>909</v>
      </c>
      <c r="Y2008" s="14">
        <v>750</v>
      </c>
      <c r="Z2008" s="14" t="s">
        <v>909</v>
      </c>
      <c r="AA2008" s="13" t="s">
        <v>99</v>
      </c>
      <c r="AB2008" s="18" t="s">
        <v>100</v>
      </c>
      <c r="AC2008" s="4">
        <f t="shared" si="310"/>
        <v>1</v>
      </c>
      <c r="AD2008" s="2">
        <f>IF(COUNTIF(D$2:D2008,D2008)&gt;1,0,1)</f>
        <v>0</v>
      </c>
      <c r="AG2008" s="2">
        <f t="shared" si="311"/>
        <v>0</v>
      </c>
      <c r="AH2008" s="2">
        <f t="shared" si="317"/>
        <v>0</v>
      </c>
      <c r="AI2008" s="2">
        <f t="shared" si="312"/>
        <v>0</v>
      </c>
      <c r="AJ2008" s="44" t="str">
        <f t="shared" si="313"/>
        <v>30975324M75610029J</v>
      </c>
      <c r="AK2008" s="2">
        <f>IF(COUNTIF(AJ$2:AJ2008,AJ2008)&gt;1,0,1)</f>
        <v>0</v>
      </c>
      <c r="AL2008" s="2">
        <f t="shared" si="314"/>
        <v>0</v>
      </c>
      <c r="AM2008" s="2">
        <f t="shared" si="315"/>
        <v>0</v>
      </c>
      <c r="AN2008" s="2">
        <f t="shared" si="316"/>
        <v>0</v>
      </c>
      <c r="AO2008" s="2" t="str">
        <f>VLOOKUP(D2008,'[1]Matriculados PD 2015_2019'!$D:$F,3,0)</f>
        <v>completo</v>
      </c>
      <c r="AP2008" s="2">
        <f t="shared" si="318"/>
        <v>0</v>
      </c>
      <c r="AQ2008" s="2">
        <f t="shared" si="319"/>
        <v>0</v>
      </c>
    </row>
    <row r="2009" spans="1:43">
      <c r="A2009" s="2">
        <v>539</v>
      </c>
      <c r="B2009" s="6" t="s">
        <v>901</v>
      </c>
      <c r="C2009" s="7" t="s">
        <v>120</v>
      </c>
      <c r="D2009" s="7" t="s">
        <v>927</v>
      </c>
      <c r="E2009" s="7">
        <v>10372797</v>
      </c>
      <c r="F2009" s="7">
        <v>102490</v>
      </c>
      <c r="G2009" s="8" t="s">
        <v>928</v>
      </c>
      <c r="H2009" s="7" t="s">
        <v>73</v>
      </c>
      <c r="I2009" s="7" t="s">
        <v>74</v>
      </c>
      <c r="J2009" s="8" t="s">
        <v>75</v>
      </c>
      <c r="K2009" s="8" t="s">
        <v>929</v>
      </c>
      <c r="L2009" s="7">
        <v>2018</v>
      </c>
      <c r="M2009" s="9">
        <v>43448</v>
      </c>
      <c r="N2009" s="10" t="s">
        <v>77</v>
      </c>
      <c r="O2009" s="10">
        <v>0</v>
      </c>
      <c r="P2009" s="10" t="s">
        <v>78</v>
      </c>
      <c r="Q2009" s="10" t="s">
        <v>79</v>
      </c>
      <c r="R2009" s="10" t="s">
        <v>78</v>
      </c>
      <c r="S2009" s="10" t="s">
        <v>79</v>
      </c>
      <c r="T2009" s="8" t="s">
        <v>80</v>
      </c>
      <c r="U2009" s="7" t="s">
        <v>930</v>
      </c>
      <c r="V2009" s="8" t="s">
        <v>931</v>
      </c>
      <c r="W2009" s="7" t="s">
        <v>73</v>
      </c>
      <c r="X2009" s="11" t="s">
        <v>909</v>
      </c>
      <c r="Y2009" s="8">
        <v>750</v>
      </c>
      <c r="Z2009" s="8" t="s">
        <v>909</v>
      </c>
      <c r="AA2009" s="7" t="s">
        <v>99</v>
      </c>
      <c r="AB2009" s="12" t="s">
        <v>100</v>
      </c>
      <c r="AC2009" s="4">
        <f t="shared" si="310"/>
        <v>1</v>
      </c>
      <c r="AD2009" s="2">
        <f>IF(COUNTIF(D$2:D2009,D2009)&gt;1,0,1)</f>
        <v>1</v>
      </c>
      <c r="AG2009" s="2">
        <f t="shared" si="311"/>
        <v>1</v>
      </c>
      <c r="AH2009" s="2">
        <f t="shared" si="317"/>
        <v>0</v>
      </c>
      <c r="AI2009" s="2">
        <f t="shared" si="312"/>
        <v>1</v>
      </c>
      <c r="AJ2009" s="44" t="str">
        <f t="shared" si="313"/>
        <v>30993619S30534809D</v>
      </c>
      <c r="AK2009" s="2">
        <f>IF(COUNTIF(AJ$2:AJ2009,AJ2009)&gt;1,0,1)</f>
        <v>1</v>
      </c>
      <c r="AL2009" s="2">
        <f t="shared" si="314"/>
        <v>1</v>
      </c>
      <c r="AM2009" s="2">
        <f t="shared" si="315"/>
        <v>1</v>
      </c>
      <c r="AN2009" s="2">
        <f t="shared" si="316"/>
        <v>0</v>
      </c>
      <c r="AO2009" s="2" t="str">
        <f>VLOOKUP(D2009,'[1]Matriculados PD 2015_2019'!$D:$F,3,0)</f>
        <v>completo</v>
      </c>
      <c r="AP2009" s="2">
        <f t="shared" si="318"/>
        <v>1</v>
      </c>
      <c r="AQ2009" s="2">
        <f t="shared" si="319"/>
        <v>0</v>
      </c>
    </row>
    <row r="2010" spans="1:43">
      <c r="A2010" s="2">
        <v>539</v>
      </c>
      <c r="B2010" s="5" t="s">
        <v>901</v>
      </c>
      <c r="C2010" s="13" t="s">
        <v>120</v>
      </c>
      <c r="D2010" s="13" t="s">
        <v>927</v>
      </c>
      <c r="E2010" s="13">
        <v>10372797</v>
      </c>
      <c r="F2010" s="13">
        <v>102490</v>
      </c>
      <c r="G2010" s="14" t="s">
        <v>928</v>
      </c>
      <c r="H2010" s="13" t="s">
        <v>73</v>
      </c>
      <c r="I2010" s="13" t="s">
        <v>74</v>
      </c>
      <c r="J2010" s="14" t="s">
        <v>75</v>
      </c>
      <c r="K2010" s="14" t="s">
        <v>929</v>
      </c>
      <c r="L2010" s="13">
        <v>2018</v>
      </c>
      <c r="M2010" s="15">
        <v>43448</v>
      </c>
      <c r="N2010" s="16" t="s">
        <v>77</v>
      </c>
      <c r="O2010" s="16">
        <v>0</v>
      </c>
      <c r="P2010" s="16" t="s">
        <v>78</v>
      </c>
      <c r="Q2010" s="16" t="s">
        <v>79</v>
      </c>
      <c r="R2010" s="16" t="s">
        <v>78</v>
      </c>
      <c r="S2010" s="16" t="s">
        <v>79</v>
      </c>
      <c r="T2010" s="14" t="s">
        <v>80</v>
      </c>
      <c r="U2010" s="13" t="s">
        <v>932</v>
      </c>
      <c r="V2010" s="14" t="s">
        <v>933</v>
      </c>
      <c r="W2010" s="13" t="s">
        <v>83</v>
      </c>
      <c r="X2010" s="17" t="s">
        <v>909</v>
      </c>
      <c r="Y2010" s="14">
        <v>750</v>
      </c>
      <c r="Z2010" s="14" t="s">
        <v>909</v>
      </c>
      <c r="AA2010" s="13" t="s">
        <v>99</v>
      </c>
      <c r="AB2010" s="18" t="s">
        <v>100</v>
      </c>
      <c r="AC2010" s="4">
        <f t="shared" si="310"/>
        <v>1</v>
      </c>
      <c r="AD2010" s="2">
        <f>IF(COUNTIF(D$2:D2010,D2010)&gt;1,0,1)</f>
        <v>0</v>
      </c>
      <c r="AG2010" s="2">
        <f t="shared" si="311"/>
        <v>0</v>
      </c>
      <c r="AH2010" s="2">
        <f t="shared" si="317"/>
        <v>0</v>
      </c>
      <c r="AI2010" s="2">
        <f t="shared" si="312"/>
        <v>0</v>
      </c>
      <c r="AJ2010" s="44" t="str">
        <f t="shared" si="313"/>
        <v>30993619S30836901L</v>
      </c>
      <c r="AK2010" s="2">
        <f>IF(COUNTIF(AJ$2:AJ2010,AJ2010)&gt;1,0,1)</f>
        <v>1</v>
      </c>
      <c r="AL2010" s="2">
        <f t="shared" si="314"/>
        <v>0</v>
      </c>
      <c r="AM2010" s="2">
        <f t="shared" si="315"/>
        <v>0</v>
      </c>
      <c r="AN2010" s="2">
        <f t="shared" si="316"/>
        <v>0</v>
      </c>
      <c r="AO2010" s="2" t="str">
        <f>VLOOKUP(D2010,'[1]Matriculados PD 2015_2019'!$D:$F,3,0)</f>
        <v>completo</v>
      </c>
      <c r="AP2010" s="2">
        <f t="shared" si="318"/>
        <v>0</v>
      </c>
      <c r="AQ2010" s="2">
        <f t="shared" si="319"/>
        <v>0</v>
      </c>
    </row>
    <row r="2011" spans="1:43">
      <c r="A2011" s="2">
        <v>539</v>
      </c>
      <c r="B2011" s="6" t="s">
        <v>901</v>
      </c>
      <c r="C2011" s="7" t="s">
        <v>120</v>
      </c>
      <c r="D2011" s="7" t="s">
        <v>927</v>
      </c>
      <c r="E2011" s="7">
        <v>10372797</v>
      </c>
      <c r="F2011" s="7">
        <v>102490</v>
      </c>
      <c r="G2011" s="8" t="s">
        <v>928</v>
      </c>
      <c r="H2011" s="7" t="s">
        <v>73</v>
      </c>
      <c r="I2011" s="7" t="s">
        <v>74</v>
      </c>
      <c r="J2011" s="8" t="s">
        <v>75</v>
      </c>
      <c r="K2011" s="8" t="s">
        <v>929</v>
      </c>
      <c r="L2011" s="7">
        <v>2018</v>
      </c>
      <c r="M2011" s="9">
        <v>43448</v>
      </c>
      <c r="N2011" s="10" t="s">
        <v>77</v>
      </c>
      <c r="O2011" s="10">
        <v>0</v>
      </c>
      <c r="P2011" s="10" t="s">
        <v>78</v>
      </c>
      <c r="Q2011" s="10" t="s">
        <v>79</v>
      </c>
      <c r="R2011" s="10" t="s">
        <v>78</v>
      </c>
      <c r="S2011" s="10" t="s">
        <v>79</v>
      </c>
      <c r="T2011" s="8" t="s">
        <v>90</v>
      </c>
      <c r="U2011" s="7" t="s">
        <v>930</v>
      </c>
      <c r="V2011" s="8" t="s">
        <v>931</v>
      </c>
      <c r="W2011" s="7" t="s">
        <v>73</v>
      </c>
      <c r="X2011" s="11" t="s">
        <v>909</v>
      </c>
      <c r="Y2011" s="8">
        <v>750</v>
      </c>
      <c r="Z2011" s="8" t="s">
        <v>909</v>
      </c>
      <c r="AA2011" s="7" t="s">
        <v>99</v>
      </c>
      <c r="AB2011" s="12" t="s">
        <v>100</v>
      </c>
      <c r="AC2011" s="4">
        <f t="shared" si="310"/>
        <v>1</v>
      </c>
      <c r="AD2011" s="2">
        <f>IF(COUNTIF(D$2:D2011,D2011)&gt;1,0,1)</f>
        <v>0</v>
      </c>
      <c r="AG2011" s="2">
        <f t="shared" si="311"/>
        <v>0</v>
      </c>
      <c r="AH2011" s="2">
        <f t="shared" si="317"/>
        <v>0</v>
      </c>
      <c r="AI2011" s="2">
        <f t="shared" si="312"/>
        <v>0</v>
      </c>
      <c r="AJ2011" s="44" t="str">
        <f t="shared" si="313"/>
        <v>30993619S30534809D</v>
      </c>
      <c r="AK2011" s="2">
        <f>IF(COUNTIF(AJ$2:AJ2011,AJ2011)&gt;1,0,1)</f>
        <v>0</v>
      </c>
      <c r="AL2011" s="2">
        <f t="shared" si="314"/>
        <v>0</v>
      </c>
      <c r="AM2011" s="2">
        <f t="shared" si="315"/>
        <v>0</v>
      </c>
      <c r="AN2011" s="2">
        <f t="shared" si="316"/>
        <v>0</v>
      </c>
      <c r="AO2011" s="2" t="str">
        <f>VLOOKUP(D2011,'[1]Matriculados PD 2015_2019'!$D:$F,3,0)</f>
        <v>completo</v>
      </c>
      <c r="AP2011" s="2">
        <f t="shared" si="318"/>
        <v>0</v>
      </c>
      <c r="AQ2011" s="2">
        <f t="shared" si="319"/>
        <v>0</v>
      </c>
    </row>
    <row r="2012" spans="1:43">
      <c r="A2012" s="2">
        <v>539</v>
      </c>
      <c r="B2012" s="5" t="s">
        <v>901</v>
      </c>
      <c r="C2012" s="13" t="s">
        <v>120</v>
      </c>
      <c r="D2012" s="13" t="s">
        <v>934</v>
      </c>
      <c r="E2012" s="13">
        <v>10486671</v>
      </c>
      <c r="F2012" s="13">
        <v>102490</v>
      </c>
      <c r="G2012" s="14" t="s">
        <v>935</v>
      </c>
      <c r="H2012" s="13" t="s">
        <v>83</v>
      </c>
      <c r="I2012" s="13" t="s">
        <v>74</v>
      </c>
      <c r="J2012" s="14" t="s">
        <v>75</v>
      </c>
      <c r="K2012" s="14" t="s">
        <v>936</v>
      </c>
      <c r="L2012" s="13">
        <v>2018</v>
      </c>
      <c r="M2012" s="15">
        <v>43446</v>
      </c>
      <c r="N2012" s="16" t="s">
        <v>77</v>
      </c>
      <c r="O2012" s="16">
        <v>0</v>
      </c>
      <c r="P2012" s="16" t="s">
        <v>78</v>
      </c>
      <c r="Q2012" s="16" t="s">
        <v>79</v>
      </c>
      <c r="R2012" s="16" t="s">
        <v>78</v>
      </c>
      <c r="S2012" s="16" t="s">
        <v>79</v>
      </c>
      <c r="T2012" s="14" t="s">
        <v>80</v>
      </c>
      <c r="U2012" s="13" t="s">
        <v>910</v>
      </c>
      <c r="V2012" s="14" t="s">
        <v>911</v>
      </c>
      <c r="W2012" s="13" t="s">
        <v>73</v>
      </c>
      <c r="X2012" s="17" t="s">
        <v>909</v>
      </c>
      <c r="Y2012" s="14">
        <v>750</v>
      </c>
      <c r="Z2012" s="14" t="s">
        <v>909</v>
      </c>
      <c r="AA2012" s="13" t="s">
        <v>99</v>
      </c>
      <c r="AB2012" s="18" t="s">
        <v>100</v>
      </c>
      <c r="AC2012" s="4">
        <f t="shared" si="310"/>
        <v>1</v>
      </c>
      <c r="AD2012" s="2">
        <f>IF(COUNTIF(D$2:D2012,D2012)&gt;1,0,1)</f>
        <v>1</v>
      </c>
      <c r="AG2012" s="2">
        <f t="shared" si="311"/>
        <v>1</v>
      </c>
      <c r="AH2012" s="2">
        <f t="shared" si="317"/>
        <v>0</v>
      </c>
      <c r="AI2012" s="2">
        <f t="shared" si="312"/>
        <v>1</v>
      </c>
      <c r="AJ2012" s="44" t="str">
        <f t="shared" si="313"/>
        <v>30994349D30428928C</v>
      </c>
      <c r="AK2012" s="2">
        <f>IF(COUNTIF(AJ$2:AJ2012,AJ2012)&gt;1,0,1)</f>
        <v>1</v>
      </c>
      <c r="AL2012" s="2">
        <f t="shared" si="314"/>
        <v>1</v>
      </c>
      <c r="AM2012" s="2">
        <f t="shared" si="315"/>
        <v>1</v>
      </c>
      <c r="AN2012" s="2">
        <f t="shared" si="316"/>
        <v>0</v>
      </c>
      <c r="AO2012" s="2" t="str">
        <f>VLOOKUP(D2012,'[1]Matriculados PD 2015_2019'!$D:$F,3,0)</f>
        <v>completo</v>
      </c>
      <c r="AP2012" s="2">
        <f t="shared" si="318"/>
        <v>1</v>
      </c>
      <c r="AQ2012" s="2">
        <f t="shared" si="319"/>
        <v>0</v>
      </c>
    </row>
    <row r="2013" spans="1:43">
      <c r="A2013" s="2">
        <v>539</v>
      </c>
      <c r="B2013" s="6" t="s">
        <v>901</v>
      </c>
      <c r="C2013" s="7" t="s">
        <v>120</v>
      </c>
      <c r="D2013" s="7" t="s">
        <v>934</v>
      </c>
      <c r="E2013" s="7">
        <v>10486671</v>
      </c>
      <c r="F2013" s="7">
        <v>102490</v>
      </c>
      <c r="G2013" s="8" t="s">
        <v>935</v>
      </c>
      <c r="H2013" s="7" t="s">
        <v>83</v>
      </c>
      <c r="I2013" s="7" t="s">
        <v>74</v>
      </c>
      <c r="J2013" s="8" t="s">
        <v>75</v>
      </c>
      <c r="K2013" s="8" t="s">
        <v>936</v>
      </c>
      <c r="L2013" s="7">
        <v>2018</v>
      </c>
      <c r="M2013" s="9">
        <v>43446</v>
      </c>
      <c r="N2013" s="10" t="s">
        <v>77</v>
      </c>
      <c r="O2013" s="10">
        <v>0</v>
      </c>
      <c r="P2013" s="10" t="s">
        <v>78</v>
      </c>
      <c r="Q2013" s="10" t="s">
        <v>79</v>
      </c>
      <c r="R2013" s="10" t="s">
        <v>78</v>
      </c>
      <c r="S2013" s="10" t="s">
        <v>79</v>
      </c>
      <c r="T2013" s="8" t="s">
        <v>80</v>
      </c>
      <c r="U2013" s="7" t="s">
        <v>907</v>
      </c>
      <c r="V2013" s="8" t="s">
        <v>908</v>
      </c>
      <c r="W2013" s="7" t="s">
        <v>83</v>
      </c>
      <c r="X2013" s="11"/>
      <c r="Y2013" s="8">
        <v>750</v>
      </c>
      <c r="Z2013" s="8" t="s">
        <v>909</v>
      </c>
      <c r="AA2013" s="7" t="s">
        <v>99</v>
      </c>
      <c r="AB2013" s="12" t="s">
        <v>100</v>
      </c>
      <c r="AC2013" s="4">
        <f t="shared" si="310"/>
        <v>1</v>
      </c>
      <c r="AD2013" s="2">
        <f>IF(COUNTIF(D$2:D2013,D2013)&gt;1,0,1)</f>
        <v>0</v>
      </c>
      <c r="AG2013" s="2">
        <f t="shared" si="311"/>
        <v>0</v>
      </c>
      <c r="AH2013" s="2">
        <f t="shared" si="317"/>
        <v>0</v>
      </c>
      <c r="AI2013" s="2">
        <f t="shared" si="312"/>
        <v>0</v>
      </c>
      <c r="AJ2013" s="44" t="str">
        <f t="shared" si="313"/>
        <v>30994349D70878710R</v>
      </c>
      <c r="AK2013" s="2">
        <f>IF(COUNTIF(AJ$2:AJ2013,AJ2013)&gt;1,0,1)</f>
        <v>1</v>
      </c>
      <c r="AL2013" s="2">
        <f t="shared" si="314"/>
        <v>0</v>
      </c>
      <c r="AM2013" s="2">
        <f t="shared" si="315"/>
        <v>0</v>
      </c>
      <c r="AN2013" s="2">
        <f t="shared" si="316"/>
        <v>0</v>
      </c>
      <c r="AO2013" s="2" t="str">
        <f>VLOOKUP(D2013,'[1]Matriculados PD 2015_2019'!$D:$F,3,0)</f>
        <v>completo</v>
      </c>
      <c r="AP2013" s="2">
        <f t="shared" si="318"/>
        <v>0</v>
      </c>
      <c r="AQ2013" s="2">
        <f t="shared" si="319"/>
        <v>0</v>
      </c>
    </row>
    <row r="2014" spans="1:43">
      <c r="A2014" s="2">
        <v>539</v>
      </c>
      <c r="B2014" s="6" t="s">
        <v>901</v>
      </c>
      <c r="C2014" s="7" t="s">
        <v>120</v>
      </c>
      <c r="D2014" s="7" t="s">
        <v>934</v>
      </c>
      <c r="E2014" s="7">
        <v>10486671</v>
      </c>
      <c r="F2014" s="7">
        <v>102490</v>
      </c>
      <c r="G2014" s="8" t="s">
        <v>935</v>
      </c>
      <c r="H2014" s="7" t="s">
        <v>83</v>
      </c>
      <c r="I2014" s="7" t="s">
        <v>74</v>
      </c>
      <c r="J2014" s="8" t="s">
        <v>75</v>
      </c>
      <c r="K2014" s="8" t="s">
        <v>936</v>
      </c>
      <c r="L2014" s="7">
        <v>2018</v>
      </c>
      <c r="M2014" s="9">
        <v>43446</v>
      </c>
      <c r="N2014" s="10" t="s">
        <v>77</v>
      </c>
      <c r="O2014" s="10">
        <v>0</v>
      </c>
      <c r="P2014" s="10" t="s">
        <v>78</v>
      </c>
      <c r="Q2014" s="10" t="s">
        <v>79</v>
      </c>
      <c r="R2014" s="10" t="s">
        <v>78</v>
      </c>
      <c r="S2014" s="10" t="s">
        <v>79</v>
      </c>
      <c r="T2014" s="8" t="s">
        <v>90</v>
      </c>
      <c r="U2014" s="7" t="s">
        <v>910</v>
      </c>
      <c r="V2014" s="8" t="s">
        <v>911</v>
      </c>
      <c r="W2014" s="7" t="s">
        <v>73</v>
      </c>
      <c r="X2014" s="11" t="s">
        <v>909</v>
      </c>
      <c r="Y2014" s="8">
        <v>750</v>
      </c>
      <c r="Z2014" s="8" t="s">
        <v>909</v>
      </c>
      <c r="AA2014" s="7" t="s">
        <v>99</v>
      </c>
      <c r="AB2014" s="12" t="s">
        <v>100</v>
      </c>
      <c r="AC2014" s="4">
        <f t="shared" si="310"/>
        <v>1</v>
      </c>
      <c r="AD2014" s="2">
        <f>IF(COUNTIF(D$2:D2014,D2014)&gt;1,0,1)</f>
        <v>0</v>
      </c>
      <c r="AG2014" s="2">
        <f t="shared" si="311"/>
        <v>0</v>
      </c>
      <c r="AH2014" s="2">
        <f t="shared" si="317"/>
        <v>0</v>
      </c>
      <c r="AI2014" s="2">
        <f t="shared" si="312"/>
        <v>0</v>
      </c>
      <c r="AJ2014" s="44" t="str">
        <f t="shared" si="313"/>
        <v>30994349D30428928C</v>
      </c>
      <c r="AK2014" s="2">
        <f>IF(COUNTIF(AJ$2:AJ2014,AJ2014)&gt;1,0,1)</f>
        <v>0</v>
      </c>
      <c r="AL2014" s="2">
        <f t="shared" si="314"/>
        <v>0</v>
      </c>
      <c r="AM2014" s="2">
        <f t="shared" si="315"/>
        <v>0</v>
      </c>
      <c r="AN2014" s="2">
        <f t="shared" si="316"/>
        <v>0</v>
      </c>
      <c r="AO2014" s="2" t="str">
        <f>VLOOKUP(D2014,'[1]Matriculados PD 2015_2019'!$D:$F,3,0)</f>
        <v>completo</v>
      </c>
      <c r="AP2014" s="2">
        <f t="shared" si="318"/>
        <v>0</v>
      </c>
      <c r="AQ2014" s="2">
        <f t="shared" si="319"/>
        <v>0</v>
      </c>
    </row>
    <row r="2015" spans="1:43">
      <c r="A2015" s="2">
        <v>539</v>
      </c>
      <c r="B2015" s="5" t="s">
        <v>901</v>
      </c>
      <c r="C2015" s="13" t="s">
        <v>120</v>
      </c>
      <c r="D2015" s="13" t="s">
        <v>937</v>
      </c>
      <c r="E2015" s="13">
        <v>10441829</v>
      </c>
      <c r="F2015" s="13">
        <v>102490</v>
      </c>
      <c r="G2015" s="14" t="s">
        <v>938</v>
      </c>
      <c r="H2015" s="13" t="s">
        <v>73</v>
      </c>
      <c r="I2015" s="13" t="s">
        <v>74</v>
      </c>
      <c r="J2015" s="14" t="s">
        <v>75</v>
      </c>
      <c r="K2015" s="14" t="s">
        <v>939</v>
      </c>
      <c r="L2015" s="13">
        <v>2018</v>
      </c>
      <c r="M2015" s="15">
        <v>43413</v>
      </c>
      <c r="N2015" s="16" t="s">
        <v>77</v>
      </c>
      <c r="O2015" s="16">
        <v>0</v>
      </c>
      <c r="P2015" s="16" t="s">
        <v>78</v>
      </c>
      <c r="Q2015" s="16" t="s">
        <v>79</v>
      </c>
      <c r="R2015" s="16" t="s">
        <v>78</v>
      </c>
      <c r="S2015" s="16" t="s">
        <v>79</v>
      </c>
      <c r="T2015" s="14" t="s">
        <v>80</v>
      </c>
      <c r="U2015" s="13" t="s">
        <v>940</v>
      </c>
      <c r="V2015" s="14" t="s">
        <v>941</v>
      </c>
      <c r="W2015" s="13" t="s">
        <v>83</v>
      </c>
      <c r="X2015" s="17" t="s">
        <v>185</v>
      </c>
      <c r="Y2015" s="14">
        <v>760</v>
      </c>
      <c r="Z2015" s="14" t="s">
        <v>942</v>
      </c>
      <c r="AA2015" s="13" t="s">
        <v>99</v>
      </c>
      <c r="AB2015" s="18" t="s">
        <v>100</v>
      </c>
      <c r="AC2015" s="4">
        <f t="shared" si="310"/>
        <v>1</v>
      </c>
      <c r="AD2015" s="2">
        <f>IF(COUNTIF(D$2:D2015,D2015)&gt;1,0,1)</f>
        <v>1</v>
      </c>
      <c r="AG2015" s="2">
        <f t="shared" si="311"/>
        <v>1</v>
      </c>
      <c r="AH2015" s="2">
        <f t="shared" si="317"/>
        <v>0</v>
      </c>
      <c r="AI2015" s="2">
        <f t="shared" si="312"/>
        <v>1</v>
      </c>
      <c r="AJ2015" s="44" t="str">
        <f t="shared" si="313"/>
        <v>30995595J38384341D</v>
      </c>
      <c r="AK2015" s="2">
        <f>IF(COUNTIF(AJ$2:AJ2015,AJ2015)&gt;1,0,1)</f>
        <v>1</v>
      </c>
      <c r="AL2015" s="2">
        <f t="shared" si="314"/>
        <v>1</v>
      </c>
      <c r="AM2015" s="2">
        <f t="shared" si="315"/>
        <v>1</v>
      </c>
      <c r="AN2015" s="2">
        <f t="shared" si="316"/>
        <v>0</v>
      </c>
      <c r="AO2015" s="2" t="str">
        <f>VLOOKUP(D2015,'[1]Matriculados PD 2015_2019'!$D:$F,3,0)</f>
        <v>completo</v>
      </c>
      <c r="AP2015" s="2">
        <f t="shared" si="318"/>
        <v>1</v>
      </c>
      <c r="AQ2015" s="2">
        <f t="shared" si="319"/>
        <v>0</v>
      </c>
    </row>
    <row r="2016" spans="1:43">
      <c r="A2016" s="2">
        <v>539</v>
      </c>
      <c r="B2016" s="6" t="s">
        <v>901</v>
      </c>
      <c r="C2016" s="7" t="s">
        <v>120</v>
      </c>
      <c r="D2016" s="7" t="s">
        <v>937</v>
      </c>
      <c r="E2016" s="7">
        <v>10441829</v>
      </c>
      <c r="F2016" s="7">
        <v>102490</v>
      </c>
      <c r="G2016" s="8" t="s">
        <v>938</v>
      </c>
      <c r="H2016" s="7" t="s">
        <v>73</v>
      </c>
      <c r="I2016" s="7" t="s">
        <v>74</v>
      </c>
      <c r="J2016" s="8" t="s">
        <v>75</v>
      </c>
      <c r="K2016" s="8" t="s">
        <v>939</v>
      </c>
      <c r="L2016" s="7">
        <v>2018</v>
      </c>
      <c r="M2016" s="9">
        <v>43413</v>
      </c>
      <c r="N2016" s="10" t="s">
        <v>77</v>
      </c>
      <c r="O2016" s="10">
        <v>0</v>
      </c>
      <c r="P2016" s="10" t="s">
        <v>78</v>
      </c>
      <c r="Q2016" s="10" t="s">
        <v>79</v>
      </c>
      <c r="R2016" s="10" t="s">
        <v>78</v>
      </c>
      <c r="S2016" s="10" t="s">
        <v>79</v>
      </c>
      <c r="T2016" s="8" t="s">
        <v>80</v>
      </c>
      <c r="U2016" s="7" t="s">
        <v>943</v>
      </c>
      <c r="V2016" s="8" t="s">
        <v>944</v>
      </c>
      <c r="W2016" s="7" t="s">
        <v>83</v>
      </c>
      <c r="X2016" s="11" t="s">
        <v>185</v>
      </c>
      <c r="Y2016" s="8">
        <v>760</v>
      </c>
      <c r="Z2016" s="8" t="s">
        <v>942</v>
      </c>
      <c r="AA2016" s="7" t="s">
        <v>99</v>
      </c>
      <c r="AB2016" s="12" t="s">
        <v>100</v>
      </c>
      <c r="AC2016" s="4">
        <f t="shared" si="310"/>
        <v>1</v>
      </c>
      <c r="AD2016" s="2">
        <f>IF(COUNTIF(D$2:D2016,D2016)&gt;1,0,1)</f>
        <v>0</v>
      </c>
      <c r="AG2016" s="2">
        <f t="shared" si="311"/>
        <v>0</v>
      </c>
      <c r="AH2016" s="2">
        <f t="shared" si="317"/>
        <v>0</v>
      </c>
      <c r="AI2016" s="2">
        <f t="shared" si="312"/>
        <v>0</v>
      </c>
      <c r="AJ2016" s="44" t="str">
        <f t="shared" si="313"/>
        <v>30995595J48866680Y</v>
      </c>
      <c r="AK2016" s="2">
        <f>IF(COUNTIF(AJ$2:AJ2016,AJ2016)&gt;1,0,1)</f>
        <v>1</v>
      </c>
      <c r="AL2016" s="2">
        <f t="shared" si="314"/>
        <v>0</v>
      </c>
      <c r="AM2016" s="2">
        <f t="shared" si="315"/>
        <v>0</v>
      </c>
      <c r="AN2016" s="2">
        <f t="shared" si="316"/>
        <v>0</v>
      </c>
      <c r="AO2016" s="2" t="str">
        <f>VLOOKUP(D2016,'[1]Matriculados PD 2015_2019'!$D:$F,3,0)</f>
        <v>completo</v>
      </c>
      <c r="AP2016" s="2">
        <f t="shared" si="318"/>
        <v>0</v>
      </c>
      <c r="AQ2016" s="2">
        <f t="shared" si="319"/>
        <v>0</v>
      </c>
    </row>
    <row r="2017" spans="1:43">
      <c r="A2017" s="2">
        <v>539</v>
      </c>
      <c r="B2017" s="5" t="s">
        <v>901</v>
      </c>
      <c r="C2017" s="13" t="s">
        <v>120</v>
      </c>
      <c r="D2017" s="13" t="s">
        <v>937</v>
      </c>
      <c r="E2017" s="13">
        <v>10441829</v>
      </c>
      <c r="F2017" s="13">
        <v>102490</v>
      </c>
      <c r="G2017" s="14" t="s">
        <v>938</v>
      </c>
      <c r="H2017" s="13" t="s">
        <v>73</v>
      </c>
      <c r="I2017" s="13" t="s">
        <v>74</v>
      </c>
      <c r="J2017" s="14" t="s">
        <v>75</v>
      </c>
      <c r="K2017" s="14" t="s">
        <v>939</v>
      </c>
      <c r="L2017" s="13">
        <v>2018</v>
      </c>
      <c r="M2017" s="15">
        <v>43413</v>
      </c>
      <c r="N2017" s="16" t="s">
        <v>77</v>
      </c>
      <c r="O2017" s="16">
        <v>0</v>
      </c>
      <c r="P2017" s="16" t="s">
        <v>78</v>
      </c>
      <c r="Q2017" s="16" t="s">
        <v>79</v>
      </c>
      <c r="R2017" s="16" t="s">
        <v>78</v>
      </c>
      <c r="S2017" s="16" t="s">
        <v>79</v>
      </c>
      <c r="T2017" s="14" t="s">
        <v>90</v>
      </c>
      <c r="U2017" s="13" t="s">
        <v>940</v>
      </c>
      <c r="V2017" s="14" t="s">
        <v>941</v>
      </c>
      <c r="W2017" s="13" t="s">
        <v>83</v>
      </c>
      <c r="X2017" s="17" t="s">
        <v>185</v>
      </c>
      <c r="Y2017" s="14">
        <v>760</v>
      </c>
      <c r="Z2017" s="14" t="s">
        <v>942</v>
      </c>
      <c r="AA2017" s="13" t="s">
        <v>99</v>
      </c>
      <c r="AB2017" s="18" t="s">
        <v>100</v>
      </c>
      <c r="AC2017" s="4">
        <f t="shared" si="310"/>
        <v>1</v>
      </c>
      <c r="AD2017" s="2">
        <f>IF(COUNTIF(D$2:D2017,D2017)&gt;1,0,1)</f>
        <v>0</v>
      </c>
      <c r="AG2017" s="2">
        <f t="shared" si="311"/>
        <v>0</v>
      </c>
      <c r="AH2017" s="2">
        <f t="shared" si="317"/>
        <v>0</v>
      </c>
      <c r="AI2017" s="2">
        <f t="shared" si="312"/>
        <v>0</v>
      </c>
      <c r="AJ2017" s="44" t="str">
        <f t="shared" si="313"/>
        <v>30995595J38384341D</v>
      </c>
      <c r="AK2017" s="2">
        <f>IF(COUNTIF(AJ$2:AJ2017,AJ2017)&gt;1,0,1)</f>
        <v>0</v>
      </c>
      <c r="AL2017" s="2">
        <f t="shared" si="314"/>
        <v>0</v>
      </c>
      <c r="AM2017" s="2">
        <f t="shared" si="315"/>
        <v>0</v>
      </c>
      <c r="AN2017" s="2">
        <f t="shared" si="316"/>
        <v>0</v>
      </c>
      <c r="AO2017" s="2" t="str">
        <f>VLOOKUP(D2017,'[1]Matriculados PD 2015_2019'!$D:$F,3,0)</f>
        <v>completo</v>
      </c>
      <c r="AP2017" s="2">
        <f t="shared" si="318"/>
        <v>0</v>
      </c>
      <c r="AQ2017" s="2">
        <f t="shared" si="319"/>
        <v>0</v>
      </c>
    </row>
    <row r="2018" spans="1:43">
      <c r="A2018" s="2">
        <v>539</v>
      </c>
      <c r="B2018" s="5" t="s">
        <v>901</v>
      </c>
      <c r="C2018" s="13" t="s">
        <v>120</v>
      </c>
      <c r="D2018" s="13" t="s">
        <v>945</v>
      </c>
      <c r="E2018" s="13">
        <v>20004559</v>
      </c>
      <c r="F2018" s="13">
        <v>102490</v>
      </c>
      <c r="G2018" s="14" t="s">
        <v>946</v>
      </c>
      <c r="H2018" s="13" t="s">
        <v>73</v>
      </c>
      <c r="I2018" s="13" t="s">
        <v>74</v>
      </c>
      <c r="J2018" s="14" t="s">
        <v>75</v>
      </c>
      <c r="K2018" s="14" t="s">
        <v>947</v>
      </c>
      <c r="L2018" s="13">
        <v>2018</v>
      </c>
      <c r="M2018" s="15">
        <v>43633</v>
      </c>
      <c r="N2018" s="16" t="s">
        <v>77</v>
      </c>
      <c r="O2018" s="16">
        <v>0</v>
      </c>
      <c r="P2018" s="16" t="s">
        <v>78</v>
      </c>
      <c r="Q2018" s="16" t="s">
        <v>79</v>
      </c>
      <c r="R2018" s="16" t="s">
        <v>78</v>
      </c>
      <c r="S2018" s="16" t="s">
        <v>79</v>
      </c>
      <c r="T2018" s="14" t="s">
        <v>80</v>
      </c>
      <c r="U2018" s="13" t="s">
        <v>948</v>
      </c>
      <c r="V2018" s="14" t="s">
        <v>949</v>
      </c>
      <c r="W2018" s="13" t="s">
        <v>73</v>
      </c>
      <c r="X2018" s="17" t="s">
        <v>950</v>
      </c>
      <c r="Y2018" s="14">
        <v>765</v>
      </c>
      <c r="Z2018" s="14" t="s">
        <v>950</v>
      </c>
      <c r="AA2018" s="13" t="s">
        <v>99</v>
      </c>
      <c r="AB2018" s="18" t="s">
        <v>100</v>
      </c>
      <c r="AC2018" s="4">
        <f t="shared" si="310"/>
        <v>1</v>
      </c>
      <c r="AD2018" s="2">
        <f>IF(COUNTIF(D$2:D2018,D2018)&gt;1,0,1)</f>
        <v>1</v>
      </c>
      <c r="AG2018" s="2">
        <f t="shared" si="311"/>
        <v>1</v>
      </c>
      <c r="AH2018" s="2">
        <f t="shared" si="317"/>
        <v>0</v>
      </c>
      <c r="AI2018" s="2">
        <f t="shared" si="312"/>
        <v>1</v>
      </c>
      <c r="AJ2018" s="44" t="str">
        <f t="shared" si="313"/>
        <v>31001627L03520275X</v>
      </c>
      <c r="AK2018" s="2">
        <f>IF(COUNTIF(AJ$2:AJ2018,AJ2018)&gt;1,0,1)</f>
        <v>1</v>
      </c>
      <c r="AL2018" s="2">
        <f t="shared" si="314"/>
        <v>1</v>
      </c>
      <c r="AM2018" s="2">
        <f t="shared" si="315"/>
        <v>1</v>
      </c>
      <c r="AN2018" s="2">
        <f t="shared" si="316"/>
        <v>0</v>
      </c>
      <c r="AO2018" s="2" t="str">
        <f>VLOOKUP(D2018,'[1]Matriculados PD 2015_2019'!$D:$F,3,0)</f>
        <v>completo</v>
      </c>
      <c r="AP2018" s="2">
        <f t="shared" si="318"/>
        <v>1</v>
      </c>
      <c r="AQ2018" s="2">
        <f t="shared" si="319"/>
        <v>0</v>
      </c>
    </row>
    <row r="2019" spans="1:43">
      <c r="A2019" s="2">
        <v>539</v>
      </c>
      <c r="B2019" s="6" t="s">
        <v>901</v>
      </c>
      <c r="C2019" s="7" t="s">
        <v>120</v>
      </c>
      <c r="D2019" s="7" t="s">
        <v>945</v>
      </c>
      <c r="E2019" s="7">
        <v>20004559</v>
      </c>
      <c r="F2019" s="7">
        <v>102490</v>
      </c>
      <c r="G2019" s="8" t="s">
        <v>946</v>
      </c>
      <c r="H2019" s="7" t="s">
        <v>73</v>
      </c>
      <c r="I2019" s="7" t="s">
        <v>74</v>
      </c>
      <c r="J2019" s="8" t="s">
        <v>75</v>
      </c>
      <c r="K2019" s="8" t="s">
        <v>947</v>
      </c>
      <c r="L2019" s="7">
        <v>2018</v>
      </c>
      <c r="M2019" s="9">
        <v>43633</v>
      </c>
      <c r="N2019" s="10" t="s">
        <v>77</v>
      </c>
      <c r="O2019" s="10">
        <v>0</v>
      </c>
      <c r="P2019" s="10" t="s">
        <v>78</v>
      </c>
      <c r="Q2019" s="10" t="s">
        <v>79</v>
      </c>
      <c r="R2019" s="10" t="s">
        <v>78</v>
      </c>
      <c r="S2019" s="10" t="s">
        <v>79</v>
      </c>
      <c r="T2019" s="8" t="s">
        <v>80</v>
      </c>
      <c r="U2019" s="7" t="s">
        <v>951</v>
      </c>
      <c r="V2019" s="8" t="s">
        <v>952</v>
      </c>
      <c r="W2019" s="7" t="s">
        <v>83</v>
      </c>
      <c r="X2019" s="11" t="s">
        <v>950</v>
      </c>
      <c r="Y2019" s="8">
        <v>765</v>
      </c>
      <c r="Z2019" s="8" t="s">
        <v>950</v>
      </c>
      <c r="AA2019" s="7" t="s">
        <v>99</v>
      </c>
      <c r="AB2019" s="12" t="s">
        <v>100</v>
      </c>
      <c r="AC2019" s="4">
        <f t="shared" si="310"/>
        <v>1</v>
      </c>
      <c r="AD2019" s="2">
        <f>IF(COUNTIF(D$2:D2019,D2019)&gt;1,0,1)</f>
        <v>0</v>
      </c>
      <c r="AG2019" s="2">
        <f t="shared" si="311"/>
        <v>0</v>
      </c>
      <c r="AH2019" s="2">
        <f t="shared" si="317"/>
        <v>0</v>
      </c>
      <c r="AI2019" s="2">
        <f t="shared" si="312"/>
        <v>0</v>
      </c>
      <c r="AJ2019" s="44" t="str">
        <f t="shared" si="313"/>
        <v>31001627L30506285M</v>
      </c>
      <c r="AK2019" s="2">
        <f>IF(COUNTIF(AJ$2:AJ2019,AJ2019)&gt;1,0,1)</f>
        <v>1</v>
      </c>
      <c r="AL2019" s="2">
        <f t="shared" si="314"/>
        <v>0</v>
      </c>
      <c r="AM2019" s="2">
        <f t="shared" si="315"/>
        <v>0</v>
      </c>
      <c r="AN2019" s="2">
        <f t="shared" si="316"/>
        <v>0</v>
      </c>
      <c r="AO2019" s="2" t="str">
        <f>VLOOKUP(D2019,'[1]Matriculados PD 2015_2019'!$D:$F,3,0)</f>
        <v>completo</v>
      </c>
      <c r="AP2019" s="2">
        <f t="shared" si="318"/>
        <v>0</v>
      </c>
      <c r="AQ2019" s="2">
        <f t="shared" si="319"/>
        <v>0</v>
      </c>
    </row>
    <row r="2020" spans="1:43">
      <c r="A2020" s="2">
        <v>539</v>
      </c>
      <c r="B2020" s="5" t="s">
        <v>901</v>
      </c>
      <c r="C2020" s="13" t="s">
        <v>120</v>
      </c>
      <c r="D2020" s="13" t="s">
        <v>945</v>
      </c>
      <c r="E2020" s="13">
        <v>20004559</v>
      </c>
      <c r="F2020" s="13">
        <v>102490</v>
      </c>
      <c r="G2020" s="14" t="s">
        <v>946</v>
      </c>
      <c r="H2020" s="13" t="s">
        <v>73</v>
      </c>
      <c r="I2020" s="13" t="s">
        <v>74</v>
      </c>
      <c r="J2020" s="14" t="s">
        <v>75</v>
      </c>
      <c r="K2020" s="14" t="s">
        <v>947</v>
      </c>
      <c r="L2020" s="13">
        <v>2018</v>
      </c>
      <c r="M2020" s="15">
        <v>43633</v>
      </c>
      <c r="N2020" s="16" t="s">
        <v>77</v>
      </c>
      <c r="O2020" s="16">
        <v>0</v>
      </c>
      <c r="P2020" s="16" t="s">
        <v>78</v>
      </c>
      <c r="Q2020" s="16" t="s">
        <v>79</v>
      </c>
      <c r="R2020" s="16" t="s">
        <v>78</v>
      </c>
      <c r="S2020" s="16" t="s">
        <v>79</v>
      </c>
      <c r="T2020" s="14" t="s">
        <v>90</v>
      </c>
      <c r="U2020" s="13" t="s">
        <v>951</v>
      </c>
      <c r="V2020" s="14" t="s">
        <v>952</v>
      </c>
      <c r="W2020" s="13" t="s">
        <v>83</v>
      </c>
      <c r="X2020" s="17" t="s">
        <v>950</v>
      </c>
      <c r="Y2020" s="14">
        <v>765</v>
      </c>
      <c r="Z2020" s="14" t="s">
        <v>950</v>
      </c>
      <c r="AA2020" s="13" t="s">
        <v>99</v>
      </c>
      <c r="AB2020" s="18" t="s">
        <v>100</v>
      </c>
      <c r="AC2020" s="4">
        <f t="shared" si="310"/>
        <v>1</v>
      </c>
      <c r="AD2020" s="2">
        <f>IF(COUNTIF(D$2:D2020,D2020)&gt;1,0,1)</f>
        <v>0</v>
      </c>
      <c r="AG2020" s="2">
        <f t="shared" si="311"/>
        <v>0</v>
      </c>
      <c r="AH2020" s="2">
        <f t="shared" si="317"/>
        <v>0</v>
      </c>
      <c r="AI2020" s="2">
        <f t="shared" si="312"/>
        <v>0</v>
      </c>
      <c r="AJ2020" s="44" t="str">
        <f t="shared" si="313"/>
        <v>31001627L30506285M</v>
      </c>
      <c r="AK2020" s="2">
        <f>IF(COUNTIF(AJ$2:AJ2020,AJ2020)&gt;1,0,1)</f>
        <v>0</v>
      </c>
      <c r="AL2020" s="2">
        <f t="shared" si="314"/>
        <v>0</v>
      </c>
      <c r="AM2020" s="2">
        <f t="shared" si="315"/>
        <v>0</v>
      </c>
      <c r="AN2020" s="2">
        <f t="shared" si="316"/>
        <v>0</v>
      </c>
      <c r="AO2020" s="2" t="str">
        <f>VLOOKUP(D2020,'[1]Matriculados PD 2015_2019'!$D:$F,3,0)</f>
        <v>completo</v>
      </c>
      <c r="AP2020" s="2">
        <f t="shared" si="318"/>
        <v>0</v>
      </c>
      <c r="AQ2020" s="2">
        <f t="shared" si="319"/>
        <v>0</v>
      </c>
    </row>
    <row r="2021" spans="1:43">
      <c r="A2021" s="2">
        <v>539</v>
      </c>
      <c r="B2021" s="5" t="s">
        <v>901</v>
      </c>
      <c r="C2021" s="13" t="s">
        <v>120</v>
      </c>
      <c r="D2021" s="13" t="s">
        <v>953</v>
      </c>
      <c r="E2021" s="13">
        <v>20023777</v>
      </c>
      <c r="F2021" s="13">
        <v>102490</v>
      </c>
      <c r="G2021" s="14" t="s">
        <v>954</v>
      </c>
      <c r="H2021" s="13" t="s">
        <v>73</v>
      </c>
      <c r="I2021" s="13" t="s">
        <v>74</v>
      </c>
      <c r="J2021" s="14" t="s">
        <v>75</v>
      </c>
      <c r="K2021" s="14" t="s">
        <v>955</v>
      </c>
      <c r="L2021" s="13">
        <v>2018</v>
      </c>
      <c r="M2021" s="15">
        <v>43658</v>
      </c>
      <c r="N2021" s="16" t="s">
        <v>77</v>
      </c>
      <c r="O2021" s="16">
        <v>0</v>
      </c>
      <c r="P2021" s="16" t="s">
        <v>78</v>
      </c>
      <c r="Q2021" s="16" t="s">
        <v>79</v>
      </c>
      <c r="R2021" s="16" t="s">
        <v>78</v>
      </c>
      <c r="S2021" s="16" t="s">
        <v>79</v>
      </c>
      <c r="T2021" s="14" t="s">
        <v>80</v>
      </c>
      <c r="U2021" s="13" t="s">
        <v>956</v>
      </c>
      <c r="V2021" s="14" t="s">
        <v>957</v>
      </c>
      <c r="W2021" s="13" t="s">
        <v>83</v>
      </c>
      <c r="X2021" s="17" t="s">
        <v>950</v>
      </c>
      <c r="Y2021" s="14">
        <v>765</v>
      </c>
      <c r="Z2021" s="14" t="s">
        <v>950</v>
      </c>
      <c r="AA2021" s="13" t="s">
        <v>99</v>
      </c>
      <c r="AB2021" s="18" t="s">
        <v>100</v>
      </c>
      <c r="AC2021" s="4">
        <f t="shared" si="310"/>
        <v>1</v>
      </c>
      <c r="AD2021" s="2">
        <f>IF(COUNTIF(D$2:D2021,D2021)&gt;1,0,1)</f>
        <v>1</v>
      </c>
      <c r="AG2021" s="2">
        <f t="shared" si="311"/>
        <v>1</v>
      </c>
      <c r="AH2021" s="2">
        <f t="shared" si="317"/>
        <v>0</v>
      </c>
      <c r="AI2021" s="2">
        <f t="shared" si="312"/>
        <v>1</v>
      </c>
      <c r="AJ2021" s="44" t="str">
        <f t="shared" si="313"/>
        <v>31012088S30825665F</v>
      </c>
      <c r="AK2021" s="2">
        <f>IF(COUNTIF(AJ$2:AJ2021,AJ2021)&gt;1,0,1)</f>
        <v>1</v>
      </c>
      <c r="AL2021" s="2">
        <f t="shared" si="314"/>
        <v>1</v>
      </c>
      <c r="AM2021" s="2">
        <f t="shared" si="315"/>
        <v>1</v>
      </c>
      <c r="AN2021" s="2">
        <f t="shared" si="316"/>
        <v>0</v>
      </c>
      <c r="AO2021" s="2" t="str">
        <f>VLOOKUP(D2021,'[1]Matriculados PD 2015_2019'!$D:$F,3,0)</f>
        <v>completo</v>
      </c>
      <c r="AP2021" s="2">
        <f t="shared" si="318"/>
        <v>1</v>
      </c>
      <c r="AQ2021" s="2">
        <f t="shared" si="319"/>
        <v>0</v>
      </c>
    </row>
    <row r="2022" spans="1:43">
      <c r="A2022" s="2">
        <v>539</v>
      </c>
      <c r="B2022" s="6" t="s">
        <v>901</v>
      </c>
      <c r="C2022" s="7" t="s">
        <v>120</v>
      </c>
      <c r="D2022" s="7" t="s">
        <v>953</v>
      </c>
      <c r="E2022" s="7">
        <v>20023777</v>
      </c>
      <c r="F2022" s="7">
        <v>102490</v>
      </c>
      <c r="G2022" s="8" t="s">
        <v>954</v>
      </c>
      <c r="H2022" s="7" t="s">
        <v>73</v>
      </c>
      <c r="I2022" s="7" t="s">
        <v>74</v>
      </c>
      <c r="J2022" s="8" t="s">
        <v>75</v>
      </c>
      <c r="K2022" s="8" t="s">
        <v>955</v>
      </c>
      <c r="L2022" s="7">
        <v>2018</v>
      </c>
      <c r="M2022" s="9">
        <v>43658</v>
      </c>
      <c r="N2022" s="10" t="s">
        <v>77</v>
      </c>
      <c r="O2022" s="10">
        <v>0</v>
      </c>
      <c r="P2022" s="10" t="s">
        <v>78</v>
      </c>
      <c r="Q2022" s="10" t="s">
        <v>79</v>
      </c>
      <c r="R2022" s="10" t="s">
        <v>78</v>
      </c>
      <c r="S2022" s="10" t="s">
        <v>79</v>
      </c>
      <c r="T2022" s="8" t="s">
        <v>80</v>
      </c>
      <c r="U2022" s="7" t="s">
        <v>958</v>
      </c>
      <c r="V2022" s="8" t="s">
        <v>959</v>
      </c>
      <c r="W2022" s="7" t="s">
        <v>83</v>
      </c>
      <c r="X2022" s="11" t="s">
        <v>950</v>
      </c>
      <c r="Y2022" s="8">
        <v>765</v>
      </c>
      <c r="Z2022" s="8" t="s">
        <v>950</v>
      </c>
      <c r="AA2022" s="7" t="s">
        <v>99</v>
      </c>
      <c r="AB2022" s="12" t="s">
        <v>100</v>
      </c>
      <c r="AC2022" s="4">
        <f t="shared" si="310"/>
        <v>1</v>
      </c>
      <c r="AD2022" s="2">
        <f>IF(COUNTIF(D$2:D2022,D2022)&gt;1,0,1)</f>
        <v>0</v>
      </c>
      <c r="AG2022" s="2">
        <f t="shared" si="311"/>
        <v>0</v>
      </c>
      <c r="AH2022" s="2">
        <f t="shared" si="317"/>
        <v>0</v>
      </c>
      <c r="AI2022" s="2">
        <f t="shared" si="312"/>
        <v>0</v>
      </c>
      <c r="AJ2022" s="44" t="str">
        <f t="shared" si="313"/>
        <v>31012088S30972299Q</v>
      </c>
      <c r="AK2022" s="2">
        <f>IF(COUNTIF(AJ$2:AJ2022,AJ2022)&gt;1,0,1)</f>
        <v>1</v>
      </c>
      <c r="AL2022" s="2">
        <f t="shared" si="314"/>
        <v>0</v>
      </c>
      <c r="AM2022" s="2">
        <f t="shared" si="315"/>
        <v>0</v>
      </c>
      <c r="AN2022" s="2">
        <f t="shared" si="316"/>
        <v>0</v>
      </c>
      <c r="AO2022" s="2" t="str">
        <f>VLOOKUP(D2022,'[1]Matriculados PD 2015_2019'!$D:$F,3,0)</f>
        <v>completo</v>
      </c>
      <c r="AP2022" s="2">
        <f t="shared" si="318"/>
        <v>0</v>
      </c>
      <c r="AQ2022" s="2">
        <f t="shared" si="319"/>
        <v>0</v>
      </c>
    </row>
    <row r="2023" spans="1:43">
      <c r="A2023" s="2">
        <v>539</v>
      </c>
      <c r="B2023" s="5" t="s">
        <v>901</v>
      </c>
      <c r="C2023" s="13" t="s">
        <v>120</v>
      </c>
      <c r="D2023" s="13" t="s">
        <v>953</v>
      </c>
      <c r="E2023" s="13">
        <v>20023777</v>
      </c>
      <c r="F2023" s="13">
        <v>102490</v>
      </c>
      <c r="G2023" s="14" t="s">
        <v>954</v>
      </c>
      <c r="H2023" s="13" t="s">
        <v>73</v>
      </c>
      <c r="I2023" s="13" t="s">
        <v>74</v>
      </c>
      <c r="J2023" s="14" t="s">
        <v>75</v>
      </c>
      <c r="K2023" s="14" t="s">
        <v>955</v>
      </c>
      <c r="L2023" s="13">
        <v>2018</v>
      </c>
      <c r="M2023" s="15">
        <v>43658</v>
      </c>
      <c r="N2023" s="16" t="s">
        <v>77</v>
      </c>
      <c r="O2023" s="16">
        <v>0</v>
      </c>
      <c r="P2023" s="16" t="s">
        <v>78</v>
      </c>
      <c r="Q2023" s="16" t="s">
        <v>79</v>
      </c>
      <c r="R2023" s="16" t="s">
        <v>78</v>
      </c>
      <c r="S2023" s="16" t="s">
        <v>79</v>
      </c>
      <c r="T2023" s="14" t="s">
        <v>90</v>
      </c>
      <c r="U2023" s="13" t="s">
        <v>956</v>
      </c>
      <c r="V2023" s="14" t="s">
        <v>957</v>
      </c>
      <c r="W2023" s="13" t="s">
        <v>83</v>
      </c>
      <c r="X2023" s="17" t="s">
        <v>950</v>
      </c>
      <c r="Y2023" s="14">
        <v>765</v>
      </c>
      <c r="Z2023" s="14" t="s">
        <v>950</v>
      </c>
      <c r="AA2023" s="13" t="s">
        <v>99</v>
      </c>
      <c r="AB2023" s="18" t="s">
        <v>100</v>
      </c>
      <c r="AC2023" s="4">
        <f t="shared" si="310"/>
        <v>1</v>
      </c>
      <c r="AD2023" s="2">
        <f>IF(COUNTIF(D$2:D2023,D2023)&gt;1,0,1)</f>
        <v>0</v>
      </c>
      <c r="AG2023" s="2">
        <f t="shared" si="311"/>
        <v>0</v>
      </c>
      <c r="AH2023" s="2">
        <f t="shared" si="317"/>
        <v>0</v>
      </c>
      <c r="AI2023" s="2">
        <f t="shared" si="312"/>
        <v>0</v>
      </c>
      <c r="AJ2023" s="44" t="str">
        <f t="shared" si="313"/>
        <v>31012088S30825665F</v>
      </c>
      <c r="AK2023" s="2">
        <f>IF(COUNTIF(AJ$2:AJ2023,AJ2023)&gt;1,0,1)</f>
        <v>0</v>
      </c>
      <c r="AL2023" s="2">
        <f t="shared" si="314"/>
        <v>0</v>
      </c>
      <c r="AM2023" s="2">
        <f t="shared" si="315"/>
        <v>0</v>
      </c>
      <c r="AN2023" s="2">
        <f t="shared" si="316"/>
        <v>0</v>
      </c>
      <c r="AO2023" s="2" t="str">
        <f>VLOOKUP(D2023,'[1]Matriculados PD 2015_2019'!$D:$F,3,0)</f>
        <v>completo</v>
      </c>
      <c r="AP2023" s="2">
        <f t="shared" si="318"/>
        <v>0</v>
      </c>
      <c r="AQ2023" s="2">
        <f t="shared" si="319"/>
        <v>0</v>
      </c>
    </row>
    <row r="2024" spans="1:43">
      <c r="A2024" s="2">
        <v>539</v>
      </c>
      <c r="B2024" s="6" t="s">
        <v>901</v>
      </c>
      <c r="C2024" s="7" t="s">
        <v>120</v>
      </c>
      <c r="D2024" s="7" t="s">
        <v>960</v>
      </c>
      <c r="E2024" s="7">
        <v>10484221</v>
      </c>
      <c r="F2024" s="7">
        <v>102490</v>
      </c>
      <c r="G2024" s="8" t="s">
        <v>961</v>
      </c>
      <c r="H2024" s="7" t="s">
        <v>73</v>
      </c>
      <c r="I2024" s="7" t="s">
        <v>74</v>
      </c>
      <c r="J2024" s="8" t="s">
        <v>75</v>
      </c>
      <c r="K2024" s="8" t="s">
        <v>962</v>
      </c>
      <c r="L2024" s="7">
        <v>2018</v>
      </c>
      <c r="M2024" s="9">
        <v>43425</v>
      </c>
      <c r="N2024" s="10" t="s">
        <v>77</v>
      </c>
      <c r="O2024" s="10">
        <v>0</v>
      </c>
      <c r="P2024" s="10" t="s">
        <v>78</v>
      </c>
      <c r="Q2024" s="10" t="s">
        <v>79</v>
      </c>
      <c r="R2024" s="10" t="s">
        <v>78</v>
      </c>
      <c r="S2024" s="10" t="s">
        <v>79</v>
      </c>
      <c r="T2024" s="8" t="s">
        <v>80</v>
      </c>
      <c r="U2024" s="7" t="s">
        <v>930</v>
      </c>
      <c r="V2024" s="8" t="s">
        <v>931</v>
      </c>
      <c r="W2024" s="7" t="s">
        <v>73</v>
      </c>
      <c r="X2024" s="11" t="s">
        <v>909</v>
      </c>
      <c r="Y2024" s="8">
        <v>750</v>
      </c>
      <c r="Z2024" s="8" t="s">
        <v>909</v>
      </c>
      <c r="AA2024" s="7" t="s">
        <v>99</v>
      </c>
      <c r="AB2024" s="12" t="s">
        <v>100</v>
      </c>
      <c r="AC2024" s="4">
        <f t="shared" si="310"/>
        <v>1</v>
      </c>
      <c r="AD2024" s="2">
        <f>IF(COUNTIF(D$2:D2024,D2024)&gt;1,0,1)</f>
        <v>1</v>
      </c>
      <c r="AG2024" s="2">
        <f t="shared" si="311"/>
        <v>1</v>
      </c>
      <c r="AH2024" s="2">
        <f t="shared" si="317"/>
        <v>0</v>
      </c>
      <c r="AI2024" s="2">
        <f t="shared" si="312"/>
        <v>1</v>
      </c>
      <c r="AJ2024" s="44" t="str">
        <f t="shared" si="313"/>
        <v>45749758K30534809D</v>
      </c>
      <c r="AK2024" s="2">
        <f>IF(COUNTIF(AJ$2:AJ2024,AJ2024)&gt;1,0,1)</f>
        <v>1</v>
      </c>
      <c r="AL2024" s="2">
        <f t="shared" si="314"/>
        <v>1</v>
      </c>
      <c r="AM2024" s="2">
        <f t="shared" si="315"/>
        <v>1</v>
      </c>
      <c r="AN2024" s="2">
        <f t="shared" si="316"/>
        <v>0</v>
      </c>
      <c r="AO2024" s="2" t="str">
        <f>VLOOKUP(D2024,'[1]Matriculados PD 2015_2019'!$D:$F,3,0)</f>
        <v>completo</v>
      </c>
      <c r="AP2024" s="2">
        <f t="shared" si="318"/>
        <v>1</v>
      </c>
      <c r="AQ2024" s="2">
        <f t="shared" si="319"/>
        <v>0</v>
      </c>
    </row>
    <row r="2025" spans="1:43">
      <c r="A2025" s="2">
        <v>539</v>
      </c>
      <c r="B2025" s="5" t="s">
        <v>901</v>
      </c>
      <c r="C2025" s="13" t="s">
        <v>120</v>
      </c>
      <c r="D2025" s="13" t="s">
        <v>960</v>
      </c>
      <c r="E2025" s="13">
        <v>10484221</v>
      </c>
      <c r="F2025" s="13">
        <v>102490</v>
      </c>
      <c r="G2025" s="14" t="s">
        <v>961</v>
      </c>
      <c r="H2025" s="13" t="s">
        <v>73</v>
      </c>
      <c r="I2025" s="13" t="s">
        <v>74</v>
      </c>
      <c r="J2025" s="14" t="s">
        <v>75</v>
      </c>
      <c r="K2025" s="14" t="s">
        <v>962</v>
      </c>
      <c r="L2025" s="13">
        <v>2018</v>
      </c>
      <c r="M2025" s="15">
        <v>43425</v>
      </c>
      <c r="N2025" s="16" t="s">
        <v>77</v>
      </c>
      <c r="O2025" s="16">
        <v>0</v>
      </c>
      <c r="P2025" s="16" t="s">
        <v>78</v>
      </c>
      <c r="Q2025" s="16" t="s">
        <v>79</v>
      </c>
      <c r="R2025" s="16" t="s">
        <v>78</v>
      </c>
      <c r="S2025" s="16" t="s">
        <v>79</v>
      </c>
      <c r="T2025" s="14" t="s">
        <v>80</v>
      </c>
      <c r="U2025" s="13" t="s">
        <v>932</v>
      </c>
      <c r="V2025" s="14" t="s">
        <v>933</v>
      </c>
      <c r="W2025" s="13" t="s">
        <v>83</v>
      </c>
      <c r="X2025" s="17" t="s">
        <v>909</v>
      </c>
      <c r="Y2025" s="14">
        <v>750</v>
      </c>
      <c r="Z2025" s="14" t="s">
        <v>909</v>
      </c>
      <c r="AA2025" s="13" t="s">
        <v>99</v>
      </c>
      <c r="AB2025" s="18" t="s">
        <v>100</v>
      </c>
      <c r="AC2025" s="4">
        <f t="shared" si="310"/>
        <v>1</v>
      </c>
      <c r="AD2025" s="2">
        <f>IF(COUNTIF(D$2:D2025,D2025)&gt;1,0,1)</f>
        <v>0</v>
      </c>
      <c r="AG2025" s="2">
        <f t="shared" si="311"/>
        <v>0</v>
      </c>
      <c r="AH2025" s="2">
        <f t="shared" si="317"/>
        <v>0</v>
      </c>
      <c r="AI2025" s="2">
        <f t="shared" si="312"/>
        <v>0</v>
      </c>
      <c r="AJ2025" s="44" t="str">
        <f t="shared" si="313"/>
        <v>45749758K30836901L</v>
      </c>
      <c r="AK2025" s="2">
        <f>IF(COUNTIF(AJ$2:AJ2025,AJ2025)&gt;1,0,1)</f>
        <v>1</v>
      </c>
      <c r="AL2025" s="2">
        <f t="shared" si="314"/>
        <v>0</v>
      </c>
      <c r="AM2025" s="2">
        <f t="shared" si="315"/>
        <v>0</v>
      </c>
      <c r="AN2025" s="2">
        <f t="shared" si="316"/>
        <v>0</v>
      </c>
      <c r="AO2025" s="2" t="str">
        <f>VLOOKUP(D2025,'[1]Matriculados PD 2015_2019'!$D:$F,3,0)</f>
        <v>completo</v>
      </c>
      <c r="AP2025" s="2">
        <f t="shared" si="318"/>
        <v>0</v>
      </c>
      <c r="AQ2025" s="2">
        <f t="shared" si="319"/>
        <v>0</v>
      </c>
    </row>
    <row r="2026" spans="1:43">
      <c r="A2026" s="2">
        <v>539</v>
      </c>
      <c r="B2026" s="6" t="s">
        <v>901</v>
      </c>
      <c r="C2026" s="7" t="s">
        <v>120</v>
      </c>
      <c r="D2026" s="7" t="s">
        <v>960</v>
      </c>
      <c r="E2026" s="7">
        <v>10484221</v>
      </c>
      <c r="F2026" s="7">
        <v>102490</v>
      </c>
      <c r="G2026" s="8" t="s">
        <v>961</v>
      </c>
      <c r="H2026" s="7" t="s">
        <v>73</v>
      </c>
      <c r="I2026" s="7" t="s">
        <v>74</v>
      </c>
      <c r="J2026" s="8" t="s">
        <v>75</v>
      </c>
      <c r="K2026" s="8" t="s">
        <v>962</v>
      </c>
      <c r="L2026" s="7">
        <v>2018</v>
      </c>
      <c r="M2026" s="9">
        <v>43425</v>
      </c>
      <c r="N2026" s="10" t="s">
        <v>77</v>
      </c>
      <c r="O2026" s="10">
        <v>0</v>
      </c>
      <c r="P2026" s="10" t="s">
        <v>78</v>
      </c>
      <c r="Q2026" s="10" t="s">
        <v>79</v>
      </c>
      <c r="R2026" s="10" t="s">
        <v>78</v>
      </c>
      <c r="S2026" s="10" t="s">
        <v>79</v>
      </c>
      <c r="T2026" s="8" t="s">
        <v>90</v>
      </c>
      <c r="U2026" s="7" t="s">
        <v>932</v>
      </c>
      <c r="V2026" s="8" t="s">
        <v>933</v>
      </c>
      <c r="W2026" s="7" t="s">
        <v>83</v>
      </c>
      <c r="X2026" s="11" t="s">
        <v>909</v>
      </c>
      <c r="Y2026" s="8">
        <v>750</v>
      </c>
      <c r="Z2026" s="8" t="s">
        <v>909</v>
      </c>
      <c r="AA2026" s="7" t="s">
        <v>99</v>
      </c>
      <c r="AB2026" s="12" t="s">
        <v>100</v>
      </c>
      <c r="AC2026" s="4">
        <f t="shared" si="310"/>
        <v>1</v>
      </c>
      <c r="AD2026" s="2">
        <f>IF(COUNTIF(D$2:D2026,D2026)&gt;1,0,1)</f>
        <v>0</v>
      </c>
      <c r="AG2026" s="2">
        <f t="shared" si="311"/>
        <v>0</v>
      </c>
      <c r="AH2026" s="2">
        <f t="shared" si="317"/>
        <v>0</v>
      </c>
      <c r="AI2026" s="2">
        <f t="shared" si="312"/>
        <v>0</v>
      </c>
      <c r="AJ2026" s="44" t="str">
        <f t="shared" si="313"/>
        <v>45749758K30836901L</v>
      </c>
      <c r="AK2026" s="2">
        <f>IF(COUNTIF(AJ$2:AJ2026,AJ2026)&gt;1,0,1)</f>
        <v>0</v>
      </c>
      <c r="AL2026" s="2">
        <f t="shared" si="314"/>
        <v>0</v>
      </c>
      <c r="AM2026" s="2">
        <f t="shared" si="315"/>
        <v>0</v>
      </c>
      <c r="AN2026" s="2">
        <f t="shared" si="316"/>
        <v>0</v>
      </c>
      <c r="AO2026" s="2" t="str">
        <f>VLOOKUP(D2026,'[1]Matriculados PD 2015_2019'!$D:$F,3,0)</f>
        <v>completo</v>
      </c>
      <c r="AP2026" s="2">
        <f t="shared" si="318"/>
        <v>0</v>
      </c>
      <c r="AQ2026" s="2">
        <f t="shared" si="319"/>
        <v>0</v>
      </c>
    </row>
    <row r="2027" spans="1:43">
      <c r="A2027" s="2">
        <v>539</v>
      </c>
      <c r="B2027" s="5" t="s">
        <v>901</v>
      </c>
      <c r="C2027" s="13" t="s">
        <v>120</v>
      </c>
      <c r="D2027" s="13" t="s">
        <v>963</v>
      </c>
      <c r="E2027" s="13">
        <v>20088656</v>
      </c>
      <c r="F2027" s="13">
        <v>102490</v>
      </c>
      <c r="G2027" s="14" t="s">
        <v>964</v>
      </c>
      <c r="H2027" s="13" t="s">
        <v>83</v>
      </c>
      <c r="I2027" s="13" t="s">
        <v>74</v>
      </c>
      <c r="J2027" s="14" t="s">
        <v>75</v>
      </c>
      <c r="K2027" s="14" t="s">
        <v>965</v>
      </c>
      <c r="L2027" s="13">
        <v>2018</v>
      </c>
      <c r="M2027" s="15">
        <v>43670</v>
      </c>
      <c r="N2027" s="16" t="s">
        <v>77</v>
      </c>
      <c r="O2027" s="16">
        <v>0</v>
      </c>
      <c r="P2027" s="16" t="s">
        <v>78</v>
      </c>
      <c r="Q2027" s="16" t="s">
        <v>79</v>
      </c>
      <c r="R2027" s="16" t="s">
        <v>78</v>
      </c>
      <c r="S2027" s="16" t="s">
        <v>79</v>
      </c>
      <c r="T2027" s="14" t="s">
        <v>80</v>
      </c>
      <c r="U2027" s="13" t="s">
        <v>966</v>
      </c>
      <c r="V2027" s="14" t="s">
        <v>967</v>
      </c>
      <c r="W2027" s="13" t="s">
        <v>83</v>
      </c>
      <c r="X2027" s="17" t="s">
        <v>600</v>
      </c>
      <c r="Y2027" s="14">
        <v>755</v>
      </c>
      <c r="Z2027" s="14" t="s">
        <v>917</v>
      </c>
      <c r="AA2027" s="13" t="s">
        <v>99</v>
      </c>
      <c r="AB2027" s="18" t="s">
        <v>100</v>
      </c>
      <c r="AC2027" s="4">
        <f t="shared" si="310"/>
        <v>1</v>
      </c>
      <c r="AD2027" s="2">
        <f>IF(COUNTIF(D$2:D2027,D2027)&gt;1,0,1)</f>
        <v>1</v>
      </c>
      <c r="AG2027" s="2">
        <f t="shared" si="311"/>
        <v>1</v>
      </c>
      <c r="AH2027" s="2">
        <f t="shared" si="317"/>
        <v>0</v>
      </c>
      <c r="AI2027" s="2">
        <f t="shared" si="312"/>
        <v>1</v>
      </c>
      <c r="AJ2027" s="44" t="str">
        <f t="shared" si="313"/>
        <v>47552345Y45736128F</v>
      </c>
      <c r="AK2027" s="2">
        <f>IF(COUNTIF(AJ$2:AJ2027,AJ2027)&gt;1,0,1)</f>
        <v>1</v>
      </c>
      <c r="AL2027" s="2">
        <f t="shared" si="314"/>
        <v>1</v>
      </c>
      <c r="AM2027" s="2">
        <f t="shared" si="315"/>
        <v>1</v>
      </c>
      <c r="AN2027" s="2">
        <f t="shared" si="316"/>
        <v>0</v>
      </c>
      <c r="AO2027" s="2" t="str">
        <f>VLOOKUP(D2027,'[1]Matriculados PD 2015_2019'!$D:$F,3,0)</f>
        <v>completo</v>
      </c>
      <c r="AP2027" s="2">
        <f t="shared" si="318"/>
        <v>1</v>
      </c>
      <c r="AQ2027" s="2">
        <f t="shared" si="319"/>
        <v>0</v>
      </c>
    </row>
    <row r="2028" spans="1:43">
      <c r="A2028" s="2">
        <v>539</v>
      </c>
      <c r="B2028" s="6" t="s">
        <v>901</v>
      </c>
      <c r="C2028" s="7" t="s">
        <v>120</v>
      </c>
      <c r="D2028" s="7" t="s">
        <v>963</v>
      </c>
      <c r="E2028" s="7">
        <v>20088656</v>
      </c>
      <c r="F2028" s="7">
        <v>102490</v>
      </c>
      <c r="G2028" s="8" t="s">
        <v>964</v>
      </c>
      <c r="H2028" s="7" t="s">
        <v>83</v>
      </c>
      <c r="I2028" s="7" t="s">
        <v>74</v>
      </c>
      <c r="J2028" s="8" t="s">
        <v>75</v>
      </c>
      <c r="K2028" s="8" t="s">
        <v>965</v>
      </c>
      <c r="L2028" s="7">
        <v>2018</v>
      </c>
      <c r="M2028" s="9">
        <v>43670</v>
      </c>
      <c r="N2028" s="10" t="s">
        <v>77</v>
      </c>
      <c r="O2028" s="10">
        <v>0</v>
      </c>
      <c r="P2028" s="10" t="s">
        <v>78</v>
      </c>
      <c r="Q2028" s="10" t="s">
        <v>79</v>
      </c>
      <c r="R2028" s="10" t="s">
        <v>78</v>
      </c>
      <c r="S2028" s="10" t="s">
        <v>79</v>
      </c>
      <c r="T2028" s="8" t="s">
        <v>80</v>
      </c>
      <c r="U2028" s="7" t="s">
        <v>968</v>
      </c>
      <c r="V2028" s="8" t="s">
        <v>969</v>
      </c>
      <c r="W2028" s="7" t="s">
        <v>73</v>
      </c>
      <c r="X2028" s="11" t="s">
        <v>600</v>
      </c>
      <c r="Y2028" s="8">
        <v>755</v>
      </c>
      <c r="Z2028" s="8" t="s">
        <v>917</v>
      </c>
      <c r="AA2028" s="7" t="s">
        <v>99</v>
      </c>
      <c r="AB2028" s="12" t="s">
        <v>100</v>
      </c>
      <c r="AC2028" s="4">
        <f t="shared" si="310"/>
        <v>1</v>
      </c>
      <c r="AD2028" s="2">
        <f>IF(COUNTIF(D$2:D2028,D2028)&gt;1,0,1)</f>
        <v>0</v>
      </c>
      <c r="AG2028" s="2">
        <f t="shared" si="311"/>
        <v>0</v>
      </c>
      <c r="AH2028" s="2">
        <f t="shared" si="317"/>
        <v>0</v>
      </c>
      <c r="AI2028" s="2">
        <f t="shared" si="312"/>
        <v>0</v>
      </c>
      <c r="AJ2028" s="44" t="str">
        <f t="shared" si="313"/>
        <v>47552345Y80131168L</v>
      </c>
      <c r="AK2028" s="2">
        <f>IF(COUNTIF(AJ$2:AJ2028,AJ2028)&gt;1,0,1)</f>
        <v>1</v>
      </c>
      <c r="AL2028" s="2">
        <f t="shared" si="314"/>
        <v>0</v>
      </c>
      <c r="AM2028" s="2">
        <f t="shared" si="315"/>
        <v>0</v>
      </c>
      <c r="AN2028" s="2">
        <f t="shared" si="316"/>
        <v>0</v>
      </c>
      <c r="AO2028" s="2" t="str">
        <f>VLOOKUP(D2028,'[1]Matriculados PD 2015_2019'!$D:$F,3,0)</f>
        <v>completo</v>
      </c>
      <c r="AP2028" s="2">
        <f t="shared" si="318"/>
        <v>0</v>
      </c>
      <c r="AQ2028" s="2">
        <f t="shared" si="319"/>
        <v>0</v>
      </c>
    </row>
    <row r="2029" spans="1:43">
      <c r="A2029" s="2">
        <v>539</v>
      </c>
      <c r="B2029" s="5" t="s">
        <v>901</v>
      </c>
      <c r="C2029" s="13" t="s">
        <v>120</v>
      </c>
      <c r="D2029" s="13" t="s">
        <v>963</v>
      </c>
      <c r="E2029" s="13">
        <v>20088656</v>
      </c>
      <c r="F2029" s="13">
        <v>102490</v>
      </c>
      <c r="G2029" s="14" t="s">
        <v>964</v>
      </c>
      <c r="H2029" s="13" t="s">
        <v>83</v>
      </c>
      <c r="I2029" s="13" t="s">
        <v>74</v>
      </c>
      <c r="J2029" s="14" t="s">
        <v>75</v>
      </c>
      <c r="K2029" s="14" t="s">
        <v>965</v>
      </c>
      <c r="L2029" s="13">
        <v>2018</v>
      </c>
      <c r="M2029" s="15">
        <v>43670</v>
      </c>
      <c r="N2029" s="16" t="s">
        <v>77</v>
      </c>
      <c r="O2029" s="16">
        <v>0</v>
      </c>
      <c r="P2029" s="16" t="s">
        <v>78</v>
      </c>
      <c r="Q2029" s="16" t="s">
        <v>79</v>
      </c>
      <c r="R2029" s="16" t="s">
        <v>78</v>
      </c>
      <c r="S2029" s="16" t="s">
        <v>79</v>
      </c>
      <c r="T2029" s="14" t="s">
        <v>90</v>
      </c>
      <c r="U2029" s="13" t="s">
        <v>968</v>
      </c>
      <c r="V2029" s="14" t="s">
        <v>969</v>
      </c>
      <c r="W2029" s="13" t="s">
        <v>73</v>
      </c>
      <c r="X2029" s="17" t="s">
        <v>600</v>
      </c>
      <c r="Y2029" s="14">
        <v>755</v>
      </c>
      <c r="Z2029" s="14" t="s">
        <v>917</v>
      </c>
      <c r="AA2029" s="13" t="s">
        <v>99</v>
      </c>
      <c r="AB2029" s="18" t="s">
        <v>100</v>
      </c>
      <c r="AC2029" s="4">
        <f t="shared" si="310"/>
        <v>1</v>
      </c>
      <c r="AD2029" s="2">
        <f>IF(COUNTIF(D$2:D2029,D2029)&gt;1,0,1)</f>
        <v>0</v>
      </c>
      <c r="AG2029" s="2">
        <f t="shared" si="311"/>
        <v>0</v>
      </c>
      <c r="AH2029" s="2">
        <f t="shared" si="317"/>
        <v>0</v>
      </c>
      <c r="AI2029" s="2">
        <f t="shared" si="312"/>
        <v>0</v>
      </c>
      <c r="AJ2029" s="44" t="str">
        <f t="shared" si="313"/>
        <v>47552345Y80131168L</v>
      </c>
      <c r="AK2029" s="2">
        <f>IF(COUNTIF(AJ$2:AJ2029,AJ2029)&gt;1,0,1)</f>
        <v>0</v>
      </c>
      <c r="AL2029" s="2">
        <f t="shared" si="314"/>
        <v>0</v>
      </c>
      <c r="AM2029" s="2">
        <f t="shared" si="315"/>
        <v>0</v>
      </c>
      <c r="AN2029" s="2">
        <f t="shared" si="316"/>
        <v>0</v>
      </c>
      <c r="AO2029" s="2" t="str">
        <f>VLOOKUP(D2029,'[1]Matriculados PD 2015_2019'!$D:$F,3,0)</f>
        <v>completo</v>
      </c>
      <c r="AP2029" s="2">
        <f t="shared" si="318"/>
        <v>0</v>
      </c>
      <c r="AQ2029" s="2">
        <f t="shared" si="319"/>
        <v>0</v>
      </c>
    </row>
    <row r="2030" spans="1:43">
      <c r="A2030" s="2">
        <v>539</v>
      </c>
      <c r="B2030" s="6" t="s">
        <v>901</v>
      </c>
      <c r="C2030" s="7" t="s">
        <v>120</v>
      </c>
      <c r="D2030" s="7" t="s">
        <v>970</v>
      </c>
      <c r="E2030" s="7">
        <v>20001171</v>
      </c>
      <c r="F2030" s="7">
        <v>102490</v>
      </c>
      <c r="G2030" s="8" t="s">
        <v>971</v>
      </c>
      <c r="H2030" s="7" t="s">
        <v>83</v>
      </c>
      <c r="I2030" s="7" t="s">
        <v>74</v>
      </c>
      <c r="J2030" s="8" t="s">
        <v>75</v>
      </c>
      <c r="K2030" s="8" t="s">
        <v>972</v>
      </c>
      <c r="L2030" s="7">
        <v>2018</v>
      </c>
      <c r="M2030" s="9">
        <v>43665</v>
      </c>
      <c r="N2030" s="10" t="s">
        <v>77</v>
      </c>
      <c r="O2030" s="10">
        <v>0</v>
      </c>
      <c r="P2030" s="10" t="s">
        <v>78</v>
      </c>
      <c r="Q2030" s="10" t="s">
        <v>79</v>
      </c>
      <c r="R2030" s="10" t="s">
        <v>78</v>
      </c>
      <c r="S2030" s="10" t="s">
        <v>79</v>
      </c>
      <c r="T2030" s="8" t="s">
        <v>80</v>
      </c>
      <c r="U2030" s="7" t="s">
        <v>973</v>
      </c>
      <c r="V2030" s="8" t="s">
        <v>974</v>
      </c>
      <c r="W2030" s="7" t="s">
        <v>83</v>
      </c>
      <c r="X2030" s="11" t="s">
        <v>950</v>
      </c>
      <c r="Y2030" s="8">
        <v>765</v>
      </c>
      <c r="Z2030" s="8" t="s">
        <v>950</v>
      </c>
      <c r="AA2030" s="7" t="s">
        <v>99</v>
      </c>
      <c r="AB2030" s="12" t="s">
        <v>100</v>
      </c>
      <c r="AC2030" s="4">
        <f t="shared" si="310"/>
        <v>1</v>
      </c>
      <c r="AD2030" s="2">
        <f>IF(COUNTIF(D$2:D2030,D2030)&gt;1,0,1)</f>
        <v>1</v>
      </c>
      <c r="AG2030" s="2">
        <f t="shared" si="311"/>
        <v>1</v>
      </c>
      <c r="AH2030" s="2">
        <f t="shared" si="317"/>
        <v>0</v>
      </c>
      <c r="AI2030" s="2">
        <f t="shared" si="312"/>
        <v>1</v>
      </c>
      <c r="AJ2030" s="44" t="str">
        <f t="shared" si="313"/>
        <v>50616540A34001080L</v>
      </c>
      <c r="AK2030" s="2">
        <f>IF(COUNTIF(AJ$2:AJ2030,AJ2030)&gt;1,0,1)</f>
        <v>1</v>
      </c>
      <c r="AL2030" s="2">
        <f t="shared" si="314"/>
        <v>1</v>
      </c>
      <c r="AM2030" s="2">
        <f t="shared" si="315"/>
        <v>1</v>
      </c>
      <c r="AN2030" s="2">
        <f t="shared" si="316"/>
        <v>0</v>
      </c>
      <c r="AO2030" s="2" t="str">
        <f>VLOOKUP(D2030,'[1]Matriculados PD 2015_2019'!$D:$F,3,0)</f>
        <v>completo</v>
      </c>
      <c r="AP2030" s="2">
        <f t="shared" si="318"/>
        <v>1</v>
      </c>
      <c r="AQ2030" s="2">
        <f t="shared" si="319"/>
        <v>0</v>
      </c>
    </row>
    <row r="2031" spans="1:43">
      <c r="A2031" s="2">
        <v>539</v>
      </c>
      <c r="B2031" s="5" t="s">
        <v>901</v>
      </c>
      <c r="C2031" s="13" t="s">
        <v>120</v>
      </c>
      <c r="D2031" s="13" t="s">
        <v>970</v>
      </c>
      <c r="E2031" s="13">
        <v>20001171</v>
      </c>
      <c r="F2031" s="13">
        <v>102490</v>
      </c>
      <c r="G2031" s="14" t="s">
        <v>971</v>
      </c>
      <c r="H2031" s="13" t="s">
        <v>83</v>
      </c>
      <c r="I2031" s="13" t="s">
        <v>74</v>
      </c>
      <c r="J2031" s="14" t="s">
        <v>75</v>
      </c>
      <c r="K2031" s="14" t="s">
        <v>972</v>
      </c>
      <c r="L2031" s="13">
        <v>2018</v>
      </c>
      <c r="M2031" s="15">
        <v>43665</v>
      </c>
      <c r="N2031" s="16" t="s">
        <v>77</v>
      </c>
      <c r="O2031" s="16">
        <v>0</v>
      </c>
      <c r="P2031" s="16" t="s">
        <v>78</v>
      </c>
      <c r="Q2031" s="16" t="s">
        <v>79</v>
      </c>
      <c r="R2031" s="16" t="s">
        <v>78</v>
      </c>
      <c r="S2031" s="16" t="s">
        <v>79</v>
      </c>
      <c r="T2031" s="14" t="s">
        <v>80</v>
      </c>
      <c r="U2031" s="13" t="s">
        <v>975</v>
      </c>
      <c r="V2031" s="14" t="s">
        <v>976</v>
      </c>
      <c r="W2031" s="13" t="s">
        <v>83</v>
      </c>
      <c r="X2031" s="17" t="s">
        <v>950</v>
      </c>
      <c r="Y2031" s="14">
        <v>765</v>
      </c>
      <c r="Z2031" s="14" t="s">
        <v>950</v>
      </c>
      <c r="AA2031" s="13" t="s">
        <v>99</v>
      </c>
      <c r="AB2031" s="18" t="s">
        <v>100</v>
      </c>
      <c r="AC2031" s="4">
        <f t="shared" si="310"/>
        <v>1</v>
      </c>
      <c r="AD2031" s="2">
        <f>IF(COUNTIF(D$2:D2031,D2031)&gt;1,0,1)</f>
        <v>0</v>
      </c>
      <c r="AG2031" s="2">
        <f t="shared" si="311"/>
        <v>0</v>
      </c>
      <c r="AH2031" s="2">
        <f t="shared" si="317"/>
        <v>0</v>
      </c>
      <c r="AI2031" s="2">
        <f t="shared" si="312"/>
        <v>0</v>
      </c>
      <c r="AJ2031" s="44" t="str">
        <f t="shared" si="313"/>
        <v>50616540A51963212W</v>
      </c>
      <c r="AK2031" s="2">
        <f>IF(COUNTIF(AJ$2:AJ2031,AJ2031)&gt;1,0,1)</f>
        <v>1</v>
      </c>
      <c r="AL2031" s="2">
        <f t="shared" si="314"/>
        <v>0</v>
      </c>
      <c r="AM2031" s="2">
        <f t="shared" si="315"/>
        <v>0</v>
      </c>
      <c r="AN2031" s="2">
        <f t="shared" si="316"/>
        <v>0</v>
      </c>
      <c r="AO2031" s="2" t="str">
        <f>VLOOKUP(D2031,'[1]Matriculados PD 2015_2019'!$D:$F,3,0)</f>
        <v>completo</v>
      </c>
      <c r="AP2031" s="2">
        <f t="shared" si="318"/>
        <v>0</v>
      </c>
      <c r="AQ2031" s="2">
        <f t="shared" si="319"/>
        <v>0</v>
      </c>
    </row>
    <row r="2032" spans="1:43">
      <c r="A2032" s="2">
        <v>539</v>
      </c>
      <c r="B2032" s="6" t="s">
        <v>901</v>
      </c>
      <c r="C2032" s="7" t="s">
        <v>120</v>
      </c>
      <c r="D2032" s="7" t="s">
        <v>970</v>
      </c>
      <c r="E2032" s="7">
        <v>20001171</v>
      </c>
      <c r="F2032" s="7">
        <v>102490</v>
      </c>
      <c r="G2032" s="8" t="s">
        <v>971</v>
      </c>
      <c r="H2032" s="7" t="s">
        <v>83</v>
      </c>
      <c r="I2032" s="7" t="s">
        <v>74</v>
      </c>
      <c r="J2032" s="8" t="s">
        <v>75</v>
      </c>
      <c r="K2032" s="8" t="s">
        <v>972</v>
      </c>
      <c r="L2032" s="7">
        <v>2018</v>
      </c>
      <c r="M2032" s="9">
        <v>43665</v>
      </c>
      <c r="N2032" s="10" t="s">
        <v>77</v>
      </c>
      <c r="O2032" s="10">
        <v>0</v>
      </c>
      <c r="P2032" s="10" t="s">
        <v>78</v>
      </c>
      <c r="Q2032" s="10" t="s">
        <v>79</v>
      </c>
      <c r="R2032" s="10" t="s">
        <v>78</v>
      </c>
      <c r="S2032" s="10" t="s">
        <v>79</v>
      </c>
      <c r="T2032" s="8" t="s">
        <v>90</v>
      </c>
      <c r="U2032" s="7" t="s">
        <v>973</v>
      </c>
      <c r="V2032" s="8" t="s">
        <v>974</v>
      </c>
      <c r="W2032" s="7" t="s">
        <v>83</v>
      </c>
      <c r="X2032" s="11" t="s">
        <v>950</v>
      </c>
      <c r="Y2032" s="8">
        <v>765</v>
      </c>
      <c r="Z2032" s="8" t="s">
        <v>950</v>
      </c>
      <c r="AA2032" s="7" t="s">
        <v>99</v>
      </c>
      <c r="AB2032" s="12" t="s">
        <v>100</v>
      </c>
      <c r="AC2032" s="4">
        <f t="shared" si="310"/>
        <v>1</v>
      </c>
      <c r="AD2032" s="2">
        <f>IF(COUNTIF(D$2:D2032,D2032)&gt;1,0,1)</f>
        <v>0</v>
      </c>
      <c r="AG2032" s="2">
        <f t="shared" si="311"/>
        <v>0</v>
      </c>
      <c r="AH2032" s="2">
        <f t="shared" si="317"/>
        <v>0</v>
      </c>
      <c r="AI2032" s="2">
        <f t="shared" si="312"/>
        <v>0</v>
      </c>
      <c r="AJ2032" s="44" t="str">
        <f t="shared" si="313"/>
        <v>50616540A34001080L</v>
      </c>
      <c r="AK2032" s="2">
        <f>IF(COUNTIF(AJ$2:AJ2032,AJ2032)&gt;1,0,1)</f>
        <v>0</v>
      </c>
      <c r="AL2032" s="2">
        <f t="shared" si="314"/>
        <v>0</v>
      </c>
      <c r="AM2032" s="2">
        <f t="shared" si="315"/>
        <v>0</v>
      </c>
      <c r="AN2032" s="2">
        <f t="shared" si="316"/>
        <v>0</v>
      </c>
      <c r="AO2032" s="2" t="str">
        <f>VLOOKUP(D2032,'[1]Matriculados PD 2015_2019'!$D:$F,3,0)</f>
        <v>completo</v>
      </c>
      <c r="AP2032" s="2">
        <f t="shared" si="318"/>
        <v>0</v>
      </c>
      <c r="AQ2032" s="2">
        <f t="shared" si="319"/>
        <v>0</v>
      </c>
    </row>
    <row r="2033" spans="1:43">
      <c r="A2033" s="2">
        <v>539</v>
      </c>
      <c r="B2033" s="6" t="s">
        <v>901</v>
      </c>
      <c r="C2033" s="7" t="s">
        <v>120</v>
      </c>
      <c r="D2033" s="7" t="s">
        <v>977</v>
      </c>
      <c r="E2033" s="7">
        <v>10406582</v>
      </c>
      <c r="F2033" s="7">
        <v>102490</v>
      </c>
      <c r="G2033" s="8" t="s">
        <v>978</v>
      </c>
      <c r="H2033" s="7" t="s">
        <v>83</v>
      </c>
      <c r="I2033" s="7" t="s">
        <v>74</v>
      </c>
      <c r="J2033" s="8" t="s">
        <v>75</v>
      </c>
      <c r="K2033" s="8" t="s">
        <v>979</v>
      </c>
      <c r="L2033" s="7">
        <v>2018</v>
      </c>
      <c r="M2033" s="9">
        <v>43438</v>
      </c>
      <c r="N2033" s="10" t="s">
        <v>77</v>
      </c>
      <c r="O2033" s="10">
        <v>0</v>
      </c>
      <c r="P2033" s="10" t="s">
        <v>78</v>
      </c>
      <c r="Q2033" s="10" t="s">
        <v>79</v>
      </c>
      <c r="R2033" s="10" t="s">
        <v>78</v>
      </c>
      <c r="S2033" s="10" t="s">
        <v>79</v>
      </c>
      <c r="T2033" s="8" t="s">
        <v>80</v>
      </c>
      <c r="U2033" s="7" t="s">
        <v>980</v>
      </c>
      <c r="V2033" s="8" t="s">
        <v>981</v>
      </c>
      <c r="W2033" s="7" t="s">
        <v>83</v>
      </c>
      <c r="X2033" s="11" t="s">
        <v>626</v>
      </c>
      <c r="Y2033" s="8">
        <v>510</v>
      </c>
      <c r="Z2033" s="8" t="s">
        <v>667</v>
      </c>
      <c r="AA2033" s="7" t="s">
        <v>107</v>
      </c>
      <c r="AB2033" s="12" t="s">
        <v>108</v>
      </c>
      <c r="AC2033" s="4">
        <f t="shared" si="310"/>
        <v>1</v>
      </c>
      <c r="AD2033" s="2">
        <f>IF(COUNTIF(D$2:D2033,D2033)&gt;1,0,1)</f>
        <v>1</v>
      </c>
      <c r="AG2033" s="2">
        <f t="shared" si="311"/>
        <v>1</v>
      </c>
      <c r="AH2033" s="2">
        <f t="shared" si="317"/>
        <v>0</v>
      </c>
      <c r="AI2033" s="2">
        <f t="shared" si="312"/>
        <v>1</v>
      </c>
      <c r="AJ2033" s="44" t="str">
        <f t="shared" si="313"/>
        <v>80158568A30795058J</v>
      </c>
      <c r="AK2033" s="2">
        <f>IF(COUNTIF(AJ$2:AJ2033,AJ2033)&gt;1,0,1)</f>
        <v>1</v>
      </c>
      <c r="AL2033" s="2">
        <f t="shared" si="314"/>
        <v>1</v>
      </c>
      <c r="AM2033" s="2">
        <f t="shared" si="315"/>
        <v>1</v>
      </c>
      <c r="AN2033" s="2">
        <f t="shared" si="316"/>
        <v>0</v>
      </c>
      <c r="AO2033" s="2" t="str">
        <f>VLOOKUP(D2033,'[1]Matriculados PD 2015_2019'!$D:$F,3,0)</f>
        <v>completo</v>
      </c>
      <c r="AP2033" s="2">
        <f t="shared" si="318"/>
        <v>1</v>
      </c>
      <c r="AQ2033" s="2">
        <f t="shared" si="319"/>
        <v>0</v>
      </c>
    </row>
    <row r="2034" spans="1:43">
      <c r="A2034" s="2">
        <v>539</v>
      </c>
      <c r="B2034" s="5" t="s">
        <v>901</v>
      </c>
      <c r="C2034" s="13" t="s">
        <v>120</v>
      </c>
      <c r="D2034" s="13" t="s">
        <v>977</v>
      </c>
      <c r="E2034" s="13">
        <v>10406582</v>
      </c>
      <c r="F2034" s="13">
        <v>102490</v>
      </c>
      <c r="G2034" s="14" t="s">
        <v>978</v>
      </c>
      <c r="H2034" s="13" t="s">
        <v>83</v>
      </c>
      <c r="I2034" s="13" t="s">
        <v>74</v>
      </c>
      <c r="J2034" s="14" t="s">
        <v>75</v>
      </c>
      <c r="K2034" s="14" t="s">
        <v>979</v>
      </c>
      <c r="L2034" s="13">
        <v>2018</v>
      </c>
      <c r="M2034" s="15">
        <v>43438</v>
      </c>
      <c r="N2034" s="16" t="s">
        <v>77</v>
      </c>
      <c r="O2034" s="16">
        <v>0</v>
      </c>
      <c r="P2034" s="16" t="s">
        <v>78</v>
      </c>
      <c r="Q2034" s="16" t="s">
        <v>79</v>
      </c>
      <c r="R2034" s="16" t="s">
        <v>78</v>
      </c>
      <c r="S2034" s="16" t="s">
        <v>79</v>
      </c>
      <c r="T2034" s="14" t="s">
        <v>80</v>
      </c>
      <c r="U2034" s="13" t="s">
        <v>982</v>
      </c>
      <c r="V2034" s="14" t="s">
        <v>983</v>
      </c>
      <c r="W2034" s="13" t="s">
        <v>83</v>
      </c>
      <c r="X2034" s="17" t="s">
        <v>185</v>
      </c>
      <c r="Y2034" s="14">
        <v>760</v>
      </c>
      <c r="Z2034" s="14" t="s">
        <v>942</v>
      </c>
      <c r="AA2034" s="13" t="s">
        <v>99</v>
      </c>
      <c r="AB2034" s="18" t="s">
        <v>100</v>
      </c>
      <c r="AC2034" s="4">
        <f t="shared" si="310"/>
        <v>1</v>
      </c>
      <c r="AD2034" s="2">
        <f>IF(COUNTIF(D$2:D2034,D2034)&gt;1,0,1)</f>
        <v>0</v>
      </c>
      <c r="AG2034" s="2">
        <f t="shared" si="311"/>
        <v>0</v>
      </c>
      <c r="AH2034" s="2">
        <f t="shared" si="317"/>
        <v>0</v>
      </c>
      <c r="AI2034" s="2">
        <f t="shared" si="312"/>
        <v>0</v>
      </c>
      <c r="AJ2034" s="44" t="str">
        <f t="shared" si="313"/>
        <v>80158568A80123267F</v>
      </c>
      <c r="AK2034" s="2">
        <f>IF(COUNTIF(AJ$2:AJ2034,AJ2034)&gt;1,0,1)</f>
        <v>1</v>
      </c>
      <c r="AL2034" s="2">
        <f t="shared" si="314"/>
        <v>0</v>
      </c>
      <c r="AM2034" s="2">
        <f t="shared" si="315"/>
        <v>0</v>
      </c>
      <c r="AN2034" s="2">
        <f t="shared" si="316"/>
        <v>0</v>
      </c>
      <c r="AO2034" s="2" t="str">
        <f>VLOOKUP(D2034,'[1]Matriculados PD 2015_2019'!$D:$F,3,0)</f>
        <v>completo</v>
      </c>
      <c r="AP2034" s="2">
        <f t="shared" si="318"/>
        <v>0</v>
      </c>
      <c r="AQ2034" s="2">
        <f t="shared" si="319"/>
        <v>0</v>
      </c>
    </row>
    <row r="2035" spans="1:43">
      <c r="A2035" s="2">
        <v>539</v>
      </c>
      <c r="B2035" s="6" t="s">
        <v>901</v>
      </c>
      <c r="C2035" s="7" t="s">
        <v>120</v>
      </c>
      <c r="D2035" s="7" t="s">
        <v>977</v>
      </c>
      <c r="E2035" s="7">
        <v>10406582</v>
      </c>
      <c r="F2035" s="7">
        <v>102490</v>
      </c>
      <c r="G2035" s="8" t="s">
        <v>978</v>
      </c>
      <c r="H2035" s="7" t="s">
        <v>83</v>
      </c>
      <c r="I2035" s="7" t="s">
        <v>74</v>
      </c>
      <c r="J2035" s="8" t="s">
        <v>75</v>
      </c>
      <c r="K2035" s="8" t="s">
        <v>979</v>
      </c>
      <c r="L2035" s="7">
        <v>2018</v>
      </c>
      <c r="M2035" s="9">
        <v>43438</v>
      </c>
      <c r="N2035" s="10" t="s">
        <v>77</v>
      </c>
      <c r="O2035" s="10">
        <v>0</v>
      </c>
      <c r="P2035" s="10" t="s">
        <v>78</v>
      </c>
      <c r="Q2035" s="10" t="s">
        <v>79</v>
      </c>
      <c r="R2035" s="10" t="s">
        <v>78</v>
      </c>
      <c r="S2035" s="10" t="s">
        <v>79</v>
      </c>
      <c r="T2035" s="8" t="s">
        <v>90</v>
      </c>
      <c r="U2035" s="7" t="s">
        <v>982</v>
      </c>
      <c r="V2035" s="8" t="s">
        <v>983</v>
      </c>
      <c r="W2035" s="7" t="s">
        <v>83</v>
      </c>
      <c r="X2035" s="11" t="s">
        <v>185</v>
      </c>
      <c r="Y2035" s="8">
        <v>760</v>
      </c>
      <c r="Z2035" s="8" t="s">
        <v>942</v>
      </c>
      <c r="AA2035" s="7" t="s">
        <v>99</v>
      </c>
      <c r="AB2035" s="12" t="s">
        <v>100</v>
      </c>
      <c r="AC2035" s="4">
        <f t="shared" si="310"/>
        <v>1</v>
      </c>
      <c r="AD2035" s="2">
        <f>IF(COUNTIF(D$2:D2035,D2035)&gt;1,0,1)</f>
        <v>0</v>
      </c>
      <c r="AG2035" s="2">
        <f t="shared" si="311"/>
        <v>0</v>
      </c>
      <c r="AH2035" s="2">
        <f t="shared" si="317"/>
        <v>0</v>
      </c>
      <c r="AI2035" s="2">
        <f t="shared" si="312"/>
        <v>0</v>
      </c>
      <c r="AJ2035" s="44" t="str">
        <f t="shared" si="313"/>
        <v>80158568A80123267F</v>
      </c>
      <c r="AK2035" s="2">
        <f>IF(COUNTIF(AJ$2:AJ2035,AJ2035)&gt;1,0,1)</f>
        <v>0</v>
      </c>
      <c r="AL2035" s="2">
        <f t="shared" si="314"/>
        <v>0</v>
      </c>
      <c r="AM2035" s="2">
        <f t="shared" si="315"/>
        <v>0</v>
      </c>
      <c r="AN2035" s="2">
        <f t="shared" si="316"/>
        <v>0</v>
      </c>
      <c r="AO2035" s="2" t="str">
        <f>VLOOKUP(D2035,'[1]Matriculados PD 2015_2019'!$D:$F,3,0)</f>
        <v>completo</v>
      </c>
      <c r="AP2035" s="2">
        <f t="shared" si="318"/>
        <v>0</v>
      </c>
      <c r="AQ2035" s="2">
        <f t="shared" si="319"/>
        <v>0</v>
      </c>
    </row>
    <row r="2036" spans="1:43">
      <c r="A2036" s="2">
        <v>539</v>
      </c>
      <c r="B2036" s="6" t="s">
        <v>901</v>
      </c>
      <c r="C2036" s="7" t="s">
        <v>120</v>
      </c>
      <c r="D2036" s="7" t="s">
        <v>984</v>
      </c>
      <c r="E2036" s="7">
        <v>20088115</v>
      </c>
      <c r="F2036" s="7">
        <v>102490</v>
      </c>
      <c r="G2036" s="8" t="s">
        <v>985</v>
      </c>
      <c r="H2036" s="7" t="s">
        <v>73</v>
      </c>
      <c r="I2036" s="7" t="s">
        <v>301</v>
      </c>
      <c r="J2036" s="8" t="s">
        <v>75</v>
      </c>
      <c r="K2036" s="8" t="s">
        <v>986</v>
      </c>
      <c r="L2036" s="7">
        <v>2018</v>
      </c>
      <c r="M2036" s="9">
        <v>43515</v>
      </c>
      <c r="N2036" s="10" t="s">
        <v>77</v>
      </c>
      <c r="O2036" s="10">
        <v>0</v>
      </c>
      <c r="P2036" s="10" t="s">
        <v>78</v>
      </c>
      <c r="Q2036" s="10" t="s">
        <v>79</v>
      </c>
      <c r="R2036" s="10" t="s">
        <v>78</v>
      </c>
      <c r="S2036" s="10" t="s">
        <v>78</v>
      </c>
      <c r="T2036" s="8" t="s">
        <v>80</v>
      </c>
      <c r="U2036" s="7" t="s">
        <v>910</v>
      </c>
      <c r="V2036" s="8" t="s">
        <v>911</v>
      </c>
      <c r="W2036" s="7" t="s">
        <v>73</v>
      </c>
      <c r="X2036" s="11" t="s">
        <v>909</v>
      </c>
      <c r="Y2036" s="8">
        <v>750</v>
      </c>
      <c r="Z2036" s="8" t="s">
        <v>909</v>
      </c>
      <c r="AA2036" s="7" t="s">
        <v>99</v>
      </c>
      <c r="AB2036" s="12" t="s">
        <v>100</v>
      </c>
      <c r="AC2036" s="4">
        <f t="shared" si="310"/>
        <v>1</v>
      </c>
      <c r="AD2036" s="2">
        <f>IF(COUNTIF(D$2:D2036,D2036)&gt;1,0,1)</f>
        <v>1</v>
      </c>
      <c r="AG2036" s="2">
        <f t="shared" si="311"/>
        <v>1</v>
      </c>
      <c r="AH2036" s="2">
        <f t="shared" si="317"/>
        <v>0</v>
      </c>
      <c r="AI2036" s="2">
        <f t="shared" si="312"/>
        <v>1</v>
      </c>
      <c r="AJ2036" s="44" t="str">
        <f t="shared" si="313"/>
        <v>YA379370130428928C</v>
      </c>
      <c r="AK2036" s="2">
        <f>IF(COUNTIF(AJ$2:AJ2036,AJ2036)&gt;1,0,1)</f>
        <v>1</v>
      </c>
      <c r="AL2036" s="2">
        <f t="shared" si="314"/>
        <v>1</v>
      </c>
      <c r="AM2036" s="2">
        <f t="shared" si="315"/>
        <v>0</v>
      </c>
      <c r="AN2036" s="2">
        <f t="shared" si="316"/>
        <v>1</v>
      </c>
      <c r="AO2036" s="2" t="str">
        <f>VLOOKUP(D2036,'[1]Matriculados PD 2015_2019'!$D:$F,3,0)</f>
        <v>completo</v>
      </c>
      <c r="AP2036" s="2">
        <f t="shared" si="318"/>
        <v>1</v>
      </c>
      <c r="AQ2036" s="2">
        <f t="shared" si="319"/>
        <v>0</v>
      </c>
    </row>
    <row r="2037" spans="1:43">
      <c r="A2037" s="2">
        <v>539</v>
      </c>
      <c r="B2037" s="5" t="s">
        <v>901</v>
      </c>
      <c r="C2037" s="13" t="s">
        <v>120</v>
      </c>
      <c r="D2037" s="13" t="s">
        <v>984</v>
      </c>
      <c r="E2037" s="13">
        <v>20088115</v>
      </c>
      <c r="F2037" s="13">
        <v>102490</v>
      </c>
      <c r="G2037" s="14" t="s">
        <v>985</v>
      </c>
      <c r="H2037" s="13" t="s">
        <v>73</v>
      </c>
      <c r="I2037" s="13" t="s">
        <v>301</v>
      </c>
      <c r="J2037" s="14" t="s">
        <v>75</v>
      </c>
      <c r="K2037" s="14" t="s">
        <v>986</v>
      </c>
      <c r="L2037" s="13">
        <v>2018</v>
      </c>
      <c r="M2037" s="15">
        <v>43515</v>
      </c>
      <c r="N2037" s="16" t="s">
        <v>77</v>
      </c>
      <c r="O2037" s="16">
        <v>0</v>
      </c>
      <c r="P2037" s="16" t="s">
        <v>78</v>
      </c>
      <c r="Q2037" s="16" t="s">
        <v>79</v>
      </c>
      <c r="R2037" s="16" t="s">
        <v>78</v>
      </c>
      <c r="S2037" s="16" t="s">
        <v>78</v>
      </c>
      <c r="T2037" s="14" t="s">
        <v>80</v>
      </c>
      <c r="U2037" s="13" t="s">
        <v>907</v>
      </c>
      <c r="V2037" s="14" t="s">
        <v>908</v>
      </c>
      <c r="W2037" s="13" t="s">
        <v>83</v>
      </c>
      <c r="X2037" s="17"/>
      <c r="Y2037" s="14">
        <v>750</v>
      </c>
      <c r="Z2037" s="14" t="s">
        <v>909</v>
      </c>
      <c r="AA2037" s="13" t="s">
        <v>99</v>
      </c>
      <c r="AB2037" s="18" t="s">
        <v>100</v>
      </c>
      <c r="AC2037" s="4">
        <f t="shared" si="310"/>
        <v>1</v>
      </c>
      <c r="AD2037" s="2">
        <f>IF(COUNTIF(D$2:D2037,D2037)&gt;1,0,1)</f>
        <v>0</v>
      </c>
      <c r="AG2037" s="2">
        <f t="shared" si="311"/>
        <v>0</v>
      </c>
      <c r="AH2037" s="2">
        <f t="shared" si="317"/>
        <v>0</v>
      </c>
      <c r="AI2037" s="2">
        <f t="shared" si="312"/>
        <v>0</v>
      </c>
      <c r="AJ2037" s="44" t="str">
        <f t="shared" si="313"/>
        <v>YA379370170878710R</v>
      </c>
      <c r="AK2037" s="2">
        <f>IF(COUNTIF(AJ$2:AJ2037,AJ2037)&gt;1,0,1)</f>
        <v>1</v>
      </c>
      <c r="AL2037" s="2">
        <f t="shared" si="314"/>
        <v>0</v>
      </c>
      <c r="AM2037" s="2">
        <f t="shared" si="315"/>
        <v>0</v>
      </c>
      <c r="AN2037" s="2">
        <f t="shared" si="316"/>
        <v>0</v>
      </c>
      <c r="AO2037" s="2" t="str">
        <f>VLOOKUP(D2037,'[1]Matriculados PD 2015_2019'!$D:$F,3,0)</f>
        <v>completo</v>
      </c>
      <c r="AP2037" s="2">
        <f t="shared" si="318"/>
        <v>0</v>
      </c>
      <c r="AQ2037" s="2">
        <f t="shared" si="319"/>
        <v>0</v>
      </c>
    </row>
    <row r="2038" spans="1:43">
      <c r="A2038" s="2">
        <v>539</v>
      </c>
      <c r="B2038" s="6" t="s">
        <v>901</v>
      </c>
      <c r="C2038" s="7" t="s">
        <v>120</v>
      </c>
      <c r="D2038" s="7" t="s">
        <v>984</v>
      </c>
      <c r="E2038" s="7">
        <v>20088115</v>
      </c>
      <c r="F2038" s="7">
        <v>102490</v>
      </c>
      <c r="G2038" s="8" t="s">
        <v>985</v>
      </c>
      <c r="H2038" s="7" t="s">
        <v>73</v>
      </c>
      <c r="I2038" s="7" t="s">
        <v>301</v>
      </c>
      <c r="J2038" s="8" t="s">
        <v>75</v>
      </c>
      <c r="K2038" s="8" t="s">
        <v>986</v>
      </c>
      <c r="L2038" s="7">
        <v>2018</v>
      </c>
      <c r="M2038" s="9">
        <v>43515</v>
      </c>
      <c r="N2038" s="10" t="s">
        <v>77</v>
      </c>
      <c r="O2038" s="10">
        <v>0</v>
      </c>
      <c r="P2038" s="10" t="s">
        <v>78</v>
      </c>
      <c r="Q2038" s="10" t="s">
        <v>79</v>
      </c>
      <c r="R2038" s="10" t="s">
        <v>78</v>
      </c>
      <c r="S2038" s="10" t="s">
        <v>78</v>
      </c>
      <c r="T2038" s="8" t="s">
        <v>80</v>
      </c>
      <c r="U2038" s="7" t="s">
        <v>987</v>
      </c>
      <c r="V2038" s="8" t="s">
        <v>988</v>
      </c>
      <c r="W2038" s="7"/>
      <c r="X2038" s="11"/>
      <c r="Y2038" s="8"/>
      <c r="Z2038" s="8"/>
      <c r="AA2038" s="7"/>
      <c r="AB2038" s="12"/>
      <c r="AC2038" s="4">
        <f t="shared" si="310"/>
        <v>1</v>
      </c>
      <c r="AD2038" s="2">
        <f>IF(COUNTIF(D$2:D2038,D2038)&gt;1,0,1)</f>
        <v>0</v>
      </c>
      <c r="AG2038" s="2">
        <f t="shared" si="311"/>
        <v>0</v>
      </c>
      <c r="AH2038" s="2">
        <f t="shared" si="317"/>
        <v>0</v>
      </c>
      <c r="AI2038" s="2">
        <f t="shared" si="312"/>
        <v>0</v>
      </c>
      <c r="AJ2038" s="44" t="str">
        <f t="shared" si="313"/>
        <v>YA3793701AU3958711</v>
      </c>
      <c r="AK2038" s="2">
        <f>IF(COUNTIF(AJ$2:AJ2038,AJ2038)&gt;1,0,1)</f>
        <v>1</v>
      </c>
      <c r="AL2038" s="2">
        <f t="shared" si="314"/>
        <v>0</v>
      </c>
      <c r="AM2038" s="2">
        <f t="shared" si="315"/>
        <v>0</v>
      </c>
      <c r="AN2038" s="2">
        <f t="shared" si="316"/>
        <v>0</v>
      </c>
      <c r="AO2038" s="2" t="str">
        <f>VLOOKUP(D2038,'[1]Matriculados PD 2015_2019'!$D:$F,3,0)</f>
        <v>completo</v>
      </c>
      <c r="AP2038" s="2">
        <f t="shared" si="318"/>
        <v>0</v>
      </c>
      <c r="AQ2038" s="2">
        <f t="shared" si="319"/>
        <v>0</v>
      </c>
    </row>
    <row r="2039" spans="1:43">
      <c r="A2039" s="2">
        <v>539</v>
      </c>
      <c r="B2039" s="6" t="s">
        <v>901</v>
      </c>
      <c r="C2039" s="7" t="s">
        <v>120</v>
      </c>
      <c r="D2039" s="7" t="s">
        <v>984</v>
      </c>
      <c r="E2039" s="7">
        <v>20088115</v>
      </c>
      <c r="F2039" s="7">
        <v>102490</v>
      </c>
      <c r="G2039" s="8" t="s">
        <v>985</v>
      </c>
      <c r="H2039" s="7" t="s">
        <v>73</v>
      </c>
      <c r="I2039" s="7" t="s">
        <v>301</v>
      </c>
      <c r="J2039" s="8" t="s">
        <v>75</v>
      </c>
      <c r="K2039" s="8" t="s">
        <v>986</v>
      </c>
      <c r="L2039" s="7">
        <v>2018</v>
      </c>
      <c r="M2039" s="9">
        <v>43515</v>
      </c>
      <c r="N2039" s="10" t="s">
        <v>77</v>
      </c>
      <c r="O2039" s="10">
        <v>0</v>
      </c>
      <c r="P2039" s="10" t="s">
        <v>78</v>
      </c>
      <c r="Q2039" s="10" t="s">
        <v>79</v>
      </c>
      <c r="R2039" s="10" t="s">
        <v>78</v>
      </c>
      <c r="S2039" s="10" t="s">
        <v>78</v>
      </c>
      <c r="T2039" s="8" t="s">
        <v>90</v>
      </c>
      <c r="U2039" s="7" t="s">
        <v>910</v>
      </c>
      <c r="V2039" s="8" t="s">
        <v>911</v>
      </c>
      <c r="W2039" s="7" t="s">
        <v>73</v>
      </c>
      <c r="X2039" s="11" t="s">
        <v>909</v>
      </c>
      <c r="Y2039" s="8">
        <v>750</v>
      </c>
      <c r="Z2039" s="8" t="s">
        <v>909</v>
      </c>
      <c r="AA2039" s="7" t="s">
        <v>99</v>
      </c>
      <c r="AB2039" s="12" t="s">
        <v>100</v>
      </c>
      <c r="AC2039" s="4">
        <f t="shared" si="310"/>
        <v>1</v>
      </c>
      <c r="AD2039" s="2">
        <f>IF(COUNTIF(D$2:D2039,D2039)&gt;1,0,1)</f>
        <v>0</v>
      </c>
      <c r="AG2039" s="2">
        <f t="shared" si="311"/>
        <v>0</v>
      </c>
      <c r="AH2039" s="2">
        <f t="shared" si="317"/>
        <v>0</v>
      </c>
      <c r="AI2039" s="2">
        <f t="shared" si="312"/>
        <v>0</v>
      </c>
      <c r="AJ2039" s="44" t="str">
        <f t="shared" si="313"/>
        <v>YA379370130428928C</v>
      </c>
      <c r="AK2039" s="2">
        <f>IF(COUNTIF(AJ$2:AJ2039,AJ2039)&gt;1,0,1)</f>
        <v>0</v>
      </c>
      <c r="AL2039" s="2">
        <f t="shared" si="314"/>
        <v>0</v>
      </c>
      <c r="AM2039" s="2">
        <f t="shared" si="315"/>
        <v>0</v>
      </c>
      <c r="AN2039" s="2">
        <f t="shared" si="316"/>
        <v>0</v>
      </c>
      <c r="AO2039" s="2" t="str">
        <f>VLOOKUP(D2039,'[1]Matriculados PD 2015_2019'!$D:$F,3,0)</f>
        <v>completo</v>
      </c>
      <c r="AP2039" s="2">
        <f t="shared" si="318"/>
        <v>0</v>
      </c>
      <c r="AQ2039" s="2">
        <f t="shared" si="319"/>
        <v>0</v>
      </c>
    </row>
    <row r="2040" spans="1:43">
      <c r="A2040" s="2">
        <v>540</v>
      </c>
      <c r="B2040" s="5" t="s">
        <v>989</v>
      </c>
      <c r="C2040" s="13" t="s">
        <v>120</v>
      </c>
      <c r="D2040" s="13">
        <v>1201466552</v>
      </c>
      <c r="E2040" s="13">
        <v>20028919</v>
      </c>
      <c r="F2040" s="13">
        <v>102491</v>
      </c>
      <c r="G2040" s="14" t="s">
        <v>990</v>
      </c>
      <c r="H2040" s="13" t="s">
        <v>83</v>
      </c>
      <c r="I2040" s="13" t="s">
        <v>991</v>
      </c>
      <c r="J2040" s="14" t="s">
        <v>75</v>
      </c>
      <c r="K2040" s="14" t="s">
        <v>992</v>
      </c>
      <c r="L2040" s="13">
        <v>2018</v>
      </c>
      <c r="M2040" s="15">
        <v>43581</v>
      </c>
      <c r="N2040" s="16" t="s">
        <v>77</v>
      </c>
      <c r="O2040" s="16">
        <v>0</v>
      </c>
      <c r="P2040" s="16" t="s">
        <v>78</v>
      </c>
      <c r="Q2040" s="16" t="s">
        <v>78</v>
      </c>
      <c r="R2040" s="16" t="s">
        <v>78</v>
      </c>
      <c r="S2040" s="16" t="s">
        <v>78</v>
      </c>
      <c r="T2040" s="14" t="s">
        <v>80</v>
      </c>
      <c r="U2040" s="13">
        <v>1202977714</v>
      </c>
      <c r="V2040" s="14" t="s">
        <v>993</v>
      </c>
      <c r="W2040" s="13"/>
      <c r="X2040" s="17"/>
      <c r="Y2040" s="14"/>
      <c r="Z2040" s="14"/>
      <c r="AA2040" s="13"/>
      <c r="AB2040" s="18"/>
      <c r="AC2040" s="4">
        <f t="shared" si="310"/>
        <v>1</v>
      </c>
      <c r="AD2040" s="2">
        <f>IF(COUNTIF(D$2:D2040,D2040)&gt;1,0,1)</f>
        <v>1</v>
      </c>
      <c r="AG2040" s="2">
        <f t="shared" si="311"/>
        <v>0</v>
      </c>
      <c r="AH2040" s="2">
        <f t="shared" si="317"/>
        <v>0</v>
      </c>
      <c r="AI2040" s="2">
        <f t="shared" si="312"/>
        <v>1</v>
      </c>
      <c r="AJ2040" s="44" t="str">
        <f t="shared" si="313"/>
        <v>12014665521202977714</v>
      </c>
      <c r="AK2040" s="2">
        <f>IF(COUNTIF(AJ$2:AJ2040,AJ2040)&gt;1,0,1)</f>
        <v>1</v>
      </c>
      <c r="AL2040" s="2">
        <f t="shared" si="314"/>
        <v>1</v>
      </c>
      <c r="AM2040" s="2">
        <f t="shared" si="315"/>
        <v>0</v>
      </c>
      <c r="AN2040" s="2">
        <f t="shared" si="316"/>
        <v>1</v>
      </c>
      <c r="AO2040" s="2" t="str">
        <f>VLOOKUP(D2040,'[1]Matriculados PD 2015_2019'!$D:$F,3,0)</f>
        <v>parcial</v>
      </c>
      <c r="AP2040" s="2">
        <f t="shared" si="318"/>
        <v>0</v>
      </c>
      <c r="AQ2040" s="2">
        <f t="shared" si="319"/>
        <v>1</v>
      </c>
    </row>
    <row r="2041" spans="1:43">
      <c r="A2041" s="2">
        <v>540</v>
      </c>
      <c r="B2041" s="6" t="s">
        <v>989</v>
      </c>
      <c r="C2041" s="7" t="s">
        <v>120</v>
      </c>
      <c r="D2041" s="7">
        <v>1201466552</v>
      </c>
      <c r="E2041" s="7">
        <v>20028919</v>
      </c>
      <c r="F2041" s="7">
        <v>102491</v>
      </c>
      <c r="G2041" s="8" t="s">
        <v>990</v>
      </c>
      <c r="H2041" s="7" t="s">
        <v>83</v>
      </c>
      <c r="I2041" s="7" t="s">
        <v>991</v>
      </c>
      <c r="J2041" s="8" t="s">
        <v>75</v>
      </c>
      <c r="K2041" s="8" t="s">
        <v>992</v>
      </c>
      <c r="L2041" s="7">
        <v>2018</v>
      </c>
      <c r="M2041" s="9">
        <v>43581</v>
      </c>
      <c r="N2041" s="10" t="s">
        <v>77</v>
      </c>
      <c r="O2041" s="10">
        <v>0</v>
      </c>
      <c r="P2041" s="10" t="s">
        <v>78</v>
      </c>
      <c r="Q2041" s="10" t="s">
        <v>78</v>
      </c>
      <c r="R2041" s="10" t="s">
        <v>78</v>
      </c>
      <c r="S2041" s="10" t="s">
        <v>78</v>
      </c>
      <c r="T2041" s="8" t="s">
        <v>80</v>
      </c>
      <c r="U2041" s="7" t="s">
        <v>994</v>
      </c>
      <c r="V2041" s="8" t="s">
        <v>995</v>
      </c>
      <c r="W2041" s="7" t="s">
        <v>73</v>
      </c>
      <c r="X2041" s="11" t="s">
        <v>179</v>
      </c>
      <c r="Y2041" s="8">
        <v>700</v>
      </c>
      <c r="Z2041" s="8" t="s">
        <v>179</v>
      </c>
      <c r="AA2041" s="7" t="s">
        <v>107</v>
      </c>
      <c r="AB2041" s="12" t="s">
        <v>108</v>
      </c>
      <c r="AC2041" s="4">
        <f t="shared" si="310"/>
        <v>1</v>
      </c>
      <c r="AD2041" s="2">
        <f>IF(COUNTIF(D$2:D2041,D2041)&gt;1,0,1)</f>
        <v>0</v>
      </c>
      <c r="AG2041" s="2">
        <f t="shared" si="311"/>
        <v>0</v>
      </c>
      <c r="AH2041" s="2">
        <f t="shared" si="317"/>
        <v>0</v>
      </c>
      <c r="AI2041" s="2">
        <f t="shared" si="312"/>
        <v>0</v>
      </c>
      <c r="AJ2041" s="44" t="str">
        <f t="shared" si="313"/>
        <v>120146655230521700X</v>
      </c>
      <c r="AK2041" s="2">
        <f>IF(COUNTIF(AJ$2:AJ2041,AJ2041)&gt;1,0,1)</f>
        <v>1</v>
      </c>
      <c r="AL2041" s="2">
        <f t="shared" si="314"/>
        <v>0</v>
      </c>
      <c r="AM2041" s="2">
        <f t="shared" si="315"/>
        <v>0</v>
      </c>
      <c r="AN2041" s="2">
        <f t="shared" si="316"/>
        <v>0</v>
      </c>
      <c r="AO2041" s="2" t="str">
        <f>VLOOKUP(D2041,'[1]Matriculados PD 2015_2019'!$D:$F,3,0)</f>
        <v>parcial</v>
      </c>
      <c r="AP2041" s="2">
        <f t="shared" si="318"/>
        <v>0</v>
      </c>
      <c r="AQ2041" s="2">
        <f t="shared" si="319"/>
        <v>0</v>
      </c>
    </row>
    <row r="2042" spans="1:43">
      <c r="A2042" s="2">
        <v>540</v>
      </c>
      <c r="B2042" s="5" t="s">
        <v>989</v>
      </c>
      <c r="C2042" s="13" t="s">
        <v>120</v>
      </c>
      <c r="D2042" s="13">
        <v>1201466552</v>
      </c>
      <c r="E2042" s="13">
        <v>20028919</v>
      </c>
      <c r="F2042" s="13">
        <v>102491</v>
      </c>
      <c r="G2042" s="14" t="s">
        <v>990</v>
      </c>
      <c r="H2042" s="13" t="s">
        <v>83</v>
      </c>
      <c r="I2042" s="13" t="s">
        <v>991</v>
      </c>
      <c r="J2042" s="14" t="s">
        <v>75</v>
      </c>
      <c r="K2042" s="14" t="s">
        <v>992</v>
      </c>
      <c r="L2042" s="13">
        <v>2018</v>
      </c>
      <c r="M2042" s="15">
        <v>43581</v>
      </c>
      <c r="N2042" s="16" t="s">
        <v>77</v>
      </c>
      <c r="O2042" s="16">
        <v>0</v>
      </c>
      <c r="P2042" s="16" t="s">
        <v>78</v>
      </c>
      <c r="Q2042" s="16" t="s">
        <v>78</v>
      </c>
      <c r="R2042" s="16" t="s">
        <v>78</v>
      </c>
      <c r="S2042" s="16" t="s">
        <v>78</v>
      </c>
      <c r="T2042" s="14" t="s">
        <v>80</v>
      </c>
      <c r="U2042" s="13" t="s">
        <v>177</v>
      </c>
      <c r="V2042" s="14" t="s">
        <v>178</v>
      </c>
      <c r="W2042" s="13" t="s">
        <v>73</v>
      </c>
      <c r="X2042" s="17" t="s">
        <v>179</v>
      </c>
      <c r="Y2042" s="14">
        <v>700</v>
      </c>
      <c r="Z2042" s="14" t="s">
        <v>179</v>
      </c>
      <c r="AA2042" s="13" t="s">
        <v>107</v>
      </c>
      <c r="AB2042" s="18" t="s">
        <v>108</v>
      </c>
      <c r="AC2042" s="4">
        <f t="shared" si="310"/>
        <v>1</v>
      </c>
      <c r="AD2042" s="2">
        <f>IF(COUNTIF(D$2:D2042,D2042)&gt;1,0,1)</f>
        <v>0</v>
      </c>
      <c r="AG2042" s="2">
        <f t="shared" si="311"/>
        <v>0</v>
      </c>
      <c r="AH2042" s="2">
        <f t="shared" si="317"/>
        <v>0</v>
      </c>
      <c r="AI2042" s="2">
        <f t="shared" si="312"/>
        <v>0</v>
      </c>
      <c r="AJ2042" s="44" t="str">
        <f t="shared" si="313"/>
        <v>120146655280135734P</v>
      </c>
      <c r="AK2042" s="2">
        <f>IF(COUNTIF(AJ$2:AJ2042,AJ2042)&gt;1,0,1)</f>
        <v>1</v>
      </c>
      <c r="AL2042" s="2">
        <f t="shared" si="314"/>
        <v>0</v>
      </c>
      <c r="AM2042" s="2">
        <f t="shared" si="315"/>
        <v>0</v>
      </c>
      <c r="AN2042" s="2">
        <f t="shared" si="316"/>
        <v>0</v>
      </c>
      <c r="AO2042" s="2" t="str">
        <f>VLOOKUP(D2042,'[1]Matriculados PD 2015_2019'!$D:$F,3,0)</f>
        <v>parcial</v>
      </c>
      <c r="AP2042" s="2">
        <f t="shared" si="318"/>
        <v>0</v>
      </c>
      <c r="AQ2042" s="2">
        <f t="shared" si="319"/>
        <v>0</v>
      </c>
    </row>
    <row r="2043" spans="1:43">
      <c r="A2043" s="2">
        <v>540</v>
      </c>
      <c r="B2043" s="5" t="s">
        <v>989</v>
      </c>
      <c r="C2043" s="13" t="s">
        <v>120</v>
      </c>
      <c r="D2043" s="13">
        <v>1201466552</v>
      </c>
      <c r="E2043" s="13">
        <v>20028919</v>
      </c>
      <c r="F2043" s="13">
        <v>102491</v>
      </c>
      <c r="G2043" s="14" t="s">
        <v>990</v>
      </c>
      <c r="H2043" s="13" t="s">
        <v>83</v>
      </c>
      <c r="I2043" s="13" t="s">
        <v>991</v>
      </c>
      <c r="J2043" s="14" t="s">
        <v>75</v>
      </c>
      <c r="K2043" s="14" t="s">
        <v>992</v>
      </c>
      <c r="L2043" s="13">
        <v>2018</v>
      </c>
      <c r="M2043" s="15">
        <v>43581</v>
      </c>
      <c r="N2043" s="16" t="s">
        <v>77</v>
      </c>
      <c r="O2043" s="16">
        <v>0</v>
      </c>
      <c r="P2043" s="16" t="s">
        <v>78</v>
      </c>
      <c r="Q2043" s="16" t="s">
        <v>78</v>
      </c>
      <c r="R2043" s="16" t="s">
        <v>78</v>
      </c>
      <c r="S2043" s="16" t="s">
        <v>78</v>
      </c>
      <c r="T2043" s="14" t="s">
        <v>90</v>
      </c>
      <c r="U2043" s="13" t="s">
        <v>994</v>
      </c>
      <c r="V2043" s="14" t="s">
        <v>995</v>
      </c>
      <c r="W2043" s="13" t="s">
        <v>73</v>
      </c>
      <c r="X2043" s="17" t="s">
        <v>179</v>
      </c>
      <c r="Y2043" s="14">
        <v>700</v>
      </c>
      <c r="Z2043" s="14" t="s">
        <v>179</v>
      </c>
      <c r="AA2043" s="13" t="s">
        <v>107</v>
      </c>
      <c r="AB2043" s="18" t="s">
        <v>108</v>
      </c>
      <c r="AC2043" s="4">
        <f t="shared" si="310"/>
        <v>1</v>
      </c>
      <c r="AD2043" s="2">
        <f>IF(COUNTIF(D$2:D2043,D2043)&gt;1,0,1)</f>
        <v>0</v>
      </c>
      <c r="AG2043" s="2">
        <f t="shared" si="311"/>
        <v>0</v>
      </c>
      <c r="AH2043" s="2">
        <f t="shared" si="317"/>
        <v>0</v>
      </c>
      <c r="AI2043" s="2">
        <f t="shared" si="312"/>
        <v>0</v>
      </c>
      <c r="AJ2043" s="44" t="str">
        <f t="shared" si="313"/>
        <v>120146655230521700X</v>
      </c>
      <c r="AK2043" s="2">
        <f>IF(COUNTIF(AJ$2:AJ2043,AJ2043)&gt;1,0,1)</f>
        <v>0</v>
      </c>
      <c r="AL2043" s="2">
        <f t="shared" si="314"/>
        <v>0</v>
      </c>
      <c r="AM2043" s="2">
        <f t="shared" si="315"/>
        <v>0</v>
      </c>
      <c r="AN2043" s="2">
        <f t="shared" si="316"/>
        <v>0</v>
      </c>
      <c r="AO2043" s="2" t="str">
        <f>VLOOKUP(D2043,'[1]Matriculados PD 2015_2019'!$D:$F,3,0)</f>
        <v>parcial</v>
      </c>
      <c r="AP2043" s="2">
        <f t="shared" si="318"/>
        <v>0</v>
      </c>
      <c r="AQ2043" s="2">
        <f t="shared" si="319"/>
        <v>0</v>
      </c>
    </row>
    <row r="2044" spans="1:43">
      <c r="A2044" s="2">
        <v>540</v>
      </c>
      <c r="B2044" s="6" t="s">
        <v>989</v>
      </c>
      <c r="C2044" s="7" t="s">
        <v>120</v>
      </c>
      <c r="D2044" s="7">
        <v>1204432239</v>
      </c>
      <c r="E2044" s="7">
        <v>20055167</v>
      </c>
      <c r="F2044" s="7">
        <v>102491</v>
      </c>
      <c r="G2044" s="8" t="s">
        <v>996</v>
      </c>
      <c r="H2044" s="7" t="s">
        <v>83</v>
      </c>
      <c r="I2044" s="7" t="s">
        <v>991</v>
      </c>
      <c r="J2044" s="8" t="s">
        <v>75</v>
      </c>
      <c r="K2044" s="8" t="s">
        <v>997</v>
      </c>
      <c r="L2044" s="7">
        <v>2018</v>
      </c>
      <c r="M2044" s="9">
        <v>43567</v>
      </c>
      <c r="N2044" s="10" t="s">
        <v>77</v>
      </c>
      <c r="O2044" s="10">
        <v>0</v>
      </c>
      <c r="P2044" s="10" t="s">
        <v>78</v>
      </c>
      <c r="Q2044" s="10" t="s">
        <v>78</v>
      </c>
      <c r="R2044" s="10" t="s">
        <v>78</v>
      </c>
      <c r="S2044" s="10" t="s">
        <v>78</v>
      </c>
      <c r="T2044" s="8" t="s">
        <v>80</v>
      </c>
      <c r="U2044" s="7" t="s">
        <v>998</v>
      </c>
      <c r="V2044" s="8" t="s">
        <v>999</v>
      </c>
      <c r="W2044" s="7" t="s">
        <v>73</v>
      </c>
      <c r="X2044" s="11" t="s">
        <v>179</v>
      </c>
      <c r="Y2044" s="8">
        <v>700</v>
      </c>
      <c r="Z2044" s="8" t="s">
        <v>179</v>
      </c>
      <c r="AA2044" s="7" t="s">
        <v>107</v>
      </c>
      <c r="AB2044" s="12" t="s">
        <v>108</v>
      </c>
      <c r="AC2044" s="4">
        <f t="shared" si="310"/>
        <v>1</v>
      </c>
      <c r="AD2044" s="2">
        <f>IF(COUNTIF(D$2:D2044,D2044)&gt;1,0,1)</f>
        <v>1</v>
      </c>
      <c r="AG2044" s="2">
        <f t="shared" si="311"/>
        <v>0</v>
      </c>
      <c r="AH2044" s="2">
        <f t="shared" si="317"/>
        <v>0</v>
      </c>
      <c r="AI2044" s="2">
        <f t="shared" si="312"/>
        <v>1</v>
      </c>
      <c r="AJ2044" s="44" t="str">
        <f t="shared" si="313"/>
        <v>120443223980070697S</v>
      </c>
      <c r="AK2044" s="2">
        <f>IF(COUNTIF(AJ$2:AJ2044,AJ2044)&gt;1,0,1)</f>
        <v>1</v>
      </c>
      <c r="AL2044" s="2">
        <f t="shared" si="314"/>
        <v>1</v>
      </c>
      <c r="AM2044" s="2">
        <f t="shared" si="315"/>
        <v>0</v>
      </c>
      <c r="AN2044" s="2">
        <f t="shared" si="316"/>
        <v>1</v>
      </c>
      <c r="AO2044" s="2" t="str">
        <f>VLOOKUP(D2044,'[1]Matriculados PD 2015_2019'!$D:$F,3,0)</f>
        <v>parcial</v>
      </c>
      <c r="AP2044" s="2">
        <f t="shared" si="318"/>
        <v>0</v>
      </c>
      <c r="AQ2044" s="2">
        <f t="shared" si="319"/>
        <v>1</v>
      </c>
    </row>
    <row r="2045" spans="1:43">
      <c r="A2045" s="2">
        <v>540</v>
      </c>
      <c r="B2045" s="5" t="s">
        <v>989</v>
      </c>
      <c r="C2045" s="13" t="s">
        <v>120</v>
      </c>
      <c r="D2045" s="13">
        <v>1204432239</v>
      </c>
      <c r="E2045" s="13">
        <v>20055167</v>
      </c>
      <c r="F2045" s="13">
        <v>102491</v>
      </c>
      <c r="G2045" s="14" t="s">
        <v>996</v>
      </c>
      <c r="H2045" s="13" t="s">
        <v>83</v>
      </c>
      <c r="I2045" s="13" t="s">
        <v>991</v>
      </c>
      <c r="J2045" s="14" t="s">
        <v>75</v>
      </c>
      <c r="K2045" s="14" t="s">
        <v>997</v>
      </c>
      <c r="L2045" s="13">
        <v>2018</v>
      </c>
      <c r="M2045" s="15">
        <v>43567</v>
      </c>
      <c r="N2045" s="16" t="s">
        <v>77</v>
      </c>
      <c r="O2045" s="16">
        <v>0</v>
      </c>
      <c r="P2045" s="16" t="s">
        <v>78</v>
      </c>
      <c r="Q2045" s="16" t="s">
        <v>78</v>
      </c>
      <c r="R2045" s="16" t="s">
        <v>78</v>
      </c>
      <c r="S2045" s="16" t="s">
        <v>78</v>
      </c>
      <c r="T2045" s="14" t="s">
        <v>80</v>
      </c>
      <c r="U2045" s="13" t="s">
        <v>177</v>
      </c>
      <c r="V2045" s="14" t="s">
        <v>178</v>
      </c>
      <c r="W2045" s="13" t="s">
        <v>73</v>
      </c>
      <c r="X2045" s="17" t="s">
        <v>179</v>
      </c>
      <c r="Y2045" s="14">
        <v>700</v>
      </c>
      <c r="Z2045" s="14" t="s">
        <v>179</v>
      </c>
      <c r="AA2045" s="13" t="s">
        <v>107</v>
      </c>
      <c r="AB2045" s="18" t="s">
        <v>108</v>
      </c>
      <c r="AC2045" s="4">
        <f t="shared" si="310"/>
        <v>1</v>
      </c>
      <c r="AD2045" s="2">
        <f>IF(COUNTIF(D$2:D2045,D2045)&gt;1,0,1)</f>
        <v>0</v>
      </c>
      <c r="AG2045" s="2">
        <f t="shared" si="311"/>
        <v>0</v>
      </c>
      <c r="AH2045" s="2">
        <f t="shared" si="317"/>
        <v>0</v>
      </c>
      <c r="AI2045" s="2">
        <f t="shared" si="312"/>
        <v>0</v>
      </c>
      <c r="AJ2045" s="44" t="str">
        <f t="shared" si="313"/>
        <v>120443223980135734P</v>
      </c>
      <c r="AK2045" s="2">
        <f>IF(COUNTIF(AJ$2:AJ2045,AJ2045)&gt;1,0,1)</f>
        <v>1</v>
      </c>
      <c r="AL2045" s="2">
        <f t="shared" si="314"/>
        <v>0</v>
      </c>
      <c r="AM2045" s="2">
        <f t="shared" si="315"/>
        <v>0</v>
      </c>
      <c r="AN2045" s="2">
        <f t="shared" si="316"/>
        <v>0</v>
      </c>
      <c r="AO2045" s="2" t="str">
        <f>VLOOKUP(D2045,'[1]Matriculados PD 2015_2019'!$D:$F,3,0)</f>
        <v>parcial</v>
      </c>
      <c r="AP2045" s="2">
        <f t="shared" si="318"/>
        <v>0</v>
      </c>
      <c r="AQ2045" s="2">
        <f t="shared" si="319"/>
        <v>0</v>
      </c>
    </row>
    <row r="2046" spans="1:43">
      <c r="A2046" s="2">
        <v>540</v>
      </c>
      <c r="B2046" s="5" t="s">
        <v>989</v>
      </c>
      <c r="C2046" s="13" t="s">
        <v>120</v>
      </c>
      <c r="D2046" s="13">
        <v>1204432239</v>
      </c>
      <c r="E2046" s="13">
        <v>20055167</v>
      </c>
      <c r="F2046" s="13">
        <v>102491</v>
      </c>
      <c r="G2046" s="14" t="s">
        <v>996</v>
      </c>
      <c r="H2046" s="13" t="s">
        <v>83</v>
      </c>
      <c r="I2046" s="13" t="s">
        <v>991</v>
      </c>
      <c r="J2046" s="14" t="s">
        <v>75</v>
      </c>
      <c r="K2046" s="14" t="s">
        <v>997</v>
      </c>
      <c r="L2046" s="13">
        <v>2018</v>
      </c>
      <c r="M2046" s="15">
        <v>43567</v>
      </c>
      <c r="N2046" s="16" t="s">
        <v>77</v>
      </c>
      <c r="O2046" s="16">
        <v>0</v>
      </c>
      <c r="P2046" s="16" t="s">
        <v>78</v>
      </c>
      <c r="Q2046" s="16" t="s">
        <v>78</v>
      </c>
      <c r="R2046" s="16" t="s">
        <v>78</v>
      </c>
      <c r="S2046" s="16" t="s">
        <v>78</v>
      </c>
      <c r="T2046" s="14" t="s">
        <v>90</v>
      </c>
      <c r="U2046" s="13" t="s">
        <v>994</v>
      </c>
      <c r="V2046" s="14" t="s">
        <v>995</v>
      </c>
      <c r="W2046" s="13" t="s">
        <v>73</v>
      </c>
      <c r="X2046" s="17" t="s">
        <v>179</v>
      </c>
      <c r="Y2046" s="14">
        <v>700</v>
      </c>
      <c r="Z2046" s="14" t="s">
        <v>179</v>
      </c>
      <c r="AA2046" s="13" t="s">
        <v>107</v>
      </c>
      <c r="AB2046" s="18" t="s">
        <v>108</v>
      </c>
      <c r="AC2046" s="4">
        <f t="shared" si="310"/>
        <v>1</v>
      </c>
      <c r="AD2046" s="2">
        <f>IF(COUNTIF(D$2:D2046,D2046)&gt;1,0,1)</f>
        <v>0</v>
      </c>
      <c r="AG2046" s="2">
        <f t="shared" si="311"/>
        <v>0</v>
      </c>
      <c r="AH2046" s="2">
        <f t="shared" si="317"/>
        <v>0</v>
      </c>
      <c r="AI2046" s="2">
        <f t="shared" si="312"/>
        <v>0</v>
      </c>
      <c r="AJ2046" s="44" t="str">
        <f t="shared" si="313"/>
        <v>120443223930521700X</v>
      </c>
      <c r="AK2046" s="2">
        <f>IF(COUNTIF(AJ$2:AJ2046,AJ2046)&gt;1,0,1)</f>
        <v>1</v>
      </c>
      <c r="AL2046" s="2">
        <f t="shared" si="314"/>
        <v>0</v>
      </c>
      <c r="AM2046" s="2">
        <f t="shared" si="315"/>
        <v>0</v>
      </c>
      <c r="AN2046" s="2">
        <f t="shared" si="316"/>
        <v>0</v>
      </c>
      <c r="AO2046" s="2" t="str">
        <f>VLOOKUP(D2046,'[1]Matriculados PD 2015_2019'!$D:$F,3,0)</f>
        <v>parcial</v>
      </c>
      <c r="AP2046" s="2">
        <f t="shared" si="318"/>
        <v>0</v>
      </c>
      <c r="AQ2046" s="2">
        <f t="shared" si="319"/>
        <v>0</v>
      </c>
    </row>
    <row r="2047" spans="1:43">
      <c r="A2047" s="2">
        <v>540</v>
      </c>
      <c r="B2047" s="6" t="s">
        <v>989</v>
      </c>
      <c r="C2047" s="7" t="s">
        <v>120</v>
      </c>
      <c r="D2047" s="7" t="s">
        <v>1000</v>
      </c>
      <c r="E2047" s="7">
        <v>20054216</v>
      </c>
      <c r="F2047" s="7">
        <v>102491</v>
      </c>
      <c r="G2047" s="8" t="s">
        <v>1001</v>
      </c>
      <c r="H2047" s="7" t="s">
        <v>83</v>
      </c>
      <c r="I2047" s="7" t="s">
        <v>74</v>
      </c>
      <c r="J2047" s="8" t="s">
        <v>75</v>
      </c>
      <c r="K2047" s="8" t="s">
        <v>1002</v>
      </c>
      <c r="L2047" s="7">
        <v>2018</v>
      </c>
      <c r="M2047" s="9">
        <v>43482</v>
      </c>
      <c r="N2047" s="10" t="s">
        <v>77</v>
      </c>
      <c r="O2047" s="10">
        <v>0</v>
      </c>
      <c r="P2047" s="10" t="s">
        <v>78</v>
      </c>
      <c r="Q2047" s="10" t="s">
        <v>79</v>
      </c>
      <c r="R2047" s="10" t="s">
        <v>78</v>
      </c>
      <c r="S2047" s="10" t="s">
        <v>78</v>
      </c>
      <c r="T2047" s="8" t="s">
        <v>80</v>
      </c>
      <c r="U2047" s="7" t="s">
        <v>1003</v>
      </c>
      <c r="V2047" s="8" t="s">
        <v>1004</v>
      </c>
      <c r="W2047" s="7" t="s">
        <v>83</v>
      </c>
      <c r="X2047" s="11" t="s">
        <v>646</v>
      </c>
      <c r="Y2047" s="8">
        <v>63</v>
      </c>
      <c r="Z2047" s="8" t="s">
        <v>1005</v>
      </c>
      <c r="AA2047" s="7" t="s">
        <v>99</v>
      </c>
      <c r="AB2047" s="12" t="s">
        <v>100</v>
      </c>
      <c r="AC2047" s="4">
        <f t="shared" si="310"/>
        <v>1</v>
      </c>
      <c r="AD2047" s="2">
        <f>IF(COUNTIF(D$2:D2047,D2047)&gt;1,0,1)</f>
        <v>1</v>
      </c>
      <c r="AG2047" s="2">
        <f t="shared" si="311"/>
        <v>1</v>
      </c>
      <c r="AH2047" s="2">
        <f t="shared" si="317"/>
        <v>0</v>
      </c>
      <c r="AI2047" s="2">
        <f t="shared" si="312"/>
        <v>1</v>
      </c>
      <c r="AJ2047" s="44" t="str">
        <f t="shared" si="313"/>
        <v>28833448G28316199W</v>
      </c>
      <c r="AK2047" s="2">
        <f>IF(COUNTIF(AJ$2:AJ2047,AJ2047)&gt;1,0,1)</f>
        <v>1</v>
      </c>
      <c r="AL2047" s="2">
        <f t="shared" si="314"/>
        <v>1</v>
      </c>
      <c r="AM2047" s="2">
        <f t="shared" si="315"/>
        <v>0</v>
      </c>
      <c r="AN2047" s="2">
        <f t="shared" si="316"/>
        <v>0</v>
      </c>
      <c r="AO2047" s="2" t="str">
        <f>VLOOKUP(D2047,'[1]Matriculados PD 2015_2019'!$D:$F,3,0)</f>
        <v>completo</v>
      </c>
      <c r="AP2047" s="2">
        <f t="shared" si="318"/>
        <v>1</v>
      </c>
      <c r="AQ2047" s="2">
        <f t="shared" si="319"/>
        <v>0</v>
      </c>
    </row>
    <row r="2048" spans="1:43">
      <c r="A2048" s="2">
        <v>540</v>
      </c>
      <c r="B2048" s="5" t="s">
        <v>989</v>
      </c>
      <c r="C2048" s="13" t="s">
        <v>120</v>
      </c>
      <c r="D2048" s="13" t="s">
        <v>1000</v>
      </c>
      <c r="E2048" s="13">
        <v>20054216</v>
      </c>
      <c r="F2048" s="13">
        <v>102491</v>
      </c>
      <c r="G2048" s="14" t="s">
        <v>1001</v>
      </c>
      <c r="H2048" s="13" t="s">
        <v>83</v>
      </c>
      <c r="I2048" s="13" t="s">
        <v>74</v>
      </c>
      <c r="J2048" s="14" t="s">
        <v>75</v>
      </c>
      <c r="K2048" s="14" t="s">
        <v>1002</v>
      </c>
      <c r="L2048" s="13">
        <v>2018</v>
      </c>
      <c r="M2048" s="15">
        <v>43482</v>
      </c>
      <c r="N2048" s="16" t="s">
        <v>77</v>
      </c>
      <c r="O2048" s="16">
        <v>0</v>
      </c>
      <c r="P2048" s="16" t="s">
        <v>78</v>
      </c>
      <c r="Q2048" s="16" t="s">
        <v>79</v>
      </c>
      <c r="R2048" s="16" t="s">
        <v>78</v>
      </c>
      <c r="S2048" s="16" t="s">
        <v>78</v>
      </c>
      <c r="T2048" s="14" t="s">
        <v>80</v>
      </c>
      <c r="U2048" s="13" t="s">
        <v>1006</v>
      </c>
      <c r="V2048" s="14" t="s">
        <v>1007</v>
      </c>
      <c r="W2048" s="13" t="s">
        <v>73</v>
      </c>
      <c r="X2048" s="17" t="s">
        <v>646</v>
      </c>
      <c r="Y2048" s="14">
        <v>63</v>
      </c>
      <c r="Z2048" s="14" t="s">
        <v>1005</v>
      </c>
      <c r="AA2048" s="13" t="s">
        <v>99</v>
      </c>
      <c r="AB2048" s="18" t="s">
        <v>100</v>
      </c>
      <c r="AC2048" s="4">
        <f t="shared" si="310"/>
        <v>1</v>
      </c>
      <c r="AD2048" s="2">
        <f>IF(COUNTIF(D$2:D2048,D2048)&gt;1,0,1)</f>
        <v>0</v>
      </c>
      <c r="AG2048" s="2">
        <f t="shared" si="311"/>
        <v>0</v>
      </c>
      <c r="AH2048" s="2">
        <f t="shared" si="317"/>
        <v>0</v>
      </c>
      <c r="AI2048" s="2">
        <f t="shared" si="312"/>
        <v>0</v>
      </c>
      <c r="AJ2048" s="44" t="str">
        <f t="shared" si="313"/>
        <v>28833448G30449394Q</v>
      </c>
      <c r="AK2048" s="2">
        <f>IF(COUNTIF(AJ$2:AJ2048,AJ2048)&gt;1,0,1)</f>
        <v>1</v>
      </c>
      <c r="AL2048" s="2">
        <f t="shared" si="314"/>
        <v>0</v>
      </c>
      <c r="AM2048" s="2">
        <f t="shared" si="315"/>
        <v>0</v>
      </c>
      <c r="AN2048" s="2">
        <f t="shared" si="316"/>
        <v>0</v>
      </c>
      <c r="AO2048" s="2" t="str">
        <f>VLOOKUP(D2048,'[1]Matriculados PD 2015_2019'!$D:$F,3,0)</f>
        <v>completo</v>
      </c>
      <c r="AP2048" s="2">
        <f t="shared" si="318"/>
        <v>0</v>
      </c>
      <c r="AQ2048" s="2">
        <f t="shared" si="319"/>
        <v>0</v>
      </c>
    </row>
    <row r="2049" spans="1:43">
      <c r="A2049" s="2">
        <v>540</v>
      </c>
      <c r="B2049" s="6" t="s">
        <v>989</v>
      </c>
      <c r="C2049" s="7" t="s">
        <v>120</v>
      </c>
      <c r="D2049" s="7" t="s">
        <v>1000</v>
      </c>
      <c r="E2049" s="7">
        <v>20054216</v>
      </c>
      <c r="F2049" s="7">
        <v>102491</v>
      </c>
      <c r="G2049" s="8" t="s">
        <v>1001</v>
      </c>
      <c r="H2049" s="7" t="s">
        <v>83</v>
      </c>
      <c r="I2049" s="7" t="s">
        <v>74</v>
      </c>
      <c r="J2049" s="8" t="s">
        <v>75</v>
      </c>
      <c r="K2049" s="8" t="s">
        <v>1002</v>
      </c>
      <c r="L2049" s="7">
        <v>2018</v>
      </c>
      <c r="M2049" s="9">
        <v>43482</v>
      </c>
      <c r="N2049" s="10" t="s">
        <v>77</v>
      </c>
      <c r="O2049" s="10">
        <v>0</v>
      </c>
      <c r="P2049" s="10" t="s">
        <v>78</v>
      </c>
      <c r="Q2049" s="10" t="s">
        <v>79</v>
      </c>
      <c r="R2049" s="10" t="s">
        <v>78</v>
      </c>
      <c r="S2049" s="10" t="s">
        <v>78</v>
      </c>
      <c r="T2049" s="8" t="s">
        <v>90</v>
      </c>
      <c r="U2049" s="7" t="s">
        <v>1006</v>
      </c>
      <c r="V2049" s="8" t="s">
        <v>1007</v>
      </c>
      <c r="W2049" s="7" t="s">
        <v>73</v>
      </c>
      <c r="X2049" s="11" t="s">
        <v>646</v>
      </c>
      <c r="Y2049" s="8">
        <v>63</v>
      </c>
      <c r="Z2049" s="8" t="s">
        <v>1005</v>
      </c>
      <c r="AA2049" s="7" t="s">
        <v>99</v>
      </c>
      <c r="AB2049" s="12" t="s">
        <v>100</v>
      </c>
      <c r="AC2049" s="4">
        <f t="shared" si="310"/>
        <v>1</v>
      </c>
      <c r="AD2049" s="2">
        <f>IF(COUNTIF(D$2:D2049,D2049)&gt;1,0,1)</f>
        <v>0</v>
      </c>
      <c r="AG2049" s="2">
        <f t="shared" si="311"/>
        <v>0</v>
      </c>
      <c r="AH2049" s="2">
        <f t="shared" si="317"/>
        <v>0</v>
      </c>
      <c r="AI2049" s="2">
        <f t="shared" si="312"/>
        <v>0</v>
      </c>
      <c r="AJ2049" s="44" t="str">
        <f t="shared" si="313"/>
        <v>28833448G30449394Q</v>
      </c>
      <c r="AK2049" s="2">
        <f>IF(COUNTIF(AJ$2:AJ2049,AJ2049)&gt;1,0,1)</f>
        <v>0</v>
      </c>
      <c r="AL2049" s="2">
        <f t="shared" si="314"/>
        <v>0</v>
      </c>
      <c r="AM2049" s="2">
        <f t="shared" si="315"/>
        <v>0</v>
      </c>
      <c r="AN2049" s="2">
        <f t="shared" si="316"/>
        <v>0</v>
      </c>
      <c r="AO2049" s="2" t="str">
        <f>VLOOKUP(D2049,'[1]Matriculados PD 2015_2019'!$D:$F,3,0)</f>
        <v>completo</v>
      </c>
      <c r="AP2049" s="2">
        <f t="shared" si="318"/>
        <v>0</v>
      </c>
      <c r="AQ2049" s="2">
        <f t="shared" si="319"/>
        <v>0</v>
      </c>
    </row>
    <row r="2050" spans="1:43">
      <c r="A2050" s="2">
        <v>540</v>
      </c>
      <c r="B2050" s="5" t="s">
        <v>989</v>
      </c>
      <c r="C2050" s="13" t="s">
        <v>120</v>
      </c>
      <c r="D2050" s="13" t="s">
        <v>1008</v>
      </c>
      <c r="E2050" s="13">
        <v>10096172</v>
      </c>
      <c r="F2050" s="13">
        <v>102491</v>
      </c>
      <c r="G2050" s="14" t="s">
        <v>1009</v>
      </c>
      <c r="H2050" s="13" t="s">
        <v>73</v>
      </c>
      <c r="I2050" s="13" t="s">
        <v>74</v>
      </c>
      <c r="J2050" s="14" t="s">
        <v>75</v>
      </c>
      <c r="K2050" s="14" t="s">
        <v>1010</v>
      </c>
      <c r="L2050" s="13">
        <v>2018</v>
      </c>
      <c r="M2050" s="15">
        <v>43595</v>
      </c>
      <c r="N2050" s="16" t="s">
        <v>77</v>
      </c>
      <c r="O2050" s="16">
        <v>0</v>
      </c>
      <c r="P2050" s="16" t="s">
        <v>78</v>
      </c>
      <c r="Q2050" s="16" t="s">
        <v>78</v>
      </c>
      <c r="R2050" s="16" t="s">
        <v>78</v>
      </c>
      <c r="S2050" s="16" t="s">
        <v>79</v>
      </c>
      <c r="T2050" s="14" t="s">
        <v>80</v>
      </c>
      <c r="U2050" s="13" t="s">
        <v>1011</v>
      </c>
      <c r="V2050" s="14" t="s">
        <v>1012</v>
      </c>
      <c r="W2050" s="13" t="s">
        <v>83</v>
      </c>
      <c r="X2050" s="17" t="s">
        <v>646</v>
      </c>
      <c r="Y2050" s="14">
        <v>220</v>
      </c>
      <c r="Z2050" s="14" t="s">
        <v>647</v>
      </c>
      <c r="AA2050" s="13" t="s">
        <v>99</v>
      </c>
      <c r="AB2050" s="18" t="s">
        <v>100</v>
      </c>
      <c r="AC2050" s="4">
        <f t="shared" ref="AC2050:AC2113" si="320">IF(N2050="","SIN NOTA",IF(N2050="NP","NP",1))</f>
        <v>1</v>
      </c>
      <c r="AD2050" s="2">
        <f>IF(COUNTIF(D$2:D2050,D2050)&gt;1,0,1)</f>
        <v>1</v>
      </c>
      <c r="AG2050" s="2">
        <f t="shared" ref="AG2050:AG2113" si="321">IF(AD2050=1,IF(Q2050="S",1,0),0)</f>
        <v>0</v>
      </c>
      <c r="AH2050" s="2">
        <f t="shared" si="317"/>
        <v>0</v>
      </c>
      <c r="AI2050" s="2">
        <f t="shared" ref="AI2050:AI2113" si="322">IF(AD2050=1,IF(N2050="Y",1,0),0)</f>
        <v>1</v>
      </c>
      <c r="AJ2050" s="44" t="str">
        <f t="shared" ref="AJ2050:AJ2113" si="323">D2050&amp;U2050</f>
        <v>30534205A30436189J</v>
      </c>
      <c r="AK2050" s="2">
        <f>IF(COUNTIF(AJ$2:AJ2050,AJ2050)&gt;1,0,1)</f>
        <v>1</v>
      </c>
      <c r="AL2050" s="2">
        <f t="shared" ref="AL2050:AL2113" si="324">IF(AD2050=1,IF(SUMIF(D:D,D2050,AK:AK)&gt;1,1,0),0)</f>
        <v>0</v>
      </c>
      <c r="AM2050" s="2">
        <f t="shared" ref="AM2050:AM2113" si="325">IF(AD2050=1,IF(S2050="S",1,0),0)</f>
        <v>1</v>
      </c>
      <c r="AN2050" s="2">
        <f t="shared" ref="AN2050:AN2113" si="326">IF(AD2050=1,IF(I2050="E",0,1),0)</f>
        <v>0</v>
      </c>
      <c r="AO2050" s="2" t="str">
        <f>VLOOKUP(D2050,'[1]Matriculados PD 2015_2019'!$D:$F,3,0)</f>
        <v>completo</v>
      </c>
      <c r="AP2050" s="2">
        <f t="shared" si="318"/>
        <v>1</v>
      </c>
      <c r="AQ2050" s="2">
        <f t="shared" si="319"/>
        <v>0</v>
      </c>
    </row>
    <row r="2051" spans="1:43">
      <c r="A2051" s="2">
        <v>540</v>
      </c>
      <c r="B2051" s="6" t="s">
        <v>989</v>
      </c>
      <c r="C2051" s="7" t="s">
        <v>120</v>
      </c>
      <c r="D2051" s="7" t="s">
        <v>1008</v>
      </c>
      <c r="E2051" s="7">
        <v>10096172</v>
      </c>
      <c r="F2051" s="7">
        <v>102491</v>
      </c>
      <c r="G2051" s="8" t="s">
        <v>1009</v>
      </c>
      <c r="H2051" s="7" t="s">
        <v>73</v>
      </c>
      <c r="I2051" s="7" t="s">
        <v>74</v>
      </c>
      <c r="J2051" s="8" t="s">
        <v>75</v>
      </c>
      <c r="K2051" s="8" t="s">
        <v>1010</v>
      </c>
      <c r="L2051" s="7">
        <v>2018</v>
      </c>
      <c r="M2051" s="9">
        <v>43595</v>
      </c>
      <c r="N2051" s="10" t="s">
        <v>77</v>
      </c>
      <c r="O2051" s="10">
        <v>0</v>
      </c>
      <c r="P2051" s="10" t="s">
        <v>78</v>
      </c>
      <c r="Q2051" s="10" t="s">
        <v>78</v>
      </c>
      <c r="R2051" s="10" t="s">
        <v>78</v>
      </c>
      <c r="S2051" s="10" t="s">
        <v>79</v>
      </c>
      <c r="T2051" s="8" t="s">
        <v>90</v>
      </c>
      <c r="U2051" s="7" t="s">
        <v>1011</v>
      </c>
      <c r="V2051" s="8" t="s">
        <v>1012</v>
      </c>
      <c r="W2051" s="7" t="s">
        <v>83</v>
      </c>
      <c r="X2051" s="11" t="s">
        <v>646</v>
      </c>
      <c r="Y2051" s="8">
        <v>220</v>
      </c>
      <c r="Z2051" s="8" t="s">
        <v>647</v>
      </c>
      <c r="AA2051" s="7" t="s">
        <v>99</v>
      </c>
      <c r="AB2051" s="12" t="s">
        <v>100</v>
      </c>
      <c r="AC2051" s="4">
        <f t="shared" si="320"/>
        <v>1</v>
      </c>
      <c r="AD2051" s="2">
        <f>IF(COUNTIF(D$2:D2051,D2051)&gt;1,0,1)</f>
        <v>0</v>
      </c>
      <c r="AG2051" s="2">
        <f t="shared" si="321"/>
        <v>0</v>
      </c>
      <c r="AH2051" s="2">
        <f t="shared" ref="AH2051:AH2114" si="327">IF(AD2051=1,IF(R2051="S",1,0),0)</f>
        <v>0</v>
      </c>
      <c r="AI2051" s="2">
        <f t="shared" si="322"/>
        <v>0</v>
      </c>
      <c r="AJ2051" s="44" t="str">
        <f t="shared" si="323"/>
        <v>30534205A30436189J</v>
      </c>
      <c r="AK2051" s="2">
        <f>IF(COUNTIF(AJ$2:AJ2051,AJ2051)&gt;1,0,1)</f>
        <v>0</v>
      </c>
      <c r="AL2051" s="2">
        <f t="shared" si="324"/>
        <v>0</v>
      </c>
      <c r="AM2051" s="2">
        <f t="shared" si="325"/>
        <v>0</v>
      </c>
      <c r="AN2051" s="2">
        <f t="shared" si="326"/>
        <v>0</v>
      </c>
      <c r="AO2051" s="2" t="str">
        <f>VLOOKUP(D2051,'[1]Matriculados PD 2015_2019'!$D:$F,3,0)</f>
        <v>completo</v>
      </c>
      <c r="AP2051" s="2">
        <f t="shared" ref="AP2051:AP2114" si="328">IF(AD2051=1,IF(AO2051="completo",1,0),0)</f>
        <v>0</v>
      </c>
      <c r="AQ2051" s="2">
        <f t="shared" ref="AQ2051:AQ2114" si="329">IF(AD2051=1,IF(AO2051="parcial",1,0),0)</f>
        <v>0</v>
      </c>
    </row>
    <row r="2052" spans="1:43">
      <c r="A2052" s="2">
        <v>540</v>
      </c>
      <c r="B2052" s="6" t="s">
        <v>989</v>
      </c>
      <c r="C2052" s="7" t="s">
        <v>120</v>
      </c>
      <c r="D2052" s="7" t="s">
        <v>1013</v>
      </c>
      <c r="E2052" s="7">
        <v>10419643</v>
      </c>
      <c r="F2052" s="7">
        <v>102491</v>
      </c>
      <c r="G2052" s="8" t="s">
        <v>1014</v>
      </c>
      <c r="H2052" s="7" t="s">
        <v>83</v>
      </c>
      <c r="I2052" s="7" t="s">
        <v>74</v>
      </c>
      <c r="J2052" s="8" t="s">
        <v>75</v>
      </c>
      <c r="K2052" s="8" t="s">
        <v>1015</v>
      </c>
      <c r="L2052" s="7">
        <v>2018</v>
      </c>
      <c r="M2052" s="9">
        <v>43668</v>
      </c>
      <c r="N2052" s="10" t="s">
        <v>77</v>
      </c>
      <c r="O2052" s="10">
        <v>0</v>
      </c>
      <c r="P2052" s="10" t="s">
        <v>78</v>
      </c>
      <c r="Q2052" s="10" t="s">
        <v>79</v>
      </c>
      <c r="R2052" s="10" t="s">
        <v>78</v>
      </c>
      <c r="S2052" s="10" t="s">
        <v>79</v>
      </c>
      <c r="T2052" s="8" t="s">
        <v>80</v>
      </c>
      <c r="U2052" s="7" t="s">
        <v>1016</v>
      </c>
      <c r="V2052" s="8" t="s">
        <v>1017</v>
      </c>
      <c r="W2052" s="7"/>
      <c r="X2052" s="11"/>
      <c r="Y2052" s="8"/>
      <c r="Z2052" s="8"/>
      <c r="AA2052" s="7"/>
      <c r="AB2052" s="12"/>
      <c r="AC2052" s="4">
        <f t="shared" si="320"/>
        <v>1</v>
      </c>
      <c r="AD2052" s="2">
        <f>IF(COUNTIF(D$2:D2052,D2052)&gt;1,0,1)</f>
        <v>1</v>
      </c>
      <c r="AG2052" s="2">
        <f t="shared" si="321"/>
        <v>1</v>
      </c>
      <c r="AH2052" s="2">
        <f t="shared" si="327"/>
        <v>0</v>
      </c>
      <c r="AI2052" s="2">
        <f t="shared" si="322"/>
        <v>1</v>
      </c>
      <c r="AJ2052" s="44" t="str">
        <f t="shared" si="323"/>
        <v>30990444Z41077366X</v>
      </c>
      <c r="AK2052" s="2">
        <f>IF(COUNTIF(AJ$2:AJ2052,AJ2052)&gt;1,0,1)</f>
        <v>1</v>
      </c>
      <c r="AL2052" s="2">
        <f t="shared" si="324"/>
        <v>1</v>
      </c>
      <c r="AM2052" s="2">
        <f t="shared" si="325"/>
        <v>1</v>
      </c>
      <c r="AN2052" s="2">
        <f t="shared" si="326"/>
        <v>0</v>
      </c>
      <c r="AO2052" s="2">
        <f>VLOOKUP(D2052,'[1]Matriculados PD 2015_2019'!$D:$F,3,0)</f>
        <v>0</v>
      </c>
      <c r="AP2052" s="2">
        <f t="shared" si="328"/>
        <v>0</v>
      </c>
      <c r="AQ2052" s="2">
        <f t="shared" si="329"/>
        <v>0</v>
      </c>
    </row>
    <row r="2053" spans="1:43">
      <c r="A2053" s="2">
        <v>540</v>
      </c>
      <c r="B2053" s="5" t="s">
        <v>989</v>
      </c>
      <c r="C2053" s="13" t="s">
        <v>120</v>
      </c>
      <c r="D2053" s="13" t="s">
        <v>1013</v>
      </c>
      <c r="E2053" s="13">
        <v>10419643</v>
      </c>
      <c r="F2053" s="13">
        <v>102491</v>
      </c>
      <c r="G2053" s="14" t="s">
        <v>1014</v>
      </c>
      <c r="H2053" s="13" t="s">
        <v>83</v>
      </c>
      <c r="I2053" s="13" t="s">
        <v>74</v>
      </c>
      <c r="J2053" s="14" t="s">
        <v>75</v>
      </c>
      <c r="K2053" s="14" t="s">
        <v>1015</v>
      </c>
      <c r="L2053" s="13">
        <v>2018</v>
      </c>
      <c r="M2053" s="15">
        <v>43668</v>
      </c>
      <c r="N2053" s="16" t="s">
        <v>77</v>
      </c>
      <c r="O2053" s="16">
        <v>0</v>
      </c>
      <c r="P2053" s="16" t="s">
        <v>78</v>
      </c>
      <c r="Q2053" s="16" t="s">
        <v>79</v>
      </c>
      <c r="R2053" s="16" t="s">
        <v>78</v>
      </c>
      <c r="S2053" s="16" t="s">
        <v>79</v>
      </c>
      <c r="T2053" s="14" t="s">
        <v>80</v>
      </c>
      <c r="U2053" s="13" t="s">
        <v>1018</v>
      </c>
      <c r="V2053" s="14" t="s">
        <v>1019</v>
      </c>
      <c r="W2053" s="13" t="s">
        <v>83</v>
      </c>
      <c r="X2053" s="17" t="s">
        <v>137</v>
      </c>
      <c r="Y2053" s="14">
        <v>420</v>
      </c>
      <c r="Z2053" s="14" t="s">
        <v>137</v>
      </c>
      <c r="AA2053" s="13" t="s">
        <v>99</v>
      </c>
      <c r="AB2053" s="18" t="s">
        <v>100</v>
      </c>
      <c r="AC2053" s="4">
        <f t="shared" si="320"/>
        <v>1</v>
      </c>
      <c r="AD2053" s="2">
        <f>IF(COUNTIF(D$2:D2053,D2053)&gt;1,0,1)</f>
        <v>0</v>
      </c>
      <c r="AG2053" s="2">
        <f t="shared" si="321"/>
        <v>0</v>
      </c>
      <c r="AH2053" s="2">
        <f t="shared" si="327"/>
        <v>0</v>
      </c>
      <c r="AI2053" s="2">
        <f t="shared" si="322"/>
        <v>0</v>
      </c>
      <c r="AJ2053" s="44" t="str">
        <f t="shared" si="323"/>
        <v>30990444Z43601556L</v>
      </c>
      <c r="AK2053" s="2">
        <f>IF(COUNTIF(AJ$2:AJ2053,AJ2053)&gt;1,0,1)</f>
        <v>1</v>
      </c>
      <c r="AL2053" s="2">
        <f t="shared" si="324"/>
        <v>0</v>
      </c>
      <c r="AM2053" s="2">
        <f t="shared" si="325"/>
        <v>0</v>
      </c>
      <c r="AN2053" s="2">
        <f t="shared" si="326"/>
        <v>0</v>
      </c>
      <c r="AO2053" s="2">
        <f>VLOOKUP(D2053,'[1]Matriculados PD 2015_2019'!$D:$F,3,0)</f>
        <v>0</v>
      </c>
      <c r="AP2053" s="2">
        <f t="shared" si="328"/>
        <v>0</v>
      </c>
      <c r="AQ2053" s="2">
        <f t="shared" si="329"/>
        <v>0</v>
      </c>
    </row>
    <row r="2054" spans="1:43">
      <c r="A2054" s="2">
        <v>540</v>
      </c>
      <c r="B2054" s="6" t="s">
        <v>989</v>
      </c>
      <c r="C2054" s="7" t="s">
        <v>120</v>
      </c>
      <c r="D2054" s="7" t="s">
        <v>1013</v>
      </c>
      <c r="E2054" s="7">
        <v>10419643</v>
      </c>
      <c r="F2054" s="7">
        <v>102491</v>
      </c>
      <c r="G2054" s="8" t="s">
        <v>1014</v>
      </c>
      <c r="H2054" s="7" t="s">
        <v>83</v>
      </c>
      <c r="I2054" s="7" t="s">
        <v>74</v>
      </c>
      <c r="J2054" s="8" t="s">
        <v>75</v>
      </c>
      <c r="K2054" s="8" t="s">
        <v>1015</v>
      </c>
      <c r="L2054" s="7">
        <v>2018</v>
      </c>
      <c r="M2054" s="9">
        <v>43668</v>
      </c>
      <c r="N2054" s="10" t="s">
        <v>77</v>
      </c>
      <c r="O2054" s="10">
        <v>0</v>
      </c>
      <c r="P2054" s="10" t="s">
        <v>78</v>
      </c>
      <c r="Q2054" s="10" t="s">
        <v>79</v>
      </c>
      <c r="R2054" s="10" t="s">
        <v>78</v>
      </c>
      <c r="S2054" s="10" t="s">
        <v>79</v>
      </c>
      <c r="T2054" s="8" t="s">
        <v>90</v>
      </c>
      <c r="U2054" s="7" t="s">
        <v>1018</v>
      </c>
      <c r="V2054" s="8" t="s">
        <v>1019</v>
      </c>
      <c r="W2054" s="7" t="s">
        <v>83</v>
      </c>
      <c r="X2054" s="11" t="s">
        <v>137</v>
      </c>
      <c r="Y2054" s="8">
        <v>420</v>
      </c>
      <c r="Z2054" s="8" t="s">
        <v>137</v>
      </c>
      <c r="AA2054" s="7" t="s">
        <v>99</v>
      </c>
      <c r="AB2054" s="12" t="s">
        <v>100</v>
      </c>
      <c r="AC2054" s="4">
        <f t="shared" si="320"/>
        <v>1</v>
      </c>
      <c r="AD2054" s="2">
        <f>IF(COUNTIF(D$2:D2054,D2054)&gt;1,0,1)</f>
        <v>0</v>
      </c>
      <c r="AG2054" s="2">
        <f t="shared" si="321"/>
        <v>0</v>
      </c>
      <c r="AH2054" s="2">
        <f t="shared" si="327"/>
        <v>0</v>
      </c>
      <c r="AI2054" s="2">
        <f t="shared" si="322"/>
        <v>0</v>
      </c>
      <c r="AJ2054" s="44" t="str">
        <f t="shared" si="323"/>
        <v>30990444Z43601556L</v>
      </c>
      <c r="AK2054" s="2">
        <f>IF(COUNTIF(AJ$2:AJ2054,AJ2054)&gt;1,0,1)</f>
        <v>0</v>
      </c>
      <c r="AL2054" s="2">
        <f t="shared" si="324"/>
        <v>0</v>
      </c>
      <c r="AM2054" s="2">
        <f t="shared" si="325"/>
        <v>0</v>
      </c>
      <c r="AN2054" s="2">
        <f t="shared" si="326"/>
        <v>0</v>
      </c>
      <c r="AO2054" s="2">
        <f>VLOOKUP(D2054,'[1]Matriculados PD 2015_2019'!$D:$F,3,0)</f>
        <v>0</v>
      </c>
      <c r="AP2054" s="2">
        <f t="shared" si="328"/>
        <v>0</v>
      </c>
      <c r="AQ2054" s="2">
        <f t="shared" si="329"/>
        <v>0</v>
      </c>
    </row>
    <row r="2055" spans="1:43">
      <c r="A2055" s="2">
        <v>540</v>
      </c>
      <c r="B2055" s="5" t="s">
        <v>989</v>
      </c>
      <c r="C2055" s="13" t="s">
        <v>120</v>
      </c>
      <c r="D2055" s="13" t="s">
        <v>1020</v>
      </c>
      <c r="E2055" s="13">
        <v>20002678</v>
      </c>
      <c r="F2055" s="13">
        <v>102491</v>
      </c>
      <c r="G2055" s="14" t="s">
        <v>1021</v>
      </c>
      <c r="H2055" s="13" t="s">
        <v>83</v>
      </c>
      <c r="I2055" s="13" t="s">
        <v>74</v>
      </c>
      <c r="J2055" s="14" t="s">
        <v>75</v>
      </c>
      <c r="K2055" s="14" t="s">
        <v>1022</v>
      </c>
      <c r="L2055" s="13">
        <v>2018</v>
      </c>
      <c r="M2055" s="15">
        <v>43671</v>
      </c>
      <c r="N2055" s="16" t="s">
        <v>77</v>
      </c>
      <c r="O2055" s="16">
        <v>0</v>
      </c>
      <c r="P2055" s="16" t="s">
        <v>78</v>
      </c>
      <c r="Q2055" s="16" t="s">
        <v>78</v>
      </c>
      <c r="R2055" s="16" t="s">
        <v>78</v>
      </c>
      <c r="S2055" s="16" t="s">
        <v>78</v>
      </c>
      <c r="T2055" s="14" t="s">
        <v>80</v>
      </c>
      <c r="U2055" s="13" t="s">
        <v>1023</v>
      </c>
      <c r="V2055" s="14" t="s">
        <v>1024</v>
      </c>
      <c r="W2055" s="13" t="s">
        <v>83</v>
      </c>
      <c r="X2055" s="17" t="s">
        <v>179</v>
      </c>
      <c r="Y2055" s="14">
        <v>700</v>
      </c>
      <c r="Z2055" s="14" t="s">
        <v>179</v>
      </c>
      <c r="AA2055" s="13" t="s">
        <v>107</v>
      </c>
      <c r="AB2055" s="18" t="s">
        <v>108</v>
      </c>
      <c r="AC2055" s="4">
        <f t="shared" si="320"/>
        <v>1</v>
      </c>
      <c r="AD2055" s="2">
        <f>IF(COUNTIF(D$2:D2055,D2055)&gt;1,0,1)</f>
        <v>1</v>
      </c>
      <c r="AG2055" s="2">
        <f t="shared" si="321"/>
        <v>0</v>
      </c>
      <c r="AH2055" s="2">
        <f t="shared" si="327"/>
        <v>0</v>
      </c>
      <c r="AI2055" s="2">
        <f t="shared" si="322"/>
        <v>1</v>
      </c>
      <c r="AJ2055" s="44" t="str">
        <f t="shared" si="323"/>
        <v>39502792Q28807342A</v>
      </c>
      <c r="AK2055" s="2">
        <f>IF(COUNTIF(AJ$2:AJ2055,AJ2055)&gt;1,0,1)</f>
        <v>1</v>
      </c>
      <c r="AL2055" s="2">
        <f t="shared" si="324"/>
        <v>1</v>
      </c>
      <c r="AM2055" s="2">
        <f t="shared" si="325"/>
        <v>0</v>
      </c>
      <c r="AN2055" s="2">
        <f t="shared" si="326"/>
        <v>0</v>
      </c>
      <c r="AO2055" s="2" t="str">
        <f>VLOOKUP(D2055,'[1]Matriculados PD 2015_2019'!$D:$F,3,0)</f>
        <v>completo</v>
      </c>
      <c r="AP2055" s="2">
        <f t="shared" si="328"/>
        <v>1</v>
      </c>
      <c r="AQ2055" s="2">
        <f t="shared" si="329"/>
        <v>0</v>
      </c>
    </row>
    <row r="2056" spans="1:43">
      <c r="A2056" s="2">
        <v>540</v>
      </c>
      <c r="B2056" s="6" t="s">
        <v>989</v>
      </c>
      <c r="C2056" s="7" t="s">
        <v>120</v>
      </c>
      <c r="D2056" s="7" t="s">
        <v>1020</v>
      </c>
      <c r="E2056" s="7">
        <v>20002678</v>
      </c>
      <c r="F2056" s="7">
        <v>102491</v>
      </c>
      <c r="G2056" s="8" t="s">
        <v>1021</v>
      </c>
      <c r="H2056" s="7" t="s">
        <v>83</v>
      </c>
      <c r="I2056" s="7" t="s">
        <v>74</v>
      </c>
      <c r="J2056" s="8" t="s">
        <v>75</v>
      </c>
      <c r="K2056" s="8" t="s">
        <v>1022</v>
      </c>
      <c r="L2056" s="7">
        <v>2018</v>
      </c>
      <c r="M2056" s="9">
        <v>43671</v>
      </c>
      <c r="N2056" s="10" t="s">
        <v>77</v>
      </c>
      <c r="O2056" s="10">
        <v>0</v>
      </c>
      <c r="P2056" s="10" t="s">
        <v>78</v>
      </c>
      <c r="Q2056" s="10" t="s">
        <v>78</v>
      </c>
      <c r="R2056" s="10" t="s">
        <v>78</v>
      </c>
      <c r="S2056" s="10" t="s">
        <v>78</v>
      </c>
      <c r="T2056" s="8" t="s">
        <v>80</v>
      </c>
      <c r="U2056" s="7" t="s">
        <v>994</v>
      </c>
      <c r="V2056" s="8" t="s">
        <v>995</v>
      </c>
      <c r="W2056" s="7" t="s">
        <v>73</v>
      </c>
      <c r="X2056" s="11" t="s">
        <v>179</v>
      </c>
      <c r="Y2056" s="8">
        <v>700</v>
      </c>
      <c r="Z2056" s="8" t="s">
        <v>179</v>
      </c>
      <c r="AA2056" s="7" t="s">
        <v>107</v>
      </c>
      <c r="AB2056" s="12" t="s">
        <v>108</v>
      </c>
      <c r="AC2056" s="4">
        <f t="shared" si="320"/>
        <v>1</v>
      </c>
      <c r="AD2056" s="2">
        <f>IF(COUNTIF(D$2:D2056,D2056)&gt;1,0,1)</f>
        <v>0</v>
      </c>
      <c r="AG2056" s="2">
        <f t="shared" si="321"/>
        <v>0</v>
      </c>
      <c r="AH2056" s="2">
        <f t="shared" si="327"/>
        <v>0</v>
      </c>
      <c r="AI2056" s="2">
        <f t="shared" si="322"/>
        <v>0</v>
      </c>
      <c r="AJ2056" s="44" t="str">
        <f t="shared" si="323"/>
        <v>39502792Q30521700X</v>
      </c>
      <c r="AK2056" s="2">
        <f>IF(COUNTIF(AJ$2:AJ2056,AJ2056)&gt;1,0,1)</f>
        <v>1</v>
      </c>
      <c r="AL2056" s="2">
        <f t="shared" si="324"/>
        <v>0</v>
      </c>
      <c r="AM2056" s="2">
        <f t="shared" si="325"/>
        <v>0</v>
      </c>
      <c r="AN2056" s="2">
        <f t="shared" si="326"/>
        <v>0</v>
      </c>
      <c r="AO2056" s="2" t="str">
        <f>VLOOKUP(D2056,'[1]Matriculados PD 2015_2019'!$D:$F,3,0)</f>
        <v>completo</v>
      </c>
      <c r="AP2056" s="2">
        <f t="shared" si="328"/>
        <v>0</v>
      </c>
      <c r="AQ2056" s="2">
        <f t="shared" si="329"/>
        <v>0</v>
      </c>
    </row>
    <row r="2057" spans="1:43">
      <c r="A2057" s="2">
        <v>540</v>
      </c>
      <c r="B2057" s="5" t="s">
        <v>989</v>
      </c>
      <c r="C2057" s="13" t="s">
        <v>120</v>
      </c>
      <c r="D2057" s="13" t="s">
        <v>1020</v>
      </c>
      <c r="E2057" s="13">
        <v>20002678</v>
      </c>
      <c r="F2057" s="13">
        <v>102491</v>
      </c>
      <c r="G2057" s="14" t="s">
        <v>1021</v>
      </c>
      <c r="H2057" s="13" t="s">
        <v>83</v>
      </c>
      <c r="I2057" s="13" t="s">
        <v>74</v>
      </c>
      <c r="J2057" s="14" t="s">
        <v>75</v>
      </c>
      <c r="K2057" s="14" t="s">
        <v>1022</v>
      </c>
      <c r="L2057" s="13">
        <v>2018</v>
      </c>
      <c r="M2057" s="15">
        <v>43671</v>
      </c>
      <c r="N2057" s="16" t="s">
        <v>77</v>
      </c>
      <c r="O2057" s="16">
        <v>0</v>
      </c>
      <c r="P2057" s="16" t="s">
        <v>78</v>
      </c>
      <c r="Q2057" s="16" t="s">
        <v>78</v>
      </c>
      <c r="R2057" s="16" t="s">
        <v>78</v>
      </c>
      <c r="S2057" s="16" t="s">
        <v>78</v>
      </c>
      <c r="T2057" s="14" t="s">
        <v>90</v>
      </c>
      <c r="U2057" s="13" t="s">
        <v>1023</v>
      </c>
      <c r="V2057" s="14" t="s">
        <v>1024</v>
      </c>
      <c r="W2057" s="13" t="s">
        <v>83</v>
      </c>
      <c r="X2057" s="17" t="s">
        <v>179</v>
      </c>
      <c r="Y2057" s="14">
        <v>700</v>
      </c>
      <c r="Z2057" s="14" t="s">
        <v>179</v>
      </c>
      <c r="AA2057" s="13" t="s">
        <v>107</v>
      </c>
      <c r="AB2057" s="18" t="s">
        <v>108</v>
      </c>
      <c r="AC2057" s="4">
        <f t="shared" si="320"/>
        <v>1</v>
      </c>
      <c r="AD2057" s="2">
        <f>IF(COUNTIF(D$2:D2057,D2057)&gt;1,0,1)</f>
        <v>0</v>
      </c>
      <c r="AG2057" s="2">
        <f t="shared" si="321"/>
        <v>0</v>
      </c>
      <c r="AH2057" s="2">
        <f t="shared" si="327"/>
        <v>0</v>
      </c>
      <c r="AI2057" s="2">
        <f t="shared" si="322"/>
        <v>0</v>
      </c>
      <c r="AJ2057" s="44" t="str">
        <f t="shared" si="323"/>
        <v>39502792Q28807342A</v>
      </c>
      <c r="AK2057" s="2">
        <f>IF(COUNTIF(AJ$2:AJ2057,AJ2057)&gt;1,0,1)</f>
        <v>0</v>
      </c>
      <c r="AL2057" s="2">
        <f t="shared" si="324"/>
        <v>0</v>
      </c>
      <c r="AM2057" s="2">
        <f t="shared" si="325"/>
        <v>0</v>
      </c>
      <c r="AN2057" s="2">
        <f t="shared" si="326"/>
        <v>0</v>
      </c>
      <c r="AO2057" s="2" t="str">
        <f>VLOOKUP(D2057,'[1]Matriculados PD 2015_2019'!$D:$F,3,0)</f>
        <v>completo</v>
      </c>
      <c r="AP2057" s="2">
        <f t="shared" si="328"/>
        <v>0</v>
      </c>
      <c r="AQ2057" s="2">
        <f t="shared" si="329"/>
        <v>0</v>
      </c>
    </row>
    <row r="2058" spans="1:43">
      <c r="A2058" s="2">
        <v>540</v>
      </c>
      <c r="B2058" s="6" t="s">
        <v>989</v>
      </c>
      <c r="C2058" s="7" t="s">
        <v>120</v>
      </c>
      <c r="D2058" s="7" t="s">
        <v>1025</v>
      </c>
      <c r="E2058" s="7">
        <v>20047483</v>
      </c>
      <c r="F2058" s="7">
        <v>102491</v>
      </c>
      <c r="G2058" s="8" t="s">
        <v>1026</v>
      </c>
      <c r="H2058" s="7" t="s">
        <v>73</v>
      </c>
      <c r="I2058" s="7" t="s">
        <v>74</v>
      </c>
      <c r="J2058" s="8" t="s">
        <v>75</v>
      </c>
      <c r="K2058" s="8" t="s">
        <v>1027</v>
      </c>
      <c r="L2058" s="7">
        <v>2018</v>
      </c>
      <c r="M2058" s="9">
        <v>43434</v>
      </c>
      <c r="N2058" s="10" t="s">
        <v>77</v>
      </c>
      <c r="O2058" s="10">
        <v>0</v>
      </c>
      <c r="P2058" s="10" t="s">
        <v>78</v>
      </c>
      <c r="Q2058" s="10" t="s">
        <v>79</v>
      </c>
      <c r="R2058" s="10" t="s">
        <v>78</v>
      </c>
      <c r="S2058" s="10" t="s">
        <v>78</v>
      </c>
      <c r="T2058" s="8" t="s">
        <v>80</v>
      </c>
      <c r="U2058" s="7" t="s">
        <v>1028</v>
      </c>
      <c r="V2058" s="8" t="s">
        <v>1029</v>
      </c>
      <c r="W2058" s="7" t="s">
        <v>83</v>
      </c>
      <c r="X2058" s="11" t="s">
        <v>646</v>
      </c>
      <c r="Y2058" s="8">
        <v>63</v>
      </c>
      <c r="Z2058" s="8" t="s">
        <v>1005</v>
      </c>
      <c r="AA2058" s="7" t="s">
        <v>99</v>
      </c>
      <c r="AB2058" s="12" t="s">
        <v>100</v>
      </c>
      <c r="AC2058" s="4">
        <f t="shared" si="320"/>
        <v>1</v>
      </c>
      <c r="AD2058" s="2">
        <f>IF(COUNTIF(D$2:D2058,D2058)&gt;1,0,1)</f>
        <v>1</v>
      </c>
      <c r="AG2058" s="2">
        <f t="shared" si="321"/>
        <v>1</v>
      </c>
      <c r="AH2058" s="2">
        <f t="shared" si="327"/>
        <v>0</v>
      </c>
      <c r="AI2058" s="2">
        <f t="shared" si="322"/>
        <v>1</v>
      </c>
      <c r="AJ2058" s="44" t="str">
        <f t="shared" si="323"/>
        <v>49065519X30412534W</v>
      </c>
      <c r="AK2058" s="2">
        <f>IF(COUNTIF(AJ$2:AJ2058,AJ2058)&gt;1,0,1)</f>
        <v>1</v>
      </c>
      <c r="AL2058" s="2">
        <f t="shared" si="324"/>
        <v>0</v>
      </c>
      <c r="AM2058" s="2">
        <f t="shared" si="325"/>
        <v>0</v>
      </c>
      <c r="AN2058" s="2">
        <f t="shared" si="326"/>
        <v>0</v>
      </c>
      <c r="AO2058" s="2" t="str">
        <f>VLOOKUP(D2058,'[1]Matriculados PD 2015_2019'!$D:$F,3,0)</f>
        <v>completo</v>
      </c>
      <c r="AP2058" s="2">
        <f t="shared" si="328"/>
        <v>1</v>
      </c>
      <c r="AQ2058" s="2">
        <f t="shared" si="329"/>
        <v>0</v>
      </c>
    </row>
    <row r="2059" spans="1:43">
      <c r="A2059" s="2">
        <v>540</v>
      </c>
      <c r="B2059" s="5" t="s">
        <v>989</v>
      </c>
      <c r="C2059" s="13" t="s">
        <v>120</v>
      </c>
      <c r="D2059" s="13" t="s">
        <v>1025</v>
      </c>
      <c r="E2059" s="13">
        <v>20047483</v>
      </c>
      <c r="F2059" s="13">
        <v>102491</v>
      </c>
      <c r="G2059" s="14" t="s">
        <v>1026</v>
      </c>
      <c r="H2059" s="13" t="s">
        <v>73</v>
      </c>
      <c r="I2059" s="13" t="s">
        <v>74</v>
      </c>
      <c r="J2059" s="14" t="s">
        <v>75</v>
      </c>
      <c r="K2059" s="14" t="s">
        <v>1027</v>
      </c>
      <c r="L2059" s="13">
        <v>2018</v>
      </c>
      <c r="M2059" s="15">
        <v>43434</v>
      </c>
      <c r="N2059" s="16" t="s">
        <v>77</v>
      </c>
      <c r="O2059" s="16">
        <v>0</v>
      </c>
      <c r="P2059" s="16" t="s">
        <v>78</v>
      </c>
      <c r="Q2059" s="16" t="s">
        <v>79</v>
      </c>
      <c r="R2059" s="16" t="s">
        <v>78</v>
      </c>
      <c r="S2059" s="16" t="s">
        <v>78</v>
      </c>
      <c r="T2059" s="14" t="s">
        <v>90</v>
      </c>
      <c r="U2059" s="13" t="s">
        <v>1028</v>
      </c>
      <c r="V2059" s="14" t="s">
        <v>1029</v>
      </c>
      <c r="W2059" s="13" t="s">
        <v>83</v>
      </c>
      <c r="X2059" s="17" t="s">
        <v>646</v>
      </c>
      <c r="Y2059" s="14">
        <v>63</v>
      </c>
      <c r="Z2059" s="14" t="s">
        <v>1005</v>
      </c>
      <c r="AA2059" s="13" t="s">
        <v>99</v>
      </c>
      <c r="AB2059" s="18" t="s">
        <v>100</v>
      </c>
      <c r="AC2059" s="4">
        <f t="shared" si="320"/>
        <v>1</v>
      </c>
      <c r="AD2059" s="2">
        <f>IF(COUNTIF(D$2:D2059,D2059)&gt;1,0,1)</f>
        <v>0</v>
      </c>
      <c r="AG2059" s="2">
        <f t="shared" si="321"/>
        <v>0</v>
      </c>
      <c r="AH2059" s="2">
        <f t="shared" si="327"/>
        <v>0</v>
      </c>
      <c r="AI2059" s="2">
        <f t="shared" si="322"/>
        <v>0</v>
      </c>
      <c r="AJ2059" s="44" t="str">
        <f t="shared" si="323"/>
        <v>49065519X30412534W</v>
      </c>
      <c r="AK2059" s="2">
        <f>IF(COUNTIF(AJ$2:AJ2059,AJ2059)&gt;1,0,1)</f>
        <v>0</v>
      </c>
      <c r="AL2059" s="2">
        <f t="shared" si="324"/>
        <v>0</v>
      </c>
      <c r="AM2059" s="2">
        <f t="shared" si="325"/>
        <v>0</v>
      </c>
      <c r="AN2059" s="2">
        <f t="shared" si="326"/>
        <v>0</v>
      </c>
      <c r="AO2059" s="2" t="str">
        <f>VLOOKUP(D2059,'[1]Matriculados PD 2015_2019'!$D:$F,3,0)</f>
        <v>completo</v>
      </c>
      <c r="AP2059" s="2">
        <f t="shared" si="328"/>
        <v>0</v>
      </c>
      <c r="AQ2059" s="2">
        <f t="shared" si="329"/>
        <v>0</v>
      </c>
    </row>
    <row r="2060" spans="1:43">
      <c r="A2060" s="2">
        <v>540</v>
      </c>
      <c r="B2060" s="5" t="s">
        <v>989</v>
      </c>
      <c r="C2060" s="13" t="s">
        <v>120</v>
      </c>
      <c r="D2060" s="13" t="s">
        <v>1030</v>
      </c>
      <c r="E2060" s="13">
        <v>20054209</v>
      </c>
      <c r="F2060" s="13">
        <v>102491</v>
      </c>
      <c r="G2060" s="14" t="s">
        <v>1031</v>
      </c>
      <c r="H2060" s="13" t="s">
        <v>73</v>
      </c>
      <c r="I2060" s="13" t="s">
        <v>74</v>
      </c>
      <c r="J2060" s="14" t="s">
        <v>75</v>
      </c>
      <c r="K2060" s="14" t="s">
        <v>1032</v>
      </c>
      <c r="L2060" s="13">
        <v>2018</v>
      </c>
      <c r="M2060" s="15">
        <v>43584</v>
      </c>
      <c r="N2060" s="16" t="s">
        <v>113</v>
      </c>
      <c r="O2060" s="16">
        <v>0</v>
      </c>
      <c r="P2060" s="16" t="s">
        <v>78</v>
      </c>
      <c r="Q2060" s="16" t="s">
        <v>79</v>
      </c>
      <c r="R2060" s="16" t="s">
        <v>78</v>
      </c>
      <c r="S2060" s="16" t="s">
        <v>78</v>
      </c>
      <c r="T2060" s="14" t="s">
        <v>80</v>
      </c>
      <c r="U2060" s="13" t="s">
        <v>1033</v>
      </c>
      <c r="V2060" s="14" t="s">
        <v>1034</v>
      </c>
      <c r="W2060" s="13" t="s">
        <v>83</v>
      </c>
      <c r="X2060" s="17" t="s">
        <v>1708</v>
      </c>
      <c r="Y2060" s="14">
        <v>775</v>
      </c>
      <c r="Z2060" s="14" t="s">
        <v>1035</v>
      </c>
      <c r="AA2060" s="13" t="s">
        <v>263</v>
      </c>
      <c r="AB2060" s="18" t="s">
        <v>264</v>
      </c>
      <c r="AC2060" s="4">
        <f t="shared" si="320"/>
        <v>1</v>
      </c>
      <c r="AD2060" s="2">
        <f>IF(COUNTIF(D$2:D2060,D2060)&gt;1,0,1)</f>
        <v>1</v>
      </c>
      <c r="AG2060" s="2">
        <f t="shared" si="321"/>
        <v>1</v>
      </c>
      <c r="AH2060" s="2">
        <f t="shared" si="327"/>
        <v>0</v>
      </c>
      <c r="AI2060" s="2">
        <f t="shared" si="322"/>
        <v>0</v>
      </c>
      <c r="AJ2060" s="44" t="str">
        <f t="shared" si="323"/>
        <v>70238698X02231889S</v>
      </c>
      <c r="AK2060" s="2">
        <f>IF(COUNTIF(AJ$2:AJ2060,AJ2060)&gt;1,0,1)</f>
        <v>1</v>
      </c>
      <c r="AL2060" s="2">
        <f t="shared" si="324"/>
        <v>1</v>
      </c>
      <c r="AM2060" s="2">
        <f t="shared" si="325"/>
        <v>0</v>
      </c>
      <c r="AN2060" s="2">
        <f t="shared" si="326"/>
        <v>0</v>
      </c>
      <c r="AO2060" s="2" t="str">
        <f>VLOOKUP(D2060,'[1]Matriculados PD 2015_2019'!$D:$F,3,0)</f>
        <v>completo</v>
      </c>
      <c r="AP2060" s="2">
        <f t="shared" si="328"/>
        <v>1</v>
      </c>
      <c r="AQ2060" s="2">
        <f t="shared" si="329"/>
        <v>0</v>
      </c>
    </row>
    <row r="2061" spans="1:43">
      <c r="A2061" s="2">
        <v>540</v>
      </c>
      <c r="B2061" s="6" t="s">
        <v>989</v>
      </c>
      <c r="C2061" s="7" t="s">
        <v>120</v>
      </c>
      <c r="D2061" s="7" t="s">
        <v>1030</v>
      </c>
      <c r="E2061" s="7">
        <v>20054209</v>
      </c>
      <c r="F2061" s="7">
        <v>102491</v>
      </c>
      <c r="G2061" s="8" t="s">
        <v>1031</v>
      </c>
      <c r="H2061" s="7" t="s">
        <v>73</v>
      </c>
      <c r="I2061" s="7" t="s">
        <v>74</v>
      </c>
      <c r="J2061" s="8" t="s">
        <v>75</v>
      </c>
      <c r="K2061" s="8" t="s">
        <v>1032</v>
      </c>
      <c r="L2061" s="7">
        <v>2018</v>
      </c>
      <c r="M2061" s="9">
        <v>43584</v>
      </c>
      <c r="N2061" s="10" t="s">
        <v>113</v>
      </c>
      <c r="O2061" s="10">
        <v>0</v>
      </c>
      <c r="P2061" s="10" t="s">
        <v>78</v>
      </c>
      <c r="Q2061" s="10" t="s">
        <v>79</v>
      </c>
      <c r="R2061" s="10" t="s">
        <v>78</v>
      </c>
      <c r="S2061" s="10" t="s">
        <v>78</v>
      </c>
      <c r="T2061" s="8" t="s">
        <v>80</v>
      </c>
      <c r="U2061" s="7" t="s">
        <v>1036</v>
      </c>
      <c r="V2061" s="8" t="s">
        <v>1037</v>
      </c>
      <c r="W2061" s="7"/>
      <c r="X2061" s="11"/>
      <c r="Y2061" s="8"/>
      <c r="Z2061" s="8"/>
      <c r="AA2061" s="7"/>
      <c r="AB2061" s="12"/>
      <c r="AC2061" s="4">
        <f t="shared" si="320"/>
        <v>1</v>
      </c>
      <c r="AD2061" s="2">
        <f>IF(COUNTIF(D$2:D2061,D2061)&gt;1,0,1)</f>
        <v>0</v>
      </c>
      <c r="AG2061" s="2">
        <f t="shared" si="321"/>
        <v>0</v>
      </c>
      <c r="AH2061" s="2">
        <f t="shared" si="327"/>
        <v>0</v>
      </c>
      <c r="AI2061" s="2">
        <f t="shared" si="322"/>
        <v>0</v>
      </c>
      <c r="AJ2061" s="44" t="str">
        <f t="shared" si="323"/>
        <v>70238698X07232489R</v>
      </c>
      <c r="AK2061" s="2">
        <f>IF(COUNTIF(AJ$2:AJ2061,AJ2061)&gt;1,0,1)</f>
        <v>1</v>
      </c>
      <c r="AL2061" s="2">
        <f t="shared" si="324"/>
        <v>0</v>
      </c>
      <c r="AM2061" s="2">
        <f t="shared" si="325"/>
        <v>0</v>
      </c>
      <c r="AN2061" s="2">
        <f t="shared" si="326"/>
        <v>0</v>
      </c>
      <c r="AO2061" s="2" t="str">
        <f>VLOOKUP(D2061,'[1]Matriculados PD 2015_2019'!$D:$F,3,0)</f>
        <v>completo</v>
      </c>
      <c r="AP2061" s="2">
        <f t="shared" si="328"/>
        <v>0</v>
      </c>
      <c r="AQ2061" s="2">
        <f t="shared" si="329"/>
        <v>0</v>
      </c>
    </row>
    <row r="2062" spans="1:43">
      <c r="A2062" s="2">
        <v>540</v>
      </c>
      <c r="B2062" s="5" t="s">
        <v>989</v>
      </c>
      <c r="C2062" s="13" t="s">
        <v>120</v>
      </c>
      <c r="D2062" s="13" t="s">
        <v>1030</v>
      </c>
      <c r="E2062" s="13">
        <v>20054209</v>
      </c>
      <c r="F2062" s="13">
        <v>102491</v>
      </c>
      <c r="G2062" s="14" t="s">
        <v>1031</v>
      </c>
      <c r="H2062" s="13" t="s">
        <v>73</v>
      </c>
      <c r="I2062" s="13" t="s">
        <v>74</v>
      </c>
      <c r="J2062" s="14" t="s">
        <v>75</v>
      </c>
      <c r="K2062" s="14" t="s">
        <v>1032</v>
      </c>
      <c r="L2062" s="13">
        <v>2018</v>
      </c>
      <c r="M2062" s="15">
        <v>43584</v>
      </c>
      <c r="N2062" s="16" t="s">
        <v>113</v>
      </c>
      <c r="O2062" s="16">
        <v>0</v>
      </c>
      <c r="P2062" s="16" t="s">
        <v>78</v>
      </c>
      <c r="Q2062" s="16" t="s">
        <v>79</v>
      </c>
      <c r="R2062" s="16" t="s">
        <v>78</v>
      </c>
      <c r="S2062" s="16" t="s">
        <v>78</v>
      </c>
      <c r="T2062" s="14" t="s">
        <v>80</v>
      </c>
      <c r="U2062" s="13" t="s">
        <v>1038</v>
      </c>
      <c r="V2062" s="14" t="s">
        <v>1039</v>
      </c>
      <c r="W2062" s="13" t="s">
        <v>73</v>
      </c>
      <c r="X2062" s="17" t="s">
        <v>1708</v>
      </c>
      <c r="Y2062" s="14">
        <v>775</v>
      </c>
      <c r="Z2062" s="14" t="s">
        <v>1035</v>
      </c>
      <c r="AA2062" s="13" t="s">
        <v>263</v>
      </c>
      <c r="AB2062" s="18" t="s">
        <v>264</v>
      </c>
      <c r="AC2062" s="4">
        <f t="shared" si="320"/>
        <v>1</v>
      </c>
      <c r="AD2062" s="2">
        <f>IF(COUNTIF(D$2:D2062,D2062)&gt;1,0,1)</f>
        <v>0</v>
      </c>
      <c r="AG2062" s="2">
        <f t="shared" si="321"/>
        <v>0</v>
      </c>
      <c r="AH2062" s="2">
        <f t="shared" si="327"/>
        <v>0</v>
      </c>
      <c r="AI2062" s="2">
        <f t="shared" si="322"/>
        <v>0</v>
      </c>
      <c r="AJ2062" s="44" t="str">
        <f t="shared" si="323"/>
        <v>70238698X30812941W</v>
      </c>
      <c r="AK2062" s="2">
        <f>IF(COUNTIF(AJ$2:AJ2062,AJ2062)&gt;1,0,1)</f>
        <v>1</v>
      </c>
      <c r="AL2062" s="2">
        <f t="shared" si="324"/>
        <v>0</v>
      </c>
      <c r="AM2062" s="2">
        <f t="shared" si="325"/>
        <v>0</v>
      </c>
      <c r="AN2062" s="2">
        <f t="shared" si="326"/>
        <v>0</v>
      </c>
      <c r="AO2062" s="2" t="str">
        <f>VLOOKUP(D2062,'[1]Matriculados PD 2015_2019'!$D:$F,3,0)</f>
        <v>completo</v>
      </c>
      <c r="AP2062" s="2">
        <f t="shared" si="328"/>
        <v>0</v>
      </c>
      <c r="AQ2062" s="2">
        <f t="shared" si="329"/>
        <v>0</v>
      </c>
    </row>
    <row r="2063" spans="1:43">
      <c r="A2063" s="2">
        <v>540</v>
      </c>
      <c r="B2063" s="6" t="s">
        <v>989</v>
      </c>
      <c r="C2063" s="7" t="s">
        <v>120</v>
      </c>
      <c r="D2063" s="7" t="s">
        <v>1030</v>
      </c>
      <c r="E2063" s="7">
        <v>20054209</v>
      </c>
      <c r="F2063" s="7">
        <v>102491</v>
      </c>
      <c r="G2063" s="8" t="s">
        <v>1031</v>
      </c>
      <c r="H2063" s="7" t="s">
        <v>73</v>
      </c>
      <c r="I2063" s="7" t="s">
        <v>74</v>
      </c>
      <c r="J2063" s="8" t="s">
        <v>75</v>
      </c>
      <c r="K2063" s="8" t="s">
        <v>1032</v>
      </c>
      <c r="L2063" s="7">
        <v>2018</v>
      </c>
      <c r="M2063" s="9">
        <v>43584</v>
      </c>
      <c r="N2063" s="10" t="s">
        <v>113</v>
      </c>
      <c r="O2063" s="10">
        <v>0</v>
      </c>
      <c r="P2063" s="10" t="s">
        <v>78</v>
      </c>
      <c r="Q2063" s="10" t="s">
        <v>79</v>
      </c>
      <c r="R2063" s="10" t="s">
        <v>78</v>
      </c>
      <c r="S2063" s="10" t="s">
        <v>78</v>
      </c>
      <c r="T2063" s="8" t="s">
        <v>80</v>
      </c>
      <c r="U2063" s="7" t="s">
        <v>1040</v>
      </c>
      <c r="V2063" s="8" t="s">
        <v>1041</v>
      </c>
      <c r="W2063" s="7"/>
      <c r="X2063" s="11"/>
      <c r="Y2063" s="8"/>
      <c r="Z2063" s="8"/>
      <c r="AA2063" s="7"/>
      <c r="AB2063" s="12"/>
      <c r="AC2063" s="4">
        <f t="shared" si="320"/>
        <v>1</v>
      </c>
      <c r="AD2063" s="2">
        <f>IF(COUNTIF(D$2:D2063,D2063)&gt;1,0,1)</f>
        <v>0</v>
      </c>
      <c r="AG2063" s="2">
        <f t="shared" si="321"/>
        <v>0</v>
      </c>
      <c r="AH2063" s="2">
        <f t="shared" si="327"/>
        <v>0</v>
      </c>
      <c r="AI2063" s="2">
        <f t="shared" si="322"/>
        <v>0</v>
      </c>
      <c r="AJ2063" s="44" t="str">
        <f t="shared" si="323"/>
        <v>70238698XC4W1JR807</v>
      </c>
      <c r="AK2063" s="2">
        <f>IF(COUNTIF(AJ$2:AJ2063,AJ2063)&gt;1,0,1)</f>
        <v>1</v>
      </c>
      <c r="AL2063" s="2">
        <f t="shared" si="324"/>
        <v>0</v>
      </c>
      <c r="AM2063" s="2">
        <f t="shared" si="325"/>
        <v>0</v>
      </c>
      <c r="AN2063" s="2">
        <f t="shared" si="326"/>
        <v>0</v>
      </c>
      <c r="AO2063" s="2" t="str">
        <f>VLOOKUP(D2063,'[1]Matriculados PD 2015_2019'!$D:$F,3,0)</f>
        <v>completo</v>
      </c>
      <c r="AP2063" s="2">
        <f t="shared" si="328"/>
        <v>0</v>
      </c>
      <c r="AQ2063" s="2">
        <f t="shared" si="329"/>
        <v>0</v>
      </c>
    </row>
    <row r="2064" spans="1:43">
      <c r="A2064" s="2">
        <v>540</v>
      </c>
      <c r="B2064" s="5" t="s">
        <v>989</v>
      </c>
      <c r="C2064" s="13" t="s">
        <v>120</v>
      </c>
      <c r="D2064" s="13" t="s">
        <v>1030</v>
      </c>
      <c r="E2064" s="13">
        <v>20054209</v>
      </c>
      <c r="F2064" s="13">
        <v>102491</v>
      </c>
      <c r="G2064" s="14" t="s">
        <v>1031</v>
      </c>
      <c r="H2064" s="13" t="s">
        <v>73</v>
      </c>
      <c r="I2064" s="13" t="s">
        <v>74</v>
      </c>
      <c r="J2064" s="14" t="s">
        <v>75</v>
      </c>
      <c r="K2064" s="14" t="s">
        <v>1032</v>
      </c>
      <c r="L2064" s="13">
        <v>2018</v>
      </c>
      <c r="M2064" s="15">
        <v>43584</v>
      </c>
      <c r="N2064" s="16" t="s">
        <v>113</v>
      </c>
      <c r="O2064" s="16">
        <v>0</v>
      </c>
      <c r="P2064" s="16" t="s">
        <v>78</v>
      </c>
      <c r="Q2064" s="16" t="s">
        <v>79</v>
      </c>
      <c r="R2064" s="16" t="s">
        <v>78</v>
      </c>
      <c r="S2064" s="16" t="s">
        <v>78</v>
      </c>
      <c r="T2064" s="14" t="s">
        <v>90</v>
      </c>
      <c r="U2064" s="13" t="s">
        <v>1038</v>
      </c>
      <c r="V2064" s="14" t="s">
        <v>1039</v>
      </c>
      <c r="W2064" s="13" t="s">
        <v>73</v>
      </c>
      <c r="X2064" s="17" t="s">
        <v>1708</v>
      </c>
      <c r="Y2064" s="14">
        <v>775</v>
      </c>
      <c r="Z2064" s="14" t="s">
        <v>1035</v>
      </c>
      <c r="AA2064" s="13" t="s">
        <v>263</v>
      </c>
      <c r="AB2064" s="18" t="s">
        <v>264</v>
      </c>
      <c r="AC2064" s="4">
        <f t="shared" si="320"/>
        <v>1</v>
      </c>
      <c r="AD2064" s="2">
        <f>IF(COUNTIF(D$2:D2064,D2064)&gt;1,0,1)</f>
        <v>0</v>
      </c>
      <c r="AG2064" s="2">
        <f t="shared" si="321"/>
        <v>0</v>
      </c>
      <c r="AH2064" s="2">
        <f t="shared" si="327"/>
        <v>0</v>
      </c>
      <c r="AI2064" s="2">
        <f t="shared" si="322"/>
        <v>0</v>
      </c>
      <c r="AJ2064" s="44" t="str">
        <f t="shared" si="323"/>
        <v>70238698X30812941W</v>
      </c>
      <c r="AK2064" s="2">
        <f>IF(COUNTIF(AJ$2:AJ2064,AJ2064)&gt;1,0,1)</f>
        <v>0</v>
      </c>
      <c r="AL2064" s="2">
        <f t="shared" si="324"/>
        <v>0</v>
      </c>
      <c r="AM2064" s="2">
        <f t="shared" si="325"/>
        <v>0</v>
      </c>
      <c r="AN2064" s="2">
        <f t="shared" si="326"/>
        <v>0</v>
      </c>
      <c r="AO2064" s="2" t="str">
        <f>VLOOKUP(D2064,'[1]Matriculados PD 2015_2019'!$D:$F,3,0)</f>
        <v>completo</v>
      </c>
      <c r="AP2064" s="2">
        <f t="shared" si="328"/>
        <v>0</v>
      </c>
      <c r="AQ2064" s="2">
        <f t="shared" si="329"/>
        <v>0</v>
      </c>
    </row>
    <row r="2065" spans="1:43">
      <c r="A2065" s="2">
        <v>540</v>
      </c>
      <c r="B2065" s="6" t="s">
        <v>989</v>
      </c>
      <c r="C2065" s="7" t="s">
        <v>120</v>
      </c>
      <c r="D2065" s="7" t="s">
        <v>1042</v>
      </c>
      <c r="E2065" s="7">
        <v>20028193</v>
      </c>
      <c r="F2065" s="7">
        <v>102491</v>
      </c>
      <c r="G2065" s="8" t="s">
        <v>1043</v>
      </c>
      <c r="H2065" s="7" t="s">
        <v>83</v>
      </c>
      <c r="I2065" s="7" t="s">
        <v>74</v>
      </c>
      <c r="J2065" s="8" t="s">
        <v>75</v>
      </c>
      <c r="K2065" s="8" t="s">
        <v>1044</v>
      </c>
      <c r="L2065" s="7">
        <v>2018</v>
      </c>
      <c r="M2065" s="9">
        <v>43735</v>
      </c>
      <c r="N2065" s="10" t="s">
        <v>77</v>
      </c>
      <c r="O2065" s="10">
        <v>0</v>
      </c>
      <c r="P2065" s="10" t="s">
        <v>78</v>
      </c>
      <c r="Q2065" s="10" t="s">
        <v>79</v>
      </c>
      <c r="R2065" s="10" t="s">
        <v>78</v>
      </c>
      <c r="S2065" s="10" t="s">
        <v>79</v>
      </c>
      <c r="T2065" s="8" t="s">
        <v>80</v>
      </c>
      <c r="U2065" s="7" t="s">
        <v>1045</v>
      </c>
      <c r="V2065" s="8" t="s">
        <v>1046</v>
      </c>
      <c r="W2065" s="7" t="s">
        <v>83</v>
      </c>
      <c r="X2065" s="11" t="s">
        <v>156</v>
      </c>
      <c r="Y2065" s="8">
        <v>617</v>
      </c>
      <c r="Z2065" s="8" t="s">
        <v>156</v>
      </c>
      <c r="AA2065" s="7" t="s">
        <v>79</v>
      </c>
      <c r="AB2065" s="12" t="s">
        <v>86</v>
      </c>
      <c r="AC2065" s="4">
        <f t="shared" si="320"/>
        <v>1</v>
      </c>
      <c r="AD2065" s="2">
        <f>IF(COUNTIF(D$2:D2065,D2065)&gt;1,0,1)</f>
        <v>1</v>
      </c>
      <c r="AG2065" s="2">
        <f t="shared" si="321"/>
        <v>1</v>
      </c>
      <c r="AH2065" s="2">
        <f t="shared" si="327"/>
        <v>0</v>
      </c>
      <c r="AI2065" s="2">
        <f t="shared" si="322"/>
        <v>1</v>
      </c>
      <c r="AJ2065" s="44" t="str">
        <f t="shared" si="323"/>
        <v>78886155L30536466X</v>
      </c>
      <c r="AK2065" s="2">
        <f>IF(COUNTIF(AJ$2:AJ2065,AJ2065)&gt;1,0,1)</f>
        <v>1</v>
      </c>
      <c r="AL2065" s="2">
        <f t="shared" si="324"/>
        <v>1</v>
      </c>
      <c r="AM2065" s="2">
        <f t="shared" si="325"/>
        <v>1</v>
      </c>
      <c r="AN2065" s="2">
        <f t="shared" si="326"/>
        <v>0</v>
      </c>
      <c r="AO2065" s="2">
        <f>VLOOKUP(D2065,'[1]Matriculados PD 2015_2019'!$D:$F,3,0)</f>
        <v>0</v>
      </c>
      <c r="AP2065" s="2">
        <f t="shared" si="328"/>
        <v>0</v>
      </c>
      <c r="AQ2065" s="2">
        <f t="shared" si="329"/>
        <v>0</v>
      </c>
    </row>
    <row r="2066" spans="1:43">
      <c r="A2066" s="2">
        <v>540</v>
      </c>
      <c r="B2066" s="5" t="s">
        <v>989</v>
      </c>
      <c r="C2066" s="13" t="s">
        <v>120</v>
      </c>
      <c r="D2066" s="13" t="s">
        <v>1042</v>
      </c>
      <c r="E2066" s="13">
        <v>20028193</v>
      </c>
      <c r="F2066" s="13">
        <v>102491</v>
      </c>
      <c r="G2066" s="14" t="s">
        <v>1043</v>
      </c>
      <c r="H2066" s="13" t="s">
        <v>83</v>
      </c>
      <c r="I2066" s="13" t="s">
        <v>74</v>
      </c>
      <c r="J2066" s="14" t="s">
        <v>75</v>
      </c>
      <c r="K2066" s="14" t="s">
        <v>1044</v>
      </c>
      <c r="L2066" s="13">
        <v>2018</v>
      </c>
      <c r="M2066" s="15">
        <v>43735</v>
      </c>
      <c r="N2066" s="16" t="s">
        <v>77</v>
      </c>
      <c r="O2066" s="16">
        <v>0</v>
      </c>
      <c r="P2066" s="16" t="s">
        <v>78</v>
      </c>
      <c r="Q2066" s="16" t="s">
        <v>79</v>
      </c>
      <c r="R2066" s="16" t="s">
        <v>78</v>
      </c>
      <c r="S2066" s="16" t="s">
        <v>79</v>
      </c>
      <c r="T2066" s="14" t="s">
        <v>80</v>
      </c>
      <c r="U2066" s="13" t="s">
        <v>1018</v>
      </c>
      <c r="V2066" s="14" t="s">
        <v>1019</v>
      </c>
      <c r="W2066" s="13" t="s">
        <v>83</v>
      </c>
      <c r="X2066" s="17" t="s">
        <v>137</v>
      </c>
      <c r="Y2066" s="14">
        <v>420</v>
      </c>
      <c r="Z2066" s="14" t="s">
        <v>137</v>
      </c>
      <c r="AA2066" s="13" t="s">
        <v>99</v>
      </c>
      <c r="AB2066" s="18" t="s">
        <v>100</v>
      </c>
      <c r="AC2066" s="4">
        <f t="shared" si="320"/>
        <v>1</v>
      </c>
      <c r="AD2066" s="2">
        <f>IF(COUNTIF(D$2:D2066,D2066)&gt;1,0,1)</f>
        <v>0</v>
      </c>
      <c r="AG2066" s="2">
        <f t="shared" si="321"/>
        <v>0</v>
      </c>
      <c r="AH2066" s="2">
        <f t="shared" si="327"/>
        <v>0</v>
      </c>
      <c r="AI2066" s="2">
        <f t="shared" si="322"/>
        <v>0</v>
      </c>
      <c r="AJ2066" s="44" t="str">
        <f t="shared" si="323"/>
        <v>78886155L43601556L</v>
      </c>
      <c r="AK2066" s="2">
        <f>IF(COUNTIF(AJ$2:AJ2066,AJ2066)&gt;1,0,1)</f>
        <v>1</v>
      </c>
      <c r="AL2066" s="2">
        <f t="shared" si="324"/>
        <v>0</v>
      </c>
      <c r="AM2066" s="2">
        <f t="shared" si="325"/>
        <v>0</v>
      </c>
      <c r="AN2066" s="2">
        <f t="shared" si="326"/>
        <v>0</v>
      </c>
      <c r="AO2066" s="2">
        <f>VLOOKUP(D2066,'[1]Matriculados PD 2015_2019'!$D:$F,3,0)</f>
        <v>0</v>
      </c>
      <c r="AP2066" s="2">
        <f t="shared" si="328"/>
        <v>0</v>
      </c>
      <c r="AQ2066" s="2">
        <f t="shared" si="329"/>
        <v>0</v>
      </c>
    </row>
    <row r="2067" spans="1:43">
      <c r="A2067" s="2">
        <v>540</v>
      </c>
      <c r="B2067" s="5" t="s">
        <v>989</v>
      </c>
      <c r="C2067" s="13" t="s">
        <v>120</v>
      </c>
      <c r="D2067" s="13" t="s">
        <v>1042</v>
      </c>
      <c r="E2067" s="13">
        <v>20028193</v>
      </c>
      <c r="F2067" s="13">
        <v>102491</v>
      </c>
      <c r="G2067" s="14" t="s">
        <v>1043</v>
      </c>
      <c r="H2067" s="13" t="s">
        <v>83</v>
      </c>
      <c r="I2067" s="13" t="s">
        <v>74</v>
      </c>
      <c r="J2067" s="14" t="s">
        <v>75</v>
      </c>
      <c r="K2067" s="14" t="s">
        <v>1044</v>
      </c>
      <c r="L2067" s="13">
        <v>2018</v>
      </c>
      <c r="M2067" s="15">
        <v>43735</v>
      </c>
      <c r="N2067" s="16" t="s">
        <v>77</v>
      </c>
      <c r="O2067" s="16">
        <v>0</v>
      </c>
      <c r="P2067" s="16" t="s">
        <v>78</v>
      </c>
      <c r="Q2067" s="16" t="s">
        <v>79</v>
      </c>
      <c r="R2067" s="16" t="s">
        <v>78</v>
      </c>
      <c r="S2067" s="16" t="s">
        <v>79</v>
      </c>
      <c r="T2067" s="14" t="s">
        <v>90</v>
      </c>
      <c r="U2067" s="13" t="s">
        <v>1018</v>
      </c>
      <c r="V2067" s="14" t="s">
        <v>1019</v>
      </c>
      <c r="W2067" s="13" t="s">
        <v>83</v>
      </c>
      <c r="X2067" s="17" t="s">
        <v>137</v>
      </c>
      <c r="Y2067" s="14">
        <v>420</v>
      </c>
      <c r="Z2067" s="14" t="s">
        <v>137</v>
      </c>
      <c r="AA2067" s="13" t="s">
        <v>99</v>
      </c>
      <c r="AB2067" s="18" t="s">
        <v>100</v>
      </c>
      <c r="AC2067" s="4">
        <f t="shared" si="320"/>
        <v>1</v>
      </c>
      <c r="AD2067" s="2">
        <f>IF(COUNTIF(D$2:D2067,D2067)&gt;1,0,1)</f>
        <v>0</v>
      </c>
      <c r="AG2067" s="2">
        <f t="shared" si="321"/>
        <v>0</v>
      </c>
      <c r="AH2067" s="2">
        <f t="shared" si="327"/>
        <v>0</v>
      </c>
      <c r="AI2067" s="2">
        <f t="shared" si="322"/>
        <v>0</v>
      </c>
      <c r="AJ2067" s="44" t="str">
        <f t="shared" si="323"/>
        <v>78886155L43601556L</v>
      </c>
      <c r="AK2067" s="2">
        <f>IF(COUNTIF(AJ$2:AJ2067,AJ2067)&gt;1,0,1)</f>
        <v>0</v>
      </c>
      <c r="AL2067" s="2">
        <f t="shared" si="324"/>
        <v>0</v>
      </c>
      <c r="AM2067" s="2">
        <f t="shared" si="325"/>
        <v>0</v>
      </c>
      <c r="AN2067" s="2">
        <f t="shared" si="326"/>
        <v>0</v>
      </c>
      <c r="AO2067" s="2">
        <f>VLOOKUP(D2067,'[1]Matriculados PD 2015_2019'!$D:$F,3,0)</f>
        <v>0</v>
      </c>
      <c r="AP2067" s="2">
        <f t="shared" si="328"/>
        <v>0</v>
      </c>
      <c r="AQ2067" s="2">
        <f t="shared" si="329"/>
        <v>0</v>
      </c>
    </row>
    <row r="2068" spans="1:43">
      <c r="A2068" s="2">
        <v>540</v>
      </c>
      <c r="B2068" s="6" t="s">
        <v>989</v>
      </c>
      <c r="C2068" s="7" t="s">
        <v>120</v>
      </c>
      <c r="D2068" s="7" t="s">
        <v>1047</v>
      </c>
      <c r="E2068" s="7">
        <v>20014682</v>
      </c>
      <c r="F2068" s="7">
        <v>102491</v>
      </c>
      <c r="G2068" s="8" t="s">
        <v>1048</v>
      </c>
      <c r="H2068" s="7" t="s">
        <v>83</v>
      </c>
      <c r="I2068" s="7" t="s">
        <v>94</v>
      </c>
      <c r="J2068" s="8" t="s">
        <v>75</v>
      </c>
      <c r="K2068" s="8" t="s">
        <v>1049</v>
      </c>
      <c r="L2068" s="7">
        <v>2018</v>
      </c>
      <c r="M2068" s="9">
        <v>43447</v>
      </c>
      <c r="N2068" s="10" t="s">
        <v>77</v>
      </c>
      <c r="O2068" s="10">
        <v>0</v>
      </c>
      <c r="P2068" s="10" t="s">
        <v>78</v>
      </c>
      <c r="Q2068" s="10" t="s">
        <v>78</v>
      </c>
      <c r="R2068" s="10" t="s">
        <v>78</v>
      </c>
      <c r="S2068" s="10" t="s">
        <v>78</v>
      </c>
      <c r="T2068" s="8" t="s">
        <v>80</v>
      </c>
      <c r="U2068" s="7" t="s">
        <v>1023</v>
      </c>
      <c r="V2068" s="8" t="s">
        <v>1024</v>
      </c>
      <c r="W2068" s="7" t="s">
        <v>83</v>
      </c>
      <c r="X2068" s="11" t="s">
        <v>179</v>
      </c>
      <c r="Y2068" s="8">
        <v>700</v>
      </c>
      <c r="Z2068" s="8" t="s">
        <v>179</v>
      </c>
      <c r="AA2068" s="7" t="s">
        <v>107</v>
      </c>
      <c r="AB2068" s="12" t="s">
        <v>108</v>
      </c>
      <c r="AC2068" s="4">
        <f t="shared" si="320"/>
        <v>1</v>
      </c>
      <c r="AD2068" s="2">
        <f>IF(COUNTIF(D$2:D2068,D2068)&gt;1,0,1)</f>
        <v>1</v>
      </c>
      <c r="AG2068" s="2">
        <f t="shared" si="321"/>
        <v>0</v>
      </c>
      <c r="AH2068" s="2">
        <f t="shared" si="327"/>
        <v>0</v>
      </c>
      <c r="AI2068" s="2">
        <f t="shared" si="322"/>
        <v>1</v>
      </c>
      <c r="AJ2068" s="44" t="str">
        <f t="shared" si="323"/>
        <v>AAE53248428807342A</v>
      </c>
      <c r="AK2068" s="2">
        <f>IF(COUNTIF(AJ$2:AJ2068,AJ2068)&gt;1,0,1)</f>
        <v>1</v>
      </c>
      <c r="AL2068" s="2">
        <f t="shared" si="324"/>
        <v>1</v>
      </c>
      <c r="AM2068" s="2">
        <f t="shared" si="325"/>
        <v>0</v>
      </c>
      <c r="AN2068" s="2">
        <f t="shared" si="326"/>
        <v>1</v>
      </c>
      <c r="AO2068" s="2" t="str">
        <f>VLOOKUP(D2068,'[1]Matriculados PD 2015_2019'!$D:$F,3,0)</f>
        <v>completo</v>
      </c>
      <c r="AP2068" s="2">
        <f t="shared" si="328"/>
        <v>1</v>
      </c>
      <c r="AQ2068" s="2">
        <f t="shared" si="329"/>
        <v>0</v>
      </c>
    </row>
    <row r="2069" spans="1:43">
      <c r="A2069" s="2">
        <v>540</v>
      </c>
      <c r="B2069" s="5" t="s">
        <v>989</v>
      </c>
      <c r="C2069" s="13" t="s">
        <v>120</v>
      </c>
      <c r="D2069" s="13" t="s">
        <v>1047</v>
      </c>
      <c r="E2069" s="13">
        <v>20014682</v>
      </c>
      <c r="F2069" s="13">
        <v>102491</v>
      </c>
      <c r="G2069" s="14" t="s">
        <v>1048</v>
      </c>
      <c r="H2069" s="13" t="s">
        <v>83</v>
      </c>
      <c r="I2069" s="13" t="s">
        <v>94</v>
      </c>
      <c r="J2069" s="14" t="s">
        <v>75</v>
      </c>
      <c r="K2069" s="14" t="s">
        <v>1049</v>
      </c>
      <c r="L2069" s="13">
        <v>2018</v>
      </c>
      <c r="M2069" s="15">
        <v>43447</v>
      </c>
      <c r="N2069" s="16" t="s">
        <v>77</v>
      </c>
      <c r="O2069" s="16">
        <v>0</v>
      </c>
      <c r="P2069" s="16" t="s">
        <v>78</v>
      </c>
      <c r="Q2069" s="16" t="s">
        <v>78</v>
      </c>
      <c r="R2069" s="16" t="s">
        <v>78</v>
      </c>
      <c r="S2069" s="16" t="s">
        <v>78</v>
      </c>
      <c r="T2069" s="14" t="s">
        <v>80</v>
      </c>
      <c r="U2069" s="13" t="s">
        <v>994</v>
      </c>
      <c r="V2069" s="14" t="s">
        <v>995</v>
      </c>
      <c r="W2069" s="13" t="s">
        <v>73</v>
      </c>
      <c r="X2069" s="17" t="s">
        <v>179</v>
      </c>
      <c r="Y2069" s="14">
        <v>700</v>
      </c>
      <c r="Z2069" s="14" t="s">
        <v>179</v>
      </c>
      <c r="AA2069" s="13" t="s">
        <v>107</v>
      </c>
      <c r="AB2069" s="18" t="s">
        <v>108</v>
      </c>
      <c r="AC2069" s="4">
        <f t="shared" si="320"/>
        <v>1</v>
      </c>
      <c r="AD2069" s="2">
        <f>IF(COUNTIF(D$2:D2069,D2069)&gt;1,0,1)</f>
        <v>0</v>
      </c>
      <c r="AG2069" s="2">
        <f t="shared" si="321"/>
        <v>0</v>
      </c>
      <c r="AH2069" s="2">
        <f t="shared" si="327"/>
        <v>0</v>
      </c>
      <c r="AI2069" s="2">
        <f t="shared" si="322"/>
        <v>0</v>
      </c>
      <c r="AJ2069" s="44" t="str">
        <f t="shared" si="323"/>
        <v>AAE53248430521700X</v>
      </c>
      <c r="AK2069" s="2">
        <f>IF(COUNTIF(AJ$2:AJ2069,AJ2069)&gt;1,0,1)</f>
        <v>1</v>
      </c>
      <c r="AL2069" s="2">
        <f t="shared" si="324"/>
        <v>0</v>
      </c>
      <c r="AM2069" s="2">
        <f t="shared" si="325"/>
        <v>0</v>
      </c>
      <c r="AN2069" s="2">
        <f t="shared" si="326"/>
        <v>0</v>
      </c>
      <c r="AO2069" s="2" t="str">
        <f>VLOOKUP(D2069,'[1]Matriculados PD 2015_2019'!$D:$F,3,0)</f>
        <v>completo</v>
      </c>
      <c r="AP2069" s="2">
        <f t="shared" si="328"/>
        <v>0</v>
      </c>
      <c r="AQ2069" s="2">
        <f t="shared" si="329"/>
        <v>0</v>
      </c>
    </row>
    <row r="2070" spans="1:43">
      <c r="A2070" s="2">
        <v>540</v>
      </c>
      <c r="B2070" s="5" t="s">
        <v>989</v>
      </c>
      <c r="C2070" s="13" t="s">
        <v>120</v>
      </c>
      <c r="D2070" s="13" t="s">
        <v>1047</v>
      </c>
      <c r="E2070" s="13">
        <v>20014682</v>
      </c>
      <c r="F2070" s="13">
        <v>102491</v>
      </c>
      <c r="G2070" s="14" t="s">
        <v>1048</v>
      </c>
      <c r="H2070" s="13" t="s">
        <v>83</v>
      </c>
      <c r="I2070" s="13" t="s">
        <v>94</v>
      </c>
      <c r="J2070" s="14" t="s">
        <v>75</v>
      </c>
      <c r="K2070" s="14" t="s">
        <v>1049</v>
      </c>
      <c r="L2070" s="13">
        <v>2018</v>
      </c>
      <c r="M2070" s="15">
        <v>43447</v>
      </c>
      <c r="N2070" s="16" t="s">
        <v>77</v>
      </c>
      <c r="O2070" s="16">
        <v>0</v>
      </c>
      <c r="P2070" s="16" t="s">
        <v>78</v>
      </c>
      <c r="Q2070" s="16" t="s">
        <v>78</v>
      </c>
      <c r="R2070" s="16" t="s">
        <v>78</v>
      </c>
      <c r="S2070" s="16" t="s">
        <v>78</v>
      </c>
      <c r="T2070" s="14" t="s">
        <v>90</v>
      </c>
      <c r="U2070" s="13" t="s">
        <v>1023</v>
      </c>
      <c r="V2070" s="14" t="s">
        <v>1024</v>
      </c>
      <c r="W2070" s="13" t="s">
        <v>83</v>
      </c>
      <c r="X2070" s="17" t="s">
        <v>179</v>
      </c>
      <c r="Y2070" s="14">
        <v>700</v>
      </c>
      <c r="Z2070" s="14" t="s">
        <v>179</v>
      </c>
      <c r="AA2070" s="13" t="s">
        <v>107</v>
      </c>
      <c r="AB2070" s="18" t="s">
        <v>108</v>
      </c>
      <c r="AC2070" s="4">
        <f t="shared" si="320"/>
        <v>1</v>
      </c>
      <c r="AD2070" s="2">
        <f>IF(COUNTIF(D$2:D2070,D2070)&gt;1,0,1)</f>
        <v>0</v>
      </c>
      <c r="AG2070" s="2">
        <f t="shared" si="321"/>
        <v>0</v>
      </c>
      <c r="AH2070" s="2">
        <f t="shared" si="327"/>
        <v>0</v>
      </c>
      <c r="AI2070" s="2">
        <f t="shared" si="322"/>
        <v>0</v>
      </c>
      <c r="AJ2070" s="44" t="str">
        <f t="shared" si="323"/>
        <v>AAE53248428807342A</v>
      </c>
      <c r="AK2070" s="2">
        <f>IF(COUNTIF(AJ$2:AJ2070,AJ2070)&gt;1,0,1)</f>
        <v>0</v>
      </c>
      <c r="AL2070" s="2">
        <f t="shared" si="324"/>
        <v>0</v>
      </c>
      <c r="AM2070" s="2">
        <f t="shared" si="325"/>
        <v>0</v>
      </c>
      <c r="AN2070" s="2">
        <f t="shared" si="326"/>
        <v>0</v>
      </c>
      <c r="AO2070" s="2" t="str">
        <f>VLOOKUP(D2070,'[1]Matriculados PD 2015_2019'!$D:$F,3,0)</f>
        <v>completo</v>
      </c>
      <c r="AP2070" s="2">
        <f t="shared" si="328"/>
        <v>0</v>
      </c>
      <c r="AQ2070" s="2">
        <f t="shared" si="329"/>
        <v>0</v>
      </c>
    </row>
    <row r="2071" spans="1:43">
      <c r="A2071" s="2">
        <v>540</v>
      </c>
      <c r="B2071" s="6" t="s">
        <v>989</v>
      </c>
      <c r="C2071" s="7" t="s">
        <v>120</v>
      </c>
      <c r="D2071" s="7" t="s">
        <v>1050</v>
      </c>
      <c r="E2071" s="7">
        <v>20060884</v>
      </c>
      <c r="F2071" s="7">
        <v>102491</v>
      </c>
      <c r="G2071" s="8" t="s">
        <v>1051</v>
      </c>
      <c r="H2071" s="7" t="s">
        <v>83</v>
      </c>
      <c r="I2071" s="7" t="s">
        <v>241</v>
      </c>
      <c r="J2071" s="8" t="s">
        <v>75</v>
      </c>
      <c r="K2071" s="8" t="s">
        <v>1052</v>
      </c>
      <c r="L2071" s="7">
        <v>2018</v>
      </c>
      <c r="M2071" s="9">
        <v>43640</v>
      </c>
      <c r="N2071" s="10" t="s">
        <v>77</v>
      </c>
      <c r="O2071" s="10">
        <v>0</v>
      </c>
      <c r="P2071" s="10" t="s">
        <v>78</v>
      </c>
      <c r="Q2071" s="10" t="s">
        <v>78</v>
      </c>
      <c r="R2071" s="10" t="s">
        <v>78</v>
      </c>
      <c r="S2071" s="10" t="s">
        <v>78</v>
      </c>
      <c r="T2071" s="8" t="s">
        <v>80</v>
      </c>
      <c r="U2071" s="7" t="s">
        <v>1033</v>
      </c>
      <c r="V2071" s="8" t="s">
        <v>1034</v>
      </c>
      <c r="W2071" s="7" t="s">
        <v>83</v>
      </c>
      <c r="X2071" s="11" t="s">
        <v>1708</v>
      </c>
      <c r="Y2071" s="8">
        <v>775</v>
      </c>
      <c r="Z2071" s="8" t="s">
        <v>1035</v>
      </c>
      <c r="AA2071" s="7" t="s">
        <v>263</v>
      </c>
      <c r="AB2071" s="12" t="s">
        <v>264</v>
      </c>
      <c r="AC2071" s="4">
        <f t="shared" si="320"/>
        <v>1</v>
      </c>
      <c r="AD2071" s="2">
        <f>IF(COUNTIF(D$2:D2071,D2071)&gt;1,0,1)</f>
        <v>1</v>
      </c>
      <c r="AG2071" s="2">
        <f t="shared" si="321"/>
        <v>0</v>
      </c>
      <c r="AH2071" s="2">
        <f t="shared" si="327"/>
        <v>0</v>
      </c>
      <c r="AI2071" s="2">
        <f t="shared" si="322"/>
        <v>1</v>
      </c>
      <c r="AJ2071" s="44" t="str">
        <f t="shared" si="323"/>
        <v>FM34556202231889S</v>
      </c>
      <c r="AK2071" s="2">
        <f>IF(COUNTIF(AJ$2:AJ2071,AJ2071)&gt;1,0,1)</f>
        <v>1</v>
      </c>
      <c r="AL2071" s="2">
        <f t="shared" si="324"/>
        <v>0</v>
      </c>
      <c r="AM2071" s="2">
        <f t="shared" si="325"/>
        <v>0</v>
      </c>
      <c r="AN2071" s="2">
        <f t="shared" si="326"/>
        <v>1</v>
      </c>
      <c r="AO2071" s="2" t="str">
        <f>VLOOKUP(D2071,'[1]Matriculados PD 2015_2019'!$D:$F,3,0)</f>
        <v>completo</v>
      </c>
      <c r="AP2071" s="2">
        <f t="shared" si="328"/>
        <v>1</v>
      </c>
      <c r="AQ2071" s="2">
        <f t="shared" si="329"/>
        <v>0</v>
      </c>
    </row>
    <row r="2072" spans="1:43">
      <c r="A2072" s="2">
        <v>540</v>
      </c>
      <c r="B2072" s="5" t="s">
        <v>989</v>
      </c>
      <c r="C2072" s="13" t="s">
        <v>120</v>
      </c>
      <c r="D2072" s="13" t="s">
        <v>1050</v>
      </c>
      <c r="E2072" s="13">
        <v>20060884</v>
      </c>
      <c r="F2072" s="13">
        <v>102491</v>
      </c>
      <c r="G2072" s="14" t="s">
        <v>1051</v>
      </c>
      <c r="H2072" s="13" t="s">
        <v>83</v>
      </c>
      <c r="I2072" s="13" t="s">
        <v>241</v>
      </c>
      <c r="J2072" s="14" t="s">
        <v>75</v>
      </c>
      <c r="K2072" s="14" t="s">
        <v>1052</v>
      </c>
      <c r="L2072" s="13">
        <v>2018</v>
      </c>
      <c r="M2072" s="15">
        <v>43640</v>
      </c>
      <c r="N2072" s="16" t="s">
        <v>77</v>
      </c>
      <c r="O2072" s="16">
        <v>0</v>
      </c>
      <c r="P2072" s="16" t="s">
        <v>78</v>
      </c>
      <c r="Q2072" s="16" t="s">
        <v>78</v>
      </c>
      <c r="R2072" s="16" t="s">
        <v>78</v>
      </c>
      <c r="S2072" s="16" t="s">
        <v>78</v>
      </c>
      <c r="T2072" s="14" t="s">
        <v>90</v>
      </c>
      <c r="U2072" s="13" t="s">
        <v>1033</v>
      </c>
      <c r="V2072" s="14" t="s">
        <v>1034</v>
      </c>
      <c r="W2072" s="13" t="s">
        <v>83</v>
      </c>
      <c r="X2072" s="17" t="s">
        <v>1708</v>
      </c>
      <c r="Y2072" s="14">
        <v>775</v>
      </c>
      <c r="Z2072" s="14" t="s">
        <v>1035</v>
      </c>
      <c r="AA2072" s="13" t="s">
        <v>263</v>
      </c>
      <c r="AB2072" s="18" t="s">
        <v>264</v>
      </c>
      <c r="AC2072" s="4">
        <f t="shared" si="320"/>
        <v>1</v>
      </c>
      <c r="AD2072" s="2">
        <f>IF(COUNTIF(D$2:D2072,D2072)&gt;1,0,1)</f>
        <v>0</v>
      </c>
      <c r="AG2072" s="2">
        <f t="shared" si="321"/>
        <v>0</v>
      </c>
      <c r="AH2072" s="2">
        <f t="shared" si="327"/>
        <v>0</v>
      </c>
      <c r="AI2072" s="2">
        <f t="shared" si="322"/>
        <v>0</v>
      </c>
      <c r="AJ2072" s="44" t="str">
        <f t="shared" si="323"/>
        <v>FM34556202231889S</v>
      </c>
      <c r="AK2072" s="2">
        <f>IF(COUNTIF(AJ$2:AJ2072,AJ2072)&gt;1,0,1)</f>
        <v>0</v>
      </c>
      <c r="AL2072" s="2">
        <f t="shared" si="324"/>
        <v>0</v>
      </c>
      <c r="AM2072" s="2">
        <f t="shared" si="325"/>
        <v>0</v>
      </c>
      <c r="AN2072" s="2">
        <f t="shared" si="326"/>
        <v>0</v>
      </c>
      <c r="AO2072" s="2" t="str">
        <f>VLOOKUP(D2072,'[1]Matriculados PD 2015_2019'!$D:$F,3,0)</f>
        <v>completo</v>
      </c>
      <c r="AP2072" s="2">
        <f t="shared" si="328"/>
        <v>0</v>
      </c>
      <c r="AQ2072" s="2">
        <f t="shared" si="329"/>
        <v>0</v>
      </c>
    </row>
    <row r="2073" spans="1:43">
      <c r="A2073" s="2">
        <v>540</v>
      </c>
      <c r="B2073" s="6" t="s">
        <v>989</v>
      </c>
      <c r="C2073" s="7" t="s">
        <v>120</v>
      </c>
      <c r="D2073" s="7" t="s">
        <v>1053</v>
      </c>
      <c r="E2073" s="7">
        <v>20029602</v>
      </c>
      <c r="F2073" s="7">
        <v>102491</v>
      </c>
      <c r="G2073" s="8" t="s">
        <v>1054</v>
      </c>
      <c r="H2073" s="7" t="s">
        <v>83</v>
      </c>
      <c r="I2073" s="7" t="s">
        <v>241</v>
      </c>
      <c r="J2073" s="8" t="s">
        <v>75</v>
      </c>
      <c r="K2073" s="8" t="s">
        <v>1055</v>
      </c>
      <c r="L2073" s="7">
        <v>2018</v>
      </c>
      <c r="M2073" s="9">
        <v>43585</v>
      </c>
      <c r="N2073" s="10" t="s">
        <v>77</v>
      </c>
      <c r="O2073" s="10">
        <v>0</v>
      </c>
      <c r="P2073" s="10" t="s">
        <v>78</v>
      </c>
      <c r="Q2073" s="10" t="s">
        <v>78</v>
      </c>
      <c r="R2073" s="10" t="s">
        <v>78</v>
      </c>
      <c r="S2073" s="10" t="s">
        <v>78</v>
      </c>
      <c r="T2073" s="8" t="s">
        <v>80</v>
      </c>
      <c r="U2073" s="7" t="s">
        <v>1056</v>
      </c>
      <c r="V2073" s="8" t="s">
        <v>1057</v>
      </c>
      <c r="W2073" s="7" t="s">
        <v>83</v>
      </c>
      <c r="X2073" s="11" t="s">
        <v>1708</v>
      </c>
      <c r="Y2073" s="8">
        <v>775</v>
      </c>
      <c r="Z2073" s="8" t="s">
        <v>1035</v>
      </c>
      <c r="AA2073" s="7" t="s">
        <v>263</v>
      </c>
      <c r="AB2073" s="12" t="s">
        <v>264</v>
      </c>
      <c r="AC2073" s="4">
        <f t="shared" si="320"/>
        <v>1</v>
      </c>
      <c r="AD2073" s="2">
        <f>IF(COUNTIF(D$2:D2073,D2073)&gt;1,0,1)</f>
        <v>1</v>
      </c>
      <c r="AG2073" s="2">
        <f t="shared" si="321"/>
        <v>0</v>
      </c>
      <c r="AH2073" s="2">
        <f t="shared" si="327"/>
        <v>0</v>
      </c>
      <c r="AI2073" s="2">
        <f t="shared" si="322"/>
        <v>1</v>
      </c>
      <c r="AJ2073" s="44" t="str">
        <f t="shared" si="323"/>
        <v>FP88112033533542W</v>
      </c>
      <c r="AK2073" s="2">
        <f>IF(COUNTIF(AJ$2:AJ2073,AJ2073)&gt;1,0,1)</f>
        <v>1</v>
      </c>
      <c r="AL2073" s="2">
        <f t="shared" si="324"/>
        <v>1</v>
      </c>
      <c r="AM2073" s="2">
        <f t="shared" si="325"/>
        <v>0</v>
      </c>
      <c r="AN2073" s="2">
        <f t="shared" si="326"/>
        <v>1</v>
      </c>
      <c r="AO2073" s="2">
        <f>VLOOKUP(D2073,'[1]Matriculados PD 2015_2019'!$D:$F,3,0)</f>
        <v>0</v>
      </c>
      <c r="AP2073" s="2">
        <f t="shared" si="328"/>
        <v>0</v>
      </c>
      <c r="AQ2073" s="2">
        <f t="shared" si="329"/>
        <v>0</v>
      </c>
    </row>
    <row r="2074" spans="1:43">
      <c r="A2074" s="2">
        <v>540</v>
      </c>
      <c r="B2074" s="5" t="s">
        <v>989</v>
      </c>
      <c r="C2074" s="13" t="s">
        <v>120</v>
      </c>
      <c r="D2074" s="13" t="s">
        <v>1053</v>
      </c>
      <c r="E2074" s="13">
        <v>20029602</v>
      </c>
      <c r="F2074" s="13">
        <v>102491</v>
      </c>
      <c r="G2074" s="14" t="s">
        <v>1054</v>
      </c>
      <c r="H2074" s="13" t="s">
        <v>83</v>
      </c>
      <c r="I2074" s="13" t="s">
        <v>241</v>
      </c>
      <c r="J2074" s="14" t="s">
        <v>75</v>
      </c>
      <c r="K2074" s="14" t="s">
        <v>1055</v>
      </c>
      <c r="L2074" s="13">
        <v>2018</v>
      </c>
      <c r="M2074" s="15">
        <v>43585</v>
      </c>
      <c r="N2074" s="16" t="s">
        <v>77</v>
      </c>
      <c r="O2074" s="16">
        <v>0</v>
      </c>
      <c r="P2074" s="16" t="s">
        <v>78</v>
      </c>
      <c r="Q2074" s="16" t="s">
        <v>78</v>
      </c>
      <c r="R2074" s="16" t="s">
        <v>78</v>
      </c>
      <c r="S2074" s="16" t="s">
        <v>78</v>
      </c>
      <c r="T2074" s="14" t="s">
        <v>80</v>
      </c>
      <c r="U2074" s="13" t="s">
        <v>1058</v>
      </c>
      <c r="V2074" s="14" t="s">
        <v>1059</v>
      </c>
      <c r="W2074" s="13"/>
      <c r="X2074" s="17"/>
      <c r="Y2074" s="14"/>
      <c r="Z2074" s="14"/>
      <c r="AA2074" s="13"/>
      <c r="AB2074" s="18"/>
      <c r="AC2074" s="4">
        <f t="shared" si="320"/>
        <v>1</v>
      </c>
      <c r="AD2074" s="2">
        <f>IF(COUNTIF(D$2:D2074,D2074)&gt;1,0,1)</f>
        <v>0</v>
      </c>
      <c r="AG2074" s="2">
        <f t="shared" si="321"/>
        <v>0</v>
      </c>
      <c r="AH2074" s="2">
        <f t="shared" si="327"/>
        <v>0</v>
      </c>
      <c r="AI2074" s="2">
        <f t="shared" si="322"/>
        <v>0</v>
      </c>
      <c r="AJ2074" s="44" t="str">
        <f t="shared" si="323"/>
        <v>FP881120CW030338</v>
      </c>
      <c r="AK2074" s="2">
        <f>IF(COUNTIF(AJ$2:AJ2074,AJ2074)&gt;1,0,1)</f>
        <v>1</v>
      </c>
      <c r="AL2074" s="2">
        <f t="shared" si="324"/>
        <v>0</v>
      </c>
      <c r="AM2074" s="2">
        <f t="shared" si="325"/>
        <v>0</v>
      </c>
      <c r="AN2074" s="2">
        <f t="shared" si="326"/>
        <v>0</v>
      </c>
      <c r="AO2074" s="2">
        <f>VLOOKUP(D2074,'[1]Matriculados PD 2015_2019'!$D:$F,3,0)</f>
        <v>0</v>
      </c>
      <c r="AP2074" s="2">
        <f t="shared" si="328"/>
        <v>0</v>
      </c>
      <c r="AQ2074" s="2">
        <f t="shared" si="329"/>
        <v>0</v>
      </c>
    </row>
    <row r="2075" spans="1:43">
      <c r="A2075" s="2">
        <v>540</v>
      </c>
      <c r="B2075" s="6" t="s">
        <v>989</v>
      </c>
      <c r="C2075" s="7" t="s">
        <v>120</v>
      </c>
      <c r="D2075" s="7" t="s">
        <v>1053</v>
      </c>
      <c r="E2075" s="7">
        <v>20029602</v>
      </c>
      <c r="F2075" s="7">
        <v>102491</v>
      </c>
      <c r="G2075" s="8" t="s">
        <v>1054</v>
      </c>
      <c r="H2075" s="7" t="s">
        <v>83</v>
      </c>
      <c r="I2075" s="7" t="s">
        <v>241</v>
      </c>
      <c r="J2075" s="8" t="s">
        <v>75</v>
      </c>
      <c r="K2075" s="8" t="s">
        <v>1055</v>
      </c>
      <c r="L2075" s="7">
        <v>2018</v>
      </c>
      <c r="M2075" s="9">
        <v>43585</v>
      </c>
      <c r="N2075" s="10" t="s">
        <v>77</v>
      </c>
      <c r="O2075" s="10">
        <v>0</v>
      </c>
      <c r="P2075" s="10" t="s">
        <v>78</v>
      </c>
      <c r="Q2075" s="10" t="s">
        <v>78</v>
      </c>
      <c r="R2075" s="10" t="s">
        <v>78</v>
      </c>
      <c r="S2075" s="10" t="s">
        <v>78</v>
      </c>
      <c r="T2075" s="8" t="s">
        <v>80</v>
      </c>
      <c r="U2075" s="7" t="s">
        <v>1060</v>
      </c>
      <c r="V2075" s="8" t="s">
        <v>1061</v>
      </c>
      <c r="W2075" s="7"/>
      <c r="X2075" s="11"/>
      <c r="Y2075" s="8"/>
      <c r="Z2075" s="8"/>
      <c r="AA2075" s="7"/>
      <c r="AB2075" s="12"/>
      <c r="AC2075" s="4">
        <f t="shared" si="320"/>
        <v>1</v>
      </c>
      <c r="AD2075" s="2">
        <f>IF(COUNTIF(D$2:D2075,D2075)&gt;1,0,1)</f>
        <v>0</v>
      </c>
      <c r="AG2075" s="2">
        <f t="shared" si="321"/>
        <v>0</v>
      </c>
      <c r="AH2075" s="2">
        <f t="shared" si="327"/>
        <v>0</v>
      </c>
      <c r="AI2075" s="2">
        <f t="shared" si="322"/>
        <v>0</v>
      </c>
      <c r="AJ2075" s="44" t="str">
        <f t="shared" si="323"/>
        <v>FP881120CZ903773</v>
      </c>
      <c r="AK2075" s="2">
        <f>IF(COUNTIF(AJ$2:AJ2075,AJ2075)&gt;1,0,1)</f>
        <v>1</v>
      </c>
      <c r="AL2075" s="2">
        <f t="shared" si="324"/>
        <v>0</v>
      </c>
      <c r="AM2075" s="2">
        <f t="shared" si="325"/>
        <v>0</v>
      </c>
      <c r="AN2075" s="2">
        <f t="shared" si="326"/>
        <v>0</v>
      </c>
      <c r="AO2075" s="2">
        <f>VLOOKUP(D2075,'[1]Matriculados PD 2015_2019'!$D:$F,3,0)</f>
        <v>0</v>
      </c>
      <c r="AP2075" s="2">
        <f t="shared" si="328"/>
        <v>0</v>
      </c>
      <c r="AQ2075" s="2">
        <f t="shared" si="329"/>
        <v>0</v>
      </c>
    </row>
    <row r="2076" spans="1:43">
      <c r="A2076" s="2">
        <v>540</v>
      </c>
      <c r="B2076" s="5" t="s">
        <v>989</v>
      </c>
      <c r="C2076" s="13" t="s">
        <v>120</v>
      </c>
      <c r="D2076" s="13" t="s">
        <v>1053</v>
      </c>
      <c r="E2076" s="13">
        <v>20029602</v>
      </c>
      <c r="F2076" s="13">
        <v>102491</v>
      </c>
      <c r="G2076" s="14" t="s">
        <v>1054</v>
      </c>
      <c r="H2076" s="13" t="s">
        <v>83</v>
      </c>
      <c r="I2076" s="13" t="s">
        <v>241</v>
      </c>
      <c r="J2076" s="14" t="s">
        <v>75</v>
      </c>
      <c r="K2076" s="14" t="s">
        <v>1055</v>
      </c>
      <c r="L2076" s="13">
        <v>2018</v>
      </c>
      <c r="M2076" s="15">
        <v>43585</v>
      </c>
      <c r="N2076" s="16" t="s">
        <v>77</v>
      </c>
      <c r="O2076" s="16">
        <v>0</v>
      </c>
      <c r="P2076" s="16" t="s">
        <v>78</v>
      </c>
      <c r="Q2076" s="16" t="s">
        <v>78</v>
      </c>
      <c r="R2076" s="16" t="s">
        <v>78</v>
      </c>
      <c r="S2076" s="16" t="s">
        <v>78</v>
      </c>
      <c r="T2076" s="14" t="s">
        <v>90</v>
      </c>
      <c r="U2076" s="13" t="s">
        <v>1056</v>
      </c>
      <c r="V2076" s="14" t="s">
        <v>1057</v>
      </c>
      <c r="W2076" s="13" t="s">
        <v>83</v>
      </c>
      <c r="X2076" s="17" t="s">
        <v>1708</v>
      </c>
      <c r="Y2076" s="14">
        <v>775</v>
      </c>
      <c r="Z2076" s="14" t="s">
        <v>1035</v>
      </c>
      <c r="AA2076" s="13" t="s">
        <v>263</v>
      </c>
      <c r="AB2076" s="18" t="s">
        <v>264</v>
      </c>
      <c r="AC2076" s="4">
        <f t="shared" si="320"/>
        <v>1</v>
      </c>
      <c r="AD2076" s="2">
        <f>IF(COUNTIF(D$2:D2076,D2076)&gt;1,0,1)</f>
        <v>0</v>
      </c>
      <c r="AG2076" s="2">
        <f t="shared" si="321"/>
        <v>0</v>
      </c>
      <c r="AH2076" s="2">
        <f t="shared" si="327"/>
        <v>0</v>
      </c>
      <c r="AI2076" s="2">
        <f t="shared" si="322"/>
        <v>0</v>
      </c>
      <c r="AJ2076" s="44" t="str">
        <f t="shared" si="323"/>
        <v>FP88112033533542W</v>
      </c>
      <c r="AK2076" s="2">
        <f>IF(COUNTIF(AJ$2:AJ2076,AJ2076)&gt;1,0,1)</f>
        <v>0</v>
      </c>
      <c r="AL2076" s="2">
        <f t="shared" si="324"/>
        <v>0</v>
      </c>
      <c r="AM2076" s="2">
        <f t="shared" si="325"/>
        <v>0</v>
      </c>
      <c r="AN2076" s="2">
        <f t="shared" si="326"/>
        <v>0</v>
      </c>
      <c r="AO2076" s="2">
        <f>VLOOKUP(D2076,'[1]Matriculados PD 2015_2019'!$D:$F,3,0)</f>
        <v>0</v>
      </c>
      <c r="AP2076" s="2">
        <f t="shared" si="328"/>
        <v>0</v>
      </c>
      <c r="AQ2076" s="2">
        <f t="shared" si="329"/>
        <v>0</v>
      </c>
    </row>
    <row r="2077" spans="1:43">
      <c r="A2077">
        <v>530</v>
      </c>
      <c r="B2077" s="5" t="s">
        <v>1</v>
      </c>
      <c r="C2077" s="13" t="s">
        <v>120</v>
      </c>
      <c r="D2077" s="13" t="s">
        <v>1125</v>
      </c>
      <c r="E2077" s="13">
        <v>1079669</v>
      </c>
      <c r="F2077" s="13">
        <v>102481</v>
      </c>
      <c r="G2077" s="14" t="s">
        <v>1126</v>
      </c>
      <c r="H2077" s="13" t="s">
        <v>83</v>
      </c>
      <c r="I2077" s="13" t="s">
        <v>74</v>
      </c>
      <c r="J2077" s="14" t="s">
        <v>75</v>
      </c>
      <c r="K2077" s="14" t="s">
        <v>1127</v>
      </c>
      <c r="L2077" s="13">
        <v>2019</v>
      </c>
      <c r="M2077" s="15">
        <v>43801</v>
      </c>
      <c r="N2077" s="16" t="s">
        <v>77</v>
      </c>
      <c r="O2077" s="16">
        <v>0</v>
      </c>
      <c r="P2077" s="16" t="s">
        <v>78</v>
      </c>
      <c r="Q2077" s="16" t="s">
        <v>78</v>
      </c>
      <c r="R2077" s="16" t="s">
        <v>78</v>
      </c>
      <c r="S2077" s="16" t="s">
        <v>78</v>
      </c>
      <c r="T2077" s="14" t="s">
        <v>80</v>
      </c>
      <c r="U2077" s="13" t="s">
        <v>174</v>
      </c>
      <c r="V2077" s="14" t="s">
        <v>175</v>
      </c>
      <c r="W2077" s="13" t="s">
        <v>73</v>
      </c>
      <c r="X2077" s="17" t="s">
        <v>4689</v>
      </c>
      <c r="Y2077" s="14">
        <v>807</v>
      </c>
      <c r="Z2077" s="14" t="s">
        <v>176</v>
      </c>
      <c r="AA2077" s="13" t="s">
        <v>79</v>
      </c>
      <c r="AB2077" s="18" t="s">
        <v>86</v>
      </c>
      <c r="AC2077" s="4">
        <f t="shared" si="320"/>
        <v>1</v>
      </c>
      <c r="AD2077" s="2">
        <f>IF(COUNTIF(D$2:D2077,D2077)&gt;1,0,1)</f>
        <v>1</v>
      </c>
      <c r="AG2077" s="2">
        <f t="shared" si="321"/>
        <v>0</v>
      </c>
      <c r="AH2077" s="2">
        <f t="shared" si="327"/>
        <v>0</v>
      </c>
      <c r="AI2077" s="2">
        <f t="shared" si="322"/>
        <v>1</v>
      </c>
      <c r="AJ2077" s="44" t="str">
        <f t="shared" si="323"/>
        <v>45887824H30449826B</v>
      </c>
      <c r="AK2077" s="2">
        <f>IF(COUNTIF(AJ$2:AJ2077,AJ2077)&gt;1,0,1)</f>
        <v>1</v>
      </c>
      <c r="AL2077" s="2">
        <f t="shared" si="324"/>
        <v>1</v>
      </c>
      <c r="AM2077" s="2">
        <f t="shared" si="325"/>
        <v>0</v>
      </c>
      <c r="AN2077" s="2">
        <f t="shared" si="326"/>
        <v>0</v>
      </c>
      <c r="AO2077" s="2" t="str">
        <f>VLOOKUP(D2077,'[1]Matriculados PD 2015_2019'!$D:$F,3,0)</f>
        <v>completo</v>
      </c>
      <c r="AP2077" s="2">
        <f t="shared" si="328"/>
        <v>1</v>
      </c>
      <c r="AQ2077" s="2">
        <f t="shared" si="329"/>
        <v>0</v>
      </c>
    </row>
    <row r="2078" spans="1:43">
      <c r="A2078">
        <v>530</v>
      </c>
      <c r="B2078" s="6" t="s">
        <v>1</v>
      </c>
      <c r="C2078" s="7" t="s">
        <v>120</v>
      </c>
      <c r="D2078" s="7" t="s">
        <v>1125</v>
      </c>
      <c r="E2078" s="7">
        <v>1079669</v>
      </c>
      <c r="F2078" s="7">
        <v>102481</v>
      </c>
      <c r="G2078" s="8" t="s">
        <v>1126</v>
      </c>
      <c r="H2078" s="7" t="s">
        <v>83</v>
      </c>
      <c r="I2078" s="7" t="s">
        <v>74</v>
      </c>
      <c r="J2078" s="8" t="s">
        <v>75</v>
      </c>
      <c r="K2078" s="8" t="s">
        <v>1127</v>
      </c>
      <c r="L2078" s="7">
        <v>2019</v>
      </c>
      <c r="M2078" s="9">
        <v>43801</v>
      </c>
      <c r="N2078" s="10" t="s">
        <v>77</v>
      </c>
      <c r="O2078" s="10">
        <v>0</v>
      </c>
      <c r="P2078" s="10" t="s">
        <v>78</v>
      </c>
      <c r="Q2078" s="10" t="s">
        <v>78</v>
      </c>
      <c r="R2078" s="10" t="s">
        <v>78</v>
      </c>
      <c r="S2078" s="10" t="s">
        <v>78</v>
      </c>
      <c r="T2078" s="8" t="s">
        <v>80</v>
      </c>
      <c r="U2078" s="7" t="s">
        <v>1128</v>
      </c>
      <c r="V2078" s="8" t="s">
        <v>1129</v>
      </c>
      <c r="W2078" s="7" t="s">
        <v>73</v>
      </c>
      <c r="X2078" s="11" t="s">
        <v>4689</v>
      </c>
      <c r="Y2078" s="8">
        <v>807</v>
      </c>
      <c r="Z2078" s="8" t="s">
        <v>176</v>
      </c>
      <c r="AA2078" s="7" t="s">
        <v>79</v>
      </c>
      <c r="AB2078" s="12" t="s">
        <v>86</v>
      </c>
      <c r="AC2078" s="4">
        <f t="shared" si="320"/>
        <v>1</v>
      </c>
      <c r="AD2078" s="2">
        <f>IF(COUNTIF(D$2:D2078,D2078)&gt;1,0,1)</f>
        <v>0</v>
      </c>
      <c r="AG2078" s="2">
        <f t="shared" si="321"/>
        <v>0</v>
      </c>
      <c r="AH2078" s="2">
        <f t="shared" si="327"/>
        <v>0</v>
      </c>
      <c r="AI2078" s="2">
        <f t="shared" si="322"/>
        <v>0</v>
      </c>
      <c r="AJ2078" s="44" t="str">
        <f t="shared" si="323"/>
        <v>45887824H77451363J</v>
      </c>
      <c r="AK2078" s="2">
        <f>IF(COUNTIF(AJ$2:AJ2078,AJ2078)&gt;1,0,1)</f>
        <v>1</v>
      </c>
      <c r="AL2078" s="2">
        <f t="shared" si="324"/>
        <v>0</v>
      </c>
      <c r="AM2078" s="2">
        <f t="shared" si="325"/>
        <v>0</v>
      </c>
      <c r="AN2078" s="2">
        <f t="shared" si="326"/>
        <v>0</v>
      </c>
      <c r="AO2078" s="2" t="str">
        <f>VLOOKUP(D2078,'[1]Matriculados PD 2015_2019'!$D:$F,3,0)</f>
        <v>completo</v>
      </c>
      <c r="AP2078" s="2">
        <f t="shared" si="328"/>
        <v>0</v>
      </c>
      <c r="AQ2078" s="2">
        <f t="shared" si="329"/>
        <v>0</v>
      </c>
    </row>
    <row r="2079" spans="1:43">
      <c r="A2079">
        <v>530</v>
      </c>
      <c r="B2079" s="5" t="s">
        <v>1</v>
      </c>
      <c r="C2079" s="13" t="s">
        <v>120</v>
      </c>
      <c r="D2079" s="13" t="s">
        <v>1125</v>
      </c>
      <c r="E2079" s="13">
        <v>1079669</v>
      </c>
      <c r="F2079" s="13">
        <v>102481</v>
      </c>
      <c r="G2079" s="14" t="s">
        <v>1126</v>
      </c>
      <c r="H2079" s="13" t="s">
        <v>83</v>
      </c>
      <c r="I2079" s="13" t="s">
        <v>74</v>
      </c>
      <c r="J2079" s="14" t="s">
        <v>75</v>
      </c>
      <c r="K2079" s="14" t="s">
        <v>1127</v>
      </c>
      <c r="L2079" s="13">
        <v>2019</v>
      </c>
      <c r="M2079" s="15">
        <v>43801</v>
      </c>
      <c r="N2079" s="16" t="s">
        <v>77</v>
      </c>
      <c r="O2079" s="16">
        <v>0</v>
      </c>
      <c r="P2079" s="16" t="s">
        <v>78</v>
      </c>
      <c r="Q2079" s="16" t="s">
        <v>78</v>
      </c>
      <c r="R2079" s="16" t="s">
        <v>78</v>
      </c>
      <c r="S2079" s="16" t="s">
        <v>78</v>
      </c>
      <c r="T2079" s="14" t="s">
        <v>90</v>
      </c>
      <c r="U2079" s="13" t="s">
        <v>174</v>
      </c>
      <c r="V2079" s="14" t="s">
        <v>175</v>
      </c>
      <c r="W2079" s="13" t="s">
        <v>73</v>
      </c>
      <c r="X2079" s="17" t="s">
        <v>4689</v>
      </c>
      <c r="Y2079" s="14">
        <v>807</v>
      </c>
      <c r="Z2079" s="14" t="s">
        <v>176</v>
      </c>
      <c r="AA2079" s="13" t="s">
        <v>79</v>
      </c>
      <c r="AB2079" s="18" t="s">
        <v>86</v>
      </c>
      <c r="AC2079" s="4">
        <f t="shared" si="320"/>
        <v>1</v>
      </c>
      <c r="AD2079" s="2">
        <f>IF(COUNTIF(D$2:D2079,D2079)&gt;1,0,1)</f>
        <v>0</v>
      </c>
      <c r="AG2079" s="2">
        <f t="shared" si="321"/>
        <v>0</v>
      </c>
      <c r="AH2079" s="2">
        <f t="shared" si="327"/>
        <v>0</v>
      </c>
      <c r="AI2079" s="2">
        <f t="shared" si="322"/>
        <v>0</v>
      </c>
      <c r="AJ2079" s="44" t="str">
        <f t="shared" si="323"/>
        <v>45887824H30449826B</v>
      </c>
      <c r="AK2079" s="2">
        <f>IF(COUNTIF(AJ$2:AJ2079,AJ2079)&gt;1,0,1)</f>
        <v>0</v>
      </c>
      <c r="AL2079" s="2">
        <f t="shared" si="324"/>
        <v>0</v>
      </c>
      <c r="AM2079" s="2">
        <f t="shared" si="325"/>
        <v>0</v>
      </c>
      <c r="AN2079" s="2">
        <f t="shared" si="326"/>
        <v>0</v>
      </c>
      <c r="AO2079" s="2" t="str">
        <f>VLOOKUP(D2079,'[1]Matriculados PD 2015_2019'!$D:$F,3,0)</f>
        <v>completo</v>
      </c>
      <c r="AP2079" s="2">
        <f t="shared" si="328"/>
        <v>0</v>
      </c>
      <c r="AQ2079" s="2">
        <f t="shared" si="329"/>
        <v>0</v>
      </c>
    </row>
    <row r="2080" spans="1:43">
      <c r="A2080" s="2">
        <v>540</v>
      </c>
      <c r="B2080" s="5" t="s">
        <v>989</v>
      </c>
      <c r="C2080" s="13" t="s">
        <v>91</v>
      </c>
      <c r="D2080" s="13" t="s">
        <v>1885</v>
      </c>
      <c r="E2080" s="13">
        <v>20054208</v>
      </c>
      <c r="F2080" s="13">
        <v>102491</v>
      </c>
      <c r="G2080" s="14" t="s">
        <v>1886</v>
      </c>
      <c r="H2080" s="13" t="s">
        <v>73</v>
      </c>
      <c r="I2080" s="13" t="s">
        <v>74</v>
      </c>
      <c r="J2080" s="14" t="s">
        <v>75</v>
      </c>
      <c r="K2080" s="14" t="s">
        <v>1887</v>
      </c>
      <c r="L2080" s="13">
        <v>2019</v>
      </c>
      <c r="M2080" s="15">
        <v>44026</v>
      </c>
      <c r="N2080" s="16" t="s">
        <v>77</v>
      </c>
      <c r="O2080" s="16">
        <v>0</v>
      </c>
      <c r="P2080" s="16" t="s">
        <v>78</v>
      </c>
      <c r="Q2080" s="16" t="s">
        <v>78</v>
      </c>
      <c r="R2080" s="16" t="s">
        <v>79</v>
      </c>
      <c r="S2080" s="16" t="s">
        <v>78</v>
      </c>
      <c r="T2080" s="14" t="s">
        <v>80</v>
      </c>
      <c r="U2080" s="13" t="s">
        <v>1888</v>
      </c>
      <c r="V2080" s="14" t="s">
        <v>1889</v>
      </c>
      <c r="W2080" s="13"/>
      <c r="X2080" s="17"/>
      <c r="Y2080" s="14"/>
      <c r="Z2080" s="14"/>
      <c r="AA2080" s="13"/>
      <c r="AB2080" s="18"/>
      <c r="AC2080" s="4">
        <f t="shared" si="320"/>
        <v>1</v>
      </c>
      <c r="AD2080" s="2">
        <f>IF(COUNTIF(D$2:D2080,D2080)&gt;1,0,1)</f>
        <v>1</v>
      </c>
      <c r="AG2080" s="2">
        <f t="shared" si="321"/>
        <v>0</v>
      </c>
      <c r="AH2080" s="2">
        <f t="shared" si="327"/>
        <v>1</v>
      </c>
      <c r="AI2080" s="2">
        <f t="shared" si="322"/>
        <v>1</v>
      </c>
      <c r="AJ2080" s="44" t="str">
        <f t="shared" si="323"/>
        <v>46875164Z09730978T</v>
      </c>
      <c r="AK2080" s="2">
        <f>IF(COUNTIF(AJ$2:AJ2080,AJ2080)&gt;1,0,1)</f>
        <v>1</v>
      </c>
      <c r="AL2080" s="2">
        <f t="shared" si="324"/>
        <v>1</v>
      </c>
      <c r="AM2080" s="2">
        <f t="shared" si="325"/>
        <v>0</v>
      </c>
      <c r="AN2080" s="2">
        <f t="shared" si="326"/>
        <v>0</v>
      </c>
      <c r="AO2080" s="2" t="str">
        <f>VLOOKUP(D2080,'[1]Matriculados PD 2015_2019'!$D:$F,3,0)</f>
        <v>completo</v>
      </c>
      <c r="AP2080" s="2">
        <f t="shared" si="328"/>
        <v>1</v>
      </c>
      <c r="AQ2080" s="2">
        <f t="shared" si="329"/>
        <v>0</v>
      </c>
    </row>
    <row r="2081" spans="1:43">
      <c r="A2081">
        <v>540</v>
      </c>
      <c r="B2081" s="6" t="s">
        <v>989</v>
      </c>
      <c r="C2081" s="7" t="s">
        <v>91</v>
      </c>
      <c r="D2081" s="7" t="s">
        <v>1885</v>
      </c>
      <c r="E2081" s="7">
        <v>20054208</v>
      </c>
      <c r="F2081" s="7">
        <v>102491</v>
      </c>
      <c r="G2081" s="8" t="s">
        <v>1886</v>
      </c>
      <c r="H2081" s="7" t="s">
        <v>73</v>
      </c>
      <c r="I2081" s="7" t="s">
        <v>74</v>
      </c>
      <c r="J2081" s="8" t="s">
        <v>75</v>
      </c>
      <c r="K2081" s="8" t="s">
        <v>1887</v>
      </c>
      <c r="L2081" s="7">
        <v>2019</v>
      </c>
      <c r="M2081" s="9">
        <v>44026</v>
      </c>
      <c r="N2081" s="10" t="s">
        <v>77</v>
      </c>
      <c r="O2081" s="10">
        <v>0</v>
      </c>
      <c r="P2081" s="10" t="s">
        <v>78</v>
      </c>
      <c r="Q2081" s="10" t="s">
        <v>78</v>
      </c>
      <c r="R2081" s="10" t="s">
        <v>79</v>
      </c>
      <c r="S2081" s="10" t="s">
        <v>78</v>
      </c>
      <c r="T2081" s="8" t="s">
        <v>80</v>
      </c>
      <c r="U2081" s="7" t="s">
        <v>1018</v>
      </c>
      <c r="V2081" s="8" t="s">
        <v>1019</v>
      </c>
      <c r="W2081" s="7" t="s">
        <v>83</v>
      </c>
      <c r="X2081" s="11" t="s">
        <v>137</v>
      </c>
      <c r="Y2081" s="8">
        <v>420</v>
      </c>
      <c r="Z2081" s="8" t="s">
        <v>137</v>
      </c>
      <c r="AA2081" s="7" t="s">
        <v>99</v>
      </c>
      <c r="AB2081" s="12" t="s">
        <v>100</v>
      </c>
      <c r="AC2081" s="4">
        <f t="shared" si="320"/>
        <v>1</v>
      </c>
      <c r="AD2081" s="2">
        <f>IF(COUNTIF(D$2:D2081,D2081)&gt;1,0,1)</f>
        <v>0</v>
      </c>
      <c r="AG2081" s="2">
        <f t="shared" si="321"/>
        <v>0</v>
      </c>
      <c r="AH2081" s="2">
        <f t="shared" si="327"/>
        <v>0</v>
      </c>
      <c r="AI2081" s="2">
        <f t="shared" si="322"/>
        <v>0</v>
      </c>
      <c r="AJ2081" s="44" t="str">
        <f t="shared" si="323"/>
        <v>46875164Z43601556L</v>
      </c>
      <c r="AK2081" s="2">
        <f>IF(COUNTIF(AJ$2:AJ2081,AJ2081)&gt;1,0,1)</f>
        <v>1</v>
      </c>
      <c r="AL2081" s="2">
        <f t="shared" si="324"/>
        <v>0</v>
      </c>
      <c r="AM2081" s="2">
        <f t="shared" si="325"/>
        <v>0</v>
      </c>
      <c r="AN2081" s="2">
        <f t="shared" si="326"/>
        <v>0</v>
      </c>
      <c r="AO2081" s="2" t="str">
        <f>VLOOKUP(D2081,'[1]Matriculados PD 2015_2019'!$D:$F,3,0)</f>
        <v>completo</v>
      </c>
      <c r="AP2081" s="2">
        <f t="shared" si="328"/>
        <v>0</v>
      </c>
      <c r="AQ2081" s="2">
        <f t="shared" si="329"/>
        <v>0</v>
      </c>
    </row>
    <row r="2082" spans="1:43">
      <c r="A2082">
        <v>540</v>
      </c>
      <c r="B2082" s="5" t="s">
        <v>989</v>
      </c>
      <c r="C2082" s="13" t="s">
        <v>91</v>
      </c>
      <c r="D2082" s="13" t="s">
        <v>1885</v>
      </c>
      <c r="E2082" s="13">
        <v>20054208</v>
      </c>
      <c r="F2082" s="13">
        <v>102491</v>
      </c>
      <c r="G2082" s="14" t="s">
        <v>1886</v>
      </c>
      <c r="H2082" s="13" t="s">
        <v>73</v>
      </c>
      <c r="I2082" s="13" t="s">
        <v>74</v>
      </c>
      <c r="J2082" s="14" t="s">
        <v>75</v>
      </c>
      <c r="K2082" s="14" t="s">
        <v>1887</v>
      </c>
      <c r="L2082" s="13">
        <v>2019</v>
      </c>
      <c r="M2082" s="15">
        <v>44026</v>
      </c>
      <c r="N2082" s="16" t="s">
        <v>77</v>
      </c>
      <c r="O2082" s="16">
        <v>0</v>
      </c>
      <c r="P2082" s="16" t="s">
        <v>78</v>
      </c>
      <c r="Q2082" s="16" t="s">
        <v>78</v>
      </c>
      <c r="R2082" s="16" t="s">
        <v>79</v>
      </c>
      <c r="S2082" s="16" t="s">
        <v>78</v>
      </c>
      <c r="T2082" s="14" t="s">
        <v>90</v>
      </c>
      <c r="U2082" s="13" t="s">
        <v>1018</v>
      </c>
      <c r="V2082" s="14" t="s">
        <v>1019</v>
      </c>
      <c r="W2082" s="13" t="s">
        <v>83</v>
      </c>
      <c r="X2082" s="17" t="s">
        <v>137</v>
      </c>
      <c r="Y2082" s="14">
        <v>420</v>
      </c>
      <c r="Z2082" s="14" t="s">
        <v>137</v>
      </c>
      <c r="AA2082" s="13" t="s">
        <v>99</v>
      </c>
      <c r="AB2082" s="18" t="s">
        <v>100</v>
      </c>
      <c r="AC2082" s="4">
        <f t="shared" si="320"/>
        <v>1</v>
      </c>
      <c r="AD2082" s="2">
        <f>IF(COUNTIF(D$2:D2082,D2082)&gt;1,0,1)</f>
        <v>0</v>
      </c>
      <c r="AG2082" s="2">
        <f t="shared" si="321"/>
        <v>0</v>
      </c>
      <c r="AH2082" s="2">
        <f t="shared" si="327"/>
        <v>0</v>
      </c>
      <c r="AI2082" s="2">
        <f t="shared" si="322"/>
        <v>0</v>
      </c>
      <c r="AJ2082" s="44" t="str">
        <f t="shared" si="323"/>
        <v>46875164Z43601556L</v>
      </c>
      <c r="AK2082" s="2">
        <f>IF(COUNTIF(AJ$2:AJ2082,AJ2082)&gt;1,0,1)</f>
        <v>0</v>
      </c>
      <c r="AL2082" s="2">
        <f t="shared" si="324"/>
        <v>0</v>
      </c>
      <c r="AM2082" s="2">
        <f t="shared" si="325"/>
        <v>0</v>
      </c>
      <c r="AN2082" s="2">
        <f t="shared" si="326"/>
        <v>0</v>
      </c>
      <c r="AO2082" s="2" t="str">
        <f>VLOOKUP(D2082,'[1]Matriculados PD 2015_2019'!$D:$F,3,0)</f>
        <v>completo</v>
      </c>
      <c r="AP2082" s="2">
        <f t="shared" si="328"/>
        <v>0</v>
      </c>
      <c r="AQ2082" s="2">
        <f t="shared" si="329"/>
        <v>0</v>
      </c>
    </row>
    <row r="2083" spans="1:43">
      <c r="A2083" s="2">
        <v>532</v>
      </c>
      <c r="B2083" s="6" t="s">
        <v>413</v>
      </c>
      <c r="C2083" s="7" t="s">
        <v>120</v>
      </c>
      <c r="D2083" s="7" t="s">
        <v>1361</v>
      </c>
      <c r="E2083" s="7">
        <v>1039595</v>
      </c>
      <c r="F2083" s="7">
        <v>102483</v>
      </c>
      <c r="G2083" s="8" t="s">
        <v>1362</v>
      </c>
      <c r="H2083" s="7" t="s">
        <v>83</v>
      </c>
      <c r="I2083" s="7" t="s">
        <v>74</v>
      </c>
      <c r="J2083" s="8" t="s">
        <v>75</v>
      </c>
      <c r="K2083" s="8" t="s">
        <v>1363</v>
      </c>
      <c r="L2083" s="7">
        <v>2019</v>
      </c>
      <c r="M2083" s="9">
        <v>43888</v>
      </c>
      <c r="N2083" s="10" t="s">
        <v>77</v>
      </c>
      <c r="O2083" s="10">
        <v>0</v>
      </c>
      <c r="P2083" s="10" t="s">
        <v>78</v>
      </c>
      <c r="Q2083" s="10" t="s">
        <v>78</v>
      </c>
      <c r="R2083" s="10" t="s">
        <v>79</v>
      </c>
      <c r="S2083" s="10" t="s">
        <v>78</v>
      </c>
      <c r="T2083" s="8" t="s">
        <v>80</v>
      </c>
      <c r="U2083" s="7" t="s">
        <v>356</v>
      </c>
      <c r="V2083" s="8" t="s">
        <v>357</v>
      </c>
      <c r="W2083" s="7" t="s">
        <v>83</v>
      </c>
      <c r="X2083" s="11" t="s">
        <v>358</v>
      </c>
      <c r="Y2083" s="8">
        <v>680</v>
      </c>
      <c r="Z2083" s="8" t="s">
        <v>359</v>
      </c>
      <c r="AA2083" s="7" t="s">
        <v>263</v>
      </c>
      <c r="AB2083" s="12" t="s">
        <v>264</v>
      </c>
      <c r="AC2083" s="4">
        <f t="shared" si="320"/>
        <v>1</v>
      </c>
      <c r="AD2083" s="2">
        <f>IF(COUNTIF(D$2:D2083,D2083)&gt;1,0,1)</f>
        <v>1</v>
      </c>
      <c r="AG2083" s="2">
        <f t="shared" si="321"/>
        <v>0</v>
      </c>
      <c r="AH2083" s="2">
        <f t="shared" si="327"/>
        <v>1</v>
      </c>
      <c r="AI2083" s="2">
        <f t="shared" si="322"/>
        <v>1</v>
      </c>
      <c r="AJ2083" s="44" t="str">
        <f t="shared" si="323"/>
        <v>44356592B30491041X</v>
      </c>
      <c r="AK2083" s="2">
        <f>IF(COUNTIF(AJ$2:AJ2083,AJ2083)&gt;1,0,1)</f>
        <v>1</v>
      </c>
      <c r="AL2083" s="2">
        <f t="shared" si="324"/>
        <v>1</v>
      </c>
      <c r="AM2083" s="2">
        <f t="shared" si="325"/>
        <v>0</v>
      </c>
      <c r="AN2083" s="2">
        <f t="shared" si="326"/>
        <v>0</v>
      </c>
      <c r="AO2083" s="2" t="str">
        <f>VLOOKUP(D2083,'[1]Matriculados PD 2015_2019'!$D:$F,3,0)</f>
        <v>parcial</v>
      </c>
      <c r="AP2083" s="2">
        <f t="shared" si="328"/>
        <v>0</v>
      </c>
      <c r="AQ2083" s="2">
        <f t="shared" si="329"/>
        <v>1</v>
      </c>
    </row>
    <row r="2084" spans="1:43">
      <c r="A2084">
        <v>532</v>
      </c>
      <c r="B2084" s="5" t="s">
        <v>413</v>
      </c>
      <c r="C2084" s="13" t="s">
        <v>120</v>
      </c>
      <c r="D2084" s="13" t="s">
        <v>1361</v>
      </c>
      <c r="E2084" s="13">
        <v>1039595</v>
      </c>
      <c r="F2084" s="13">
        <v>102483</v>
      </c>
      <c r="G2084" s="14" t="s">
        <v>1362</v>
      </c>
      <c r="H2084" s="13" t="s">
        <v>83</v>
      </c>
      <c r="I2084" s="13" t="s">
        <v>74</v>
      </c>
      <c r="J2084" s="14" t="s">
        <v>75</v>
      </c>
      <c r="K2084" s="14" t="s">
        <v>1363</v>
      </c>
      <c r="L2084" s="13">
        <v>2019</v>
      </c>
      <c r="M2084" s="15">
        <v>43888</v>
      </c>
      <c r="N2084" s="16" t="s">
        <v>77</v>
      </c>
      <c r="O2084" s="16">
        <v>0</v>
      </c>
      <c r="P2084" s="16" t="s">
        <v>78</v>
      </c>
      <c r="Q2084" s="16" t="s">
        <v>78</v>
      </c>
      <c r="R2084" s="16" t="s">
        <v>79</v>
      </c>
      <c r="S2084" s="16" t="s">
        <v>78</v>
      </c>
      <c r="T2084" s="14" t="s">
        <v>80</v>
      </c>
      <c r="U2084" s="13" t="s">
        <v>524</v>
      </c>
      <c r="V2084" s="14" t="s">
        <v>525</v>
      </c>
      <c r="W2084" s="13" t="s">
        <v>73</v>
      </c>
      <c r="X2084" s="17" t="s">
        <v>358</v>
      </c>
      <c r="Y2084" s="14">
        <v>680</v>
      </c>
      <c r="Z2084" s="14" t="s">
        <v>359</v>
      </c>
      <c r="AA2084" s="13" t="s">
        <v>263</v>
      </c>
      <c r="AB2084" s="18" t="s">
        <v>264</v>
      </c>
      <c r="AC2084" s="4">
        <f t="shared" si="320"/>
        <v>1</v>
      </c>
      <c r="AD2084" s="2">
        <f>IF(COUNTIF(D$2:D2084,D2084)&gt;1,0,1)</f>
        <v>0</v>
      </c>
      <c r="AG2084" s="2">
        <f t="shared" si="321"/>
        <v>0</v>
      </c>
      <c r="AH2084" s="2">
        <f t="shared" si="327"/>
        <v>0</v>
      </c>
      <c r="AI2084" s="2">
        <f t="shared" si="322"/>
        <v>0</v>
      </c>
      <c r="AJ2084" s="44" t="str">
        <f t="shared" si="323"/>
        <v>44356592B30504320H</v>
      </c>
      <c r="AK2084" s="2">
        <f>IF(COUNTIF(AJ$2:AJ2084,AJ2084)&gt;1,0,1)</f>
        <v>1</v>
      </c>
      <c r="AL2084" s="2">
        <f t="shared" si="324"/>
        <v>0</v>
      </c>
      <c r="AM2084" s="2">
        <f t="shared" si="325"/>
        <v>0</v>
      </c>
      <c r="AN2084" s="2">
        <f t="shared" si="326"/>
        <v>0</v>
      </c>
      <c r="AO2084" s="2" t="str">
        <f>VLOOKUP(D2084,'[1]Matriculados PD 2015_2019'!$D:$F,3,0)</f>
        <v>parcial</v>
      </c>
      <c r="AP2084" s="2">
        <f t="shared" si="328"/>
        <v>0</v>
      </c>
      <c r="AQ2084" s="2">
        <f t="shared" si="329"/>
        <v>0</v>
      </c>
    </row>
    <row r="2085" spans="1:43">
      <c r="A2085">
        <v>532</v>
      </c>
      <c r="B2085" s="6" t="s">
        <v>413</v>
      </c>
      <c r="C2085" s="7" t="s">
        <v>120</v>
      </c>
      <c r="D2085" s="7" t="s">
        <v>1361</v>
      </c>
      <c r="E2085" s="7">
        <v>1039595</v>
      </c>
      <c r="F2085" s="7">
        <v>102483</v>
      </c>
      <c r="G2085" s="8" t="s">
        <v>1362</v>
      </c>
      <c r="H2085" s="7" t="s">
        <v>83</v>
      </c>
      <c r="I2085" s="7" t="s">
        <v>74</v>
      </c>
      <c r="J2085" s="8" t="s">
        <v>75</v>
      </c>
      <c r="K2085" s="8" t="s">
        <v>1363</v>
      </c>
      <c r="L2085" s="7">
        <v>2019</v>
      </c>
      <c r="M2085" s="9">
        <v>43888</v>
      </c>
      <c r="N2085" s="10" t="s">
        <v>77</v>
      </c>
      <c r="O2085" s="10">
        <v>0</v>
      </c>
      <c r="P2085" s="10" t="s">
        <v>78</v>
      </c>
      <c r="Q2085" s="10" t="s">
        <v>78</v>
      </c>
      <c r="R2085" s="10" t="s">
        <v>79</v>
      </c>
      <c r="S2085" s="10" t="s">
        <v>78</v>
      </c>
      <c r="T2085" s="8" t="s">
        <v>90</v>
      </c>
      <c r="U2085" s="7" t="s">
        <v>356</v>
      </c>
      <c r="V2085" s="8" t="s">
        <v>357</v>
      </c>
      <c r="W2085" s="7" t="s">
        <v>83</v>
      </c>
      <c r="X2085" s="11" t="s">
        <v>358</v>
      </c>
      <c r="Y2085" s="8">
        <v>680</v>
      </c>
      <c r="Z2085" s="8" t="s">
        <v>359</v>
      </c>
      <c r="AA2085" s="7" t="s">
        <v>263</v>
      </c>
      <c r="AB2085" s="12" t="s">
        <v>264</v>
      </c>
      <c r="AC2085" s="4">
        <f t="shared" si="320"/>
        <v>1</v>
      </c>
      <c r="AD2085" s="2">
        <f>IF(COUNTIF(D$2:D2085,D2085)&gt;1,0,1)</f>
        <v>0</v>
      </c>
      <c r="AG2085" s="2">
        <f t="shared" si="321"/>
        <v>0</v>
      </c>
      <c r="AH2085" s="2">
        <f t="shared" si="327"/>
        <v>0</v>
      </c>
      <c r="AI2085" s="2">
        <f t="shared" si="322"/>
        <v>0</v>
      </c>
      <c r="AJ2085" s="44" t="str">
        <f t="shared" si="323"/>
        <v>44356592B30491041X</v>
      </c>
      <c r="AK2085" s="2">
        <f>IF(COUNTIF(AJ$2:AJ2085,AJ2085)&gt;1,0,1)</f>
        <v>0</v>
      </c>
      <c r="AL2085" s="2">
        <f t="shared" si="324"/>
        <v>0</v>
      </c>
      <c r="AM2085" s="2">
        <f t="shared" si="325"/>
        <v>0</v>
      </c>
      <c r="AN2085" s="2">
        <f t="shared" si="326"/>
        <v>0</v>
      </c>
      <c r="AO2085" s="2" t="str">
        <f>VLOOKUP(D2085,'[1]Matriculados PD 2015_2019'!$D:$F,3,0)</f>
        <v>parcial</v>
      </c>
      <c r="AP2085" s="2">
        <f t="shared" si="328"/>
        <v>0</v>
      </c>
      <c r="AQ2085" s="2">
        <f t="shared" si="329"/>
        <v>0</v>
      </c>
    </row>
    <row r="2086" spans="1:43">
      <c r="A2086" s="2">
        <v>532</v>
      </c>
      <c r="B2086" s="5" t="s">
        <v>413</v>
      </c>
      <c r="C2086" s="13" t="s">
        <v>120</v>
      </c>
      <c r="D2086" s="13" t="s">
        <v>1307</v>
      </c>
      <c r="E2086" s="13">
        <v>1082670</v>
      </c>
      <c r="F2086" s="13">
        <v>102483</v>
      </c>
      <c r="G2086" s="14" t="s">
        <v>1308</v>
      </c>
      <c r="H2086" s="13" t="s">
        <v>73</v>
      </c>
      <c r="I2086" s="13" t="s">
        <v>74</v>
      </c>
      <c r="J2086" s="14" t="s">
        <v>75</v>
      </c>
      <c r="K2086" s="14" t="s">
        <v>1309</v>
      </c>
      <c r="L2086" s="13">
        <v>2019</v>
      </c>
      <c r="M2086" s="15">
        <v>44006</v>
      </c>
      <c r="N2086" s="16" t="s">
        <v>77</v>
      </c>
      <c r="O2086" s="16">
        <v>0</v>
      </c>
      <c r="P2086" s="16" t="s">
        <v>78</v>
      </c>
      <c r="Q2086" s="16" t="s">
        <v>78</v>
      </c>
      <c r="R2086" s="16" t="s">
        <v>79</v>
      </c>
      <c r="S2086" s="16" t="s">
        <v>78</v>
      </c>
      <c r="T2086" s="14" t="s">
        <v>80</v>
      </c>
      <c r="U2086" s="13" t="s">
        <v>524</v>
      </c>
      <c r="V2086" s="14" t="s">
        <v>525</v>
      </c>
      <c r="W2086" s="13" t="s">
        <v>73</v>
      </c>
      <c r="X2086" s="17" t="s">
        <v>358</v>
      </c>
      <c r="Y2086" s="14">
        <v>680</v>
      </c>
      <c r="Z2086" s="14" t="s">
        <v>359</v>
      </c>
      <c r="AA2086" s="13" t="s">
        <v>263</v>
      </c>
      <c r="AB2086" s="18" t="s">
        <v>264</v>
      </c>
      <c r="AC2086" s="4">
        <f t="shared" si="320"/>
        <v>1</v>
      </c>
      <c r="AD2086" s="2">
        <f>IF(COUNTIF(D$2:D2086,D2086)&gt;1,0,1)</f>
        <v>1</v>
      </c>
      <c r="AG2086" s="2">
        <f t="shared" si="321"/>
        <v>0</v>
      </c>
      <c r="AH2086" s="2">
        <f t="shared" si="327"/>
        <v>1</v>
      </c>
      <c r="AI2086" s="2">
        <f t="shared" si="322"/>
        <v>1</v>
      </c>
      <c r="AJ2086" s="44" t="str">
        <f t="shared" si="323"/>
        <v>15402575G30504320H</v>
      </c>
      <c r="AK2086" s="2">
        <f>IF(COUNTIF(AJ$2:AJ2086,AJ2086)&gt;1,0,1)</f>
        <v>1</v>
      </c>
      <c r="AL2086" s="2">
        <f t="shared" si="324"/>
        <v>1</v>
      </c>
      <c r="AM2086" s="2">
        <f t="shared" si="325"/>
        <v>0</v>
      </c>
      <c r="AN2086" s="2">
        <f t="shared" si="326"/>
        <v>0</v>
      </c>
      <c r="AO2086" s="2" t="str">
        <f>VLOOKUP(D2086,'[1]Matriculados PD 2015_2019'!$D:$F,3,0)</f>
        <v>completo</v>
      </c>
      <c r="AP2086" s="2">
        <f t="shared" si="328"/>
        <v>1</v>
      </c>
      <c r="AQ2086" s="2">
        <f t="shared" si="329"/>
        <v>0</v>
      </c>
    </row>
    <row r="2087" spans="1:43">
      <c r="A2087">
        <v>532</v>
      </c>
      <c r="B2087" s="6" t="s">
        <v>413</v>
      </c>
      <c r="C2087" s="7" t="s">
        <v>120</v>
      </c>
      <c r="D2087" s="7" t="s">
        <v>1307</v>
      </c>
      <c r="E2087" s="7">
        <v>1082670</v>
      </c>
      <c r="F2087" s="7">
        <v>102483</v>
      </c>
      <c r="G2087" s="8" t="s">
        <v>1308</v>
      </c>
      <c r="H2087" s="7" t="s">
        <v>73</v>
      </c>
      <c r="I2087" s="7" t="s">
        <v>74</v>
      </c>
      <c r="J2087" s="8" t="s">
        <v>75</v>
      </c>
      <c r="K2087" s="8" t="s">
        <v>1309</v>
      </c>
      <c r="L2087" s="7">
        <v>2019</v>
      </c>
      <c r="M2087" s="9">
        <v>44006</v>
      </c>
      <c r="N2087" s="10" t="s">
        <v>77</v>
      </c>
      <c r="O2087" s="10">
        <v>0</v>
      </c>
      <c r="P2087" s="10" t="s">
        <v>78</v>
      </c>
      <c r="Q2087" s="10" t="s">
        <v>78</v>
      </c>
      <c r="R2087" s="10" t="s">
        <v>79</v>
      </c>
      <c r="S2087" s="10" t="s">
        <v>78</v>
      </c>
      <c r="T2087" s="8" t="s">
        <v>80</v>
      </c>
      <c r="U2087" s="7" t="s">
        <v>1310</v>
      </c>
      <c r="V2087" s="8" t="s">
        <v>1311</v>
      </c>
      <c r="W2087" s="7" t="s">
        <v>83</v>
      </c>
      <c r="X2087" s="11" t="s">
        <v>358</v>
      </c>
      <c r="Y2087" s="8">
        <v>680</v>
      </c>
      <c r="Z2087" s="8" t="s">
        <v>359</v>
      </c>
      <c r="AA2087" s="7" t="s">
        <v>263</v>
      </c>
      <c r="AB2087" s="12" t="s">
        <v>264</v>
      </c>
      <c r="AC2087" s="4">
        <f t="shared" si="320"/>
        <v>1</v>
      </c>
      <c r="AD2087" s="2">
        <f>IF(COUNTIF(D$2:D2087,D2087)&gt;1,0,1)</f>
        <v>0</v>
      </c>
      <c r="AG2087" s="2">
        <f t="shared" si="321"/>
        <v>0</v>
      </c>
      <c r="AH2087" s="2">
        <f t="shared" si="327"/>
        <v>0</v>
      </c>
      <c r="AI2087" s="2">
        <f t="shared" si="322"/>
        <v>0</v>
      </c>
      <c r="AJ2087" s="44" t="str">
        <f t="shared" si="323"/>
        <v>15402575G30836036M</v>
      </c>
      <c r="AK2087" s="2">
        <f>IF(COUNTIF(AJ$2:AJ2087,AJ2087)&gt;1,0,1)</f>
        <v>1</v>
      </c>
      <c r="AL2087" s="2">
        <f t="shared" si="324"/>
        <v>0</v>
      </c>
      <c r="AM2087" s="2">
        <f t="shared" si="325"/>
        <v>0</v>
      </c>
      <c r="AN2087" s="2">
        <f t="shared" si="326"/>
        <v>0</v>
      </c>
      <c r="AO2087" s="2" t="str">
        <f>VLOOKUP(D2087,'[1]Matriculados PD 2015_2019'!$D:$F,3,0)</f>
        <v>completo</v>
      </c>
      <c r="AP2087" s="2">
        <f t="shared" si="328"/>
        <v>0</v>
      </c>
      <c r="AQ2087" s="2">
        <f t="shared" si="329"/>
        <v>0</v>
      </c>
    </row>
    <row r="2088" spans="1:43">
      <c r="A2088">
        <v>532</v>
      </c>
      <c r="B2088" s="5" t="s">
        <v>413</v>
      </c>
      <c r="C2088" s="13" t="s">
        <v>120</v>
      </c>
      <c r="D2088" s="13" t="s">
        <v>1307</v>
      </c>
      <c r="E2088" s="13">
        <v>1082670</v>
      </c>
      <c r="F2088" s="13">
        <v>102483</v>
      </c>
      <c r="G2088" s="14" t="s">
        <v>1308</v>
      </c>
      <c r="H2088" s="13" t="s">
        <v>73</v>
      </c>
      <c r="I2088" s="13" t="s">
        <v>74</v>
      </c>
      <c r="J2088" s="14" t="s">
        <v>75</v>
      </c>
      <c r="K2088" s="14" t="s">
        <v>1309</v>
      </c>
      <c r="L2088" s="13">
        <v>2019</v>
      </c>
      <c r="M2088" s="15">
        <v>44006</v>
      </c>
      <c r="N2088" s="16" t="s">
        <v>77</v>
      </c>
      <c r="O2088" s="16">
        <v>0</v>
      </c>
      <c r="P2088" s="16" t="s">
        <v>78</v>
      </c>
      <c r="Q2088" s="16" t="s">
        <v>78</v>
      </c>
      <c r="R2088" s="16" t="s">
        <v>79</v>
      </c>
      <c r="S2088" s="16" t="s">
        <v>78</v>
      </c>
      <c r="T2088" s="14" t="s">
        <v>90</v>
      </c>
      <c r="U2088" s="13" t="s">
        <v>1310</v>
      </c>
      <c r="V2088" s="14" t="s">
        <v>1311</v>
      </c>
      <c r="W2088" s="13" t="s">
        <v>83</v>
      </c>
      <c r="X2088" s="17" t="s">
        <v>358</v>
      </c>
      <c r="Y2088" s="14">
        <v>680</v>
      </c>
      <c r="Z2088" s="14" t="s">
        <v>359</v>
      </c>
      <c r="AA2088" s="13" t="s">
        <v>263</v>
      </c>
      <c r="AB2088" s="18" t="s">
        <v>264</v>
      </c>
      <c r="AC2088" s="4">
        <f t="shared" si="320"/>
        <v>1</v>
      </c>
      <c r="AD2088" s="2">
        <f>IF(COUNTIF(D$2:D2088,D2088)&gt;1,0,1)</f>
        <v>0</v>
      </c>
      <c r="AG2088" s="2">
        <f t="shared" si="321"/>
        <v>0</v>
      </c>
      <c r="AH2088" s="2">
        <f t="shared" si="327"/>
        <v>0</v>
      </c>
      <c r="AI2088" s="2">
        <f t="shared" si="322"/>
        <v>0</v>
      </c>
      <c r="AJ2088" s="44" t="str">
        <f t="shared" si="323"/>
        <v>15402575G30836036M</v>
      </c>
      <c r="AK2088" s="2">
        <f>IF(COUNTIF(AJ$2:AJ2088,AJ2088)&gt;1,0,1)</f>
        <v>0</v>
      </c>
      <c r="AL2088" s="2">
        <f t="shared" si="324"/>
        <v>0</v>
      </c>
      <c r="AM2088" s="2">
        <f t="shared" si="325"/>
        <v>0</v>
      </c>
      <c r="AN2088" s="2">
        <f t="shared" si="326"/>
        <v>0</v>
      </c>
      <c r="AO2088" s="2" t="str">
        <f>VLOOKUP(D2088,'[1]Matriculados PD 2015_2019'!$D:$F,3,0)</f>
        <v>completo</v>
      </c>
      <c r="AP2088" s="2">
        <f t="shared" si="328"/>
        <v>0</v>
      </c>
      <c r="AQ2088" s="2">
        <f t="shared" si="329"/>
        <v>0</v>
      </c>
    </row>
    <row r="2089" spans="1:43">
      <c r="A2089">
        <v>538</v>
      </c>
      <c r="B2089" s="6" t="s">
        <v>870</v>
      </c>
      <c r="C2089" s="7" t="s">
        <v>120</v>
      </c>
      <c r="D2089" s="7" t="s">
        <v>1797</v>
      </c>
      <c r="E2089" s="7">
        <v>20014718</v>
      </c>
      <c r="F2089" s="7">
        <v>102489</v>
      </c>
      <c r="G2089" s="8" t="s">
        <v>1798</v>
      </c>
      <c r="H2089" s="7" t="s">
        <v>83</v>
      </c>
      <c r="I2089" s="7" t="s">
        <v>301</v>
      </c>
      <c r="J2089" s="8" t="s">
        <v>75</v>
      </c>
      <c r="K2089" s="8" t="s">
        <v>1799</v>
      </c>
      <c r="L2089" s="7">
        <v>2019</v>
      </c>
      <c r="M2089" s="9">
        <v>43866</v>
      </c>
      <c r="N2089" s="10" t="s">
        <v>77</v>
      </c>
      <c r="O2089" s="10">
        <v>0</v>
      </c>
      <c r="P2089" s="10" t="s">
        <v>78</v>
      </c>
      <c r="Q2089" s="10" t="s">
        <v>79</v>
      </c>
      <c r="R2089" s="10" t="s">
        <v>78</v>
      </c>
      <c r="S2089" s="10" t="s">
        <v>78</v>
      </c>
      <c r="T2089" s="8" t="s">
        <v>80</v>
      </c>
      <c r="U2089" s="7" t="s">
        <v>1800</v>
      </c>
      <c r="V2089" s="8" t="s">
        <v>1801</v>
      </c>
      <c r="W2089" s="7" t="s">
        <v>73</v>
      </c>
      <c r="X2089" s="11" t="s">
        <v>779</v>
      </c>
      <c r="Y2089" s="8">
        <v>465</v>
      </c>
      <c r="Z2089" s="8" t="s">
        <v>780</v>
      </c>
      <c r="AA2089" s="7" t="s">
        <v>781</v>
      </c>
      <c r="AB2089" s="12" t="s">
        <v>782</v>
      </c>
      <c r="AC2089" s="4">
        <f t="shared" si="320"/>
        <v>1</v>
      </c>
      <c r="AD2089" s="2">
        <f>IF(COUNTIF(D$2:D2089,D2089)&gt;1,0,1)</f>
        <v>1</v>
      </c>
      <c r="AG2089" s="2">
        <f t="shared" si="321"/>
        <v>1</v>
      </c>
      <c r="AH2089" s="2">
        <f t="shared" si="327"/>
        <v>0</v>
      </c>
      <c r="AI2089" s="2">
        <f t="shared" si="322"/>
        <v>1</v>
      </c>
      <c r="AJ2089" s="44" t="str">
        <f t="shared" si="323"/>
        <v>YB032098334003022Y</v>
      </c>
      <c r="AK2089" s="2">
        <f>IF(COUNTIF(AJ$2:AJ2089,AJ2089)&gt;1,0,1)</f>
        <v>1</v>
      </c>
      <c r="AL2089" s="2">
        <f t="shared" si="324"/>
        <v>0</v>
      </c>
      <c r="AM2089" s="2">
        <f t="shared" si="325"/>
        <v>0</v>
      </c>
      <c r="AN2089" s="2">
        <f t="shared" si="326"/>
        <v>1</v>
      </c>
      <c r="AO2089" s="2" t="str">
        <f>VLOOKUP(D2089,'[1]Matriculados PD 2015_2019'!$D:$F,3,0)</f>
        <v>completo</v>
      </c>
      <c r="AP2089" s="2">
        <f t="shared" si="328"/>
        <v>1</v>
      </c>
      <c r="AQ2089" s="2">
        <f t="shared" si="329"/>
        <v>0</v>
      </c>
    </row>
    <row r="2090" spans="1:43">
      <c r="A2090">
        <v>538</v>
      </c>
      <c r="B2090" s="5" t="s">
        <v>870</v>
      </c>
      <c r="C2090" s="13" t="s">
        <v>120</v>
      </c>
      <c r="D2090" s="13" t="s">
        <v>1797</v>
      </c>
      <c r="E2090" s="13">
        <v>20014718</v>
      </c>
      <c r="F2090" s="13">
        <v>102489</v>
      </c>
      <c r="G2090" s="14" t="s">
        <v>1798</v>
      </c>
      <c r="H2090" s="13" t="s">
        <v>83</v>
      </c>
      <c r="I2090" s="13" t="s">
        <v>301</v>
      </c>
      <c r="J2090" s="14" t="s">
        <v>75</v>
      </c>
      <c r="K2090" s="14" t="s">
        <v>1799</v>
      </c>
      <c r="L2090" s="13">
        <v>2019</v>
      </c>
      <c r="M2090" s="15">
        <v>43866</v>
      </c>
      <c r="N2090" s="16" t="s">
        <v>77</v>
      </c>
      <c r="O2090" s="16">
        <v>0</v>
      </c>
      <c r="P2090" s="16" t="s">
        <v>78</v>
      </c>
      <c r="Q2090" s="16" t="s">
        <v>79</v>
      </c>
      <c r="R2090" s="16" t="s">
        <v>78</v>
      </c>
      <c r="S2090" s="16" t="s">
        <v>78</v>
      </c>
      <c r="T2090" s="14" t="s">
        <v>90</v>
      </c>
      <c r="U2090" s="13" t="s">
        <v>1800</v>
      </c>
      <c r="V2090" s="14" t="s">
        <v>1801</v>
      </c>
      <c r="W2090" s="13" t="s">
        <v>73</v>
      </c>
      <c r="X2090" s="17" t="s">
        <v>779</v>
      </c>
      <c r="Y2090" s="14">
        <v>465</v>
      </c>
      <c r="Z2090" s="14" t="s">
        <v>780</v>
      </c>
      <c r="AA2090" s="13" t="s">
        <v>781</v>
      </c>
      <c r="AB2090" s="18" t="s">
        <v>782</v>
      </c>
      <c r="AC2090" s="4">
        <f t="shared" si="320"/>
        <v>1</v>
      </c>
      <c r="AD2090" s="2">
        <f>IF(COUNTIF(D$2:D2090,D2090)&gt;1,0,1)</f>
        <v>0</v>
      </c>
      <c r="AG2090" s="2">
        <f t="shared" si="321"/>
        <v>0</v>
      </c>
      <c r="AH2090" s="2">
        <f t="shared" si="327"/>
        <v>0</v>
      </c>
      <c r="AI2090" s="2">
        <f t="shared" si="322"/>
        <v>0</v>
      </c>
      <c r="AJ2090" s="44" t="str">
        <f t="shared" si="323"/>
        <v>YB032098334003022Y</v>
      </c>
      <c r="AK2090" s="2">
        <f>IF(COUNTIF(AJ$2:AJ2090,AJ2090)&gt;1,0,1)</f>
        <v>0</v>
      </c>
      <c r="AL2090" s="2">
        <f t="shared" si="324"/>
        <v>0</v>
      </c>
      <c r="AM2090" s="2">
        <f t="shared" si="325"/>
        <v>0</v>
      </c>
      <c r="AN2090" s="2">
        <f t="shared" si="326"/>
        <v>0</v>
      </c>
      <c r="AO2090" s="2" t="str">
        <f>VLOOKUP(D2090,'[1]Matriculados PD 2015_2019'!$D:$F,3,0)</f>
        <v>completo</v>
      </c>
      <c r="AP2090" s="2">
        <f t="shared" si="328"/>
        <v>0</v>
      </c>
      <c r="AQ2090" s="2">
        <f t="shared" si="329"/>
        <v>0</v>
      </c>
    </row>
    <row r="2091" spans="1:43">
      <c r="A2091">
        <v>539</v>
      </c>
      <c r="B2091" s="6" t="s">
        <v>901</v>
      </c>
      <c r="C2091" s="7" t="s">
        <v>120</v>
      </c>
      <c r="D2091" s="7" t="s">
        <v>1811</v>
      </c>
      <c r="E2091" s="7">
        <v>20043762</v>
      </c>
      <c r="F2091" s="7">
        <v>102490</v>
      </c>
      <c r="G2091" s="8" t="s">
        <v>1812</v>
      </c>
      <c r="H2091" s="7" t="s">
        <v>83</v>
      </c>
      <c r="I2091" s="7" t="s">
        <v>74</v>
      </c>
      <c r="J2091" s="8" t="s">
        <v>75</v>
      </c>
      <c r="K2091" s="8" t="s">
        <v>1813</v>
      </c>
      <c r="L2091" s="7">
        <v>2019</v>
      </c>
      <c r="M2091" s="9">
        <v>43963</v>
      </c>
      <c r="N2091" s="10" t="s">
        <v>77</v>
      </c>
      <c r="O2091" s="10">
        <v>0</v>
      </c>
      <c r="P2091" s="10" t="s">
        <v>78</v>
      </c>
      <c r="Q2091" s="10" t="s">
        <v>78</v>
      </c>
      <c r="R2091" s="10" t="s">
        <v>78</v>
      </c>
      <c r="S2091" s="10" t="s">
        <v>79</v>
      </c>
      <c r="T2091" s="8" t="s">
        <v>80</v>
      </c>
      <c r="U2091" s="7" t="s">
        <v>1814</v>
      </c>
      <c r="V2091" s="8" t="s">
        <v>1815</v>
      </c>
      <c r="W2091" s="7" t="s">
        <v>83</v>
      </c>
      <c r="X2091" s="11" t="s">
        <v>600</v>
      </c>
      <c r="Y2091" s="8">
        <v>755</v>
      </c>
      <c r="Z2091" s="8" t="s">
        <v>917</v>
      </c>
      <c r="AA2091" s="7" t="s">
        <v>99</v>
      </c>
      <c r="AB2091" s="12" t="s">
        <v>100</v>
      </c>
      <c r="AC2091" s="4">
        <f t="shared" si="320"/>
        <v>1</v>
      </c>
      <c r="AD2091" s="2">
        <f>IF(COUNTIF(D$2:D2091,D2091)&gt;1,0,1)</f>
        <v>1</v>
      </c>
      <c r="AG2091" s="2">
        <f t="shared" si="321"/>
        <v>0</v>
      </c>
      <c r="AH2091" s="2">
        <f t="shared" si="327"/>
        <v>0</v>
      </c>
      <c r="AI2091" s="2">
        <f t="shared" si="322"/>
        <v>1</v>
      </c>
      <c r="AJ2091" s="44" t="str">
        <f t="shared" si="323"/>
        <v>30971816Q44350857A</v>
      </c>
      <c r="AK2091" s="2">
        <f>IF(COUNTIF(AJ$2:AJ2091,AJ2091)&gt;1,0,1)</f>
        <v>1</v>
      </c>
      <c r="AL2091" s="2">
        <f t="shared" si="324"/>
        <v>1</v>
      </c>
      <c r="AM2091" s="2">
        <f t="shared" si="325"/>
        <v>1</v>
      </c>
      <c r="AN2091" s="2">
        <f t="shared" si="326"/>
        <v>0</v>
      </c>
      <c r="AO2091" s="2" t="str">
        <f>VLOOKUP(D2091,'[1]Matriculados PD 2015_2019'!$D:$F,3,0)</f>
        <v>completo</v>
      </c>
      <c r="AP2091" s="2">
        <f t="shared" si="328"/>
        <v>1</v>
      </c>
      <c r="AQ2091" s="2">
        <f t="shared" si="329"/>
        <v>0</v>
      </c>
    </row>
    <row r="2092" spans="1:43">
      <c r="A2092">
        <v>539</v>
      </c>
      <c r="B2092" s="5" t="s">
        <v>901</v>
      </c>
      <c r="C2092" s="13" t="s">
        <v>120</v>
      </c>
      <c r="D2092" s="13" t="s">
        <v>1811</v>
      </c>
      <c r="E2092" s="13">
        <v>20043762</v>
      </c>
      <c r="F2092" s="13">
        <v>102490</v>
      </c>
      <c r="G2092" s="14" t="s">
        <v>1812</v>
      </c>
      <c r="H2092" s="13" t="s">
        <v>83</v>
      </c>
      <c r="I2092" s="13" t="s">
        <v>74</v>
      </c>
      <c r="J2092" s="14" t="s">
        <v>75</v>
      </c>
      <c r="K2092" s="14" t="s">
        <v>1813</v>
      </c>
      <c r="L2092" s="13">
        <v>2019</v>
      </c>
      <c r="M2092" s="15">
        <v>43963</v>
      </c>
      <c r="N2092" s="16" t="s">
        <v>77</v>
      </c>
      <c r="O2092" s="16">
        <v>0</v>
      </c>
      <c r="P2092" s="16" t="s">
        <v>78</v>
      </c>
      <c r="Q2092" s="16" t="s">
        <v>78</v>
      </c>
      <c r="R2092" s="16" t="s">
        <v>78</v>
      </c>
      <c r="S2092" s="16" t="s">
        <v>79</v>
      </c>
      <c r="T2092" s="14" t="s">
        <v>80</v>
      </c>
      <c r="U2092" s="13" t="s">
        <v>966</v>
      </c>
      <c r="V2092" s="14" t="s">
        <v>967</v>
      </c>
      <c r="W2092" s="13" t="s">
        <v>83</v>
      </c>
      <c r="X2092" s="17" t="s">
        <v>600</v>
      </c>
      <c r="Y2092" s="14">
        <v>755</v>
      </c>
      <c r="Z2092" s="14" t="s">
        <v>917</v>
      </c>
      <c r="AA2092" s="13" t="s">
        <v>99</v>
      </c>
      <c r="AB2092" s="18" t="s">
        <v>100</v>
      </c>
      <c r="AC2092" s="4">
        <f t="shared" si="320"/>
        <v>1</v>
      </c>
      <c r="AD2092" s="2">
        <f>IF(COUNTIF(D$2:D2092,D2092)&gt;1,0,1)</f>
        <v>0</v>
      </c>
      <c r="AG2092" s="2">
        <f t="shared" si="321"/>
        <v>0</v>
      </c>
      <c r="AH2092" s="2">
        <f t="shared" si="327"/>
        <v>0</v>
      </c>
      <c r="AI2092" s="2">
        <f t="shared" si="322"/>
        <v>0</v>
      </c>
      <c r="AJ2092" s="44" t="str">
        <f t="shared" si="323"/>
        <v>30971816Q45736128F</v>
      </c>
      <c r="AK2092" s="2">
        <f>IF(COUNTIF(AJ$2:AJ2092,AJ2092)&gt;1,0,1)</f>
        <v>1</v>
      </c>
      <c r="AL2092" s="2">
        <f t="shared" si="324"/>
        <v>0</v>
      </c>
      <c r="AM2092" s="2">
        <f t="shared" si="325"/>
        <v>0</v>
      </c>
      <c r="AN2092" s="2">
        <f t="shared" si="326"/>
        <v>0</v>
      </c>
      <c r="AO2092" s="2" t="str">
        <f>VLOOKUP(D2092,'[1]Matriculados PD 2015_2019'!$D:$F,3,0)</f>
        <v>completo</v>
      </c>
      <c r="AP2092" s="2">
        <f t="shared" si="328"/>
        <v>0</v>
      </c>
      <c r="AQ2092" s="2">
        <f t="shared" si="329"/>
        <v>0</v>
      </c>
    </row>
    <row r="2093" spans="1:43">
      <c r="A2093">
        <v>539</v>
      </c>
      <c r="B2093" s="6" t="s">
        <v>901</v>
      </c>
      <c r="C2093" s="7" t="s">
        <v>120</v>
      </c>
      <c r="D2093" s="7" t="s">
        <v>1811</v>
      </c>
      <c r="E2093" s="7">
        <v>20043762</v>
      </c>
      <c r="F2093" s="7">
        <v>102490</v>
      </c>
      <c r="G2093" s="8" t="s">
        <v>1812</v>
      </c>
      <c r="H2093" s="7" t="s">
        <v>83</v>
      </c>
      <c r="I2093" s="7" t="s">
        <v>74</v>
      </c>
      <c r="J2093" s="8" t="s">
        <v>75</v>
      </c>
      <c r="K2093" s="8" t="s">
        <v>1813</v>
      </c>
      <c r="L2093" s="7">
        <v>2019</v>
      </c>
      <c r="M2093" s="9">
        <v>43963</v>
      </c>
      <c r="N2093" s="10" t="s">
        <v>77</v>
      </c>
      <c r="O2093" s="10">
        <v>0</v>
      </c>
      <c r="P2093" s="10" t="s">
        <v>78</v>
      </c>
      <c r="Q2093" s="10" t="s">
        <v>78</v>
      </c>
      <c r="R2093" s="10" t="s">
        <v>78</v>
      </c>
      <c r="S2093" s="10" t="s">
        <v>79</v>
      </c>
      <c r="T2093" s="8" t="s">
        <v>90</v>
      </c>
      <c r="U2093" s="7" t="s">
        <v>966</v>
      </c>
      <c r="V2093" s="8" t="s">
        <v>967</v>
      </c>
      <c r="W2093" s="7" t="s">
        <v>83</v>
      </c>
      <c r="X2093" s="11" t="s">
        <v>600</v>
      </c>
      <c r="Y2093" s="8">
        <v>755</v>
      </c>
      <c r="Z2093" s="8" t="s">
        <v>917</v>
      </c>
      <c r="AA2093" s="7" t="s">
        <v>99</v>
      </c>
      <c r="AB2093" s="12" t="s">
        <v>100</v>
      </c>
      <c r="AC2093" s="4">
        <f t="shared" si="320"/>
        <v>1</v>
      </c>
      <c r="AD2093" s="2">
        <f>IF(COUNTIF(D$2:D2093,D2093)&gt;1,0,1)</f>
        <v>0</v>
      </c>
      <c r="AG2093" s="2">
        <f t="shared" si="321"/>
        <v>0</v>
      </c>
      <c r="AH2093" s="2">
        <f t="shared" si="327"/>
        <v>0</v>
      </c>
      <c r="AI2093" s="2">
        <f t="shared" si="322"/>
        <v>0</v>
      </c>
      <c r="AJ2093" s="44" t="str">
        <f t="shared" si="323"/>
        <v>30971816Q45736128F</v>
      </c>
      <c r="AK2093" s="2">
        <f>IF(COUNTIF(AJ$2:AJ2093,AJ2093)&gt;1,0,1)</f>
        <v>0</v>
      </c>
      <c r="AL2093" s="2">
        <f t="shared" si="324"/>
        <v>0</v>
      </c>
      <c r="AM2093" s="2">
        <f t="shared" si="325"/>
        <v>0</v>
      </c>
      <c r="AN2093" s="2">
        <f t="shared" si="326"/>
        <v>0</v>
      </c>
      <c r="AO2093" s="2" t="str">
        <f>VLOOKUP(D2093,'[1]Matriculados PD 2015_2019'!$D:$F,3,0)</f>
        <v>completo</v>
      </c>
      <c r="AP2093" s="2">
        <f t="shared" si="328"/>
        <v>0</v>
      </c>
      <c r="AQ2093" s="2">
        <f t="shared" si="329"/>
        <v>0</v>
      </c>
    </row>
    <row r="2094" spans="1:43">
      <c r="A2094">
        <v>530</v>
      </c>
      <c r="B2094" s="5" t="s">
        <v>1</v>
      </c>
      <c r="C2094" s="13" t="s">
        <v>120</v>
      </c>
      <c r="D2094" s="13" t="s">
        <v>1178</v>
      </c>
      <c r="E2094" s="13">
        <v>20028832</v>
      </c>
      <c r="F2094" s="13">
        <v>102481</v>
      </c>
      <c r="G2094" s="14" t="s">
        <v>1179</v>
      </c>
      <c r="H2094" s="13" t="s">
        <v>73</v>
      </c>
      <c r="I2094" s="13" t="s">
        <v>1180</v>
      </c>
      <c r="J2094" s="14" t="s">
        <v>75</v>
      </c>
      <c r="K2094" s="14" t="s">
        <v>1181</v>
      </c>
      <c r="L2094" s="13">
        <v>2019</v>
      </c>
      <c r="M2094" s="15">
        <v>44007</v>
      </c>
      <c r="N2094" s="16" t="s">
        <v>77</v>
      </c>
      <c r="O2094" s="16">
        <v>0</v>
      </c>
      <c r="P2094" s="16" t="s">
        <v>78</v>
      </c>
      <c r="Q2094" s="16" t="s">
        <v>78</v>
      </c>
      <c r="R2094" s="16" t="s">
        <v>78</v>
      </c>
      <c r="S2094" s="16" t="s">
        <v>78</v>
      </c>
      <c r="T2094" s="14" t="s">
        <v>80</v>
      </c>
      <c r="U2094" s="13" t="s">
        <v>1182</v>
      </c>
      <c r="V2094" s="14" t="s">
        <v>1183</v>
      </c>
      <c r="W2094" s="13" t="s">
        <v>83</v>
      </c>
      <c r="X2094" s="17"/>
      <c r="Y2094" s="14"/>
      <c r="Z2094" s="14"/>
      <c r="AA2094" s="13"/>
      <c r="AB2094" s="18"/>
      <c r="AC2094" s="4">
        <f t="shared" si="320"/>
        <v>1</v>
      </c>
      <c r="AD2094" s="2">
        <f>IF(COUNTIF(D$2:D2094,D2094)&gt;1,0,1)</f>
        <v>1</v>
      </c>
      <c r="AG2094" s="2">
        <f t="shared" si="321"/>
        <v>0</v>
      </c>
      <c r="AH2094" s="2">
        <f t="shared" si="327"/>
        <v>0</v>
      </c>
      <c r="AI2094" s="2">
        <f t="shared" si="322"/>
        <v>1</v>
      </c>
      <c r="AJ2094" s="44" t="str">
        <f t="shared" si="323"/>
        <v>I60779530824090L</v>
      </c>
      <c r="AK2094" s="2">
        <f>IF(COUNTIF(AJ$2:AJ2094,AJ2094)&gt;1,0,1)</f>
        <v>1</v>
      </c>
      <c r="AL2094" s="2">
        <f t="shared" si="324"/>
        <v>1</v>
      </c>
      <c r="AM2094" s="2">
        <f t="shared" si="325"/>
        <v>0</v>
      </c>
      <c r="AN2094" s="2">
        <f t="shared" si="326"/>
        <v>1</v>
      </c>
      <c r="AO2094" s="2" t="str">
        <f>VLOOKUP(D2094,'[1]Matriculados PD 2015_2019'!$D:$F,3,0)</f>
        <v>completo</v>
      </c>
      <c r="AP2094" s="2">
        <f t="shared" si="328"/>
        <v>1</v>
      </c>
      <c r="AQ2094" s="2">
        <f t="shared" si="329"/>
        <v>0</v>
      </c>
    </row>
    <row r="2095" spans="1:43">
      <c r="A2095">
        <v>530</v>
      </c>
      <c r="B2095" s="6" t="s">
        <v>1</v>
      </c>
      <c r="C2095" s="7" t="s">
        <v>120</v>
      </c>
      <c r="D2095" s="7" t="s">
        <v>1178</v>
      </c>
      <c r="E2095" s="7">
        <v>20028832</v>
      </c>
      <c r="F2095" s="7">
        <v>102481</v>
      </c>
      <c r="G2095" s="8" t="s">
        <v>1179</v>
      </c>
      <c r="H2095" s="7" t="s">
        <v>73</v>
      </c>
      <c r="I2095" s="7" t="s">
        <v>1180</v>
      </c>
      <c r="J2095" s="8" t="s">
        <v>75</v>
      </c>
      <c r="K2095" s="8" t="s">
        <v>1181</v>
      </c>
      <c r="L2095" s="7">
        <v>2019</v>
      </c>
      <c r="M2095" s="9">
        <v>44007</v>
      </c>
      <c r="N2095" s="10" t="s">
        <v>77</v>
      </c>
      <c r="O2095" s="10">
        <v>0</v>
      </c>
      <c r="P2095" s="10" t="s">
        <v>78</v>
      </c>
      <c r="Q2095" s="10" t="s">
        <v>78</v>
      </c>
      <c r="R2095" s="10" t="s">
        <v>78</v>
      </c>
      <c r="S2095" s="10" t="s">
        <v>78</v>
      </c>
      <c r="T2095" s="8" t="s">
        <v>80</v>
      </c>
      <c r="U2095" s="7" t="s">
        <v>118</v>
      </c>
      <c r="V2095" s="8" t="s">
        <v>119</v>
      </c>
      <c r="W2095" s="7" t="s">
        <v>83</v>
      </c>
      <c r="X2095" s="11" t="s">
        <v>116</v>
      </c>
      <c r="Y2095" s="8">
        <v>500</v>
      </c>
      <c r="Z2095" s="8" t="s">
        <v>117</v>
      </c>
      <c r="AA2095" s="7" t="s">
        <v>107</v>
      </c>
      <c r="AB2095" s="12" t="s">
        <v>108</v>
      </c>
      <c r="AC2095" s="4">
        <f t="shared" si="320"/>
        <v>1</v>
      </c>
      <c r="AD2095" s="2">
        <f>IF(COUNTIF(D$2:D2095,D2095)&gt;1,0,1)</f>
        <v>0</v>
      </c>
      <c r="AG2095" s="2">
        <f t="shared" si="321"/>
        <v>0</v>
      </c>
      <c r="AH2095" s="2">
        <f t="shared" si="327"/>
        <v>0</v>
      </c>
      <c r="AI2095" s="2">
        <f t="shared" si="322"/>
        <v>0</v>
      </c>
      <c r="AJ2095" s="44" t="str">
        <f t="shared" si="323"/>
        <v>I60779550702674W</v>
      </c>
      <c r="AK2095" s="2">
        <f>IF(COUNTIF(AJ$2:AJ2095,AJ2095)&gt;1,0,1)</f>
        <v>1</v>
      </c>
      <c r="AL2095" s="2">
        <f t="shared" si="324"/>
        <v>0</v>
      </c>
      <c r="AM2095" s="2">
        <f t="shared" si="325"/>
        <v>0</v>
      </c>
      <c r="AN2095" s="2">
        <f t="shared" si="326"/>
        <v>0</v>
      </c>
      <c r="AO2095" s="2" t="str">
        <f>VLOOKUP(D2095,'[1]Matriculados PD 2015_2019'!$D:$F,3,0)</f>
        <v>completo</v>
      </c>
      <c r="AP2095" s="2">
        <f t="shared" si="328"/>
        <v>0</v>
      </c>
      <c r="AQ2095" s="2">
        <f t="shared" si="329"/>
        <v>0</v>
      </c>
    </row>
    <row r="2096" spans="1:43">
      <c r="A2096">
        <v>530</v>
      </c>
      <c r="B2096" s="5" t="s">
        <v>1</v>
      </c>
      <c r="C2096" s="13" t="s">
        <v>120</v>
      </c>
      <c r="D2096" s="13" t="s">
        <v>1178</v>
      </c>
      <c r="E2096" s="13">
        <v>20028832</v>
      </c>
      <c r="F2096" s="13">
        <v>102481</v>
      </c>
      <c r="G2096" s="14" t="s">
        <v>1179</v>
      </c>
      <c r="H2096" s="13" t="s">
        <v>73</v>
      </c>
      <c r="I2096" s="13" t="s">
        <v>1180</v>
      </c>
      <c r="J2096" s="14" t="s">
        <v>75</v>
      </c>
      <c r="K2096" s="14" t="s">
        <v>1181</v>
      </c>
      <c r="L2096" s="13">
        <v>2019</v>
      </c>
      <c r="M2096" s="15">
        <v>44007</v>
      </c>
      <c r="N2096" s="16" t="s">
        <v>77</v>
      </c>
      <c r="O2096" s="16">
        <v>0</v>
      </c>
      <c r="P2096" s="16" t="s">
        <v>78</v>
      </c>
      <c r="Q2096" s="16" t="s">
        <v>78</v>
      </c>
      <c r="R2096" s="16" t="s">
        <v>78</v>
      </c>
      <c r="S2096" s="16" t="s">
        <v>78</v>
      </c>
      <c r="T2096" s="14" t="s">
        <v>90</v>
      </c>
      <c r="U2096" s="13" t="s">
        <v>118</v>
      </c>
      <c r="V2096" s="14" t="s">
        <v>119</v>
      </c>
      <c r="W2096" s="13" t="s">
        <v>83</v>
      </c>
      <c r="X2096" s="17" t="s">
        <v>116</v>
      </c>
      <c r="Y2096" s="14">
        <v>500</v>
      </c>
      <c r="Z2096" s="14" t="s">
        <v>117</v>
      </c>
      <c r="AA2096" s="13" t="s">
        <v>107</v>
      </c>
      <c r="AB2096" s="18" t="s">
        <v>108</v>
      </c>
      <c r="AC2096" s="4">
        <f t="shared" si="320"/>
        <v>1</v>
      </c>
      <c r="AD2096" s="2">
        <f>IF(COUNTIF(D$2:D2096,D2096)&gt;1,0,1)</f>
        <v>0</v>
      </c>
      <c r="AG2096" s="2">
        <f t="shared" si="321"/>
        <v>0</v>
      </c>
      <c r="AH2096" s="2">
        <f t="shared" si="327"/>
        <v>0</v>
      </c>
      <c r="AI2096" s="2">
        <f t="shared" si="322"/>
        <v>0</v>
      </c>
      <c r="AJ2096" s="44" t="str">
        <f t="shared" si="323"/>
        <v>I60779550702674W</v>
      </c>
      <c r="AK2096" s="2">
        <f>IF(COUNTIF(AJ$2:AJ2096,AJ2096)&gt;1,0,1)</f>
        <v>0</v>
      </c>
      <c r="AL2096" s="2">
        <f t="shared" si="324"/>
        <v>0</v>
      </c>
      <c r="AM2096" s="2">
        <f t="shared" si="325"/>
        <v>0</v>
      </c>
      <c r="AN2096" s="2">
        <f t="shared" si="326"/>
        <v>0</v>
      </c>
      <c r="AO2096" s="2" t="str">
        <f>VLOOKUP(D2096,'[1]Matriculados PD 2015_2019'!$D:$F,3,0)</f>
        <v>completo</v>
      </c>
      <c r="AP2096" s="2">
        <f t="shared" si="328"/>
        <v>0</v>
      </c>
      <c r="AQ2096" s="2">
        <f t="shared" si="329"/>
        <v>0</v>
      </c>
    </row>
    <row r="2097" spans="1:43">
      <c r="A2097">
        <v>537</v>
      </c>
      <c r="B2097" s="6" t="s">
        <v>807</v>
      </c>
      <c r="C2097" s="7" t="s">
        <v>120</v>
      </c>
      <c r="D2097" s="7" t="s">
        <v>1742</v>
      </c>
      <c r="E2097" s="7">
        <v>20023173</v>
      </c>
      <c r="F2097" s="7">
        <v>102488</v>
      </c>
      <c r="G2097" s="8" t="s">
        <v>1743</v>
      </c>
      <c r="H2097" s="7" t="s">
        <v>83</v>
      </c>
      <c r="I2097" s="7" t="s">
        <v>74</v>
      </c>
      <c r="J2097" s="8" t="s">
        <v>75</v>
      </c>
      <c r="K2097" s="8" t="s">
        <v>1744</v>
      </c>
      <c r="L2097" s="7">
        <v>2019</v>
      </c>
      <c r="M2097" s="9">
        <v>43965</v>
      </c>
      <c r="N2097" s="10" t="s">
        <v>77</v>
      </c>
      <c r="O2097" s="10">
        <v>0</v>
      </c>
      <c r="P2097" s="10" t="s">
        <v>78</v>
      </c>
      <c r="Q2097" s="10" t="s">
        <v>79</v>
      </c>
      <c r="R2097" s="10" t="s">
        <v>78</v>
      </c>
      <c r="S2097" s="10" t="s">
        <v>78</v>
      </c>
      <c r="T2097" s="8" t="s">
        <v>80</v>
      </c>
      <c r="U2097" s="7" t="s">
        <v>1712</v>
      </c>
      <c r="V2097" s="8" t="s">
        <v>1713</v>
      </c>
      <c r="W2097" s="7" t="s">
        <v>73</v>
      </c>
      <c r="X2097" s="11" t="s">
        <v>814</v>
      </c>
      <c r="Y2097" s="8">
        <v>345</v>
      </c>
      <c r="Z2097" s="8" t="s">
        <v>815</v>
      </c>
      <c r="AA2097" s="7" t="s">
        <v>781</v>
      </c>
      <c r="AB2097" s="12" t="s">
        <v>782</v>
      </c>
      <c r="AC2097" s="4">
        <f t="shared" si="320"/>
        <v>1</v>
      </c>
      <c r="AD2097" s="2">
        <f>IF(COUNTIF(D$2:D2097,D2097)&gt;1,0,1)</f>
        <v>1</v>
      </c>
      <c r="AG2097" s="2">
        <f t="shared" si="321"/>
        <v>1</v>
      </c>
      <c r="AH2097" s="2">
        <f t="shared" si="327"/>
        <v>0</v>
      </c>
      <c r="AI2097" s="2">
        <f t="shared" si="322"/>
        <v>1</v>
      </c>
      <c r="AJ2097" s="44" t="str">
        <f t="shared" si="323"/>
        <v>53598780V30522632E</v>
      </c>
      <c r="AK2097" s="2">
        <f>IF(COUNTIF(AJ$2:AJ2097,AJ2097)&gt;1,0,1)</f>
        <v>1</v>
      </c>
      <c r="AL2097" s="2">
        <f t="shared" si="324"/>
        <v>1</v>
      </c>
      <c r="AM2097" s="2">
        <f t="shared" si="325"/>
        <v>0</v>
      </c>
      <c r="AN2097" s="2">
        <f t="shared" si="326"/>
        <v>0</v>
      </c>
      <c r="AO2097" s="2" t="str">
        <f>VLOOKUP(D2097,'[1]Matriculados PD 2015_2019'!$D:$F,3,0)</f>
        <v>completo</v>
      </c>
      <c r="AP2097" s="2">
        <f t="shared" si="328"/>
        <v>1</v>
      </c>
      <c r="AQ2097" s="2">
        <f t="shared" si="329"/>
        <v>0</v>
      </c>
    </row>
    <row r="2098" spans="1:43">
      <c r="A2098">
        <v>537</v>
      </c>
      <c r="B2098" s="5" t="s">
        <v>807</v>
      </c>
      <c r="C2098" s="13" t="s">
        <v>120</v>
      </c>
      <c r="D2098" s="13" t="s">
        <v>1742</v>
      </c>
      <c r="E2098" s="13">
        <v>20023173</v>
      </c>
      <c r="F2098" s="13">
        <v>102488</v>
      </c>
      <c r="G2098" s="14" t="s">
        <v>1743</v>
      </c>
      <c r="H2098" s="13" t="s">
        <v>83</v>
      </c>
      <c r="I2098" s="13" t="s">
        <v>74</v>
      </c>
      <c r="J2098" s="14" t="s">
        <v>75</v>
      </c>
      <c r="K2098" s="14" t="s">
        <v>1744</v>
      </c>
      <c r="L2098" s="13">
        <v>2019</v>
      </c>
      <c r="M2098" s="15">
        <v>43965</v>
      </c>
      <c r="N2098" s="16" t="s">
        <v>77</v>
      </c>
      <c r="O2098" s="16">
        <v>0</v>
      </c>
      <c r="P2098" s="16" t="s">
        <v>78</v>
      </c>
      <c r="Q2098" s="16" t="s">
        <v>79</v>
      </c>
      <c r="R2098" s="16" t="s">
        <v>78</v>
      </c>
      <c r="S2098" s="16" t="s">
        <v>78</v>
      </c>
      <c r="T2098" s="14" t="s">
        <v>80</v>
      </c>
      <c r="U2098" s="13" t="s">
        <v>1745</v>
      </c>
      <c r="V2098" s="14" t="s">
        <v>1746</v>
      </c>
      <c r="W2098" s="13" t="s">
        <v>73</v>
      </c>
      <c r="X2098" s="17" t="s">
        <v>565</v>
      </c>
      <c r="Y2098" s="14">
        <v>350</v>
      </c>
      <c r="Z2098" s="14" t="s">
        <v>1747</v>
      </c>
      <c r="AA2098" s="13" t="s">
        <v>781</v>
      </c>
      <c r="AB2098" s="18" t="s">
        <v>782</v>
      </c>
      <c r="AC2098" s="4">
        <f t="shared" si="320"/>
        <v>1</v>
      </c>
      <c r="AD2098" s="2">
        <f>IF(COUNTIF(D$2:D2098,D2098)&gt;1,0,1)</f>
        <v>0</v>
      </c>
      <c r="AG2098" s="2">
        <f t="shared" si="321"/>
        <v>0</v>
      </c>
      <c r="AH2098" s="2">
        <f t="shared" si="327"/>
        <v>0</v>
      </c>
      <c r="AI2098" s="2">
        <f t="shared" si="322"/>
        <v>0</v>
      </c>
      <c r="AJ2098" s="44" t="str">
        <f t="shared" si="323"/>
        <v>53598780VX4312633H</v>
      </c>
      <c r="AK2098" s="2">
        <f>IF(COUNTIF(AJ$2:AJ2098,AJ2098)&gt;1,0,1)</f>
        <v>1</v>
      </c>
      <c r="AL2098" s="2">
        <f t="shared" si="324"/>
        <v>0</v>
      </c>
      <c r="AM2098" s="2">
        <f t="shared" si="325"/>
        <v>0</v>
      </c>
      <c r="AN2098" s="2">
        <f t="shared" si="326"/>
        <v>0</v>
      </c>
      <c r="AO2098" s="2" t="str">
        <f>VLOOKUP(D2098,'[1]Matriculados PD 2015_2019'!$D:$F,3,0)</f>
        <v>completo</v>
      </c>
      <c r="AP2098" s="2">
        <f t="shared" si="328"/>
        <v>0</v>
      </c>
      <c r="AQ2098" s="2">
        <f t="shared" si="329"/>
        <v>0</v>
      </c>
    </row>
    <row r="2099" spans="1:43">
      <c r="A2099">
        <v>537</v>
      </c>
      <c r="B2099" s="6" t="s">
        <v>807</v>
      </c>
      <c r="C2099" s="7" t="s">
        <v>120</v>
      </c>
      <c r="D2099" s="7" t="s">
        <v>1742</v>
      </c>
      <c r="E2099" s="7">
        <v>20023173</v>
      </c>
      <c r="F2099" s="7">
        <v>102488</v>
      </c>
      <c r="G2099" s="8" t="s">
        <v>1743</v>
      </c>
      <c r="H2099" s="7" t="s">
        <v>83</v>
      </c>
      <c r="I2099" s="7" t="s">
        <v>74</v>
      </c>
      <c r="J2099" s="8" t="s">
        <v>75</v>
      </c>
      <c r="K2099" s="8" t="s">
        <v>1744</v>
      </c>
      <c r="L2099" s="7">
        <v>2019</v>
      </c>
      <c r="M2099" s="9">
        <v>43965</v>
      </c>
      <c r="N2099" s="10" t="s">
        <v>77</v>
      </c>
      <c r="O2099" s="10">
        <v>0</v>
      </c>
      <c r="P2099" s="10" t="s">
        <v>78</v>
      </c>
      <c r="Q2099" s="10" t="s">
        <v>79</v>
      </c>
      <c r="R2099" s="10" t="s">
        <v>78</v>
      </c>
      <c r="S2099" s="10" t="s">
        <v>78</v>
      </c>
      <c r="T2099" s="8" t="s">
        <v>90</v>
      </c>
      <c r="U2099" s="7" t="s">
        <v>1712</v>
      </c>
      <c r="V2099" s="8" t="s">
        <v>1713</v>
      </c>
      <c r="W2099" s="7" t="s">
        <v>73</v>
      </c>
      <c r="X2099" s="11" t="s">
        <v>814</v>
      </c>
      <c r="Y2099" s="8">
        <v>345</v>
      </c>
      <c r="Z2099" s="8" t="s">
        <v>815</v>
      </c>
      <c r="AA2099" s="7" t="s">
        <v>781</v>
      </c>
      <c r="AB2099" s="12" t="s">
        <v>782</v>
      </c>
      <c r="AC2099" s="4">
        <f t="shared" si="320"/>
        <v>1</v>
      </c>
      <c r="AD2099" s="2">
        <f>IF(COUNTIF(D$2:D2099,D2099)&gt;1,0,1)</f>
        <v>0</v>
      </c>
      <c r="AG2099" s="2">
        <f t="shared" si="321"/>
        <v>0</v>
      </c>
      <c r="AH2099" s="2">
        <f t="shared" si="327"/>
        <v>0</v>
      </c>
      <c r="AI2099" s="2">
        <f t="shared" si="322"/>
        <v>0</v>
      </c>
      <c r="AJ2099" s="44" t="str">
        <f t="shared" si="323"/>
        <v>53598780V30522632E</v>
      </c>
      <c r="AK2099" s="2">
        <f>IF(COUNTIF(AJ$2:AJ2099,AJ2099)&gt;1,0,1)</f>
        <v>0</v>
      </c>
      <c r="AL2099" s="2">
        <f t="shared" si="324"/>
        <v>0</v>
      </c>
      <c r="AM2099" s="2">
        <f t="shared" si="325"/>
        <v>0</v>
      </c>
      <c r="AN2099" s="2">
        <f t="shared" si="326"/>
        <v>0</v>
      </c>
      <c r="AO2099" s="2" t="str">
        <f>VLOOKUP(D2099,'[1]Matriculados PD 2015_2019'!$D:$F,3,0)</f>
        <v>completo</v>
      </c>
      <c r="AP2099" s="2">
        <f t="shared" si="328"/>
        <v>0</v>
      </c>
      <c r="AQ2099" s="2">
        <f t="shared" si="329"/>
        <v>0</v>
      </c>
    </row>
    <row r="2100" spans="1:43">
      <c r="A2100">
        <v>533</v>
      </c>
      <c r="B2100" s="6" t="s">
        <v>594</v>
      </c>
      <c r="C2100" s="7" t="s">
        <v>120</v>
      </c>
      <c r="D2100" s="7" t="s">
        <v>1473</v>
      </c>
      <c r="E2100" s="7">
        <v>20043002</v>
      </c>
      <c r="F2100" s="7">
        <v>102484</v>
      </c>
      <c r="G2100" s="8" t="s">
        <v>1474</v>
      </c>
      <c r="H2100" s="7" t="s">
        <v>73</v>
      </c>
      <c r="I2100" s="7" t="s">
        <v>74</v>
      </c>
      <c r="J2100" s="8" t="s">
        <v>75</v>
      </c>
      <c r="K2100" s="8" t="s">
        <v>1475</v>
      </c>
      <c r="L2100" s="7">
        <v>2019</v>
      </c>
      <c r="M2100" s="9">
        <v>43809</v>
      </c>
      <c r="N2100" s="10" t="s">
        <v>77</v>
      </c>
      <c r="O2100" s="10">
        <v>0</v>
      </c>
      <c r="P2100" s="10" t="s">
        <v>78</v>
      </c>
      <c r="Q2100" s="10" t="s">
        <v>79</v>
      </c>
      <c r="R2100" s="10" t="s">
        <v>78</v>
      </c>
      <c r="S2100" s="10" t="s">
        <v>79</v>
      </c>
      <c r="T2100" s="8" t="s">
        <v>80</v>
      </c>
      <c r="U2100" s="7" t="s">
        <v>354</v>
      </c>
      <c r="V2100" s="8" t="s">
        <v>355</v>
      </c>
      <c r="W2100" s="7" t="s">
        <v>83</v>
      </c>
      <c r="X2100" s="11" t="s">
        <v>1973</v>
      </c>
      <c r="Y2100" s="8">
        <v>255</v>
      </c>
      <c r="Z2100" s="8" t="s">
        <v>89</v>
      </c>
      <c r="AA2100" s="7" t="s">
        <v>79</v>
      </c>
      <c r="AB2100" s="12" t="s">
        <v>86</v>
      </c>
      <c r="AC2100" s="4">
        <f t="shared" si="320"/>
        <v>1</v>
      </c>
      <c r="AD2100" s="2">
        <f>IF(COUNTIF(D$2:D2100,D2100)&gt;1,0,1)</f>
        <v>1</v>
      </c>
      <c r="AG2100" s="2">
        <f t="shared" si="321"/>
        <v>1</v>
      </c>
      <c r="AH2100" s="2">
        <f t="shared" si="327"/>
        <v>0</v>
      </c>
      <c r="AI2100" s="2">
        <f t="shared" si="322"/>
        <v>1</v>
      </c>
      <c r="AJ2100" s="44" t="str">
        <f t="shared" si="323"/>
        <v>45943713V30438711M</v>
      </c>
      <c r="AK2100" s="2">
        <f>IF(COUNTIF(AJ$2:AJ2100,AJ2100)&gt;1,0,1)</f>
        <v>1</v>
      </c>
      <c r="AL2100" s="2">
        <f t="shared" si="324"/>
        <v>1</v>
      </c>
      <c r="AM2100" s="2">
        <f t="shared" si="325"/>
        <v>1</v>
      </c>
      <c r="AN2100" s="2">
        <f t="shared" si="326"/>
        <v>0</v>
      </c>
      <c r="AO2100" s="2" t="str">
        <f>VLOOKUP(D2100,'[1]Matriculados PD 2015_2019'!$D:$F,3,0)</f>
        <v>completo</v>
      </c>
      <c r="AP2100" s="2">
        <f t="shared" si="328"/>
        <v>1</v>
      </c>
      <c r="AQ2100" s="2">
        <f t="shared" si="329"/>
        <v>0</v>
      </c>
    </row>
    <row r="2101" spans="1:43">
      <c r="A2101">
        <v>533</v>
      </c>
      <c r="B2101" s="5" t="s">
        <v>594</v>
      </c>
      <c r="C2101" s="13" t="s">
        <v>120</v>
      </c>
      <c r="D2101" s="13" t="s">
        <v>1473</v>
      </c>
      <c r="E2101" s="13">
        <v>20043002</v>
      </c>
      <c r="F2101" s="13">
        <v>102484</v>
      </c>
      <c r="G2101" s="14" t="s">
        <v>1474</v>
      </c>
      <c r="H2101" s="13" t="s">
        <v>73</v>
      </c>
      <c r="I2101" s="13" t="s">
        <v>74</v>
      </c>
      <c r="J2101" s="14" t="s">
        <v>75</v>
      </c>
      <c r="K2101" s="14" t="s">
        <v>1475</v>
      </c>
      <c r="L2101" s="13">
        <v>2019</v>
      </c>
      <c r="M2101" s="15">
        <v>43809</v>
      </c>
      <c r="N2101" s="16" t="s">
        <v>77</v>
      </c>
      <c r="O2101" s="16">
        <v>0</v>
      </c>
      <c r="P2101" s="16" t="s">
        <v>78</v>
      </c>
      <c r="Q2101" s="16" t="s">
        <v>79</v>
      </c>
      <c r="R2101" s="16" t="s">
        <v>78</v>
      </c>
      <c r="S2101" s="16" t="s">
        <v>79</v>
      </c>
      <c r="T2101" s="14" t="s">
        <v>80</v>
      </c>
      <c r="U2101" s="13" t="s">
        <v>1476</v>
      </c>
      <c r="V2101" s="14" t="s">
        <v>1477</v>
      </c>
      <c r="W2101" s="13" t="s">
        <v>73</v>
      </c>
      <c r="X2101" s="17" t="s">
        <v>626</v>
      </c>
      <c r="Y2101" s="14">
        <v>720</v>
      </c>
      <c r="Z2101" s="14" t="s">
        <v>627</v>
      </c>
      <c r="AA2101" s="13" t="s">
        <v>107</v>
      </c>
      <c r="AB2101" s="18" t="s">
        <v>108</v>
      </c>
      <c r="AC2101" s="4">
        <f t="shared" si="320"/>
        <v>1</v>
      </c>
      <c r="AD2101" s="2">
        <f>IF(COUNTIF(D$2:D2101,D2101)&gt;1,0,1)</f>
        <v>0</v>
      </c>
      <c r="AG2101" s="2">
        <f t="shared" si="321"/>
        <v>0</v>
      </c>
      <c r="AH2101" s="2">
        <f t="shared" si="327"/>
        <v>0</v>
      </c>
      <c r="AI2101" s="2">
        <f t="shared" si="322"/>
        <v>0</v>
      </c>
      <c r="AJ2101" s="44" t="str">
        <f t="shared" si="323"/>
        <v>45943713V44360005C</v>
      </c>
      <c r="AK2101" s="2">
        <f>IF(COUNTIF(AJ$2:AJ2101,AJ2101)&gt;1,0,1)</f>
        <v>1</v>
      </c>
      <c r="AL2101" s="2">
        <f t="shared" si="324"/>
        <v>0</v>
      </c>
      <c r="AM2101" s="2">
        <f t="shared" si="325"/>
        <v>0</v>
      </c>
      <c r="AN2101" s="2">
        <f t="shared" si="326"/>
        <v>0</v>
      </c>
      <c r="AO2101" s="2" t="str">
        <f>VLOOKUP(D2101,'[1]Matriculados PD 2015_2019'!$D:$F,3,0)</f>
        <v>completo</v>
      </c>
      <c r="AP2101" s="2">
        <f t="shared" si="328"/>
        <v>0</v>
      </c>
      <c r="AQ2101" s="2">
        <f t="shared" si="329"/>
        <v>0</v>
      </c>
    </row>
    <row r="2102" spans="1:43">
      <c r="A2102">
        <v>533</v>
      </c>
      <c r="B2102" s="6" t="s">
        <v>594</v>
      </c>
      <c r="C2102" s="7" t="s">
        <v>120</v>
      </c>
      <c r="D2102" s="7" t="s">
        <v>1473</v>
      </c>
      <c r="E2102" s="7">
        <v>20043002</v>
      </c>
      <c r="F2102" s="7">
        <v>102484</v>
      </c>
      <c r="G2102" s="8" t="s">
        <v>1474</v>
      </c>
      <c r="H2102" s="7" t="s">
        <v>73</v>
      </c>
      <c r="I2102" s="7" t="s">
        <v>74</v>
      </c>
      <c r="J2102" s="8" t="s">
        <v>75</v>
      </c>
      <c r="K2102" s="8" t="s">
        <v>1475</v>
      </c>
      <c r="L2102" s="7">
        <v>2019</v>
      </c>
      <c r="M2102" s="9">
        <v>43809</v>
      </c>
      <c r="N2102" s="10" t="s">
        <v>77</v>
      </c>
      <c r="O2102" s="10">
        <v>0</v>
      </c>
      <c r="P2102" s="10" t="s">
        <v>78</v>
      </c>
      <c r="Q2102" s="10" t="s">
        <v>79</v>
      </c>
      <c r="R2102" s="10" t="s">
        <v>78</v>
      </c>
      <c r="S2102" s="10" t="s">
        <v>79</v>
      </c>
      <c r="T2102" s="8" t="s">
        <v>90</v>
      </c>
      <c r="U2102" s="7" t="s">
        <v>1476</v>
      </c>
      <c r="V2102" s="8" t="s">
        <v>1477</v>
      </c>
      <c r="W2102" s="7" t="s">
        <v>73</v>
      </c>
      <c r="X2102" s="11" t="s">
        <v>626</v>
      </c>
      <c r="Y2102" s="8">
        <v>720</v>
      </c>
      <c r="Z2102" s="8" t="s">
        <v>627</v>
      </c>
      <c r="AA2102" s="7" t="s">
        <v>107</v>
      </c>
      <c r="AB2102" s="12" t="s">
        <v>108</v>
      </c>
      <c r="AC2102" s="4">
        <f t="shared" si="320"/>
        <v>1</v>
      </c>
      <c r="AD2102" s="2">
        <f>IF(COUNTIF(D$2:D2102,D2102)&gt;1,0,1)</f>
        <v>0</v>
      </c>
      <c r="AG2102" s="2">
        <f t="shared" si="321"/>
        <v>0</v>
      </c>
      <c r="AH2102" s="2">
        <f t="shared" si="327"/>
        <v>0</v>
      </c>
      <c r="AI2102" s="2">
        <f t="shared" si="322"/>
        <v>0</v>
      </c>
      <c r="AJ2102" s="44" t="str">
        <f t="shared" si="323"/>
        <v>45943713V44360005C</v>
      </c>
      <c r="AK2102" s="2">
        <f>IF(COUNTIF(AJ$2:AJ2102,AJ2102)&gt;1,0,1)</f>
        <v>0</v>
      </c>
      <c r="AL2102" s="2">
        <f t="shared" si="324"/>
        <v>0</v>
      </c>
      <c r="AM2102" s="2">
        <f t="shared" si="325"/>
        <v>0</v>
      </c>
      <c r="AN2102" s="2">
        <f t="shared" si="326"/>
        <v>0</v>
      </c>
      <c r="AO2102" s="2" t="str">
        <f>VLOOKUP(D2102,'[1]Matriculados PD 2015_2019'!$D:$F,3,0)</f>
        <v>completo</v>
      </c>
      <c r="AP2102" s="2">
        <f t="shared" si="328"/>
        <v>0</v>
      </c>
      <c r="AQ2102" s="2">
        <f t="shared" si="329"/>
        <v>0</v>
      </c>
    </row>
    <row r="2103" spans="1:43">
      <c r="A2103">
        <v>536</v>
      </c>
      <c r="B2103" s="6" t="s">
        <v>636</v>
      </c>
      <c r="C2103" s="7" t="s">
        <v>120</v>
      </c>
      <c r="D2103" s="7" t="s">
        <v>1623</v>
      </c>
      <c r="E2103" s="7">
        <v>20063457</v>
      </c>
      <c r="F2103" s="7">
        <v>102487</v>
      </c>
      <c r="G2103" s="8" t="s">
        <v>1624</v>
      </c>
      <c r="H2103" s="7" t="s">
        <v>83</v>
      </c>
      <c r="I2103" s="7" t="s">
        <v>74</v>
      </c>
      <c r="J2103" s="8" t="s">
        <v>75</v>
      </c>
      <c r="K2103" s="8" t="s">
        <v>1625</v>
      </c>
      <c r="L2103" s="7">
        <v>2019</v>
      </c>
      <c r="M2103" s="9">
        <v>43885</v>
      </c>
      <c r="N2103" s="10" t="s">
        <v>77</v>
      </c>
      <c r="O2103" s="10">
        <v>0</v>
      </c>
      <c r="P2103" s="10" t="s">
        <v>78</v>
      </c>
      <c r="Q2103" s="10" t="s">
        <v>79</v>
      </c>
      <c r="R2103" s="10" t="s">
        <v>78</v>
      </c>
      <c r="S2103" s="10" t="s">
        <v>79</v>
      </c>
      <c r="T2103" s="8" t="s">
        <v>80</v>
      </c>
      <c r="U2103" s="7" t="s">
        <v>1626</v>
      </c>
      <c r="V2103" s="8" t="s">
        <v>1627</v>
      </c>
      <c r="W2103" s="7"/>
      <c r="X2103" s="11"/>
      <c r="Y2103" s="8"/>
      <c r="Z2103" s="8"/>
      <c r="AA2103" s="7"/>
      <c r="AB2103" s="12"/>
      <c r="AC2103" s="4">
        <f t="shared" si="320"/>
        <v>1</v>
      </c>
      <c r="AD2103" s="2">
        <f>IF(COUNTIF(D$2:D2103,D2103)&gt;1,0,1)</f>
        <v>1</v>
      </c>
      <c r="AG2103" s="2">
        <f t="shared" si="321"/>
        <v>1</v>
      </c>
      <c r="AH2103" s="2">
        <f t="shared" si="327"/>
        <v>0</v>
      </c>
      <c r="AI2103" s="2">
        <f t="shared" si="322"/>
        <v>1</v>
      </c>
      <c r="AJ2103" s="44" t="str">
        <f t="shared" si="323"/>
        <v>48989901Q30411926S</v>
      </c>
      <c r="AK2103" s="2">
        <f>IF(COUNTIF(AJ$2:AJ2103,AJ2103)&gt;1,0,1)</f>
        <v>1</v>
      </c>
      <c r="AL2103" s="2">
        <f t="shared" si="324"/>
        <v>1</v>
      </c>
      <c r="AM2103" s="2">
        <f t="shared" si="325"/>
        <v>1</v>
      </c>
      <c r="AN2103" s="2">
        <f t="shared" si="326"/>
        <v>0</v>
      </c>
      <c r="AO2103" s="2" t="str">
        <f>VLOOKUP(D2103,'[1]Matriculados PD 2015_2019'!$D:$F,3,0)</f>
        <v>completo</v>
      </c>
      <c r="AP2103" s="2">
        <f t="shared" si="328"/>
        <v>1</v>
      </c>
      <c r="AQ2103" s="2">
        <f t="shared" si="329"/>
        <v>0</v>
      </c>
    </row>
    <row r="2104" spans="1:43">
      <c r="A2104">
        <v>536</v>
      </c>
      <c r="B2104" s="5" t="s">
        <v>636</v>
      </c>
      <c r="C2104" s="13" t="s">
        <v>120</v>
      </c>
      <c r="D2104" s="13" t="s">
        <v>1623</v>
      </c>
      <c r="E2104" s="13">
        <v>20063457</v>
      </c>
      <c r="F2104" s="13">
        <v>102487</v>
      </c>
      <c r="G2104" s="14" t="s">
        <v>1624</v>
      </c>
      <c r="H2104" s="13" t="s">
        <v>83</v>
      </c>
      <c r="I2104" s="13" t="s">
        <v>74</v>
      </c>
      <c r="J2104" s="14" t="s">
        <v>75</v>
      </c>
      <c r="K2104" s="14" t="s">
        <v>1625</v>
      </c>
      <c r="L2104" s="13">
        <v>2019</v>
      </c>
      <c r="M2104" s="15">
        <v>43885</v>
      </c>
      <c r="N2104" s="16" t="s">
        <v>77</v>
      </c>
      <c r="O2104" s="16">
        <v>0</v>
      </c>
      <c r="P2104" s="16" t="s">
        <v>78</v>
      </c>
      <c r="Q2104" s="16" t="s">
        <v>79</v>
      </c>
      <c r="R2104" s="16" t="s">
        <v>78</v>
      </c>
      <c r="S2104" s="16" t="s">
        <v>79</v>
      </c>
      <c r="T2104" s="14" t="s">
        <v>90</v>
      </c>
      <c r="U2104" s="13" t="s">
        <v>1596</v>
      </c>
      <c r="V2104" s="14" t="s">
        <v>1597</v>
      </c>
      <c r="W2104" s="13" t="s">
        <v>83</v>
      </c>
      <c r="X2104" s="17" t="s">
        <v>105</v>
      </c>
      <c r="Y2104" s="14">
        <v>705</v>
      </c>
      <c r="Z2104" s="14" t="s">
        <v>106</v>
      </c>
      <c r="AA2104" s="13" t="s">
        <v>107</v>
      </c>
      <c r="AB2104" s="18" t="s">
        <v>108</v>
      </c>
      <c r="AC2104" s="4">
        <f t="shared" si="320"/>
        <v>1</v>
      </c>
      <c r="AD2104" s="2">
        <f>IF(COUNTIF(D$2:D2104,D2104)&gt;1,0,1)</f>
        <v>0</v>
      </c>
      <c r="AG2104" s="2">
        <f t="shared" si="321"/>
        <v>0</v>
      </c>
      <c r="AH2104" s="2">
        <f t="shared" si="327"/>
        <v>0</v>
      </c>
      <c r="AI2104" s="2">
        <f t="shared" si="322"/>
        <v>0</v>
      </c>
      <c r="AJ2104" s="44" t="str">
        <f t="shared" si="323"/>
        <v>48989901Q30399664N</v>
      </c>
      <c r="AK2104" s="2">
        <f>IF(COUNTIF(AJ$2:AJ2104,AJ2104)&gt;1,0,1)</f>
        <v>1</v>
      </c>
      <c r="AL2104" s="2">
        <f t="shared" si="324"/>
        <v>0</v>
      </c>
      <c r="AM2104" s="2">
        <f t="shared" si="325"/>
        <v>0</v>
      </c>
      <c r="AN2104" s="2">
        <f t="shared" si="326"/>
        <v>0</v>
      </c>
      <c r="AO2104" s="2" t="str">
        <f>VLOOKUP(D2104,'[1]Matriculados PD 2015_2019'!$D:$F,3,0)</f>
        <v>completo</v>
      </c>
      <c r="AP2104" s="2">
        <f t="shared" si="328"/>
        <v>0</v>
      </c>
      <c r="AQ2104" s="2">
        <f t="shared" si="329"/>
        <v>0</v>
      </c>
    </row>
    <row r="2105" spans="1:43">
      <c r="A2105">
        <v>532</v>
      </c>
      <c r="B2105" s="5" t="s">
        <v>413</v>
      </c>
      <c r="C2105" s="13" t="s">
        <v>120</v>
      </c>
      <c r="D2105" s="13">
        <v>800433211</v>
      </c>
      <c r="E2105" s="13">
        <v>20089496</v>
      </c>
      <c r="F2105" s="13">
        <v>102483</v>
      </c>
      <c r="G2105" s="14" t="s">
        <v>1301</v>
      </c>
      <c r="H2105" s="13" t="s">
        <v>83</v>
      </c>
      <c r="I2105" s="13" t="s">
        <v>991</v>
      </c>
      <c r="J2105" s="14" t="s">
        <v>75</v>
      </c>
      <c r="K2105" s="14" t="s">
        <v>1302</v>
      </c>
      <c r="L2105" s="13">
        <v>2019</v>
      </c>
      <c r="M2105" s="15">
        <v>43903</v>
      </c>
      <c r="N2105" s="16" t="s">
        <v>77</v>
      </c>
      <c r="O2105" s="16">
        <v>0</v>
      </c>
      <c r="P2105" s="16" t="s">
        <v>78</v>
      </c>
      <c r="Q2105" s="16" t="s">
        <v>78</v>
      </c>
      <c r="R2105" s="16" t="s">
        <v>78</v>
      </c>
      <c r="S2105" s="16" t="s">
        <v>78</v>
      </c>
      <c r="T2105" s="14" t="s">
        <v>80</v>
      </c>
      <c r="U2105" s="13" t="s">
        <v>461</v>
      </c>
      <c r="V2105" s="14" t="s">
        <v>462</v>
      </c>
      <c r="W2105" s="13" t="s">
        <v>83</v>
      </c>
      <c r="X2105" s="17" t="s">
        <v>463</v>
      </c>
      <c r="Y2105" s="14">
        <v>381</v>
      </c>
      <c r="Z2105" s="14" t="s">
        <v>464</v>
      </c>
      <c r="AA2105" s="13" t="s">
        <v>263</v>
      </c>
      <c r="AB2105" s="18" t="s">
        <v>264</v>
      </c>
      <c r="AC2105" s="4">
        <f t="shared" si="320"/>
        <v>1</v>
      </c>
      <c r="AD2105" s="2">
        <f>IF(COUNTIF(D$2:D2105,D2105)&gt;1,0,1)</f>
        <v>1</v>
      </c>
      <c r="AG2105" s="2">
        <f t="shared" si="321"/>
        <v>0</v>
      </c>
      <c r="AH2105" s="2">
        <f t="shared" si="327"/>
        <v>0</v>
      </c>
      <c r="AI2105" s="2">
        <f t="shared" si="322"/>
        <v>1</v>
      </c>
      <c r="AJ2105" s="44" t="str">
        <f t="shared" si="323"/>
        <v>80043321125953297M</v>
      </c>
      <c r="AK2105" s="2">
        <f>IF(COUNTIF(AJ$2:AJ2105,AJ2105)&gt;1,0,1)</f>
        <v>1</v>
      </c>
      <c r="AL2105" s="2">
        <f t="shared" si="324"/>
        <v>1</v>
      </c>
      <c r="AM2105" s="2">
        <f t="shared" si="325"/>
        <v>0</v>
      </c>
      <c r="AN2105" s="2">
        <f t="shared" si="326"/>
        <v>1</v>
      </c>
      <c r="AO2105" s="2" t="str">
        <f>VLOOKUP(D2105,'[1]Matriculados PD 2015_2019'!$D:$F,3,0)</f>
        <v>completo</v>
      </c>
      <c r="AP2105" s="2">
        <f t="shared" si="328"/>
        <v>1</v>
      </c>
      <c r="AQ2105" s="2">
        <f t="shared" si="329"/>
        <v>0</v>
      </c>
    </row>
    <row r="2106" spans="1:43">
      <c r="A2106">
        <v>532</v>
      </c>
      <c r="B2106" s="6" t="s">
        <v>413</v>
      </c>
      <c r="C2106" s="7" t="s">
        <v>120</v>
      </c>
      <c r="D2106" s="7">
        <v>800433211</v>
      </c>
      <c r="E2106" s="7">
        <v>20089496</v>
      </c>
      <c r="F2106" s="7">
        <v>102483</v>
      </c>
      <c r="G2106" s="8" t="s">
        <v>1301</v>
      </c>
      <c r="H2106" s="7" t="s">
        <v>83</v>
      </c>
      <c r="I2106" s="7" t="s">
        <v>991</v>
      </c>
      <c r="J2106" s="8" t="s">
        <v>75</v>
      </c>
      <c r="K2106" s="8" t="s">
        <v>1302</v>
      </c>
      <c r="L2106" s="7">
        <v>2019</v>
      </c>
      <c r="M2106" s="9">
        <v>43903</v>
      </c>
      <c r="N2106" s="10" t="s">
        <v>77</v>
      </c>
      <c r="O2106" s="10">
        <v>0</v>
      </c>
      <c r="P2106" s="10" t="s">
        <v>78</v>
      </c>
      <c r="Q2106" s="10" t="s">
        <v>78</v>
      </c>
      <c r="R2106" s="10" t="s">
        <v>78</v>
      </c>
      <c r="S2106" s="10" t="s">
        <v>78</v>
      </c>
      <c r="T2106" s="8" t="s">
        <v>80</v>
      </c>
      <c r="U2106" s="7" t="s">
        <v>465</v>
      </c>
      <c r="V2106" s="8" t="s">
        <v>466</v>
      </c>
      <c r="W2106" s="7" t="s">
        <v>83</v>
      </c>
      <c r="X2106" s="11" t="s">
        <v>463</v>
      </c>
      <c r="Y2106" s="8">
        <v>381</v>
      </c>
      <c r="Z2106" s="8" t="s">
        <v>464</v>
      </c>
      <c r="AA2106" s="7" t="s">
        <v>263</v>
      </c>
      <c r="AB2106" s="12" t="s">
        <v>264</v>
      </c>
      <c r="AC2106" s="4">
        <f t="shared" si="320"/>
        <v>1</v>
      </c>
      <c r="AD2106" s="2">
        <f>IF(COUNTIF(D$2:D2106,D2106)&gt;1,0,1)</f>
        <v>0</v>
      </c>
      <c r="AG2106" s="2">
        <f t="shared" si="321"/>
        <v>0</v>
      </c>
      <c r="AH2106" s="2">
        <f t="shared" si="327"/>
        <v>0</v>
      </c>
      <c r="AI2106" s="2">
        <f t="shared" si="322"/>
        <v>0</v>
      </c>
      <c r="AJ2106" s="44" t="str">
        <f t="shared" si="323"/>
        <v>80043321130520174W</v>
      </c>
      <c r="AK2106" s="2">
        <f>IF(COUNTIF(AJ$2:AJ2106,AJ2106)&gt;1,0,1)</f>
        <v>1</v>
      </c>
      <c r="AL2106" s="2">
        <f t="shared" si="324"/>
        <v>0</v>
      </c>
      <c r="AM2106" s="2">
        <f t="shared" si="325"/>
        <v>0</v>
      </c>
      <c r="AN2106" s="2">
        <f t="shared" si="326"/>
        <v>0</v>
      </c>
      <c r="AO2106" s="2" t="str">
        <f>VLOOKUP(D2106,'[1]Matriculados PD 2015_2019'!$D:$F,3,0)</f>
        <v>completo</v>
      </c>
      <c r="AP2106" s="2">
        <f t="shared" si="328"/>
        <v>0</v>
      </c>
      <c r="AQ2106" s="2">
        <f t="shared" si="329"/>
        <v>0</v>
      </c>
    </row>
    <row r="2107" spans="1:43">
      <c r="A2107">
        <v>532</v>
      </c>
      <c r="B2107" s="5" t="s">
        <v>413</v>
      </c>
      <c r="C2107" s="13" t="s">
        <v>120</v>
      </c>
      <c r="D2107" s="13">
        <v>800433211</v>
      </c>
      <c r="E2107" s="13">
        <v>20089496</v>
      </c>
      <c r="F2107" s="13">
        <v>102483</v>
      </c>
      <c r="G2107" s="14" t="s">
        <v>1301</v>
      </c>
      <c r="H2107" s="13" t="s">
        <v>83</v>
      </c>
      <c r="I2107" s="13" t="s">
        <v>991</v>
      </c>
      <c r="J2107" s="14" t="s">
        <v>75</v>
      </c>
      <c r="K2107" s="14" t="s">
        <v>1302</v>
      </c>
      <c r="L2107" s="13">
        <v>2019</v>
      </c>
      <c r="M2107" s="15">
        <v>43903</v>
      </c>
      <c r="N2107" s="16" t="s">
        <v>77</v>
      </c>
      <c r="O2107" s="16">
        <v>0</v>
      </c>
      <c r="P2107" s="16" t="s">
        <v>78</v>
      </c>
      <c r="Q2107" s="16" t="s">
        <v>78</v>
      </c>
      <c r="R2107" s="16" t="s">
        <v>78</v>
      </c>
      <c r="S2107" s="16" t="s">
        <v>78</v>
      </c>
      <c r="T2107" s="14" t="s">
        <v>90</v>
      </c>
      <c r="U2107" s="13" t="s">
        <v>461</v>
      </c>
      <c r="V2107" s="14" t="s">
        <v>462</v>
      </c>
      <c r="W2107" s="13" t="s">
        <v>83</v>
      </c>
      <c r="X2107" s="17" t="s">
        <v>463</v>
      </c>
      <c r="Y2107" s="14">
        <v>381</v>
      </c>
      <c r="Z2107" s="14" t="s">
        <v>464</v>
      </c>
      <c r="AA2107" s="13" t="s">
        <v>263</v>
      </c>
      <c r="AB2107" s="18" t="s">
        <v>264</v>
      </c>
      <c r="AC2107" s="4">
        <f t="shared" si="320"/>
        <v>1</v>
      </c>
      <c r="AD2107" s="2">
        <f>IF(COUNTIF(D$2:D2107,D2107)&gt;1,0,1)</f>
        <v>0</v>
      </c>
      <c r="AG2107" s="2">
        <f t="shared" si="321"/>
        <v>0</v>
      </c>
      <c r="AH2107" s="2">
        <f t="shared" si="327"/>
        <v>0</v>
      </c>
      <c r="AI2107" s="2">
        <f t="shared" si="322"/>
        <v>0</v>
      </c>
      <c r="AJ2107" s="44" t="str">
        <f t="shared" si="323"/>
        <v>80043321125953297M</v>
      </c>
      <c r="AK2107" s="2">
        <f>IF(COUNTIF(AJ$2:AJ2107,AJ2107)&gt;1,0,1)</f>
        <v>0</v>
      </c>
      <c r="AL2107" s="2">
        <f t="shared" si="324"/>
        <v>0</v>
      </c>
      <c r="AM2107" s="2">
        <f t="shared" si="325"/>
        <v>0</v>
      </c>
      <c r="AN2107" s="2">
        <f t="shared" si="326"/>
        <v>0</v>
      </c>
      <c r="AO2107" s="2" t="str">
        <f>VLOOKUP(D2107,'[1]Matriculados PD 2015_2019'!$D:$F,3,0)</f>
        <v>completo</v>
      </c>
      <c r="AP2107" s="2">
        <f t="shared" si="328"/>
        <v>0</v>
      </c>
      <c r="AQ2107" s="2">
        <f t="shared" si="329"/>
        <v>0</v>
      </c>
    </row>
    <row r="2108" spans="1:43">
      <c r="A2108">
        <v>531</v>
      </c>
      <c r="B2108" s="5" t="s">
        <v>277</v>
      </c>
      <c r="C2108" s="13" t="s">
        <v>91</v>
      </c>
      <c r="D2108" s="13" t="s">
        <v>1191</v>
      </c>
      <c r="E2108" s="13">
        <v>20042486</v>
      </c>
      <c r="F2108" s="13">
        <v>102482</v>
      </c>
      <c r="G2108" s="14" t="s">
        <v>1192</v>
      </c>
      <c r="H2108" s="13" t="s">
        <v>73</v>
      </c>
      <c r="I2108" s="13" t="s">
        <v>1193</v>
      </c>
      <c r="J2108" s="14" t="s">
        <v>75</v>
      </c>
      <c r="K2108" s="14" t="s">
        <v>1194</v>
      </c>
      <c r="L2108" s="13">
        <v>2019</v>
      </c>
      <c r="M2108" s="15">
        <v>43847</v>
      </c>
      <c r="N2108" s="16" t="s">
        <v>77</v>
      </c>
      <c r="O2108" s="16">
        <v>0</v>
      </c>
      <c r="P2108" s="16" t="s">
        <v>78</v>
      </c>
      <c r="Q2108" s="16" t="s">
        <v>79</v>
      </c>
      <c r="R2108" s="16" t="s">
        <v>78</v>
      </c>
      <c r="S2108" s="16" t="s">
        <v>78</v>
      </c>
      <c r="T2108" s="14" t="s">
        <v>80</v>
      </c>
      <c r="U2108" s="13" t="s">
        <v>332</v>
      </c>
      <c r="V2108" s="14" t="s">
        <v>333</v>
      </c>
      <c r="W2108" s="13" t="s">
        <v>83</v>
      </c>
      <c r="X2108" s="17" t="s">
        <v>2109</v>
      </c>
      <c r="Y2108" s="14">
        <v>610</v>
      </c>
      <c r="Z2108" s="14" t="s">
        <v>294</v>
      </c>
      <c r="AA2108" s="13" t="s">
        <v>79</v>
      </c>
      <c r="AB2108" s="18" t="s">
        <v>86</v>
      </c>
      <c r="AC2108" s="4">
        <f t="shared" si="320"/>
        <v>1</v>
      </c>
      <c r="AD2108" s="2">
        <f>IF(COUNTIF(D$2:D2108,D2108)&gt;1,0,1)</f>
        <v>1</v>
      </c>
      <c r="AG2108" s="2">
        <f t="shared" si="321"/>
        <v>1</v>
      </c>
      <c r="AH2108" s="2">
        <f t="shared" si="327"/>
        <v>0</v>
      </c>
      <c r="AI2108" s="2">
        <f t="shared" si="322"/>
        <v>1</v>
      </c>
      <c r="AJ2108" s="44" t="str">
        <f t="shared" si="323"/>
        <v>Y3175284X30477760T</v>
      </c>
      <c r="AK2108" s="2">
        <f>IF(COUNTIF(AJ$2:AJ2108,AJ2108)&gt;1,0,1)</f>
        <v>1</v>
      </c>
      <c r="AL2108" s="2">
        <f t="shared" si="324"/>
        <v>1</v>
      </c>
      <c r="AM2108" s="2">
        <f t="shared" si="325"/>
        <v>0</v>
      </c>
      <c r="AN2108" s="2">
        <f t="shared" si="326"/>
        <v>1</v>
      </c>
      <c r="AO2108" s="2" t="str">
        <f>VLOOKUP(D2108,'[1]Matriculados PD 2015_2019'!$D:$F,3,0)</f>
        <v>completo</v>
      </c>
      <c r="AP2108" s="2">
        <f t="shared" si="328"/>
        <v>1</v>
      </c>
      <c r="AQ2108" s="2">
        <f t="shared" si="329"/>
        <v>0</v>
      </c>
    </row>
    <row r="2109" spans="1:43">
      <c r="A2109">
        <v>531</v>
      </c>
      <c r="B2109" s="6" t="s">
        <v>277</v>
      </c>
      <c r="C2109" s="7" t="s">
        <v>91</v>
      </c>
      <c r="D2109" s="7" t="s">
        <v>1191</v>
      </c>
      <c r="E2109" s="7">
        <v>20042486</v>
      </c>
      <c r="F2109" s="7">
        <v>102482</v>
      </c>
      <c r="G2109" s="8" t="s">
        <v>1192</v>
      </c>
      <c r="H2109" s="7" t="s">
        <v>73</v>
      </c>
      <c r="I2109" s="7" t="s">
        <v>1193</v>
      </c>
      <c r="J2109" s="8" t="s">
        <v>75</v>
      </c>
      <c r="K2109" s="8" t="s">
        <v>1194</v>
      </c>
      <c r="L2109" s="7">
        <v>2019</v>
      </c>
      <c r="M2109" s="9">
        <v>43847</v>
      </c>
      <c r="N2109" s="10" t="s">
        <v>77</v>
      </c>
      <c r="O2109" s="10">
        <v>0</v>
      </c>
      <c r="P2109" s="10" t="s">
        <v>78</v>
      </c>
      <c r="Q2109" s="10" t="s">
        <v>79</v>
      </c>
      <c r="R2109" s="10" t="s">
        <v>78</v>
      </c>
      <c r="S2109" s="10" t="s">
        <v>78</v>
      </c>
      <c r="T2109" s="8" t="s">
        <v>80</v>
      </c>
      <c r="U2109" s="7" t="s">
        <v>292</v>
      </c>
      <c r="V2109" s="8" t="s">
        <v>293</v>
      </c>
      <c r="W2109" s="7" t="s">
        <v>83</v>
      </c>
      <c r="X2109" s="11" t="s">
        <v>2109</v>
      </c>
      <c r="Y2109" s="8">
        <v>610</v>
      </c>
      <c r="Z2109" s="8" t="s">
        <v>294</v>
      </c>
      <c r="AA2109" s="7" t="s">
        <v>79</v>
      </c>
      <c r="AB2109" s="12" t="s">
        <v>86</v>
      </c>
      <c r="AC2109" s="4">
        <f t="shared" si="320"/>
        <v>1</v>
      </c>
      <c r="AD2109" s="2">
        <f>IF(COUNTIF(D$2:D2109,D2109)&gt;1,0,1)</f>
        <v>0</v>
      </c>
      <c r="AG2109" s="2">
        <f t="shared" si="321"/>
        <v>0</v>
      </c>
      <c r="AH2109" s="2">
        <f t="shared" si="327"/>
        <v>0</v>
      </c>
      <c r="AI2109" s="2">
        <f t="shared" si="322"/>
        <v>0</v>
      </c>
      <c r="AJ2109" s="44" t="str">
        <f t="shared" si="323"/>
        <v>Y3175284X30801943K</v>
      </c>
      <c r="AK2109" s="2">
        <f>IF(COUNTIF(AJ$2:AJ2109,AJ2109)&gt;1,0,1)</f>
        <v>1</v>
      </c>
      <c r="AL2109" s="2">
        <f t="shared" si="324"/>
        <v>0</v>
      </c>
      <c r="AM2109" s="2">
        <f t="shared" si="325"/>
        <v>0</v>
      </c>
      <c r="AN2109" s="2">
        <f t="shared" si="326"/>
        <v>0</v>
      </c>
      <c r="AO2109" s="2" t="str">
        <f>VLOOKUP(D2109,'[1]Matriculados PD 2015_2019'!$D:$F,3,0)</f>
        <v>completo</v>
      </c>
      <c r="AP2109" s="2">
        <f t="shared" si="328"/>
        <v>0</v>
      </c>
      <c r="AQ2109" s="2">
        <f t="shared" si="329"/>
        <v>0</v>
      </c>
    </row>
    <row r="2110" spans="1:43">
      <c r="A2110">
        <v>531</v>
      </c>
      <c r="B2110" s="5" t="s">
        <v>277</v>
      </c>
      <c r="C2110" s="13" t="s">
        <v>91</v>
      </c>
      <c r="D2110" s="13" t="s">
        <v>1191</v>
      </c>
      <c r="E2110" s="13">
        <v>20042486</v>
      </c>
      <c r="F2110" s="13">
        <v>102482</v>
      </c>
      <c r="G2110" s="14" t="s">
        <v>1192</v>
      </c>
      <c r="H2110" s="13" t="s">
        <v>73</v>
      </c>
      <c r="I2110" s="13" t="s">
        <v>1193</v>
      </c>
      <c r="J2110" s="14" t="s">
        <v>75</v>
      </c>
      <c r="K2110" s="14" t="s">
        <v>1194</v>
      </c>
      <c r="L2110" s="13">
        <v>2019</v>
      </c>
      <c r="M2110" s="15">
        <v>43847</v>
      </c>
      <c r="N2110" s="16" t="s">
        <v>77</v>
      </c>
      <c r="O2110" s="16">
        <v>0</v>
      </c>
      <c r="P2110" s="16" t="s">
        <v>78</v>
      </c>
      <c r="Q2110" s="16" t="s">
        <v>79</v>
      </c>
      <c r="R2110" s="16" t="s">
        <v>78</v>
      </c>
      <c r="S2110" s="16" t="s">
        <v>78</v>
      </c>
      <c r="T2110" s="14" t="s">
        <v>90</v>
      </c>
      <c r="U2110" s="13" t="s">
        <v>292</v>
      </c>
      <c r="V2110" s="14" t="s">
        <v>293</v>
      </c>
      <c r="W2110" s="13" t="s">
        <v>83</v>
      </c>
      <c r="X2110" s="17" t="s">
        <v>2109</v>
      </c>
      <c r="Y2110" s="14">
        <v>610</v>
      </c>
      <c r="Z2110" s="14" t="s">
        <v>294</v>
      </c>
      <c r="AA2110" s="13" t="s">
        <v>79</v>
      </c>
      <c r="AB2110" s="18" t="s">
        <v>86</v>
      </c>
      <c r="AC2110" s="4">
        <f t="shared" si="320"/>
        <v>1</v>
      </c>
      <c r="AD2110" s="2">
        <f>IF(COUNTIF(D$2:D2110,D2110)&gt;1,0,1)</f>
        <v>0</v>
      </c>
      <c r="AG2110" s="2">
        <f t="shared" si="321"/>
        <v>0</v>
      </c>
      <c r="AH2110" s="2">
        <f t="shared" si="327"/>
        <v>0</v>
      </c>
      <c r="AI2110" s="2">
        <f t="shared" si="322"/>
        <v>0</v>
      </c>
      <c r="AJ2110" s="44" t="str">
        <f t="shared" si="323"/>
        <v>Y3175284X30801943K</v>
      </c>
      <c r="AK2110" s="2">
        <f>IF(COUNTIF(AJ$2:AJ2110,AJ2110)&gt;1,0,1)</f>
        <v>0</v>
      </c>
      <c r="AL2110" s="2">
        <f t="shared" si="324"/>
        <v>0</v>
      </c>
      <c r="AM2110" s="2">
        <f t="shared" si="325"/>
        <v>0</v>
      </c>
      <c r="AN2110" s="2">
        <f t="shared" si="326"/>
        <v>0</v>
      </c>
      <c r="AO2110" s="2" t="str">
        <f>VLOOKUP(D2110,'[1]Matriculados PD 2015_2019'!$D:$F,3,0)</f>
        <v>completo</v>
      </c>
      <c r="AP2110" s="2">
        <f t="shared" si="328"/>
        <v>0</v>
      </c>
      <c r="AQ2110" s="2">
        <f t="shared" si="329"/>
        <v>0</v>
      </c>
    </row>
    <row r="2111" spans="1:43">
      <c r="A2111">
        <v>531</v>
      </c>
      <c r="B2111" s="6" t="s">
        <v>277</v>
      </c>
      <c r="C2111" s="7" t="s">
        <v>120</v>
      </c>
      <c r="D2111" s="7" t="s">
        <v>1249</v>
      </c>
      <c r="E2111" s="7">
        <v>10356193</v>
      </c>
      <c r="F2111" s="7">
        <v>102482</v>
      </c>
      <c r="G2111" s="8" t="s">
        <v>1250</v>
      </c>
      <c r="H2111" s="7" t="s">
        <v>73</v>
      </c>
      <c r="I2111" s="7" t="s">
        <v>74</v>
      </c>
      <c r="J2111" s="8" t="s">
        <v>75</v>
      </c>
      <c r="K2111" s="8" t="s">
        <v>1251</v>
      </c>
      <c r="L2111" s="7">
        <v>2019</v>
      </c>
      <c r="M2111" s="9">
        <v>43865</v>
      </c>
      <c r="N2111" s="10" t="s">
        <v>77</v>
      </c>
      <c r="O2111" s="10">
        <v>0</v>
      </c>
      <c r="P2111" s="10" t="s">
        <v>78</v>
      </c>
      <c r="Q2111" s="10" t="s">
        <v>78</v>
      </c>
      <c r="R2111" s="10" t="s">
        <v>78</v>
      </c>
      <c r="S2111" s="10" t="s">
        <v>78</v>
      </c>
      <c r="T2111" s="8" t="s">
        <v>80</v>
      </c>
      <c r="U2111" s="7" t="s">
        <v>281</v>
      </c>
      <c r="V2111" s="8" t="s">
        <v>282</v>
      </c>
      <c r="W2111" s="7" t="s">
        <v>73</v>
      </c>
      <c r="X2111" s="11" t="s">
        <v>283</v>
      </c>
      <c r="Y2111" s="8">
        <v>410</v>
      </c>
      <c r="Z2111" s="8" t="s">
        <v>284</v>
      </c>
      <c r="AA2111" s="7" t="s">
        <v>99</v>
      </c>
      <c r="AB2111" s="12" t="s">
        <v>100</v>
      </c>
      <c r="AC2111" s="4">
        <f t="shared" si="320"/>
        <v>1</v>
      </c>
      <c r="AD2111" s="2">
        <f>IF(COUNTIF(D$2:D2111,D2111)&gt;1,0,1)</f>
        <v>1</v>
      </c>
      <c r="AG2111" s="2">
        <f t="shared" si="321"/>
        <v>0</v>
      </c>
      <c r="AH2111" s="2">
        <f t="shared" si="327"/>
        <v>0</v>
      </c>
      <c r="AI2111" s="2">
        <f t="shared" si="322"/>
        <v>1</v>
      </c>
      <c r="AJ2111" s="44" t="str">
        <f t="shared" si="323"/>
        <v>45745300W30432284H</v>
      </c>
      <c r="AK2111" s="2">
        <f>IF(COUNTIF(AJ$2:AJ2111,AJ2111)&gt;1,0,1)</f>
        <v>1</v>
      </c>
      <c r="AL2111" s="2">
        <f t="shared" si="324"/>
        <v>1</v>
      </c>
      <c r="AM2111" s="2">
        <f t="shared" si="325"/>
        <v>0</v>
      </c>
      <c r="AN2111" s="2">
        <f t="shared" si="326"/>
        <v>0</v>
      </c>
      <c r="AO2111" s="2" t="str">
        <f>VLOOKUP(D2111,'[1]Matriculados PD 2015_2019'!$D:$F,3,0)</f>
        <v>completo</v>
      </c>
      <c r="AP2111" s="2">
        <f t="shared" si="328"/>
        <v>1</v>
      </c>
      <c r="AQ2111" s="2">
        <f t="shared" si="329"/>
        <v>0</v>
      </c>
    </row>
    <row r="2112" spans="1:43">
      <c r="A2112">
        <v>531</v>
      </c>
      <c r="B2112" s="5" t="s">
        <v>277</v>
      </c>
      <c r="C2112" s="13" t="s">
        <v>120</v>
      </c>
      <c r="D2112" s="13" t="s">
        <v>1249</v>
      </c>
      <c r="E2112" s="13">
        <v>10356193</v>
      </c>
      <c r="F2112" s="13">
        <v>102482</v>
      </c>
      <c r="G2112" s="14" t="s">
        <v>1250</v>
      </c>
      <c r="H2112" s="13" t="s">
        <v>73</v>
      </c>
      <c r="I2112" s="13" t="s">
        <v>74</v>
      </c>
      <c r="J2112" s="14" t="s">
        <v>75</v>
      </c>
      <c r="K2112" s="14" t="s">
        <v>1251</v>
      </c>
      <c r="L2112" s="13">
        <v>2019</v>
      </c>
      <c r="M2112" s="15">
        <v>43865</v>
      </c>
      <c r="N2112" s="16" t="s">
        <v>77</v>
      </c>
      <c r="O2112" s="16">
        <v>0</v>
      </c>
      <c r="P2112" s="16" t="s">
        <v>78</v>
      </c>
      <c r="Q2112" s="16" t="s">
        <v>78</v>
      </c>
      <c r="R2112" s="16" t="s">
        <v>78</v>
      </c>
      <c r="S2112" s="16" t="s">
        <v>78</v>
      </c>
      <c r="T2112" s="14" t="s">
        <v>80</v>
      </c>
      <c r="U2112" s="13" t="s">
        <v>285</v>
      </c>
      <c r="V2112" s="14" t="s">
        <v>286</v>
      </c>
      <c r="W2112" s="13" t="s">
        <v>83</v>
      </c>
      <c r="X2112" s="17" t="s">
        <v>283</v>
      </c>
      <c r="Y2112" s="14">
        <v>410</v>
      </c>
      <c r="Z2112" s="14" t="s">
        <v>284</v>
      </c>
      <c r="AA2112" s="13" t="s">
        <v>99</v>
      </c>
      <c r="AB2112" s="18" t="s">
        <v>100</v>
      </c>
      <c r="AC2112" s="4">
        <f t="shared" si="320"/>
        <v>1</v>
      </c>
      <c r="AD2112" s="2">
        <f>IF(COUNTIF(D$2:D2112,D2112)&gt;1,0,1)</f>
        <v>0</v>
      </c>
      <c r="AG2112" s="2">
        <f t="shared" si="321"/>
        <v>0</v>
      </c>
      <c r="AH2112" s="2">
        <f t="shared" si="327"/>
        <v>0</v>
      </c>
      <c r="AI2112" s="2">
        <f t="shared" si="322"/>
        <v>0</v>
      </c>
      <c r="AJ2112" s="44" t="str">
        <f t="shared" si="323"/>
        <v>45745300W30534904N</v>
      </c>
      <c r="AK2112" s="2">
        <f>IF(COUNTIF(AJ$2:AJ2112,AJ2112)&gt;1,0,1)</f>
        <v>1</v>
      </c>
      <c r="AL2112" s="2">
        <f t="shared" si="324"/>
        <v>0</v>
      </c>
      <c r="AM2112" s="2">
        <f t="shared" si="325"/>
        <v>0</v>
      </c>
      <c r="AN2112" s="2">
        <f t="shared" si="326"/>
        <v>0</v>
      </c>
      <c r="AO2112" s="2" t="str">
        <f>VLOOKUP(D2112,'[1]Matriculados PD 2015_2019'!$D:$F,3,0)</f>
        <v>completo</v>
      </c>
      <c r="AP2112" s="2">
        <f t="shared" si="328"/>
        <v>0</v>
      </c>
      <c r="AQ2112" s="2">
        <f t="shared" si="329"/>
        <v>0</v>
      </c>
    </row>
    <row r="2113" spans="1:43">
      <c r="A2113">
        <v>531</v>
      </c>
      <c r="B2113" s="6" t="s">
        <v>277</v>
      </c>
      <c r="C2113" s="7" t="s">
        <v>120</v>
      </c>
      <c r="D2113" s="7" t="s">
        <v>1249</v>
      </c>
      <c r="E2113" s="7">
        <v>10356193</v>
      </c>
      <c r="F2113" s="7">
        <v>102482</v>
      </c>
      <c r="G2113" s="8" t="s">
        <v>1250</v>
      </c>
      <c r="H2113" s="7" t="s">
        <v>73</v>
      </c>
      <c r="I2113" s="7" t="s">
        <v>74</v>
      </c>
      <c r="J2113" s="8" t="s">
        <v>75</v>
      </c>
      <c r="K2113" s="8" t="s">
        <v>1251</v>
      </c>
      <c r="L2113" s="7">
        <v>2019</v>
      </c>
      <c r="M2113" s="9">
        <v>43865</v>
      </c>
      <c r="N2113" s="10" t="s">
        <v>77</v>
      </c>
      <c r="O2113" s="10">
        <v>0</v>
      </c>
      <c r="P2113" s="10" t="s">
        <v>78</v>
      </c>
      <c r="Q2113" s="10" t="s">
        <v>78</v>
      </c>
      <c r="R2113" s="10" t="s">
        <v>78</v>
      </c>
      <c r="S2113" s="10" t="s">
        <v>78</v>
      </c>
      <c r="T2113" s="8" t="s">
        <v>80</v>
      </c>
      <c r="U2113" s="7" t="s">
        <v>1252</v>
      </c>
      <c r="V2113" s="8" t="s">
        <v>1253</v>
      </c>
      <c r="W2113" s="7" t="s">
        <v>83</v>
      </c>
      <c r="X2113" s="11" t="s">
        <v>283</v>
      </c>
      <c r="Y2113" s="8">
        <v>410</v>
      </c>
      <c r="Z2113" s="8" t="s">
        <v>284</v>
      </c>
      <c r="AA2113" s="7" t="s">
        <v>99</v>
      </c>
      <c r="AB2113" s="12" t="s">
        <v>100</v>
      </c>
      <c r="AC2113" s="4">
        <f t="shared" si="320"/>
        <v>1</v>
      </c>
      <c r="AD2113" s="2">
        <f>IF(COUNTIF(D$2:D2113,D2113)&gt;1,0,1)</f>
        <v>0</v>
      </c>
      <c r="AG2113" s="2">
        <f t="shared" si="321"/>
        <v>0</v>
      </c>
      <c r="AH2113" s="2">
        <f t="shared" si="327"/>
        <v>0</v>
      </c>
      <c r="AI2113" s="2">
        <f t="shared" si="322"/>
        <v>0</v>
      </c>
      <c r="AJ2113" s="44" t="str">
        <f t="shared" si="323"/>
        <v>45745300W79221791Q</v>
      </c>
      <c r="AK2113" s="2">
        <f>IF(COUNTIF(AJ$2:AJ2113,AJ2113)&gt;1,0,1)</f>
        <v>1</v>
      </c>
      <c r="AL2113" s="2">
        <f t="shared" si="324"/>
        <v>0</v>
      </c>
      <c r="AM2113" s="2">
        <f t="shared" si="325"/>
        <v>0</v>
      </c>
      <c r="AN2113" s="2">
        <f t="shared" si="326"/>
        <v>0</v>
      </c>
      <c r="AO2113" s="2" t="str">
        <f>VLOOKUP(D2113,'[1]Matriculados PD 2015_2019'!$D:$F,3,0)</f>
        <v>completo</v>
      </c>
      <c r="AP2113" s="2">
        <f t="shared" si="328"/>
        <v>0</v>
      </c>
      <c r="AQ2113" s="2">
        <f t="shared" si="329"/>
        <v>0</v>
      </c>
    </row>
    <row r="2114" spans="1:43">
      <c r="A2114">
        <v>531</v>
      </c>
      <c r="B2114" s="5" t="s">
        <v>277</v>
      </c>
      <c r="C2114" s="13" t="s">
        <v>120</v>
      </c>
      <c r="D2114" s="13" t="s">
        <v>1249</v>
      </c>
      <c r="E2114" s="13">
        <v>10356193</v>
      </c>
      <c r="F2114" s="13">
        <v>102482</v>
      </c>
      <c r="G2114" s="14" t="s">
        <v>1250</v>
      </c>
      <c r="H2114" s="13" t="s">
        <v>73</v>
      </c>
      <c r="I2114" s="13" t="s">
        <v>74</v>
      </c>
      <c r="J2114" s="14" t="s">
        <v>75</v>
      </c>
      <c r="K2114" s="14" t="s">
        <v>1251</v>
      </c>
      <c r="L2114" s="13">
        <v>2019</v>
      </c>
      <c r="M2114" s="15">
        <v>43865</v>
      </c>
      <c r="N2114" s="16" t="s">
        <v>77</v>
      </c>
      <c r="O2114" s="16">
        <v>0</v>
      </c>
      <c r="P2114" s="16" t="s">
        <v>78</v>
      </c>
      <c r="Q2114" s="16" t="s">
        <v>78</v>
      </c>
      <c r="R2114" s="16" t="s">
        <v>78</v>
      </c>
      <c r="S2114" s="16" t="s">
        <v>78</v>
      </c>
      <c r="T2114" s="14" t="s">
        <v>90</v>
      </c>
      <c r="U2114" s="13" t="s">
        <v>285</v>
      </c>
      <c r="V2114" s="14" t="s">
        <v>286</v>
      </c>
      <c r="W2114" s="13" t="s">
        <v>83</v>
      </c>
      <c r="X2114" s="17" t="s">
        <v>283</v>
      </c>
      <c r="Y2114" s="14">
        <v>410</v>
      </c>
      <c r="Z2114" s="14" t="s">
        <v>284</v>
      </c>
      <c r="AA2114" s="13" t="s">
        <v>99</v>
      </c>
      <c r="AB2114" s="18" t="s">
        <v>100</v>
      </c>
      <c r="AC2114" s="4">
        <f t="shared" ref="AC2114:AC2177" si="330">IF(N2114="","SIN NOTA",IF(N2114="NP","NP",1))</f>
        <v>1</v>
      </c>
      <c r="AD2114" s="2">
        <f>IF(COUNTIF(D$2:D2114,D2114)&gt;1,0,1)</f>
        <v>0</v>
      </c>
      <c r="AG2114" s="2">
        <f t="shared" ref="AG2114:AG2177" si="331">IF(AD2114=1,IF(Q2114="S",1,0),0)</f>
        <v>0</v>
      </c>
      <c r="AH2114" s="2">
        <f t="shared" si="327"/>
        <v>0</v>
      </c>
      <c r="AI2114" s="2">
        <f t="shared" ref="AI2114:AI2177" si="332">IF(AD2114=1,IF(N2114="Y",1,0),0)</f>
        <v>0</v>
      </c>
      <c r="AJ2114" s="44" t="str">
        <f t="shared" ref="AJ2114:AJ2177" si="333">D2114&amp;U2114</f>
        <v>45745300W30534904N</v>
      </c>
      <c r="AK2114" s="2">
        <f>IF(COUNTIF(AJ$2:AJ2114,AJ2114)&gt;1,0,1)</f>
        <v>0</v>
      </c>
      <c r="AL2114" s="2">
        <f t="shared" ref="AL2114:AL2177" si="334">IF(AD2114=1,IF(SUMIF(D:D,D2114,AK:AK)&gt;1,1,0),0)</f>
        <v>0</v>
      </c>
      <c r="AM2114" s="2">
        <f t="shared" ref="AM2114:AM2177" si="335">IF(AD2114=1,IF(S2114="S",1,0),0)</f>
        <v>0</v>
      </c>
      <c r="AN2114" s="2">
        <f t="shared" ref="AN2114:AN2177" si="336">IF(AD2114=1,IF(I2114="E",0,1),0)</f>
        <v>0</v>
      </c>
      <c r="AO2114" s="2" t="str">
        <f>VLOOKUP(D2114,'[1]Matriculados PD 2015_2019'!$D:$F,3,0)</f>
        <v>completo</v>
      </c>
      <c r="AP2114" s="2">
        <f t="shared" si="328"/>
        <v>0</v>
      </c>
      <c r="AQ2114" s="2">
        <f t="shared" si="329"/>
        <v>0</v>
      </c>
    </row>
    <row r="2115" spans="1:43">
      <c r="A2115">
        <v>530</v>
      </c>
      <c r="B2115" s="6" t="s">
        <v>1</v>
      </c>
      <c r="C2115" s="7" t="s">
        <v>120</v>
      </c>
      <c r="D2115" s="7" t="s">
        <v>1095</v>
      </c>
      <c r="E2115" s="7">
        <v>1081517</v>
      </c>
      <c r="F2115" s="7">
        <v>102481</v>
      </c>
      <c r="G2115" s="8" t="s">
        <v>1096</v>
      </c>
      <c r="H2115" s="7" t="s">
        <v>73</v>
      </c>
      <c r="I2115" s="7" t="s">
        <v>74</v>
      </c>
      <c r="J2115" s="8" t="s">
        <v>75</v>
      </c>
      <c r="K2115" s="8" t="s">
        <v>1097</v>
      </c>
      <c r="L2115" s="7">
        <v>2019</v>
      </c>
      <c r="M2115" s="9">
        <v>43861</v>
      </c>
      <c r="N2115" s="10" t="s">
        <v>77</v>
      </c>
      <c r="O2115" s="10">
        <v>0</v>
      </c>
      <c r="P2115" s="10" t="s">
        <v>78</v>
      </c>
      <c r="Q2115" s="10" t="s">
        <v>78</v>
      </c>
      <c r="R2115" s="10" t="s">
        <v>78</v>
      </c>
      <c r="S2115" s="10" t="s">
        <v>78</v>
      </c>
      <c r="T2115" s="8" t="s">
        <v>80</v>
      </c>
      <c r="U2115" s="7" t="s">
        <v>1098</v>
      </c>
      <c r="V2115" s="8" t="s">
        <v>1099</v>
      </c>
      <c r="W2115" s="7" t="s">
        <v>83</v>
      </c>
      <c r="X2115" s="11" t="s">
        <v>137</v>
      </c>
      <c r="Y2115" s="8">
        <v>420</v>
      </c>
      <c r="Z2115" s="8" t="s">
        <v>137</v>
      </c>
      <c r="AA2115" s="7" t="s">
        <v>99</v>
      </c>
      <c r="AB2115" s="12" t="s">
        <v>100</v>
      </c>
      <c r="AC2115" s="4">
        <f t="shared" si="330"/>
        <v>1</v>
      </c>
      <c r="AD2115" s="2">
        <f>IF(COUNTIF(D$2:D2115,D2115)&gt;1,0,1)</f>
        <v>1</v>
      </c>
      <c r="AG2115" s="2">
        <f t="shared" si="331"/>
        <v>0</v>
      </c>
      <c r="AH2115" s="2">
        <f t="shared" ref="AH2115:AH2178" si="337">IF(AD2115=1,IF(R2115="S",1,0),0)</f>
        <v>0</v>
      </c>
      <c r="AI2115" s="2">
        <f t="shared" si="332"/>
        <v>1</v>
      </c>
      <c r="AJ2115" s="44" t="str">
        <f t="shared" si="333"/>
        <v>30992639R71439997L</v>
      </c>
      <c r="AK2115" s="2">
        <f>IF(COUNTIF(AJ$2:AJ2115,AJ2115)&gt;1,0,1)</f>
        <v>1</v>
      </c>
      <c r="AL2115" s="2">
        <f t="shared" si="334"/>
        <v>1</v>
      </c>
      <c r="AM2115" s="2">
        <f t="shared" si="335"/>
        <v>0</v>
      </c>
      <c r="AN2115" s="2">
        <f t="shared" si="336"/>
        <v>0</v>
      </c>
      <c r="AO2115" s="2" t="str">
        <f>VLOOKUP(D2115,'[1]Matriculados PD 2015_2019'!$D:$F,3,0)</f>
        <v>completo</v>
      </c>
      <c r="AP2115" s="2">
        <f t="shared" ref="AP2115:AP2178" si="338">IF(AD2115=1,IF(AO2115="completo",1,0),0)</f>
        <v>1</v>
      </c>
      <c r="AQ2115" s="2">
        <f t="shared" ref="AQ2115:AQ2178" si="339">IF(AD2115=1,IF(AO2115="parcial",1,0),0)</f>
        <v>0</v>
      </c>
    </row>
    <row r="2116" spans="1:43">
      <c r="A2116">
        <v>530</v>
      </c>
      <c r="B2116" s="5" t="s">
        <v>1</v>
      </c>
      <c r="C2116" s="13" t="s">
        <v>120</v>
      </c>
      <c r="D2116" s="13" t="s">
        <v>1095</v>
      </c>
      <c r="E2116" s="13">
        <v>1081517</v>
      </c>
      <c r="F2116" s="13">
        <v>102481</v>
      </c>
      <c r="G2116" s="14" t="s">
        <v>1096</v>
      </c>
      <c r="H2116" s="13" t="s">
        <v>73</v>
      </c>
      <c r="I2116" s="13" t="s">
        <v>74</v>
      </c>
      <c r="J2116" s="14" t="s">
        <v>75</v>
      </c>
      <c r="K2116" s="14" t="s">
        <v>1097</v>
      </c>
      <c r="L2116" s="13">
        <v>2019</v>
      </c>
      <c r="M2116" s="15">
        <v>43861</v>
      </c>
      <c r="N2116" s="16" t="s">
        <v>77</v>
      </c>
      <c r="O2116" s="16">
        <v>0</v>
      </c>
      <c r="P2116" s="16" t="s">
        <v>78</v>
      </c>
      <c r="Q2116" s="16" t="s">
        <v>78</v>
      </c>
      <c r="R2116" s="16" t="s">
        <v>78</v>
      </c>
      <c r="S2116" s="16" t="s">
        <v>78</v>
      </c>
      <c r="T2116" s="14" t="s">
        <v>80</v>
      </c>
      <c r="U2116" s="13" t="s">
        <v>1100</v>
      </c>
      <c r="V2116" s="14" t="s">
        <v>1101</v>
      </c>
      <c r="W2116" s="13" t="s">
        <v>73</v>
      </c>
      <c r="X2116" s="17" t="s">
        <v>137</v>
      </c>
      <c r="Y2116" s="14">
        <v>420</v>
      </c>
      <c r="Z2116" s="14" t="s">
        <v>137</v>
      </c>
      <c r="AA2116" s="13" t="s">
        <v>99</v>
      </c>
      <c r="AB2116" s="18" t="s">
        <v>100</v>
      </c>
      <c r="AC2116" s="4">
        <f t="shared" si="330"/>
        <v>1</v>
      </c>
      <c r="AD2116" s="2">
        <f>IF(COUNTIF(D$2:D2116,D2116)&gt;1,0,1)</f>
        <v>0</v>
      </c>
      <c r="AG2116" s="2">
        <f t="shared" si="331"/>
        <v>0</v>
      </c>
      <c r="AH2116" s="2">
        <f t="shared" si="337"/>
        <v>0</v>
      </c>
      <c r="AI2116" s="2">
        <f t="shared" si="332"/>
        <v>0</v>
      </c>
      <c r="AJ2116" s="44" t="str">
        <f t="shared" si="333"/>
        <v>30992639R75891956Y</v>
      </c>
      <c r="AK2116" s="2">
        <f>IF(COUNTIF(AJ$2:AJ2116,AJ2116)&gt;1,0,1)</f>
        <v>1</v>
      </c>
      <c r="AL2116" s="2">
        <f t="shared" si="334"/>
        <v>0</v>
      </c>
      <c r="AM2116" s="2">
        <f t="shared" si="335"/>
        <v>0</v>
      </c>
      <c r="AN2116" s="2">
        <f t="shared" si="336"/>
        <v>0</v>
      </c>
      <c r="AO2116" s="2" t="str">
        <f>VLOOKUP(D2116,'[1]Matriculados PD 2015_2019'!$D:$F,3,0)</f>
        <v>completo</v>
      </c>
      <c r="AP2116" s="2">
        <f t="shared" si="338"/>
        <v>0</v>
      </c>
      <c r="AQ2116" s="2">
        <f t="shared" si="339"/>
        <v>0</v>
      </c>
    </row>
    <row r="2117" spans="1:43">
      <c r="A2117">
        <v>530</v>
      </c>
      <c r="B2117" s="6" t="s">
        <v>1</v>
      </c>
      <c r="C2117" s="7" t="s">
        <v>120</v>
      </c>
      <c r="D2117" s="7" t="s">
        <v>1095</v>
      </c>
      <c r="E2117" s="7">
        <v>1081517</v>
      </c>
      <c r="F2117" s="7">
        <v>102481</v>
      </c>
      <c r="G2117" s="8" t="s">
        <v>1096</v>
      </c>
      <c r="H2117" s="7" t="s">
        <v>73</v>
      </c>
      <c r="I2117" s="7" t="s">
        <v>74</v>
      </c>
      <c r="J2117" s="8" t="s">
        <v>75</v>
      </c>
      <c r="K2117" s="8" t="s">
        <v>1097</v>
      </c>
      <c r="L2117" s="7">
        <v>2019</v>
      </c>
      <c r="M2117" s="9">
        <v>43861</v>
      </c>
      <c r="N2117" s="10" t="s">
        <v>77</v>
      </c>
      <c r="O2117" s="10">
        <v>0</v>
      </c>
      <c r="P2117" s="10" t="s">
        <v>78</v>
      </c>
      <c r="Q2117" s="10" t="s">
        <v>78</v>
      </c>
      <c r="R2117" s="10" t="s">
        <v>78</v>
      </c>
      <c r="S2117" s="10" t="s">
        <v>78</v>
      </c>
      <c r="T2117" s="8" t="s">
        <v>90</v>
      </c>
      <c r="U2117" s="7" t="s">
        <v>1102</v>
      </c>
      <c r="V2117" s="8" t="s">
        <v>1103</v>
      </c>
      <c r="W2117" s="7" t="s">
        <v>83</v>
      </c>
      <c r="X2117" s="11" t="s">
        <v>137</v>
      </c>
      <c r="Y2117" s="8">
        <v>420</v>
      </c>
      <c r="Z2117" s="8" t="s">
        <v>137</v>
      </c>
      <c r="AA2117" s="7" t="s">
        <v>99</v>
      </c>
      <c r="AB2117" s="12" t="s">
        <v>100</v>
      </c>
      <c r="AC2117" s="4">
        <f t="shared" si="330"/>
        <v>1</v>
      </c>
      <c r="AD2117" s="2">
        <f>IF(COUNTIF(D$2:D2117,D2117)&gt;1,0,1)</f>
        <v>0</v>
      </c>
      <c r="AG2117" s="2">
        <f t="shared" si="331"/>
        <v>0</v>
      </c>
      <c r="AH2117" s="2">
        <f t="shared" si="337"/>
        <v>0</v>
      </c>
      <c r="AI2117" s="2">
        <f t="shared" si="332"/>
        <v>0</v>
      </c>
      <c r="AJ2117" s="44" t="str">
        <f t="shared" si="333"/>
        <v>30992639R30475648G</v>
      </c>
      <c r="AK2117" s="2">
        <f>IF(COUNTIF(AJ$2:AJ2117,AJ2117)&gt;1,0,1)</f>
        <v>1</v>
      </c>
      <c r="AL2117" s="2">
        <f t="shared" si="334"/>
        <v>0</v>
      </c>
      <c r="AM2117" s="2">
        <f t="shared" si="335"/>
        <v>0</v>
      </c>
      <c r="AN2117" s="2">
        <f t="shared" si="336"/>
        <v>0</v>
      </c>
      <c r="AO2117" s="2" t="str">
        <f>VLOOKUP(D2117,'[1]Matriculados PD 2015_2019'!$D:$F,3,0)</f>
        <v>completo</v>
      </c>
      <c r="AP2117" s="2">
        <f t="shared" si="338"/>
        <v>0</v>
      </c>
      <c r="AQ2117" s="2">
        <f t="shared" si="339"/>
        <v>0</v>
      </c>
    </row>
    <row r="2118" spans="1:43">
      <c r="A2118">
        <v>532</v>
      </c>
      <c r="B2118" s="6" t="s">
        <v>413</v>
      </c>
      <c r="C2118" s="7" t="s">
        <v>120</v>
      </c>
      <c r="D2118" s="7" t="s">
        <v>1312</v>
      </c>
      <c r="E2118" s="7">
        <v>10381696</v>
      </c>
      <c r="F2118" s="7">
        <v>102483</v>
      </c>
      <c r="G2118" s="8" t="s">
        <v>1313</v>
      </c>
      <c r="H2118" s="7" t="s">
        <v>83</v>
      </c>
      <c r="I2118" s="7" t="s">
        <v>74</v>
      </c>
      <c r="J2118" s="8" t="s">
        <v>75</v>
      </c>
      <c r="K2118" s="8" t="s">
        <v>1314</v>
      </c>
      <c r="L2118" s="7">
        <v>2019</v>
      </c>
      <c r="M2118" s="9">
        <v>43749</v>
      </c>
      <c r="N2118" s="10" t="s">
        <v>77</v>
      </c>
      <c r="O2118" s="10">
        <v>0</v>
      </c>
      <c r="P2118" s="10" t="s">
        <v>78</v>
      </c>
      <c r="Q2118" s="10" t="s">
        <v>78</v>
      </c>
      <c r="R2118" s="10" t="s">
        <v>78</v>
      </c>
      <c r="S2118" s="10" t="s">
        <v>78</v>
      </c>
      <c r="T2118" s="8" t="s">
        <v>80</v>
      </c>
      <c r="U2118" s="7" t="s">
        <v>424</v>
      </c>
      <c r="V2118" s="8" t="s">
        <v>425</v>
      </c>
      <c r="W2118" s="7" t="s">
        <v>83</v>
      </c>
      <c r="X2118" s="11" t="s">
        <v>426</v>
      </c>
      <c r="Y2118" s="8">
        <v>625</v>
      </c>
      <c r="Z2118" s="8" t="s">
        <v>427</v>
      </c>
      <c r="AA2118" s="7" t="s">
        <v>263</v>
      </c>
      <c r="AB2118" s="12" t="s">
        <v>264</v>
      </c>
      <c r="AC2118" s="4">
        <f t="shared" si="330"/>
        <v>1</v>
      </c>
      <c r="AD2118" s="2">
        <f>IF(COUNTIF(D$2:D2118,D2118)&gt;1,0,1)</f>
        <v>1</v>
      </c>
      <c r="AG2118" s="2">
        <f t="shared" si="331"/>
        <v>0</v>
      </c>
      <c r="AH2118" s="2">
        <f t="shared" si="337"/>
        <v>0</v>
      </c>
      <c r="AI2118" s="2">
        <f t="shared" si="332"/>
        <v>1</v>
      </c>
      <c r="AJ2118" s="44" t="str">
        <f t="shared" si="333"/>
        <v>30519448N07972765E</v>
      </c>
      <c r="AK2118" s="2">
        <f>IF(COUNTIF(AJ$2:AJ2118,AJ2118)&gt;1,0,1)</f>
        <v>1</v>
      </c>
      <c r="AL2118" s="2">
        <f t="shared" si="334"/>
        <v>1</v>
      </c>
      <c r="AM2118" s="2">
        <f t="shared" si="335"/>
        <v>0</v>
      </c>
      <c r="AN2118" s="2">
        <f t="shared" si="336"/>
        <v>0</v>
      </c>
      <c r="AO2118" s="2" t="str">
        <f>VLOOKUP(D2118,'[1]Matriculados PD 2015_2019'!$D:$F,3,0)</f>
        <v>completo</v>
      </c>
      <c r="AP2118" s="2">
        <f t="shared" si="338"/>
        <v>1</v>
      </c>
      <c r="AQ2118" s="2">
        <f t="shared" si="339"/>
        <v>0</v>
      </c>
    </row>
    <row r="2119" spans="1:43">
      <c r="A2119">
        <v>532</v>
      </c>
      <c r="B2119" s="5" t="s">
        <v>413</v>
      </c>
      <c r="C2119" s="13" t="s">
        <v>120</v>
      </c>
      <c r="D2119" s="13" t="s">
        <v>1312</v>
      </c>
      <c r="E2119" s="13">
        <v>10381696</v>
      </c>
      <c r="F2119" s="13">
        <v>102483</v>
      </c>
      <c r="G2119" s="14" t="s">
        <v>1313</v>
      </c>
      <c r="H2119" s="13" t="s">
        <v>83</v>
      </c>
      <c r="I2119" s="13" t="s">
        <v>74</v>
      </c>
      <c r="J2119" s="14" t="s">
        <v>75</v>
      </c>
      <c r="K2119" s="14" t="s">
        <v>1314</v>
      </c>
      <c r="L2119" s="13">
        <v>2019</v>
      </c>
      <c r="M2119" s="15">
        <v>43749</v>
      </c>
      <c r="N2119" s="16" t="s">
        <v>77</v>
      </c>
      <c r="O2119" s="16">
        <v>0</v>
      </c>
      <c r="P2119" s="16" t="s">
        <v>78</v>
      </c>
      <c r="Q2119" s="16" t="s">
        <v>78</v>
      </c>
      <c r="R2119" s="16" t="s">
        <v>78</v>
      </c>
      <c r="S2119" s="16" t="s">
        <v>78</v>
      </c>
      <c r="T2119" s="14" t="s">
        <v>80</v>
      </c>
      <c r="U2119" s="13" t="s">
        <v>1315</v>
      </c>
      <c r="V2119" s="14" t="s">
        <v>1316</v>
      </c>
      <c r="W2119" s="13" t="s">
        <v>73</v>
      </c>
      <c r="X2119" s="17" t="s">
        <v>4690</v>
      </c>
      <c r="Y2119" s="14">
        <v>189</v>
      </c>
      <c r="Z2119" s="14" t="s">
        <v>1317</v>
      </c>
      <c r="AA2119" s="13" t="s">
        <v>263</v>
      </c>
      <c r="AB2119" s="18" t="s">
        <v>264</v>
      </c>
      <c r="AC2119" s="4">
        <f t="shared" si="330"/>
        <v>1</v>
      </c>
      <c r="AD2119" s="2">
        <f>IF(COUNTIF(D$2:D2119,D2119)&gt;1,0,1)</f>
        <v>0</v>
      </c>
      <c r="AG2119" s="2">
        <f t="shared" si="331"/>
        <v>0</v>
      </c>
      <c r="AH2119" s="2">
        <f t="shared" si="337"/>
        <v>0</v>
      </c>
      <c r="AI2119" s="2">
        <f t="shared" si="332"/>
        <v>0</v>
      </c>
      <c r="AJ2119" s="44" t="str">
        <f t="shared" si="333"/>
        <v>30519448N30520571P</v>
      </c>
      <c r="AK2119" s="2">
        <f>IF(COUNTIF(AJ$2:AJ2119,AJ2119)&gt;1,0,1)</f>
        <v>1</v>
      </c>
      <c r="AL2119" s="2">
        <f t="shared" si="334"/>
        <v>0</v>
      </c>
      <c r="AM2119" s="2">
        <f t="shared" si="335"/>
        <v>0</v>
      </c>
      <c r="AN2119" s="2">
        <f t="shared" si="336"/>
        <v>0</v>
      </c>
      <c r="AO2119" s="2" t="str">
        <f>VLOOKUP(D2119,'[1]Matriculados PD 2015_2019'!$D:$F,3,0)</f>
        <v>completo</v>
      </c>
      <c r="AP2119" s="2">
        <f t="shared" si="338"/>
        <v>0</v>
      </c>
      <c r="AQ2119" s="2">
        <f t="shared" si="339"/>
        <v>0</v>
      </c>
    </row>
    <row r="2120" spans="1:43">
      <c r="A2120">
        <v>532</v>
      </c>
      <c r="B2120" s="6" t="s">
        <v>413</v>
      </c>
      <c r="C2120" s="7" t="s">
        <v>120</v>
      </c>
      <c r="D2120" s="7" t="s">
        <v>1312</v>
      </c>
      <c r="E2120" s="7">
        <v>10381696</v>
      </c>
      <c r="F2120" s="7">
        <v>102483</v>
      </c>
      <c r="G2120" s="8" t="s">
        <v>1313</v>
      </c>
      <c r="H2120" s="7" t="s">
        <v>83</v>
      </c>
      <c r="I2120" s="7" t="s">
        <v>74</v>
      </c>
      <c r="J2120" s="8" t="s">
        <v>75</v>
      </c>
      <c r="K2120" s="8" t="s">
        <v>1314</v>
      </c>
      <c r="L2120" s="7">
        <v>2019</v>
      </c>
      <c r="M2120" s="9">
        <v>43749</v>
      </c>
      <c r="N2120" s="10" t="s">
        <v>77</v>
      </c>
      <c r="O2120" s="10">
        <v>0</v>
      </c>
      <c r="P2120" s="10" t="s">
        <v>78</v>
      </c>
      <c r="Q2120" s="10" t="s">
        <v>78</v>
      </c>
      <c r="R2120" s="10" t="s">
        <v>78</v>
      </c>
      <c r="S2120" s="10" t="s">
        <v>78</v>
      </c>
      <c r="T2120" s="8" t="s">
        <v>90</v>
      </c>
      <c r="U2120" s="7" t="s">
        <v>424</v>
      </c>
      <c r="V2120" s="8" t="s">
        <v>425</v>
      </c>
      <c r="W2120" s="7" t="s">
        <v>83</v>
      </c>
      <c r="X2120" s="11" t="s">
        <v>426</v>
      </c>
      <c r="Y2120" s="8">
        <v>625</v>
      </c>
      <c r="Z2120" s="8" t="s">
        <v>427</v>
      </c>
      <c r="AA2120" s="7" t="s">
        <v>263</v>
      </c>
      <c r="AB2120" s="12" t="s">
        <v>264</v>
      </c>
      <c r="AC2120" s="4">
        <f t="shared" si="330"/>
        <v>1</v>
      </c>
      <c r="AD2120" s="2">
        <f>IF(COUNTIF(D$2:D2120,D2120)&gt;1,0,1)</f>
        <v>0</v>
      </c>
      <c r="AG2120" s="2">
        <f t="shared" si="331"/>
        <v>0</v>
      </c>
      <c r="AH2120" s="2">
        <f t="shared" si="337"/>
        <v>0</v>
      </c>
      <c r="AI2120" s="2">
        <f t="shared" si="332"/>
        <v>0</v>
      </c>
      <c r="AJ2120" s="44" t="str">
        <f t="shared" si="333"/>
        <v>30519448N07972765E</v>
      </c>
      <c r="AK2120" s="2">
        <f>IF(COUNTIF(AJ$2:AJ2120,AJ2120)&gt;1,0,1)</f>
        <v>0</v>
      </c>
      <c r="AL2120" s="2">
        <f t="shared" si="334"/>
        <v>0</v>
      </c>
      <c r="AM2120" s="2">
        <f t="shared" si="335"/>
        <v>0</v>
      </c>
      <c r="AN2120" s="2">
        <f t="shared" si="336"/>
        <v>0</v>
      </c>
      <c r="AO2120" s="2" t="str">
        <f>VLOOKUP(D2120,'[1]Matriculados PD 2015_2019'!$D:$F,3,0)</f>
        <v>completo</v>
      </c>
      <c r="AP2120" s="2">
        <f t="shared" si="338"/>
        <v>0</v>
      </c>
      <c r="AQ2120" s="2">
        <f t="shared" si="339"/>
        <v>0</v>
      </c>
    </row>
    <row r="2121" spans="1:43">
      <c r="A2121">
        <v>540</v>
      </c>
      <c r="B2121" s="5" t="s">
        <v>989</v>
      </c>
      <c r="C2121" s="13" t="s">
        <v>120</v>
      </c>
      <c r="D2121" s="13" t="s">
        <v>1957</v>
      </c>
      <c r="E2121" s="13">
        <v>20113789</v>
      </c>
      <c r="F2121" s="13">
        <v>102491</v>
      </c>
      <c r="G2121" s="14" t="s">
        <v>1958</v>
      </c>
      <c r="H2121" s="13" t="s">
        <v>73</v>
      </c>
      <c r="I2121" s="13" t="s">
        <v>241</v>
      </c>
      <c r="J2121" s="14" t="s">
        <v>75</v>
      </c>
      <c r="K2121" s="14" t="s">
        <v>1959</v>
      </c>
      <c r="L2121" s="13">
        <v>2019</v>
      </c>
      <c r="M2121" s="15">
        <v>43816</v>
      </c>
      <c r="N2121" s="16" t="s">
        <v>113</v>
      </c>
      <c r="O2121" s="16">
        <v>0</v>
      </c>
      <c r="P2121" s="16" t="s">
        <v>78</v>
      </c>
      <c r="Q2121" s="16" t="s">
        <v>78</v>
      </c>
      <c r="R2121" s="16" t="s">
        <v>78</v>
      </c>
      <c r="S2121" s="16" t="s">
        <v>78</v>
      </c>
      <c r="T2121" s="14" t="s">
        <v>80</v>
      </c>
      <c r="U2121" s="13"/>
      <c r="V2121" s="14" t="s">
        <v>1960</v>
      </c>
      <c r="W2121" s="13"/>
      <c r="X2121" s="17"/>
      <c r="Y2121" s="14"/>
      <c r="Z2121" s="14"/>
      <c r="AA2121" s="13"/>
      <c r="AB2121" s="18"/>
      <c r="AC2121" s="4">
        <f t="shared" si="330"/>
        <v>1</v>
      </c>
      <c r="AD2121" s="2">
        <f>IF(COUNTIF(D$2:D2121,D2121)&gt;1,0,1)</f>
        <v>1</v>
      </c>
      <c r="AG2121" s="2">
        <f t="shared" si="331"/>
        <v>0</v>
      </c>
      <c r="AH2121" s="2">
        <f t="shared" si="337"/>
        <v>0</v>
      </c>
      <c r="AI2121" s="2">
        <f t="shared" si="332"/>
        <v>0</v>
      </c>
      <c r="AJ2121" s="44" t="str">
        <f t="shared" si="333"/>
        <v>YC860227</v>
      </c>
      <c r="AK2121" s="2">
        <f>IF(COUNTIF(AJ$2:AJ2121,AJ2121)&gt;1,0,1)</f>
        <v>1</v>
      </c>
      <c r="AL2121" s="2">
        <f t="shared" si="334"/>
        <v>1</v>
      </c>
      <c r="AM2121" s="2">
        <f t="shared" si="335"/>
        <v>0</v>
      </c>
      <c r="AN2121" s="2">
        <f t="shared" si="336"/>
        <v>1</v>
      </c>
      <c r="AO2121" s="2" t="str">
        <f>VLOOKUP(D2121,'[1]Matriculados PD 2015_2019'!$D:$F,3,0)</f>
        <v>completo</v>
      </c>
      <c r="AP2121" s="2">
        <f t="shared" si="338"/>
        <v>1</v>
      </c>
      <c r="AQ2121" s="2">
        <f t="shared" si="339"/>
        <v>0</v>
      </c>
    </row>
    <row r="2122" spans="1:43">
      <c r="A2122">
        <v>540</v>
      </c>
      <c r="B2122" s="6" t="s">
        <v>989</v>
      </c>
      <c r="C2122" s="7" t="s">
        <v>120</v>
      </c>
      <c r="D2122" s="7" t="s">
        <v>1957</v>
      </c>
      <c r="E2122" s="7">
        <v>20113789</v>
      </c>
      <c r="F2122" s="7">
        <v>102491</v>
      </c>
      <c r="G2122" s="8" t="s">
        <v>1958</v>
      </c>
      <c r="H2122" s="7" t="s">
        <v>73</v>
      </c>
      <c r="I2122" s="7" t="s">
        <v>241</v>
      </c>
      <c r="J2122" s="8" t="s">
        <v>75</v>
      </c>
      <c r="K2122" s="8" t="s">
        <v>1959</v>
      </c>
      <c r="L2122" s="7">
        <v>2019</v>
      </c>
      <c r="M2122" s="9">
        <v>43816</v>
      </c>
      <c r="N2122" s="10" t="s">
        <v>113</v>
      </c>
      <c r="O2122" s="10">
        <v>0</v>
      </c>
      <c r="P2122" s="10" t="s">
        <v>78</v>
      </c>
      <c r="Q2122" s="10" t="s">
        <v>78</v>
      </c>
      <c r="R2122" s="10" t="s">
        <v>78</v>
      </c>
      <c r="S2122" s="10" t="s">
        <v>78</v>
      </c>
      <c r="T2122" s="8" t="s">
        <v>80</v>
      </c>
      <c r="U2122" s="7" t="s">
        <v>1961</v>
      </c>
      <c r="V2122" s="8" t="s">
        <v>1962</v>
      </c>
      <c r="W2122" s="7" t="s">
        <v>83</v>
      </c>
      <c r="X2122" s="11" t="s">
        <v>1924</v>
      </c>
      <c r="Y2122" s="8">
        <v>819</v>
      </c>
      <c r="Z2122" s="8" t="s">
        <v>1924</v>
      </c>
      <c r="AA2122" s="7" t="s">
        <v>99</v>
      </c>
      <c r="AB2122" s="12" t="s">
        <v>100</v>
      </c>
      <c r="AC2122" s="4">
        <f t="shared" si="330"/>
        <v>1</v>
      </c>
      <c r="AD2122" s="2">
        <f>IF(COUNTIF(D$2:D2122,D2122)&gt;1,0,1)</f>
        <v>0</v>
      </c>
      <c r="AG2122" s="2">
        <f t="shared" si="331"/>
        <v>0</v>
      </c>
      <c r="AH2122" s="2">
        <f t="shared" si="337"/>
        <v>0</v>
      </c>
      <c r="AI2122" s="2">
        <f t="shared" si="332"/>
        <v>0</v>
      </c>
      <c r="AJ2122" s="44" t="str">
        <f t="shared" si="333"/>
        <v>YC86022728408471K</v>
      </c>
      <c r="AK2122" s="2">
        <f>IF(COUNTIF(AJ$2:AJ2122,AJ2122)&gt;1,0,1)</f>
        <v>1</v>
      </c>
      <c r="AL2122" s="2">
        <f t="shared" si="334"/>
        <v>0</v>
      </c>
      <c r="AM2122" s="2">
        <f t="shared" si="335"/>
        <v>0</v>
      </c>
      <c r="AN2122" s="2">
        <f t="shared" si="336"/>
        <v>0</v>
      </c>
      <c r="AO2122" s="2" t="str">
        <f>VLOOKUP(D2122,'[1]Matriculados PD 2015_2019'!$D:$F,3,0)</f>
        <v>completo</v>
      </c>
      <c r="AP2122" s="2">
        <f t="shared" si="338"/>
        <v>0</v>
      </c>
      <c r="AQ2122" s="2">
        <f t="shared" si="339"/>
        <v>0</v>
      </c>
    </row>
    <row r="2123" spans="1:43">
      <c r="A2123">
        <v>540</v>
      </c>
      <c r="B2123" s="5" t="s">
        <v>989</v>
      </c>
      <c r="C2123" s="13" t="s">
        <v>120</v>
      </c>
      <c r="D2123" s="13" t="s">
        <v>1957</v>
      </c>
      <c r="E2123" s="13">
        <v>20113789</v>
      </c>
      <c r="F2123" s="13">
        <v>102491</v>
      </c>
      <c r="G2123" s="14" t="s">
        <v>1958</v>
      </c>
      <c r="H2123" s="13" t="s">
        <v>73</v>
      </c>
      <c r="I2123" s="13" t="s">
        <v>241</v>
      </c>
      <c r="J2123" s="14" t="s">
        <v>75</v>
      </c>
      <c r="K2123" s="14" t="s">
        <v>1959</v>
      </c>
      <c r="L2123" s="13">
        <v>2019</v>
      </c>
      <c r="M2123" s="15">
        <v>43816</v>
      </c>
      <c r="N2123" s="16" t="s">
        <v>113</v>
      </c>
      <c r="O2123" s="16">
        <v>0</v>
      </c>
      <c r="P2123" s="16" t="s">
        <v>78</v>
      </c>
      <c r="Q2123" s="16" t="s">
        <v>78</v>
      </c>
      <c r="R2123" s="16" t="s">
        <v>78</v>
      </c>
      <c r="S2123" s="16" t="s">
        <v>78</v>
      </c>
      <c r="T2123" s="14" t="s">
        <v>80</v>
      </c>
      <c r="U2123" s="13" t="s">
        <v>1963</v>
      </c>
      <c r="V2123" s="14" t="s">
        <v>1964</v>
      </c>
      <c r="W2123" s="13" t="s">
        <v>83</v>
      </c>
      <c r="X2123" s="17" t="s">
        <v>646</v>
      </c>
      <c r="Y2123" s="14">
        <v>220</v>
      </c>
      <c r="Z2123" s="14" t="s">
        <v>647</v>
      </c>
      <c r="AA2123" s="13" t="s">
        <v>99</v>
      </c>
      <c r="AB2123" s="18" t="s">
        <v>100</v>
      </c>
      <c r="AC2123" s="4">
        <f t="shared" si="330"/>
        <v>1</v>
      </c>
      <c r="AD2123" s="2">
        <f>IF(COUNTIF(D$2:D2123,D2123)&gt;1,0,1)</f>
        <v>0</v>
      </c>
      <c r="AG2123" s="2">
        <f t="shared" si="331"/>
        <v>0</v>
      </c>
      <c r="AH2123" s="2">
        <f t="shared" si="337"/>
        <v>0</v>
      </c>
      <c r="AI2123" s="2">
        <f t="shared" si="332"/>
        <v>0</v>
      </c>
      <c r="AJ2123" s="44" t="str">
        <f t="shared" si="333"/>
        <v>YC86022775818535R</v>
      </c>
      <c r="AK2123" s="2">
        <f>IF(COUNTIF(AJ$2:AJ2123,AJ2123)&gt;1,0,1)</f>
        <v>1</v>
      </c>
      <c r="AL2123" s="2">
        <f t="shared" si="334"/>
        <v>0</v>
      </c>
      <c r="AM2123" s="2">
        <f t="shared" si="335"/>
        <v>0</v>
      </c>
      <c r="AN2123" s="2">
        <f t="shared" si="336"/>
        <v>0</v>
      </c>
      <c r="AO2123" s="2" t="str">
        <f>VLOOKUP(D2123,'[1]Matriculados PD 2015_2019'!$D:$F,3,0)</f>
        <v>completo</v>
      </c>
      <c r="AP2123" s="2">
        <f t="shared" si="338"/>
        <v>0</v>
      </c>
      <c r="AQ2123" s="2">
        <f t="shared" si="339"/>
        <v>0</v>
      </c>
    </row>
    <row r="2124" spans="1:43">
      <c r="A2124">
        <v>540</v>
      </c>
      <c r="B2124" s="6" t="s">
        <v>989</v>
      </c>
      <c r="C2124" s="7" t="s">
        <v>120</v>
      </c>
      <c r="D2124" s="7" t="s">
        <v>1957</v>
      </c>
      <c r="E2124" s="7">
        <v>20113789</v>
      </c>
      <c r="F2124" s="7">
        <v>102491</v>
      </c>
      <c r="G2124" s="8" t="s">
        <v>1958</v>
      </c>
      <c r="H2124" s="7" t="s">
        <v>73</v>
      </c>
      <c r="I2124" s="7" t="s">
        <v>241</v>
      </c>
      <c r="J2124" s="8" t="s">
        <v>75</v>
      </c>
      <c r="K2124" s="8" t="s">
        <v>1959</v>
      </c>
      <c r="L2124" s="7">
        <v>2019</v>
      </c>
      <c r="M2124" s="9">
        <v>43816</v>
      </c>
      <c r="N2124" s="10" t="s">
        <v>113</v>
      </c>
      <c r="O2124" s="10">
        <v>0</v>
      </c>
      <c r="P2124" s="10" t="s">
        <v>78</v>
      </c>
      <c r="Q2124" s="10" t="s">
        <v>78</v>
      </c>
      <c r="R2124" s="10" t="s">
        <v>78</v>
      </c>
      <c r="S2124" s="10" t="s">
        <v>78</v>
      </c>
      <c r="T2124" s="8" t="s">
        <v>90</v>
      </c>
      <c r="U2124" s="7" t="s">
        <v>1963</v>
      </c>
      <c r="V2124" s="8" t="s">
        <v>1964</v>
      </c>
      <c r="W2124" s="7" t="s">
        <v>83</v>
      </c>
      <c r="X2124" s="11" t="s">
        <v>646</v>
      </c>
      <c r="Y2124" s="8">
        <v>220</v>
      </c>
      <c r="Z2124" s="8" t="s">
        <v>647</v>
      </c>
      <c r="AA2124" s="7" t="s">
        <v>99</v>
      </c>
      <c r="AB2124" s="12" t="s">
        <v>100</v>
      </c>
      <c r="AC2124" s="4">
        <f t="shared" si="330"/>
        <v>1</v>
      </c>
      <c r="AD2124" s="2">
        <f>IF(COUNTIF(D$2:D2124,D2124)&gt;1,0,1)</f>
        <v>0</v>
      </c>
      <c r="AG2124" s="2">
        <f t="shared" si="331"/>
        <v>0</v>
      </c>
      <c r="AH2124" s="2">
        <f t="shared" si="337"/>
        <v>0</v>
      </c>
      <c r="AI2124" s="2">
        <f t="shared" si="332"/>
        <v>0</v>
      </c>
      <c r="AJ2124" s="44" t="str">
        <f t="shared" si="333"/>
        <v>YC86022775818535R</v>
      </c>
      <c r="AK2124" s="2">
        <f>IF(COUNTIF(AJ$2:AJ2124,AJ2124)&gt;1,0,1)</f>
        <v>0</v>
      </c>
      <c r="AL2124" s="2">
        <f t="shared" si="334"/>
        <v>0</v>
      </c>
      <c r="AM2124" s="2">
        <f t="shared" si="335"/>
        <v>0</v>
      </c>
      <c r="AN2124" s="2">
        <f t="shared" si="336"/>
        <v>0</v>
      </c>
      <c r="AO2124" s="2" t="str">
        <f>VLOOKUP(D2124,'[1]Matriculados PD 2015_2019'!$D:$F,3,0)</f>
        <v>completo</v>
      </c>
      <c r="AP2124" s="2">
        <f t="shared" si="338"/>
        <v>0</v>
      </c>
      <c r="AQ2124" s="2">
        <f t="shared" si="339"/>
        <v>0</v>
      </c>
    </row>
    <row r="2125" spans="1:43">
      <c r="A2125">
        <v>537</v>
      </c>
      <c r="B2125" s="6" t="s">
        <v>807</v>
      </c>
      <c r="C2125" s="7" t="s">
        <v>91</v>
      </c>
      <c r="D2125" s="7" t="s">
        <v>1691</v>
      </c>
      <c r="E2125" s="7">
        <v>20077564</v>
      </c>
      <c r="F2125" s="7">
        <v>102488</v>
      </c>
      <c r="G2125" s="8" t="s">
        <v>1692</v>
      </c>
      <c r="H2125" s="7" t="s">
        <v>73</v>
      </c>
      <c r="I2125" s="7" t="s">
        <v>301</v>
      </c>
      <c r="J2125" s="8" t="s">
        <v>75</v>
      </c>
      <c r="K2125" s="8" t="s">
        <v>1693</v>
      </c>
      <c r="L2125" s="7">
        <v>2019</v>
      </c>
      <c r="M2125" s="9">
        <v>43886</v>
      </c>
      <c r="N2125" s="10" t="s">
        <v>113</v>
      </c>
      <c r="O2125" s="10">
        <v>0</v>
      </c>
      <c r="P2125" s="10" t="s">
        <v>78</v>
      </c>
      <c r="Q2125" s="10" t="s">
        <v>78</v>
      </c>
      <c r="R2125" s="10" t="s">
        <v>78</v>
      </c>
      <c r="S2125" s="10" t="s">
        <v>78</v>
      </c>
      <c r="T2125" s="8" t="s">
        <v>80</v>
      </c>
      <c r="U2125" s="7" t="s">
        <v>1694</v>
      </c>
      <c r="V2125" s="8" t="s">
        <v>1695</v>
      </c>
      <c r="W2125" s="7" t="s">
        <v>83</v>
      </c>
      <c r="X2125" s="11" t="s">
        <v>814</v>
      </c>
      <c r="Y2125" s="8">
        <v>345</v>
      </c>
      <c r="Z2125" s="8" t="s">
        <v>815</v>
      </c>
      <c r="AA2125" s="7" t="s">
        <v>781</v>
      </c>
      <c r="AB2125" s="12" t="s">
        <v>782</v>
      </c>
      <c r="AC2125" s="4">
        <f t="shared" si="330"/>
        <v>1</v>
      </c>
      <c r="AD2125" s="2">
        <f>IF(COUNTIF(D$2:D2125,D2125)&gt;1,0,1)</f>
        <v>1</v>
      </c>
      <c r="AG2125" s="2">
        <f t="shared" si="331"/>
        <v>0</v>
      </c>
      <c r="AH2125" s="2">
        <f t="shared" si="337"/>
        <v>0</v>
      </c>
      <c r="AI2125" s="2">
        <f t="shared" si="332"/>
        <v>0</v>
      </c>
      <c r="AJ2125" s="44" t="str">
        <f t="shared" si="333"/>
        <v>AU267634734000170Y</v>
      </c>
      <c r="AK2125" s="2">
        <f>IF(COUNTIF(AJ$2:AJ2125,AJ2125)&gt;1,0,1)</f>
        <v>1</v>
      </c>
      <c r="AL2125" s="2">
        <f t="shared" si="334"/>
        <v>0</v>
      </c>
      <c r="AM2125" s="2">
        <f t="shared" si="335"/>
        <v>0</v>
      </c>
      <c r="AN2125" s="2">
        <f t="shared" si="336"/>
        <v>1</v>
      </c>
      <c r="AO2125" s="2" t="str">
        <f>VLOOKUP(D2125,'[1]Matriculados PD 2015_2019'!$D:$F,3,0)</f>
        <v>completo</v>
      </c>
      <c r="AP2125" s="2">
        <f t="shared" si="338"/>
        <v>1</v>
      </c>
      <c r="AQ2125" s="2">
        <f t="shared" si="339"/>
        <v>0</v>
      </c>
    </row>
    <row r="2126" spans="1:43">
      <c r="A2126">
        <v>537</v>
      </c>
      <c r="B2126" s="5" t="s">
        <v>807</v>
      </c>
      <c r="C2126" s="13" t="s">
        <v>91</v>
      </c>
      <c r="D2126" s="13" t="s">
        <v>1691</v>
      </c>
      <c r="E2126" s="13">
        <v>20077564</v>
      </c>
      <c r="F2126" s="13">
        <v>102488</v>
      </c>
      <c r="G2126" s="14" t="s">
        <v>1692</v>
      </c>
      <c r="H2126" s="13" t="s">
        <v>73</v>
      </c>
      <c r="I2126" s="13" t="s">
        <v>301</v>
      </c>
      <c r="J2126" s="14" t="s">
        <v>75</v>
      </c>
      <c r="K2126" s="14" t="s">
        <v>1693</v>
      </c>
      <c r="L2126" s="13">
        <v>2019</v>
      </c>
      <c r="M2126" s="15">
        <v>43886</v>
      </c>
      <c r="N2126" s="16" t="s">
        <v>113</v>
      </c>
      <c r="O2126" s="16">
        <v>0</v>
      </c>
      <c r="P2126" s="16" t="s">
        <v>78</v>
      </c>
      <c r="Q2126" s="16" t="s">
        <v>78</v>
      </c>
      <c r="R2126" s="16" t="s">
        <v>78</v>
      </c>
      <c r="S2126" s="16" t="s">
        <v>78</v>
      </c>
      <c r="T2126" s="14" t="s">
        <v>90</v>
      </c>
      <c r="U2126" s="13" t="s">
        <v>1694</v>
      </c>
      <c r="V2126" s="14" t="s">
        <v>1695</v>
      </c>
      <c r="W2126" s="13" t="s">
        <v>83</v>
      </c>
      <c r="X2126" s="17" t="s">
        <v>814</v>
      </c>
      <c r="Y2126" s="14">
        <v>345</v>
      </c>
      <c r="Z2126" s="14" t="s">
        <v>815</v>
      </c>
      <c r="AA2126" s="13" t="s">
        <v>781</v>
      </c>
      <c r="AB2126" s="18" t="s">
        <v>782</v>
      </c>
      <c r="AC2126" s="4">
        <f t="shared" si="330"/>
        <v>1</v>
      </c>
      <c r="AD2126" s="2">
        <f>IF(COUNTIF(D$2:D2126,D2126)&gt;1,0,1)</f>
        <v>0</v>
      </c>
      <c r="AG2126" s="2">
        <f t="shared" si="331"/>
        <v>0</v>
      </c>
      <c r="AH2126" s="2">
        <f t="shared" si="337"/>
        <v>0</v>
      </c>
      <c r="AI2126" s="2">
        <f t="shared" si="332"/>
        <v>0</v>
      </c>
      <c r="AJ2126" s="44" t="str">
        <f t="shared" si="333"/>
        <v>AU267634734000170Y</v>
      </c>
      <c r="AK2126" s="2">
        <f>IF(COUNTIF(AJ$2:AJ2126,AJ2126)&gt;1,0,1)</f>
        <v>0</v>
      </c>
      <c r="AL2126" s="2">
        <f t="shared" si="334"/>
        <v>0</v>
      </c>
      <c r="AM2126" s="2">
        <f t="shared" si="335"/>
        <v>0</v>
      </c>
      <c r="AN2126" s="2">
        <f t="shared" si="336"/>
        <v>0</v>
      </c>
      <c r="AO2126" s="2" t="str">
        <f>VLOOKUP(D2126,'[1]Matriculados PD 2015_2019'!$D:$F,3,0)</f>
        <v>completo</v>
      </c>
      <c r="AP2126" s="2">
        <f t="shared" si="338"/>
        <v>0</v>
      </c>
      <c r="AQ2126" s="2">
        <f t="shared" si="339"/>
        <v>0</v>
      </c>
    </row>
    <row r="2127" spans="1:43">
      <c r="A2127">
        <v>536</v>
      </c>
      <c r="B2127" s="5" t="s">
        <v>636</v>
      </c>
      <c r="C2127" s="13" t="s">
        <v>120</v>
      </c>
      <c r="D2127" s="13" t="s">
        <v>1569</v>
      </c>
      <c r="E2127" s="13">
        <v>10496288</v>
      </c>
      <c r="F2127" s="13">
        <v>102487</v>
      </c>
      <c r="G2127" s="14" t="s">
        <v>1570</v>
      </c>
      <c r="H2127" s="13" t="s">
        <v>73</v>
      </c>
      <c r="I2127" s="13" t="s">
        <v>74</v>
      </c>
      <c r="J2127" s="14" t="s">
        <v>75</v>
      </c>
      <c r="K2127" s="14" t="s">
        <v>1571</v>
      </c>
      <c r="L2127" s="13">
        <v>2019</v>
      </c>
      <c r="M2127" s="15">
        <v>43755</v>
      </c>
      <c r="N2127" s="16" t="s">
        <v>77</v>
      </c>
      <c r="O2127" s="16">
        <v>0</v>
      </c>
      <c r="P2127" s="16" t="s">
        <v>78</v>
      </c>
      <c r="Q2127" s="16" t="s">
        <v>78</v>
      </c>
      <c r="R2127" s="16" t="s">
        <v>78</v>
      </c>
      <c r="S2127" s="16" t="s">
        <v>78</v>
      </c>
      <c r="T2127" s="14" t="s">
        <v>80</v>
      </c>
      <c r="U2127" s="13" t="s">
        <v>714</v>
      </c>
      <c r="V2127" s="14" t="s">
        <v>715</v>
      </c>
      <c r="W2127" s="13" t="s">
        <v>73</v>
      </c>
      <c r="X2127" s="17" t="s">
        <v>137</v>
      </c>
      <c r="Y2127" s="14">
        <v>420</v>
      </c>
      <c r="Z2127" s="14" t="s">
        <v>137</v>
      </c>
      <c r="AA2127" s="13" t="s">
        <v>99</v>
      </c>
      <c r="AB2127" s="18" t="s">
        <v>100</v>
      </c>
      <c r="AC2127" s="4">
        <f t="shared" si="330"/>
        <v>1</v>
      </c>
      <c r="AD2127" s="2">
        <f>IF(COUNTIF(D$2:D2127,D2127)&gt;1,0,1)</f>
        <v>1</v>
      </c>
      <c r="AG2127" s="2">
        <f t="shared" si="331"/>
        <v>0</v>
      </c>
      <c r="AH2127" s="2">
        <f t="shared" si="337"/>
        <v>0</v>
      </c>
      <c r="AI2127" s="2">
        <f t="shared" si="332"/>
        <v>1</v>
      </c>
      <c r="AJ2127" s="44" t="str">
        <f t="shared" si="333"/>
        <v>30995412Z30457586C</v>
      </c>
      <c r="AK2127" s="2">
        <f>IF(COUNTIF(AJ$2:AJ2127,AJ2127)&gt;1,0,1)</f>
        <v>1</v>
      </c>
      <c r="AL2127" s="2">
        <f t="shared" si="334"/>
        <v>1</v>
      </c>
      <c r="AM2127" s="2">
        <f t="shared" si="335"/>
        <v>0</v>
      </c>
      <c r="AN2127" s="2">
        <f t="shared" si="336"/>
        <v>0</v>
      </c>
      <c r="AO2127" s="2" t="str">
        <f>VLOOKUP(D2127,'[1]Matriculados PD 2015_2019'!$D:$F,3,0)</f>
        <v>completo</v>
      </c>
      <c r="AP2127" s="2">
        <f t="shared" si="338"/>
        <v>1</v>
      </c>
      <c r="AQ2127" s="2">
        <f t="shared" si="339"/>
        <v>0</v>
      </c>
    </row>
    <row r="2128" spans="1:43">
      <c r="A2128">
        <v>536</v>
      </c>
      <c r="B2128" s="6" t="s">
        <v>636</v>
      </c>
      <c r="C2128" s="7" t="s">
        <v>120</v>
      </c>
      <c r="D2128" s="7" t="s">
        <v>1569</v>
      </c>
      <c r="E2128" s="7">
        <v>10496288</v>
      </c>
      <c r="F2128" s="7">
        <v>102487</v>
      </c>
      <c r="G2128" s="8" t="s">
        <v>1570</v>
      </c>
      <c r="H2128" s="7" t="s">
        <v>73</v>
      </c>
      <c r="I2128" s="7" t="s">
        <v>74</v>
      </c>
      <c r="J2128" s="8" t="s">
        <v>75</v>
      </c>
      <c r="K2128" s="8" t="s">
        <v>1571</v>
      </c>
      <c r="L2128" s="7">
        <v>2019</v>
      </c>
      <c r="M2128" s="9">
        <v>43755</v>
      </c>
      <c r="N2128" s="10" t="s">
        <v>77</v>
      </c>
      <c r="O2128" s="10">
        <v>0</v>
      </c>
      <c r="P2128" s="10" t="s">
        <v>78</v>
      </c>
      <c r="Q2128" s="10" t="s">
        <v>78</v>
      </c>
      <c r="R2128" s="10" t="s">
        <v>78</v>
      </c>
      <c r="S2128" s="10" t="s">
        <v>78</v>
      </c>
      <c r="T2128" s="8" t="s">
        <v>80</v>
      </c>
      <c r="U2128" s="7" t="s">
        <v>1572</v>
      </c>
      <c r="V2128" s="8" t="s">
        <v>1573</v>
      </c>
      <c r="W2128" s="7" t="s">
        <v>73</v>
      </c>
      <c r="X2128" s="11"/>
      <c r="Y2128" s="8"/>
      <c r="Z2128" s="8"/>
      <c r="AA2128" s="7"/>
      <c r="AB2128" s="12"/>
      <c r="AC2128" s="4">
        <f t="shared" si="330"/>
        <v>1</v>
      </c>
      <c r="AD2128" s="2">
        <f>IF(COUNTIF(D$2:D2128,D2128)&gt;1,0,1)</f>
        <v>0</v>
      </c>
      <c r="AG2128" s="2">
        <f t="shared" si="331"/>
        <v>0</v>
      </c>
      <c r="AH2128" s="2">
        <f t="shared" si="337"/>
        <v>0</v>
      </c>
      <c r="AI2128" s="2">
        <f t="shared" si="332"/>
        <v>0</v>
      </c>
      <c r="AJ2128" s="44" t="str">
        <f t="shared" si="333"/>
        <v>30995412Z75701642V</v>
      </c>
      <c r="AK2128" s="2">
        <f>IF(COUNTIF(AJ$2:AJ2128,AJ2128)&gt;1,0,1)</f>
        <v>1</v>
      </c>
      <c r="AL2128" s="2">
        <f t="shared" si="334"/>
        <v>0</v>
      </c>
      <c r="AM2128" s="2">
        <f t="shared" si="335"/>
        <v>0</v>
      </c>
      <c r="AN2128" s="2">
        <f t="shared" si="336"/>
        <v>0</v>
      </c>
      <c r="AO2128" s="2" t="str">
        <f>VLOOKUP(D2128,'[1]Matriculados PD 2015_2019'!$D:$F,3,0)</f>
        <v>completo</v>
      </c>
      <c r="AP2128" s="2">
        <f t="shared" si="338"/>
        <v>0</v>
      </c>
      <c r="AQ2128" s="2">
        <f t="shared" si="339"/>
        <v>0</v>
      </c>
    </row>
    <row r="2129" spans="1:43">
      <c r="A2129">
        <v>536</v>
      </c>
      <c r="B2129" s="5" t="s">
        <v>636</v>
      </c>
      <c r="C2129" s="13" t="s">
        <v>120</v>
      </c>
      <c r="D2129" s="13" t="s">
        <v>1569</v>
      </c>
      <c r="E2129" s="13">
        <v>10496288</v>
      </c>
      <c r="F2129" s="13">
        <v>102487</v>
      </c>
      <c r="G2129" s="14" t="s">
        <v>1570</v>
      </c>
      <c r="H2129" s="13" t="s">
        <v>73</v>
      </c>
      <c r="I2129" s="13" t="s">
        <v>74</v>
      </c>
      <c r="J2129" s="14" t="s">
        <v>75</v>
      </c>
      <c r="K2129" s="14" t="s">
        <v>1571</v>
      </c>
      <c r="L2129" s="13">
        <v>2019</v>
      </c>
      <c r="M2129" s="15">
        <v>43755</v>
      </c>
      <c r="N2129" s="16" t="s">
        <v>77</v>
      </c>
      <c r="O2129" s="16">
        <v>0</v>
      </c>
      <c r="P2129" s="16" t="s">
        <v>78</v>
      </c>
      <c r="Q2129" s="16" t="s">
        <v>78</v>
      </c>
      <c r="R2129" s="16" t="s">
        <v>78</v>
      </c>
      <c r="S2129" s="16" t="s">
        <v>78</v>
      </c>
      <c r="T2129" s="14" t="s">
        <v>90</v>
      </c>
      <c r="U2129" s="13" t="s">
        <v>714</v>
      </c>
      <c r="V2129" s="14" t="s">
        <v>715</v>
      </c>
      <c r="W2129" s="13" t="s">
        <v>73</v>
      </c>
      <c r="X2129" s="17" t="s">
        <v>137</v>
      </c>
      <c r="Y2129" s="14">
        <v>420</v>
      </c>
      <c r="Z2129" s="14" t="s">
        <v>137</v>
      </c>
      <c r="AA2129" s="13" t="s">
        <v>99</v>
      </c>
      <c r="AB2129" s="18" t="s">
        <v>100</v>
      </c>
      <c r="AC2129" s="4">
        <f t="shared" si="330"/>
        <v>1</v>
      </c>
      <c r="AD2129" s="2">
        <f>IF(COUNTIF(D$2:D2129,D2129)&gt;1,0,1)</f>
        <v>0</v>
      </c>
      <c r="AG2129" s="2">
        <f t="shared" si="331"/>
        <v>0</v>
      </c>
      <c r="AH2129" s="2">
        <f t="shared" si="337"/>
        <v>0</v>
      </c>
      <c r="AI2129" s="2">
        <f t="shared" si="332"/>
        <v>0</v>
      </c>
      <c r="AJ2129" s="44" t="str">
        <f t="shared" si="333"/>
        <v>30995412Z30457586C</v>
      </c>
      <c r="AK2129" s="2">
        <f>IF(COUNTIF(AJ$2:AJ2129,AJ2129)&gt;1,0,1)</f>
        <v>0</v>
      </c>
      <c r="AL2129" s="2">
        <f t="shared" si="334"/>
        <v>0</v>
      </c>
      <c r="AM2129" s="2">
        <f t="shared" si="335"/>
        <v>0</v>
      </c>
      <c r="AN2129" s="2">
        <f t="shared" si="336"/>
        <v>0</v>
      </c>
      <c r="AO2129" s="2" t="str">
        <f>VLOOKUP(D2129,'[1]Matriculados PD 2015_2019'!$D:$F,3,0)</f>
        <v>completo</v>
      </c>
      <c r="AP2129" s="2">
        <f t="shared" si="338"/>
        <v>0</v>
      </c>
      <c r="AQ2129" s="2">
        <f t="shared" si="339"/>
        <v>0</v>
      </c>
    </row>
    <row r="2130" spans="1:43">
      <c r="A2130">
        <v>536</v>
      </c>
      <c r="B2130" s="6" t="s">
        <v>636</v>
      </c>
      <c r="C2130" s="7" t="s">
        <v>91</v>
      </c>
      <c r="D2130" s="7" t="s">
        <v>1508</v>
      </c>
      <c r="E2130" s="7">
        <v>2161</v>
      </c>
      <c r="F2130" s="7">
        <v>102487</v>
      </c>
      <c r="G2130" s="8" t="s">
        <v>1509</v>
      </c>
      <c r="H2130" s="7" t="s">
        <v>83</v>
      </c>
      <c r="I2130" s="7" t="s">
        <v>74</v>
      </c>
      <c r="J2130" s="8" t="s">
        <v>75</v>
      </c>
      <c r="K2130" s="8" t="s">
        <v>1510</v>
      </c>
      <c r="L2130" s="7">
        <v>2019</v>
      </c>
      <c r="M2130" s="9">
        <v>43790</v>
      </c>
      <c r="N2130" s="10" t="s">
        <v>77</v>
      </c>
      <c r="O2130" s="10">
        <v>0</v>
      </c>
      <c r="P2130" s="10" t="s">
        <v>78</v>
      </c>
      <c r="Q2130" s="10" t="s">
        <v>78</v>
      </c>
      <c r="R2130" s="10" t="s">
        <v>78</v>
      </c>
      <c r="S2130" s="10" t="s">
        <v>78</v>
      </c>
      <c r="T2130" s="8" t="s">
        <v>80</v>
      </c>
      <c r="U2130" s="7" t="s">
        <v>684</v>
      </c>
      <c r="V2130" s="8" t="s">
        <v>685</v>
      </c>
      <c r="W2130" s="7" t="s">
        <v>83</v>
      </c>
      <c r="X2130" s="11" t="s">
        <v>642</v>
      </c>
      <c r="Y2130" s="8">
        <v>305</v>
      </c>
      <c r="Z2130" s="8" t="s">
        <v>686</v>
      </c>
      <c r="AA2130" s="7" t="s">
        <v>107</v>
      </c>
      <c r="AB2130" s="12" t="s">
        <v>108</v>
      </c>
      <c r="AC2130" s="4">
        <f t="shared" si="330"/>
        <v>1</v>
      </c>
      <c r="AD2130" s="2">
        <f>IF(COUNTIF(D$2:D2130,D2130)&gt;1,0,1)</f>
        <v>1</v>
      </c>
      <c r="AG2130" s="2">
        <f t="shared" si="331"/>
        <v>0</v>
      </c>
      <c r="AH2130" s="2">
        <f t="shared" si="337"/>
        <v>0</v>
      </c>
      <c r="AI2130" s="2">
        <f t="shared" si="332"/>
        <v>1</v>
      </c>
      <c r="AJ2130" s="44" t="str">
        <f t="shared" si="333"/>
        <v>34027556E30037704A</v>
      </c>
      <c r="AK2130" s="2">
        <f>IF(COUNTIF(AJ$2:AJ2130,AJ2130)&gt;1,0,1)</f>
        <v>1</v>
      </c>
      <c r="AL2130" s="2">
        <f t="shared" si="334"/>
        <v>1</v>
      </c>
      <c r="AM2130" s="2">
        <f t="shared" si="335"/>
        <v>0</v>
      </c>
      <c r="AN2130" s="2">
        <f t="shared" si="336"/>
        <v>0</v>
      </c>
      <c r="AO2130" s="2" t="str">
        <f>VLOOKUP(D2130,'[1]Matriculados PD 2015_2019'!$D:$F,3,0)</f>
        <v>completo</v>
      </c>
      <c r="AP2130" s="2">
        <f t="shared" si="338"/>
        <v>1</v>
      </c>
      <c r="AQ2130" s="2">
        <f t="shared" si="339"/>
        <v>0</v>
      </c>
    </row>
    <row r="2131" spans="1:43">
      <c r="A2131">
        <v>536</v>
      </c>
      <c r="B2131" s="5" t="s">
        <v>636</v>
      </c>
      <c r="C2131" s="13" t="s">
        <v>91</v>
      </c>
      <c r="D2131" s="13" t="s">
        <v>1508</v>
      </c>
      <c r="E2131" s="13">
        <v>2161</v>
      </c>
      <c r="F2131" s="13">
        <v>102487</v>
      </c>
      <c r="G2131" s="14" t="s">
        <v>1509</v>
      </c>
      <c r="H2131" s="13" t="s">
        <v>83</v>
      </c>
      <c r="I2131" s="13" t="s">
        <v>74</v>
      </c>
      <c r="J2131" s="14" t="s">
        <v>75</v>
      </c>
      <c r="K2131" s="14" t="s">
        <v>1510</v>
      </c>
      <c r="L2131" s="13">
        <v>2019</v>
      </c>
      <c r="M2131" s="15">
        <v>43790</v>
      </c>
      <c r="N2131" s="16" t="s">
        <v>77</v>
      </c>
      <c r="O2131" s="16">
        <v>0</v>
      </c>
      <c r="P2131" s="16" t="s">
        <v>78</v>
      </c>
      <c r="Q2131" s="16" t="s">
        <v>78</v>
      </c>
      <c r="R2131" s="16" t="s">
        <v>78</v>
      </c>
      <c r="S2131" s="16" t="s">
        <v>78</v>
      </c>
      <c r="T2131" s="14" t="s">
        <v>80</v>
      </c>
      <c r="U2131" s="13" t="s">
        <v>687</v>
      </c>
      <c r="V2131" s="14" t="s">
        <v>688</v>
      </c>
      <c r="W2131" s="13" t="s">
        <v>73</v>
      </c>
      <c r="X2131" s="17" t="s">
        <v>642</v>
      </c>
      <c r="Y2131" s="14">
        <v>505</v>
      </c>
      <c r="Z2131" s="14" t="s">
        <v>643</v>
      </c>
      <c r="AA2131" s="13" t="s">
        <v>107</v>
      </c>
      <c r="AB2131" s="18" t="s">
        <v>108</v>
      </c>
      <c r="AC2131" s="4">
        <f t="shared" si="330"/>
        <v>1</v>
      </c>
      <c r="AD2131" s="2">
        <f>IF(COUNTIF(D$2:D2131,D2131)&gt;1,0,1)</f>
        <v>0</v>
      </c>
      <c r="AG2131" s="2">
        <f t="shared" si="331"/>
        <v>0</v>
      </c>
      <c r="AH2131" s="2">
        <f t="shared" si="337"/>
        <v>0</v>
      </c>
      <c r="AI2131" s="2">
        <f t="shared" si="332"/>
        <v>0</v>
      </c>
      <c r="AJ2131" s="44" t="str">
        <f t="shared" si="333"/>
        <v>34027556E44353962A</v>
      </c>
      <c r="AK2131" s="2">
        <f>IF(COUNTIF(AJ$2:AJ2131,AJ2131)&gt;1,0,1)</f>
        <v>1</v>
      </c>
      <c r="AL2131" s="2">
        <f t="shared" si="334"/>
        <v>0</v>
      </c>
      <c r="AM2131" s="2">
        <f t="shared" si="335"/>
        <v>0</v>
      </c>
      <c r="AN2131" s="2">
        <f t="shared" si="336"/>
        <v>0</v>
      </c>
      <c r="AO2131" s="2" t="str">
        <f>VLOOKUP(D2131,'[1]Matriculados PD 2015_2019'!$D:$F,3,0)</f>
        <v>completo</v>
      </c>
      <c r="AP2131" s="2">
        <f t="shared" si="338"/>
        <v>0</v>
      </c>
      <c r="AQ2131" s="2">
        <f t="shared" si="339"/>
        <v>0</v>
      </c>
    </row>
    <row r="2132" spans="1:43">
      <c r="A2132">
        <v>536</v>
      </c>
      <c r="B2132" s="6" t="s">
        <v>636</v>
      </c>
      <c r="C2132" s="7" t="s">
        <v>91</v>
      </c>
      <c r="D2132" s="7" t="s">
        <v>1508</v>
      </c>
      <c r="E2132" s="7">
        <v>2161</v>
      </c>
      <c r="F2132" s="7">
        <v>102487</v>
      </c>
      <c r="G2132" s="8" t="s">
        <v>1509</v>
      </c>
      <c r="H2132" s="7" t="s">
        <v>83</v>
      </c>
      <c r="I2132" s="7" t="s">
        <v>74</v>
      </c>
      <c r="J2132" s="8" t="s">
        <v>75</v>
      </c>
      <c r="K2132" s="8" t="s">
        <v>1510</v>
      </c>
      <c r="L2132" s="7">
        <v>2019</v>
      </c>
      <c r="M2132" s="9">
        <v>43790</v>
      </c>
      <c r="N2132" s="10" t="s">
        <v>77</v>
      </c>
      <c r="O2132" s="10">
        <v>0</v>
      </c>
      <c r="P2132" s="10" t="s">
        <v>78</v>
      </c>
      <c r="Q2132" s="10" t="s">
        <v>78</v>
      </c>
      <c r="R2132" s="10" t="s">
        <v>78</v>
      </c>
      <c r="S2132" s="10" t="s">
        <v>78</v>
      </c>
      <c r="T2132" s="8" t="s">
        <v>90</v>
      </c>
      <c r="U2132" s="7" t="s">
        <v>684</v>
      </c>
      <c r="V2132" s="8" t="s">
        <v>685</v>
      </c>
      <c r="W2132" s="7" t="s">
        <v>83</v>
      </c>
      <c r="X2132" s="11" t="s">
        <v>642</v>
      </c>
      <c r="Y2132" s="8">
        <v>305</v>
      </c>
      <c r="Z2132" s="8" t="s">
        <v>686</v>
      </c>
      <c r="AA2132" s="7" t="s">
        <v>107</v>
      </c>
      <c r="AB2132" s="12" t="s">
        <v>108</v>
      </c>
      <c r="AC2132" s="4">
        <f t="shared" si="330"/>
        <v>1</v>
      </c>
      <c r="AD2132" s="2">
        <f>IF(COUNTIF(D$2:D2132,D2132)&gt;1,0,1)</f>
        <v>0</v>
      </c>
      <c r="AG2132" s="2">
        <f t="shared" si="331"/>
        <v>0</v>
      </c>
      <c r="AH2132" s="2">
        <f t="shared" si="337"/>
        <v>0</v>
      </c>
      <c r="AI2132" s="2">
        <f t="shared" si="332"/>
        <v>0</v>
      </c>
      <c r="AJ2132" s="44" t="str">
        <f t="shared" si="333"/>
        <v>34027556E30037704A</v>
      </c>
      <c r="AK2132" s="2">
        <f>IF(COUNTIF(AJ$2:AJ2132,AJ2132)&gt;1,0,1)</f>
        <v>0</v>
      </c>
      <c r="AL2132" s="2">
        <f t="shared" si="334"/>
        <v>0</v>
      </c>
      <c r="AM2132" s="2">
        <f t="shared" si="335"/>
        <v>0</v>
      </c>
      <c r="AN2132" s="2">
        <f t="shared" si="336"/>
        <v>0</v>
      </c>
      <c r="AO2132" s="2" t="str">
        <f>VLOOKUP(D2132,'[1]Matriculados PD 2015_2019'!$D:$F,3,0)</f>
        <v>completo</v>
      </c>
      <c r="AP2132" s="2">
        <f t="shared" si="338"/>
        <v>0</v>
      </c>
      <c r="AQ2132" s="2">
        <f t="shared" si="339"/>
        <v>0</v>
      </c>
    </row>
    <row r="2133" spans="1:43">
      <c r="A2133">
        <v>540</v>
      </c>
      <c r="B2133" s="5" t="s">
        <v>989</v>
      </c>
      <c r="C2133" s="13" t="s">
        <v>120</v>
      </c>
      <c r="D2133" s="13" t="s">
        <v>1896</v>
      </c>
      <c r="E2133" s="13">
        <v>10210812</v>
      </c>
      <c r="F2133" s="13">
        <v>102491</v>
      </c>
      <c r="G2133" s="14" t="s">
        <v>1897</v>
      </c>
      <c r="H2133" s="13" t="s">
        <v>73</v>
      </c>
      <c r="I2133" s="13" t="s">
        <v>74</v>
      </c>
      <c r="J2133" s="14" t="s">
        <v>75</v>
      </c>
      <c r="K2133" s="14" t="s">
        <v>1898</v>
      </c>
      <c r="L2133" s="13">
        <v>2019</v>
      </c>
      <c r="M2133" s="15">
        <v>43837</v>
      </c>
      <c r="N2133" s="16" t="s">
        <v>77</v>
      </c>
      <c r="O2133" s="16">
        <v>0</v>
      </c>
      <c r="P2133" s="16" t="s">
        <v>78</v>
      </c>
      <c r="Q2133" s="16" t="s">
        <v>78</v>
      </c>
      <c r="R2133" s="16" t="s">
        <v>78</v>
      </c>
      <c r="S2133" s="16" t="s">
        <v>78</v>
      </c>
      <c r="T2133" s="14" t="s">
        <v>80</v>
      </c>
      <c r="U2133" s="13" t="s">
        <v>1899</v>
      </c>
      <c r="V2133" s="14" t="s">
        <v>1900</v>
      </c>
      <c r="W2133" s="13"/>
      <c r="X2133" s="17"/>
      <c r="Y2133" s="14"/>
      <c r="Z2133" s="14"/>
      <c r="AA2133" s="13"/>
      <c r="AB2133" s="18"/>
      <c r="AC2133" s="4">
        <f t="shared" si="330"/>
        <v>1</v>
      </c>
      <c r="AD2133" s="2">
        <f>IF(COUNTIF(D$2:D2133,D2133)&gt;1,0,1)</f>
        <v>1</v>
      </c>
      <c r="AG2133" s="2">
        <f t="shared" si="331"/>
        <v>0</v>
      </c>
      <c r="AH2133" s="2">
        <f t="shared" si="337"/>
        <v>0</v>
      </c>
      <c r="AI2133" s="2">
        <f t="shared" si="332"/>
        <v>1</v>
      </c>
      <c r="AJ2133" s="44" t="str">
        <f t="shared" si="333"/>
        <v>30978570P01930414R</v>
      </c>
      <c r="AK2133" s="2">
        <f>IF(COUNTIF(AJ$2:AJ2133,AJ2133)&gt;1,0,1)</f>
        <v>1</v>
      </c>
      <c r="AL2133" s="2">
        <f t="shared" si="334"/>
        <v>1</v>
      </c>
      <c r="AM2133" s="2">
        <f t="shared" si="335"/>
        <v>0</v>
      </c>
      <c r="AN2133" s="2">
        <f t="shared" si="336"/>
        <v>0</v>
      </c>
      <c r="AO2133" s="2" t="str">
        <f>VLOOKUP(D2133,'[1]Matriculados PD 2015_2019'!$D:$F,3,0)</f>
        <v>completo</v>
      </c>
      <c r="AP2133" s="2">
        <f t="shared" si="338"/>
        <v>1</v>
      </c>
      <c r="AQ2133" s="2">
        <f t="shared" si="339"/>
        <v>0</v>
      </c>
    </row>
    <row r="2134" spans="1:43">
      <c r="A2134">
        <v>540</v>
      </c>
      <c r="B2134" s="6" t="s">
        <v>989</v>
      </c>
      <c r="C2134" s="7" t="s">
        <v>120</v>
      </c>
      <c r="D2134" s="7" t="s">
        <v>1896</v>
      </c>
      <c r="E2134" s="7">
        <v>10210812</v>
      </c>
      <c r="F2134" s="7">
        <v>102491</v>
      </c>
      <c r="G2134" s="8" t="s">
        <v>1897</v>
      </c>
      <c r="H2134" s="7" t="s">
        <v>73</v>
      </c>
      <c r="I2134" s="7" t="s">
        <v>74</v>
      </c>
      <c r="J2134" s="8" t="s">
        <v>75</v>
      </c>
      <c r="K2134" s="8" t="s">
        <v>1898</v>
      </c>
      <c r="L2134" s="7">
        <v>2019</v>
      </c>
      <c r="M2134" s="9">
        <v>43837</v>
      </c>
      <c r="N2134" s="10" t="s">
        <v>77</v>
      </c>
      <c r="O2134" s="10">
        <v>0</v>
      </c>
      <c r="P2134" s="10" t="s">
        <v>78</v>
      </c>
      <c r="Q2134" s="10" t="s">
        <v>78</v>
      </c>
      <c r="R2134" s="10" t="s">
        <v>78</v>
      </c>
      <c r="S2134" s="10" t="s">
        <v>78</v>
      </c>
      <c r="T2134" s="8" t="s">
        <v>80</v>
      </c>
      <c r="U2134" s="7" t="s">
        <v>1901</v>
      </c>
      <c r="V2134" s="8" t="s">
        <v>1902</v>
      </c>
      <c r="W2134" s="7" t="s">
        <v>83</v>
      </c>
      <c r="X2134" s="11" t="s">
        <v>179</v>
      </c>
      <c r="Y2134" s="8">
        <v>700</v>
      </c>
      <c r="Z2134" s="8" t="s">
        <v>179</v>
      </c>
      <c r="AA2134" s="7" t="s">
        <v>107</v>
      </c>
      <c r="AB2134" s="12" t="s">
        <v>108</v>
      </c>
      <c r="AC2134" s="4">
        <f t="shared" si="330"/>
        <v>1</v>
      </c>
      <c r="AD2134" s="2">
        <f>IF(COUNTIF(D$2:D2134,D2134)&gt;1,0,1)</f>
        <v>0</v>
      </c>
      <c r="AG2134" s="2">
        <f t="shared" si="331"/>
        <v>0</v>
      </c>
      <c r="AH2134" s="2">
        <f t="shared" si="337"/>
        <v>0</v>
      </c>
      <c r="AI2134" s="2">
        <f t="shared" si="332"/>
        <v>0</v>
      </c>
      <c r="AJ2134" s="44" t="str">
        <f t="shared" si="333"/>
        <v>30978570P26476186N</v>
      </c>
      <c r="AK2134" s="2">
        <f>IF(COUNTIF(AJ$2:AJ2134,AJ2134)&gt;1,0,1)</f>
        <v>1</v>
      </c>
      <c r="AL2134" s="2">
        <f t="shared" si="334"/>
        <v>0</v>
      </c>
      <c r="AM2134" s="2">
        <f t="shared" si="335"/>
        <v>0</v>
      </c>
      <c r="AN2134" s="2">
        <f t="shared" si="336"/>
        <v>0</v>
      </c>
      <c r="AO2134" s="2" t="str">
        <f>VLOOKUP(D2134,'[1]Matriculados PD 2015_2019'!$D:$F,3,0)</f>
        <v>completo</v>
      </c>
      <c r="AP2134" s="2">
        <f t="shared" si="338"/>
        <v>0</v>
      </c>
      <c r="AQ2134" s="2">
        <f t="shared" si="339"/>
        <v>0</v>
      </c>
    </row>
    <row r="2135" spans="1:43">
      <c r="A2135">
        <v>540</v>
      </c>
      <c r="B2135" s="5" t="s">
        <v>989</v>
      </c>
      <c r="C2135" s="13" t="s">
        <v>120</v>
      </c>
      <c r="D2135" s="13" t="s">
        <v>1896</v>
      </c>
      <c r="E2135" s="13">
        <v>10210812</v>
      </c>
      <c r="F2135" s="13">
        <v>102491</v>
      </c>
      <c r="G2135" s="14" t="s">
        <v>1897</v>
      </c>
      <c r="H2135" s="13" t="s">
        <v>73</v>
      </c>
      <c r="I2135" s="13" t="s">
        <v>74</v>
      </c>
      <c r="J2135" s="14" t="s">
        <v>75</v>
      </c>
      <c r="K2135" s="14" t="s">
        <v>1898</v>
      </c>
      <c r="L2135" s="13">
        <v>2019</v>
      </c>
      <c r="M2135" s="15">
        <v>43837</v>
      </c>
      <c r="N2135" s="16" t="s">
        <v>77</v>
      </c>
      <c r="O2135" s="16">
        <v>0</v>
      </c>
      <c r="P2135" s="16" t="s">
        <v>78</v>
      </c>
      <c r="Q2135" s="16" t="s">
        <v>78</v>
      </c>
      <c r="R2135" s="16" t="s">
        <v>78</v>
      </c>
      <c r="S2135" s="16" t="s">
        <v>78</v>
      </c>
      <c r="T2135" s="14" t="s">
        <v>90</v>
      </c>
      <c r="U2135" s="13" t="s">
        <v>1903</v>
      </c>
      <c r="V2135" s="14" t="s">
        <v>1904</v>
      </c>
      <c r="W2135" s="13" t="s">
        <v>73</v>
      </c>
      <c r="X2135" s="17" t="s">
        <v>179</v>
      </c>
      <c r="Y2135" s="14">
        <v>700</v>
      </c>
      <c r="Z2135" s="14" t="s">
        <v>179</v>
      </c>
      <c r="AA2135" s="13" t="s">
        <v>107</v>
      </c>
      <c r="AB2135" s="18" t="s">
        <v>108</v>
      </c>
      <c r="AC2135" s="4">
        <f t="shared" si="330"/>
        <v>1</v>
      </c>
      <c r="AD2135" s="2">
        <f>IF(COUNTIF(D$2:D2135,D2135)&gt;1,0,1)</f>
        <v>0</v>
      </c>
      <c r="AG2135" s="2">
        <f t="shared" si="331"/>
        <v>0</v>
      </c>
      <c r="AH2135" s="2">
        <f t="shared" si="337"/>
        <v>0</v>
      </c>
      <c r="AI2135" s="2">
        <f t="shared" si="332"/>
        <v>0</v>
      </c>
      <c r="AJ2135" s="44" t="str">
        <f t="shared" si="333"/>
        <v>30978570P30801665L</v>
      </c>
      <c r="AK2135" s="2">
        <f>IF(COUNTIF(AJ$2:AJ2135,AJ2135)&gt;1,0,1)</f>
        <v>1</v>
      </c>
      <c r="AL2135" s="2">
        <f t="shared" si="334"/>
        <v>0</v>
      </c>
      <c r="AM2135" s="2">
        <f t="shared" si="335"/>
        <v>0</v>
      </c>
      <c r="AN2135" s="2">
        <f t="shared" si="336"/>
        <v>0</v>
      </c>
      <c r="AO2135" s="2" t="str">
        <f>VLOOKUP(D2135,'[1]Matriculados PD 2015_2019'!$D:$F,3,0)</f>
        <v>completo</v>
      </c>
      <c r="AP2135" s="2">
        <f t="shared" si="338"/>
        <v>0</v>
      </c>
      <c r="AQ2135" s="2">
        <f t="shared" si="339"/>
        <v>0</v>
      </c>
    </row>
    <row r="2136" spans="1:43">
      <c r="A2136">
        <v>536</v>
      </c>
      <c r="B2136" s="6" t="s">
        <v>636</v>
      </c>
      <c r="C2136" s="7" t="s">
        <v>120</v>
      </c>
      <c r="D2136" s="7" t="s">
        <v>1628</v>
      </c>
      <c r="E2136" s="7">
        <v>1076844</v>
      </c>
      <c r="F2136" s="7">
        <v>102487</v>
      </c>
      <c r="G2136" s="8" t="s">
        <v>1629</v>
      </c>
      <c r="H2136" s="7" t="s">
        <v>83</v>
      </c>
      <c r="I2136" s="7" t="s">
        <v>74</v>
      </c>
      <c r="J2136" s="8" t="s">
        <v>75</v>
      </c>
      <c r="K2136" s="8" t="s">
        <v>1630</v>
      </c>
      <c r="L2136" s="7">
        <v>2019</v>
      </c>
      <c r="M2136" s="9">
        <v>43812</v>
      </c>
      <c r="N2136" s="10" t="s">
        <v>77</v>
      </c>
      <c r="O2136" s="10">
        <v>0</v>
      </c>
      <c r="P2136" s="10" t="s">
        <v>78</v>
      </c>
      <c r="Q2136" s="10" t="s">
        <v>78</v>
      </c>
      <c r="R2136" s="10" t="s">
        <v>78</v>
      </c>
      <c r="S2136" s="10" t="s">
        <v>78</v>
      </c>
      <c r="T2136" s="8" t="s">
        <v>80</v>
      </c>
      <c r="U2136" s="7" t="s">
        <v>684</v>
      </c>
      <c r="V2136" s="8" t="s">
        <v>685</v>
      </c>
      <c r="W2136" s="7" t="s">
        <v>83</v>
      </c>
      <c r="X2136" s="11" t="s">
        <v>642</v>
      </c>
      <c r="Y2136" s="8">
        <v>305</v>
      </c>
      <c r="Z2136" s="8" t="s">
        <v>686</v>
      </c>
      <c r="AA2136" s="7" t="s">
        <v>107</v>
      </c>
      <c r="AB2136" s="12" t="s">
        <v>108</v>
      </c>
      <c r="AC2136" s="4">
        <f t="shared" si="330"/>
        <v>1</v>
      </c>
      <c r="AD2136" s="2">
        <f>IF(COUNTIF(D$2:D2136,D2136)&gt;1,0,1)</f>
        <v>1</v>
      </c>
      <c r="AG2136" s="2">
        <f t="shared" si="331"/>
        <v>0</v>
      </c>
      <c r="AH2136" s="2">
        <f t="shared" si="337"/>
        <v>0</v>
      </c>
      <c r="AI2136" s="2">
        <f t="shared" si="332"/>
        <v>1</v>
      </c>
      <c r="AJ2136" s="44" t="str">
        <f t="shared" si="333"/>
        <v>50614191T30037704A</v>
      </c>
      <c r="AK2136" s="2">
        <f>IF(COUNTIF(AJ$2:AJ2136,AJ2136)&gt;1,0,1)</f>
        <v>1</v>
      </c>
      <c r="AL2136" s="2">
        <f t="shared" si="334"/>
        <v>1</v>
      </c>
      <c r="AM2136" s="2">
        <f t="shared" si="335"/>
        <v>0</v>
      </c>
      <c r="AN2136" s="2">
        <f t="shared" si="336"/>
        <v>0</v>
      </c>
      <c r="AO2136" s="2" t="str">
        <f>VLOOKUP(D2136,'[1]Matriculados PD 2015_2019'!$D:$F,3,0)</f>
        <v>parcial</v>
      </c>
      <c r="AP2136" s="2">
        <f t="shared" si="338"/>
        <v>0</v>
      </c>
      <c r="AQ2136" s="2">
        <f t="shared" si="339"/>
        <v>1</v>
      </c>
    </row>
    <row r="2137" spans="1:43">
      <c r="A2137">
        <v>536</v>
      </c>
      <c r="B2137" s="5" t="s">
        <v>636</v>
      </c>
      <c r="C2137" s="13" t="s">
        <v>120</v>
      </c>
      <c r="D2137" s="13" t="s">
        <v>1628</v>
      </c>
      <c r="E2137" s="13">
        <v>1076844</v>
      </c>
      <c r="F2137" s="13">
        <v>102487</v>
      </c>
      <c r="G2137" s="14" t="s">
        <v>1629</v>
      </c>
      <c r="H2137" s="13" t="s">
        <v>83</v>
      </c>
      <c r="I2137" s="13" t="s">
        <v>74</v>
      </c>
      <c r="J2137" s="14" t="s">
        <v>75</v>
      </c>
      <c r="K2137" s="14" t="s">
        <v>1630</v>
      </c>
      <c r="L2137" s="13">
        <v>2019</v>
      </c>
      <c r="M2137" s="15">
        <v>43812</v>
      </c>
      <c r="N2137" s="16" t="s">
        <v>77</v>
      </c>
      <c r="O2137" s="16">
        <v>0</v>
      </c>
      <c r="P2137" s="16" t="s">
        <v>78</v>
      </c>
      <c r="Q2137" s="16" t="s">
        <v>78</v>
      </c>
      <c r="R2137" s="16" t="s">
        <v>78</v>
      </c>
      <c r="S2137" s="16" t="s">
        <v>78</v>
      </c>
      <c r="T2137" s="14" t="s">
        <v>80</v>
      </c>
      <c r="U2137" s="13" t="s">
        <v>1631</v>
      </c>
      <c r="V2137" s="14" t="s">
        <v>1632</v>
      </c>
      <c r="W2137" s="13" t="s">
        <v>83</v>
      </c>
      <c r="X2137" s="17" t="s">
        <v>779</v>
      </c>
      <c r="Y2137" s="14">
        <v>33</v>
      </c>
      <c r="Z2137" s="14" t="s">
        <v>1633</v>
      </c>
      <c r="AA2137" s="13" t="s">
        <v>263</v>
      </c>
      <c r="AB2137" s="18" t="s">
        <v>264</v>
      </c>
      <c r="AC2137" s="4">
        <f t="shared" si="330"/>
        <v>1</v>
      </c>
      <c r="AD2137" s="2">
        <f>IF(COUNTIF(D$2:D2137,D2137)&gt;1,0,1)</f>
        <v>0</v>
      </c>
      <c r="AG2137" s="2">
        <f t="shared" si="331"/>
        <v>0</v>
      </c>
      <c r="AH2137" s="2">
        <f t="shared" si="337"/>
        <v>0</v>
      </c>
      <c r="AI2137" s="2">
        <f t="shared" si="332"/>
        <v>0</v>
      </c>
      <c r="AJ2137" s="44" t="str">
        <f t="shared" si="333"/>
        <v>50614191T30206454W</v>
      </c>
      <c r="AK2137" s="2">
        <f>IF(COUNTIF(AJ$2:AJ2137,AJ2137)&gt;1,0,1)</f>
        <v>1</v>
      </c>
      <c r="AL2137" s="2">
        <f t="shared" si="334"/>
        <v>0</v>
      </c>
      <c r="AM2137" s="2">
        <f t="shared" si="335"/>
        <v>0</v>
      </c>
      <c r="AN2137" s="2">
        <f t="shared" si="336"/>
        <v>0</v>
      </c>
      <c r="AO2137" s="2" t="str">
        <f>VLOOKUP(D2137,'[1]Matriculados PD 2015_2019'!$D:$F,3,0)</f>
        <v>parcial</v>
      </c>
      <c r="AP2137" s="2">
        <f t="shared" si="338"/>
        <v>0</v>
      </c>
      <c r="AQ2137" s="2">
        <f t="shared" si="339"/>
        <v>0</v>
      </c>
    </row>
    <row r="2138" spans="1:43">
      <c r="A2138">
        <v>536</v>
      </c>
      <c r="B2138" s="6" t="s">
        <v>636</v>
      </c>
      <c r="C2138" s="7" t="s">
        <v>120</v>
      </c>
      <c r="D2138" s="7" t="s">
        <v>1628</v>
      </c>
      <c r="E2138" s="7">
        <v>1076844</v>
      </c>
      <c r="F2138" s="7">
        <v>102487</v>
      </c>
      <c r="G2138" s="8" t="s">
        <v>1629</v>
      </c>
      <c r="H2138" s="7" t="s">
        <v>83</v>
      </c>
      <c r="I2138" s="7" t="s">
        <v>74</v>
      </c>
      <c r="J2138" s="8" t="s">
        <v>75</v>
      </c>
      <c r="K2138" s="8" t="s">
        <v>1630</v>
      </c>
      <c r="L2138" s="7">
        <v>2019</v>
      </c>
      <c r="M2138" s="9">
        <v>43812</v>
      </c>
      <c r="N2138" s="10" t="s">
        <v>77</v>
      </c>
      <c r="O2138" s="10">
        <v>0</v>
      </c>
      <c r="P2138" s="10" t="s">
        <v>78</v>
      </c>
      <c r="Q2138" s="10" t="s">
        <v>78</v>
      </c>
      <c r="R2138" s="10" t="s">
        <v>78</v>
      </c>
      <c r="S2138" s="10" t="s">
        <v>78</v>
      </c>
      <c r="T2138" s="8" t="s">
        <v>90</v>
      </c>
      <c r="U2138" s="7" t="s">
        <v>684</v>
      </c>
      <c r="V2138" s="8" t="s">
        <v>685</v>
      </c>
      <c r="W2138" s="7" t="s">
        <v>83</v>
      </c>
      <c r="X2138" s="11" t="s">
        <v>642</v>
      </c>
      <c r="Y2138" s="8">
        <v>305</v>
      </c>
      <c r="Z2138" s="8" t="s">
        <v>686</v>
      </c>
      <c r="AA2138" s="7" t="s">
        <v>107</v>
      </c>
      <c r="AB2138" s="12" t="s">
        <v>108</v>
      </c>
      <c r="AC2138" s="4">
        <f t="shared" si="330"/>
        <v>1</v>
      </c>
      <c r="AD2138" s="2">
        <f>IF(COUNTIF(D$2:D2138,D2138)&gt;1,0,1)</f>
        <v>0</v>
      </c>
      <c r="AG2138" s="2">
        <f t="shared" si="331"/>
        <v>0</v>
      </c>
      <c r="AH2138" s="2">
        <f t="shared" si="337"/>
        <v>0</v>
      </c>
      <c r="AI2138" s="2">
        <f t="shared" si="332"/>
        <v>0</v>
      </c>
      <c r="AJ2138" s="44" t="str">
        <f t="shared" si="333"/>
        <v>50614191T30037704A</v>
      </c>
      <c r="AK2138" s="2">
        <f>IF(COUNTIF(AJ$2:AJ2138,AJ2138)&gt;1,0,1)</f>
        <v>0</v>
      </c>
      <c r="AL2138" s="2">
        <f t="shared" si="334"/>
        <v>0</v>
      </c>
      <c r="AM2138" s="2">
        <f t="shared" si="335"/>
        <v>0</v>
      </c>
      <c r="AN2138" s="2">
        <f t="shared" si="336"/>
        <v>0</v>
      </c>
      <c r="AO2138" s="2" t="str">
        <f>VLOOKUP(D2138,'[1]Matriculados PD 2015_2019'!$D:$F,3,0)</f>
        <v>parcial</v>
      </c>
      <c r="AP2138" s="2">
        <f t="shared" si="338"/>
        <v>0</v>
      </c>
      <c r="AQ2138" s="2">
        <f t="shared" si="339"/>
        <v>0</v>
      </c>
    </row>
    <row r="2139" spans="1:43">
      <c r="A2139">
        <v>531</v>
      </c>
      <c r="B2139" s="6" t="s">
        <v>277</v>
      </c>
      <c r="C2139" s="7" t="s">
        <v>120</v>
      </c>
      <c r="D2139" s="7" t="s">
        <v>1254</v>
      </c>
      <c r="E2139" s="7">
        <v>1083689</v>
      </c>
      <c r="F2139" s="7">
        <v>102482</v>
      </c>
      <c r="G2139" s="8" t="s">
        <v>1255</v>
      </c>
      <c r="H2139" s="7" t="s">
        <v>83</v>
      </c>
      <c r="I2139" s="7" t="s">
        <v>74</v>
      </c>
      <c r="J2139" s="8" t="s">
        <v>75</v>
      </c>
      <c r="K2139" s="8" t="s">
        <v>1256</v>
      </c>
      <c r="L2139" s="7">
        <v>2019</v>
      </c>
      <c r="M2139" s="9">
        <v>43847</v>
      </c>
      <c r="N2139" s="10" t="s">
        <v>77</v>
      </c>
      <c r="O2139" s="10">
        <v>0</v>
      </c>
      <c r="P2139" s="10" t="s">
        <v>78</v>
      </c>
      <c r="Q2139" s="10" t="s">
        <v>79</v>
      </c>
      <c r="R2139" s="10" t="s">
        <v>78</v>
      </c>
      <c r="S2139" s="10" t="s">
        <v>78</v>
      </c>
      <c r="T2139" s="8" t="s">
        <v>80</v>
      </c>
      <c r="U2139" s="7" t="s">
        <v>1257</v>
      </c>
      <c r="V2139" s="8" t="s">
        <v>1258</v>
      </c>
      <c r="W2139" s="7" t="s">
        <v>83</v>
      </c>
      <c r="X2139" s="11" t="s">
        <v>283</v>
      </c>
      <c r="Y2139" s="8">
        <v>50</v>
      </c>
      <c r="Z2139" s="8" t="s">
        <v>314</v>
      </c>
      <c r="AA2139" s="7" t="s">
        <v>99</v>
      </c>
      <c r="AB2139" s="12" t="s">
        <v>100</v>
      </c>
      <c r="AC2139" s="4">
        <f t="shared" si="330"/>
        <v>1</v>
      </c>
      <c r="AD2139" s="2">
        <f>IF(COUNTIF(D$2:D2139,D2139)&gt;1,0,1)</f>
        <v>1</v>
      </c>
      <c r="AG2139" s="2">
        <f t="shared" si="331"/>
        <v>1</v>
      </c>
      <c r="AH2139" s="2">
        <f t="shared" si="337"/>
        <v>0</v>
      </c>
      <c r="AI2139" s="2">
        <f t="shared" si="332"/>
        <v>1</v>
      </c>
      <c r="AJ2139" s="44" t="str">
        <f t="shared" si="333"/>
        <v>45749011X30419898Y</v>
      </c>
      <c r="AK2139" s="2">
        <f>IF(COUNTIF(AJ$2:AJ2139,AJ2139)&gt;1,0,1)</f>
        <v>1</v>
      </c>
      <c r="AL2139" s="2">
        <f t="shared" si="334"/>
        <v>1</v>
      </c>
      <c r="AM2139" s="2">
        <f t="shared" si="335"/>
        <v>0</v>
      </c>
      <c r="AN2139" s="2">
        <f t="shared" si="336"/>
        <v>0</v>
      </c>
      <c r="AO2139" s="2" t="str">
        <f>VLOOKUP(D2139,'[1]Matriculados PD 2015_2019'!$D:$F,3,0)</f>
        <v>completo</v>
      </c>
      <c r="AP2139" s="2">
        <f t="shared" si="338"/>
        <v>1</v>
      </c>
      <c r="AQ2139" s="2">
        <f t="shared" si="339"/>
        <v>0</v>
      </c>
    </row>
    <row r="2140" spans="1:43">
      <c r="A2140">
        <v>531</v>
      </c>
      <c r="B2140" s="5" t="s">
        <v>277</v>
      </c>
      <c r="C2140" s="13" t="s">
        <v>120</v>
      </c>
      <c r="D2140" s="13" t="s">
        <v>1254</v>
      </c>
      <c r="E2140" s="13">
        <v>1083689</v>
      </c>
      <c r="F2140" s="13">
        <v>102482</v>
      </c>
      <c r="G2140" s="14" t="s">
        <v>1255</v>
      </c>
      <c r="H2140" s="13" t="s">
        <v>83</v>
      </c>
      <c r="I2140" s="13" t="s">
        <v>74</v>
      </c>
      <c r="J2140" s="14" t="s">
        <v>75</v>
      </c>
      <c r="K2140" s="14" t="s">
        <v>1256</v>
      </c>
      <c r="L2140" s="13">
        <v>2019</v>
      </c>
      <c r="M2140" s="15">
        <v>43847</v>
      </c>
      <c r="N2140" s="16" t="s">
        <v>77</v>
      </c>
      <c r="O2140" s="16">
        <v>0</v>
      </c>
      <c r="P2140" s="16" t="s">
        <v>78</v>
      </c>
      <c r="Q2140" s="16" t="s">
        <v>79</v>
      </c>
      <c r="R2140" s="16" t="s">
        <v>78</v>
      </c>
      <c r="S2140" s="16" t="s">
        <v>78</v>
      </c>
      <c r="T2140" s="14" t="s">
        <v>80</v>
      </c>
      <c r="U2140" s="13" t="s">
        <v>1259</v>
      </c>
      <c r="V2140" s="14" t="s">
        <v>1260</v>
      </c>
      <c r="W2140" s="13" t="s">
        <v>83</v>
      </c>
      <c r="X2140" s="17" t="s">
        <v>283</v>
      </c>
      <c r="Y2140" s="14">
        <v>50</v>
      </c>
      <c r="Z2140" s="14" t="s">
        <v>314</v>
      </c>
      <c r="AA2140" s="13" t="s">
        <v>99</v>
      </c>
      <c r="AB2140" s="18" t="s">
        <v>100</v>
      </c>
      <c r="AC2140" s="4">
        <f t="shared" si="330"/>
        <v>1</v>
      </c>
      <c r="AD2140" s="2">
        <f>IF(COUNTIF(D$2:D2140,D2140)&gt;1,0,1)</f>
        <v>0</v>
      </c>
      <c r="AG2140" s="2">
        <f t="shared" si="331"/>
        <v>0</v>
      </c>
      <c r="AH2140" s="2">
        <f t="shared" si="337"/>
        <v>0</v>
      </c>
      <c r="AI2140" s="2">
        <f t="shared" si="332"/>
        <v>0</v>
      </c>
      <c r="AJ2140" s="44" t="str">
        <f t="shared" si="333"/>
        <v>45749011X30499885E</v>
      </c>
      <c r="AK2140" s="2">
        <f>IF(COUNTIF(AJ$2:AJ2140,AJ2140)&gt;1,0,1)</f>
        <v>1</v>
      </c>
      <c r="AL2140" s="2">
        <f t="shared" si="334"/>
        <v>0</v>
      </c>
      <c r="AM2140" s="2">
        <f t="shared" si="335"/>
        <v>0</v>
      </c>
      <c r="AN2140" s="2">
        <f t="shared" si="336"/>
        <v>0</v>
      </c>
      <c r="AO2140" s="2" t="str">
        <f>VLOOKUP(D2140,'[1]Matriculados PD 2015_2019'!$D:$F,3,0)</f>
        <v>completo</v>
      </c>
      <c r="AP2140" s="2">
        <f t="shared" si="338"/>
        <v>0</v>
      </c>
      <c r="AQ2140" s="2">
        <f t="shared" si="339"/>
        <v>0</v>
      </c>
    </row>
    <row r="2141" spans="1:43">
      <c r="A2141">
        <v>531</v>
      </c>
      <c r="B2141" s="6" t="s">
        <v>277</v>
      </c>
      <c r="C2141" s="7" t="s">
        <v>120</v>
      </c>
      <c r="D2141" s="7" t="s">
        <v>1254</v>
      </c>
      <c r="E2141" s="7">
        <v>1083689</v>
      </c>
      <c r="F2141" s="7">
        <v>102482</v>
      </c>
      <c r="G2141" s="8" t="s">
        <v>1255</v>
      </c>
      <c r="H2141" s="7" t="s">
        <v>83</v>
      </c>
      <c r="I2141" s="7" t="s">
        <v>74</v>
      </c>
      <c r="J2141" s="8" t="s">
        <v>75</v>
      </c>
      <c r="K2141" s="8" t="s">
        <v>1256</v>
      </c>
      <c r="L2141" s="7">
        <v>2019</v>
      </c>
      <c r="M2141" s="9">
        <v>43847</v>
      </c>
      <c r="N2141" s="10" t="s">
        <v>77</v>
      </c>
      <c r="O2141" s="10">
        <v>0</v>
      </c>
      <c r="P2141" s="10" t="s">
        <v>78</v>
      </c>
      <c r="Q2141" s="10" t="s">
        <v>79</v>
      </c>
      <c r="R2141" s="10" t="s">
        <v>78</v>
      </c>
      <c r="S2141" s="10" t="s">
        <v>78</v>
      </c>
      <c r="T2141" s="8" t="s">
        <v>90</v>
      </c>
      <c r="U2141" s="7" t="s">
        <v>1259</v>
      </c>
      <c r="V2141" s="8" t="s">
        <v>1260</v>
      </c>
      <c r="W2141" s="7" t="s">
        <v>83</v>
      </c>
      <c r="X2141" s="11" t="s">
        <v>283</v>
      </c>
      <c r="Y2141" s="8">
        <v>50</v>
      </c>
      <c r="Z2141" s="8" t="s">
        <v>314</v>
      </c>
      <c r="AA2141" s="7" t="s">
        <v>99</v>
      </c>
      <c r="AB2141" s="12" t="s">
        <v>100</v>
      </c>
      <c r="AC2141" s="4">
        <f t="shared" si="330"/>
        <v>1</v>
      </c>
      <c r="AD2141" s="2">
        <f>IF(COUNTIF(D$2:D2141,D2141)&gt;1,0,1)</f>
        <v>0</v>
      </c>
      <c r="AG2141" s="2">
        <f t="shared" si="331"/>
        <v>0</v>
      </c>
      <c r="AH2141" s="2">
        <f t="shared" si="337"/>
        <v>0</v>
      </c>
      <c r="AI2141" s="2">
        <f t="shared" si="332"/>
        <v>0</v>
      </c>
      <c r="AJ2141" s="44" t="str">
        <f t="shared" si="333"/>
        <v>45749011X30499885E</v>
      </c>
      <c r="AK2141" s="2">
        <f>IF(COUNTIF(AJ$2:AJ2141,AJ2141)&gt;1,0,1)</f>
        <v>0</v>
      </c>
      <c r="AL2141" s="2">
        <f t="shared" si="334"/>
        <v>0</v>
      </c>
      <c r="AM2141" s="2">
        <f t="shared" si="335"/>
        <v>0</v>
      </c>
      <c r="AN2141" s="2">
        <f t="shared" si="336"/>
        <v>0</v>
      </c>
      <c r="AO2141" s="2" t="str">
        <f>VLOOKUP(D2141,'[1]Matriculados PD 2015_2019'!$D:$F,3,0)</f>
        <v>completo</v>
      </c>
      <c r="AP2141" s="2">
        <f t="shared" si="338"/>
        <v>0</v>
      </c>
      <c r="AQ2141" s="2">
        <f t="shared" si="339"/>
        <v>0</v>
      </c>
    </row>
    <row r="2142" spans="1:43">
      <c r="A2142">
        <v>536</v>
      </c>
      <c r="B2142" s="5" t="s">
        <v>636</v>
      </c>
      <c r="C2142" s="13" t="s">
        <v>120</v>
      </c>
      <c r="D2142" s="13" t="s">
        <v>1577</v>
      </c>
      <c r="E2142" s="13">
        <v>10493320</v>
      </c>
      <c r="F2142" s="13">
        <v>102487</v>
      </c>
      <c r="G2142" s="14" t="s">
        <v>1578</v>
      </c>
      <c r="H2142" s="13" t="s">
        <v>83</v>
      </c>
      <c r="I2142" s="13" t="s">
        <v>74</v>
      </c>
      <c r="J2142" s="14" t="s">
        <v>75</v>
      </c>
      <c r="K2142" s="14" t="s">
        <v>1579</v>
      </c>
      <c r="L2142" s="13">
        <v>2019</v>
      </c>
      <c r="M2142" s="15">
        <v>43745</v>
      </c>
      <c r="N2142" s="16" t="s">
        <v>77</v>
      </c>
      <c r="O2142" s="16">
        <v>0</v>
      </c>
      <c r="P2142" s="16" t="s">
        <v>78</v>
      </c>
      <c r="Q2142" s="16" t="s">
        <v>79</v>
      </c>
      <c r="R2142" s="16" t="s">
        <v>78</v>
      </c>
      <c r="S2142" s="16" t="s">
        <v>78</v>
      </c>
      <c r="T2142" s="14" t="s">
        <v>80</v>
      </c>
      <c r="U2142" s="13" t="s">
        <v>1580</v>
      </c>
      <c r="V2142" s="14" t="s">
        <v>1581</v>
      </c>
      <c r="W2142" s="13"/>
      <c r="X2142" s="17"/>
      <c r="Y2142" s="14"/>
      <c r="Z2142" s="14"/>
      <c r="AA2142" s="13"/>
      <c r="AB2142" s="18"/>
      <c r="AC2142" s="4">
        <f t="shared" si="330"/>
        <v>1</v>
      </c>
      <c r="AD2142" s="2">
        <f>IF(COUNTIF(D$2:D2142,D2142)&gt;1,0,1)</f>
        <v>1</v>
      </c>
      <c r="AG2142" s="2">
        <f t="shared" si="331"/>
        <v>1</v>
      </c>
      <c r="AH2142" s="2">
        <f t="shared" si="337"/>
        <v>0</v>
      </c>
      <c r="AI2142" s="2">
        <f t="shared" si="332"/>
        <v>1</v>
      </c>
      <c r="AJ2142" s="44" t="str">
        <f t="shared" si="333"/>
        <v>30997130F44353001P</v>
      </c>
      <c r="AK2142" s="2">
        <f>IF(COUNTIF(AJ$2:AJ2142,AJ2142)&gt;1,0,1)</f>
        <v>1</v>
      </c>
      <c r="AL2142" s="2">
        <f t="shared" si="334"/>
        <v>1</v>
      </c>
      <c r="AM2142" s="2">
        <f t="shared" si="335"/>
        <v>0</v>
      </c>
      <c r="AN2142" s="2">
        <f t="shared" si="336"/>
        <v>0</v>
      </c>
      <c r="AO2142" s="2" t="str">
        <f>VLOOKUP(D2142,'[1]Matriculados PD 2015_2019'!$D:$F,3,0)</f>
        <v>completo</v>
      </c>
      <c r="AP2142" s="2">
        <f t="shared" si="338"/>
        <v>1</v>
      </c>
      <c r="AQ2142" s="2">
        <f t="shared" si="339"/>
        <v>0</v>
      </c>
    </row>
    <row r="2143" spans="1:43">
      <c r="A2143">
        <v>536</v>
      </c>
      <c r="B2143" s="6" t="s">
        <v>636</v>
      </c>
      <c r="C2143" s="7" t="s">
        <v>120</v>
      </c>
      <c r="D2143" s="7" t="s">
        <v>1577</v>
      </c>
      <c r="E2143" s="7">
        <v>10493320</v>
      </c>
      <c r="F2143" s="7">
        <v>102487</v>
      </c>
      <c r="G2143" s="8" t="s">
        <v>1578</v>
      </c>
      <c r="H2143" s="7" t="s">
        <v>83</v>
      </c>
      <c r="I2143" s="7" t="s">
        <v>74</v>
      </c>
      <c r="J2143" s="8" t="s">
        <v>75</v>
      </c>
      <c r="K2143" s="8" t="s">
        <v>1579</v>
      </c>
      <c r="L2143" s="7">
        <v>2019</v>
      </c>
      <c r="M2143" s="9">
        <v>43745</v>
      </c>
      <c r="N2143" s="10" t="s">
        <v>77</v>
      </c>
      <c r="O2143" s="10">
        <v>0</v>
      </c>
      <c r="P2143" s="10" t="s">
        <v>78</v>
      </c>
      <c r="Q2143" s="10" t="s">
        <v>79</v>
      </c>
      <c r="R2143" s="10" t="s">
        <v>78</v>
      </c>
      <c r="S2143" s="10" t="s">
        <v>78</v>
      </c>
      <c r="T2143" s="8" t="s">
        <v>80</v>
      </c>
      <c r="U2143" s="7" t="s">
        <v>1582</v>
      </c>
      <c r="V2143" s="8" t="s">
        <v>1583</v>
      </c>
      <c r="W2143" s="7"/>
      <c r="X2143" s="11"/>
      <c r="Y2143" s="8"/>
      <c r="Z2143" s="8"/>
      <c r="AA2143" s="7"/>
      <c r="AB2143" s="12"/>
      <c r="AC2143" s="4">
        <f t="shared" si="330"/>
        <v>1</v>
      </c>
      <c r="AD2143" s="2">
        <f>IF(COUNTIF(D$2:D2143,D2143)&gt;1,0,1)</f>
        <v>0</v>
      </c>
      <c r="AG2143" s="2">
        <f t="shared" si="331"/>
        <v>0</v>
      </c>
      <c r="AH2143" s="2">
        <f t="shared" si="337"/>
        <v>0</v>
      </c>
      <c r="AI2143" s="2">
        <f t="shared" si="332"/>
        <v>0</v>
      </c>
      <c r="AJ2143" s="44" t="str">
        <f t="shared" si="333"/>
        <v>30997130FX6272788K</v>
      </c>
      <c r="AK2143" s="2">
        <f>IF(COUNTIF(AJ$2:AJ2143,AJ2143)&gt;1,0,1)</f>
        <v>1</v>
      </c>
      <c r="AL2143" s="2">
        <f t="shared" si="334"/>
        <v>0</v>
      </c>
      <c r="AM2143" s="2">
        <f t="shared" si="335"/>
        <v>0</v>
      </c>
      <c r="AN2143" s="2">
        <f t="shared" si="336"/>
        <v>0</v>
      </c>
      <c r="AO2143" s="2" t="str">
        <f>VLOOKUP(D2143,'[1]Matriculados PD 2015_2019'!$D:$F,3,0)</f>
        <v>completo</v>
      </c>
      <c r="AP2143" s="2">
        <f t="shared" si="338"/>
        <v>0</v>
      </c>
      <c r="AQ2143" s="2">
        <f t="shared" si="339"/>
        <v>0</v>
      </c>
    </row>
    <row r="2144" spans="1:43">
      <c r="A2144">
        <v>536</v>
      </c>
      <c r="B2144" s="5" t="s">
        <v>636</v>
      </c>
      <c r="C2144" s="13" t="s">
        <v>120</v>
      </c>
      <c r="D2144" s="13" t="s">
        <v>1577</v>
      </c>
      <c r="E2144" s="13">
        <v>10493320</v>
      </c>
      <c r="F2144" s="13">
        <v>102487</v>
      </c>
      <c r="G2144" s="14" t="s">
        <v>1578</v>
      </c>
      <c r="H2144" s="13" t="s">
        <v>83</v>
      </c>
      <c r="I2144" s="13" t="s">
        <v>74</v>
      </c>
      <c r="J2144" s="14" t="s">
        <v>75</v>
      </c>
      <c r="K2144" s="14" t="s">
        <v>1579</v>
      </c>
      <c r="L2144" s="13">
        <v>2019</v>
      </c>
      <c r="M2144" s="15">
        <v>43745</v>
      </c>
      <c r="N2144" s="16" t="s">
        <v>77</v>
      </c>
      <c r="O2144" s="16">
        <v>0</v>
      </c>
      <c r="P2144" s="16" t="s">
        <v>78</v>
      </c>
      <c r="Q2144" s="16" t="s">
        <v>79</v>
      </c>
      <c r="R2144" s="16" t="s">
        <v>78</v>
      </c>
      <c r="S2144" s="16" t="s">
        <v>78</v>
      </c>
      <c r="T2144" s="14" t="s">
        <v>90</v>
      </c>
      <c r="U2144" s="13" t="s">
        <v>1584</v>
      </c>
      <c r="V2144" s="14" t="s">
        <v>1585</v>
      </c>
      <c r="W2144" s="13" t="s">
        <v>83</v>
      </c>
      <c r="X2144" s="17" t="s">
        <v>105</v>
      </c>
      <c r="Y2144" s="14">
        <v>705</v>
      </c>
      <c r="Z2144" s="14" t="s">
        <v>106</v>
      </c>
      <c r="AA2144" s="13" t="s">
        <v>107</v>
      </c>
      <c r="AB2144" s="18" t="s">
        <v>108</v>
      </c>
      <c r="AC2144" s="4">
        <f t="shared" si="330"/>
        <v>1</v>
      </c>
      <c r="AD2144" s="2">
        <f>IF(COUNTIF(D$2:D2144,D2144)&gt;1,0,1)</f>
        <v>0</v>
      </c>
      <c r="AG2144" s="2">
        <f t="shared" si="331"/>
        <v>0</v>
      </c>
      <c r="AH2144" s="2">
        <f t="shared" si="337"/>
        <v>0</v>
      </c>
      <c r="AI2144" s="2">
        <f t="shared" si="332"/>
        <v>0</v>
      </c>
      <c r="AJ2144" s="44" t="str">
        <f t="shared" si="333"/>
        <v>30997130F30524833S</v>
      </c>
      <c r="AK2144" s="2">
        <f>IF(COUNTIF(AJ$2:AJ2144,AJ2144)&gt;1,0,1)</f>
        <v>1</v>
      </c>
      <c r="AL2144" s="2">
        <f t="shared" si="334"/>
        <v>0</v>
      </c>
      <c r="AM2144" s="2">
        <f t="shared" si="335"/>
        <v>0</v>
      </c>
      <c r="AN2144" s="2">
        <f t="shared" si="336"/>
        <v>0</v>
      </c>
      <c r="AO2144" s="2" t="str">
        <f>VLOOKUP(D2144,'[1]Matriculados PD 2015_2019'!$D:$F,3,0)</f>
        <v>completo</v>
      </c>
      <c r="AP2144" s="2">
        <f t="shared" si="338"/>
        <v>0</v>
      </c>
      <c r="AQ2144" s="2">
        <f t="shared" si="339"/>
        <v>0</v>
      </c>
    </row>
    <row r="2145" spans="1:43">
      <c r="A2145">
        <v>540</v>
      </c>
      <c r="B2145" s="5" t="s">
        <v>989</v>
      </c>
      <c r="C2145" s="13" t="s">
        <v>120</v>
      </c>
      <c r="D2145" s="13" t="s">
        <v>1946</v>
      </c>
      <c r="E2145" s="13">
        <v>20065509</v>
      </c>
      <c r="F2145" s="13">
        <v>102491</v>
      </c>
      <c r="G2145" s="14" t="s">
        <v>1947</v>
      </c>
      <c r="H2145" s="13" t="s">
        <v>83</v>
      </c>
      <c r="I2145" s="13" t="s">
        <v>801</v>
      </c>
      <c r="J2145" s="14" t="s">
        <v>75</v>
      </c>
      <c r="K2145" s="14" t="s">
        <v>1948</v>
      </c>
      <c r="L2145" s="13">
        <v>2019</v>
      </c>
      <c r="M2145" s="15">
        <v>43854</v>
      </c>
      <c r="N2145" s="16" t="s">
        <v>77</v>
      </c>
      <c r="O2145" s="16">
        <v>0</v>
      </c>
      <c r="P2145" s="16" t="s">
        <v>78</v>
      </c>
      <c r="Q2145" s="16" t="s">
        <v>79</v>
      </c>
      <c r="R2145" s="16" t="s">
        <v>78</v>
      </c>
      <c r="S2145" s="16" t="s">
        <v>79</v>
      </c>
      <c r="T2145" s="14" t="s">
        <v>80</v>
      </c>
      <c r="U2145" s="13" t="s">
        <v>1949</v>
      </c>
      <c r="V2145" s="14" t="s">
        <v>1950</v>
      </c>
      <c r="W2145" s="13"/>
      <c r="X2145" s="17"/>
      <c r="Y2145" s="14"/>
      <c r="Z2145" s="14"/>
      <c r="AA2145" s="13"/>
      <c r="AB2145" s="18"/>
      <c r="AC2145" s="4">
        <f t="shared" si="330"/>
        <v>1</v>
      </c>
      <c r="AD2145" s="2">
        <f>IF(COUNTIF(D$2:D2145,D2145)&gt;1,0,1)</f>
        <v>1</v>
      </c>
      <c r="AG2145" s="2">
        <f t="shared" si="331"/>
        <v>1</v>
      </c>
      <c r="AH2145" s="2">
        <f t="shared" si="337"/>
        <v>0</v>
      </c>
      <c r="AI2145" s="2">
        <f t="shared" si="332"/>
        <v>1</v>
      </c>
      <c r="AJ2145" s="44" t="str">
        <f t="shared" si="333"/>
        <v>G1518480730462520D</v>
      </c>
      <c r="AK2145" s="2">
        <f>IF(COUNTIF(AJ$2:AJ2145,AJ2145)&gt;1,0,1)</f>
        <v>1</v>
      </c>
      <c r="AL2145" s="2">
        <f t="shared" si="334"/>
        <v>1</v>
      </c>
      <c r="AM2145" s="2">
        <f t="shared" si="335"/>
        <v>1</v>
      </c>
      <c r="AN2145" s="2">
        <f t="shared" si="336"/>
        <v>1</v>
      </c>
      <c r="AO2145" s="2" t="str">
        <f>VLOOKUP(D2145,'[1]Matriculados PD 2015_2019'!$D:$F,3,0)</f>
        <v>completo</v>
      </c>
      <c r="AP2145" s="2">
        <f t="shared" si="338"/>
        <v>1</v>
      </c>
      <c r="AQ2145" s="2">
        <f t="shared" si="339"/>
        <v>0</v>
      </c>
    </row>
    <row r="2146" spans="1:43">
      <c r="A2146">
        <v>540</v>
      </c>
      <c r="B2146" s="6" t="s">
        <v>989</v>
      </c>
      <c r="C2146" s="7" t="s">
        <v>120</v>
      </c>
      <c r="D2146" s="7" t="s">
        <v>1946</v>
      </c>
      <c r="E2146" s="7">
        <v>20065509</v>
      </c>
      <c r="F2146" s="7">
        <v>102491</v>
      </c>
      <c r="G2146" s="8" t="s">
        <v>1947</v>
      </c>
      <c r="H2146" s="7" t="s">
        <v>83</v>
      </c>
      <c r="I2146" s="7" t="s">
        <v>801</v>
      </c>
      <c r="J2146" s="8" t="s">
        <v>75</v>
      </c>
      <c r="K2146" s="8" t="s">
        <v>1948</v>
      </c>
      <c r="L2146" s="7">
        <v>2019</v>
      </c>
      <c r="M2146" s="9">
        <v>43854</v>
      </c>
      <c r="N2146" s="10" t="s">
        <v>77</v>
      </c>
      <c r="O2146" s="10">
        <v>0</v>
      </c>
      <c r="P2146" s="10" t="s">
        <v>78</v>
      </c>
      <c r="Q2146" s="10" t="s">
        <v>79</v>
      </c>
      <c r="R2146" s="10" t="s">
        <v>78</v>
      </c>
      <c r="S2146" s="10" t="s">
        <v>79</v>
      </c>
      <c r="T2146" s="8" t="s">
        <v>80</v>
      </c>
      <c r="U2146" s="7" t="s">
        <v>1894</v>
      </c>
      <c r="V2146" s="8" t="s">
        <v>1951</v>
      </c>
      <c r="W2146" s="7"/>
      <c r="X2146" s="11"/>
      <c r="Y2146" s="8"/>
      <c r="Z2146" s="8"/>
      <c r="AA2146" s="7"/>
      <c r="AB2146" s="12"/>
      <c r="AC2146" s="4">
        <f t="shared" si="330"/>
        <v>1</v>
      </c>
      <c r="AD2146" s="2">
        <f>IF(COUNTIF(D$2:D2146,D2146)&gt;1,0,1)</f>
        <v>0</v>
      </c>
      <c r="AG2146" s="2">
        <f t="shared" si="331"/>
        <v>0</v>
      </c>
      <c r="AH2146" s="2">
        <f t="shared" si="337"/>
        <v>0</v>
      </c>
      <c r="AI2146" s="2">
        <f t="shared" si="332"/>
        <v>0</v>
      </c>
      <c r="AJ2146" s="44" t="str">
        <f t="shared" si="333"/>
        <v>G15184807Y0559969W</v>
      </c>
      <c r="AK2146" s="2">
        <f>IF(COUNTIF(AJ$2:AJ2146,AJ2146)&gt;1,0,1)</f>
        <v>1</v>
      </c>
      <c r="AL2146" s="2">
        <f t="shared" si="334"/>
        <v>0</v>
      </c>
      <c r="AM2146" s="2">
        <f t="shared" si="335"/>
        <v>0</v>
      </c>
      <c r="AN2146" s="2">
        <f t="shared" si="336"/>
        <v>0</v>
      </c>
      <c r="AO2146" s="2" t="str">
        <f>VLOOKUP(D2146,'[1]Matriculados PD 2015_2019'!$D:$F,3,0)</f>
        <v>completo</v>
      </c>
      <c r="AP2146" s="2">
        <f t="shared" si="338"/>
        <v>0</v>
      </c>
      <c r="AQ2146" s="2">
        <f t="shared" si="339"/>
        <v>0</v>
      </c>
    </row>
    <row r="2147" spans="1:43">
      <c r="A2147">
        <v>540</v>
      </c>
      <c r="B2147" s="5" t="s">
        <v>989</v>
      </c>
      <c r="C2147" s="13" t="s">
        <v>120</v>
      </c>
      <c r="D2147" s="13" t="s">
        <v>1946</v>
      </c>
      <c r="E2147" s="13">
        <v>20065509</v>
      </c>
      <c r="F2147" s="13">
        <v>102491</v>
      </c>
      <c r="G2147" s="14" t="s">
        <v>1947</v>
      </c>
      <c r="H2147" s="13" t="s">
        <v>83</v>
      </c>
      <c r="I2147" s="13" t="s">
        <v>801</v>
      </c>
      <c r="J2147" s="14" t="s">
        <v>75</v>
      </c>
      <c r="K2147" s="14" t="s">
        <v>1948</v>
      </c>
      <c r="L2147" s="13">
        <v>2019</v>
      </c>
      <c r="M2147" s="15">
        <v>43854</v>
      </c>
      <c r="N2147" s="16" t="s">
        <v>77</v>
      </c>
      <c r="O2147" s="16">
        <v>0</v>
      </c>
      <c r="P2147" s="16" t="s">
        <v>78</v>
      </c>
      <c r="Q2147" s="16" t="s">
        <v>79</v>
      </c>
      <c r="R2147" s="16" t="s">
        <v>78</v>
      </c>
      <c r="S2147" s="16" t="s">
        <v>79</v>
      </c>
      <c r="T2147" s="14" t="s">
        <v>90</v>
      </c>
      <c r="U2147" s="13" t="s">
        <v>1018</v>
      </c>
      <c r="V2147" s="14" t="s">
        <v>1019</v>
      </c>
      <c r="W2147" s="13" t="s">
        <v>83</v>
      </c>
      <c r="X2147" s="17" t="s">
        <v>137</v>
      </c>
      <c r="Y2147" s="14">
        <v>420</v>
      </c>
      <c r="Z2147" s="14" t="s">
        <v>137</v>
      </c>
      <c r="AA2147" s="13" t="s">
        <v>99</v>
      </c>
      <c r="AB2147" s="18" t="s">
        <v>100</v>
      </c>
      <c r="AC2147" s="4">
        <f t="shared" si="330"/>
        <v>1</v>
      </c>
      <c r="AD2147" s="2">
        <f>IF(COUNTIF(D$2:D2147,D2147)&gt;1,0,1)</f>
        <v>0</v>
      </c>
      <c r="AG2147" s="2">
        <f t="shared" si="331"/>
        <v>0</v>
      </c>
      <c r="AH2147" s="2">
        <f t="shared" si="337"/>
        <v>0</v>
      </c>
      <c r="AI2147" s="2">
        <f t="shared" si="332"/>
        <v>0</v>
      </c>
      <c r="AJ2147" s="44" t="str">
        <f t="shared" si="333"/>
        <v>G1518480743601556L</v>
      </c>
      <c r="AK2147" s="2">
        <f>IF(COUNTIF(AJ$2:AJ2147,AJ2147)&gt;1,0,1)</f>
        <v>1</v>
      </c>
      <c r="AL2147" s="2">
        <f t="shared" si="334"/>
        <v>0</v>
      </c>
      <c r="AM2147" s="2">
        <f t="shared" si="335"/>
        <v>0</v>
      </c>
      <c r="AN2147" s="2">
        <f t="shared" si="336"/>
        <v>0</v>
      </c>
      <c r="AO2147" s="2" t="str">
        <f>VLOOKUP(D2147,'[1]Matriculados PD 2015_2019'!$D:$F,3,0)</f>
        <v>completo</v>
      </c>
      <c r="AP2147" s="2">
        <f t="shared" si="338"/>
        <v>0</v>
      </c>
      <c r="AQ2147" s="2">
        <f t="shared" si="339"/>
        <v>0</v>
      </c>
    </row>
    <row r="2148" spans="1:43" ht="58">
      <c r="A2148">
        <v>536</v>
      </c>
      <c r="B2148" s="6" t="s">
        <v>636</v>
      </c>
      <c r="C2148" s="7" t="s">
        <v>120</v>
      </c>
      <c r="D2148" s="7" t="s">
        <v>1546</v>
      </c>
      <c r="E2148" s="7">
        <v>10062255</v>
      </c>
      <c r="F2148" s="7">
        <v>102487</v>
      </c>
      <c r="G2148" s="8" t="s">
        <v>1547</v>
      </c>
      <c r="H2148" s="7" t="s">
        <v>83</v>
      </c>
      <c r="I2148" s="7" t="s">
        <v>74</v>
      </c>
      <c r="J2148" s="8" t="s">
        <v>75</v>
      </c>
      <c r="K2148" s="20" t="s">
        <v>1548</v>
      </c>
      <c r="L2148" s="7">
        <v>2019</v>
      </c>
      <c r="M2148" s="9">
        <v>44075</v>
      </c>
      <c r="N2148" s="10" t="s">
        <v>113</v>
      </c>
      <c r="O2148" s="10">
        <v>0</v>
      </c>
      <c r="P2148" s="10" t="s">
        <v>78</v>
      </c>
      <c r="Q2148" s="10" t="s">
        <v>78</v>
      </c>
      <c r="R2148" s="10" t="s">
        <v>78</v>
      </c>
      <c r="S2148" s="10" t="s">
        <v>78</v>
      </c>
      <c r="T2148" s="8" t="s">
        <v>80</v>
      </c>
      <c r="U2148" s="7" t="s">
        <v>1549</v>
      </c>
      <c r="V2148" s="8" t="s">
        <v>1550</v>
      </c>
      <c r="W2148" s="7" t="s">
        <v>83</v>
      </c>
      <c r="X2148" s="11" t="s">
        <v>642</v>
      </c>
      <c r="Y2148" s="8">
        <v>505</v>
      </c>
      <c r="Z2148" s="8" t="s">
        <v>643</v>
      </c>
      <c r="AA2148" s="7" t="s">
        <v>107</v>
      </c>
      <c r="AB2148" s="12" t="s">
        <v>108</v>
      </c>
      <c r="AC2148" s="4">
        <f t="shared" si="330"/>
        <v>1</v>
      </c>
      <c r="AD2148" s="2">
        <f>IF(COUNTIF(D$2:D2148,D2148)&gt;1,0,1)</f>
        <v>1</v>
      </c>
      <c r="AG2148" s="2">
        <f t="shared" si="331"/>
        <v>0</v>
      </c>
      <c r="AH2148" s="2">
        <f t="shared" si="337"/>
        <v>0</v>
      </c>
      <c r="AI2148" s="2">
        <f t="shared" si="332"/>
        <v>0</v>
      </c>
      <c r="AJ2148" s="44" t="str">
        <f t="shared" si="333"/>
        <v>30198252B26032358S</v>
      </c>
      <c r="AK2148" s="2">
        <f>IF(COUNTIF(AJ$2:AJ2148,AJ2148)&gt;1,0,1)</f>
        <v>1</v>
      </c>
      <c r="AL2148" s="2">
        <f t="shared" si="334"/>
        <v>1</v>
      </c>
      <c r="AM2148" s="2">
        <f t="shared" si="335"/>
        <v>0</v>
      </c>
      <c r="AN2148" s="2">
        <f t="shared" si="336"/>
        <v>0</v>
      </c>
      <c r="AO2148" s="2" t="str">
        <f>VLOOKUP(D2148,'[1]Matriculados PD 2015_2019'!$D:$F,3,0)</f>
        <v>completo</v>
      </c>
      <c r="AP2148" s="2">
        <f t="shared" si="338"/>
        <v>1</v>
      </c>
      <c r="AQ2148" s="2">
        <f t="shared" si="339"/>
        <v>0</v>
      </c>
    </row>
    <row r="2149" spans="1:43" ht="58">
      <c r="A2149">
        <v>536</v>
      </c>
      <c r="B2149" s="5" t="s">
        <v>636</v>
      </c>
      <c r="C2149" s="13" t="s">
        <v>120</v>
      </c>
      <c r="D2149" s="13" t="s">
        <v>1546</v>
      </c>
      <c r="E2149" s="13">
        <v>10062255</v>
      </c>
      <c r="F2149" s="13">
        <v>102487</v>
      </c>
      <c r="G2149" s="14" t="s">
        <v>1547</v>
      </c>
      <c r="H2149" s="13" t="s">
        <v>83</v>
      </c>
      <c r="I2149" s="13" t="s">
        <v>74</v>
      </c>
      <c r="J2149" s="14" t="s">
        <v>75</v>
      </c>
      <c r="K2149" s="19" t="s">
        <v>1548</v>
      </c>
      <c r="L2149" s="13">
        <v>2019</v>
      </c>
      <c r="M2149" s="15">
        <v>44075</v>
      </c>
      <c r="N2149" s="16" t="s">
        <v>113</v>
      </c>
      <c r="O2149" s="16">
        <v>0</v>
      </c>
      <c r="P2149" s="16" t="s">
        <v>78</v>
      </c>
      <c r="Q2149" s="16" t="s">
        <v>78</v>
      </c>
      <c r="R2149" s="16" t="s">
        <v>78</v>
      </c>
      <c r="S2149" s="16" t="s">
        <v>78</v>
      </c>
      <c r="T2149" s="14" t="s">
        <v>80</v>
      </c>
      <c r="U2149" s="13" t="s">
        <v>675</v>
      </c>
      <c r="V2149" s="14" t="s">
        <v>676</v>
      </c>
      <c r="W2149" s="13" t="s">
        <v>83</v>
      </c>
      <c r="X2149" s="17" t="s">
        <v>642</v>
      </c>
      <c r="Y2149" s="14">
        <v>505</v>
      </c>
      <c r="Z2149" s="14" t="s">
        <v>643</v>
      </c>
      <c r="AA2149" s="13" t="s">
        <v>107</v>
      </c>
      <c r="AB2149" s="18" t="s">
        <v>108</v>
      </c>
      <c r="AC2149" s="4">
        <f t="shared" si="330"/>
        <v>1</v>
      </c>
      <c r="AD2149" s="2">
        <f>IF(COUNTIF(D$2:D2149,D2149)&gt;1,0,1)</f>
        <v>0</v>
      </c>
      <c r="AG2149" s="2">
        <f t="shared" si="331"/>
        <v>0</v>
      </c>
      <c r="AH2149" s="2">
        <f t="shared" si="337"/>
        <v>0</v>
      </c>
      <c r="AI2149" s="2">
        <f t="shared" si="332"/>
        <v>0</v>
      </c>
      <c r="AJ2149" s="44" t="str">
        <f t="shared" si="333"/>
        <v>30198252B30066280J</v>
      </c>
      <c r="AK2149" s="2">
        <f>IF(COUNTIF(AJ$2:AJ2149,AJ2149)&gt;1,0,1)</f>
        <v>1</v>
      </c>
      <c r="AL2149" s="2">
        <f t="shared" si="334"/>
        <v>0</v>
      </c>
      <c r="AM2149" s="2">
        <f t="shared" si="335"/>
        <v>0</v>
      </c>
      <c r="AN2149" s="2">
        <f t="shared" si="336"/>
        <v>0</v>
      </c>
      <c r="AO2149" s="2" t="str">
        <f>VLOOKUP(D2149,'[1]Matriculados PD 2015_2019'!$D:$F,3,0)</f>
        <v>completo</v>
      </c>
      <c r="AP2149" s="2">
        <f t="shared" si="338"/>
        <v>0</v>
      </c>
      <c r="AQ2149" s="2">
        <f t="shared" si="339"/>
        <v>0</v>
      </c>
    </row>
    <row r="2150" spans="1:43" ht="58">
      <c r="A2150">
        <v>536</v>
      </c>
      <c r="B2150" s="6" t="s">
        <v>636</v>
      </c>
      <c r="C2150" s="7" t="s">
        <v>120</v>
      </c>
      <c r="D2150" s="7" t="s">
        <v>1546</v>
      </c>
      <c r="E2150" s="7">
        <v>10062255</v>
      </c>
      <c r="F2150" s="7">
        <v>102487</v>
      </c>
      <c r="G2150" s="8" t="s">
        <v>1547</v>
      </c>
      <c r="H2150" s="7" t="s">
        <v>83</v>
      </c>
      <c r="I2150" s="7" t="s">
        <v>74</v>
      </c>
      <c r="J2150" s="8" t="s">
        <v>75</v>
      </c>
      <c r="K2150" s="20" t="s">
        <v>1548</v>
      </c>
      <c r="L2150" s="7">
        <v>2019</v>
      </c>
      <c r="M2150" s="9">
        <v>44075</v>
      </c>
      <c r="N2150" s="10" t="s">
        <v>113</v>
      </c>
      <c r="O2150" s="10">
        <v>0</v>
      </c>
      <c r="P2150" s="10" t="s">
        <v>78</v>
      </c>
      <c r="Q2150" s="10" t="s">
        <v>78</v>
      </c>
      <c r="R2150" s="10" t="s">
        <v>78</v>
      </c>
      <c r="S2150" s="10" t="s">
        <v>78</v>
      </c>
      <c r="T2150" s="8" t="s">
        <v>80</v>
      </c>
      <c r="U2150" s="7" t="s">
        <v>1551</v>
      </c>
      <c r="V2150" s="8" t="s">
        <v>1552</v>
      </c>
      <c r="W2150" s="7" t="s">
        <v>83</v>
      </c>
      <c r="X2150" s="11" t="s">
        <v>642</v>
      </c>
      <c r="Y2150" s="8">
        <v>505</v>
      </c>
      <c r="Z2150" s="8" t="s">
        <v>643</v>
      </c>
      <c r="AA2150" s="7" t="s">
        <v>107</v>
      </c>
      <c r="AB2150" s="12" t="s">
        <v>108</v>
      </c>
      <c r="AC2150" s="4">
        <f t="shared" si="330"/>
        <v>1</v>
      </c>
      <c r="AD2150" s="2">
        <f>IF(COUNTIF(D$2:D2150,D2150)&gt;1,0,1)</f>
        <v>0</v>
      </c>
      <c r="AG2150" s="2">
        <f t="shared" si="331"/>
        <v>0</v>
      </c>
      <c r="AH2150" s="2">
        <f t="shared" si="337"/>
        <v>0</v>
      </c>
      <c r="AI2150" s="2">
        <f t="shared" si="332"/>
        <v>0</v>
      </c>
      <c r="AJ2150" s="44" t="str">
        <f t="shared" si="333"/>
        <v>30198252B30482598P</v>
      </c>
      <c r="AK2150" s="2">
        <f>IF(COUNTIF(AJ$2:AJ2150,AJ2150)&gt;1,0,1)</f>
        <v>1</v>
      </c>
      <c r="AL2150" s="2">
        <f t="shared" si="334"/>
        <v>0</v>
      </c>
      <c r="AM2150" s="2">
        <f t="shared" si="335"/>
        <v>0</v>
      </c>
      <c r="AN2150" s="2">
        <f t="shared" si="336"/>
        <v>0</v>
      </c>
      <c r="AO2150" s="2" t="str">
        <f>VLOOKUP(D2150,'[1]Matriculados PD 2015_2019'!$D:$F,3,0)</f>
        <v>completo</v>
      </c>
      <c r="AP2150" s="2">
        <f t="shared" si="338"/>
        <v>0</v>
      </c>
      <c r="AQ2150" s="2">
        <f t="shared" si="339"/>
        <v>0</v>
      </c>
    </row>
    <row r="2151" spans="1:43" ht="58">
      <c r="A2151">
        <v>536</v>
      </c>
      <c r="B2151" s="5" t="s">
        <v>636</v>
      </c>
      <c r="C2151" s="13" t="s">
        <v>120</v>
      </c>
      <c r="D2151" s="13" t="s">
        <v>1546</v>
      </c>
      <c r="E2151" s="13">
        <v>10062255</v>
      </c>
      <c r="F2151" s="13">
        <v>102487</v>
      </c>
      <c r="G2151" s="14" t="s">
        <v>1547</v>
      </c>
      <c r="H2151" s="13" t="s">
        <v>83</v>
      </c>
      <c r="I2151" s="13" t="s">
        <v>74</v>
      </c>
      <c r="J2151" s="14" t="s">
        <v>75</v>
      </c>
      <c r="K2151" s="19" t="s">
        <v>1548</v>
      </c>
      <c r="L2151" s="13">
        <v>2019</v>
      </c>
      <c r="M2151" s="15">
        <v>44075</v>
      </c>
      <c r="N2151" s="16" t="s">
        <v>113</v>
      </c>
      <c r="O2151" s="16">
        <v>0</v>
      </c>
      <c r="P2151" s="16" t="s">
        <v>78</v>
      </c>
      <c r="Q2151" s="16" t="s">
        <v>78</v>
      </c>
      <c r="R2151" s="16" t="s">
        <v>78</v>
      </c>
      <c r="S2151" s="16" t="s">
        <v>78</v>
      </c>
      <c r="T2151" s="14" t="s">
        <v>90</v>
      </c>
      <c r="U2151" s="13" t="s">
        <v>1549</v>
      </c>
      <c r="V2151" s="14" t="s">
        <v>1550</v>
      </c>
      <c r="W2151" s="13" t="s">
        <v>83</v>
      </c>
      <c r="X2151" s="17" t="s">
        <v>642</v>
      </c>
      <c r="Y2151" s="14">
        <v>505</v>
      </c>
      <c r="Z2151" s="14" t="s">
        <v>643</v>
      </c>
      <c r="AA2151" s="13" t="s">
        <v>107</v>
      </c>
      <c r="AB2151" s="18" t="s">
        <v>108</v>
      </c>
      <c r="AC2151" s="4">
        <f t="shared" si="330"/>
        <v>1</v>
      </c>
      <c r="AD2151" s="2">
        <f>IF(COUNTIF(D$2:D2151,D2151)&gt;1,0,1)</f>
        <v>0</v>
      </c>
      <c r="AG2151" s="2">
        <f t="shared" si="331"/>
        <v>0</v>
      </c>
      <c r="AH2151" s="2">
        <f t="shared" si="337"/>
        <v>0</v>
      </c>
      <c r="AI2151" s="2">
        <f t="shared" si="332"/>
        <v>0</v>
      </c>
      <c r="AJ2151" s="44" t="str">
        <f t="shared" si="333"/>
        <v>30198252B26032358S</v>
      </c>
      <c r="AK2151" s="2">
        <f>IF(COUNTIF(AJ$2:AJ2151,AJ2151)&gt;1,0,1)</f>
        <v>0</v>
      </c>
      <c r="AL2151" s="2">
        <f t="shared" si="334"/>
        <v>0</v>
      </c>
      <c r="AM2151" s="2">
        <f t="shared" si="335"/>
        <v>0</v>
      </c>
      <c r="AN2151" s="2">
        <f t="shared" si="336"/>
        <v>0</v>
      </c>
      <c r="AO2151" s="2" t="str">
        <f>VLOOKUP(D2151,'[1]Matriculados PD 2015_2019'!$D:$F,3,0)</f>
        <v>completo</v>
      </c>
      <c r="AP2151" s="2">
        <f t="shared" si="338"/>
        <v>0</v>
      </c>
      <c r="AQ2151" s="2">
        <f t="shared" si="339"/>
        <v>0</v>
      </c>
    </row>
    <row r="2152" spans="1:43">
      <c r="A2152" s="2">
        <v>530</v>
      </c>
      <c r="B2152" s="6" t="s">
        <v>1</v>
      </c>
      <c r="C2152" s="7" t="s">
        <v>91</v>
      </c>
      <c r="D2152" s="7" t="s">
        <v>1062</v>
      </c>
      <c r="E2152" s="7">
        <v>20026561</v>
      </c>
      <c r="F2152" s="7">
        <v>102481</v>
      </c>
      <c r="G2152" s="8" t="s">
        <v>1063</v>
      </c>
      <c r="H2152" s="7" t="s">
        <v>73</v>
      </c>
      <c r="I2152" s="7" t="s">
        <v>74</v>
      </c>
      <c r="J2152" s="8" t="s">
        <v>75</v>
      </c>
      <c r="K2152" s="8" t="s">
        <v>1064</v>
      </c>
      <c r="L2152" s="7">
        <v>2019</v>
      </c>
      <c r="M2152" s="9">
        <v>43958</v>
      </c>
      <c r="N2152" s="10" t="s">
        <v>77</v>
      </c>
      <c r="O2152" s="10">
        <v>0</v>
      </c>
      <c r="P2152" s="10" t="s">
        <v>78</v>
      </c>
      <c r="Q2152" s="10" t="s">
        <v>78</v>
      </c>
      <c r="R2152" s="10" t="s">
        <v>79</v>
      </c>
      <c r="S2152" s="10" t="s">
        <v>78</v>
      </c>
      <c r="T2152" s="8" t="s">
        <v>80</v>
      </c>
      <c r="U2152" s="7" t="s">
        <v>1065</v>
      </c>
      <c r="V2152" s="8" t="s">
        <v>1066</v>
      </c>
      <c r="W2152" s="7" t="s">
        <v>83</v>
      </c>
      <c r="X2152" s="11" t="s">
        <v>84</v>
      </c>
      <c r="Y2152" s="8">
        <v>640</v>
      </c>
      <c r="Z2152" s="8" t="s">
        <v>85</v>
      </c>
      <c r="AA2152" s="7" t="s">
        <v>79</v>
      </c>
      <c r="AB2152" s="12" t="s">
        <v>86</v>
      </c>
      <c r="AC2152" s="4">
        <f t="shared" si="330"/>
        <v>1</v>
      </c>
      <c r="AD2152" s="2">
        <f>IF(COUNTIF(D$2:D2152,D2152)&gt;1,0,1)</f>
        <v>1</v>
      </c>
      <c r="AG2152" s="2">
        <f t="shared" si="331"/>
        <v>0</v>
      </c>
      <c r="AH2152" s="2">
        <f t="shared" si="337"/>
        <v>1</v>
      </c>
      <c r="AI2152" s="2">
        <f t="shared" si="332"/>
        <v>1</v>
      </c>
      <c r="AJ2152" s="44" t="str">
        <f t="shared" si="333"/>
        <v>48988257M30525656X</v>
      </c>
      <c r="AK2152" s="2">
        <f>IF(COUNTIF(AJ$2:AJ2152,AJ2152)&gt;1,0,1)</f>
        <v>1</v>
      </c>
      <c r="AL2152" s="2">
        <f t="shared" si="334"/>
        <v>0</v>
      </c>
      <c r="AM2152" s="2">
        <f t="shared" si="335"/>
        <v>0</v>
      </c>
      <c r="AN2152" s="2">
        <f t="shared" si="336"/>
        <v>0</v>
      </c>
      <c r="AO2152" s="2" t="str">
        <f>VLOOKUP(D2152,'[1]Matriculados PD 2015_2019'!$D:$F,3,0)</f>
        <v>completo</v>
      </c>
      <c r="AP2152" s="2">
        <f t="shared" si="338"/>
        <v>1</v>
      </c>
      <c r="AQ2152" s="2">
        <f t="shared" si="339"/>
        <v>0</v>
      </c>
    </row>
    <row r="2153" spans="1:43">
      <c r="A2153">
        <v>530</v>
      </c>
      <c r="B2153" s="5" t="s">
        <v>1</v>
      </c>
      <c r="C2153" s="13" t="s">
        <v>91</v>
      </c>
      <c r="D2153" s="13" t="s">
        <v>1062</v>
      </c>
      <c r="E2153" s="13">
        <v>20026561</v>
      </c>
      <c r="F2153" s="13">
        <v>102481</v>
      </c>
      <c r="G2153" s="14" t="s">
        <v>1063</v>
      </c>
      <c r="H2153" s="13" t="s">
        <v>73</v>
      </c>
      <c r="I2153" s="13" t="s">
        <v>74</v>
      </c>
      <c r="J2153" s="14" t="s">
        <v>75</v>
      </c>
      <c r="K2153" s="14" t="s">
        <v>1064</v>
      </c>
      <c r="L2153" s="13">
        <v>2019</v>
      </c>
      <c r="M2153" s="15">
        <v>43958</v>
      </c>
      <c r="N2153" s="16" t="s">
        <v>77</v>
      </c>
      <c r="O2153" s="16">
        <v>0</v>
      </c>
      <c r="P2153" s="16" t="s">
        <v>78</v>
      </c>
      <c r="Q2153" s="16" t="s">
        <v>78</v>
      </c>
      <c r="R2153" s="16" t="s">
        <v>79</v>
      </c>
      <c r="S2153" s="16" t="s">
        <v>78</v>
      </c>
      <c r="T2153" s="14" t="s">
        <v>90</v>
      </c>
      <c r="U2153" s="13" t="s">
        <v>1065</v>
      </c>
      <c r="V2153" s="14" t="s">
        <v>1066</v>
      </c>
      <c r="W2153" s="13" t="s">
        <v>83</v>
      </c>
      <c r="X2153" s="17" t="s">
        <v>84</v>
      </c>
      <c r="Y2153" s="14">
        <v>640</v>
      </c>
      <c r="Z2153" s="14" t="s">
        <v>85</v>
      </c>
      <c r="AA2153" s="13" t="s">
        <v>79</v>
      </c>
      <c r="AB2153" s="18" t="s">
        <v>86</v>
      </c>
      <c r="AC2153" s="4">
        <f t="shared" si="330"/>
        <v>1</v>
      </c>
      <c r="AD2153" s="2">
        <f>IF(COUNTIF(D$2:D2153,D2153)&gt;1,0,1)</f>
        <v>0</v>
      </c>
      <c r="AG2153" s="2">
        <f t="shared" si="331"/>
        <v>0</v>
      </c>
      <c r="AH2153" s="2">
        <f t="shared" si="337"/>
        <v>0</v>
      </c>
      <c r="AI2153" s="2">
        <f t="shared" si="332"/>
        <v>0</v>
      </c>
      <c r="AJ2153" s="44" t="str">
        <f t="shared" si="333"/>
        <v>48988257M30525656X</v>
      </c>
      <c r="AK2153" s="2">
        <f>IF(COUNTIF(AJ$2:AJ2153,AJ2153)&gt;1,0,1)</f>
        <v>0</v>
      </c>
      <c r="AL2153" s="2">
        <f t="shared" si="334"/>
        <v>0</v>
      </c>
      <c r="AM2153" s="2">
        <f t="shared" si="335"/>
        <v>0</v>
      </c>
      <c r="AN2153" s="2">
        <f t="shared" si="336"/>
        <v>0</v>
      </c>
      <c r="AO2153" s="2" t="str">
        <f>VLOOKUP(D2153,'[1]Matriculados PD 2015_2019'!$D:$F,3,0)</f>
        <v>completo</v>
      </c>
      <c r="AP2153" s="2">
        <f t="shared" si="338"/>
        <v>0</v>
      </c>
      <c r="AQ2153" s="2">
        <f t="shared" si="339"/>
        <v>0</v>
      </c>
    </row>
    <row r="2154" spans="1:43">
      <c r="A2154">
        <v>537</v>
      </c>
      <c r="B2154" s="5" t="s">
        <v>807</v>
      </c>
      <c r="C2154" s="13" t="s">
        <v>120</v>
      </c>
      <c r="D2154" s="13" t="s">
        <v>1753</v>
      </c>
      <c r="E2154" s="13">
        <v>20088405</v>
      </c>
      <c r="F2154" s="13">
        <v>102488</v>
      </c>
      <c r="G2154" s="14" t="s">
        <v>1754</v>
      </c>
      <c r="H2154" s="13" t="s">
        <v>73</v>
      </c>
      <c r="I2154" s="13" t="s">
        <v>74</v>
      </c>
      <c r="J2154" s="14" t="s">
        <v>75</v>
      </c>
      <c r="K2154" s="14" t="s">
        <v>1755</v>
      </c>
      <c r="L2154" s="13">
        <v>2019</v>
      </c>
      <c r="M2154" s="15">
        <v>43822</v>
      </c>
      <c r="N2154" s="16" t="s">
        <v>77</v>
      </c>
      <c r="O2154" s="16">
        <v>0</v>
      </c>
      <c r="P2154" s="16" t="s">
        <v>78</v>
      </c>
      <c r="Q2154" s="16" t="s">
        <v>79</v>
      </c>
      <c r="R2154" s="16" t="s">
        <v>78</v>
      </c>
      <c r="S2154" s="16" t="s">
        <v>79</v>
      </c>
      <c r="T2154" s="14" t="s">
        <v>80</v>
      </c>
      <c r="U2154" s="13"/>
      <c r="V2154" s="14" t="s">
        <v>1756</v>
      </c>
      <c r="W2154" s="13"/>
      <c r="X2154" s="17"/>
      <c r="Y2154" s="14"/>
      <c r="Z2154" s="14"/>
      <c r="AA2154" s="13"/>
      <c r="AB2154" s="18"/>
      <c r="AC2154" s="4">
        <f t="shared" si="330"/>
        <v>1</v>
      </c>
      <c r="AD2154" s="2">
        <f>IF(COUNTIF(D$2:D2154,D2154)&gt;1,0,1)</f>
        <v>1</v>
      </c>
      <c r="AG2154" s="2">
        <f t="shared" si="331"/>
        <v>1</v>
      </c>
      <c r="AH2154" s="2">
        <f t="shared" si="337"/>
        <v>0</v>
      </c>
      <c r="AI2154" s="2">
        <f t="shared" si="332"/>
        <v>1</v>
      </c>
      <c r="AJ2154" s="44" t="str">
        <f t="shared" si="333"/>
        <v>77814162X</v>
      </c>
      <c r="AK2154" s="2">
        <f>IF(COUNTIF(AJ$2:AJ2154,AJ2154)&gt;1,0,1)</f>
        <v>1</v>
      </c>
      <c r="AL2154" s="2">
        <f t="shared" si="334"/>
        <v>1</v>
      </c>
      <c r="AM2154" s="2">
        <f t="shared" si="335"/>
        <v>1</v>
      </c>
      <c r="AN2154" s="2">
        <f t="shared" si="336"/>
        <v>0</v>
      </c>
      <c r="AO2154" s="2" t="str">
        <f>VLOOKUP(D2154,'[1]Matriculados PD 2015_2019'!$D:$F,3,0)</f>
        <v>completo</v>
      </c>
      <c r="AP2154" s="2">
        <f t="shared" si="338"/>
        <v>1</v>
      </c>
      <c r="AQ2154" s="2">
        <f t="shared" si="339"/>
        <v>0</v>
      </c>
    </row>
    <row r="2155" spans="1:43">
      <c r="A2155">
        <v>537</v>
      </c>
      <c r="B2155" s="6" t="s">
        <v>807</v>
      </c>
      <c r="C2155" s="7" t="s">
        <v>120</v>
      </c>
      <c r="D2155" s="7" t="s">
        <v>1753</v>
      </c>
      <c r="E2155" s="7">
        <v>20088405</v>
      </c>
      <c r="F2155" s="7">
        <v>102488</v>
      </c>
      <c r="G2155" s="8" t="s">
        <v>1754</v>
      </c>
      <c r="H2155" s="7" t="s">
        <v>73</v>
      </c>
      <c r="I2155" s="7" t="s">
        <v>74</v>
      </c>
      <c r="J2155" s="8" t="s">
        <v>75</v>
      </c>
      <c r="K2155" s="8" t="s">
        <v>1755</v>
      </c>
      <c r="L2155" s="7">
        <v>2019</v>
      </c>
      <c r="M2155" s="9">
        <v>43822</v>
      </c>
      <c r="N2155" s="10" t="s">
        <v>77</v>
      </c>
      <c r="O2155" s="10">
        <v>0</v>
      </c>
      <c r="P2155" s="10" t="s">
        <v>78</v>
      </c>
      <c r="Q2155" s="10" t="s">
        <v>79</v>
      </c>
      <c r="R2155" s="10" t="s">
        <v>78</v>
      </c>
      <c r="S2155" s="10" t="s">
        <v>79</v>
      </c>
      <c r="T2155" s="8" t="s">
        <v>80</v>
      </c>
      <c r="U2155" s="7" t="s">
        <v>844</v>
      </c>
      <c r="V2155" s="8" t="s">
        <v>845</v>
      </c>
      <c r="W2155" s="7" t="s">
        <v>83</v>
      </c>
      <c r="X2155" s="11" t="s">
        <v>4691</v>
      </c>
      <c r="Y2155" s="8">
        <v>583</v>
      </c>
      <c r="Z2155" s="8" t="s">
        <v>838</v>
      </c>
      <c r="AA2155" s="7" t="s">
        <v>781</v>
      </c>
      <c r="AB2155" s="12" t="s">
        <v>782</v>
      </c>
      <c r="AC2155" s="4">
        <f t="shared" si="330"/>
        <v>1</v>
      </c>
      <c r="AD2155" s="2">
        <f>IF(COUNTIF(D$2:D2155,D2155)&gt;1,0,1)</f>
        <v>0</v>
      </c>
      <c r="AG2155" s="2">
        <f t="shared" si="331"/>
        <v>0</v>
      </c>
      <c r="AH2155" s="2">
        <f t="shared" si="337"/>
        <v>0</v>
      </c>
      <c r="AI2155" s="2">
        <f t="shared" si="332"/>
        <v>0</v>
      </c>
      <c r="AJ2155" s="44" t="str">
        <f t="shared" si="333"/>
        <v>77814162X30449241R</v>
      </c>
      <c r="AK2155" s="2">
        <f>IF(COUNTIF(AJ$2:AJ2155,AJ2155)&gt;1,0,1)</f>
        <v>1</v>
      </c>
      <c r="AL2155" s="2">
        <f t="shared" si="334"/>
        <v>0</v>
      </c>
      <c r="AM2155" s="2">
        <f t="shared" si="335"/>
        <v>0</v>
      </c>
      <c r="AN2155" s="2">
        <f t="shared" si="336"/>
        <v>0</v>
      </c>
      <c r="AO2155" s="2" t="str">
        <f>VLOOKUP(D2155,'[1]Matriculados PD 2015_2019'!$D:$F,3,0)</f>
        <v>completo</v>
      </c>
      <c r="AP2155" s="2">
        <f t="shared" si="338"/>
        <v>0</v>
      </c>
      <c r="AQ2155" s="2">
        <f t="shared" si="339"/>
        <v>0</v>
      </c>
    </row>
    <row r="2156" spans="1:43">
      <c r="A2156">
        <v>537</v>
      </c>
      <c r="B2156" s="5" t="s">
        <v>807</v>
      </c>
      <c r="C2156" s="13" t="s">
        <v>120</v>
      </c>
      <c r="D2156" s="13" t="s">
        <v>1753</v>
      </c>
      <c r="E2156" s="13">
        <v>20088405</v>
      </c>
      <c r="F2156" s="13">
        <v>102488</v>
      </c>
      <c r="G2156" s="14" t="s">
        <v>1754</v>
      </c>
      <c r="H2156" s="13" t="s">
        <v>73</v>
      </c>
      <c r="I2156" s="13" t="s">
        <v>74</v>
      </c>
      <c r="J2156" s="14" t="s">
        <v>75</v>
      </c>
      <c r="K2156" s="14" t="s">
        <v>1755</v>
      </c>
      <c r="L2156" s="13">
        <v>2019</v>
      </c>
      <c r="M2156" s="15">
        <v>43822</v>
      </c>
      <c r="N2156" s="16" t="s">
        <v>77</v>
      </c>
      <c r="O2156" s="16">
        <v>0</v>
      </c>
      <c r="P2156" s="16" t="s">
        <v>78</v>
      </c>
      <c r="Q2156" s="16" t="s">
        <v>79</v>
      </c>
      <c r="R2156" s="16" t="s">
        <v>78</v>
      </c>
      <c r="S2156" s="16" t="s">
        <v>79</v>
      </c>
      <c r="T2156" s="14" t="s">
        <v>90</v>
      </c>
      <c r="U2156" s="13" t="s">
        <v>844</v>
      </c>
      <c r="V2156" s="14" t="s">
        <v>845</v>
      </c>
      <c r="W2156" s="13" t="s">
        <v>83</v>
      </c>
      <c r="X2156" s="17" t="s">
        <v>4691</v>
      </c>
      <c r="Y2156" s="14">
        <v>583</v>
      </c>
      <c r="Z2156" s="14" t="s">
        <v>838</v>
      </c>
      <c r="AA2156" s="13" t="s">
        <v>781</v>
      </c>
      <c r="AB2156" s="18" t="s">
        <v>782</v>
      </c>
      <c r="AC2156" s="4">
        <f t="shared" si="330"/>
        <v>1</v>
      </c>
      <c r="AD2156" s="2">
        <f>IF(COUNTIF(D$2:D2156,D2156)&gt;1,0,1)</f>
        <v>0</v>
      </c>
      <c r="AG2156" s="2">
        <f t="shared" si="331"/>
        <v>0</v>
      </c>
      <c r="AH2156" s="2">
        <f t="shared" si="337"/>
        <v>0</v>
      </c>
      <c r="AI2156" s="2">
        <f t="shared" si="332"/>
        <v>0</v>
      </c>
      <c r="AJ2156" s="44" t="str">
        <f t="shared" si="333"/>
        <v>77814162X30449241R</v>
      </c>
      <c r="AK2156" s="2">
        <f>IF(COUNTIF(AJ$2:AJ2156,AJ2156)&gt;1,0,1)</f>
        <v>0</v>
      </c>
      <c r="AL2156" s="2">
        <f t="shared" si="334"/>
        <v>0</v>
      </c>
      <c r="AM2156" s="2">
        <f t="shared" si="335"/>
        <v>0</v>
      </c>
      <c r="AN2156" s="2">
        <f t="shared" si="336"/>
        <v>0</v>
      </c>
      <c r="AO2156" s="2" t="str">
        <f>VLOOKUP(D2156,'[1]Matriculados PD 2015_2019'!$D:$F,3,0)</f>
        <v>completo</v>
      </c>
      <c r="AP2156" s="2">
        <f t="shared" si="338"/>
        <v>0</v>
      </c>
      <c r="AQ2156" s="2">
        <f t="shared" si="339"/>
        <v>0</v>
      </c>
    </row>
    <row r="2157" spans="1:43">
      <c r="A2157">
        <v>532</v>
      </c>
      <c r="B2157" s="6" t="s">
        <v>413</v>
      </c>
      <c r="C2157" s="7" t="s">
        <v>120</v>
      </c>
      <c r="D2157" s="7" t="s">
        <v>1339</v>
      </c>
      <c r="E2157" s="7">
        <v>1067912</v>
      </c>
      <c r="F2157" s="7">
        <v>102483</v>
      </c>
      <c r="G2157" s="8" t="s">
        <v>1340</v>
      </c>
      <c r="H2157" s="7" t="s">
        <v>73</v>
      </c>
      <c r="I2157" s="7" t="s">
        <v>74</v>
      </c>
      <c r="J2157" s="8" t="s">
        <v>75</v>
      </c>
      <c r="K2157" s="8" t="s">
        <v>1341</v>
      </c>
      <c r="L2157" s="7">
        <v>2019</v>
      </c>
      <c r="M2157" s="9">
        <v>43983</v>
      </c>
      <c r="N2157" s="10" t="s">
        <v>77</v>
      </c>
      <c r="O2157" s="10">
        <v>0</v>
      </c>
      <c r="P2157" s="10" t="s">
        <v>78</v>
      </c>
      <c r="Q2157" s="10" t="s">
        <v>79</v>
      </c>
      <c r="R2157" s="10" t="s">
        <v>78</v>
      </c>
      <c r="S2157" s="10" t="s">
        <v>78</v>
      </c>
      <c r="T2157" s="8" t="s">
        <v>80</v>
      </c>
      <c r="U2157" s="7" t="s">
        <v>490</v>
      </c>
      <c r="V2157" s="8" t="s">
        <v>491</v>
      </c>
      <c r="W2157" s="7" t="s">
        <v>83</v>
      </c>
      <c r="X2157" s="11" t="s">
        <v>419</v>
      </c>
      <c r="Y2157" s="8">
        <v>265</v>
      </c>
      <c r="Z2157" s="8" t="s">
        <v>492</v>
      </c>
      <c r="AA2157" s="7" t="s">
        <v>99</v>
      </c>
      <c r="AB2157" s="12" t="s">
        <v>100</v>
      </c>
      <c r="AC2157" s="4">
        <f t="shared" si="330"/>
        <v>1</v>
      </c>
      <c r="AD2157" s="2">
        <f>IF(COUNTIF(D$2:D2157,D2157)&gt;1,0,1)</f>
        <v>1</v>
      </c>
      <c r="AG2157" s="2">
        <f t="shared" si="331"/>
        <v>1</v>
      </c>
      <c r="AH2157" s="2">
        <f t="shared" si="337"/>
        <v>0</v>
      </c>
      <c r="AI2157" s="2">
        <f t="shared" si="332"/>
        <v>1</v>
      </c>
      <c r="AJ2157" s="44" t="str">
        <f t="shared" si="333"/>
        <v>30988116D28297020M</v>
      </c>
      <c r="AK2157" s="2">
        <f>IF(COUNTIF(AJ$2:AJ2157,AJ2157)&gt;1,0,1)</f>
        <v>1</v>
      </c>
      <c r="AL2157" s="2">
        <f t="shared" si="334"/>
        <v>1</v>
      </c>
      <c r="AM2157" s="2">
        <f t="shared" si="335"/>
        <v>0</v>
      </c>
      <c r="AN2157" s="2">
        <f t="shared" si="336"/>
        <v>0</v>
      </c>
      <c r="AO2157" s="2" t="str">
        <f>VLOOKUP(D2157,'[1]Matriculados PD 2015_2019'!$D:$F,3,0)</f>
        <v>parcial</v>
      </c>
      <c r="AP2157" s="2">
        <f t="shared" si="338"/>
        <v>0</v>
      </c>
      <c r="AQ2157" s="2">
        <f t="shared" si="339"/>
        <v>1</v>
      </c>
    </row>
    <row r="2158" spans="1:43">
      <c r="A2158">
        <v>532</v>
      </c>
      <c r="B2158" s="5" t="s">
        <v>413</v>
      </c>
      <c r="C2158" s="13" t="s">
        <v>120</v>
      </c>
      <c r="D2158" s="13" t="s">
        <v>1339</v>
      </c>
      <c r="E2158" s="13">
        <v>1067912</v>
      </c>
      <c r="F2158" s="13">
        <v>102483</v>
      </c>
      <c r="G2158" s="14" t="s">
        <v>1340</v>
      </c>
      <c r="H2158" s="13" t="s">
        <v>73</v>
      </c>
      <c r="I2158" s="13" t="s">
        <v>74</v>
      </c>
      <c r="J2158" s="14" t="s">
        <v>75</v>
      </c>
      <c r="K2158" s="14" t="s">
        <v>1341</v>
      </c>
      <c r="L2158" s="13">
        <v>2019</v>
      </c>
      <c r="M2158" s="15">
        <v>43983</v>
      </c>
      <c r="N2158" s="16" t="s">
        <v>77</v>
      </c>
      <c r="O2158" s="16">
        <v>0</v>
      </c>
      <c r="P2158" s="16" t="s">
        <v>78</v>
      </c>
      <c r="Q2158" s="16" t="s">
        <v>79</v>
      </c>
      <c r="R2158" s="16" t="s">
        <v>78</v>
      </c>
      <c r="S2158" s="16" t="s">
        <v>78</v>
      </c>
      <c r="T2158" s="14" t="s">
        <v>80</v>
      </c>
      <c r="U2158" s="13" t="s">
        <v>1342</v>
      </c>
      <c r="V2158" s="14" t="s">
        <v>1343</v>
      </c>
      <c r="W2158" s="13" t="s">
        <v>73</v>
      </c>
      <c r="X2158" s="17" t="s">
        <v>419</v>
      </c>
      <c r="Y2158" s="14">
        <v>650</v>
      </c>
      <c r="Z2158" s="14" t="s">
        <v>484</v>
      </c>
      <c r="AA2158" s="13" t="s">
        <v>263</v>
      </c>
      <c r="AB2158" s="18" t="s">
        <v>264</v>
      </c>
      <c r="AC2158" s="4">
        <f t="shared" si="330"/>
        <v>1</v>
      </c>
      <c r="AD2158" s="2">
        <f>IF(COUNTIF(D$2:D2158,D2158)&gt;1,0,1)</f>
        <v>0</v>
      </c>
      <c r="AG2158" s="2">
        <f t="shared" si="331"/>
        <v>0</v>
      </c>
      <c r="AH2158" s="2">
        <f t="shared" si="337"/>
        <v>0</v>
      </c>
      <c r="AI2158" s="2">
        <f t="shared" si="332"/>
        <v>0</v>
      </c>
      <c r="AJ2158" s="44" t="str">
        <f t="shared" si="333"/>
        <v>30988116D30203554T</v>
      </c>
      <c r="AK2158" s="2">
        <f>IF(COUNTIF(AJ$2:AJ2158,AJ2158)&gt;1,0,1)</f>
        <v>1</v>
      </c>
      <c r="AL2158" s="2">
        <f t="shared" si="334"/>
        <v>0</v>
      </c>
      <c r="AM2158" s="2">
        <f t="shared" si="335"/>
        <v>0</v>
      </c>
      <c r="AN2158" s="2">
        <f t="shared" si="336"/>
        <v>0</v>
      </c>
      <c r="AO2158" s="2" t="str">
        <f>VLOOKUP(D2158,'[1]Matriculados PD 2015_2019'!$D:$F,3,0)</f>
        <v>parcial</v>
      </c>
      <c r="AP2158" s="2">
        <f t="shared" si="338"/>
        <v>0</v>
      </c>
      <c r="AQ2158" s="2">
        <f t="shared" si="339"/>
        <v>0</v>
      </c>
    </row>
    <row r="2159" spans="1:43">
      <c r="A2159">
        <v>532</v>
      </c>
      <c r="B2159" s="6" t="s">
        <v>413</v>
      </c>
      <c r="C2159" s="7" t="s">
        <v>120</v>
      </c>
      <c r="D2159" s="7" t="s">
        <v>1339</v>
      </c>
      <c r="E2159" s="7">
        <v>1067912</v>
      </c>
      <c r="F2159" s="7">
        <v>102483</v>
      </c>
      <c r="G2159" s="8" t="s">
        <v>1340</v>
      </c>
      <c r="H2159" s="7" t="s">
        <v>73</v>
      </c>
      <c r="I2159" s="7" t="s">
        <v>74</v>
      </c>
      <c r="J2159" s="8" t="s">
        <v>75</v>
      </c>
      <c r="K2159" s="8" t="s">
        <v>1341</v>
      </c>
      <c r="L2159" s="7">
        <v>2019</v>
      </c>
      <c r="M2159" s="9">
        <v>43983</v>
      </c>
      <c r="N2159" s="10" t="s">
        <v>77</v>
      </c>
      <c r="O2159" s="10">
        <v>0</v>
      </c>
      <c r="P2159" s="10" t="s">
        <v>78</v>
      </c>
      <c r="Q2159" s="10" t="s">
        <v>79</v>
      </c>
      <c r="R2159" s="10" t="s">
        <v>78</v>
      </c>
      <c r="S2159" s="10" t="s">
        <v>78</v>
      </c>
      <c r="T2159" s="8" t="s">
        <v>90</v>
      </c>
      <c r="U2159" s="7" t="s">
        <v>490</v>
      </c>
      <c r="V2159" s="8" t="s">
        <v>491</v>
      </c>
      <c r="W2159" s="7" t="s">
        <v>83</v>
      </c>
      <c r="X2159" s="11" t="s">
        <v>419</v>
      </c>
      <c r="Y2159" s="8">
        <v>265</v>
      </c>
      <c r="Z2159" s="8" t="s">
        <v>492</v>
      </c>
      <c r="AA2159" s="7" t="s">
        <v>99</v>
      </c>
      <c r="AB2159" s="12" t="s">
        <v>100</v>
      </c>
      <c r="AC2159" s="4">
        <f t="shared" si="330"/>
        <v>1</v>
      </c>
      <c r="AD2159" s="2">
        <f>IF(COUNTIF(D$2:D2159,D2159)&gt;1,0,1)</f>
        <v>0</v>
      </c>
      <c r="AG2159" s="2">
        <f t="shared" si="331"/>
        <v>0</v>
      </c>
      <c r="AH2159" s="2">
        <f t="shared" si="337"/>
        <v>0</v>
      </c>
      <c r="AI2159" s="2">
        <f t="shared" si="332"/>
        <v>0</v>
      </c>
      <c r="AJ2159" s="44" t="str">
        <f t="shared" si="333"/>
        <v>30988116D28297020M</v>
      </c>
      <c r="AK2159" s="2">
        <f>IF(COUNTIF(AJ$2:AJ2159,AJ2159)&gt;1,0,1)</f>
        <v>0</v>
      </c>
      <c r="AL2159" s="2">
        <f t="shared" si="334"/>
        <v>0</v>
      </c>
      <c r="AM2159" s="2">
        <f t="shared" si="335"/>
        <v>0</v>
      </c>
      <c r="AN2159" s="2">
        <f t="shared" si="336"/>
        <v>0</v>
      </c>
      <c r="AO2159" s="2" t="str">
        <f>VLOOKUP(D2159,'[1]Matriculados PD 2015_2019'!$D:$F,3,0)</f>
        <v>parcial</v>
      </c>
      <c r="AP2159" s="2">
        <f t="shared" si="338"/>
        <v>0</v>
      </c>
      <c r="AQ2159" s="2">
        <f t="shared" si="339"/>
        <v>0</v>
      </c>
    </row>
    <row r="2160" spans="1:43">
      <c r="A2160">
        <v>533</v>
      </c>
      <c r="B2160" s="6" t="s">
        <v>594</v>
      </c>
      <c r="C2160" s="7" t="s">
        <v>120</v>
      </c>
      <c r="D2160" s="7" t="s">
        <v>1436</v>
      </c>
      <c r="E2160" s="7">
        <v>10253920</v>
      </c>
      <c r="F2160" s="7">
        <v>102484</v>
      </c>
      <c r="G2160" s="8" t="s">
        <v>1437</v>
      </c>
      <c r="H2160" s="7" t="s">
        <v>83</v>
      </c>
      <c r="I2160" s="7" t="s">
        <v>74</v>
      </c>
      <c r="J2160" s="8" t="s">
        <v>75</v>
      </c>
      <c r="K2160" s="8" t="s">
        <v>1438</v>
      </c>
      <c r="L2160" s="7">
        <v>2019</v>
      </c>
      <c r="M2160" s="9">
        <v>43854</v>
      </c>
      <c r="N2160" s="10" t="s">
        <v>77</v>
      </c>
      <c r="O2160" s="10">
        <v>0</v>
      </c>
      <c r="P2160" s="10" t="s">
        <v>78</v>
      </c>
      <c r="Q2160" s="10" t="s">
        <v>79</v>
      </c>
      <c r="R2160" s="10" t="s">
        <v>78</v>
      </c>
      <c r="S2160" s="10" t="s">
        <v>78</v>
      </c>
      <c r="T2160" s="8" t="s">
        <v>80</v>
      </c>
      <c r="U2160" s="7" t="s">
        <v>1439</v>
      </c>
      <c r="V2160" s="8" t="s">
        <v>1440</v>
      </c>
      <c r="W2160" s="7" t="s">
        <v>73</v>
      </c>
      <c r="X2160" s="11" t="s">
        <v>600</v>
      </c>
      <c r="Y2160" s="8">
        <v>590</v>
      </c>
      <c r="Z2160" s="8" t="s">
        <v>601</v>
      </c>
      <c r="AA2160" s="7" t="s">
        <v>107</v>
      </c>
      <c r="AB2160" s="12" t="s">
        <v>108</v>
      </c>
      <c r="AC2160" s="4">
        <f t="shared" si="330"/>
        <v>1</v>
      </c>
      <c r="AD2160" s="2">
        <f>IF(COUNTIF(D$2:D2160,D2160)&gt;1,0,1)</f>
        <v>1</v>
      </c>
      <c r="AG2160" s="2">
        <f t="shared" si="331"/>
        <v>1</v>
      </c>
      <c r="AH2160" s="2">
        <f t="shared" si="337"/>
        <v>0</v>
      </c>
      <c r="AI2160" s="2">
        <f t="shared" si="332"/>
        <v>1</v>
      </c>
      <c r="AJ2160" s="44" t="str">
        <f t="shared" si="333"/>
        <v>30962383J30546587B</v>
      </c>
      <c r="AK2160" s="2">
        <f>IF(COUNTIF(AJ$2:AJ2160,AJ2160)&gt;1,0,1)</f>
        <v>1</v>
      </c>
      <c r="AL2160" s="2">
        <f t="shared" si="334"/>
        <v>1</v>
      </c>
      <c r="AM2160" s="2">
        <f t="shared" si="335"/>
        <v>0</v>
      </c>
      <c r="AN2160" s="2">
        <f t="shared" si="336"/>
        <v>0</v>
      </c>
      <c r="AO2160" s="2" t="str">
        <f>VLOOKUP(D2160,'[1]Matriculados PD 2015_2019'!$D:$F,3,0)</f>
        <v>completo</v>
      </c>
      <c r="AP2160" s="2">
        <f t="shared" si="338"/>
        <v>1</v>
      </c>
      <c r="AQ2160" s="2">
        <f t="shared" si="339"/>
        <v>0</v>
      </c>
    </row>
    <row r="2161" spans="1:43">
      <c r="A2161">
        <v>533</v>
      </c>
      <c r="B2161" s="5" t="s">
        <v>594</v>
      </c>
      <c r="C2161" s="13" t="s">
        <v>120</v>
      </c>
      <c r="D2161" s="13" t="s">
        <v>1436</v>
      </c>
      <c r="E2161" s="13">
        <v>10253920</v>
      </c>
      <c r="F2161" s="13">
        <v>102484</v>
      </c>
      <c r="G2161" s="14" t="s">
        <v>1437</v>
      </c>
      <c r="H2161" s="13" t="s">
        <v>83</v>
      </c>
      <c r="I2161" s="13" t="s">
        <v>74</v>
      </c>
      <c r="J2161" s="14" t="s">
        <v>75</v>
      </c>
      <c r="K2161" s="14" t="s">
        <v>1438</v>
      </c>
      <c r="L2161" s="13">
        <v>2019</v>
      </c>
      <c r="M2161" s="15">
        <v>43854</v>
      </c>
      <c r="N2161" s="16" t="s">
        <v>77</v>
      </c>
      <c r="O2161" s="16">
        <v>0</v>
      </c>
      <c r="P2161" s="16" t="s">
        <v>78</v>
      </c>
      <c r="Q2161" s="16" t="s">
        <v>79</v>
      </c>
      <c r="R2161" s="16" t="s">
        <v>78</v>
      </c>
      <c r="S2161" s="16" t="s">
        <v>78</v>
      </c>
      <c r="T2161" s="14" t="s">
        <v>80</v>
      </c>
      <c r="U2161" s="13" t="s">
        <v>1441</v>
      </c>
      <c r="V2161" s="14" t="s">
        <v>1442</v>
      </c>
      <c r="W2161" s="13" t="s">
        <v>73</v>
      </c>
      <c r="X2161" s="17" t="s">
        <v>600</v>
      </c>
      <c r="Y2161" s="14">
        <v>590</v>
      </c>
      <c r="Z2161" s="14" t="s">
        <v>601</v>
      </c>
      <c r="AA2161" s="13" t="s">
        <v>107</v>
      </c>
      <c r="AB2161" s="18" t="s">
        <v>108</v>
      </c>
      <c r="AC2161" s="4">
        <f t="shared" si="330"/>
        <v>1</v>
      </c>
      <c r="AD2161" s="2">
        <f>IF(COUNTIF(D$2:D2161,D2161)&gt;1,0,1)</f>
        <v>0</v>
      </c>
      <c r="AG2161" s="2">
        <f t="shared" si="331"/>
        <v>0</v>
      </c>
      <c r="AH2161" s="2">
        <f t="shared" si="337"/>
        <v>0</v>
      </c>
      <c r="AI2161" s="2">
        <f t="shared" si="332"/>
        <v>0</v>
      </c>
      <c r="AJ2161" s="44" t="str">
        <f t="shared" si="333"/>
        <v>30962383J74662535G</v>
      </c>
      <c r="AK2161" s="2">
        <f>IF(COUNTIF(AJ$2:AJ2161,AJ2161)&gt;1,0,1)</f>
        <v>1</v>
      </c>
      <c r="AL2161" s="2">
        <f t="shared" si="334"/>
        <v>0</v>
      </c>
      <c r="AM2161" s="2">
        <f t="shared" si="335"/>
        <v>0</v>
      </c>
      <c r="AN2161" s="2">
        <f t="shared" si="336"/>
        <v>0</v>
      </c>
      <c r="AO2161" s="2" t="str">
        <f>VLOOKUP(D2161,'[1]Matriculados PD 2015_2019'!$D:$F,3,0)</f>
        <v>completo</v>
      </c>
      <c r="AP2161" s="2">
        <f t="shared" si="338"/>
        <v>0</v>
      </c>
      <c r="AQ2161" s="2">
        <f t="shared" si="339"/>
        <v>0</v>
      </c>
    </row>
    <row r="2162" spans="1:43">
      <c r="A2162">
        <v>533</v>
      </c>
      <c r="B2162" s="6" t="s">
        <v>594</v>
      </c>
      <c r="C2162" s="7" t="s">
        <v>120</v>
      </c>
      <c r="D2162" s="7" t="s">
        <v>1436</v>
      </c>
      <c r="E2162" s="7">
        <v>10253920</v>
      </c>
      <c r="F2162" s="7">
        <v>102484</v>
      </c>
      <c r="G2162" s="8" t="s">
        <v>1437</v>
      </c>
      <c r="H2162" s="7" t="s">
        <v>83</v>
      </c>
      <c r="I2162" s="7" t="s">
        <v>74</v>
      </c>
      <c r="J2162" s="8" t="s">
        <v>75</v>
      </c>
      <c r="K2162" s="8" t="s">
        <v>1438</v>
      </c>
      <c r="L2162" s="7">
        <v>2019</v>
      </c>
      <c r="M2162" s="9">
        <v>43854</v>
      </c>
      <c r="N2162" s="10" t="s">
        <v>77</v>
      </c>
      <c r="O2162" s="10">
        <v>0</v>
      </c>
      <c r="P2162" s="10" t="s">
        <v>78</v>
      </c>
      <c r="Q2162" s="10" t="s">
        <v>79</v>
      </c>
      <c r="R2162" s="10" t="s">
        <v>78</v>
      </c>
      <c r="S2162" s="10" t="s">
        <v>78</v>
      </c>
      <c r="T2162" s="8" t="s">
        <v>80</v>
      </c>
      <c r="U2162" s="7" t="s">
        <v>1443</v>
      </c>
      <c r="V2162" s="8" t="s">
        <v>1444</v>
      </c>
      <c r="W2162" s="7"/>
      <c r="X2162" s="11"/>
      <c r="Y2162" s="8"/>
      <c r="Z2162" s="8"/>
      <c r="AA2162" s="7"/>
      <c r="AB2162" s="12"/>
      <c r="AC2162" s="4">
        <f t="shared" si="330"/>
        <v>1</v>
      </c>
      <c r="AD2162" s="2">
        <f>IF(COUNTIF(D$2:D2162,D2162)&gt;1,0,1)</f>
        <v>0</v>
      </c>
      <c r="AG2162" s="2">
        <f t="shared" si="331"/>
        <v>0</v>
      </c>
      <c r="AH2162" s="2">
        <f t="shared" si="337"/>
        <v>0</v>
      </c>
      <c r="AI2162" s="2">
        <f t="shared" si="332"/>
        <v>0</v>
      </c>
      <c r="AJ2162" s="44" t="str">
        <f t="shared" si="333"/>
        <v>30962383JAN0535877</v>
      </c>
      <c r="AK2162" s="2">
        <f>IF(COUNTIF(AJ$2:AJ2162,AJ2162)&gt;1,0,1)</f>
        <v>1</v>
      </c>
      <c r="AL2162" s="2">
        <f t="shared" si="334"/>
        <v>0</v>
      </c>
      <c r="AM2162" s="2">
        <f t="shared" si="335"/>
        <v>0</v>
      </c>
      <c r="AN2162" s="2">
        <f t="shared" si="336"/>
        <v>0</v>
      </c>
      <c r="AO2162" s="2" t="str">
        <f>VLOOKUP(D2162,'[1]Matriculados PD 2015_2019'!$D:$F,3,0)</f>
        <v>completo</v>
      </c>
      <c r="AP2162" s="2">
        <f t="shared" si="338"/>
        <v>0</v>
      </c>
      <c r="AQ2162" s="2">
        <f t="shared" si="339"/>
        <v>0</v>
      </c>
    </row>
    <row r="2163" spans="1:43">
      <c r="A2163">
        <v>533</v>
      </c>
      <c r="B2163" s="5" t="s">
        <v>594</v>
      </c>
      <c r="C2163" s="13" t="s">
        <v>120</v>
      </c>
      <c r="D2163" s="13" t="s">
        <v>1436</v>
      </c>
      <c r="E2163" s="13">
        <v>10253920</v>
      </c>
      <c r="F2163" s="13">
        <v>102484</v>
      </c>
      <c r="G2163" s="14" t="s">
        <v>1437</v>
      </c>
      <c r="H2163" s="13" t="s">
        <v>83</v>
      </c>
      <c r="I2163" s="13" t="s">
        <v>74</v>
      </c>
      <c r="J2163" s="14" t="s">
        <v>75</v>
      </c>
      <c r="K2163" s="14" t="s">
        <v>1438</v>
      </c>
      <c r="L2163" s="13">
        <v>2019</v>
      </c>
      <c r="M2163" s="15">
        <v>43854</v>
      </c>
      <c r="N2163" s="16" t="s">
        <v>77</v>
      </c>
      <c r="O2163" s="16">
        <v>0</v>
      </c>
      <c r="P2163" s="16" t="s">
        <v>78</v>
      </c>
      <c r="Q2163" s="16" t="s">
        <v>79</v>
      </c>
      <c r="R2163" s="16" t="s">
        <v>78</v>
      </c>
      <c r="S2163" s="16" t="s">
        <v>78</v>
      </c>
      <c r="T2163" s="14" t="s">
        <v>90</v>
      </c>
      <c r="U2163" s="13" t="s">
        <v>1439</v>
      </c>
      <c r="V2163" s="14" t="s">
        <v>1440</v>
      </c>
      <c r="W2163" s="13" t="s">
        <v>73</v>
      </c>
      <c r="X2163" s="17" t="s">
        <v>600</v>
      </c>
      <c r="Y2163" s="14">
        <v>590</v>
      </c>
      <c r="Z2163" s="14" t="s">
        <v>601</v>
      </c>
      <c r="AA2163" s="13" t="s">
        <v>107</v>
      </c>
      <c r="AB2163" s="18" t="s">
        <v>108</v>
      </c>
      <c r="AC2163" s="4">
        <f t="shared" si="330"/>
        <v>1</v>
      </c>
      <c r="AD2163" s="2">
        <f>IF(COUNTIF(D$2:D2163,D2163)&gt;1,0,1)</f>
        <v>0</v>
      </c>
      <c r="AG2163" s="2">
        <f t="shared" si="331"/>
        <v>0</v>
      </c>
      <c r="AH2163" s="2">
        <f t="shared" si="337"/>
        <v>0</v>
      </c>
      <c r="AI2163" s="2">
        <f t="shared" si="332"/>
        <v>0</v>
      </c>
      <c r="AJ2163" s="44" t="str">
        <f t="shared" si="333"/>
        <v>30962383J30546587B</v>
      </c>
      <c r="AK2163" s="2">
        <f>IF(COUNTIF(AJ$2:AJ2163,AJ2163)&gt;1,0,1)</f>
        <v>0</v>
      </c>
      <c r="AL2163" s="2">
        <f t="shared" si="334"/>
        <v>0</v>
      </c>
      <c r="AM2163" s="2">
        <f t="shared" si="335"/>
        <v>0</v>
      </c>
      <c r="AN2163" s="2">
        <f t="shared" si="336"/>
        <v>0</v>
      </c>
      <c r="AO2163" s="2" t="str">
        <f>VLOOKUP(D2163,'[1]Matriculados PD 2015_2019'!$D:$F,3,0)</f>
        <v>completo</v>
      </c>
      <c r="AP2163" s="2">
        <f t="shared" si="338"/>
        <v>0</v>
      </c>
      <c r="AQ2163" s="2">
        <f t="shared" si="339"/>
        <v>0</v>
      </c>
    </row>
    <row r="2164" spans="1:43">
      <c r="A2164">
        <v>537</v>
      </c>
      <c r="B2164" s="5" t="s">
        <v>807</v>
      </c>
      <c r="C2164" s="13" t="s">
        <v>91</v>
      </c>
      <c r="D2164" s="13" t="s">
        <v>1679</v>
      </c>
      <c r="E2164" s="13">
        <v>3859</v>
      </c>
      <c r="F2164" s="13">
        <v>102488</v>
      </c>
      <c r="G2164" s="14" t="s">
        <v>1680</v>
      </c>
      <c r="H2164" s="13" t="s">
        <v>73</v>
      </c>
      <c r="I2164" s="13" t="s">
        <v>74</v>
      </c>
      <c r="J2164" s="14" t="s">
        <v>75</v>
      </c>
      <c r="K2164" s="14" t="s">
        <v>1681</v>
      </c>
      <c r="L2164" s="13">
        <v>2019</v>
      </c>
      <c r="M2164" s="15">
        <v>43816</v>
      </c>
      <c r="N2164" s="16" t="s">
        <v>77</v>
      </c>
      <c r="O2164" s="16">
        <v>0</v>
      </c>
      <c r="P2164" s="16" t="s">
        <v>78</v>
      </c>
      <c r="Q2164" s="16" t="s">
        <v>78</v>
      </c>
      <c r="R2164" s="16" t="s">
        <v>78</v>
      </c>
      <c r="S2164" s="16" t="s">
        <v>78</v>
      </c>
      <c r="T2164" s="14" t="s">
        <v>80</v>
      </c>
      <c r="U2164" s="13" t="s">
        <v>1682</v>
      </c>
      <c r="V2164" s="14" t="s">
        <v>1683</v>
      </c>
      <c r="W2164" s="13" t="s">
        <v>73</v>
      </c>
      <c r="X2164" s="17" t="s">
        <v>565</v>
      </c>
      <c r="Y2164" s="14">
        <v>567</v>
      </c>
      <c r="Z2164" s="14" t="s">
        <v>861</v>
      </c>
      <c r="AA2164" s="13" t="s">
        <v>781</v>
      </c>
      <c r="AB2164" s="18" t="s">
        <v>782</v>
      </c>
      <c r="AC2164" s="4">
        <f t="shared" si="330"/>
        <v>1</v>
      </c>
      <c r="AD2164" s="2">
        <f>IF(COUNTIF(D$2:D2164,D2164)&gt;1,0,1)</f>
        <v>1</v>
      </c>
      <c r="AG2164" s="2">
        <f t="shared" si="331"/>
        <v>0</v>
      </c>
      <c r="AH2164" s="2">
        <f t="shared" si="337"/>
        <v>0</v>
      </c>
      <c r="AI2164" s="2">
        <f t="shared" si="332"/>
        <v>1</v>
      </c>
      <c r="AJ2164" s="44" t="str">
        <f t="shared" si="333"/>
        <v>30813453P47505754J</v>
      </c>
      <c r="AK2164" s="2">
        <f>IF(COUNTIF(AJ$2:AJ2164,AJ2164)&gt;1,0,1)</f>
        <v>1</v>
      </c>
      <c r="AL2164" s="2">
        <f t="shared" si="334"/>
        <v>1</v>
      </c>
      <c r="AM2164" s="2">
        <f t="shared" si="335"/>
        <v>0</v>
      </c>
      <c r="AN2164" s="2">
        <f t="shared" si="336"/>
        <v>0</v>
      </c>
      <c r="AO2164" s="2" t="str">
        <f>VLOOKUP(D2164,'[1]Matriculados PD 2015_2019'!$D:$F,3,0)</f>
        <v>completo</v>
      </c>
      <c r="AP2164" s="2">
        <f t="shared" si="338"/>
        <v>1</v>
      </c>
      <c r="AQ2164" s="2">
        <f t="shared" si="339"/>
        <v>0</v>
      </c>
    </row>
    <row r="2165" spans="1:43">
      <c r="A2165">
        <v>537</v>
      </c>
      <c r="B2165" s="6" t="s">
        <v>807</v>
      </c>
      <c r="C2165" s="7" t="s">
        <v>91</v>
      </c>
      <c r="D2165" s="7" t="s">
        <v>1679</v>
      </c>
      <c r="E2165" s="7">
        <v>3859</v>
      </c>
      <c r="F2165" s="7">
        <v>102488</v>
      </c>
      <c r="G2165" s="8" t="s">
        <v>1680</v>
      </c>
      <c r="H2165" s="7" t="s">
        <v>73</v>
      </c>
      <c r="I2165" s="7" t="s">
        <v>74</v>
      </c>
      <c r="J2165" s="8" t="s">
        <v>75</v>
      </c>
      <c r="K2165" s="8" t="s">
        <v>1681</v>
      </c>
      <c r="L2165" s="7">
        <v>2019</v>
      </c>
      <c r="M2165" s="9">
        <v>43816</v>
      </c>
      <c r="N2165" s="10" t="s">
        <v>77</v>
      </c>
      <c r="O2165" s="10">
        <v>0</v>
      </c>
      <c r="P2165" s="10" t="s">
        <v>78</v>
      </c>
      <c r="Q2165" s="10" t="s">
        <v>78</v>
      </c>
      <c r="R2165" s="10" t="s">
        <v>78</v>
      </c>
      <c r="S2165" s="10" t="s">
        <v>78</v>
      </c>
      <c r="T2165" s="8" t="s">
        <v>80</v>
      </c>
      <c r="U2165" s="7" t="s">
        <v>1684</v>
      </c>
      <c r="V2165" s="8" t="s">
        <v>1685</v>
      </c>
      <c r="W2165" s="7"/>
      <c r="X2165" s="11"/>
      <c r="Y2165" s="8"/>
      <c r="Z2165" s="8"/>
      <c r="AA2165" s="7"/>
      <c r="AB2165" s="12"/>
      <c r="AC2165" s="4">
        <f t="shared" si="330"/>
        <v>1</v>
      </c>
      <c r="AD2165" s="2">
        <f>IF(COUNTIF(D$2:D2165,D2165)&gt;1,0,1)</f>
        <v>0</v>
      </c>
      <c r="AG2165" s="2">
        <f t="shared" si="331"/>
        <v>0</v>
      </c>
      <c r="AH2165" s="2">
        <f t="shared" si="337"/>
        <v>0</v>
      </c>
      <c r="AI2165" s="2">
        <f t="shared" si="332"/>
        <v>0</v>
      </c>
      <c r="AJ2165" s="44" t="str">
        <f t="shared" si="333"/>
        <v>30813453PYA1629668</v>
      </c>
      <c r="AK2165" s="2">
        <f>IF(COUNTIF(AJ$2:AJ2165,AJ2165)&gt;1,0,1)</f>
        <v>1</v>
      </c>
      <c r="AL2165" s="2">
        <f t="shared" si="334"/>
        <v>0</v>
      </c>
      <c r="AM2165" s="2">
        <f t="shared" si="335"/>
        <v>0</v>
      </c>
      <c r="AN2165" s="2">
        <f t="shared" si="336"/>
        <v>0</v>
      </c>
      <c r="AO2165" s="2" t="str">
        <f>VLOOKUP(D2165,'[1]Matriculados PD 2015_2019'!$D:$F,3,0)</f>
        <v>completo</v>
      </c>
      <c r="AP2165" s="2">
        <f t="shared" si="338"/>
        <v>0</v>
      </c>
      <c r="AQ2165" s="2">
        <f t="shared" si="339"/>
        <v>0</v>
      </c>
    </row>
    <row r="2166" spans="1:43">
      <c r="A2166">
        <v>537</v>
      </c>
      <c r="B2166" s="5" t="s">
        <v>807</v>
      </c>
      <c r="C2166" s="13" t="s">
        <v>91</v>
      </c>
      <c r="D2166" s="13" t="s">
        <v>1679</v>
      </c>
      <c r="E2166" s="13">
        <v>3859</v>
      </c>
      <c r="F2166" s="13">
        <v>102488</v>
      </c>
      <c r="G2166" s="14" t="s">
        <v>1680</v>
      </c>
      <c r="H2166" s="13" t="s">
        <v>73</v>
      </c>
      <c r="I2166" s="13" t="s">
        <v>74</v>
      </c>
      <c r="J2166" s="14" t="s">
        <v>75</v>
      </c>
      <c r="K2166" s="14" t="s">
        <v>1681</v>
      </c>
      <c r="L2166" s="13">
        <v>2019</v>
      </c>
      <c r="M2166" s="15">
        <v>43816</v>
      </c>
      <c r="N2166" s="16" t="s">
        <v>77</v>
      </c>
      <c r="O2166" s="16">
        <v>0</v>
      </c>
      <c r="P2166" s="16" t="s">
        <v>78</v>
      </c>
      <c r="Q2166" s="16" t="s">
        <v>78</v>
      </c>
      <c r="R2166" s="16" t="s">
        <v>78</v>
      </c>
      <c r="S2166" s="16" t="s">
        <v>78</v>
      </c>
      <c r="T2166" s="14" t="s">
        <v>90</v>
      </c>
      <c r="U2166" s="13" t="s">
        <v>1682</v>
      </c>
      <c r="V2166" s="14" t="s">
        <v>1683</v>
      </c>
      <c r="W2166" s="13" t="s">
        <v>73</v>
      </c>
      <c r="X2166" s="17" t="s">
        <v>565</v>
      </c>
      <c r="Y2166" s="14">
        <v>567</v>
      </c>
      <c r="Z2166" s="14" t="s">
        <v>861</v>
      </c>
      <c r="AA2166" s="13" t="s">
        <v>781</v>
      </c>
      <c r="AB2166" s="18" t="s">
        <v>782</v>
      </c>
      <c r="AC2166" s="4">
        <f t="shared" si="330"/>
        <v>1</v>
      </c>
      <c r="AD2166" s="2">
        <f>IF(COUNTIF(D$2:D2166,D2166)&gt;1,0,1)</f>
        <v>0</v>
      </c>
      <c r="AG2166" s="2">
        <f t="shared" si="331"/>
        <v>0</v>
      </c>
      <c r="AH2166" s="2">
        <f t="shared" si="337"/>
        <v>0</v>
      </c>
      <c r="AI2166" s="2">
        <f t="shared" si="332"/>
        <v>0</v>
      </c>
      <c r="AJ2166" s="44" t="str">
        <f t="shared" si="333"/>
        <v>30813453P47505754J</v>
      </c>
      <c r="AK2166" s="2">
        <f>IF(COUNTIF(AJ$2:AJ2166,AJ2166)&gt;1,0,1)</f>
        <v>0</v>
      </c>
      <c r="AL2166" s="2">
        <f t="shared" si="334"/>
        <v>0</v>
      </c>
      <c r="AM2166" s="2">
        <f t="shared" si="335"/>
        <v>0</v>
      </c>
      <c r="AN2166" s="2">
        <f t="shared" si="336"/>
        <v>0</v>
      </c>
      <c r="AO2166" s="2" t="str">
        <f>VLOOKUP(D2166,'[1]Matriculados PD 2015_2019'!$D:$F,3,0)</f>
        <v>completo</v>
      </c>
      <c r="AP2166" s="2">
        <f t="shared" si="338"/>
        <v>0</v>
      </c>
      <c r="AQ2166" s="2">
        <f t="shared" si="339"/>
        <v>0</v>
      </c>
    </row>
    <row r="2167" spans="1:43">
      <c r="A2167">
        <v>532</v>
      </c>
      <c r="B2167" s="5" t="s">
        <v>413</v>
      </c>
      <c r="C2167" s="13" t="s">
        <v>120</v>
      </c>
      <c r="D2167" s="13" t="s">
        <v>1384</v>
      </c>
      <c r="E2167" s="13">
        <v>1082499</v>
      </c>
      <c r="F2167" s="13">
        <v>102483</v>
      </c>
      <c r="G2167" s="14" t="s">
        <v>1385</v>
      </c>
      <c r="H2167" s="13" t="s">
        <v>83</v>
      </c>
      <c r="I2167" s="13" t="s">
        <v>74</v>
      </c>
      <c r="J2167" s="14" t="s">
        <v>75</v>
      </c>
      <c r="K2167" s="14" t="s">
        <v>1386</v>
      </c>
      <c r="L2167" s="13">
        <v>2019</v>
      </c>
      <c r="M2167" s="15">
        <v>43777</v>
      </c>
      <c r="N2167" s="16" t="s">
        <v>77</v>
      </c>
      <c r="O2167" s="16">
        <v>0</v>
      </c>
      <c r="P2167" s="16" t="s">
        <v>78</v>
      </c>
      <c r="Q2167" s="16" t="s">
        <v>79</v>
      </c>
      <c r="R2167" s="16" t="s">
        <v>78</v>
      </c>
      <c r="S2167" s="16" t="s">
        <v>78</v>
      </c>
      <c r="T2167" s="14" t="s">
        <v>80</v>
      </c>
      <c r="U2167" s="13" t="s">
        <v>1323</v>
      </c>
      <c r="V2167" s="14" t="s">
        <v>1324</v>
      </c>
      <c r="W2167" s="13" t="s">
        <v>83</v>
      </c>
      <c r="X2167" s="17" t="s">
        <v>452</v>
      </c>
      <c r="Y2167" s="14">
        <v>165</v>
      </c>
      <c r="Z2167" s="14" t="s">
        <v>1325</v>
      </c>
      <c r="AA2167" s="13" t="s">
        <v>263</v>
      </c>
      <c r="AB2167" s="18" t="s">
        <v>264</v>
      </c>
      <c r="AC2167" s="4">
        <f t="shared" si="330"/>
        <v>1</v>
      </c>
      <c r="AD2167" s="2">
        <f>IF(COUNTIF(D$2:D2167,D2167)&gt;1,0,1)</f>
        <v>1</v>
      </c>
      <c r="AG2167" s="2">
        <f t="shared" si="331"/>
        <v>1</v>
      </c>
      <c r="AH2167" s="2">
        <f t="shared" si="337"/>
        <v>0</v>
      </c>
      <c r="AI2167" s="2">
        <f t="shared" si="332"/>
        <v>1</v>
      </c>
      <c r="AJ2167" s="44" t="str">
        <f t="shared" si="333"/>
        <v>50616486H30526777G</v>
      </c>
      <c r="AK2167" s="2">
        <f>IF(COUNTIF(AJ$2:AJ2167,AJ2167)&gt;1,0,1)</f>
        <v>1</v>
      </c>
      <c r="AL2167" s="2">
        <f t="shared" si="334"/>
        <v>0</v>
      </c>
      <c r="AM2167" s="2">
        <f t="shared" si="335"/>
        <v>0</v>
      </c>
      <c r="AN2167" s="2">
        <f t="shared" si="336"/>
        <v>0</v>
      </c>
      <c r="AO2167" s="2" t="str">
        <f>VLOOKUP(D2167,'[1]Matriculados PD 2015_2019'!$D:$F,3,0)</f>
        <v>completo</v>
      </c>
      <c r="AP2167" s="2">
        <f t="shared" si="338"/>
        <v>1</v>
      </c>
      <c r="AQ2167" s="2">
        <f t="shared" si="339"/>
        <v>0</v>
      </c>
    </row>
    <row r="2168" spans="1:43">
      <c r="A2168">
        <v>532</v>
      </c>
      <c r="B2168" s="6" t="s">
        <v>413</v>
      </c>
      <c r="C2168" s="7" t="s">
        <v>120</v>
      </c>
      <c r="D2168" s="7" t="s">
        <v>1384</v>
      </c>
      <c r="E2168" s="7">
        <v>1082499</v>
      </c>
      <c r="F2168" s="7">
        <v>102483</v>
      </c>
      <c r="G2168" s="8" t="s">
        <v>1385</v>
      </c>
      <c r="H2168" s="7" t="s">
        <v>83</v>
      </c>
      <c r="I2168" s="7" t="s">
        <v>74</v>
      </c>
      <c r="J2168" s="8" t="s">
        <v>75</v>
      </c>
      <c r="K2168" s="8" t="s">
        <v>1386</v>
      </c>
      <c r="L2168" s="7">
        <v>2019</v>
      </c>
      <c r="M2168" s="9">
        <v>43777</v>
      </c>
      <c r="N2168" s="10" t="s">
        <v>77</v>
      </c>
      <c r="O2168" s="10">
        <v>0</v>
      </c>
      <c r="P2168" s="10" t="s">
        <v>78</v>
      </c>
      <c r="Q2168" s="10" t="s">
        <v>79</v>
      </c>
      <c r="R2168" s="10" t="s">
        <v>78</v>
      </c>
      <c r="S2168" s="10" t="s">
        <v>78</v>
      </c>
      <c r="T2168" s="8" t="s">
        <v>90</v>
      </c>
      <c r="U2168" s="7" t="s">
        <v>1323</v>
      </c>
      <c r="V2168" s="8" t="s">
        <v>1324</v>
      </c>
      <c r="W2168" s="7" t="s">
        <v>83</v>
      </c>
      <c r="X2168" s="11" t="s">
        <v>452</v>
      </c>
      <c r="Y2168" s="8">
        <v>165</v>
      </c>
      <c r="Z2168" s="8" t="s">
        <v>1325</v>
      </c>
      <c r="AA2168" s="7" t="s">
        <v>263</v>
      </c>
      <c r="AB2168" s="12" t="s">
        <v>264</v>
      </c>
      <c r="AC2168" s="4">
        <f t="shared" si="330"/>
        <v>1</v>
      </c>
      <c r="AD2168" s="2">
        <f>IF(COUNTIF(D$2:D2168,D2168)&gt;1,0,1)</f>
        <v>0</v>
      </c>
      <c r="AG2168" s="2">
        <f t="shared" si="331"/>
        <v>0</v>
      </c>
      <c r="AH2168" s="2">
        <f t="shared" si="337"/>
        <v>0</v>
      </c>
      <c r="AI2168" s="2">
        <f t="shared" si="332"/>
        <v>0</v>
      </c>
      <c r="AJ2168" s="44" t="str">
        <f t="shared" si="333"/>
        <v>50616486H30526777G</v>
      </c>
      <c r="AK2168" s="2">
        <f>IF(COUNTIF(AJ$2:AJ2168,AJ2168)&gt;1,0,1)</f>
        <v>0</v>
      </c>
      <c r="AL2168" s="2">
        <f t="shared" si="334"/>
        <v>0</v>
      </c>
      <c r="AM2168" s="2">
        <f t="shared" si="335"/>
        <v>0</v>
      </c>
      <c r="AN2168" s="2">
        <f t="shared" si="336"/>
        <v>0</v>
      </c>
      <c r="AO2168" s="2" t="str">
        <f>VLOOKUP(D2168,'[1]Matriculados PD 2015_2019'!$D:$F,3,0)</f>
        <v>completo</v>
      </c>
      <c r="AP2168" s="2">
        <f t="shared" si="338"/>
        <v>0</v>
      </c>
      <c r="AQ2168" s="2">
        <f t="shared" si="339"/>
        <v>0</v>
      </c>
    </row>
    <row r="2169" spans="1:43">
      <c r="A2169">
        <v>538</v>
      </c>
      <c r="B2169" s="6" t="s">
        <v>870</v>
      </c>
      <c r="C2169" s="7" t="s">
        <v>120</v>
      </c>
      <c r="D2169" s="7" t="s">
        <v>1766</v>
      </c>
      <c r="E2169" s="7">
        <v>3860</v>
      </c>
      <c r="F2169" s="7">
        <v>102489</v>
      </c>
      <c r="G2169" s="8" t="s">
        <v>1767</v>
      </c>
      <c r="H2169" s="7" t="s">
        <v>73</v>
      </c>
      <c r="I2169" s="7" t="s">
        <v>74</v>
      </c>
      <c r="J2169" s="8" t="s">
        <v>75</v>
      </c>
      <c r="K2169" s="8" t="s">
        <v>1768</v>
      </c>
      <c r="L2169" s="7">
        <v>2019</v>
      </c>
      <c r="M2169" s="9">
        <v>43854</v>
      </c>
      <c r="N2169" s="10" t="s">
        <v>77</v>
      </c>
      <c r="O2169" s="10">
        <v>0</v>
      </c>
      <c r="P2169" s="10" t="s">
        <v>78</v>
      </c>
      <c r="Q2169" s="10" t="s">
        <v>79</v>
      </c>
      <c r="R2169" s="10" t="s">
        <v>78</v>
      </c>
      <c r="S2169" s="10" t="s">
        <v>78</v>
      </c>
      <c r="T2169" s="8" t="s">
        <v>80</v>
      </c>
      <c r="U2169" s="7" t="s">
        <v>1769</v>
      </c>
      <c r="V2169" s="8" t="s">
        <v>1770</v>
      </c>
      <c r="W2169" s="7"/>
      <c r="X2169" s="11"/>
      <c r="Y2169" s="8"/>
      <c r="Z2169" s="8"/>
      <c r="AA2169" s="7"/>
      <c r="AB2169" s="12"/>
      <c r="AC2169" s="4">
        <f t="shared" si="330"/>
        <v>1</v>
      </c>
      <c r="AD2169" s="2">
        <f>IF(COUNTIF(D$2:D2169,D2169)&gt;1,0,1)</f>
        <v>1</v>
      </c>
      <c r="AG2169" s="2">
        <f t="shared" si="331"/>
        <v>1</v>
      </c>
      <c r="AH2169" s="2">
        <f t="shared" si="337"/>
        <v>0</v>
      </c>
      <c r="AI2169" s="2">
        <f t="shared" si="332"/>
        <v>1</v>
      </c>
      <c r="AJ2169" s="44" t="str">
        <f t="shared" si="333"/>
        <v>30808047F05247422H</v>
      </c>
      <c r="AK2169" s="2">
        <f>IF(COUNTIF(AJ$2:AJ2169,AJ2169)&gt;1,0,1)</f>
        <v>1</v>
      </c>
      <c r="AL2169" s="2">
        <f t="shared" si="334"/>
        <v>1</v>
      </c>
      <c r="AM2169" s="2">
        <f t="shared" si="335"/>
        <v>0</v>
      </c>
      <c r="AN2169" s="2">
        <f t="shared" si="336"/>
        <v>0</v>
      </c>
      <c r="AO2169" s="2" t="str">
        <f>VLOOKUP(D2169,'[1]Matriculados PD 2015_2019'!$D:$F,3,0)</f>
        <v>completo</v>
      </c>
      <c r="AP2169" s="2">
        <f t="shared" si="338"/>
        <v>1</v>
      </c>
      <c r="AQ2169" s="2">
        <f t="shared" si="339"/>
        <v>0</v>
      </c>
    </row>
    <row r="2170" spans="1:43">
      <c r="A2170">
        <v>538</v>
      </c>
      <c r="B2170" s="5" t="s">
        <v>870</v>
      </c>
      <c r="C2170" s="13" t="s">
        <v>120</v>
      </c>
      <c r="D2170" s="13" t="s">
        <v>1766</v>
      </c>
      <c r="E2170" s="13">
        <v>3860</v>
      </c>
      <c r="F2170" s="13">
        <v>102489</v>
      </c>
      <c r="G2170" s="14" t="s">
        <v>1767</v>
      </c>
      <c r="H2170" s="13" t="s">
        <v>73</v>
      </c>
      <c r="I2170" s="13" t="s">
        <v>74</v>
      </c>
      <c r="J2170" s="14" t="s">
        <v>75</v>
      </c>
      <c r="K2170" s="14" t="s">
        <v>1768</v>
      </c>
      <c r="L2170" s="13">
        <v>2019</v>
      </c>
      <c r="M2170" s="15">
        <v>43854</v>
      </c>
      <c r="N2170" s="16" t="s">
        <v>77</v>
      </c>
      <c r="O2170" s="16">
        <v>0</v>
      </c>
      <c r="P2170" s="16" t="s">
        <v>78</v>
      </c>
      <c r="Q2170" s="16" t="s">
        <v>79</v>
      </c>
      <c r="R2170" s="16" t="s">
        <v>78</v>
      </c>
      <c r="S2170" s="16" t="s">
        <v>78</v>
      </c>
      <c r="T2170" s="14" t="s">
        <v>80</v>
      </c>
      <c r="U2170" s="13" t="s">
        <v>1631</v>
      </c>
      <c r="V2170" s="14" t="s">
        <v>1632</v>
      </c>
      <c r="W2170" s="13" t="s">
        <v>83</v>
      </c>
      <c r="X2170" s="17" t="s">
        <v>779</v>
      </c>
      <c r="Y2170" s="14">
        <v>33</v>
      </c>
      <c r="Z2170" s="14" t="s">
        <v>1633</v>
      </c>
      <c r="AA2170" s="13" t="s">
        <v>263</v>
      </c>
      <c r="AB2170" s="18" t="s">
        <v>264</v>
      </c>
      <c r="AC2170" s="4">
        <f t="shared" si="330"/>
        <v>1</v>
      </c>
      <c r="AD2170" s="2">
        <f>IF(COUNTIF(D$2:D2170,D2170)&gt;1,0,1)</f>
        <v>0</v>
      </c>
      <c r="AG2170" s="2">
        <f t="shared" si="331"/>
        <v>0</v>
      </c>
      <c r="AH2170" s="2">
        <f t="shared" si="337"/>
        <v>0</v>
      </c>
      <c r="AI2170" s="2">
        <f t="shared" si="332"/>
        <v>0</v>
      </c>
      <c r="AJ2170" s="44" t="str">
        <f t="shared" si="333"/>
        <v>30808047F30206454W</v>
      </c>
      <c r="AK2170" s="2">
        <f>IF(COUNTIF(AJ$2:AJ2170,AJ2170)&gt;1,0,1)</f>
        <v>1</v>
      </c>
      <c r="AL2170" s="2">
        <f t="shared" si="334"/>
        <v>0</v>
      </c>
      <c r="AM2170" s="2">
        <f t="shared" si="335"/>
        <v>0</v>
      </c>
      <c r="AN2170" s="2">
        <f t="shared" si="336"/>
        <v>0</v>
      </c>
      <c r="AO2170" s="2" t="str">
        <f>VLOOKUP(D2170,'[1]Matriculados PD 2015_2019'!$D:$F,3,0)</f>
        <v>completo</v>
      </c>
      <c r="AP2170" s="2">
        <f t="shared" si="338"/>
        <v>0</v>
      </c>
      <c r="AQ2170" s="2">
        <f t="shared" si="339"/>
        <v>0</v>
      </c>
    </row>
    <row r="2171" spans="1:43">
      <c r="A2171">
        <v>538</v>
      </c>
      <c r="B2171" s="6" t="s">
        <v>870</v>
      </c>
      <c r="C2171" s="7" t="s">
        <v>120</v>
      </c>
      <c r="D2171" s="7" t="s">
        <v>1766</v>
      </c>
      <c r="E2171" s="7">
        <v>3860</v>
      </c>
      <c r="F2171" s="7">
        <v>102489</v>
      </c>
      <c r="G2171" s="8" t="s">
        <v>1767</v>
      </c>
      <c r="H2171" s="7" t="s">
        <v>73</v>
      </c>
      <c r="I2171" s="7" t="s">
        <v>74</v>
      </c>
      <c r="J2171" s="8" t="s">
        <v>75</v>
      </c>
      <c r="K2171" s="8" t="s">
        <v>1768</v>
      </c>
      <c r="L2171" s="7">
        <v>2019</v>
      </c>
      <c r="M2171" s="9">
        <v>43854</v>
      </c>
      <c r="N2171" s="10" t="s">
        <v>77</v>
      </c>
      <c r="O2171" s="10">
        <v>0</v>
      </c>
      <c r="P2171" s="10" t="s">
        <v>78</v>
      </c>
      <c r="Q2171" s="10" t="s">
        <v>79</v>
      </c>
      <c r="R2171" s="10" t="s">
        <v>78</v>
      </c>
      <c r="S2171" s="10" t="s">
        <v>78</v>
      </c>
      <c r="T2171" s="8" t="s">
        <v>90</v>
      </c>
      <c r="U2171" s="7" t="s">
        <v>1631</v>
      </c>
      <c r="V2171" s="8" t="s">
        <v>1632</v>
      </c>
      <c r="W2171" s="7" t="s">
        <v>83</v>
      </c>
      <c r="X2171" s="11" t="s">
        <v>779</v>
      </c>
      <c r="Y2171" s="8">
        <v>33</v>
      </c>
      <c r="Z2171" s="8" t="s">
        <v>1633</v>
      </c>
      <c r="AA2171" s="7" t="s">
        <v>263</v>
      </c>
      <c r="AB2171" s="12" t="s">
        <v>264</v>
      </c>
      <c r="AC2171" s="4">
        <f t="shared" si="330"/>
        <v>1</v>
      </c>
      <c r="AD2171" s="2">
        <f>IF(COUNTIF(D$2:D2171,D2171)&gt;1,0,1)</f>
        <v>0</v>
      </c>
      <c r="AG2171" s="2">
        <f t="shared" si="331"/>
        <v>0</v>
      </c>
      <c r="AH2171" s="2">
        <f t="shared" si="337"/>
        <v>0</v>
      </c>
      <c r="AI2171" s="2">
        <f t="shared" si="332"/>
        <v>0</v>
      </c>
      <c r="AJ2171" s="44" t="str">
        <f t="shared" si="333"/>
        <v>30808047F30206454W</v>
      </c>
      <c r="AK2171" s="2">
        <f>IF(COUNTIF(AJ$2:AJ2171,AJ2171)&gt;1,0,1)</f>
        <v>0</v>
      </c>
      <c r="AL2171" s="2">
        <f t="shared" si="334"/>
        <v>0</v>
      </c>
      <c r="AM2171" s="2">
        <f t="shared" si="335"/>
        <v>0</v>
      </c>
      <c r="AN2171" s="2">
        <f t="shared" si="336"/>
        <v>0</v>
      </c>
      <c r="AO2171" s="2" t="str">
        <f>VLOOKUP(D2171,'[1]Matriculados PD 2015_2019'!$D:$F,3,0)</f>
        <v>completo</v>
      </c>
      <c r="AP2171" s="2">
        <f t="shared" si="338"/>
        <v>0</v>
      </c>
      <c r="AQ2171" s="2">
        <f t="shared" si="339"/>
        <v>0</v>
      </c>
    </row>
    <row r="2172" spans="1:43">
      <c r="A2172">
        <v>539</v>
      </c>
      <c r="B2172" s="5" t="s">
        <v>901</v>
      </c>
      <c r="C2172" s="13" t="s">
        <v>120</v>
      </c>
      <c r="D2172" s="13" t="s">
        <v>1830</v>
      </c>
      <c r="E2172" s="13">
        <v>20100869</v>
      </c>
      <c r="F2172" s="13">
        <v>102490</v>
      </c>
      <c r="G2172" s="14" t="s">
        <v>1831</v>
      </c>
      <c r="H2172" s="13" t="s">
        <v>73</v>
      </c>
      <c r="I2172" s="13" t="s">
        <v>74</v>
      </c>
      <c r="J2172" s="14" t="s">
        <v>75</v>
      </c>
      <c r="K2172" s="14" t="s">
        <v>1832</v>
      </c>
      <c r="L2172" s="13">
        <v>2019</v>
      </c>
      <c r="M2172" s="15">
        <v>44028</v>
      </c>
      <c r="N2172" s="16" t="s">
        <v>77</v>
      </c>
      <c r="O2172" s="16">
        <v>0</v>
      </c>
      <c r="P2172" s="16" t="s">
        <v>78</v>
      </c>
      <c r="Q2172" s="16" t="s">
        <v>78</v>
      </c>
      <c r="R2172" s="16" t="s">
        <v>78</v>
      </c>
      <c r="S2172" s="16" t="s">
        <v>78</v>
      </c>
      <c r="T2172" s="14" t="s">
        <v>80</v>
      </c>
      <c r="U2172" s="13"/>
      <c r="V2172" s="14" t="s">
        <v>1833</v>
      </c>
      <c r="W2172" s="13"/>
      <c r="X2172" s="17"/>
      <c r="Y2172" s="14"/>
      <c r="Z2172" s="14"/>
      <c r="AA2172" s="13"/>
      <c r="AB2172" s="18"/>
      <c r="AC2172" s="4">
        <f t="shared" si="330"/>
        <v>1</v>
      </c>
      <c r="AD2172" s="2">
        <f>IF(COUNTIF(D$2:D2172,D2172)&gt;1,0,1)</f>
        <v>1</v>
      </c>
      <c r="AG2172" s="2">
        <f t="shared" si="331"/>
        <v>0</v>
      </c>
      <c r="AH2172" s="2">
        <f t="shared" si="337"/>
        <v>0</v>
      </c>
      <c r="AI2172" s="2">
        <f t="shared" si="332"/>
        <v>1</v>
      </c>
      <c r="AJ2172" s="44" t="str">
        <f t="shared" si="333"/>
        <v>48648809Z</v>
      </c>
      <c r="AK2172" s="2">
        <f>IF(COUNTIF(AJ$2:AJ2172,AJ2172)&gt;1,0,1)</f>
        <v>1</v>
      </c>
      <c r="AL2172" s="2">
        <f t="shared" si="334"/>
        <v>1</v>
      </c>
      <c r="AM2172" s="2">
        <f t="shared" si="335"/>
        <v>0</v>
      </c>
      <c r="AN2172" s="2">
        <f t="shared" si="336"/>
        <v>0</v>
      </c>
      <c r="AO2172" s="2" t="str">
        <f>VLOOKUP(D2172,'[1]Matriculados PD 2015_2019'!$D:$F,3,0)</f>
        <v>completo</v>
      </c>
      <c r="AP2172" s="2">
        <f t="shared" si="338"/>
        <v>1</v>
      </c>
      <c r="AQ2172" s="2">
        <f t="shared" si="339"/>
        <v>0</v>
      </c>
    </row>
    <row r="2173" spans="1:43">
      <c r="A2173">
        <v>539</v>
      </c>
      <c r="B2173" s="6" t="s">
        <v>901</v>
      </c>
      <c r="C2173" s="7" t="s">
        <v>120</v>
      </c>
      <c r="D2173" s="7" t="s">
        <v>1830</v>
      </c>
      <c r="E2173" s="7">
        <v>20100869</v>
      </c>
      <c r="F2173" s="7">
        <v>102490</v>
      </c>
      <c r="G2173" s="8" t="s">
        <v>1831</v>
      </c>
      <c r="H2173" s="7" t="s">
        <v>73</v>
      </c>
      <c r="I2173" s="7" t="s">
        <v>74</v>
      </c>
      <c r="J2173" s="8" t="s">
        <v>75</v>
      </c>
      <c r="K2173" s="8" t="s">
        <v>1832</v>
      </c>
      <c r="L2173" s="7">
        <v>2019</v>
      </c>
      <c r="M2173" s="9">
        <v>44028</v>
      </c>
      <c r="N2173" s="10" t="s">
        <v>77</v>
      </c>
      <c r="O2173" s="10">
        <v>0</v>
      </c>
      <c r="P2173" s="10" t="s">
        <v>78</v>
      </c>
      <c r="Q2173" s="10" t="s">
        <v>78</v>
      </c>
      <c r="R2173" s="10" t="s">
        <v>78</v>
      </c>
      <c r="S2173" s="10" t="s">
        <v>78</v>
      </c>
      <c r="T2173" s="8" t="s">
        <v>80</v>
      </c>
      <c r="U2173" s="7" t="s">
        <v>1834</v>
      </c>
      <c r="V2173" s="8" t="s">
        <v>1835</v>
      </c>
      <c r="W2173" s="7" t="s">
        <v>73</v>
      </c>
      <c r="X2173" s="11" t="s">
        <v>1836</v>
      </c>
      <c r="Y2173" s="8">
        <v>385</v>
      </c>
      <c r="Z2173" s="8" t="s">
        <v>706</v>
      </c>
      <c r="AA2173" s="7" t="s">
        <v>99</v>
      </c>
      <c r="AB2173" s="12" t="s">
        <v>100</v>
      </c>
      <c r="AC2173" s="4">
        <f t="shared" si="330"/>
        <v>1</v>
      </c>
      <c r="AD2173" s="2">
        <f>IF(COUNTIF(D$2:D2173,D2173)&gt;1,0,1)</f>
        <v>0</v>
      </c>
      <c r="AG2173" s="2">
        <f t="shared" si="331"/>
        <v>0</v>
      </c>
      <c r="AH2173" s="2">
        <f t="shared" si="337"/>
        <v>0</v>
      </c>
      <c r="AI2173" s="2">
        <f t="shared" si="332"/>
        <v>0</v>
      </c>
      <c r="AJ2173" s="44" t="str">
        <f t="shared" si="333"/>
        <v>48648809Z30454570V</v>
      </c>
      <c r="AK2173" s="2">
        <f>IF(COUNTIF(AJ$2:AJ2173,AJ2173)&gt;1,0,1)</f>
        <v>1</v>
      </c>
      <c r="AL2173" s="2">
        <f t="shared" si="334"/>
        <v>0</v>
      </c>
      <c r="AM2173" s="2">
        <f t="shared" si="335"/>
        <v>0</v>
      </c>
      <c r="AN2173" s="2">
        <f t="shared" si="336"/>
        <v>0</v>
      </c>
      <c r="AO2173" s="2" t="str">
        <f>VLOOKUP(D2173,'[1]Matriculados PD 2015_2019'!$D:$F,3,0)</f>
        <v>completo</v>
      </c>
      <c r="AP2173" s="2">
        <f t="shared" si="338"/>
        <v>0</v>
      </c>
      <c r="AQ2173" s="2">
        <f t="shared" si="339"/>
        <v>0</v>
      </c>
    </row>
    <row r="2174" spans="1:43">
      <c r="A2174">
        <v>539</v>
      </c>
      <c r="B2174" s="5" t="s">
        <v>901</v>
      </c>
      <c r="C2174" s="13" t="s">
        <v>120</v>
      </c>
      <c r="D2174" s="13" t="s">
        <v>1830</v>
      </c>
      <c r="E2174" s="13">
        <v>20100869</v>
      </c>
      <c r="F2174" s="13">
        <v>102490</v>
      </c>
      <c r="G2174" s="14" t="s">
        <v>1831</v>
      </c>
      <c r="H2174" s="13" t="s">
        <v>73</v>
      </c>
      <c r="I2174" s="13" t="s">
        <v>74</v>
      </c>
      <c r="J2174" s="14" t="s">
        <v>75</v>
      </c>
      <c r="K2174" s="14" t="s">
        <v>1832</v>
      </c>
      <c r="L2174" s="13">
        <v>2019</v>
      </c>
      <c r="M2174" s="15">
        <v>44028</v>
      </c>
      <c r="N2174" s="16" t="s">
        <v>77</v>
      </c>
      <c r="O2174" s="16">
        <v>0</v>
      </c>
      <c r="P2174" s="16" t="s">
        <v>78</v>
      </c>
      <c r="Q2174" s="16" t="s">
        <v>78</v>
      </c>
      <c r="R2174" s="16" t="s">
        <v>78</v>
      </c>
      <c r="S2174" s="16" t="s">
        <v>78</v>
      </c>
      <c r="T2174" s="14" t="s">
        <v>80</v>
      </c>
      <c r="U2174" s="13" t="s">
        <v>1837</v>
      </c>
      <c r="V2174" s="14" t="s">
        <v>1838</v>
      </c>
      <c r="W2174" s="13"/>
      <c r="X2174" s="17"/>
      <c r="Y2174" s="14"/>
      <c r="Z2174" s="14"/>
      <c r="AA2174" s="13"/>
      <c r="AB2174" s="18"/>
      <c r="AC2174" s="4">
        <f t="shared" si="330"/>
        <v>1</v>
      </c>
      <c r="AD2174" s="2">
        <f>IF(COUNTIF(D$2:D2174,D2174)&gt;1,0,1)</f>
        <v>0</v>
      </c>
      <c r="AG2174" s="2">
        <f t="shared" si="331"/>
        <v>0</v>
      </c>
      <c r="AH2174" s="2">
        <f t="shared" si="337"/>
        <v>0</v>
      </c>
      <c r="AI2174" s="2">
        <f t="shared" si="332"/>
        <v>0</v>
      </c>
      <c r="AJ2174" s="44" t="str">
        <f t="shared" si="333"/>
        <v>48648809Z52616870T</v>
      </c>
      <c r="AK2174" s="2">
        <f>IF(COUNTIF(AJ$2:AJ2174,AJ2174)&gt;1,0,1)</f>
        <v>1</v>
      </c>
      <c r="AL2174" s="2">
        <f t="shared" si="334"/>
        <v>0</v>
      </c>
      <c r="AM2174" s="2">
        <f t="shared" si="335"/>
        <v>0</v>
      </c>
      <c r="AN2174" s="2">
        <f t="shared" si="336"/>
        <v>0</v>
      </c>
      <c r="AO2174" s="2" t="str">
        <f>VLOOKUP(D2174,'[1]Matriculados PD 2015_2019'!$D:$F,3,0)</f>
        <v>completo</v>
      </c>
      <c r="AP2174" s="2">
        <f t="shared" si="338"/>
        <v>0</v>
      </c>
      <c r="AQ2174" s="2">
        <f t="shared" si="339"/>
        <v>0</v>
      </c>
    </row>
    <row r="2175" spans="1:43">
      <c r="A2175">
        <v>539</v>
      </c>
      <c r="B2175" s="6" t="s">
        <v>901</v>
      </c>
      <c r="C2175" s="7" t="s">
        <v>120</v>
      </c>
      <c r="D2175" s="7" t="s">
        <v>1830</v>
      </c>
      <c r="E2175" s="7">
        <v>20100869</v>
      </c>
      <c r="F2175" s="7">
        <v>102490</v>
      </c>
      <c r="G2175" s="8" t="s">
        <v>1831</v>
      </c>
      <c r="H2175" s="7" t="s">
        <v>73</v>
      </c>
      <c r="I2175" s="7" t="s">
        <v>74</v>
      </c>
      <c r="J2175" s="8" t="s">
        <v>75</v>
      </c>
      <c r="K2175" s="8" t="s">
        <v>1832</v>
      </c>
      <c r="L2175" s="7">
        <v>2019</v>
      </c>
      <c r="M2175" s="9">
        <v>44028</v>
      </c>
      <c r="N2175" s="10" t="s">
        <v>77</v>
      </c>
      <c r="O2175" s="10">
        <v>0</v>
      </c>
      <c r="P2175" s="10" t="s">
        <v>78</v>
      </c>
      <c r="Q2175" s="10" t="s">
        <v>78</v>
      </c>
      <c r="R2175" s="10" t="s">
        <v>78</v>
      </c>
      <c r="S2175" s="10" t="s">
        <v>78</v>
      </c>
      <c r="T2175" s="8" t="s">
        <v>90</v>
      </c>
      <c r="U2175" s="7" t="s">
        <v>1834</v>
      </c>
      <c r="V2175" s="8" t="s">
        <v>1835</v>
      </c>
      <c r="W2175" s="7" t="s">
        <v>73</v>
      </c>
      <c r="X2175" s="11" t="s">
        <v>1836</v>
      </c>
      <c r="Y2175" s="8">
        <v>385</v>
      </c>
      <c r="Z2175" s="8" t="s">
        <v>706</v>
      </c>
      <c r="AA2175" s="7" t="s">
        <v>99</v>
      </c>
      <c r="AB2175" s="12" t="s">
        <v>100</v>
      </c>
      <c r="AC2175" s="4">
        <f t="shared" si="330"/>
        <v>1</v>
      </c>
      <c r="AD2175" s="2">
        <f>IF(COUNTIF(D$2:D2175,D2175)&gt;1,0,1)</f>
        <v>0</v>
      </c>
      <c r="AG2175" s="2">
        <f t="shared" si="331"/>
        <v>0</v>
      </c>
      <c r="AH2175" s="2">
        <f t="shared" si="337"/>
        <v>0</v>
      </c>
      <c r="AI2175" s="2">
        <f t="shared" si="332"/>
        <v>0</v>
      </c>
      <c r="AJ2175" s="44" t="str">
        <f t="shared" si="333"/>
        <v>48648809Z30454570V</v>
      </c>
      <c r="AK2175" s="2">
        <f>IF(COUNTIF(AJ$2:AJ2175,AJ2175)&gt;1,0,1)</f>
        <v>0</v>
      </c>
      <c r="AL2175" s="2">
        <f t="shared" si="334"/>
        <v>0</v>
      </c>
      <c r="AM2175" s="2">
        <f t="shared" si="335"/>
        <v>0</v>
      </c>
      <c r="AN2175" s="2">
        <f t="shared" si="336"/>
        <v>0</v>
      </c>
      <c r="AO2175" s="2" t="str">
        <f>VLOOKUP(D2175,'[1]Matriculados PD 2015_2019'!$D:$F,3,0)</f>
        <v>completo</v>
      </c>
      <c r="AP2175" s="2">
        <f t="shared" si="338"/>
        <v>0</v>
      </c>
      <c r="AQ2175" s="2">
        <f t="shared" si="339"/>
        <v>0</v>
      </c>
    </row>
    <row r="2176" spans="1:43">
      <c r="A2176">
        <v>540</v>
      </c>
      <c r="B2176" s="5" t="s">
        <v>989</v>
      </c>
      <c r="C2176" s="13" t="s">
        <v>120</v>
      </c>
      <c r="D2176" s="13" t="s">
        <v>1910</v>
      </c>
      <c r="E2176" s="13">
        <v>20029572</v>
      </c>
      <c r="F2176" s="13">
        <v>102491</v>
      </c>
      <c r="G2176" s="14" t="s">
        <v>1911</v>
      </c>
      <c r="H2176" s="13" t="s">
        <v>73</v>
      </c>
      <c r="I2176" s="13" t="s">
        <v>74</v>
      </c>
      <c r="J2176" s="14" t="s">
        <v>75</v>
      </c>
      <c r="K2176" s="14" t="s">
        <v>1912</v>
      </c>
      <c r="L2176" s="13">
        <v>2019</v>
      </c>
      <c r="M2176" s="15">
        <v>44000</v>
      </c>
      <c r="N2176" s="16" t="s">
        <v>77</v>
      </c>
      <c r="O2176" s="16">
        <v>0</v>
      </c>
      <c r="P2176" s="16" t="s">
        <v>78</v>
      </c>
      <c r="Q2176" s="16" t="s">
        <v>78</v>
      </c>
      <c r="R2176" s="16" t="s">
        <v>78</v>
      </c>
      <c r="S2176" s="16" t="s">
        <v>78</v>
      </c>
      <c r="T2176" s="14" t="s">
        <v>80</v>
      </c>
      <c r="U2176" s="13" t="s">
        <v>1003</v>
      </c>
      <c r="V2176" s="14" t="s">
        <v>1004</v>
      </c>
      <c r="W2176" s="13" t="s">
        <v>83</v>
      </c>
      <c r="X2176" s="17" t="s">
        <v>646</v>
      </c>
      <c r="Y2176" s="14">
        <v>63</v>
      </c>
      <c r="Z2176" s="14" t="s">
        <v>1005</v>
      </c>
      <c r="AA2176" s="13" t="s">
        <v>99</v>
      </c>
      <c r="AB2176" s="18" t="s">
        <v>100</v>
      </c>
      <c r="AC2176" s="4">
        <f t="shared" si="330"/>
        <v>1</v>
      </c>
      <c r="AD2176" s="2">
        <f>IF(COUNTIF(D$2:D2176,D2176)&gt;1,0,1)</f>
        <v>1</v>
      </c>
      <c r="AG2176" s="2">
        <f t="shared" si="331"/>
        <v>0</v>
      </c>
      <c r="AH2176" s="2">
        <f t="shared" si="337"/>
        <v>0</v>
      </c>
      <c r="AI2176" s="2">
        <f t="shared" si="332"/>
        <v>1</v>
      </c>
      <c r="AJ2176" s="44" t="str">
        <f t="shared" si="333"/>
        <v>31888080Y28316199W</v>
      </c>
      <c r="AK2176" s="2">
        <f>IF(COUNTIF(AJ$2:AJ2176,AJ2176)&gt;1,0,1)</f>
        <v>1</v>
      </c>
      <c r="AL2176" s="2">
        <f t="shared" si="334"/>
        <v>1</v>
      </c>
      <c r="AM2176" s="2">
        <f t="shared" si="335"/>
        <v>0</v>
      </c>
      <c r="AN2176" s="2">
        <f t="shared" si="336"/>
        <v>0</v>
      </c>
      <c r="AO2176" s="2" t="str">
        <f>VLOOKUP(D2176,'[1]Matriculados PD 2015_2019'!$D:$F,3,0)</f>
        <v>completo</v>
      </c>
      <c r="AP2176" s="2">
        <f t="shared" si="338"/>
        <v>1</v>
      </c>
      <c r="AQ2176" s="2">
        <f t="shared" si="339"/>
        <v>0</v>
      </c>
    </row>
    <row r="2177" spans="1:43">
      <c r="A2177">
        <v>540</v>
      </c>
      <c r="B2177" s="6" t="s">
        <v>989</v>
      </c>
      <c r="C2177" s="7" t="s">
        <v>120</v>
      </c>
      <c r="D2177" s="7" t="s">
        <v>1910</v>
      </c>
      <c r="E2177" s="7">
        <v>20029572</v>
      </c>
      <c r="F2177" s="7">
        <v>102491</v>
      </c>
      <c r="G2177" s="8" t="s">
        <v>1911</v>
      </c>
      <c r="H2177" s="7" t="s">
        <v>73</v>
      </c>
      <c r="I2177" s="7" t="s">
        <v>74</v>
      </c>
      <c r="J2177" s="8" t="s">
        <v>75</v>
      </c>
      <c r="K2177" s="8" t="s">
        <v>1912</v>
      </c>
      <c r="L2177" s="7">
        <v>2019</v>
      </c>
      <c r="M2177" s="9">
        <v>44000</v>
      </c>
      <c r="N2177" s="10" t="s">
        <v>77</v>
      </c>
      <c r="O2177" s="10">
        <v>0</v>
      </c>
      <c r="P2177" s="10" t="s">
        <v>78</v>
      </c>
      <c r="Q2177" s="10" t="s">
        <v>78</v>
      </c>
      <c r="R2177" s="10" t="s">
        <v>78</v>
      </c>
      <c r="S2177" s="10" t="s">
        <v>78</v>
      </c>
      <c r="T2177" s="8" t="s">
        <v>80</v>
      </c>
      <c r="U2177" s="7" t="s">
        <v>1913</v>
      </c>
      <c r="V2177" s="8" t="s">
        <v>1914</v>
      </c>
      <c r="W2177" s="7" t="s">
        <v>73</v>
      </c>
      <c r="X2177" s="11"/>
      <c r="Y2177" s="8"/>
      <c r="Z2177" s="8"/>
      <c r="AA2177" s="7"/>
      <c r="AB2177" s="12"/>
      <c r="AC2177" s="4">
        <f t="shared" si="330"/>
        <v>1</v>
      </c>
      <c r="AD2177" s="2">
        <f>IF(COUNTIF(D$2:D2177,D2177)&gt;1,0,1)</f>
        <v>0</v>
      </c>
      <c r="AG2177" s="2">
        <f t="shared" si="331"/>
        <v>0</v>
      </c>
      <c r="AH2177" s="2">
        <f t="shared" si="337"/>
        <v>0</v>
      </c>
      <c r="AI2177" s="2">
        <f t="shared" si="332"/>
        <v>0</v>
      </c>
      <c r="AJ2177" s="44" t="str">
        <f t="shared" si="333"/>
        <v>31888080Y30522509Z</v>
      </c>
      <c r="AK2177" s="2">
        <f>IF(COUNTIF(AJ$2:AJ2177,AJ2177)&gt;1,0,1)</f>
        <v>1</v>
      </c>
      <c r="AL2177" s="2">
        <f t="shared" si="334"/>
        <v>0</v>
      </c>
      <c r="AM2177" s="2">
        <f t="shared" si="335"/>
        <v>0</v>
      </c>
      <c r="AN2177" s="2">
        <f t="shared" si="336"/>
        <v>0</v>
      </c>
      <c r="AO2177" s="2" t="str">
        <f>VLOOKUP(D2177,'[1]Matriculados PD 2015_2019'!$D:$F,3,0)</f>
        <v>completo</v>
      </c>
      <c r="AP2177" s="2">
        <f t="shared" si="338"/>
        <v>0</v>
      </c>
      <c r="AQ2177" s="2">
        <f t="shared" si="339"/>
        <v>0</v>
      </c>
    </row>
    <row r="2178" spans="1:43">
      <c r="A2178">
        <v>540</v>
      </c>
      <c r="B2178" s="5" t="s">
        <v>989</v>
      </c>
      <c r="C2178" s="13" t="s">
        <v>120</v>
      </c>
      <c r="D2178" s="13" t="s">
        <v>1910</v>
      </c>
      <c r="E2178" s="13">
        <v>20029572</v>
      </c>
      <c r="F2178" s="13">
        <v>102491</v>
      </c>
      <c r="G2178" s="14" t="s">
        <v>1911</v>
      </c>
      <c r="H2178" s="13" t="s">
        <v>73</v>
      </c>
      <c r="I2178" s="13" t="s">
        <v>74</v>
      </c>
      <c r="J2178" s="14" t="s">
        <v>75</v>
      </c>
      <c r="K2178" s="14" t="s">
        <v>1912</v>
      </c>
      <c r="L2178" s="13">
        <v>2019</v>
      </c>
      <c r="M2178" s="15">
        <v>44000</v>
      </c>
      <c r="N2178" s="16" t="s">
        <v>77</v>
      </c>
      <c r="O2178" s="16">
        <v>0</v>
      </c>
      <c r="P2178" s="16" t="s">
        <v>78</v>
      </c>
      <c r="Q2178" s="16" t="s">
        <v>78</v>
      </c>
      <c r="R2178" s="16" t="s">
        <v>78</v>
      </c>
      <c r="S2178" s="16" t="s">
        <v>78</v>
      </c>
      <c r="T2178" s="14" t="s">
        <v>90</v>
      </c>
      <c r="U2178" s="13" t="s">
        <v>1003</v>
      </c>
      <c r="V2178" s="14" t="s">
        <v>1004</v>
      </c>
      <c r="W2178" s="13" t="s">
        <v>83</v>
      </c>
      <c r="X2178" s="17" t="s">
        <v>646</v>
      </c>
      <c r="Y2178" s="14">
        <v>63</v>
      </c>
      <c r="Z2178" s="14" t="s">
        <v>1005</v>
      </c>
      <c r="AA2178" s="13" t="s">
        <v>99</v>
      </c>
      <c r="AB2178" s="18" t="s">
        <v>100</v>
      </c>
      <c r="AC2178" s="4">
        <f t="shared" ref="AC2178:AC2241" si="340">IF(N2178="","SIN NOTA",IF(N2178="NP","NP",1))</f>
        <v>1</v>
      </c>
      <c r="AD2178" s="2">
        <f>IF(COUNTIF(D$2:D2178,D2178)&gt;1,0,1)</f>
        <v>0</v>
      </c>
      <c r="AG2178" s="2">
        <f t="shared" ref="AG2178:AG2241" si="341">IF(AD2178=1,IF(Q2178="S",1,0),0)</f>
        <v>0</v>
      </c>
      <c r="AH2178" s="2">
        <f t="shared" si="337"/>
        <v>0</v>
      </c>
      <c r="AI2178" s="2">
        <f t="shared" ref="AI2178:AI2241" si="342">IF(AD2178=1,IF(N2178="Y",1,0),0)</f>
        <v>0</v>
      </c>
      <c r="AJ2178" s="44" t="str">
        <f t="shared" ref="AJ2178:AJ2241" si="343">D2178&amp;U2178</f>
        <v>31888080Y28316199W</v>
      </c>
      <c r="AK2178" s="2">
        <f>IF(COUNTIF(AJ$2:AJ2178,AJ2178)&gt;1,0,1)</f>
        <v>0</v>
      </c>
      <c r="AL2178" s="2">
        <f t="shared" ref="AL2178:AL2241" si="344">IF(AD2178=1,IF(SUMIF(D:D,D2178,AK:AK)&gt;1,1,0),0)</f>
        <v>0</v>
      </c>
      <c r="AM2178" s="2">
        <f t="shared" ref="AM2178:AM2241" si="345">IF(AD2178=1,IF(S2178="S",1,0),0)</f>
        <v>0</v>
      </c>
      <c r="AN2178" s="2">
        <f t="shared" ref="AN2178:AN2241" si="346">IF(AD2178=1,IF(I2178="E",0,1),0)</f>
        <v>0</v>
      </c>
      <c r="AO2178" s="2" t="str">
        <f>VLOOKUP(D2178,'[1]Matriculados PD 2015_2019'!$D:$F,3,0)</f>
        <v>completo</v>
      </c>
      <c r="AP2178" s="2">
        <f t="shared" si="338"/>
        <v>0</v>
      </c>
      <c r="AQ2178" s="2">
        <f t="shared" si="339"/>
        <v>0</v>
      </c>
    </row>
    <row r="2179" spans="1:43">
      <c r="A2179">
        <v>539</v>
      </c>
      <c r="B2179" s="5" t="s">
        <v>901</v>
      </c>
      <c r="C2179" s="13" t="s">
        <v>120</v>
      </c>
      <c r="D2179" s="13" t="s">
        <v>1816</v>
      </c>
      <c r="E2179" s="13">
        <v>20007855</v>
      </c>
      <c r="F2179" s="13">
        <v>102490</v>
      </c>
      <c r="G2179" s="14" t="s">
        <v>1817</v>
      </c>
      <c r="H2179" s="13" t="s">
        <v>73</v>
      </c>
      <c r="I2179" s="13" t="s">
        <v>74</v>
      </c>
      <c r="J2179" s="14" t="s">
        <v>75</v>
      </c>
      <c r="K2179" s="14" t="s">
        <v>1818</v>
      </c>
      <c r="L2179" s="13">
        <v>2019</v>
      </c>
      <c r="M2179" s="15">
        <v>43777</v>
      </c>
      <c r="N2179" s="16" t="s">
        <v>77</v>
      </c>
      <c r="O2179" s="16">
        <v>0</v>
      </c>
      <c r="P2179" s="16" t="s">
        <v>78</v>
      </c>
      <c r="Q2179" s="16" t="s">
        <v>78</v>
      </c>
      <c r="R2179" s="16" t="s">
        <v>78</v>
      </c>
      <c r="S2179" s="16" t="s">
        <v>79</v>
      </c>
      <c r="T2179" s="14" t="s">
        <v>80</v>
      </c>
      <c r="U2179" s="13" t="s">
        <v>948</v>
      </c>
      <c r="V2179" s="14" t="s">
        <v>949</v>
      </c>
      <c r="W2179" s="13" t="s">
        <v>73</v>
      </c>
      <c r="X2179" s="17" t="s">
        <v>950</v>
      </c>
      <c r="Y2179" s="14">
        <v>765</v>
      </c>
      <c r="Z2179" s="14" t="s">
        <v>950</v>
      </c>
      <c r="AA2179" s="13" t="s">
        <v>99</v>
      </c>
      <c r="AB2179" s="18" t="s">
        <v>100</v>
      </c>
      <c r="AC2179" s="4">
        <f t="shared" si="340"/>
        <v>1</v>
      </c>
      <c r="AD2179" s="2">
        <f>IF(COUNTIF(D$2:D2179,D2179)&gt;1,0,1)</f>
        <v>1</v>
      </c>
      <c r="AG2179" s="2">
        <f t="shared" si="341"/>
        <v>0</v>
      </c>
      <c r="AH2179" s="2">
        <f t="shared" ref="AH2179:AH2242" si="347">IF(AD2179=1,IF(R2179="S",1,0),0)</f>
        <v>0</v>
      </c>
      <c r="AI2179" s="2">
        <f t="shared" si="342"/>
        <v>1</v>
      </c>
      <c r="AJ2179" s="44" t="str">
        <f t="shared" si="343"/>
        <v>31004668R03520275X</v>
      </c>
      <c r="AK2179" s="2">
        <f>IF(COUNTIF(AJ$2:AJ2179,AJ2179)&gt;1,0,1)</f>
        <v>1</v>
      </c>
      <c r="AL2179" s="2">
        <f t="shared" si="344"/>
        <v>1</v>
      </c>
      <c r="AM2179" s="2">
        <f t="shared" si="345"/>
        <v>1</v>
      </c>
      <c r="AN2179" s="2">
        <f t="shared" si="346"/>
        <v>0</v>
      </c>
      <c r="AO2179" s="2" t="str">
        <f>VLOOKUP(D2179,'[1]Matriculados PD 2015_2019'!$D:$F,3,0)</f>
        <v>completo</v>
      </c>
      <c r="AP2179" s="2">
        <f t="shared" ref="AP2179:AP2242" si="348">IF(AD2179=1,IF(AO2179="completo",1,0),0)</f>
        <v>1</v>
      </c>
      <c r="AQ2179" s="2">
        <f t="shared" ref="AQ2179:AQ2242" si="349">IF(AD2179=1,IF(AO2179="parcial",1,0),0)</f>
        <v>0</v>
      </c>
    </row>
    <row r="2180" spans="1:43">
      <c r="A2180">
        <v>539</v>
      </c>
      <c r="B2180" s="6" t="s">
        <v>901</v>
      </c>
      <c r="C2180" s="7" t="s">
        <v>120</v>
      </c>
      <c r="D2180" s="7" t="s">
        <v>1816</v>
      </c>
      <c r="E2180" s="7">
        <v>20007855</v>
      </c>
      <c r="F2180" s="7">
        <v>102490</v>
      </c>
      <c r="G2180" s="8" t="s">
        <v>1817</v>
      </c>
      <c r="H2180" s="7" t="s">
        <v>73</v>
      </c>
      <c r="I2180" s="7" t="s">
        <v>74</v>
      </c>
      <c r="J2180" s="8" t="s">
        <v>75</v>
      </c>
      <c r="K2180" s="8" t="s">
        <v>1818</v>
      </c>
      <c r="L2180" s="7">
        <v>2019</v>
      </c>
      <c r="M2180" s="9">
        <v>43777</v>
      </c>
      <c r="N2180" s="10" t="s">
        <v>77</v>
      </c>
      <c r="O2180" s="10">
        <v>0</v>
      </c>
      <c r="P2180" s="10" t="s">
        <v>78</v>
      </c>
      <c r="Q2180" s="10" t="s">
        <v>78</v>
      </c>
      <c r="R2180" s="10" t="s">
        <v>78</v>
      </c>
      <c r="S2180" s="10" t="s">
        <v>79</v>
      </c>
      <c r="T2180" s="8" t="s">
        <v>80</v>
      </c>
      <c r="U2180" s="7" t="s">
        <v>1819</v>
      </c>
      <c r="V2180" s="8" t="s">
        <v>1820</v>
      </c>
      <c r="W2180" s="7" t="s">
        <v>73</v>
      </c>
      <c r="X2180" s="11" t="s">
        <v>950</v>
      </c>
      <c r="Y2180" s="8">
        <v>765</v>
      </c>
      <c r="Z2180" s="8" t="s">
        <v>950</v>
      </c>
      <c r="AA2180" s="7" t="s">
        <v>99</v>
      </c>
      <c r="AB2180" s="12" t="s">
        <v>100</v>
      </c>
      <c r="AC2180" s="4">
        <f t="shared" si="340"/>
        <v>1</v>
      </c>
      <c r="AD2180" s="2">
        <f>IF(COUNTIF(D$2:D2180,D2180)&gt;1,0,1)</f>
        <v>0</v>
      </c>
      <c r="AG2180" s="2">
        <f t="shared" si="341"/>
        <v>0</v>
      </c>
      <c r="AH2180" s="2">
        <f t="shared" si="347"/>
        <v>0</v>
      </c>
      <c r="AI2180" s="2">
        <f t="shared" si="342"/>
        <v>0</v>
      </c>
      <c r="AJ2180" s="44" t="str">
        <f t="shared" si="343"/>
        <v>31004668R72470011R</v>
      </c>
      <c r="AK2180" s="2">
        <f>IF(COUNTIF(AJ$2:AJ2180,AJ2180)&gt;1,0,1)</f>
        <v>1</v>
      </c>
      <c r="AL2180" s="2">
        <f t="shared" si="344"/>
        <v>0</v>
      </c>
      <c r="AM2180" s="2">
        <f t="shared" si="345"/>
        <v>0</v>
      </c>
      <c r="AN2180" s="2">
        <f t="shared" si="346"/>
        <v>0</v>
      </c>
      <c r="AO2180" s="2" t="str">
        <f>VLOOKUP(D2180,'[1]Matriculados PD 2015_2019'!$D:$F,3,0)</f>
        <v>completo</v>
      </c>
      <c r="AP2180" s="2">
        <f t="shared" si="348"/>
        <v>0</v>
      </c>
      <c r="AQ2180" s="2">
        <f t="shared" si="349"/>
        <v>0</v>
      </c>
    </row>
    <row r="2181" spans="1:43">
      <c r="A2181">
        <v>539</v>
      </c>
      <c r="B2181" s="5" t="s">
        <v>901</v>
      </c>
      <c r="C2181" s="13" t="s">
        <v>120</v>
      </c>
      <c r="D2181" s="13" t="s">
        <v>1816</v>
      </c>
      <c r="E2181" s="13">
        <v>20007855</v>
      </c>
      <c r="F2181" s="13">
        <v>102490</v>
      </c>
      <c r="G2181" s="14" t="s">
        <v>1817</v>
      </c>
      <c r="H2181" s="13" t="s">
        <v>73</v>
      </c>
      <c r="I2181" s="13" t="s">
        <v>74</v>
      </c>
      <c r="J2181" s="14" t="s">
        <v>75</v>
      </c>
      <c r="K2181" s="14" t="s">
        <v>1818</v>
      </c>
      <c r="L2181" s="13">
        <v>2019</v>
      </c>
      <c r="M2181" s="15">
        <v>43777</v>
      </c>
      <c r="N2181" s="16" t="s">
        <v>77</v>
      </c>
      <c r="O2181" s="16">
        <v>0</v>
      </c>
      <c r="P2181" s="16" t="s">
        <v>78</v>
      </c>
      <c r="Q2181" s="16" t="s">
        <v>78</v>
      </c>
      <c r="R2181" s="16" t="s">
        <v>78</v>
      </c>
      <c r="S2181" s="16" t="s">
        <v>79</v>
      </c>
      <c r="T2181" s="14" t="s">
        <v>90</v>
      </c>
      <c r="U2181" s="13" t="s">
        <v>1821</v>
      </c>
      <c r="V2181" s="14" t="s">
        <v>1822</v>
      </c>
      <c r="W2181" s="13" t="s">
        <v>83</v>
      </c>
      <c r="X2181" s="17" t="s">
        <v>950</v>
      </c>
      <c r="Y2181" s="14">
        <v>765</v>
      </c>
      <c r="Z2181" s="14" t="s">
        <v>950</v>
      </c>
      <c r="AA2181" s="13" t="s">
        <v>99</v>
      </c>
      <c r="AB2181" s="18" t="s">
        <v>100</v>
      </c>
      <c r="AC2181" s="4">
        <f t="shared" si="340"/>
        <v>1</v>
      </c>
      <c r="AD2181" s="2">
        <f>IF(COUNTIF(D$2:D2181,D2181)&gt;1,0,1)</f>
        <v>0</v>
      </c>
      <c r="AG2181" s="2">
        <f t="shared" si="341"/>
        <v>0</v>
      </c>
      <c r="AH2181" s="2">
        <f t="shared" si="347"/>
        <v>0</v>
      </c>
      <c r="AI2181" s="2">
        <f t="shared" si="342"/>
        <v>0</v>
      </c>
      <c r="AJ2181" s="44" t="str">
        <f t="shared" si="343"/>
        <v>31004668R44362880C</v>
      </c>
      <c r="AK2181" s="2">
        <f>IF(COUNTIF(AJ$2:AJ2181,AJ2181)&gt;1,0,1)</f>
        <v>1</v>
      </c>
      <c r="AL2181" s="2">
        <f t="shared" si="344"/>
        <v>0</v>
      </c>
      <c r="AM2181" s="2">
        <f t="shared" si="345"/>
        <v>0</v>
      </c>
      <c r="AN2181" s="2">
        <f t="shared" si="346"/>
        <v>0</v>
      </c>
      <c r="AO2181" s="2" t="str">
        <f>VLOOKUP(D2181,'[1]Matriculados PD 2015_2019'!$D:$F,3,0)</f>
        <v>completo</v>
      </c>
      <c r="AP2181" s="2">
        <f t="shared" si="348"/>
        <v>0</v>
      </c>
      <c r="AQ2181" s="2">
        <f t="shared" si="349"/>
        <v>0</v>
      </c>
    </row>
    <row r="2182" spans="1:43">
      <c r="A2182">
        <v>536</v>
      </c>
      <c r="B2182" s="6" t="s">
        <v>636</v>
      </c>
      <c r="C2182" s="7" t="s">
        <v>120</v>
      </c>
      <c r="D2182" s="7" t="s">
        <v>1566</v>
      </c>
      <c r="E2182" s="7">
        <v>10210127</v>
      </c>
      <c r="F2182" s="7">
        <v>102487</v>
      </c>
      <c r="G2182" s="8" t="s">
        <v>1567</v>
      </c>
      <c r="H2182" s="7" t="s">
        <v>73</v>
      </c>
      <c r="I2182" s="7" t="s">
        <v>74</v>
      </c>
      <c r="J2182" s="8" t="s">
        <v>75</v>
      </c>
      <c r="K2182" s="8" t="s">
        <v>1568</v>
      </c>
      <c r="L2182" s="7">
        <v>2019</v>
      </c>
      <c r="M2182" s="9">
        <v>43796</v>
      </c>
      <c r="N2182" s="10" t="s">
        <v>77</v>
      </c>
      <c r="O2182" s="10">
        <v>0</v>
      </c>
      <c r="P2182" s="10" t="s">
        <v>78</v>
      </c>
      <c r="Q2182" s="10" t="s">
        <v>78</v>
      </c>
      <c r="R2182" s="10" t="s">
        <v>78</v>
      </c>
      <c r="S2182" s="10" t="s">
        <v>78</v>
      </c>
      <c r="T2182" s="8" t="s">
        <v>80</v>
      </c>
      <c r="U2182" s="7" t="s">
        <v>1549</v>
      </c>
      <c r="V2182" s="8" t="s">
        <v>1550</v>
      </c>
      <c r="W2182" s="7" t="s">
        <v>83</v>
      </c>
      <c r="X2182" s="11" t="s">
        <v>642</v>
      </c>
      <c r="Y2182" s="8">
        <v>505</v>
      </c>
      <c r="Z2182" s="8" t="s">
        <v>643</v>
      </c>
      <c r="AA2182" s="7" t="s">
        <v>107</v>
      </c>
      <c r="AB2182" s="12" t="s">
        <v>108</v>
      </c>
      <c r="AC2182" s="4">
        <f t="shared" si="340"/>
        <v>1</v>
      </c>
      <c r="AD2182" s="2">
        <f>IF(COUNTIF(D$2:D2182,D2182)&gt;1,0,1)</f>
        <v>1</v>
      </c>
      <c r="AG2182" s="2">
        <f t="shared" si="341"/>
        <v>0</v>
      </c>
      <c r="AH2182" s="2">
        <f t="shared" si="347"/>
        <v>0</v>
      </c>
      <c r="AI2182" s="2">
        <f t="shared" si="342"/>
        <v>1</v>
      </c>
      <c r="AJ2182" s="44" t="str">
        <f t="shared" si="343"/>
        <v>30968591B26032358S</v>
      </c>
      <c r="AK2182" s="2">
        <f>IF(COUNTIF(AJ$2:AJ2182,AJ2182)&gt;1,0,1)</f>
        <v>1</v>
      </c>
      <c r="AL2182" s="2">
        <f t="shared" si="344"/>
        <v>1</v>
      </c>
      <c r="AM2182" s="2">
        <f t="shared" si="345"/>
        <v>0</v>
      </c>
      <c r="AN2182" s="2">
        <f t="shared" si="346"/>
        <v>0</v>
      </c>
      <c r="AO2182" s="2" t="str">
        <f>VLOOKUP(D2182,'[1]Matriculados PD 2015_2019'!$D:$F,3,0)</f>
        <v>completo</v>
      </c>
      <c r="AP2182" s="2">
        <f t="shared" si="348"/>
        <v>1</v>
      </c>
      <c r="AQ2182" s="2">
        <f t="shared" si="349"/>
        <v>0</v>
      </c>
    </row>
    <row r="2183" spans="1:43">
      <c r="A2183">
        <v>536</v>
      </c>
      <c r="B2183" s="5" t="s">
        <v>636</v>
      </c>
      <c r="C2183" s="13" t="s">
        <v>120</v>
      </c>
      <c r="D2183" s="13" t="s">
        <v>1566</v>
      </c>
      <c r="E2183" s="13">
        <v>10210127</v>
      </c>
      <c r="F2183" s="13">
        <v>102487</v>
      </c>
      <c r="G2183" s="14" t="s">
        <v>1567</v>
      </c>
      <c r="H2183" s="13" t="s">
        <v>73</v>
      </c>
      <c r="I2183" s="13" t="s">
        <v>74</v>
      </c>
      <c r="J2183" s="14" t="s">
        <v>75</v>
      </c>
      <c r="K2183" s="14" t="s">
        <v>1568</v>
      </c>
      <c r="L2183" s="13">
        <v>2019</v>
      </c>
      <c r="M2183" s="15">
        <v>43796</v>
      </c>
      <c r="N2183" s="16" t="s">
        <v>77</v>
      </c>
      <c r="O2183" s="16">
        <v>0</v>
      </c>
      <c r="P2183" s="16" t="s">
        <v>78</v>
      </c>
      <c r="Q2183" s="16" t="s">
        <v>78</v>
      </c>
      <c r="R2183" s="16" t="s">
        <v>78</v>
      </c>
      <c r="S2183" s="16" t="s">
        <v>78</v>
      </c>
      <c r="T2183" s="14" t="s">
        <v>80</v>
      </c>
      <c r="U2183" s="13" t="s">
        <v>640</v>
      </c>
      <c r="V2183" s="14" t="s">
        <v>641</v>
      </c>
      <c r="W2183" s="13" t="s">
        <v>83</v>
      </c>
      <c r="X2183" s="17" t="s">
        <v>642</v>
      </c>
      <c r="Y2183" s="14">
        <v>505</v>
      </c>
      <c r="Z2183" s="14" t="s">
        <v>643</v>
      </c>
      <c r="AA2183" s="13" t="s">
        <v>107</v>
      </c>
      <c r="AB2183" s="18" t="s">
        <v>108</v>
      </c>
      <c r="AC2183" s="4">
        <f t="shared" si="340"/>
        <v>1</v>
      </c>
      <c r="AD2183" s="2">
        <f>IF(COUNTIF(D$2:D2183,D2183)&gt;1,0,1)</f>
        <v>0</v>
      </c>
      <c r="AG2183" s="2">
        <f t="shared" si="341"/>
        <v>0</v>
      </c>
      <c r="AH2183" s="2">
        <f t="shared" si="347"/>
        <v>0</v>
      </c>
      <c r="AI2183" s="2">
        <f t="shared" si="342"/>
        <v>0</v>
      </c>
      <c r="AJ2183" s="44" t="str">
        <f t="shared" si="343"/>
        <v>30968591B30417127H</v>
      </c>
      <c r="AK2183" s="2">
        <f>IF(COUNTIF(AJ$2:AJ2183,AJ2183)&gt;1,0,1)</f>
        <v>1</v>
      </c>
      <c r="AL2183" s="2">
        <f t="shared" si="344"/>
        <v>0</v>
      </c>
      <c r="AM2183" s="2">
        <f t="shared" si="345"/>
        <v>0</v>
      </c>
      <c r="AN2183" s="2">
        <f t="shared" si="346"/>
        <v>0</v>
      </c>
      <c r="AO2183" s="2" t="str">
        <f>VLOOKUP(D2183,'[1]Matriculados PD 2015_2019'!$D:$F,3,0)</f>
        <v>completo</v>
      </c>
      <c r="AP2183" s="2">
        <f t="shared" si="348"/>
        <v>0</v>
      </c>
      <c r="AQ2183" s="2">
        <f t="shared" si="349"/>
        <v>0</v>
      </c>
    </row>
    <row r="2184" spans="1:43">
      <c r="A2184">
        <v>536</v>
      </c>
      <c r="B2184" s="6" t="s">
        <v>636</v>
      </c>
      <c r="C2184" s="7" t="s">
        <v>120</v>
      </c>
      <c r="D2184" s="7" t="s">
        <v>1566</v>
      </c>
      <c r="E2184" s="7">
        <v>10210127</v>
      </c>
      <c r="F2184" s="7">
        <v>102487</v>
      </c>
      <c r="G2184" s="8" t="s">
        <v>1567</v>
      </c>
      <c r="H2184" s="7" t="s">
        <v>73</v>
      </c>
      <c r="I2184" s="7" t="s">
        <v>74</v>
      </c>
      <c r="J2184" s="8" t="s">
        <v>75</v>
      </c>
      <c r="K2184" s="8" t="s">
        <v>1568</v>
      </c>
      <c r="L2184" s="7">
        <v>2019</v>
      </c>
      <c r="M2184" s="9">
        <v>43796</v>
      </c>
      <c r="N2184" s="10" t="s">
        <v>77</v>
      </c>
      <c r="O2184" s="10">
        <v>0</v>
      </c>
      <c r="P2184" s="10" t="s">
        <v>78</v>
      </c>
      <c r="Q2184" s="10" t="s">
        <v>78</v>
      </c>
      <c r="R2184" s="10" t="s">
        <v>78</v>
      </c>
      <c r="S2184" s="10" t="s">
        <v>78</v>
      </c>
      <c r="T2184" s="8" t="s">
        <v>90</v>
      </c>
      <c r="U2184" s="7" t="s">
        <v>640</v>
      </c>
      <c r="V2184" s="8" t="s">
        <v>641</v>
      </c>
      <c r="W2184" s="7" t="s">
        <v>83</v>
      </c>
      <c r="X2184" s="11" t="s">
        <v>642</v>
      </c>
      <c r="Y2184" s="8">
        <v>505</v>
      </c>
      <c r="Z2184" s="8" t="s">
        <v>643</v>
      </c>
      <c r="AA2184" s="7" t="s">
        <v>107</v>
      </c>
      <c r="AB2184" s="12" t="s">
        <v>108</v>
      </c>
      <c r="AC2184" s="4">
        <f t="shared" si="340"/>
        <v>1</v>
      </c>
      <c r="AD2184" s="2">
        <f>IF(COUNTIF(D$2:D2184,D2184)&gt;1,0,1)</f>
        <v>0</v>
      </c>
      <c r="AG2184" s="2">
        <f t="shared" si="341"/>
        <v>0</v>
      </c>
      <c r="AH2184" s="2">
        <f t="shared" si="347"/>
        <v>0</v>
      </c>
      <c r="AI2184" s="2">
        <f t="shared" si="342"/>
        <v>0</v>
      </c>
      <c r="AJ2184" s="44" t="str">
        <f t="shared" si="343"/>
        <v>30968591B30417127H</v>
      </c>
      <c r="AK2184" s="2">
        <f>IF(COUNTIF(AJ$2:AJ2184,AJ2184)&gt;1,0,1)</f>
        <v>0</v>
      </c>
      <c r="AL2184" s="2">
        <f t="shared" si="344"/>
        <v>0</v>
      </c>
      <c r="AM2184" s="2">
        <f t="shared" si="345"/>
        <v>0</v>
      </c>
      <c r="AN2184" s="2">
        <f t="shared" si="346"/>
        <v>0</v>
      </c>
      <c r="AO2184" s="2" t="str">
        <f>VLOOKUP(D2184,'[1]Matriculados PD 2015_2019'!$D:$F,3,0)</f>
        <v>completo</v>
      </c>
      <c r="AP2184" s="2">
        <f t="shared" si="348"/>
        <v>0</v>
      </c>
      <c r="AQ2184" s="2">
        <f t="shared" si="349"/>
        <v>0</v>
      </c>
    </row>
    <row r="2185" spans="1:43">
      <c r="A2185">
        <v>539</v>
      </c>
      <c r="B2185" s="6" t="s">
        <v>901</v>
      </c>
      <c r="C2185" s="7" t="s">
        <v>120</v>
      </c>
      <c r="D2185" s="7" t="s">
        <v>1870</v>
      </c>
      <c r="E2185" s="7">
        <v>20100978</v>
      </c>
      <c r="F2185" s="7">
        <v>102490</v>
      </c>
      <c r="G2185" s="8" t="s">
        <v>1871</v>
      </c>
      <c r="H2185" s="7" t="s">
        <v>73</v>
      </c>
      <c r="I2185" s="7" t="s">
        <v>301</v>
      </c>
      <c r="J2185" s="8" t="s">
        <v>75</v>
      </c>
      <c r="K2185" s="8" t="s">
        <v>1872</v>
      </c>
      <c r="L2185" s="7">
        <v>2019</v>
      </c>
      <c r="M2185" s="9">
        <v>43818</v>
      </c>
      <c r="N2185" s="10" t="s">
        <v>77</v>
      </c>
      <c r="O2185" s="10">
        <v>0</v>
      </c>
      <c r="P2185" s="10" t="s">
        <v>78</v>
      </c>
      <c r="Q2185" s="10" t="s">
        <v>79</v>
      </c>
      <c r="R2185" s="10" t="s">
        <v>78</v>
      </c>
      <c r="S2185" s="10" t="s">
        <v>79</v>
      </c>
      <c r="T2185" s="8" t="s">
        <v>80</v>
      </c>
      <c r="U2185" s="7" t="s">
        <v>1873</v>
      </c>
      <c r="V2185" s="8" t="s">
        <v>1874</v>
      </c>
      <c r="W2185" s="7" t="s">
        <v>83</v>
      </c>
      <c r="X2185" s="11" t="s">
        <v>950</v>
      </c>
      <c r="Y2185" s="8">
        <v>765</v>
      </c>
      <c r="Z2185" s="8" t="s">
        <v>950</v>
      </c>
      <c r="AA2185" s="7" t="s">
        <v>99</v>
      </c>
      <c r="AB2185" s="12" t="s">
        <v>100</v>
      </c>
      <c r="AC2185" s="4">
        <f t="shared" si="340"/>
        <v>1</v>
      </c>
      <c r="AD2185" s="2">
        <f>IF(COUNTIF(D$2:D2185,D2185)&gt;1,0,1)</f>
        <v>1</v>
      </c>
      <c r="AG2185" s="2">
        <f t="shared" si="341"/>
        <v>1</v>
      </c>
      <c r="AH2185" s="2">
        <f t="shared" si="347"/>
        <v>0</v>
      </c>
      <c r="AI2185" s="2">
        <f t="shared" si="342"/>
        <v>1</v>
      </c>
      <c r="AJ2185" s="44" t="str">
        <f t="shared" si="343"/>
        <v>YA296396330952598A</v>
      </c>
      <c r="AK2185" s="2">
        <f>IF(COUNTIF(AJ$2:AJ2185,AJ2185)&gt;1,0,1)</f>
        <v>1</v>
      </c>
      <c r="AL2185" s="2">
        <f t="shared" si="344"/>
        <v>1</v>
      </c>
      <c r="AM2185" s="2">
        <f t="shared" si="345"/>
        <v>1</v>
      </c>
      <c r="AN2185" s="2">
        <f t="shared" si="346"/>
        <v>1</v>
      </c>
      <c r="AO2185" s="2" t="str">
        <f>VLOOKUP(D2185,'[1]Matriculados PD 2015_2019'!$D:$F,3,0)</f>
        <v>completo</v>
      </c>
      <c r="AP2185" s="2">
        <f t="shared" si="348"/>
        <v>1</v>
      </c>
      <c r="AQ2185" s="2">
        <f t="shared" si="349"/>
        <v>0</v>
      </c>
    </row>
    <row r="2186" spans="1:43">
      <c r="A2186">
        <v>539</v>
      </c>
      <c r="B2186" s="5" t="s">
        <v>901</v>
      </c>
      <c r="C2186" s="13" t="s">
        <v>120</v>
      </c>
      <c r="D2186" s="13" t="s">
        <v>1870</v>
      </c>
      <c r="E2186" s="13">
        <v>20100978</v>
      </c>
      <c r="F2186" s="13">
        <v>102490</v>
      </c>
      <c r="G2186" s="14" t="s">
        <v>1871</v>
      </c>
      <c r="H2186" s="13" t="s">
        <v>73</v>
      </c>
      <c r="I2186" s="13" t="s">
        <v>301</v>
      </c>
      <c r="J2186" s="14" t="s">
        <v>75</v>
      </c>
      <c r="K2186" s="14" t="s">
        <v>1872</v>
      </c>
      <c r="L2186" s="13">
        <v>2019</v>
      </c>
      <c r="M2186" s="15">
        <v>43818</v>
      </c>
      <c r="N2186" s="16" t="s">
        <v>77</v>
      </c>
      <c r="O2186" s="16">
        <v>0</v>
      </c>
      <c r="P2186" s="16" t="s">
        <v>78</v>
      </c>
      <c r="Q2186" s="16" t="s">
        <v>79</v>
      </c>
      <c r="R2186" s="16" t="s">
        <v>78</v>
      </c>
      <c r="S2186" s="16" t="s">
        <v>79</v>
      </c>
      <c r="T2186" s="14" t="s">
        <v>80</v>
      </c>
      <c r="U2186" s="13" t="s">
        <v>1821</v>
      </c>
      <c r="V2186" s="14" t="s">
        <v>1822</v>
      </c>
      <c r="W2186" s="13" t="s">
        <v>83</v>
      </c>
      <c r="X2186" s="17" t="s">
        <v>950</v>
      </c>
      <c r="Y2186" s="14">
        <v>765</v>
      </c>
      <c r="Z2186" s="14" t="s">
        <v>950</v>
      </c>
      <c r="AA2186" s="13" t="s">
        <v>99</v>
      </c>
      <c r="AB2186" s="18" t="s">
        <v>100</v>
      </c>
      <c r="AC2186" s="4">
        <f t="shared" si="340"/>
        <v>1</v>
      </c>
      <c r="AD2186" s="2">
        <f>IF(COUNTIF(D$2:D2186,D2186)&gt;1,0,1)</f>
        <v>0</v>
      </c>
      <c r="AG2186" s="2">
        <f t="shared" si="341"/>
        <v>0</v>
      </c>
      <c r="AH2186" s="2">
        <f t="shared" si="347"/>
        <v>0</v>
      </c>
      <c r="AI2186" s="2">
        <f t="shared" si="342"/>
        <v>0</v>
      </c>
      <c r="AJ2186" s="44" t="str">
        <f t="shared" si="343"/>
        <v>YA296396344362880C</v>
      </c>
      <c r="AK2186" s="2">
        <f>IF(COUNTIF(AJ$2:AJ2186,AJ2186)&gt;1,0,1)</f>
        <v>1</v>
      </c>
      <c r="AL2186" s="2">
        <f t="shared" si="344"/>
        <v>0</v>
      </c>
      <c r="AM2186" s="2">
        <f t="shared" si="345"/>
        <v>0</v>
      </c>
      <c r="AN2186" s="2">
        <f t="shared" si="346"/>
        <v>0</v>
      </c>
      <c r="AO2186" s="2" t="str">
        <f>VLOOKUP(D2186,'[1]Matriculados PD 2015_2019'!$D:$F,3,0)</f>
        <v>completo</v>
      </c>
      <c r="AP2186" s="2">
        <f t="shared" si="348"/>
        <v>0</v>
      </c>
      <c r="AQ2186" s="2">
        <f t="shared" si="349"/>
        <v>0</v>
      </c>
    </row>
    <row r="2187" spans="1:43">
      <c r="A2187">
        <v>539</v>
      </c>
      <c r="B2187" s="6" t="s">
        <v>901</v>
      </c>
      <c r="C2187" s="7" t="s">
        <v>120</v>
      </c>
      <c r="D2187" s="7" t="s">
        <v>1870</v>
      </c>
      <c r="E2187" s="7">
        <v>20100978</v>
      </c>
      <c r="F2187" s="7">
        <v>102490</v>
      </c>
      <c r="G2187" s="8" t="s">
        <v>1871</v>
      </c>
      <c r="H2187" s="7" t="s">
        <v>73</v>
      </c>
      <c r="I2187" s="7" t="s">
        <v>301</v>
      </c>
      <c r="J2187" s="8" t="s">
        <v>75</v>
      </c>
      <c r="K2187" s="8" t="s">
        <v>1872</v>
      </c>
      <c r="L2187" s="7">
        <v>2019</v>
      </c>
      <c r="M2187" s="9">
        <v>43818</v>
      </c>
      <c r="N2187" s="10" t="s">
        <v>77</v>
      </c>
      <c r="O2187" s="10">
        <v>0</v>
      </c>
      <c r="P2187" s="10" t="s">
        <v>78</v>
      </c>
      <c r="Q2187" s="10" t="s">
        <v>79</v>
      </c>
      <c r="R2187" s="10" t="s">
        <v>78</v>
      </c>
      <c r="S2187" s="10" t="s">
        <v>79</v>
      </c>
      <c r="T2187" s="8" t="s">
        <v>80</v>
      </c>
      <c r="U2187" s="7" t="s">
        <v>1875</v>
      </c>
      <c r="V2187" s="8" t="s">
        <v>1876</v>
      </c>
      <c r="W2187" s="7" t="s">
        <v>83</v>
      </c>
      <c r="X2187" s="11" t="s">
        <v>950</v>
      </c>
      <c r="Y2187" s="8">
        <v>765</v>
      </c>
      <c r="Z2187" s="8" t="s">
        <v>950</v>
      </c>
      <c r="AA2187" s="7" t="s">
        <v>99</v>
      </c>
      <c r="AB2187" s="12" t="s">
        <v>100</v>
      </c>
      <c r="AC2187" s="4">
        <f t="shared" si="340"/>
        <v>1</v>
      </c>
      <c r="AD2187" s="2">
        <f>IF(COUNTIF(D$2:D2187,D2187)&gt;1,0,1)</f>
        <v>0</v>
      </c>
      <c r="AG2187" s="2">
        <f t="shared" si="341"/>
        <v>0</v>
      </c>
      <c r="AH2187" s="2">
        <f t="shared" si="347"/>
        <v>0</v>
      </c>
      <c r="AI2187" s="2">
        <f t="shared" si="342"/>
        <v>0</v>
      </c>
      <c r="AJ2187" s="44" t="str">
        <f t="shared" si="343"/>
        <v>YA2963963Y2018962J</v>
      </c>
      <c r="AK2187" s="2">
        <f>IF(COUNTIF(AJ$2:AJ2187,AJ2187)&gt;1,0,1)</f>
        <v>1</v>
      </c>
      <c r="AL2187" s="2">
        <f t="shared" si="344"/>
        <v>0</v>
      </c>
      <c r="AM2187" s="2">
        <f t="shared" si="345"/>
        <v>0</v>
      </c>
      <c r="AN2187" s="2">
        <f t="shared" si="346"/>
        <v>0</v>
      </c>
      <c r="AO2187" s="2" t="str">
        <f>VLOOKUP(D2187,'[1]Matriculados PD 2015_2019'!$D:$F,3,0)</f>
        <v>completo</v>
      </c>
      <c r="AP2187" s="2">
        <f t="shared" si="348"/>
        <v>0</v>
      </c>
      <c r="AQ2187" s="2">
        <f t="shared" si="349"/>
        <v>0</v>
      </c>
    </row>
    <row r="2188" spans="1:43">
      <c r="A2188">
        <v>539</v>
      </c>
      <c r="B2188" s="5" t="s">
        <v>901</v>
      </c>
      <c r="C2188" s="13" t="s">
        <v>120</v>
      </c>
      <c r="D2188" s="13" t="s">
        <v>1870</v>
      </c>
      <c r="E2188" s="13">
        <v>20100978</v>
      </c>
      <c r="F2188" s="13">
        <v>102490</v>
      </c>
      <c r="G2188" s="14" t="s">
        <v>1871</v>
      </c>
      <c r="H2188" s="13" t="s">
        <v>73</v>
      </c>
      <c r="I2188" s="13" t="s">
        <v>301</v>
      </c>
      <c r="J2188" s="14" t="s">
        <v>75</v>
      </c>
      <c r="K2188" s="14" t="s">
        <v>1872</v>
      </c>
      <c r="L2188" s="13">
        <v>2019</v>
      </c>
      <c r="M2188" s="15">
        <v>43818</v>
      </c>
      <c r="N2188" s="16" t="s">
        <v>77</v>
      </c>
      <c r="O2188" s="16">
        <v>0</v>
      </c>
      <c r="P2188" s="16" t="s">
        <v>78</v>
      </c>
      <c r="Q2188" s="16" t="s">
        <v>79</v>
      </c>
      <c r="R2188" s="16" t="s">
        <v>78</v>
      </c>
      <c r="S2188" s="16" t="s">
        <v>79</v>
      </c>
      <c r="T2188" s="14" t="s">
        <v>90</v>
      </c>
      <c r="U2188" s="13" t="s">
        <v>1821</v>
      </c>
      <c r="V2188" s="14" t="s">
        <v>1822</v>
      </c>
      <c r="W2188" s="13" t="s">
        <v>83</v>
      </c>
      <c r="X2188" s="17" t="s">
        <v>950</v>
      </c>
      <c r="Y2188" s="14">
        <v>765</v>
      </c>
      <c r="Z2188" s="14" t="s">
        <v>950</v>
      </c>
      <c r="AA2188" s="13" t="s">
        <v>99</v>
      </c>
      <c r="AB2188" s="18" t="s">
        <v>100</v>
      </c>
      <c r="AC2188" s="4">
        <f t="shared" si="340"/>
        <v>1</v>
      </c>
      <c r="AD2188" s="2">
        <f>IF(COUNTIF(D$2:D2188,D2188)&gt;1,0,1)</f>
        <v>0</v>
      </c>
      <c r="AG2188" s="2">
        <f t="shared" si="341"/>
        <v>0</v>
      </c>
      <c r="AH2188" s="2">
        <f t="shared" si="347"/>
        <v>0</v>
      </c>
      <c r="AI2188" s="2">
        <f t="shared" si="342"/>
        <v>0</v>
      </c>
      <c r="AJ2188" s="44" t="str">
        <f t="shared" si="343"/>
        <v>YA296396344362880C</v>
      </c>
      <c r="AK2188" s="2">
        <f>IF(COUNTIF(AJ$2:AJ2188,AJ2188)&gt;1,0,1)</f>
        <v>0</v>
      </c>
      <c r="AL2188" s="2">
        <f t="shared" si="344"/>
        <v>0</v>
      </c>
      <c r="AM2188" s="2">
        <f t="shared" si="345"/>
        <v>0</v>
      </c>
      <c r="AN2188" s="2">
        <f t="shared" si="346"/>
        <v>0</v>
      </c>
      <c r="AO2188" s="2" t="str">
        <f>VLOOKUP(D2188,'[1]Matriculados PD 2015_2019'!$D:$F,3,0)</f>
        <v>completo</v>
      </c>
      <c r="AP2188" s="2">
        <f t="shared" si="348"/>
        <v>0</v>
      </c>
      <c r="AQ2188" s="2">
        <f t="shared" si="349"/>
        <v>0</v>
      </c>
    </row>
    <row r="2189" spans="1:43">
      <c r="A2189">
        <v>537</v>
      </c>
      <c r="B2189" s="6" t="s">
        <v>807</v>
      </c>
      <c r="C2189" s="7" t="s">
        <v>120</v>
      </c>
      <c r="D2189" s="7" t="s">
        <v>1762</v>
      </c>
      <c r="E2189" s="7">
        <v>20012908</v>
      </c>
      <c r="F2189" s="7">
        <v>102488</v>
      </c>
      <c r="G2189" s="8" t="s">
        <v>1763</v>
      </c>
      <c r="H2189" s="7" t="s">
        <v>73</v>
      </c>
      <c r="I2189" s="7" t="s">
        <v>1764</v>
      </c>
      <c r="J2189" s="8" t="s">
        <v>75</v>
      </c>
      <c r="K2189" s="8" t="s">
        <v>1765</v>
      </c>
      <c r="L2189" s="7">
        <v>2019</v>
      </c>
      <c r="M2189" s="9">
        <v>43994</v>
      </c>
      <c r="N2189" s="10" t="s">
        <v>113</v>
      </c>
      <c r="O2189" s="10">
        <v>0</v>
      </c>
      <c r="P2189" s="10" t="s">
        <v>78</v>
      </c>
      <c r="Q2189" s="10" t="s">
        <v>78</v>
      </c>
      <c r="R2189" s="10" t="s">
        <v>78</v>
      </c>
      <c r="S2189" s="10" t="s">
        <v>78</v>
      </c>
      <c r="T2189" s="8" t="s">
        <v>80</v>
      </c>
      <c r="U2189" s="7" t="s">
        <v>1712</v>
      </c>
      <c r="V2189" s="8" t="s">
        <v>1713</v>
      </c>
      <c r="W2189" s="7" t="s">
        <v>73</v>
      </c>
      <c r="X2189" s="11" t="s">
        <v>814</v>
      </c>
      <c r="Y2189" s="8">
        <v>345</v>
      </c>
      <c r="Z2189" s="8" t="s">
        <v>815</v>
      </c>
      <c r="AA2189" s="7" t="s">
        <v>781</v>
      </c>
      <c r="AB2189" s="12" t="s">
        <v>782</v>
      </c>
      <c r="AC2189" s="4">
        <f t="shared" si="340"/>
        <v>1</v>
      </c>
      <c r="AD2189" s="2">
        <f>IF(COUNTIF(D$2:D2189,D2189)&gt;1,0,1)</f>
        <v>1</v>
      </c>
      <c r="AG2189" s="2">
        <f t="shared" si="341"/>
        <v>0</v>
      </c>
      <c r="AH2189" s="2">
        <f t="shared" si="347"/>
        <v>0</v>
      </c>
      <c r="AI2189" s="2">
        <f t="shared" si="342"/>
        <v>0</v>
      </c>
      <c r="AJ2189" s="44" t="str">
        <f t="shared" si="343"/>
        <v>X8266681K30522632E</v>
      </c>
      <c r="AK2189" s="2">
        <f>IF(COUNTIF(AJ$2:AJ2189,AJ2189)&gt;1,0,1)</f>
        <v>1</v>
      </c>
      <c r="AL2189" s="2">
        <f t="shared" si="344"/>
        <v>0</v>
      </c>
      <c r="AM2189" s="2">
        <f t="shared" si="345"/>
        <v>0</v>
      </c>
      <c r="AN2189" s="2">
        <f t="shared" si="346"/>
        <v>1</v>
      </c>
      <c r="AO2189" s="2" t="str">
        <f>VLOOKUP(D2189,'[1]Matriculados PD 2015_2019'!$D:$F,3,0)</f>
        <v>completo</v>
      </c>
      <c r="AP2189" s="2">
        <f t="shared" si="348"/>
        <v>1</v>
      </c>
      <c r="AQ2189" s="2">
        <f t="shared" si="349"/>
        <v>0</v>
      </c>
    </row>
    <row r="2190" spans="1:43">
      <c r="A2190">
        <v>537</v>
      </c>
      <c r="B2190" s="5" t="s">
        <v>807</v>
      </c>
      <c r="C2190" s="13" t="s">
        <v>120</v>
      </c>
      <c r="D2190" s="13" t="s">
        <v>1762</v>
      </c>
      <c r="E2190" s="13">
        <v>20012908</v>
      </c>
      <c r="F2190" s="13">
        <v>102488</v>
      </c>
      <c r="G2190" s="14" t="s">
        <v>1763</v>
      </c>
      <c r="H2190" s="13" t="s">
        <v>73</v>
      </c>
      <c r="I2190" s="13" t="s">
        <v>1764</v>
      </c>
      <c r="J2190" s="14" t="s">
        <v>75</v>
      </c>
      <c r="K2190" s="14" t="s">
        <v>1765</v>
      </c>
      <c r="L2190" s="13">
        <v>2019</v>
      </c>
      <c r="M2190" s="15">
        <v>43994</v>
      </c>
      <c r="N2190" s="16" t="s">
        <v>113</v>
      </c>
      <c r="O2190" s="16">
        <v>0</v>
      </c>
      <c r="P2190" s="16" t="s">
        <v>78</v>
      </c>
      <c r="Q2190" s="16" t="s">
        <v>78</v>
      </c>
      <c r="R2190" s="16" t="s">
        <v>78</v>
      </c>
      <c r="S2190" s="16" t="s">
        <v>78</v>
      </c>
      <c r="T2190" s="14" t="s">
        <v>90</v>
      </c>
      <c r="U2190" s="13" t="s">
        <v>1712</v>
      </c>
      <c r="V2190" s="14" t="s">
        <v>1713</v>
      </c>
      <c r="W2190" s="13" t="s">
        <v>73</v>
      </c>
      <c r="X2190" s="17" t="s">
        <v>814</v>
      </c>
      <c r="Y2190" s="14">
        <v>345</v>
      </c>
      <c r="Z2190" s="14" t="s">
        <v>815</v>
      </c>
      <c r="AA2190" s="13" t="s">
        <v>781</v>
      </c>
      <c r="AB2190" s="18" t="s">
        <v>782</v>
      </c>
      <c r="AC2190" s="4">
        <f t="shared" si="340"/>
        <v>1</v>
      </c>
      <c r="AD2190" s="2">
        <f>IF(COUNTIF(D$2:D2190,D2190)&gt;1,0,1)</f>
        <v>0</v>
      </c>
      <c r="AG2190" s="2">
        <f t="shared" si="341"/>
        <v>0</v>
      </c>
      <c r="AH2190" s="2">
        <f t="shared" si="347"/>
        <v>0</v>
      </c>
      <c r="AI2190" s="2">
        <f t="shared" si="342"/>
        <v>0</v>
      </c>
      <c r="AJ2190" s="44" t="str">
        <f t="shared" si="343"/>
        <v>X8266681K30522632E</v>
      </c>
      <c r="AK2190" s="2">
        <f>IF(COUNTIF(AJ$2:AJ2190,AJ2190)&gt;1,0,1)</f>
        <v>0</v>
      </c>
      <c r="AL2190" s="2">
        <f t="shared" si="344"/>
        <v>0</v>
      </c>
      <c r="AM2190" s="2">
        <f t="shared" si="345"/>
        <v>0</v>
      </c>
      <c r="AN2190" s="2">
        <f t="shared" si="346"/>
        <v>0</v>
      </c>
      <c r="AO2190" s="2" t="str">
        <f>VLOOKUP(D2190,'[1]Matriculados PD 2015_2019'!$D:$F,3,0)</f>
        <v>completo</v>
      </c>
      <c r="AP2190" s="2">
        <f t="shared" si="348"/>
        <v>0</v>
      </c>
      <c r="AQ2190" s="2">
        <f t="shared" si="349"/>
        <v>0</v>
      </c>
    </row>
    <row r="2191" spans="1:43">
      <c r="A2191">
        <v>536</v>
      </c>
      <c r="B2191" s="6" t="s">
        <v>636</v>
      </c>
      <c r="C2191" s="7" t="s">
        <v>120</v>
      </c>
      <c r="D2191" s="7" t="s">
        <v>1598</v>
      </c>
      <c r="E2191" s="7">
        <v>1083672</v>
      </c>
      <c r="F2191" s="7">
        <v>102487</v>
      </c>
      <c r="G2191" s="8" t="s">
        <v>1599</v>
      </c>
      <c r="H2191" s="7" t="s">
        <v>73</v>
      </c>
      <c r="I2191" s="7" t="s">
        <v>74</v>
      </c>
      <c r="J2191" s="8" t="s">
        <v>75</v>
      </c>
      <c r="K2191" s="8" t="s">
        <v>1600</v>
      </c>
      <c r="L2191" s="7">
        <v>2019</v>
      </c>
      <c r="M2191" s="9">
        <v>43776</v>
      </c>
      <c r="N2191" s="10" t="s">
        <v>77</v>
      </c>
      <c r="O2191" s="10">
        <v>0</v>
      </c>
      <c r="P2191" s="10" t="s">
        <v>78</v>
      </c>
      <c r="Q2191" s="10" t="s">
        <v>78</v>
      </c>
      <c r="R2191" s="10" t="s">
        <v>78</v>
      </c>
      <c r="S2191" s="10" t="s">
        <v>79</v>
      </c>
      <c r="T2191" s="8" t="s">
        <v>80</v>
      </c>
      <c r="U2191" s="7" t="s">
        <v>1601</v>
      </c>
      <c r="V2191" s="8" t="s">
        <v>1602</v>
      </c>
      <c r="W2191" s="7"/>
      <c r="X2191" s="11"/>
      <c r="Y2191" s="8"/>
      <c r="Z2191" s="8"/>
      <c r="AA2191" s="7"/>
      <c r="AB2191" s="12"/>
      <c r="AC2191" s="4">
        <f t="shared" si="340"/>
        <v>1</v>
      </c>
      <c r="AD2191" s="2">
        <f>IF(COUNTIF(D$2:D2191,D2191)&gt;1,0,1)</f>
        <v>1</v>
      </c>
      <c r="AG2191" s="2">
        <f t="shared" si="341"/>
        <v>0</v>
      </c>
      <c r="AH2191" s="2">
        <f t="shared" si="347"/>
        <v>0</v>
      </c>
      <c r="AI2191" s="2">
        <f t="shared" si="342"/>
        <v>1</v>
      </c>
      <c r="AJ2191" s="44" t="str">
        <f t="shared" si="343"/>
        <v>31003591M23793210D</v>
      </c>
      <c r="AK2191" s="2">
        <f>IF(COUNTIF(AJ$2:AJ2191,AJ2191)&gt;1,0,1)</f>
        <v>1</v>
      </c>
      <c r="AL2191" s="2">
        <f t="shared" si="344"/>
        <v>1</v>
      </c>
      <c r="AM2191" s="2">
        <f t="shared" si="345"/>
        <v>1</v>
      </c>
      <c r="AN2191" s="2">
        <f t="shared" si="346"/>
        <v>0</v>
      </c>
      <c r="AO2191" s="2" t="str">
        <f>VLOOKUP(D2191,'[1]Matriculados PD 2015_2019'!$D:$F,3,0)</f>
        <v>completo</v>
      </c>
      <c r="AP2191" s="2">
        <f t="shared" si="348"/>
        <v>1</v>
      </c>
      <c r="AQ2191" s="2">
        <f t="shared" si="349"/>
        <v>0</v>
      </c>
    </row>
    <row r="2192" spans="1:43">
      <c r="A2192">
        <v>536</v>
      </c>
      <c r="B2192" s="5" t="s">
        <v>636</v>
      </c>
      <c r="C2192" s="13" t="s">
        <v>120</v>
      </c>
      <c r="D2192" s="13" t="s">
        <v>1598</v>
      </c>
      <c r="E2192" s="13">
        <v>1083672</v>
      </c>
      <c r="F2192" s="13">
        <v>102487</v>
      </c>
      <c r="G2192" s="14" t="s">
        <v>1599</v>
      </c>
      <c r="H2192" s="13" t="s">
        <v>73</v>
      </c>
      <c r="I2192" s="13" t="s">
        <v>74</v>
      </c>
      <c r="J2192" s="14" t="s">
        <v>75</v>
      </c>
      <c r="K2192" s="14" t="s">
        <v>1600</v>
      </c>
      <c r="L2192" s="13">
        <v>2019</v>
      </c>
      <c r="M2192" s="15">
        <v>43776</v>
      </c>
      <c r="N2192" s="16" t="s">
        <v>77</v>
      </c>
      <c r="O2192" s="16">
        <v>0</v>
      </c>
      <c r="P2192" s="16" t="s">
        <v>78</v>
      </c>
      <c r="Q2192" s="16" t="s">
        <v>78</v>
      </c>
      <c r="R2192" s="16" t="s">
        <v>78</v>
      </c>
      <c r="S2192" s="16" t="s">
        <v>79</v>
      </c>
      <c r="T2192" s="14" t="s">
        <v>80</v>
      </c>
      <c r="U2192" s="13" t="s">
        <v>704</v>
      </c>
      <c r="V2192" s="14" t="s">
        <v>705</v>
      </c>
      <c r="W2192" s="13" t="s">
        <v>83</v>
      </c>
      <c r="X2192" s="17" t="s">
        <v>4692</v>
      </c>
      <c r="Y2192" s="14">
        <v>385</v>
      </c>
      <c r="Z2192" s="14" t="s">
        <v>706</v>
      </c>
      <c r="AA2192" s="13" t="s">
        <v>99</v>
      </c>
      <c r="AB2192" s="18" t="s">
        <v>100</v>
      </c>
      <c r="AC2192" s="4">
        <f t="shared" si="340"/>
        <v>1</v>
      </c>
      <c r="AD2192" s="2">
        <f>IF(COUNTIF(D$2:D2192,D2192)&gt;1,0,1)</f>
        <v>0</v>
      </c>
      <c r="AG2192" s="2">
        <f t="shared" si="341"/>
        <v>0</v>
      </c>
      <c r="AH2192" s="2">
        <f t="shared" si="347"/>
        <v>0</v>
      </c>
      <c r="AI2192" s="2">
        <f t="shared" si="342"/>
        <v>0</v>
      </c>
      <c r="AJ2192" s="44" t="str">
        <f t="shared" si="343"/>
        <v>31003591M30967005N</v>
      </c>
      <c r="AK2192" s="2">
        <f>IF(COUNTIF(AJ$2:AJ2192,AJ2192)&gt;1,0,1)</f>
        <v>1</v>
      </c>
      <c r="AL2192" s="2">
        <f t="shared" si="344"/>
        <v>0</v>
      </c>
      <c r="AM2192" s="2">
        <f t="shared" si="345"/>
        <v>0</v>
      </c>
      <c r="AN2192" s="2">
        <f t="shared" si="346"/>
        <v>0</v>
      </c>
      <c r="AO2192" s="2" t="str">
        <f>VLOOKUP(D2192,'[1]Matriculados PD 2015_2019'!$D:$F,3,0)</f>
        <v>completo</v>
      </c>
      <c r="AP2192" s="2">
        <f t="shared" si="348"/>
        <v>0</v>
      </c>
      <c r="AQ2192" s="2">
        <f t="shared" si="349"/>
        <v>0</v>
      </c>
    </row>
    <row r="2193" spans="1:43">
      <c r="A2193">
        <v>536</v>
      </c>
      <c r="B2193" s="6" t="s">
        <v>636</v>
      </c>
      <c r="C2193" s="7" t="s">
        <v>120</v>
      </c>
      <c r="D2193" s="7" t="s">
        <v>1598</v>
      </c>
      <c r="E2193" s="7">
        <v>1083672</v>
      </c>
      <c r="F2193" s="7">
        <v>102487</v>
      </c>
      <c r="G2193" s="8" t="s">
        <v>1599</v>
      </c>
      <c r="H2193" s="7" t="s">
        <v>73</v>
      </c>
      <c r="I2193" s="7" t="s">
        <v>74</v>
      </c>
      <c r="J2193" s="8" t="s">
        <v>75</v>
      </c>
      <c r="K2193" s="8" t="s">
        <v>1600</v>
      </c>
      <c r="L2193" s="7">
        <v>2019</v>
      </c>
      <c r="M2193" s="9">
        <v>43776</v>
      </c>
      <c r="N2193" s="10" t="s">
        <v>77</v>
      </c>
      <c r="O2193" s="10">
        <v>0</v>
      </c>
      <c r="P2193" s="10" t="s">
        <v>78</v>
      </c>
      <c r="Q2193" s="10" t="s">
        <v>78</v>
      </c>
      <c r="R2193" s="10" t="s">
        <v>78</v>
      </c>
      <c r="S2193" s="10" t="s">
        <v>79</v>
      </c>
      <c r="T2193" s="8" t="s">
        <v>90</v>
      </c>
      <c r="U2193" s="7" t="s">
        <v>704</v>
      </c>
      <c r="V2193" s="8" t="s">
        <v>705</v>
      </c>
      <c r="W2193" s="7" t="s">
        <v>83</v>
      </c>
      <c r="X2193" s="11" t="s">
        <v>4692</v>
      </c>
      <c r="Y2193" s="8">
        <v>385</v>
      </c>
      <c r="Z2193" s="8" t="s">
        <v>706</v>
      </c>
      <c r="AA2193" s="7" t="s">
        <v>99</v>
      </c>
      <c r="AB2193" s="12" t="s">
        <v>100</v>
      </c>
      <c r="AC2193" s="4">
        <f t="shared" si="340"/>
        <v>1</v>
      </c>
      <c r="AD2193" s="2">
        <f>IF(COUNTIF(D$2:D2193,D2193)&gt;1,0,1)</f>
        <v>0</v>
      </c>
      <c r="AG2193" s="2">
        <f t="shared" si="341"/>
        <v>0</v>
      </c>
      <c r="AH2193" s="2">
        <f t="shared" si="347"/>
        <v>0</v>
      </c>
      <c r="AI2193" s="2">
        <f t="shared" si="342"/>
        <v>0</v>
      </c>
      <c r="AJ2193" s="44" t="str">
        <f t="shared" si="343"/>
        <v>31003591M30967005N</v>
      </c>
      <c r="AK2193" s="2">
        <f>IF(COUNTIF(AJ$2:AJ2193,AJ2193)&gt;1,0,1)</f>
        <v>0</v>
      </c>
      <c r="AL2193" s="2">
        <f t="shared" si="344"/>
        <v>0</v>
      </c>
      <c r="AM2193" s="2">
        <f t="shared" si="345"/>
        <v>0</v>
      </c>
      <c r="AN2193" s="2">
        <f t="shared" si="346"/>
        <v>0</v>
      </c>
      <c r="AO2193" s="2" t="str">
        <f>VLOOKUP(D2193,'[1]Matriculados PD 2015_2019'!$D:$F,3,0)</f>
        <v>completo</v>
      </c>
      <c r="AP2193" s="2">
        <f t="shared" si="348"/>
        <v>0</v>
      </c>
      <c r="AQ2193" s="2">
        <f t="shared" si="349"/>
        <v>0</v>
      </c>
    </row>
    <row r="2194" spans="1:43">
      <c r="A2194">
        <v>530</v>
      </c>
      <c r="B2194" s="6" t="s">
        <v>1</v>
      </c>
      <c r="C2194" s="7" t="s">
        <v>91</v>
      </c>
      <c r="D2194" s="7" t="s">
        <v>1067</v>
      </c>
      <c r="E2194" s="7">
        <v>1084373</v>
      </c>
      <c r="F2194" s="7">
        <v>102481</v>
      </c>
      <c r="G2194" s="8" t="s">
        <v>1068</v>
      </c>
      <c r="H2194" s="7" t="s">
        <v>73</v>
      </c>
      <c r="I2194" s="7" t="s">
        <v>74</v>
      </c>
      <c r="J2194" s="8" t="s">
        <v>75</v>
      </c>
      <c r="K2194" s="8" t="s">
        <v>1069</v>
      </c>
      <c r="L2194" s="7">
        <v>2019</v>
      </c>
      <c r="M2194" s="9">
        <v>44097</v>
      </c>
      <c r="N2194" s="10" t="s">
        <v>77</v>
      </c>
      <c r="O2194" s="10">
        <v>0</v>
      </c>
      <c r="P2194" s="10" t="s">
        <v>78</v>
      </c>
      <c r="Q2194" s="10" t="s">
        <v>78</v>
      </c>
      <c r="R2194" s="10" t="s">
        <v>78</v>
      </c>
      <c r="S2194" s="10" t="s">
        <v>78</v>
      </c>
      <c r="T2194" s="8" t="s">
        <v>80</v>
      </c>
      <c r="U2194" s="7" t="s">
        <v>1070</v>
      </c>
      <c r="V2194" s="8" t="s">
        <v>1071</v>
      </c>
      <c r="W2194" s="7" t="s">
        <v>73</v>
      </c>
      <c r="X2194" s="11" t="s">
        <v>203</v>
      </c>
      <c r="Y2194" s="8">
        <v>773</v>
      </c>
      <c r="Z2194" s="8" t="s">
        <v>203</v>
      </c>
      <c r="AA2194" s="7" t="s">
        <v>79</v>
      </c>
      <c r="AB2194" s="12" t="s">
        <v>86</v>
      </c>
      <c r="AC2194" s="4">
        <f t="shared" si="340"/>
        <v>1</v>
      </c>
      <c r="AD2194" s="2">
        <f>IF(COUNTIF(D$2:D2194,D2194)&gt;1,0,1)</f>
        <v>1</v>
      </c>
      <c r="AG2194" s="2">
        <f t="shared" si="341"/>
        <v>0</v>
      </c>
      <c r="AH2194" s="2">
        <f t="shared" si="347"/>
        <v>0</v>
      </c>
      <c r="AI2194" s="2">
        <f t="shared" si="342"/>
        <v>1</v>
      </c>
      <c r="AJ2194" s="44" t="str">
        <f t="shared" si="343"/>
        <v>80162631H34781586C</v>
      </c>
      <c r="AK2194" s="2">
        <f>IF(COUNTIF(AJ$2:AJ2194,AJ2194)&gt;1,0,1)</f>
        <v>1</v>
      </c>
      <c r="AL2194" s="2">
        <f t="shared" si="344"/>
        <v>0</v>
      </c>
      <c r="AM2194" s="2">
        <f t="shared" si="345"/>
        <v>0</v>
      </c>
      <c r="AN2194" s="2">
        <f t="shared" si="346"/>
        <v>0</v>
      </c>
      <c r="AO2194" s="2" t="str">
        <f>VLOOKUP(D2194,'[1]Matriculados PD 2015_2019'!$D:$F,3,0)</f>
        <v>parcial</v>
      </c>
      <c r="AP2194" s="2">
        <f t="shared" si="348"/>
        <v>0</v>
      </c>
      <c r="AQ2194" s="2">
        <f t="shared" si="349"/>
        <v>1</v>
      </c>
    </row>
    <row r="2195" spans="1:43">
      <c r="A2195">
        <v>530</v>
      </c>
      <c r="B2195" s="5" t="s">
        <v>1</v>
      </c>
      <c r="C2195" s="13" t="s">
        <v>91</v>
      </c>
      <c r="D2195" s="13" t="s">
        <v>1067</v>
      </c>
      <c r="E2195" s="13">
        <v>1084373</v>
      </c>
      <c r="F2195" s="13">
        <v>102481</v>
      </c>
      <c r="G2195" s="14" t="s">
        <v>1068</v>
      </c>
      <c r="H2195" s="13" t="s">
        <v>73</v>
      </c>
      <c r="I2195" s="13" t="s">
        <v>74</v>
      </c>
      <c r="J2195" s="14" t="s">
        <v>75</v>
      </c>
      <c r="K2195" s="14" t="s">
        <v>1069</v>
      </c>
      <c r="L2195" s="13">
        <v>2019</v>
      </c>
      <c r="M2195" s="15">
        <v>44097</v>
      </c>
      <c r="N2195" s="16" t="s">
        <v>77</v>
      </c>
      <c r="O2195" s="16">
        <v>0</v>
      </c>
      <c r="P2195" s="16" t="s">
        <v>78</v>
      </c>
      <c r="Q2195" s="16" t="s">
        <v>78</v>
      </c>
      <c r="R2195" s="16" t="s">
        <v>78</v>
      </c>
      <c r="S2195" s="16" t="s">
        <v>78</v>
      </c>
      <c r="T2195" s="14" t="s">
        <v>90</v>
      </c>
      <c r="U2195" s="13" t="s">
        <v>1070</v>
      </c>
      <c r="V2195" s="14" t="s">
        <v>1071</v>
      </c>
      <c r="W2195" s="13" t="s">
        <v>73</v>
      </c>
      <c r="X2195" s="17" t="s">
        <v>203</v>
      </c>
      <c r="Y2195" s="14">
        <v>773</v>
      </c>
      <c r="Z2195" s="14" t="s">
        <v>203</v>
      </c>
      <c r="AA2195" s="13" t="s">
        <v>79</v>
      </c>
      <c r="AB2195" s="18" t="s">
        <v>86</v>
      </c>
      <c r="AC2195" s="4">
        <f t="shared" si="340"/>
        <v>1</v>
      </c>
      <c r="AD2195" s="2">
        <f>IF(COUNTIF(D$2:D2195,D2195)&gt;1,0,1)</f>
        <v>0</v>
      </c>
      <c r="AG2195" s="2">
        <f t="shared" si="341"/>
        <v>0</v>
      </c>
      <c r="AH2195" s="2">
        <f t="shared" si="347"/>
        <v>0</v>
      </c>
      <c r="AI2195" s="2">
        <f t="shared" si="342"/>
        <v>0</v>
      </c>
      <c r="AJ2195" s="44" t="str">
        <f t="shared" si="343"/>
        <v>80162631H34781586C</v>
      </c>
      <c r="AK2195" s="2">
        <f>IF(COUNTIF(AJ$2:AJ2195,AJ2195)&gt;1,0,1)</f>
        <v>0</v>
      </c>
      <c r="AL2195" s="2">
        <f t="shared" si="344"/>
        <v>0</v>
      </c>
      <c r="AM2195" s="2">
        <f t="shared" si="345"/>
        <v>0</v>
      </c>
      <c r="AN2195" s="2">
        <f t="shared" si="346"/>
        <v>0</v>
      </c>
      <c r="AO2195" s="2" t="str">
        <f>VLOOKUP(D2195,'[1]Matriculados PD 2015_2019'!$D:$F,3,0)</f>
        <v>parcial</v>
      </c>
      <c r="AP2195" s="2">
        <f t="shared" si="348"/>
        <v>0</v>
      </c>
      <c r="AQ2195" s="2">
        <f t="shared" si="349"/>
        <v>0</v>
      </c>
    </row>
    <row r="2196" spans="1:43">
      <c r="A2196">
        <v>532</v>
      </c>
      <c r="B2196" s="5" t="s">
        <v>413</v>
      </c>
      <c r="C2196" s="13" t="s">
        <v>120</v>
      </c>
      <c r="D2196" s="13" t="s">
        <v>1354</v>
      </c>
      <c r="E2196" s="13">
        <v>20023052</v>
      </c>
      <c r="F2196" s="13">
        <v>102483</v>
      </c>
      <c r="G2196" s="14" t="s">
        <v>1355</v>
      </c>
      <c r="H2196" s="13" t="s">
        <v>73</v>
      </c>
      <c r="I2196" s="13" t="s">
        <v>74</v>
      </c>
      <c r="J2196" s="14" t="s">
        <v>75</v>
      </c>
      <c r="K2196" s="14" t="s">
        <v>1356</v>
      </c>
      <c r="L2196" s="13">
        <v>2019</v>
      </c>
      <c r="M2196" s="15">
        <v>43787</v>
      </c>
      <c r="N2196" s="16" t="s">
        <v>77</v>
      </c>
      <c r="O2196" s="16">
        <v>0</v>
      </c>
      <c r="P2196" s="16" t="s">
        <v>78</v>
      </c>
      <c r="Q2196" s="16" t="s">
        <v>79</v>
      </c>
      <c r="R2196" s="16" t="s">
        <v>78</v>
      </c>
      <c r="S2196" s="16" t="s">
        <v>78</v>
      </c>
      <c r="T2196" s="14" t="s">
        <v>80</v>
      </c>
      <c r="U2196" s="13" t="s">
        <v>1357</v>
      </c>
      <c r="V2196" s="14" t="s">
        <v>1358</v>
      </c>
      <c r="W2196" s="13" t="s">
        <v>83</v>
      </c>
      <c r="X2196" s="17" t="s">
        <v>4693</v>
      </c>
      <c r="Y2196" s="14">
        <v>230</v>
      </c>
      <c r="Z2196" s="14" t="s">
        <v>444</v>
      </c>
      <c r="AA2196" s="13" t="s">
        <v>263</v>
      </c>
      <c r="AB2196" s="18" t="s">
        <v>264</v>
      </c>
      <c r="AC2196" s="4">
        <f t="shared" si="340"/>
        <v>1</v>
      </c>
      <c r="AD2196" s="2">
        <f>IF(COUNTIF(D$2:D2196,D2196)&gt;1,0,1)</f>
        <v>1</v>
      </c>
      <c r="AG2196" s="2">
        <f t="shared" si="341"/>
        <v>1</v>
      </c>
      <c r="AH2196" s="2">
        <f t="shared" si="347"/>
        <v>0</v>
      </c>
      <c r="AI2196" s="2">
        <f t="shared" si="342"/>
        <v>1</v>
      </c>
      <c r="AJ2196" s="44" t="str">
        <f t="shared" si="343"/>
        <v>31010622K30813873Z</v>
      </c>
      <c r="AK2196" s="2">
        <f>IF(COUNTIF(AJ$2:AJ2196,AJ2196)&gt;1,0,1)</f>
        <v>1</v>
      </c>
      <c r="AL2196" s="2">
        <f t="shared" si="344"/>
        <v>1</v>
      </c>
      <c r="AM2196" s="2">
        <f t="shared" si="345"/>
        <v>0</v>
      </c>
      <c r="AN2196" s="2">
        <f t="shared" si="346"/>
        <v>0</v>
      </c>
      <c r="AO2196" s="2" t="str">
        <f>VLOOKUP(D2196,'[1]Matriculados PD 2015_2019'!$D:$F,3,0)</f>
        <v>completo</v>
      </c>
      <c r="AP2196" s="2">
        <f t="shared" si="348"/>
        <v>1</v>
      </c>
      <c r="AQ2196" s="2">
        <f t="shared" si="349"/>
        <v>0</v>
      </c>
    </row>
    <row r="2197" spans="1:43">
      <c r="A2197">
        <v>532</v>
      </c>
      <c r="B2197" s="6" t="s">
        <v>413</v>
      </c>
      <c r="C2197" s="7" t="s">
        <v>120</v>
      </c>
      <c r="D2197" s="7" t="s">
        <v>1354</v>
      </c>
      <c r="E2197" s="7">
        <v>20023052</v>
      </c>
      <c r="F2197" s="7">
        <v>102483</v>
      </c>
      <c r="G2197" s="8" t="s">
        <v>1355</v>
      </c>
      <c r="H2197" s="7" t="s">
        <v>73</v>
      </c>
      <c r="I2197" s="7" t="s">
        <v>74</v>
      </c>
      <c r="J2197" s="8" t="s">
        <v>75</v>
      </c>
      <c r="K2197" s="8" t="s">
        <v>1356</v>
      </c>
      <c r="L2197" s="7">
        <v>2019</v>
      </c>
      <c r="M2197" s="9">
        <v>43787</v>
      </c>
      <c r="N2197" s="10" t="s">
        <v>77</v>
      </c>
      <c r="O2197" s="10">
        <v>0</v>
      </c>
      <c r="P2197" s="10" t="s">
        <v>78</v>
      </c>
      <c r="Q2197" s="10" t="s">
        <v>79</v>
      </c>
      <c r="R2197" s="10" t="s">
        <v>78</v>
      </c>
      <c r="S2197" s="10" t="s">
        <v>78</v>
      </c>
      <c r="T2197" s="8" t="s">
        <v>80</v>
      </c>
      <c r="U2197" s="7" t="s">
        <v>1359</v>
      </c>
      <c r="V2197" s="8" t="s">
        <v>1360</v>
      </c>
      <c r="W2197" s="7" t="s">
        <v>73</v>
      </c>
      <c r="X2197" s="11" t="s">
        <v>419</v>
      </c>
      <c r="Y2197" s="8">
        <v>650</v>
      </c>
      <c r="Z2197" s="8" t="s">
        <v>484</v>
      </c>
      <c r="AA2197" s="7" t="s">
        <v>263</v>
      </c>
      <c r="AB2197" s="12" t="s">
        <v>264</v>
      </c>
      <c r="AC2197" s="4">
        <f t="shared" si="340"/>
        <v>1</v>
      </c>
      <c r="AD2197" s="2">
        <f>IF(COUNTIF(D$2:D2197,D2197)&gt;1,0,1)</f>
        <v>0</v>
      </c>
      <c r="AG2197" s="2">
        <f t="shared" si="341"/>
        <v>0</v>
      </c>
      <c r="AH2197" s="2">
        <f t="shared" si="347"/>
        <v>0</v>
      </c>
      <c r="AI2197" s="2">
        <f t="shared" si="342"/>
        <v>0</v>
      </c>
      <c r="AJ2197" s="44" t="str">
        <f t="shared" si="343"/>
        <v>31010622K44356966V</v>
      </c>
      <c r="AK2197" s="2">
        <f>IF(COUNTIF(AJ$2:AJ2197,AJ2197)&gt;1,0,1)</f>
        <v>1</v>
      </c>
      <c r="AL2197" s="2">
        <f t="shared" si="344"/>
        <v>0</v>
      </c>
      <c r="AM2197" s="2">
        <f t="shared" si="345"/>
        <v>0</v>
      </c>
      <c r="AN2197" s="2">
        <f t="shared" si="346"/>
        <v>0</v>
      </c>
      <c r="AO2197" s="2" t="str">
        <f>VLOOKUP(D2197,'[1]Matriculados PD 2015_2019'!$D:$F,3,0)</f>
        <v>completo</v>
      </c>
      <c r="AP2197" s="2">
        <f t="shared" si="348"/>
        <v>0</v>
      </c>
      <c r="AQ2197" s="2">
        <f t="shared" si="349"/>
        <v>0</v>
      </c>
    </row>
    <row r="2198" spans="1:43">
      <c r="A2198">
        <v>532</v>
      </c>
      <c r="B2198" s="5" t="s">
        <v>413</v>
      </c>
      <c r="C2198" s="13" t="s">
        <v>120</v>
      </c>
      <c r="D2198" s="13" t="s">
        <v>1354</v>
      </c>
      <c r="E2198" s="13">
        <v>20023052</v>
      </c>
      <c r="F2198" s="13">
        <v>102483</v>
      </c>
      <c r="G2198" s="14" t="s">
        <v>1355</v>
      </c>
      <c r="H2198" s="13" t="s">
        <v>73</v>
      </c>
      <c r="I2198" s="13" t="s">
        <v>74</v>
      </c>
      <c r="J2198" s="14" t="s">
        <v>75</v>
      </c>
      <c r="K2198" s="14" t="s">
        <v>1356</v>
      </c>
      <c r="L2198" s="13">
        <v>2019</v>
      </c>
      <c r="M2198" s="15">
        <v>43787</v>
      </c>
      <c r="N2198" s="16" t="s">
        <v>77</v>
      </c>
      <c r="O2198" s="16">
        <v>0</v>
      </c>
      <c r="P2198" s="16" t="s">
        <v>78</v>
      </c>
      <c r="Q2198" s="16" t="s">
        <v>79</v>
      </c>
      <c r="R2198" s="16" t="s">
        <v>78</v>
      </c>
      <c r="S2198" s="16" t="s">
        <v>78</v>
      </c>
      <c r="T2198" s="14" t="s">
        <v>90</v>
      </c>
      <c r="U2198" s="13" t="s">
        <v>1359</v>
      </c>
      <c r="V2198" s="14" t="s">
        <v>1360</v>
      </c>
      <c r="W2198" s="13" t="s">
        <v>73</v>
      </c>
      <c r="X2198" s="17" t="s">
        <v>419</v>
      </c>
      <c r="Y2198" s="14">
        <v>650</v>
      </c>
      <c r="Z2198" s="14" t="s">
        <v>484</v>
      </c>
      <c r="AA2198" s="13" t="s">
        <v>263</v>
      </c>
      <c r="AB2198" s="18" t="s">
        <v>264</v>
      </c>
      <c r="AC2198" s="4">
        <f t="shared" si="340"/>
        <v>1</v>
      </c>
      <c r="AD2198" s="2">
        <f>IF(COUNTIF(D$2:D2198,D2198)&gt;1,0,1)</f>
        <v>0</v>
      </c>
      <c r="AG2198" s="2">
        <f t="shared" si="341"/>
        <v>0</v>
      </c>
      <c r="AH2198" s="2">
        <f t="shared" si="347"/>
        <v>0</v>
      </c>
      <c r="AI2198" s="2">
        <f t="shared" si="342"/>
        <v>0</v>
      </c>
      <c r="AJ2198" s="44" t="str">
        <f t="shared" si="343"/>
        <v>31010622K44356966V</v>
      </c>
      <c r="AK2198" s="2">
        <f>IF(COUNTIF(AJ$2:AJ2198,AJ2198)&gt;1,0,1)</f>
        <v>0</v>
      </c>
      <c r="AL2198" s="2">
        <f t="shared" si="344"/>
        <v>0</v>
      </c>
      <c r="AM2198" s="2">
        <f t="shared" si="345"/>
        <v>0</v>
      </c>
      <c r="AN2198" s="2">
        <f t="shared" si="346"/>
        <v>0</v>
      </c>
      <c r="AO2198" s="2" t="str">
        <f>VLOOKUP(D2198,'[1]Matriculados PD 2015_2019'!$D:$F,3,0)</f>
        <v>completo</v>
      </c>
      <c r="AP2198" s="2">
        <f t="shared" si="348"/>
        <v>0</v>
      </c>
      <c r="AQ2198" s="2">
        <f t="shared" si="349"/>
        <v>0</v>
      </c>
    </row>
    <row r="2199" spans="1:43">
      <c r="A2199">
        <v>539</v>
      </c>
      <c r="B2199" s="6" t="s">
        <v>901</v>
      </c>
      <c r="C2199" s="7" t="s">
        <v>120</v>
      </c>
      <c r="D2199" s="7" t="s">
        <v>1802</v>
      </c>
      <c r="E2199" s="7">
        <v>1082658</v>
      </c>
      <c r="F2199" s="7">
        <v>102490</v>
      </c>
      <c r="G2199" s="8" t="s">
        <v>1803</v>
      </c>
      <c r="H2199" s="7" t="s">
        <v>73</v>
      </c>
      <c r="I2199" s="7" t="s">
        <v>74</v>
      </c>
      <c r="J2199" s="8" t="s">
        <v>75</v>
      </c>
      <c r="K2199" s="8" t="s">
        <v>1804</v>
      </c>
      <c r="L2199" s="7">
        <v>2019</v>
      </c>
      <c r="M2199" s="9">
        <v>43815</v>
      </c>
      <c r="N2199" s="10" t="s">
        <v>77</v>
      </c>
      <c r="O2199" s="10">
        <v>0</v>
      </c>
      <c r="P2199" s="10" t="s">
        <v>78</v>
      </c>
      <c r="Q2199" s="10" t="s">
        <v>79</v>
      </c>
      <c r="R2199" s="10" t="s">
        <v>78</v>
      </c>
      <c r="S2199" s="10" t="s">
        <v>79</v>
      </c>
      <c r="T2199" s="8" t="s">
        <v>80</v>
      </c>
      <c r="U2199" s="7" t="s">
        <v>923</v>
      </c>
      <c r="V2199" s="8" t="s">
        <v>924</v>
      </c>
      <c r="W2199" s="7" t="s">
        <v>83</v>
      </c>
      <c r="X2199" s="11" t="s">
        <v>909</v>
      </c>
      <c r="Y2199" s="8">
        <v>750</v>
      </c>
      <c r="Z2199" s="8" t="s">
        <v>909</v>
      </c>
      <c r="AA2199" s="7" t="s">
        <v>99</v>
      </c>
      <c r="AB2199" s="12" t="s">
        <v>100</v>
      </c>
      <c r="AC2199" s="4">
        <f t="shared" si="340"/>
        <v>1</v>
      </c>
      <c r="AD2199" s="2">
        <f>IF(COUNTIF(D$2:D2199,D2199)&gt;1,0,1)</f>
        <v>1</v>
      </c>
      <c r="AG2199" s="2">
        <f t="shared" si="341"/>
        <v>1</v>
      </c>
      <c r="AH2199" s="2">
        <f t="shared" si="347"/>
        <v>0</v>
      </c>
      <c r="AI2199" s="2">
        <f t="shared" si="342"/>
        <v>1</v>
      </c>
      <c r="AJ2199" s="44" t="str">
        <f t="shared" si="343"/>
        <v>15404645G44366354K</v>
      </c>
      <c r="AK2199" s="2">
        <f>IF(COUNTIF(AJ$2:AJ2199,AJ2199)&gt;1,0,1)</f>
        <v>1</v>
      </c>
      <c r="AL2199" s="2">
        <f t="shared" si="344"/>
        <v>1</v>
      </c>
      <c r="AM2199" s="2">
        <f t="shared" si="345"/>
        <v>1</v>
      </c>
      <c r="AN2199" s="2">
        <f t="shared" si="346"/>
        <v>0</v>
      </c>
      <c r="AO2199" s="2" t="str">
        <f>VLOOKUP(D2199,'[1]Matriculados PD 2015_2019'!$D:$F,3,0)</f>
        <v>completo</v>
      </c>
      <c r="AP2199" s="2">
        <f t="shared" si="348"/>
        <v>1</v>
      </c>
      <c r="AQ2199" s="2">
        <f t="shared" si="349"/>
        <v>0</v>
      </c>
    </row>
    <row r="2200" spans="1:43">
      <c r="A2200">
        <v>539</v>
      </c>
      <c r="B2200" s="5" t="s">
        <v>901</v>
      </c>
      <c r="C2200" s="13" t="s">
        <v>120</v>
      </c>
      <c r="D2200" s="13" t="s">
        <v>1802</v>
      </c>
      <c r="E2200" s="13">
        <v>1082658</v>
      </c>
      <c r="F2200" s="13">
        <v>102490</v>
      </c>
      <c r="G2200" s="14" t="s">
        <v>1803</v>
      </c>
      <c r="H2200" s="13" t="s">
        <v>73</v>
      </c>
      <c r="I2200" s="13" t="s">
        <v>74</v>
      </c>
      <c r="J2200" s="14" t="s">
        <v>75</v>
      </c>
      <c r="K2200" s="14" t="s">
        <v>1804</v>
      </c>
      <c r="L2200" s="13">
        <v>2019</v>
      </c>
      <c r="M2200" s="15">
        <v>43815</v>
      </c>
      <c r="N2200" s="16" t="s">
        <v>77</v>
      </c>
      <c r="O2200" s="16">
        <v>0</v>
      </c>
      <c r="P2200" s="16" t="s">
        <v>78</v>
      </c>
      <c r="Q2200" s="16" t="s">
        <v>79</v>
      </c>
      <c r="R2200" s="16" t="s">
        <v>78</v>
      </c>
      <c r="S2200" s="16" t="s">
        <v>79</v>
      </c>
      <c r="T2200" s="14" t="s">
        <v>80</v>
      </c>
      <c r="U2200" s="13" t="s">
        <v>925</v>
      </c>
      <c r="V2200" s="14" t="s">
        <v>926</v>
      </c>
      <c r="W2200" s="13" t="s">
        <v>73</v>
      </c>
      <c r="X2200" s="17" t="s">
        <v>909</v>
      </c>
      <c r="Y2200" s="14">
        <v>750</v>
      </c>
      <c r="Z2200" s="14" t="s">
        <v>909</v>
      </c>
      <c r="AA2200" s="13" t="s">
        <v>99</v>
      </c>
      <c r="AB2200" s="18" t="s">
        <v>100</v>
      </c>
      <c r="AC2200" s="4">
        <f t="shared" si="340"/>
        <v>1</v>
      </c>
      <c r="AD2200" s="2">
        <f>IF(COUNTIF(D$2:D2200,D2200)&gt;1,0,1)</f>
        <v>0</v>
      </c>
      <c r="AG2200" s="2">
        <f t="shared" si="341"/>
        <v>0</v>
      </c>
      <c r="AH2200" s="2">
        <f t="shared" si="347"/>
        <v>0</v>
      </c>
      <c r="AI2200" s="2">
        <f t="shared" si="342"/>
        <v>0</v>
      </c>
      <c r="AJ2200" s="44" t="str">
        <f t="shared" si="343"/>
        <v>15404645G75610029J</v>
      </c>
      <c r="AK2200" s="2">
        <f>IF(COUNTIF(AJ$2:AJ2200,AJ2200)&gt;1,0,1)</f>
        <v>1</v>
      </c>
      <c r="AL2200" s="2">
        <f t="shared" si="344"/>
        <v>0</v>
      </c>
      <c r="AM2200" s="2">
        <f t="shared" si="345"/>
        <v>0</v>
      </c>
      <c r="AN2200" s="2">
        <f t="shared" si="346"/>
        <v>0</v>
      </c>
      <c r="AO2200" s="2" t="str">
        <f>VLOOKUP(D2200,'[1]Matriculados PD 2015_2019'!$D:$F,3,0)</f>
        <v>completo</v>
      </c>
      <c r="AP2200" s="2">
        <f t="shared" si="348"/>
        <v>0</v>
      </c>
      <c r="AQ2200" s="2">
        <f t="shared" si="349"/>
        <v>0</v>
      </c>
    </row>
    <row r="2201" spans="1:43">
      <c r="A2201">
        <v>539</v>
      </c>
      <c r="B2201" s="6" t="s">
        <v>901</v>
      </c>
      <c r="C2201" s="7" t="s">
        <v>120</v>
      </c>
      <c r="D2201" s="7" t="s">
        <v>1802</v>
      </c>
      <c r="E2201" s="7">
        <v>1082658</v>
      </c>
      <c r="F2201" s="7">
        <v>102490</v>
      </c>
      <c r="G2201" s="8" t="s">
        <v>1803</v>
      </c>
      <c r="H2201" s="7" t="s">
        <v>73</v>
      </c>
      <c r="I2201" s="7" t="s">
        <v>74</v>
      </c>
      <c r="J2201" s="8" t="s">
        <v>75</v>
      </c>
      <c r="K2201" s="8" t="s">
        <v>1804</v>
      </c>
      <c r="L2201" s="7">
        <v>2019</v>
      </c>
      <c r="M2201" s="9">
        <v>43815</v>
      </c>
      <c r="N2201" s="10" t="s">
        <v>77</v>
      </c>
      <c r="O2201" s="10">
        <v>0</v>
      </c>
      <c r="P2201" s="10" t="s">
        <v>78</v>
      </c>
      <c r="Q2201" s="10" t="s">
        <v>79</v>
      </c>
      <c r="R2201" s="10" t="s">
        <v>78</v>
      </c>
      <c r="S2201" s="10" t="s">
        <v>79</v>
      </c>
      <c r="T2201" s="8" t="s">
        <v>90</v>
      </c>
      <c r="U2201" s="7" t="s">
        <v>925</v>
      </c>
      <c r="V2201" s="8" t="s">
        <v>926</v>
      </c>
      <c r="W2201" s="7" t="s">
        <v>73</v>
      </c>
      <c r="X2201" s="11" t="s">
        <v>909</v>
      </c>
      <c r="Y2201" s="8">
        <v>750</v>
      </c>
      <c r="Z2201" s="8" t="s">
        <v>909</v>
      </c>
      <c r="AA2201" s="7" t="s">
        <v>99</v>
      </c>
      <c r="AB2201" s="12" t="s">
        <v>100</v>
      </c>
      <c r="AC2201" s="4">
        <f t="shared" si="340"/>
        <v>1</v>
      </c>
      <c r="AD2201" s="2">
        <f>IF(COUNTIF(D$2:D2201,D2201)&gt;1,0,1)</f>
        <v>0</v>
      </c>
      <c r="AG2201" s="2">
        <f t="shared" si="341"/>
        <v>0</v>
      </c>
      <c r="AH2201" s="2">
        <f t="shared" si="347"/>
        <v>0</v>
      </c>
      <c r="AI2201" s="2">
        <f t="shared" si="342"/>
        <v>0</v>
      </c>
      <c r="AJ2201" s="44" t="str">
        <f t="shared" si="343"/>
        <v>15404645G75610029J</v>
      </c>
      <c r="AK2201" s="2">
        <f>IF(COUNTIF(AJ$2:AJ2201,AJ2201)&gt;1,0,1)</f>
        <v>0</v>
      </c>
      <c r="AL2201" s="2">
        <f t="shared" si="344"/>
        <v>0</v>
      </c>
      <c r="AM2201" s="2">
        <f t="shared" si="345"/>
        <v>0</v>
      </c>
      <c r="AN2201" s="2">
        <f t="shared" si="346"/>
        <v>0</v>
      </c>
      <c r="AO2201" s="2" t="str">
        <f>VLOOKUP(D2201,'[1]Matriculados PD 2015_2019'!$D:$F,3,0)</f>
        <v>completo</v>
      </c>
      <c r="AP2201" s="2">
        <f t="shared" si="348"/>
        <v>0</v>
      </c>
      <c r="AQ2201" s="2">
        <f t="shared" si="349"/>
        <v>0</v>
      </c>
    </row>
    <row r="2202" spans="1:43">
      <c r="A2202">
        <v>530</v>
      </c>
      <c r="B2202" s="5" t="s">
        <v>1</v>
      </c>
      <c r="C2202" s="13" t="s">
        <v>120</v>
      </c>
      <c r="D2202" s="13" t="s">
        <v>1162</v>
      </c>
      <c r="E2202" s="13">
        <v>1085671</v>
      </c>
      <c r="F2202" s="13">
        <v>102481</v>
      </c>
      <c r="G2202" s="14" t="s">
        <v>1163</v>
      </c>
      <c r="H2202" s="13" t="s">
        <v>83</v>
      </c>
      <c r="I2202" s="13" t="s">
        <v>74</v>
      </c>
      <c r="J2202" s="14" t="s">
        <v>75</v>
      </c>
      <c r="K2202" s="14" t="s">
        <v>1164</v>
      </c>
      <c r="L2202" s="13">
        <v>2019</v>
      </c>
      <c r="M2202" s="15">
        <v>43766</v>
      </c>
      <c r="N2202" s="16" t="s">
        <v>77</v>
      </c>
      <c r="O2202" s="16">
        <v>0</v>
      </c>
      <c r="P2202" s="16" t="s">
        <v>78</v>
      </c>
      <c r="Q2202" s="16" t="s">
        <v>78</v>
      </c>
      <c r="R2202" s="16" t="s">
        <v>78</v>
      </c>
      <c r="S2202" s="16" t="s">
        <v>78</v>
      </c>
      <c r="T2202" s="14" t="s">
        <v>80</v>
      </c>
      <c r="U2202" s="13" t="s">
        <v>1165</v>
      </c>
      <c r="V2202" s="14" t="s">
        <v>1166</v>
      </c>
      <c r="W2202" s="13" t="s">
        <v>73</v>
      </c>
      <c r="X2202" s="17" t="s">
        <v>137</v>
      </c>
      <c r="Y2202" s="14">
        <v>420</v>
      </c>
      <c r="Z2202" s="14" t="s">
        <v>137</v>
      </c>
      <c r="AA2202" s="13" t="s">
        <v>99</v>
      </c>
      <c r="AB2202" s="18" t="s">
        <v>100</v>
      </c>
      <c r="AC2202" s="4">
        <f t="shared" si="340"/>
        <v>1</v>
      </c>
      <c r="AD2202" s="2">
        <f>IF(COUNTIF(D$2:D2202,D2202)&gt;1,0,1)</f>
        <v>1</v>
      </c>
      <c r="AG2202" s="2">
        <f t="shared" si="341"/>
        <v>0</v>
      </c>
      <c r="AH2202" s="2">
        <f t="shared" si="347"/>
        <v>0</v>
      </c>
      <c r="AI2202" s="2">
        <f t="shared" si="342"/>
        <v>1</v>
      </c>
      <c r="AJ2202" s="44" t="str">
        <f t="shared" si="343"/>
        <v>80089329V05915842N</v>
      </c>
      <c r="AK2202" s="2">
        <f>IF(COUNTIF(AJ$2:AJ2202,AJ2202)&gt;1,0,1)</f>
        <v>1</v>
      </c>
      <c r="AL2202" s="2">
        <f t="shared" si="344"/>
        <v>1</v>
      </c>
      <c r="AM2202" s="2">
        <f t="shared" si="345"/>
        <v>0</v>
      </c>
      <c r="AN2202" s="2">
        <f t="shared" si="346"/>
        <v>0</v>
      </c>
      <c r="AO2202" s="2" t="str">
        <f>VLOOKUP(D2202,'[1]Matriculados PD 2015_2019'!$D:$F,3,0)</f>
        <v>completo</v>
      </c>
      <c r="AP2202" s="2">
        <f t="shared" si="348"/>
        <v>1</v>
      </c>
      <c r="AQ2202" s="2">
        <f t="shared" si="349"/>
        <v>0</v>
      </c>
    </row>
    <row r="2203" spans="1:43">
      <c r="A2203">
        <v>530</v>
      </c>
      <c r="B2203" s="6" t="s">
        <v>1</v>
      </c>
      <c r="C2203" s="7" t="s">
        <v>120</v>
      </c>
      <c r="D2203" s="7" t="s">
        <v>1162</v>
      </c>
      <c r="E2203" s="7">
        <v>1085671</v>
      </c>
      <c r="F2203" s="7">
        <v>102481</v>
      </c>
      <c r="G2203" s="8" t="s">
        <v>1163</v>
      </c>
      <c r="H2203" s="7" t="s">
        <v>83</v>
      </c>
      <c r="I2203" s="7" t="s">
        <v>74</v>
      </c>
      <c r="J2203" s="8" t="s">
        <v>75</v>
      </c>
      <c r="K2203" s="8" t="s">
        <v>1164</v>
      </c>
      <c r="L2203" s="7">
        <v>2019</v>
      </c>
      <c r="M2203" s="9">
        <v>43766</v>
      </c>
      <c r="N2203" s="10" t="s">
        <v>77</v>
      </c>
      <c r="O2203" s="10">
        <v>0</v>
      </c>
      <c r="P2203" s="10" t="s">
        <v>78</v>
      </c>
      <c r="Q2203" s="10" t="s">
        <v>78</v>
      </c>
      <c r="R2203" s="10" t="s">
        <v>78</v>
      </c>
      <c r="S2203" s="10" t="s">
        <v>78</v>
      </c>
      <c r="T2203" s="8" t="s">
        <v>80</v>
      </c>
      <c r="U2203" s="7" t="s">
        <v>1167</v>
      </c>
      <c r="V2203" s="8" t="s">
        <v>1168</v>
      </c>
      <c r="W2203" s="7" t="s">
        <v>73</v>
      </c>
      <c r="X2203" s="11" t="s">
        <v>137</v>
      </c>
      <c r="Y2203" s="8">
        <v>420</v>
      </c>
      <c r="Z2203" s="8" t="s">
        <v>137</v>
      </c>
      <c r="AA2203" s="7" t="s">
        <v>99</v>
      </c>
      <c r="AB2203" s="12" t="s">
        <v>100</v>
      </c>
      <c r="AC2203" s="4">
        <f t="shared" si="340"/>
        <v>1</v>
      </c>
      <c r="AD2203" s="2">
        <f>IF(COUNTIF(D$2:D2203,D2203)&gt;1,0,1)</f>
        <v>0</v>
      </c>
      <c r="AG2203" s="2">
        <f t="shared" si="341"/>
        <v>0</v>
      </c>
      <c r="AH2203" s="2">
        <f t="shared" si="347"/>
        <v>0</v>
      </c>
      <c r="AI2203" s="2">
        <f t="shared" si="342"/>
        <v>0</v>
      </c>
      <c r="AJ2203" s="44" t="str">
        <f t="shared" si="343"/>
        <v>80089329V30482591R</v>
      </c>
      <c r="AK2203" s="2">
        <f>IF(COUNTIF(AJ$2:AJ2203,AJ2203)&gt;1,0,1)</f>
        <v>1</v>
      </c>
      <c r="AL2203" s="2">
        <f t="shared" si="344"/>
        <v>0</v>
      </c>
      <c r="AM2203" s="2">
        <f t="shared" si="345"/>
        <v>0</v>
      </c>
      <c r="AN2203" s="2">
        <f t="shared" si="346"/>
        <v>0</v>
      </c>
      <c r="AO2203" s="2" t="str">
        <f>VLOOKUP(D2203,'[1]Matriculados PD 2015_2019'!$D:$F,3,0)</f>
        <v>completo</v>
      </c>
      <c r="AP2203" s="2">
        <f t="shared" si="348"/>
        <v>0</v>
      </c>
      <c r="AQ2203" s="2">
        <f t="shared" si="349"/>
        <v>0</v>
      </c>
    </row>
    <row r="2204" spans="1:43">
      <c r="A2204">
        <v>530</v>
      </c>
      <c r="B2204" s="5" t="s">
        <v>1</v>
      </c>
      <c r="C2204" s="13" t="s">
        <v>120</v>
      </c>
      <c r="D2204" s="13" t="s">
        <v>1162</v>
      </c>
      <c r="E2204" s="13">
        <v>1085671</v>
      </c>
      <c r="F2204" s="13">
        <v>102481</v>
      </c>
      <c r="G2204" s="14" t="s">
        <v>1163</v>
      </c>
      <c r="H2204" s="13" t="s">
        <v>83</v>
      </c>
      <c r="I2204" s="13" t="s">
        <v>74</v>
      </c>
      <c r="J2204" s="14" t="s">
        <v>75</v>
      </c>
      <c r="K2204" s="14" t="s">
        <v>1164</v>
      </c>
      <c r="L2204" s="13">
        <v>2019</v>
      </c>
      <c r="M2204" s="15">
        <v>43766</v>
      </c>
      <c r="N2204" s="16" t="s">
        <v>77</v>
      </c>
      <c r="O2204" s="16">
        <v>0</v>
      </c>
      <c r="P2204" s="16" t="s">
        <v>78</v>
      </c>
      <c r="Q2204" s="16" t="s">
        <v>78</v>
      </c>
      <c r="R2204" s="16" t="s">
        <v>78</v>
      </c>
      <c r="S2204" s="16" t="s">
        <v>78</v>
      </c>
      <c r="T2204" s="14" t="s">
        <v>90</v>
      </c>
      <c r="U2204" s="13" t="s">
        <v>1169</v>
      </c>
      <c r="V2204" s="14" t="s">
        <v>1170</v>
      </c>
      <c r="W2204" s="13" t="s">
        <v>83</v>
      </c>
      <c r="X2204" s="17" t="s">
        <v>137</v>
      </c>
      <c r="Y2204" s="14">
        <v>420</v>
      </c>
      <c r="Z2204" s="14" t="s">
        <v>137</v>
      </c>
      <c r="AA2204" s="13" t="s">
        <v>99</v>
      </c>
      <c r="AB2204" s="18" t="s">
        <v>100</v>
      </c>
      <c r="AC2204" s="4">
        <f t="shared" si="340"/>
        <v>1</v>
      </c>
      <c r="AD2204" s="2">
        <f>IF(COUNTIF(D$2:D2204,D2204)&gt;1,0,1)</f>
        <v>0</v>
      </c>
      <c r="AG2204" s="2">
        <f t="shared" si="341"/>
        <v>0</v>
      </c>
      <c r="AH2204" s="2">
        <f t="shared" si="347"/>
        <v>0</v>
      </c>
      <c r="AI2204" s="2">
        <f t="shared" si="342"/>
        <v>0</v>
      </c>
      <c r="AJ2204" s="44" t="str">
        <f t="shared" si="343"/>
        <v>80089329V30482008Q</v>
      </c>
      <c r="AK2204" s="2">
        <f>IF(COUNTIF(AJ$2:AJ2204,AJ2204)&gt;1,0,1)</f>
        <v>1</v>
      </c>
      <c r="AL2204" s="2">
        <f t="shared" si="344"/>
        <v>0</v>
      </c>
      <c r="AM2204" s="2">
        <f t="shared" si="345"/>
        <v>0</v>
      </c>
      <c r="AN2204" s="2">
        <f t="shared" si="346"/>
        <v>0</v>
      </c>
      <c r="AO2204" s="2" t="str">
        <f>VLOOKUP(D2204,'[1]Matriculados PD 2015_2019'!$D:$F,3,0)</f>
        <v>completo</v>
      </c>
      <c r="AP2204" s="2">
        <f t="shared" si="348"/>
        <v>0</v>
      </c>
      <c r="AQ2204" s="2">
        <f t="shared" si="349"/>
        <v>0</v>
      </c>
    </row>
    <row r="2205" spans="1:43">
      <c r="A2205">
        <v>538</v>
      </c>
      <c r="B2205" s="5" t="s">
        <v>870</v>
      </c>
      <c r="C2205" s="13" t="s">
        <v>120</v>
      </c>
      <c r="D2205" s="13" t="s">
        <v>1787</v>
      </c>
      <c r="E2205" s="13">
        <v>10506583</v>
      </c>
      <c r="F2205" s="13">
        <v>102489</v>
      </c>
      <c r="G2205" s="14" t="s">
        <v>1788</v>
      </c>
      <c r="H2205" s="13" t="s">
        <v>83</v>
      </c>
      <c r="I2205" s="13" t="s">
        <v>74</v>
      </c>
      <c r="J2205" s="14" t="s">
        <v>75</v>
      </c>
      <c r="K2205" s="14" t="s">
        <v>1789</v>
      </c>
      <c r="L2205" s="13">
        <v>2019</v>
      </c>
      <c r="M2205" s="15">
        <v>44035</v>
      </c>
      <c r="N2205" s="16" t="s">
        <v>77</v>
      </c>
      <c r="O2205" s="16">
        <v>0</v>
      </c>
      <c r="P2205" s="16" t="s">
        <v>78</v>
      </c>
      <c r="Q2205" s="16" t="s">
        <v>79</v>
      </c>
      <c r="R2205" s="16" t="s">
        <v>78</v>
      </c>
      <c r="S2205" s="16" t="s">
        <v>79</v>
      </c>
      <c r="T2205" s="14" t="s">
        <v>80</v>
      </c>
      <c r="U2205" s="13">
        <v>7345568</v>
      </c>
      <c r="V2205" s="14" t="s">
        <v>1790</v>
      </c>
      <c r="W2205" s="13"/>
      <c r="X2205" s="17"/>
      <c r="Y2205" s="14"/>
      <c r="Z2205" s="14"/>
      <c r="AA2205" s="13"/>
      <c r="AB2205" s="18"/>
      <c r="AC2205" s="4">
        <f t="shared" si="340"/>
        <v>1</v>
      </c>
      <c r="AD2205" s="2">
        <f>IF(COUNTIF(D$2:D2205,D2205)&gt;1,0,1)</f>
        <v>1</v>
      </c>
      <c r="AG2205" s="2">
        <f t="shared" si="341"/>
        <v>1</v>
      </c>
      <c r="AH2205" s="2">
        <f t="shared" si="347"/>
        <v>0</v>
      </c>
      <c r="AI2205" s="2">
        <f t="shared" si="342"/>
        <v>1</v>
      </c>
      <c r="AJ2205" s="44" t="str">
        <f t="shared" si="343"/>
        <v>31002880F7345568</v>
      </c>
      <c r="AK2205" s="2">
        <f>IF(COUNTIF(AJ$2:AJ2205,AJ2205)&gt;1,0,1)</f>
        <v>1</v>
      </c>
      <c r="AL2205" s="2">
        <f t="shared" si="344"/>
        <v>1</v>
      </c>
      <c r="AM2205" s="2">
        <f t="shared" si="345"/>
        <v>1</v>
      </c>
      <c r="AN2205" s="2">
        <f t="shared" si="346"/>
        <v>0</v>
      </c>
      <c r="AO2205" s="2" t="str">
        <f>VLOOKUP(D2205,'[1]Matriculados PD 2015_2019'!$D:$F,3,0)</f>
        <v>completo</v>
      </c>
      <c r="AP2205" s="2">
        <f t="shared" si="348"/>
        <v>1</v>
      </c>
      <c r="AQ2205" s="2">
        <f t="shared" si="349"/>
        <v>0</v>
      </c>
    </row>
    <row r="2206" spans="1:43">
      <c r="A2206">
        <v>538</v>
      </c>
      <c r="B2206" s="6" t="s">
        <v>870</v>
      </c>
      <c r="C2206" s="7" t="s">
        <v>120</v>
      </c>
      <c r="D2206" s="7" t="s">
        <v>1787</v>
      </c>
      <c r="E2206" s="7">
        <v>10506583</v>
      </c>
      <c r="F2206" s="7">
        <v>102489</v>
      </c>
      <c r="G2206" s="8" t="s">
        <v>1788</v>
      </c>
      <c r="H2206" s="7" t="s">
        <v>83</v>
      </c>
      <c r="I2206" s="7" t="s">
        <v>74</v>
      </c>
      <c r="J2206" s="8" t="s">
        <v>75</v>
      </c>
      <c r="K2206" s="8" t="s">
        <v>1789</v>
      </c>
      <c r="L2206" s="7">
        <v>2019</v>
      </c>
      <c r="M2206" s="9">
        <v>44035</v>
      </c>
      <c r="N2206" s="10" t="s">
        <v>77</v>
      </c>
      <c r="O2206" s="10">
        <v>0</v>
      </c>
      <c r="P2206" s="10" t="s">
        <v>78</v>
      </c>
      <c r="Q2206" s="10" t="s">
        <v>79</v>
      </c>
      <c r="R2206" s="10" t="s">
        <v>78</v>
      </c>
      <c r="S2206" s="10" t="s">
        <v>79</v>
      </c>
      <c r="T2206" s="8" t="s">
        <v>80</v>
      </c>
      <c r="U2206" s="7" t="s">
        <v>1791</v>
      </c>
      <c r="V2206" s="8" t="s">
        <v>1792</v>
      </c>
      <c r="W2206" s="7" t="s">
        <v>83</v>
      </c>
      <c r="X2206" s="11" t="s">
        <v>4694</v>
      </c>
      <c r="Y2206" s="8">
        <v>485</v>
      </c>
      <c r="Z2206" s="8" t="s">
        <v>1793</v>
      </c>
      <c r="AA2206" s="7" t="s">
        <v>781</v>
      </c>
      <c r="AB2206" s="12" t="s">
        <v>782</v>
      </c>
      <c r="AC2206" s="4">
        <f t="shared" si="340"/>
        <v>1</v>
      </c>
      <c r="AD2206" s="2">
        <f>IF(COUNTIF(D$2:D2206,D2206)&gt;1,0,1)</f>
        <v>0</v>
      </c>
      <c r="AG2206" s="2">
        <f t="shared" si="341"/>
        <v>0</v>
      </c>
      <c r="AH2206" s="2">
        <f t="shared" si="347"/>
        <v>0</v>
      </c>
      <c r="AI2206" s="2">
        <f t="shared" si="342"/>
        <v>0</v>
      </c>
      <c r="AJ2206" s="44" t="str">
        <f t="shared" si="343"/>
        <v>31002880F30480150K</v>
      </c>
      <c r="AK2206" s="2">
        <f>IF(COUNTIF(AJ$2:AJ2206,AJ2206)&gt;1,0,1)</f>
        <v>1</v>
      </c>
      <c r="AL2206" s="2">
        <f t="shared" si="344"/>
        <v>0</v>
      </c>
      <c r="AM2206" s="2">
        <f t="shared" si="345"/>
        <v>0</v>
      </c>
      <c r="AN2206" s="2">
        <f t="shared" si="346"/>
        <v>0</v>
      </c>
      <c r="AO2206" s="2" t="str">
        <f>VLOOKUP(D2206,'[1]Matriculados PD 2015_2019'!$D:$F,3,0)</f>
        <v>completo</v>
      </c>
      <c r="AP2206" s="2">
        <f t="shared" si="348"/>
        <v>0</v>
      </c>
      <c r="AQ2206" s="2">
        <f t="shared" si="349"/>
        <v>0</v>
      </c>
    </row>
    <row r="2207" spans="1:43">
      <c r="A2207">
        <v>538</v>
      </c>
      <c r="B2207" s="5" t="s">
        <v>870</v>
      </c>
      <c r="C2207" s="13" t="s">
        <v>120</v>
      </c>
      <c r="D2207" s="13" t="s">
        <v>1787</v>
      </c>
      <c r="E2207" s="13">
        <v>10506583</v>
      </c>
      <c r="F2207" s="13">
        <v>102489</v>
      </c>
      <c r="G2207" s="14" t="s">
        <v>1788</v>
      </c>
      <c r="H2207" s="13" t="s">
        <v>83</v>
      </c>
      <c r="I2207" s="13" t="s">
        <v>74</v>
      </c>
      <c r="J2207" s="14" t="s">
        <v>75</v>
      </c>
      <c r="K2207" s="14" t="s">
        <v>1789</v>
      </c>
      <c r="L2207" s="13">
        <v>2019</v>
      </c>
      <c r="M2207" s="15">
        <v>44035</v>
      </c>
      <c r="N2207" s="16" t="s">
        <v>77</v>
      </c>
      <c r="O2207" s="16">
        <v>0</v>
      </c>
      <c r="P2207" s="16" t="s">
        <v>78</v>
      </c>
      <c r="Q2207" s="16" t="s">
        <v>79</v>
      </c>
      <c r="R2207" s="16" t="s">
        <v>78</v>
      </c>
      <c r="S2207" s="16" t="s">
        <v>79</v>
      </c>
      <c r="T2207" s="14" t="s">
        <v>90</v>
      </c>
      <c r="U2207" s="13" t="s">
        <v>1791</v>
      </c>
      <c r="V2207" s="14" t="s">
        <v>1792</v>
      </c>
      <c r="W2207" s="13" t="s">
        <v>83</v>
      </c>
      <c r="X2207" s="17" t="s">
        <v>4694</v>
      </c>
      <c r="Y2207" s="14">
        <v>485</v>
      </c>
      <c r="Z2207" s="14" t="s">
        <v>1793</v>
      </c>
      <c r="AA2207" s="13" t="s">
        <v>781</v>
      </c>
      <c r="AB2207" s="18" t="s">
        <v>782</v>
      </c>
      <c r="AC2207" s="4">
        <f t="shared" si="340"/>
        <v>1</v>
      </c>
      <c r="AD2207" s="2">
        <f>IF(COUNTIF(D$2:D2207,D2207)&gt;1,0,1)</f>
        <v>0</v>
      </c>
      <c r="AG2207" s="2">
        <f t="shared" si="341"/>
        <v>0</v>
      </c>
      <c r="AH2207" s="2">
        <f t="shared" si="347"/>
        <v>0</v>
      </c>
      <c r="AI2207" s="2">
        <f t="shared" si="342"/>
        <v>0</v>
      </c>
      <c r="AJ2207" s="44" t="str">
        <f t="shared" si="343"/>
        <v>31002880F30480150K</v>
      </c>
      <c r="AK2207" s="2">
        <f>IF(COUNTIF(AJ$2:AJ2207,AJ2207)&gt;1,0,1)</f>
        <v>0</v>
      </c>
      <c r="AL2207" s="2">
        <f t="shared" si="344"/>
        <v>0</v>
      </c>
      <c r="AM2207" s="2">
        <f t="shared" si="345"/>
        <v>0</v>
      </c>
      <c r="AN2207" s="2">
        <f t="shared" si="346"/>
        <v>0</v>
      </c>
      <c r="AO2207" s="2" t="str">
        <f>VLOOKUP(D2207,'[1]Matriculados PD 2015_2019'!$D:$F,3,0)</f>
        <v>completo</v>
      </c>
      <c r="AP2207" s="2">
        <f t="shared" si="348"/>
        <v>0</v>
      </c>
      <c r="AQ2207" s="2">
        <f t="shared" si="349"/>
        <v>0</v>
      </c>
    </row>
    <row r="2208" spans="1:43">
      <c r="A2208">
        <v>532</v>
      </c>
      <c r="B2208" s="6" t="s">
        <v>413</v>
      </c>
      <c r="C2208" s="7" t="s">
        <v>120</v>
      </c>
      <c r="D2208" s="7" t="s">
        <v>1390</v>
      </c>
      <c r="E2208" s="7">
        <v>20101454</v>
      </c>
      <c r="F2208" s="7">
        <v>102483</v>
      </c>
      <c r="G2208" s="8" t="s">
        <v>1391</v>
      </c>
      <c r="H2208" s="7" t="s">
        <v>73</v>
      </c>
      <c r="I2208" s="7" t="s">
        <v>1392</v>
      </c>
      <c r="J2208" s="8" t="s">
        <v>75</v>
      </c>
      <c r="K2208" s="8" t="s">
        <v>1393</v>
      </c>
      <c r="L2208" s="7">
        <v>2019</v>
      </c>
      <c r="M2208" s="9">
        <v>43818</v>
      </c>
      <c r="N2208" s="10" t="s">
        <v>77</v>
      </c>
      <c r="O2208" s="10">
        <v>0</v>
      </c>
      <c r="P2208" s="10" t="s">
        <v>78</v>
      </c>
      <c r="Q2208" s="10" t="s">
        <v>78</v>
      </c>
      <c r="R2208" s="10" t="s">
        <v>78</v>
      </c>
      <c r="S2208" s="10" t="s">
        <v>78</v>
      </c>
      <c r="T2208" s="8" t="s">
        <v>80</v>
      </c>
      <c r="U2208" s="7" t="s">
        <v>1394</v>
      </c>
      <c r="V2208" s="8" t="s">
        <v>1395</v>
      </c>
      <c r="W2208" s="7"/>
      <c r="X2208" s="11"/>
      <c r="Y2208" s="8"/>
      <c r="Z2208" s="8"/>
      <c r="AA2208" s="7"/>
      <c r="AB2208" s="12"/>
      <c r="AC2208" s="4">
        <f t="shared" si="340"/>
        <v>1</v>
      </c>
      <c r="AD2208" s="2">
        <f>IF(COUNTIF(D$2:D2208,D2208)&gt;1,0,1)</f>
        <v>1</v>
      </c>
      <c r="AG2208" s="2">
        <f t="shared" si="341"/>
        <v>0</v>
      </c>
      <c r="AH2208" s="2">
        <f t="shared" si="347"/>
        <v>0</v>
      </c>
      <c r="AI2208" s="2">
        <f t="shared" si="342"/>
        <v>1</v>
      </c>
      <c r="AJ2208" s="44" t="str">
        <f t="shared" si="343"/>
        <v>RD527547430985649A</v>
      </c>
      <c r="AK2208" s="2">
        <f>IF(COUNTIF(AJ$2:AJ2208,AJ2208)&gt;1,0,1)</f>
        <v>1</v>
      </c>
      <c r="AL2208" s="2">
        <f t="shared" si="344"/>
        <v>1</v>
      </c>
      <c r="AM2208" s="2">
        <f t="shared" si="345"/>
        <v>0</v>
      </c>
      <c r="AN2208" s="2">
        <f t="shared" si="346"/>
        <v>1</v>
      </c>
      <c r="AO2208" s="2" t="str">
        <f>VLOOKUP(D2208,'[1]Matriculados PD 2015_2019'!$D:$F,3,0)</f>
        <v>completo</v>
      </c>
      <c r="AP2208" s="2">
        <f t="shared" si="348"/>
        <v>1</v>
      </c>
      <c r="AQ2208" s="2">
        <f t="shared" si="349"/>
        <v>0</v>
      </c>
    </row>
    <row r="2209" spans="1:43">
      <c r="A2209">
        <v>532</v>
      </c>
      <c r="B2209" s="5" t="s">
        <v>413</v>
      </c>
      <c r="C2209" s="13" t="s">
        <v>120</v>
      </c>
      <c r="D2209" s="13" t="s">
        <v>1390</v>
      </c>
      <c r="E2209" s="13">
        <v>20101454</v>
      </c>
      <c r="F2209" s="13">
        <v>102483</v>
      </c>
      <c r="G2209" s="14" t="s">
        <v>1391</v>
      </c>
      <c r="H2209" s="13" t="s">
        <v>73</v>
      </c>
      <c r="I2209" s="13" t="s">
        <v>1392</v>
      </c>
      <c r="J2209" s="14" t="s">
        <v>75</v>
      </c>
      <c r="K2209" s="14" t="s">
        <v>1393</v>
      </c>
      <c r="L2209" s="13">
        <v>2019</v>
      </c>
      <c r="M2209" s="15">
        <v>43818</v>
      </c>
      <c r="N2209" s="16" t="s">
        <v>77</v>
      </c>
      <c r="O2209" s="16">
        <v>0</v>
      </c>
      <c r="P2209" s="16" t="s">
        <v>78</v>
      </c>
      <c r="Q2209" s="16" t="s">
        <v>78</v>
      </c>
      <c r="R2209" s="16" t="s">
        <v>78</v>
      </c>
      <c r="S2209" s="16" t="s">
        <v>78</v>
      </c>
      <c r="T2209" s="14" t="s">
        <v>80</v>
      </c>
      <c r="U2209" s="13" t="s">
        <v>1396</v>
      </c>
      <c r="V2209" s="14" t="s">
        <v>1397</v>
      </c>
      <c r="W2209" s="13" t="s">
        <v>83</v>
      </c>
      <c r="X2209" s="17" t="s">
        <v>419</v>
      </c>
      <c r="Y2209" s="14">
        <v>225</v>
      </c>
      <c r="Z2209" s="14" t="s">
        <v>420</v>
      </c>
      <c r="AA2209" s="13" t="s">
        <v>263</v>
      </c>
      <c r="AB2209" s="18" t="s">
        <v>264</v>
      </c>
      <c r="AC2209" s="4">
        <f t="shared" si="340"/>
        <v>1</v>
      </c>
      <c r="AD2209" s="2">
        <f>IF(COUNTIF(D$2:D2209,D2209)&gt;1,0,1)</f>
        <v>0</v>
      </c>
      <c r="AG2209" s="2">
        <f t="shared" si="341"/>
        <v>0</v>
      </c>
      <c r="AH2209" s="2">
        <f t="shared" si="347"/>
        <v>0</v>
      </c>
      <c r="AI2209" s="2">
        <f t="shared" si="342"/>
        <v>0</v>
      </c>
      <c r="AJ2209" s="44" t="str">
        <f t="shared" si="343"/>
        <v>RD527547445885150N</v>
      </c>
      <c r="AK2209" s="2">
        <f>IF(COUNTIF(AJ$2:AJ2209,AJ2209)&gt;1,0,1)</f>
        <v>1</v>
      </c>
      <c r="AL2209" s="2">
        <f t="shared" si="344"/>
        <v>0</v>
      </c>
      <c r="AM2209" s="2">
        <f t="shared" si="345"/>
        <v>0</v>
      </c>
      <c r="AN2209" s="2">
        <f t="shared" si="346"/>
        <v>0</v>
      </c>
      <c r="AO2209" s="2" t="str">
        <f>VLOOKUP(D2209,'[1]Matriculados PD 2015_2019'!$D:$F,3,0)</f>
        <v>completo</v>
      </c>
      <c r="AP2209" s="2">
        <f t="shared" si="348"/>
        <v>0</v>
      </c>
      <c r="AQ2209" s="2">
        <f t="shared" si="349"/>
        <v>0</v>
      </c>
    </row>
    <row r="2210" spans="1:43">
      <c r="A2210">
        <v>532</v>
      </c>
      <c r="B2210" s="6" t="s">
        <v>413</v>
      </c>
      <c r="C2210" s="7" t="s">
        <v>120</v>
      </c>
      <c r="D2210" s="7" t="s">
        <v>1390</v>
      </c>
      <c r="E2210" s="7">
        <v>20101454</v>
      </c>
      <c r="F2210" s="7">
        <v>102483</v>
      </c>
      <c r="G2210" s="8" t="s">
        <v>1391</v>
      </c>
      <c r="H2210" s="7" t="s">
        <v>73</v>
      </c>
      <c r="I2210" s="7" t="s">
        <v>1392</v>
      </c>
      <c r="J2210" s="8" t="s">
        <v>75</v>
      </c>
      <c r="K2210" s="8" t="s">
        <v>1393</v>
      </c>
      <c r="L2210" s="7">
        <v>2019</v>
      </c>
      <c r="M2210" s="9">
        <v>43818</v>
      </c>
      <c r="N2210" s="10" t="s">
        <v>77</v>
      </c>
      <c r="O2210" s="10">
        <v>0</v>
      </c>
      <c r="P2210" s="10" t="s">
        <v>78</v>
      </c>
      <c r="Q2210" s="10" t="s">
        <v>78</v>
      </c>
      <c r="R2210" s="10" t="s">
        <v>78</v>
      </c>
      <c r="S2210" s="10" t="s">
        <v>78</v>
      </c>
      <c r="T2210" s="8" t="s">
        <v>80</v>
      </c>
      <c r="U2210" s="7" t="s">
        <v>1369</v>
      </c>
      <c r="V2210" s="8" t="s">
        <v>1370</v>
      </c>
      <c r="W2210" s="7" t="s">
        <v>83</v>
      </c>
      <c r="X2210" s="11" t="s">
        <v>419</v>
      </c>
      <c r="Y2210" s="8">
        <v>225</v>
      </c>
      <c r="Z2210" s="8" t="s">
        <v>420</v>
      </c>
      <c r="AA2210" s="7" t="s">
        <v>263</v>
      </c>
      <c r="AB2210" s="12" t="s">
        <v>264</v>
      </c>
      <c r="AC2210" s="4">
        <f t="shared" si="340"/>
        <v>1</v>
      </c>
      <c r="AD2210" s="2">
        <f>IF(COUNTIF(D$2:D2210,D2210)&gt;1,0,1)</f>
        <v>0</v>
      </c>
      <c r="AG2210" s="2">
        <f t="shared" si="341"/>
        <v>0</v>
      </c>
      <c r="AH2210" s="2">
        <f t="shared" si="347"/>
        <v>0</v>
      </c>
      <c r="AI2210" s="2">
        <f t="shared" si="342"/>
        <v>0</v>
      </c>
      <c r="AJ2210" s="44" t="str">
        <f t="shared" si="343"/>
        <v>RD527547475071364P</v>
      </c>
      <c r="AK2210" s="2">
        <f>IF(COUNTIF(AJ$2:AJ2210,AJ2210)&gt;1,0,1)</f>
        <v>1</v>
      </c>
      <c r="AL2210" s="2">
        <f t="shared" si="344"/>
        <v>0</v>
      </c>
      <c r="AM2210" s="2">
        <f t="shared" si="345"/>
        <v>0</v>
      </c>
      <c r="AN2210" s="2">
        <f t="shared" si="346"/>
        <v>0</v>
      </c>
      <c r="AO2210" s="2" t="str">
        <f>VLOOKUP(D2210,'[1]Matriculados PD 2015_2019'!$D:$F,3,0)</f>
        <v>completo</v>
      </c>
      <c r="AP2210" s="2">
        <f t="shared" si="348"/>
        <v>0</v>
      </c>
      <c r="AQ2210" s="2">
        <f t="shared" si="349"/>
        <v>0</v>
      </c>
    </row>
    <row r="2211" spans="1:43">
      <c r="A2211">
        <v>532</v>
      </c>
      <c r="B2211" s="5" t="s">
        <v>413</v>
      </c>
      <c r="C2211" s="13" t="s">
        <v>120</v>
      </c>
      <c r="D2211" s="13" t="s">
        <v>1390</v>
      </c>
      <c r="E2211" s="13">
        <v>20101454</v>
      </c>
      <c r="F2211" s="13">
        <v>102483</v>
      </c>
      <c r="G2211" s="14" t="s">
        <v>1391</v>
      </c>
      <c r="H2211" s="13" t="s">
        <v>73</v>
      </c>
      <c r="I2211" s="13" t="s">
        <v>1392</v>
      </c>
      <c r="J2211" s="14" t="s">
        <v>75</v>
      </c>
      <c r="K2211" s="14" t="s">
        <v>1393</v>
      </c>
      <c r="L2211" s="13">
        <v>2019</v>
      </c>
      <c r="M2211" s="15">
        <v>43818</v>
      </c>
      <c r="N2211" s="16" t="s">
        <v>77</v>
      </c>
      <c r="O2211" s="16">
        <v>0</v>
      </c>
      <c r="P2211" s="16" t="s">
        <v>78</v>
      </c>
      <c r="Q2211" s="16" t="s">
        <v>78</v>
      </c>
      <c r="R2211" s="16" t="s">
        <v>78</v>
      </c>
      <c r="S2211" s="16" t="s">
        <v>78</v>
      </c>
      <c r="T2211" s="14" t="s">
        <v>90</v>
      </c>
      <c r="U2211" s="13" t="s">
        <v>1369</v>
      </c>
      <c r="V2211" s="14" t="s">
        <v>1370</v>
      </c>
      <c r="W2211" s="13" t="s">
        <v>83</v>
      </c>
      <c r="X2211" s="17" t="s">
        <v>419</v>
      </c>
      <c r="Y2211" s="14">
        <v>225</v>
      </c>
      <c r="Z2211" s="14" t="s">
        <v>420</v>
      </c>
      <c r="AA2211" s="13" t="s">
        <v>263</v>
      </c>
      <c r="AB2211" s="18" t="s">
        <v>264</v>
      </c>
      <c r="AC2211" s="4">
        <f t="shared" si="340"/>
        <v>1</v>
      </c>
      <c r="AD2211" s="2">
        <f>IF(COUNTIF(D$2:D2211,D2211)&gt;1,0,1)</f>
        <v>0</v>
      </c>
      <c r="AG2211" s="2">
        <f t="shared" si="341"/>
        <v>0</v>
      </c>
      <c r="AH2211" s="2">
        <f t="shared" si="347"/>
        <v>0</v>
      </c>
      <c r="AI2211" s="2">
        <f t="shared" si="342"/>
        <v>0</v>
      </c>
      <c r="AJ2211" s="44" t="str">
        <f t="shared" si="343"/>
        <v>RD527547475071364P</v>
      </c>
      <c r="AK2211" s="2">
        <f>IF(COUNTIF(AJ$2:AJ2211,AJ2211)&gt;1,0,1)</f>
        <v>0</v>
      </c>
      <c r="AL2211" s="2">
        <f t="shared" si="344"/>
        <v>0</v>
      </c>
      <c r="AM2211" s="2">
        <f t="shared" si="345"/>
        <v>0</v>
      </c>
      <c r="AN2211" s="2">
        <f t="shared" si="346"/>
        <v>0</v>
      </c>
      <c r="AO2211" s="2" t="str">
        <f>VLOOKUP(D2211,'[1]Matriculados PD 2015_2019'!$D:$F,3,0)</f>
        <v>completo</v>
      </c>
      <c r="AP2211" s="2">
        <f t="shared" si="348"/>
        <v>0</v>
      </c>
      <c r="AQ2211" s="2">
        <f t="shared" si="349"/>
        <v>0</v>
      </c>
    </row>
    <row r="2212" spans="1:43">
      <c r="A2212">
        <v>533</v>
      </c>
      <c r="B2212" s="5" t="s">
        <v>594</v>
      </c>
      <c r="C2212" s="13" t="s">
        <v>120</v>
      </c>
      <c r="D2212" s="13" t="s">
        <v>1470</v>
      </c>
      <c r="E2212" s="13">
        <v>20000976</v>
      </c>
      <c r="F2212" s="13">
        <v>102484</v>
      </c>
      <c r="G2212" s="14" t="s">
        <v>1471</v>
      </c>
      <c r="H2212" s="13" t="s">
        <v>83</v>
      </c>
      <c r="I2212" s="13" t="s">
        <v>74</v>
      </c>
      <c r="J2212" s="14" t="s">
        <v>75</v>
      </c>
      <c r="K2212" s="14" t="s">
        <v>1472</v>
      </c>
      <c r="L2212" s="13">
        <v>2019</v>
      </c>
      <c r="M2212" s="15">
        <v>43796</v>
      </c>
      <c r="N2212" s="16" t="s">
        <v>77</v>
      </c>
      <c r="O2212" s="16">
        <v>0</v>
      </c>
      <c r="P2212" s="16" t="s">
        <v>78</v>
      </c>
      <c r="Q2212" s="16" t="s">
        <v>79</v>
      </c>
      <c r="R2212" s="16" t="s">
        <v>78</v>
      </c>
      <c r="S2212" s="16" t="s">
        <v>79</v>
      </c>
      <c r="T2212" s="14" t="s">
        <v>80</v>
      </c>
      <c r="U2212" s="13" t="s">
        <v>607</v>
      </c>
      <c r="V2212" s="14" t="s">
        <v>608</v>
      </c>
      <c r="W2212" s="13" t="s">
        <v>83</v>
      </c>
      <c r="X2212" s="17" t="s">
        <v>609</v>
      </c>
      <c r="Y2212" s="14">
        <v>75</v>
      </c>
      <c r="Z2212" s="14" t="s">
        <v>610</v>
      </c>
      <c r="AA2212" s="13" t="s">
        <v>107</v>
      </c>
      <c r="AB2212" s="18" t="s">
        <v>108</v>
      </c>
      <c r="AC2212" s="4">
        <f t="shared" si="340"/>
        <v>1</v>
      </c>
      <c r="AD2212" s="2">
        <f>IF(COUNTIF(D$2:D2212,D2212)&gt;1,0,1)</f>
        <v>1</v>
      </c>
      <c r="AG2212" s="2">
        <f t="shared" si="341"/>
        <v>1</v>
      </c>
      <c r="AH2212" s="2">
        <f t="shared" si="347"/>
        <v>0</v>
      </c>
      <c r="AI2212" s="2">
        <f t="shared" si="342"/>
        <v>1</v>
      </c>
      <c r="AJ2212" s="44" t="str">
        <f t="shared" si="343"/>
        <v>45887018V04528484Z</v>
      </c>
      <c r="AK2212" s="2">
        <f>IF(COUNTIF(AJ$2:AJ2212,AJ2212)&gt;1,0,1)</f>
        <v>1</v>
      </c>
      <c r="AL2212" s="2">
        <f t="shared" si="344"/>
        <v>1</v>
      </c>
      <c r="AM2212" s="2">
        <f t="shared" si="345"/>
        <v>1</v>
      </c>
      <c r="AN2212" s="2">
        <f t="shared" si="346"/>
        <v>0</v>
      </c>
      <c r="AO2212" s="2" t="str">
        <f>VLOOKUP(D2212,'[1]Matriculados PD 2015_2019'!$D:$F,3,0)</f>
        <v>completo</v>
      </c>
      <c r="AP2212" s="2">
        <f t="shared" si="348"/>
        <v>1</v>
      </c>
      <c r="AQ2212" s="2">
        <f t="shared" si="349"/>
        <v>0</v>
      </c>
    </row>
    <row r="2213" spans="1:43">
      <c r="A2213">
        <v>533</v>
      </c>
      <c r="B2213" s="6" t="s">
        <v>594</v>
      </c>
      <c r="C2213" s="7" t="s">
        <v>120</v>
      </c>
      <c r="D2213" s="7" t="s">
        <v>1470</v>
      </c>
      <c r="E2213" s="7">
        <v>20000976</v>
      </c>
      <c r="F2213" s="7">
        <v>102484</v>
      </c>
      <c r="G2213" s="8" t="s">
        <v>1471</v>
      </c>
      <c r="H2213" s="7" t="s">
        <v>83</v>
      </c>
      <c r="I2213" s="7" t="s">
        <v>74</v>
      </c>
      <c r="J2213" s="8" t="s">
        <v>75</v>
      </c>
      <c r="K2213" s="8" t="s">
        <v>1472</v>
      </c>
      <c r="L2213" s="7">
        <v>2019</v>
      </c>
      <c r="M2213" s="9">
        <v>43796</v>
      </c>
      <c r="N2213" s="10" t="s">
        <v>77</v>
      </c>
      <c r="O2213" s="10">
        <v>0</v>
      </c>
      <c r="P2213" s="10" t="s">
        <v>78</v>
      </c>
      <c r="Q2213" s="10" t="s">
        <v>79</v>
      </c>
      <c r="R2213" s="10" t="s">
        <v>78</v>
      </c>
      <c r="S2213" s="10" t="s">
        <v>79</v>
      </c>
      <c r="T2213" s="8" t="s">
        <v>80</v>
      </c>
      <c r="U2213" s="7" t="s">
        <v>611</v>
      </c>
      <c r="V2213" s="8" t="s">
        <v>612</v>
      </c>
      <c r="W2213" s="7" t="s">
        <v>83</v>
      </c>
      <c r="X2213" s="11" t="s">
        <v>609</v>
      </c>
      <c r="Y2213" s="8">
        <v>75</v>
      </c>
      <c r="Z2213" s="8" t="s">
        <v>610</v>
      </c>
      <c r="AA2213" s="7" t="s">
        <v>107</v>
      </c>
      <c r="AB2213" s="12" t="s">
        <v>108</v>
      </c>
      <c r="AC2213" s="4">
        <f t="shared" si="340"/>
        <v>1</v>
      </c>
      <c r="AD2213" s="2">
        <f>IF(COUNTIF(D$2:D2213,D2213)&gt;1,0,1)</f>
        <v>0</v>
      </c>
      <c r="AG2213" s="2">
        <f t="shared" si="341"/>
        <v>0</v>
      </c>
      <c r="AH2213" s="2">
        <f t="shared" si="347"/>
        <v>0</v>
      </c>
      <c r="AI2213" s="2">
        <f t="shared" si="342"/>
        <v>0</v>
      </c>
      <c r="AJ2213" s="44" t="str">
        <f t="shared" si="343"/>
        <v>45887018V45735457A</v>
      </c>
      <c r="AK2213" s="2">
        <f>IF(COUNTIF(AJ$2:AJ2213,AJ2213)&gt;1,0,1)</f>
        <v>1</v>
      </c>
      <c r="AL2213" s="2">
        <f t="shared" si="344"/>
        <v>0</v>
      </c>
      <c r="AM2213" s="2">
        <f t="shared" si="345"/>
        <v>0</v>
      </c>
      <c r="AN2213" s="2">
        <f t="shared" si="346"/>
        <v>0</v>
      </c>
      <c r="AO2213" s="2" t="str">
        <f>VLOOKUP(D2213,'[1]Matriculados PD 2015_2019'!$D:$F,3,0)</f>
        <v>completo</v>
      </c>
      <c r="AP2213" s="2">
        <f t="shared" si="348"/>
        <v>0</v>
      </c>
      <c r="AQ2213" s="2">
        <f t="shared" si="349"/>
        <v>0</v>
      </c>
    </row>
    <row r="2214" spans="1:43">
      <c r="A2214">
        <v>533</v>
      </c>
      <c r="B2214" s="5" t="s">
        <v>594</v>
      </c>
      <c r="C2214" s="13" t="s">
        <v>120</v>
      </c>
      <c r="D2214" s="13" t="s">
        <v>1470</v>
      </c>
      <c r="E2214" s="13">
        <v>20000976</v>
      </c>
      <c r="F2214" s="13">
        <v>102484</v>
      </c>
      <c r="G2214" s="14" t="s">
        <v>1471</v>
      </c>
      <c r="H2214" s="13" t="s">
        <v>83</v>
      </c>
      <c r="I2214" s="13" t="s">
        <v>74</v>
      </c>
      <c r="J2214" s="14" t="s">
        <v>75</v>
      </c>
      <c r="K2214" s="14" t="s">
        <v>1472</v>
      </c>
      <c r="L2214" s="13">
        <v>2019</v>
      </c>
      <c r="M2214" s="15">
        <v>43796</v>
      </c>
      <c r="N2214" s="16" t="s">
        <v>77</v>
      </c>
      <c r="O2214" s="16">
        <v>0</v>
      </c>
      <c r="P2214" s="16" t="s">
        <v>78</v>
      </c>
      <c r="Q2214" s="16" t="s">
        <v>79</v>
      </c>
      <c r="R2214" s="16" t="s">
        <v>78</v>
      </c>
      <c r="S2214" s="16" t="s">
        <v>79</v>
      </c>
      <c r="T2214" s="14" t="s">
        <v>90</v>
      </c>
      <c r="U2214" s="13" t="s">
        <v>607</v>
      </c>
      <c r="V2214" s="14" t="s">
        <v>608</v>
      </c>
      <c r="W2214" s="13" t="s">
        <v>83</v>
      </c>
      <c r="X2214" s="17" t="s">
        <v>609</v>
      </c>
      <c r="Y2214" s="14">
        <v>75</v>
      </c>
      <c r="Z2214" s="14" t="s">
        <v>610</v>
      </c>
      <c r="AA2214" s="13" t="s">
        <v>107</v>
      </c>
      <c r="AB2214" s="18" t="s">
        <v>108</v>
      </c>
      <c r="AC2214" s="4">
        <f t="shared" si="340"/>
        <v>1</v>
      </c>
      <c r="AD2214" s="2">
        <f>IF(COUNTIF(D$2:D2214,D2214)&gt;1,0,1)</f>
        <v>0</v>
      </c>
      <c r="AG2214" s="2">
        <f t="shared" si="341"/>
        <v>0</v>
      </c>
      <c r="AH2214" s="2">
        <f t="shared" si="347"/>
        <v>0</v>
      </c>
      <c r="AI2214" s="2">
        <f t="shared" si="342"/>
        <v>0</v>
      </c>
      <c r="AJ2214" s="44" t="str">
        <f t="shared" si="343"/>
        <v>45887018V04528484Z</v>
      </c>
      <c r="AK2214" s="2">
        <f>IF(COUNTIF(AJ$2:AJ2214,AJ2214)&gt;1,0,1)</f>
        <v>0</v>
      </c>
      <c r="AL2214" s="2">
        <f t="shared" si="344"/>
        <v>0</v>
      </c>
      <c r="AM2214" s="2">
        <f t="shared" si="345"/>
        <v>0</v>
      </c>
      <c r="AN2214" s="2">
        <f t="shared" si="346"/>
        <v>0</v>
      </c>
      <c r="AO2214" s="2" t="str">
        <f>VLOOKUP(D2214,'[1]Matriculados PD 2015_2019'!$D:$F,3,0)</f>
        <v>completo</v>
      </c>
      <c r="AP2214" s="2">
        <f t="shared" si="348"/>
        <v>0</v>
      </c>
      <c r="AQ2214" s="2">
        <f t="shared" si="349"/>
        <v>0</v>
      </c>
    </row>
    <row r="2215" spans="1:43">
      <c r="A2215">
        <v>536</v>
      </c>
      <c r="B2215" s="6" t="s">
        <v>636</v>
      </c>
      <c r="C2215" s="7" t="s">
        <v>120</v>
      </c>
      <c r="D2215" s="7" t="s">
        <v>1586</v>
      </c>
      <c r="E2215" s="7">
        <v>1079775</v>
      </c>
      <c r="F2215" s="7">
        <v>102487</v>
      </c>
      <c r="G2215" s="8" t="s">
        <v>1587</v>
      </c>
      <c r="H2215" s="7" t="s">
        <v>83</v>
      </c>
      <c r="I2215" s="7" t="s">
        <v>74</v>
      </c>
      <c r="J2215" s="8" t="s">
        <v>75</v>
      </c>
      <c r="K2215" s="8" t="s">
        <v>1588</v>
      </c>
      <c r="L2215" s="7">
        <v>2019</v>
      </c>
      <c r="M2215" s="9">
        <v>43860</v>
      </c>
      <c r="N2215" s="10" t="s">
        <v>77</v>
      </c>
      <c r="O2215" s="10">
        <v>0</v>
      </c>
      <c r="P2215" s="10" t="s">
        <v>78</v>
      </c>
      <c r="Q2215" s="10" t="s">
        <v>78</v>
      </c>
      <c r="R2215" s="10" t="s">
        <v>78</v>
      </c>
      <c r="S2215" s="10" t="s">
        <v>79</v>
      </c>
      <c r="T2215" s="8" t="s">
        <v>80</v>
      </c>
      <c r="U2215" s="7" t="s">
        <v>735</v>
      </c>
      <c r="V2215" s="8" t="s">
        <v>736</v>
      </c>
      <c r="W2215" s="7" t="s">
        <v>73</v>
      </c>
      <c r="X2215" s="11" t="s">
        <v>84</v>
      </c>
      <c r="Y2215" s="8">
        <v>780</v>
      </c>
      <c r="Z2215" s="8" t="s">
        <v>654</v>
      </c>
      <c r="AA2215" s="7" t="s">
        <v>107</v>
      </c>
      <c r="AB2215" s="12" t="s">
        <v>108</v>
      </c>
      <c r="AC2215" s="4">
        <f t="shared" si="340"/>
        <v>1</v>
      </c>
      <c r="AD2215" s="2">
        <f>IF(COUNTIF(D$2:D2215,D2215)&gt;1,0,1)</f>
        <v>1</v>
      </c>
      <c r="AG2215" s="2">
        <f t="shared" si="341"/>
        <v>0</v>
      </c>
      <c r="AH2215" s="2">
        <f t="shared" si="347"/>
        <v>0</v>
      </c>
      <c r="AI2215" s="2">
        <f t="shared" si="342"/>
        <v>1</v>
      </c>
      <c r="AJ2215" s="44" t="str">
        <f t="shared" si="343"/>
        <v>31001493T30487345V</v>
      </c>
      <c r="AK2215" s="2">
        <f>IF(COUNTIF(AJ$2:AJ2215,AJ2215)&gt;1,0,1)</f>
        <v>1</v>
      </c>
      <c r="AL2215" s="2">
        <f t="shared" si="344"/>
        <v>1</v>
      </c>
      <c r="AM2215" s="2">
        <f t="shared" si="345"/>
        <v>1</v>
      </c>
      <c r="AN2215" s="2">
        <f t="shared" si="346"/>
        <v>0</v>
      </c>
      <c r="AO2215" s="2" t="str">
        <f>VLOOKUP(D2215,'[1]Matriculados PD 2015_2019'!$D:$F,3,0)</f>
        <v>completo</v>
      </c>
      <c r="AP2215" s="2">
        <f t="shared" si="348"/>
        <v>1</v>
      </c>
      <c r="AQ2215" s="2">
        <f t="shared" si="349"/>
        <v>0</v>
      </c>
    </row>
    <row r="2216" spans="1:43">
      <c r="A2216">
        <v>536</v>
      </c>
      <c r="B2216" s="5" t="s">
        <v>636</v>
      </c>
      <c r="C2216" s="13" t="s">
        <v>120</v>
      </c>
      <c r="D2216" s="13" t="s">
        <v>1586</v>
      </c>
      <c r="E2216" s="13">
        <v>1079775</v>
      </c>
      <c r="F2216" s="13">
        <v>102487</v>
      </c>
      <c r="G2216" s="14" t="s">
        <v>1587</v>
      </c>
      <c r="H2216" s="13" t="s">
        <v>83</v>
      </c>
      <c r="I2216" s="13" t="s">
        <v>74</v>
      </c>
      <c r="J2216" s="14" t="s">
        <v>75</v>
      </c>
      <c r="K2216" s="14" t="s">
        <v>1588</v>
      </c>
      <c r="L2216" s="13">
        <v>2019</v>
      </c>
      <c r="M2216" s="15">
        <v>43860</v>
      </c>
      <c r="N2216" s="16" t="s">
        <v>77</v>
      </c>
      <c r="O2216" s="16">
        <v>0</v>
      </c>
      <c r="P2216" s="16" t="s">
        <v>78</v>
      </c>
      <c r="Q2216" s="16" t="s">
        <v>78</v>
      </c>
      <c r="R2216" s="16" t="s">
        <v>78</v>
      </c>
      <c r="S2216" s="16" t="s">
        <v>79</v>
      </c>
      <c r="T2216" s="14" t="s">
        <v>80</v>
      </c>
      <c r="U2216" s="13" t="s">
        <v>756</v>
      </c>
      <c r="V2216" s="14" t="s">
        <v>757</v>
      </c>
      <c r="W2216" s="13" t="s">
        <v>73</v>
      </c>
      <c r="X2216" s="17" t="s">
        <v>179</v>
      </c>
      <c r="Y2216" s="14">
        <v>700</v>
      </c>
      <c r="Z2216" s="14" t="s">
        <v>179</v>
      </c>
      <c r="AA2216" s="13" t="s">
        <v>107</v>
      </c>
      <c r="AB2216" s="18" t="s">
        <v>108</v>
      </c>
      <c r="AC2216" s="4">
        <f t="shared" si="340"/>
        <v>1</v>
      </c>
      <c r="AD2216" s="2">
        <f>IF(COUNTIF(D$2:D2216,D2216)&gt;1,0,1)</f>
        <v>0</v>
      </c>
      <c r="AG2216" s="2">
        <f t="shared" si="341"/>
        <v>0</v>
      </c>
      <c r="AH2216" s="2">
        <f t="shared" si="347"/>
        <v>0</v>
      </c>
      <c r="AI2216" s="2">
        <f t="shared" si="342"/>
        <v>0</v>
      </c>
      <c r="AJ2216" s="44" t="str">
        <f t="shared" si="343"/>
        <v>31001493T30825492H</v>
      </c>
      <c r="AK2216" s="2">
        <f>IF(COUNTIF(AJ$2:AJ2216,AJ2216)&gt;1,0,1)</f>
        <v>1</v>
      </c>
      <c r="AL2216" s="2">
        <f t="shared" si="344"/>
        <v>0</v>
      </c>
      <c r="AM2216" s="2">
        <f t="shared" si="345"/>
        <v>0</v>
      </c>
      <c r="AN2216" s="2">
        <f t="shared" si="346"/>
        <v>0</v>
      </c>
      <c r="AO2216" s="2" t="str">
        <f>VLOOKUP(D2216,'[1]Matriculados PD 2015_2019'!$D:$F,3,0)</f>
        <v>completo</v>
      </c>
      <c r="AP2216" s="2">
        <f t="shared" si="348"/>
        <v>0</v>
      </c>
      <c r="AQ2216" s="2">
        <f t="shared" si="349"/>
        <v>0</v>
      </c>
    </row>
    <row r="2217" spans="1:43">
      <c r="A2217">
        <v>536</v>
      </c>
      <c r="B2217" s="6" t="s">
        <v>636</v>
      </c>
      <c r="C2217" s="7" t="s">
        <v>120</v>
      </c>
      <c r="D2217" s="7" t="s">
        <v>1586</v>
      </c>
      <c r="E2217" s="7">
        <v>1079775</v>
      </c>
      <c r="F2217" s="7">
        <v>102487</v>
      </c>
      <c r="G2217" s="8" t="s">
        <v>1587</v>
      </c>
      <c r="H2217" s="7" t="s">
        <v>83</v>
      </c>
      <c r="I2217" s="7" t="s">
        <v>74</v>
      </c>
      <c r="J2217" s="8" t="s">
        <v>75</v>
      </c>
      <c r="K2217" s="8" t="s">
        <v>1588</v>
      </c>
      <c r="L2217" s="7">
        <v>2019</v>
      </c>
      <c r="M2217" s="9">
        <v>43860</v>
      </c>
      <c r="N2217" s="10" t="s">
        <v>77</v>
      </c>
      <c r="O2217" s="10">
        <v>0</v>
      </c>
      <c r="P2217" s="10" t="s">
        <v>78</v>
      </c>
      <c r="Q2217" s="10" t="s">
        <v>78</v>
      </c>
      <c r="R2217" s="10" t="s">
        <v>78</v>
      </c>
      <c r="S2217" s="10" t="s">
        <v>79</v>
      </c>
      <c r="T2217" s="8" t="s">
        <v>90</v>
      </c>
      <c r="U2217" s="7" t="s">
        <v>735</v>
      </c>
      <c r="V2217" s="8" t="s">
        <v>736</v>
      </c>
      <c r="W2217" s="7" t="s">
        <v>73</v>
      </c>
      <c r="X2217" s="11" t="s">
        <v>84</v>
      </c>
      <c r="Y2217" s="8">
        <v>780</v>
      </c>
      <c r="Z2217" s="8" t="s">
        <v>654</v>
      </c>
      <c r="AA2217" s="7" t="s">
        <v>107</v>
      </c>
      <c r="AB2217" s="12" t="s">
        <v>108</v>
      </c>
      <c r="AC2217" s="4">
        <f t="shared" si="340"/>
        <v>1</v>
      </c>
      <c r="AD2217" s="2">
        <f>IF(COUNTIF(D$2:D2217,D2217)&gt;1,0,1)</f>
        <v>0</v>
      </c>
      <c r="AG2217" s="2">
        <f t="shared" si="341"/>
        <v>0</v>
      </c>
      <c r="AH2217" s="2">
        <f t="shared" si="347"/>
        <v>0</v>
      </c>
      <c r="AI2217" s="2">
        <f t="shared" si="342"/>
        <v>0</v>
      </c>
      <c r="AJ2217" s="44" t="str">
        <f t="shared" si="343"/>
        <v>31001493T30487345V</v>
      </c>
      <c r="AK2217" s="2">
        <f>IF(COUNTIF(AJ$2:AJ2217,AJ2217)&gt;1,0,1)</f>
        <v>0</v>
      </c>
      <c r="AL2217" s="2">
        <f t="shared" si="344"/>
        <v>0</v>
      </c>
      <c r="AM2217" s="2">
        <f t="shared" si="345"/>
        <v>0</v>
      </c>
      <c r="AN2217" s="2">
        <f t="shared" si="346"/>
        <v>0</v>
      </c>
      <c r="AO2217" s="2" t="str">
        <f>VLOOKUP(D2217,'[1]Matriculados PD 2015_2019'!$D:$F,3,0)</f>
        <v>completo</v>
      </c>
      <c r="AP2217" s="2">
        <f t="shared" si="348"/>
        <v>0</v>
      </c>
      <c r="AQ2217" s="2">
        <f t="shared" si="349"/>
        <v>0</v>
      </c>
    </row>
    <row r="2218" spans="1:43">
      <c r="A2218">
        <v>538</v>
      </c>
      <c r="B2218" s="5" t="s">
        <v>870</v>
      </c>
      <c r="C2218" s="13" t="s">
        <v>120</v>
      </c>
      <c r="D2218" s="13" t="s">
        <v>1771</v>
      </c>
      <c r="E2218" s="13">
        <v>10416901</v>
      </c>
      <c r="F2218" s="13">
        <v>102489</v>
      </c>
      <c r="G2218" s="14" t="s">
        <v>1772</v>
      </c>
      <c r="H2218" s="13" t="s">
        <v>83</v>
      </c>
      <c r="I2218" s="13" t="s">
        <v>74</v>
      </c>
      <c r="J2218" s="14" t="s">
        <v>75</v>
      </c>
      <c r="K2218" s="14" t="s">
        <v>1773</v>
      </c>
      <c r="L2218" s="13">
        <v>2019</v>
      </c>
      <c r="M2218" s="15">
        <v>44029</v>
      </c>
      <c r="N2218" s="16" t="s">
        <v>77</v>
      </c>
      <c r="O2218" s="16">
        <v>0</v>
      </c>
      <c r="P2218" s="16" t="s">
        <v>78</v>
      </c>
      <c r="Q2218" s="16" t="s">
        <v>79</v>
      </c>
      <c r="R2218" s="16" t="s">
        <v>78</v>
      </c>
      <c r="S2218" s="16" t="s">
        <v>78</v>
      </c>
      <c r="T2218" s="14" t="s">
        <v>80</v>
      </c>
      <c r="U2218" s="13" t="s">
        <v>885</v>
      </c>
      <c r="V2218" s="14" t="s">
        <v>886</v>
      </c>
      <c r="W2218" s="13" t="s">
        <v>83</v>
      </c>
      <c r="X2218" s="17" t="s">
        <v>779</v>
      </c>
      <c r="Y2218" s="14">
        <v>465</v>
      </c>
      <c r="Z2218" s="14" t="s">
        <v>780</v>
      </c>
      <c r="AA2218" s="13" t="s">
        <v>781</v>
      </c>
      <c r="AB2218" s="18" t="s">
        <v>782</v>
      </c>
      <c r="AC2218" s="4">
        <f t="shared" si="340"/>
        <v>1</v>
      </c>
      <c r="AD2218" s="2">
        <f>IF(COUNTIF(D$2:D2218,D2218)&gt;1,0,1)</f>
        <v>1</v>
      </c>
      <c r="AG2218" s="2">
        <f t="shared" si="341"/>
        <v>1</v>
      </c>
      <c r="AH2218" s="2">
        <f t="shared" si="347"/>
        <v>0</v>
      </c>
      <c r="AI2218" s="2">
        <f t="shared" si="342"/>
        <v>1</v>
      </c>
      <c r="AJ2218" s="44" t="str">
        <f t="shared" si="343"/>
        <v>30980285K30412993R</v>
      </c>
      <c r="AK2218" s="2">
        <f>IF(COUNTIF(AJ$2:AJ2218,AJ2218)&gt;1,0,1)</f>
        <v>1</v>
      </c>
      <c r="AL2218" s="2">
        <f t="shared" si="344"/>
        <v>0</v>
      </c>
      <c r="AM2218" s="2">
        <f t="shared" si="345"/>
        <v>0</v>
      </c>
      <c r="AN2218" s="2">
        <f t="shared" si="346"/>
        <v>0</v>
      </c>
      <c r="AO2218" s="2" t="str">
        <f>VLOOKUP(D2218,'[1]Matriculados PD 2015_2019'!$D:$F,3,0)</f>
        <v>parcial</v>
      </c>
      <c r="AP2218" s="2">
        <f t="shared" si="348"/>
        <v>0</v>
      </c>
      <c r="AQ2218" s="2">
        <f t="shared" si="349"/>
        <v>1</v>
      </c>
    </row>
    <row r="2219" spans="1:43">
      <c r="A2219">
        <v>538</v>
      </c>
      <c r="B2219" s="6" t="s">
        <v>870</v>
      </c>
      <c r="C2219" s="7" t="s">
        <v>120</v>
      </c>
      <c r="D2219" s="7" t="s">
        <v>1771</v>
      </c>
      <c r="E2219" s="7">
        <v>10416901</v>
      </c>
      <c r="F2219" s="7">
        <v>102489</v>
      </c>
      <c r="G2219" s="8" t="s">
        <v>1772</v>
      </c>
      <c r="H2219" s="7" t="s">
        <v>83</v>
      </c>
      <c r="I2219" s="7" t="s">
        <v>74</v>
      </c>
      <c r="J2219" s="8" t="s">
        <v>75</v>
      </c>
      <c r="K2219" s="8" t="s">
        <v>1773</v>
      </c>
      <c r="L2219" s="7">
        <v>2019</v>
      </c>
      <c r="M2219" s="9">
        <v>44029</v>
      </c>
      <c r="N2219" s="10" t="s">
        <v>77</v>
      </c>
      <c r="O2219" s="10">
        <v>0</v>
      </c>
      <c r="P2219" s="10" t="s">
        <v>78</v>
      </c>
      <c r="Q2219" s="10" t="s">
        <v>79</v>
      </c>
      <c r="R2219" s="10" t="s">
        <v>78</v>
      </c>
      <c r="S2219" s="10" t="s">
        <v>78</v>
      </c>
      <c r="T2219" s="8" t="s">
        <v>90</v>
      </c>
      <c r="U2219" s="7" t="s">
        <v>885</v>
      </c>
      <c r="V2219" s="8" t="s">
        <v>886</v>
      </c>
      <c r="W2219" s="7" t="s">
        <v>83</v>
      </c>
      <c r="X2219" s="11" t="s">
        <v>779</v>
      </c>
      <c r="Y2219" s="8">
        <v>465</v>
      </c>
      <c r="Z2219" s="8" t="s">
        <v>780</v>
      </c>
      <c r="AA2219" s="7" t="s">
        <v>781</v>
      </c>
      <c r="AB2219" s="12" t="s">
        <v>782</v>
      </c>
      <c r="AC2219" s="4">
        <f t="shared" si="340"/>
        <v>1</v>
      </c>
      <c r="AD2219" s="2">
        <f>IF(COUNTIF(D$2:D2219,D2219)&gt;1,0,1)</f>
        <v>0</v>
      </c>
      <c r="AG2219" s="2">
        <f t="shared" si="341"/>
        <v>0</v>
      </c>
      <c r="AH2219" s="2">
        <f t="shared" si="347"/>
        <v>0</v>
      </c>
      <c r="AI2219" s="2">
        <f t="shared" si="342"/>
        <v>0</v>
      </c>
      <c r="AJ2219" s="44" t="str">
        <f t="shared" si="343"/>
        <v>30980285K30412993R</v>
      </c>
      <c r="AK2219" s="2">
        <f>IF(COUNTIF(AJ$2:AJ2219,AJ2219)&gt;1,0,1)</f>
        <v>0</v>
      </c>
      <c r="AL2219" s="2">
        <f t="shared" si="344"/>
        <v>0</v>
      </c>
      <c r="AM2219" s="2">
        <f t="shared" si="345"/>
        <v>0</v>
      </c>
      <c r="AN2219" s="2">
        <f t="shared" si="346"/>
        <v>0</v>
      </c>
      <c r="AO2219" s="2" t="str">
        <f>VLOOKUP(D2219,'[1]Matriculados PD 2015_2019'!$D:$F,3,0)</f>
        <v>parcial</v>
      </c>
      <c r="AP2219" s="2">
        <f t="shared" si="348"/>
        <v>0</v>
      </c>
      <c r="AQ2219" s="2">
        <f t="shared" si="349"/>
        <v>0</v>
      </c>
    </row>
    <row r="2220" spans="1:43">
      <c r="A2220">
        <v>531</v>
      </c>
      <c r="B2220" s="5" t="s">
        <v>277</v>
      </c>
      <c r="C2220" s="13" t="s">
        <v>120</v>
      </c>
      <c r="D2220" s="13" t="s">
        <v>1290</v>
      </c>
      <c r="E2220" s="13">
        <v>20101422</v>
      </c>
      <c r="F2220" s="13">
        <v>102482</v>
      </c>
      <c r="G2220" s="14" t="s">
        <v>1291</v>
      </c>
      <c r="H2220" s="13" t="s">
        <v>83</v>
      </c>
      <c r="I2220" s="13" t="s">
        <v>301</v>
      </c>
      <c r="J2220" s="14" t="s">
        <v>75</v>
      </c>
      <c r="K2220" s="14" t="s">
        <v>1292</v>
      </c>
      <c r="L2220" s="13">
        <v>2019</v>
      </c>
      <c r="M2220" s="15">
        <v>43749</v>
      </c>
      <c r="N2220" s="16" t="s">
        <v>77</v>
      </c>
      <c r="O2220" s="16">
        <v>0</v>
      </c>
      <c r="P2220" s="16" t="s">
        <v>78</v>
      </c>
      <c r="Q2220" s="16" t="s">
        <v>78</v>
      </c>
      <c r="R2220" s="16" t="s">
        <v>78</v>
      </c>
      <c r="S2220" s="16" t="s">
        <v>78</v>
      </c>
      <c r="T2220" s="14" t="s">
        <v>80</v>
      </c>
      <c r="U2220" s="13" t="s">
        <v>337</v>
      </c>
      <c r="V2220" s="14" t="s">
        <v>338</v>
      </c>
      <c r="W2220" s="13" t="s">
        <v>73</v>
      </c>
      <c r="X2220" s="17" t="s">
        <v>1973</v>
      </c>
      <c r="Y2220" s="14">
        <v>255</v>
      </c>
      <c r="Z2220" s="14" t="s">
        <v>89</v>
      </c>
      <c r="AA2220" s="13" t="s">
        <v>79</v>
      </c>
      <c r="AB2220" s="18" t="s">
        <v>86</v>
      </c>
      <c r="AC2220" s="4">
        <f t="shared" si="340"/>
        <v>1</v>
      </c>
      <c r="AD2220" s="2">
        <f>IF(COUNTIF(D$2:D2220,D2220)&gt;1,0,1)</f>
        <v>1</v>
      </c>
      <c r="AG2220" s="2">
        <f t="shared" si="341"/>
        <v>0</v>
      </c>
      <c r="AH2220" s="2">
        <f t="shared" si="347"/>
        <v>0</v>
      </c>
      <c r="AI2220" s="2">
        <f t="shared" si="342"/>
        <v>1</v>
      </c>
      <c r="AJ2220" s="44" t="str">
        <f t="shared" si="343"/>
        <v>YB206255209726206N</v>
      </c>
      <c r="AK2220" s="2">
        <f>IF(COUNTIF(AJ$2:AJ2220,AJ2220)&gt;1,0,1)</f>
        <v>1</v>
      </c>
      <c r="AL2220" s="2">
        <f t="shared" si="344"/>
        <v>1</v>
      </c>
      <c r="AM2220" s="2">
        <f t="shared" si="345"/>
        <v>0</v>
      </c>
      <c r="AN2220" s="2">
        <f t="shared" si="346"/>
        <v>1</v>
      </c>
      <c r="AO2220" s="2" t="str">
        <f>VLOOKUP(D2220,'[1]Matriculados PD 2015_2019'!$D:$F,3,0)</f>
        <v>completo</v>
      </c>
      <c r="AP2220" s="2">
        <f t="shared" si="348"/>
        <v>1</v>
      </c>
      <c r="AQ2220" s="2">
        <f t="shared" si="349"/>
        <v>0</v>
      </c>
    </row>
    <row r="2221" spans="1:43">
      <c r="A2221">
        <v>531</v>
      </c>
      <c r="B2221" s="6" t="s">
        <v>277</v>
      </c>
      <c r="C2221" s="7" t="s">
        <v>120</v>
      </c>
      <c r="D2221" s="7" t="s">
        <v>1290</v>
      </c>
      <c r="E2221" s="7">
        <v>20101422</v>
      </c>
      <c r="F2221" s="7">
        <v>102482</v>
      </c>
      <c r="G2221" s="8" t="s">
        <v>1291</v>
      </c>
      <c r="H2221" s="7" t="s">
        <v>83</v>
      </c>
      <c r="I2221" s="7" t="s">
        <v>301</v>
      </c>
      <c r="J2221" s="8" t="s">
        <v>75</v>
      </c>
      <c r="K2221" s="8" t="s">
        <v>1292</v>
      </c>
      <c r="L2221" s="7">
        <v>2019</v>
      </c>
      <c r="M2221" s="9">
        <v>43749</v>
      </c>
      <c r="N2221" s="10" t="s">
        <v>77</v>
      </c>
      <c r="O2221" s="10">
        <v>0</v>
      </c>
      <c r="P2221" s="10" t="s">
        <v>78</v>
      </c>
      <c r="Q2221" s="10" t="s">
        <v>78</v>
      </c>
      <c r="R2221" s="10" t="s">
        <v>78</v>
      </c>
      <c r="S2221" s="10" t="s">
        <v>78</v>
      </c>
      <c r="T2221" s="8" t="s">
        <v>80</v>
      </c>
      <c r="U2221" s="7" t="s">
        <v>305</v>
      </c>
      <c r="V2221" s="8" t="s">
        <v>306</v>
      </c>
      <c r="W2221" s="7" t="s">
        <v>83</v>
      </c>
      <c r="X2221" s="11" t="s">
        <v>1973</v>
      </c>
      <c r="Y2221" s="8">
        <v>255</v>
      </c>
      <c r="Z2221" s="8" t="s">
        <v>89</v>
      </c>
      <c r="AA2221" s="7" t="s">
        <v>79</v>
      </c>
      <c r="AB2221" s="12" t="s">
        <v>86</v>
      </c>
      <c r="AC2221" s="4">
        <f t="shared" si="340"/>
        <v>1</v>
      </c>
      <c r="AD2221" s="2">
        <f>IF(COUNTIF(D$2:D2221,D2221)&gt;1,0,1)</f>
        <v>0</v>
      </c>
      <c r="AG2221" s="2">
        <f t="shared" si="341"/>
        <v>0</v>
      </c>
      <c r="AH2221" s="2">
        <f t="shared" si="347"/>
        <v>0</v>
      </c>
      <c r="AI2221" s="2">
        <f t="shared" si="342"/>
        <v>0</v>
      </c>
      <c r="AJ2221" s="44" t="str">
        <f t="shared" si="343"/>
        <v>YB206255275233912S</v>
      </c>
      <c r="AK2221" s="2">
        <f>IF(COUNTIF(AJ$2:AJ2221,AJ2221)&gt;1,0,1)</f>
        <v>1</v>
      </c>
      <c r="AL2221" s="2">
        <f t="shared" si="344"/>
        <v>0</v>
      </c>
      <c r="AM2221" s="2">
        <f t="shared" si="345"/>
        <v>0</v>
      </c>
      <c r="AN2221" s="2">
        <f t="shared" si="346"/>
        <v>0</v>
      </c>
      <c r="AO2221" s="2" t="str">
        <f>VLOOKUP(D2221,'[1]Matriculados PD 2015_2019'!$D:$F,3,0)</f>
        <v>completo</v>
      </c>
      <c r="AP2221" s="2">
        <f t="shared" si="348"/>
        <v>0</v>
      </c>
      <c r="AQ2221" s="2">
        <f t="shared" si="349"/>
        <v>0</v>
      </c>
    </row>
    <row r="2222" spans="1:43">
      <c r="A2222">
        <v>531</v>
      </c>
      <c r="B2222" s="5" t="s">
        <v>277</v>
      </c>
      <c r="C2222" s="13" t="s">
        <v>120</v>
      </c>
      <c r="D2222" s="13" t="s">
        <v>1290</v>
      </c>
      <c r="E2222" s="13">
        <v>20101422</v>
      </c>
      <c r="F2222" s="13">
        <v>102482</v>
      </c>
      <c r="G2222" s="14" t="s">
        <v>1291</v>
      </c>
      <c r="H2222" s="13" t="s">
        <v>83</v>
      </c>
      <c r="I2222" s="13" t="s">
        <v>301</v>
      </c>
      <c r="J2222" s="14" t="s">
        <v>75</v>
      </c>
      <c r="K2222" s="14" t="s">
        <v>1292</v>
      </c>
      <c r="L2222" s="13">
        <v>2019</v>
      </c>
      <c r="M2222" s="15">
        <v>43749</v>
      </c>
      <c r="N2222" s="16" t="s">
        <v>77</v>
      </c>
      <c r="O2222" s="16">
        <v>0</v>
      </c>
      <c r="P2222" s="16" t="s">
        <v>78</v>
      </c>
      <c r="Q2222" s="16" t="s">
        <v>78</v>
      </c>
      <c r="R2222" s="16" t="s">
        <v>78</v>
      </c>
      <c r="S2222" s="16" t="s">
        <v>78</v>
      </c>
      <c r="T2222" s="14" t="s">
        <v>90</v>
      </c>
      <c r="U2222" s="13" t="s">
        <v>305</v>
      </c>
      <c r="V2222" s="14" t="s">
        <v>306</v>
      </c>
      <c r="W2222" s="13" t="s">
        <v>83</v>
      </c>
      <c r="X2222" s="17" t="s">
        <v>1973</v>
      </c>
      <c r="Y2222" s="14">
        <v>255</v>
      </c>
      <c r="Z2222" s="14" t="s">
        <v>89</v>
      </c>
      <c r="AA2222" s="13" t="s">
        <v>79</v>
      </c>
      <c r="AB2222" s="18" t="s">
        <v>86</v>
      </c>
      <c r="AC2222" s="4">
        <f t="shared" si="340"/>
        <v>1</v>
      </c>
      <c r="AD2222" s="2">
        <f>IF(COUNTIF(D$2:D2222,D2222)&gt;1,0,1)</f>
        <v>0</v>
      </c>
      <c r="AG2222" s="2">
        <f t="shared" si="341"/>
        <v>0</v>
      </c>
      <c r="AH2222" s="2">
        <f t="shared" si="347"/>
        <v>0</v>
      </c>
      <c r="AI2222" s="2">
        <f t="shared" si="342"/>
        <v>0</v>
      </c>
      <c r="AJ2222" s="44" t="str">
        <f t="shared" si="343"/>
        <v>YB206255275233912S</v>
      </c>
      <c r="AK2222" s="2">
        <f>IF(COUNTIF(AJ$2:AJ2222,AJ2222)&gt;1,0,1)</f>
        <v>0</v>
      </c>
      <c r="AL2222" s="2">
        <f t="shared" si="344"/>
        <v>0</v>
      </c>
      <c r="AM2222" s="2">
        <f t="shared" si="345"/>
        <v>0</v>
      </c>
      <c r="AN2222" s="2">
        <f t="shared" si="346"/>
        <v>0</v>
      </c>
      <c r="AO2222" s="2" t="str">
        <f>VLOOKUP(D2222,'[1]Matriculados PD 2015_2019'!$D:$F,3,0)</f>
        <v>completo</v>
      </c>
      <c r="AP2222" s="2">
        <f t="shared" si="348"/>
        <v>0</v>
      </c>
      <c r="AQ2222" s="2">
        <f t="shared" si="349"/>
        <v>0</v>
      </c>
    </row>
    <row r="2223" spans="1:43">
      <c r="A2223">
        <v>530</v>
      </c>
      <c r="B2223" s="6" t="s">
        <v>1</v>
      </c>
      <c r="C2223" s="7" t="s">
        <v>120</v>
      </c>
      <c r="D2223" s="7" t="s">
        <v>1184</v>
      </c>
      <c r="E2223" s="7">
        <v>20100257</v>
      </c>
      <c r="F2223" s="7">
        <v>102481</v>
      </c>
      <c r="G2223" s="8" t="s">
        <v>1185</v>
      </c>
      <c r="H2223" s="7" t="s">
        <v>73</v>
      </c>
      <c r="I2223" s="7" t="s">
        <v>810</v>
      </c>
      <c r="J2223" s="8" t="s">
        <v>75</v>
      </c>
      <c r="K2223" s="8" t="s">
        <v>1186</v>
      </c>
      <c r="L2223" s="7">
        <v>2019</v>
      </c>
      <c r="M2223" s="9">
        <v>43753</v>
      </c>
      <c r="N2223" s="10" t="s">
        <v>77</v>
      </c>
      <c r="O2223" s="10">
        <v>0</v>
      </c>
      <c r="P2223" s="10" t="s">
        <v>78</v>
      </c>
      <c r="Q2223" s="10" t="s">
        <v>78</v>
      </c>
      <c r="R2223" s="10" t="s">
        <v>78</v>
      </c>
      <c r="S2223" s="10" t="s">
        <v>78</v>
      </c>
      <c r="T2223" s="8" t="s">
        <v>80</v>
      </c>
      <c r="U2223" s="7" t="s">
        <v>1187</v>
      </c>
      <c r="V2223" s="8" t="s">
        <v>1188</v>
      </c>
      <c r="W2223" s="7" t="s">
        <v>83</v>
      </c>
      <c r="X2223" s="11" t="s">
        <v>129</v>
      </c>
      <c r="Y2223" s="8">
        <v>60</v>
      </c>
      <c r="Z2223" s="8" t="s">
        <v>129</v>
      </c>
      <c r="AA2223" s="7" t="s">
        <v>99</v>
      </c>
      <c r="AB2223" s="12" t="s">
        <v>100</v>
      </c>
      <c r="AC2223" s="4">
        <f t="shared" si="340"/>
        <v>1</v>
      </c>
      <c r="AD2223" s="2">
        <f>IF(COUNTIF(D$2:D2223,D2223)&gt;1,0,1)</f>
        <v>1</v>
      </c>
      <c r="AG2223" s="2">
        <f t="shared" si="341"/>
        <v>0</v>
      </c>
      <c r="AH2223" s="2">
        <f t="shared" si="347"/>
        <v>0</v>
      </c>
      <c r="AI2223" s="2">
        <f t="shared" si="342"/>
        <v>1</v>
      </c>
      <c r="AJ2223" s="44" t="str">
        <f t="shared" si="343"/>
        <v>U3603027630826223J</v>
      </c>
      <c r="AK2223" s="2">
        <f>IF(COUNTIF(AJ$2:AJ2223,AJ2223)&gt;1,0,1)</f>
        <v>1</v>
      </c>
      <c r="AL2223" s="2">
        <f t="shared" si="344"/>
        <v>1</v>
      </c>
      <c r="AM2223" s="2">
        <f t="shared" si="345"/>
        <v>0</v>
      </c>
      <c r="AN2223" s="2">
        <f t="shared" si="346"/>
        <v>1</v>
      </c>
      <c r="AO2223" s="2" t="str">
        <f>VLOOKUP(D2223,'[1]Matriculados PD 2015_2019'!$D:$F,3,0)</f>
        <v>completo</v>
      </c>
      <c r="AP2223" s="2">
        <f t="shared" si="348"/>
        <v>1</v>
      </c>
      <c r="AQ2223" s="2">
        <f t="shared" si="349"/>
        <v>0</v>
      </c>
    </row>
    <row r="2224" spans="1:43">
      <c r="A2224">
        <v>530</v>
      </c>
      <c r="B2224" s="5" t="s">
        <v>1</v>
      </c>
      <c r="C2224" s="13" t="s">
        <v>120</v>
      </c>
      <c r="D2224" s="13" t="s">
        <v>1184</v>
      </c>
      <c r="E2224" s="13">
        <v>20100257</v>
      </c>
      <c r="F2224" s="13">
        <v>102481</v>
      </c>
      <c r="G2224" s="14" t="s">
        <v>1185</v>
      </c>
      <c r="H2224" s="13" t="s">
        <v>73</v>
      </c>
      <c r="I2224" s="13" t="s">
        <v>810</v>
      </c>
      <c r="J2224" s="14" t="s">
        <v>75</v>
      </c>
      <c r="K2224" s="14" t="s">
        <v>1186</v>
      </c>
      <c r="L2224" s="13">
        <v>2019</v>
      </c>
      <c r="M2224" s="15">
        <v>43753</v>
      </c>
      <c r="N2224" s="16" t="s">
        <v>77</v>
      </c>
      <c r="O2224" s="16">
        <v>0</v>
      </c>
      <c r="P2224" s="16" t="s">
        <v>78</v>
      </c>
      <c r="Q2224" s="16" t="s">
        <v>78</v>
      </c>
      <c r="R2224" s="16" t="s">
        <v>78</v>
      </c>
      <c r="S2224" s="16" t="s">
        <v>78</v>
      </c>
      <c r="T2224" s="14" t="s">
        <v>80</v>
      </c>
      <c r="U2224" s="13" t="s">
        <v>1189</v>
      </c>
      <c r="V2224" s="14" t="s">
        <v>1190</v>
      </c>
      <c r="W2224" s="13"/>
      <c r="X2224" s="17"/>
      <c r="Y2224" s="14"/>
      <c r="Z2224" s="14"/>
      <c r="AA2224" s="13"/>
      <c r="AB2224" s="18"/>
      <c r="AC2224" s="4">
        <f t="shared" si="340"/>
        <v>1</v>
      </c>
      <c r="AD2224" s="2">
        <f>IF(COUNTIF(D$2:D2224,D2224)&gt;1,0,1)</f>
        <v>0</v>
      </c>
      <c r="AG2224" s="2">
        <f t="shared" si="341"/>
        <v>0</v>
      </c>
      <c r="AH2224" s="2">
        <f t="shared" si="347"/>
        <v>0</v>
      </c>
      <c r="AI2224" s="2">
        <f t="shared" si="342"/>
        <v>0</v>
      </c>
      <c r="AJ2224" s="44" t="str">
        <f t="shared" si="343"/>
        <v>U36030276Y3984990R</v>
      </c>
      <c r="AK2224" s="2">
        <f>IF(COUNTIF(AJ$2:AJ2224,AJ2224)&gt;1,0,1)</f>
        <v>1</v>
      </c>
      <c r="AL2224" s="2">
        <f t="shared" si="344"/>
        <v>0</v>
      </c>
      <c r="AM2224" s="2">
        <f t="shared" si="345"/>
        <v>0</v>
      </c>
      <c r="AN2224" s="2">
        <f t="shared" si="346"/>
        <v>0</v>
      </c>
      <c r="AO2224" s="2" t="str">
        <f>VLOOKUP(D2224,'[1]Matriculados PD 2015_2019'!$D:$F,3,0)</f>
        <v>completo</v>
      </c>
      <c r="AP2224" s="2">
        <f t="shared" si="348"/>
        <v>0</v>
      </c>
      <c r="AQ2224" s="2">
        <f t="shared" si="349"/>
        <v>0</v>
      </c>
    </row>
    <row r="2225" spans="1:43">
      <c r="A2225">
        <v>530</v>
      </c>
      <c r="B2225" s="6" t="s">
        <v>1</v>
      </c>
      <c r="C2225" s="7" t="s">
        <v>120</v>
      </c>
      <c r="D2225" s="7" t="s">
        <v>1184</v>
      </c>
      <c r="E2225" s="7">
        <v>20100257</v>
      </c>
      <c r="F2225" s="7">
        <v>102481</v>
      </c>
      <c r="G2225" s="8" t="s">
        <v>1185</v>
      </c>
      <c r="H2225" s="7" t="s">
        <v>73</v>
      </c>
      <c r="I2225" s="7" t="s">
        <v>810</v>
      </c>
      <c r="J2225" s="8" t="s">
        <v>75</v>
      </c>
      <c r="K2225" s="8" t="s">
        <v>1186</v>
      </c>
      <c r="L2225" s="7">
        <v>2019</v>
      </c>
      <c r="M2225" s="9">
        <v>43753</v>
      </c>
      <c r="N2225" s="10" t="s">
        <v>77</v>
      </c>
      <c r="O2225" s="10">
        <v>0</v>
      </c>
      <c r="P2225" s="10" t="s">
        <v>78</v>
      </c>
      <c r="Q2225" s="10" t="s">
        <v>78</v>
      </c>
      <c r="R2225" s="10" t="s">
        <v>78</v>
      </c>
      <c r="S2225" s="10" t="s">
        <v>78</v>
      </c>
      <c r="T2225" s="8" t="s">
        <v>90</v>
      </c>
      <c r="U2225" s="7" t="s">
        <v>1187</v>
      </c>
      <c r="V2225" s="8" t="s">
        <v>1188</v>
      </c>
      <c r="W2225" s="7" t="s">
        <v>83</v>
      </c>
      <c r="X2225" s="11" t="s">
        <v>129</v>
      </c>
      <c r="Y2225" s="8">
        <v>60</v>
      </c>
      <c r="Z2225" s="8" t="s">
        <v>129</v>
      </c>
      <c r="AA2225" s="7" t="s">
        <v>99</v>
      </c>
      <c r="AB2225" s="12" t="s">
        <v>100</v>
      </c>
      <c r="AC2225" s="4">
        <f t="shared" si="340"/>
        <v>1</v>
      </c>
      <c r="AD2225" s="2">
        <f>IF(COUNTIF(D$2:D2225,D2225)&gt;1,0,1)</f>
        <v>0</v>
      </c>
      <c r="AG2225" s="2">
        <f t="shared" si="341"/>
        <v>0</v>
      </c>
      <c r="AH2225" s="2">
        <f t="shared" si="347"/>
        <v>0</v>
      </c>
      <c r="AI2225" s="2">
        <f t="shared" si="342"/>
        <v>0</v>
      </c>
      <c r="AJ2225" s="44" t="str">
        <f t="shared" si="343"/>
        <v>U3603027630826223J</v>
      </c>
      <c r="AK2225" s="2">
        <f>IF(COUNTIF(AJ$2:AJ2225,AJ2225)&gt;1,0,1)</f>
        <v>0</v>
      </c>
      <c r="AL2225" s="2">
        <f t="shared" si="344"/>
        <v>0</v>
      </c>
      <c r="AM2225" s="2">
        <f t="shared" si="345"/>
        <v>0</v>
      </c>
      <c r="AN2225" s="2">
        <f t="shared" si="346"/>
        <v>0</v>
      </c>
      <c r="AO2225" s="2" t="str">
        <f>VLOOKUP(D2225,'[1]Matriculados PD 2015_2019'!$D:$F,3,0)</f>
        <v>completo</v>
      </c>
      <c r="AP2225" s="2">
        <f t="shared" si="348"/>
        <v>0</v>
      </c>
      <c r="AQ2225" s="2">
        <f t="shared" si="349"/>
        <v>0</v>
      </c>
    </row>
    <row r="2226" spans="1:43">
      <c r="A2226">
        <v>536</v>
      </c>
      <c r="B2226" s="5" t="s">
        <v>636</v>
      </c>
      <c r="C2226" s="13" t="s">
        <v>120</v>
      </c>
      <c r="D2226" s="13" t="s">
        <v>1608</v>
      </c>
      <c r="E2226" s="13">
        <v>10037011</v>
      </c>
      <c r="F2226" s="13">
        <v>102487</v>
      </c>
      <c r="G2226" s="14" t="s">
        <v>1609</v>
      </c>
      <c r="H2226" s="13" t="s">
        <v>83</v>
      </c>
      <c r="I2226" s="13" t="s">
        <v>74</v>
      </c>
      <c r="J2226" s="14" t="s">
        <v>75</v>
      </c>
      <c r="K2226" s="14" t="s">
        <v>1610</v>
      </c>
      <c r="L2226" s="13">
        <v>2019</v>
      </c>
      <c r="M2226" s="15">
        <v>43819</v>
      </c>
      <c r="N2226" s="16" t="s">
        <v>77</v>
      </c>
      <c r="O2226" s="16">
        <v>0</v>
      </c>
      <c r="P2226" s="16" t="s">
        <v>78</v>
      </c>
      <c r="Q2226" s="16" t="s">
        <v>78</v>
      </c>
      <c r="R2226" s="16" t="s">
        <v>78</v>
      </c>
      <c r="S2226" s="16" t="s">
        <v>79</v>
      </c>
      <c r="T2226" s="14" t="s">
        <v>80</v>
      </c>
      <c r="U2226" s="13" t="s">
        <v>1514</v>
      </c>
      <c r="V2226" s="14" t="s">
        <v>1515</v>
      </c>
      <c r="W2226" s="13" t="s">
        <v>83</v>
      </c>
      <c r="X2226" s="17" t="s">
        <v>4692</v>
      </c>
      <c r="Y2226" s="14">
        <v>385</v>
      </c>
      <c r="Z2226" s="14" t="s">
        <v>706</v>
      </c>
      <c r="AA2226" s="13" t="s">
        <v>99</v>
      </c>
      <c r="AB2226" s="18" t="s">
        <v>100</v>
      </c>
      <c r="AC2226" s="4">
        <f t="shared" si="340"/>
        <v>1</v>
      </c>
      <c r="AD2226" s="2">
        <f>IF(COUNTIF(D$2:D2226,D2226)&gt;1,0,1)</f>
        <v>1</v>
      </c>
      <c r="AG2226" s="2">
        <f t="shared" si="341"/>
        <v>0</v>
      </c>
      <c r="AH2226" s="2">
        <f t="shared" si="347"/>
        <v>0</v>
      </c>
      <c r="AI2226" s="2">
        <f t="shared" si="342"/>
        <v>1</v>
      </c>
      <c r="AJ2226" s="44" t="str">
        <f t="shared" si="343"/>
        <v>44362660F30505815H</v>
      </c>
      <c r="AK2226" s="2">
        <f>IF(COUNTIF(AJ$2:AJ2226,AJ2226)&gt;1,0,1)</f>
        <v>1</v>
      </c>
      <c r="AL2226" s="2">
        <f t="shared" si="344"/>
        <v>1</v>
      </c>
      <c r="AM2226" s="2">
        <f t="shared" si="345"/>
        <v>1</v>
      </c>
      <c r="AN2226" s="2">
        <f t="shared" si="346"/>
        <v>0</v>
      </c>
      <c r="AO2226" s="2" t="str">
        <f>VLOOKUP(D2226,'[1]Matriculados PD 2015_2019'!$D:$F,3,0)</f>
        <v>completo</v>
      </c>
      <c r="AP2226" s="2">
        <f t="shared" si="348"/>
        <v>1</v>
      </c>
      <c r="AQ2226" s="2">
        <f t="shared" si="349"/>
        <v>0</v>
      </c>
    </row>
    <row r="2227" spans="1:43">
      <c r="A2227">
        <v>536</v>
      </c>
      <c r="B2227" s="6" t="s">
        <v>636</v>
      </c>
      <c r="C2227" s="7" t="s">
        <v>120</v>
      </c>
      <c r="D2227" s="7" t="s">
        <v>1608</v>
      </c>
      <c r="E2227" s="7">
        <v>10037011</v>
      </c>
      <c r="F2227" s="7">
        <v>102487</v>
      </c>
      <c r="G2227" s="8" t="s">
        <v>1609</v>
      </c>
      <c r="H2227" s="7" t="s">
        <v>83</v>
      </c>
      <c r="I2227" s="7" t="s">
        <v>74</v>
      </c>
      <c r="J2227" s="8" t="s">
        <v>75</v>
      </c>
      <c r="K2227" s="8" t="s">
        <v>1610</v>
      </c>
      <c r="L2227" s="7">
        <v>2019</v>
      </c>
      <c r="M2227" s="9">
        <v>43819</v>
      </c>
      <c r="N2227" s="10" t="s">
        <v>77</v>
      </c>
      <c r="O2227" s="10">
        <v>0</v>
      </c>
      <c r="P2227" s="10" t="s">
        <v>78</v>
      </c>
      <c r="Q2227" s="10" t="s">
        <v>78</v>
      </c>
      <c r="R2227" s="10" t="s">
        <v>78</v>
      </c>
      <c r="S2227" s="10" t="s">
        <v>79</v>
      </c>
      <c r="T2227" s="8" t="s">
        <v>80</v>
      </c>
      <c r="U2227" s="7" t="s">
        <v>1611</v>
      </c>
      <c r="V2227" s="8" t="s">
        <v>1612</v>
      </c>
      <c r="W2227" s="7" t="s">
        <v>83</v>
      </c>
      <c r="X2227" s="11" t="s">
        <v>4695</v>
      </c>
      <c r="Y2227" s="8">
        <v>535</v>
      </c>
      <c r="Z2227" s="8" t="s">
        <v>1458</v>
      </c>
      <c r="AA2227" s="7" t="s">
        <v>107</v>
      </c>
      <c r="AB2227" s="12" t="s">
        <v>108</v>
      </c>
      <c r="AC2227" s="4">
        <f t="shared" si="340"/>
        <v>1</v>
      </c>
      <c r="AD2227" s="2">
        <f>IF(COUNTIF(D$2:D2227,D2227)&gt;1,0,1)</f>
        <v>0</v>
      </c>
      <c r="AG2227" s="2">
        <f t="shared" si="341"/>
        <v>0</v>
      </c>
      <c r="AH2227" s="2">
        <f t="shared" si="347"/>
        <v>0</v>
      </c>
      <c r="AI2227" s="2">
        <f t="shared" si="342"/>
        <v>0</v>
      </c>
      <c r="AJ2227" s="44" t="str">
        <f t="shared" si="343"/>
        <v>44362660F30537627K</v>
      </c>
      <c r="AK2227" s="2">
        <f>IF(COUNTIF(AJ$2:AJ2227,AJ2227)&gt;1,0,1)</f>
        <v>1</v>
      </c>
      <c r="AL2227" s="2">
        <f t="shared" si="344"/>
        <v>0</v>
      </c>
      <c r="AM2227" s="2">
        <f t="shared" si="345"/>
        <v>0</v>
      </c>
      <c r="AN2227" s="2">
        <f t="shared" si="346"/>
        <v>0</v>
      </c>
      <c r="AO2227" s="2" t="str">
        <f>VLOOKUP(D2227,'[1]Matriculados PD 2015_2019'!$D:$F,3,0)</f>
        <v>completo</v>
      </c>
      <c r="AP2227" s="2">
        <f t="shared" si="348"/>
        <v>0</v>
      </c>
      <c r="AQ2227" s="2">
        <f t="shared" si="349"/>
        <v>0</v>
      </c>
    </row>
    <row r="2228" spans="1:43">
      <c r="A2228">
        <v>536</v>
      </c>
      <c r="B2228" s="5" t="s">
        <v>636</v>
      </c>
      <c r="C2228" s="13" t="s">
        <v>120</v>
      </c>
      <c r="D2228" s="13" t="s">
        <v>1608</v>
      </c>
      <c r="E2228" s="13">
        <v>10037011</v>
      </c>
      <c r="F2228" s="13">
        <v>102487</v>
      </c>
      <c r="G2228" s="14" t="s">
        <v>1609</v>
      </c>
      <c r="H2228" s="13" t="s">
        <v>83</v>
      </c>
      <c r="I2228" s="13" t="s">
        <v>74</v>
      </c>
      <c r="J2228" s="14" t="s">
        <v>75</v>
      </c>
      <c r="K2228" s="14" t="s">
        <v>1610</v>
      </c>
      <c r="L2228" s="13">
        <v>2019</v>
      </c>
      <c r="M2228" s="15">
        <v>43819</v>
      </c>
      <c r="N2228" s="16" t="s">
        <v>77</v>
      </c>
      <c r="O2228" s="16">
        <v>0</v>
      </c>
      <c r="P2228" s="16" t="s">
        <v>78</v>
      </c>
      <c r="Q2228" s="16" t="s">
        <v>78</v>
      </c>
      <c r="R2228" s="16" t="s">
        <v>78</v>
      </c>
      <c r="S2228" s="16" t="s">
        <v>79</v>
      </c>
      <c r="T2228" s="14" t="s">
        <v>90</v>
      </c>
      <c r="U2228" s="13" t="s">
        <v>1514</v>
      </c>
      <c r="V2228" s="14" t="s">
        <v>1515</v>
      </c>
      <c r="W2228" s="13" t="s">
        <v>83</v>
      </c>
      <c r="X2228" s="17" t="s">
        <v>4692</v>
      </c>
      <c r="Y2228" s="14">
        <v>385</v>
      </c>
      <c r="Z2228" s="14" t="s">
        <v>706</v>
      </c>
      <c r="AA2228" s="13" t="s">
        <v>99</v>
      </c>
      <c r="AB2228" s="18" t="s">
        <v>100</v>
      </c>
      <c r="AC2228" s="4">
        <f t="shared" si="340"/>
        <v>1</v>
      </c>
      <c r="AD2228" s="2">
        <f>IF(COUNTIF(D$2:D2228,D2228)&gt;1,0,1)</f>
        <v>0</v>
      </c>
      <c r="AG2228" s="2">
        <f t="shared" si="341"/>
        <v>0</v>
      </c>
      <c r="AH2228" s="2">
        <f t="shared" si="347"/>
        <v>0</v>
      </c>
      <c r="AI2228" s="2">
        <f t="shared" si="342"/>
        <v>0</v>
      </c>
      <c r="AJ2228" s="44" t="str">
        <f t="shared" si="343"/>
        <v>44362660F30505815H</v>
      </c>
      <c r="AK2228" s="2">
        <f>IF(COUNTIF(AJ$2:AJ2228,AJ2228)&gt;1,0,1)</f>
        <v>0</v>
      </c>
      <c r="AL2228" s="2">
        <f t="shared" si="344"/>
        <v>0</v>
      </c>
      <c r="AM2228" s="2">
        <f t="shared" si="345"/>
        <v>0</v>
      </c>
      <c r="AN2228" s="2">
        <f t="shared" si="346"/>
        <v>0</v>
      </c>
      <c r="AO2228" s="2" t="str">
        <f>VLOOKUP(D2228,'[1]Matriculados PD 2015_2019'!$D:$F,3,0)</f>
        <v>completo</v>
      </c>
      <c r="AP2228" s="2">
        <f t="shared" si="348"/>
        <v>0</v>
      </c>
      <c r="AQ2228" s="2">
        <f t="shared" si="349"/>
        <v>0</v>
      </c>
    </row>
    <row r="2229" spans="1:43">
      <c r="A2229">
        <v>533</v>
      </c>
      <c r="B2229" s="6" t="s">
        <v>594</v>
      </c>
      <c r="C2229" s="7" t="s">
        <v>120</v>
      </c>
      <c r="D2229" s="7" t="s">
        <v>1445</v>
      </c>
      <c r="E2229" s="7">
        <v>90012399</v>
      </c>
      <c r="F2229" s="7">
        <v>102484</v>
      </c>
      <c r="G2229" s="8" t="s">
        <v>1446</v>
      </c>
      <c r="H2229" s="7" t="s">
        <v>83</v>
      </c>
      <c r="I2229" s="7" t="s">
        <v>74</v>
      </c>
      <c r="J2229" s="8" t="s">
        <v>75</v>
      </c>
      <c r="K2229" s="8" t="s">
        <v>1447</v>
      </c>
      <c r="L2229" s="7">
        <v>2019</v>
      </c>
      <c r="M2229" s="9">
        <v>44001</v>
      </c>
      <c r="N2229" s="10" t="s">
        <v>77</v>
      </c>
      <c r="O2229" s="10">
        <v>0</v>
      </c>
      <c r="P2229" s="10" t="s">
        <v>78</v>
      </c>
      <c r="Q2229" s="10" t="s">
        <v>79</v>
      </c>
      <c r="R2229" s="10" t="s">
        <v>78</v>
      </c>
      <c r="S2229" s="10" t="s">
        <v>78</v>
      </c>
      <c r="T2229" s="8" t="s">
        <v>80</v>
      </c>
      <c r="U2229" s="7" t="s">
        <v>490</v>
      </c>
      <c r="V2229" s="8" t="s">
        <v>491</v>
      </c>
      <c r="W2229" s="7" t="s">
        <v>83</v>
      </c>
      <c r="X2229" s="11" t="s">
        <v>419</v>
      </c>
      <c r="Y2229" s="8">
        <v>265</v>
      </c>
      <c r="Z2229" s="8" t="s">
        <v>492</v>
      </c>
      <c r="AA2229" s="7" t="s">
        <v>99</v>
      </c>
      <c r="AB2229" s="12" t="s">
        <v>100</v>
      </c>
      <c r="AC2229" s="4">
        <f t="shared" si="340"/>
        <v>1</v>
      </c>
      <c r="AD2229" s="2">
        <f>IF(COUNTIF(D$2:D2229,D2229)&gt;1,0,1)</f>
        <v>1</v>
      </c>
      <c r="AG2229" s="2">
        <f t="shared" si="341"/>
        <v>1</v>
      </c>
      <c r="AH2229" s="2">
        <f t="shared" si="347"/>
        <v>0</v>
      </c>
      <c r="AI2229" s="2">
        <f t="shared" si="342"/>
        <v>1</v>
      </c>
      <c r="AJ2229" s="44" t="str">
        <f t="shared" si="343"/>
        <v>44350358X28297020M</v>
      </c>
      <c r="AK2229" s="2">
        <f>IF(COUNTIF(AJ$2:AJ2229,AJ2229)&gt;1,0,1)</f>
        <v>1</v>
      </c>
      <c r="AL2229" s="2">
        <f t="shared" si="344"/>
        <v>1</v>
      </c>
      <c r="AM2229" s="2">
        <f t="shared" si="345"/>
        <v>0</v>
      </c>
      <c r="AN2229" s="2">
        <f t="shared" si="346"/>
        <v>0</v>
      </c>
      <c r="AO2229" s="2" t="str">
        <f>VLOOKUP(D2229,'[1]Matriculados PD 2015_2019'!$D:$F,3,0)</f>
        <v>completo</v>
      </c>
      <c r="AP2229" s="2">
        <f t="shared" si="348"/>
        <v>1</v>
      </c>
      <c r="AQ2229" s="2">
        <f t="shared" si="349"/>
        <v>0</v>
      </c>
    </row>
    <row r="2230" spans="1:43">
      <c r="A2230">
        <v>533</v>
      </c>
      <c r="B2230" s="5" t="s">
        <v>594</v>
      </c>
      <c r="C2230" s="13" t="s">
        <v>120</v>
      </c>
      <c r="D2230" s="13" t="s">
        <v>1445</v>
      </c>
      <c r="E2230" s="13">
        <v>90012399</v>
      </c>
      <c r="F2230" s="13">
        <v>102484</v>
      </c>
      <c r="G2230" s="14" t="s">
        <v>1446</v>
      </c>
      <c r="H2230" s="13" t="s">
        <v>83</v>
      </c>
      <c r="I2230" s="13" t="s">
        <v>74</v>
      </c>
      <c r="J2230" s="14" t="s">
        <v>75</v>
      </c>
      <c r="K2230" s="14" t="s">
        <v>1447</v>
      </c>
      <c r="L2230" s="13">
        <v>2019</v>
      </c>
      <c r="M2230" s="15">
        <v>44001</v>
      </c>
      <c r="N2230" s="16" t="s">
        <v>77</v>
      </c>
      <c r="O2230" s="16">
        <v>0</v>
      </c>
      <c r="P2230" s="16" t="s">
        <v>78</v>
      </c>
      <c r="Q2230" s="16" t="s">
        <v>79</v>
      </c>
      <c r="R2230" s="16" t="s">
        <v>78</v>
      </c>
      <c r="S2230" s="16" t="s">
        <v>78</v>
      </c>
      <c r="T2230" s="14" t="s">
        <v>80</v>
      </c>
      <c r="U2230" s="13" t="s">
        <v>1448</v>
      </c>
      <c r="V2230" s="14" t="s">
        <v>1449</v>
      </c>
      <c r="W2230" s="13"/>
      <c r="X2230" s="17"/>
      <c r="Y2230" s="14"/>
      <c r="Z2230" s="14"/>
      <c r="AA2230" s="13"/>
      <c r="AB2230" s="18"/>
      <c r="AC2230" s="4">
        <f t="shared" si="340"/>
        <v>1</v>
      </c>
      <c r="AD2230" s="2">
        <f>IF(COUNTIF(D$2:D2230,D2230)&gt;1,0,1)</f>
        <v>0</v>
      </c>
      <c r="AG2230" s="2">
        <f t="shared" si="341"/>
        <v>0</v>
      </c>
      <c r="AH2230" s="2">
        <f t="shared" si="347"/>
        <v>0</v>
      </c>
      <c r="AI2230" s="2">
        <f t="shared" si="342"/>
        <v>0</v>
      </c>
      <c r="AJ2230" s="44" t="str">
        <f t="shared" si="343"/>
        <v>44350358X30495815T</v>
      </c>
      <c r="AK2230" s="2">
        <f>IF(COUNTIF(AJ$2:AJ2230,AJ2230)&gt;1,0,1)</f>
        <v>1</v>
      </c>
      <c r="AL2230" s="2">
        <f t="shared" si="344"/>
        <v>0</v>
      </c>
      <c r="AM2230" s="2">
        <f t="shared" si="345"/>
        <v>0</v>
      </c>
      <c r="AN2230" s="2">
        <f t="shared" si="346"/>
        <v>0</v>
      </c>
      <c r="AO2230" s="2" t="str">
        <f>VLOOKUP(D2230,'[1]Matriculados PD 2015_2019'!$D:$F,3,0)</f>
        <v>completo</v>
      </c>
      <c r="AP2230" s="2">
        <f t="shared" si="348"/>
        <v>0</v>
      </c>
      <c r="AQ2230" s="2">
        <f t="shared" si="349"/>
        <v>0</v>
      </c>
    </row>
    <row r="2231" spans="1:43">
      <c r="A2231">
        <v>533</v>
      </c>
      <c r="B2231" s="6" t="s">
        <v>594</v>
      </c>
      <c r="C2231" s="7" t="s">
        <v>120</v>
      </c>
      <c r="D2231" s="7" t="s">
        <v>1445</v>
      </c>
      <c r="E2231" s="7">
        <v>90012399</v>
      </c>
      <c r="F2231" s="7">
        <v>102484</v>
      </c>
      <c r="G2231" s="8" t="s">
        <v>1446</v>
      </c>
      <c r="H2231" s="7" t="s">
        <v>83</v>
      </c>
      <c r="I2231" s="7" t="s">
        <v>74</v>
      </c>
      <c r="J2231" s="8" t="s">
        <v>75</v>
      </c>
      <c r="K2231" s="8" t="s">
        <v>1447</v>
      </c>
      <c r="L2231" s="7">
        <v>2019</v>
      </c>
      <c r="M2231" s="9">
        <v>44001</v>
      </c>
      <c r="N2231" s="10" t="s">
        <v>77</v>
      </c>
      <c r="O2231" s="10">
        <v>0</v>
      </c>
      <c r="P2231" s="10" t="s">
        <v>78</v>
      </c>
      <c r="Q2231" s="10" t="s">
        <v>79</v>
      </c>
      <c r="R2231" s="10" t="s">
        <v>78</v>
      </c>
      <c r="S2231" s="10" t="s">
        <v>78</v>
      </c>
      <c r="T2231" s="8" t="s">
        <v>90</v>
      </c>
      <c r="U2231" s="7" t="s">
        <v>607</v>
      </c>
      <c r="V2231" s="8" t="s">
        <v>608</v>
      </c>
      <c r="W2231" s="7" t="s">
        <v>83</v>
      </c>
      <c r="X2231" s="11" t="s">
        <v>609</v>
      </c>
      <c r="Y2231" s="8">
        <v>75</v>
      </c>
      <c r="Z2231" s="8" t="s">
        <v>610</v>
      </c>
      <c r="AA2231" s="7" t="s">
        <v>107</v>
      </c>
      <c r="AB2231" s="12" t="s">
        <v>108</v>
      </c>
      <c r="AC2231" s="4">
        <f t="shared" si="340"/>
        <v>1</v>
      </c>
      <c r="AD2231" s="2">
        <f>IF(COUNTIF(D$2:D2231,D2231)&gt;1,0,1)</f>
        <v>0</v>
      </c>
      <c r="AG2231" s="2">
        <f t="shared" si="341"/>
        <v>0</v>
      </c>
      <c r="AH2231" s="2">
        <f t="shared" si="347"/>
        <v>0</v>
      </c>
      <c r="AI2231" s="2">
        <f t="shared" si="342"/>
        <v>0</v>
      </c>
      <c r="AJ2231" s="44" t="str">
        <f t="shared" si="343"/>
        <v>44350358X04528484Z</v>
      </c>
      <c r="AK2231" s="2">
        <f>IF(COUNTIF(AJ$2:AJ2231,AJ2231)&gt;1,0,1)</f>
        <v>1</v>
      </c>
      <c r="AL2231" s="2">
        <f t="shared" si="344"/>
        <v>0</v>
      </c>
      <c r="AM2231" s="2">
        <f t="shared" si="345"/>
        <v>0</v>
      </c>
      <c r="AN2231" s="2">
        <f t="shared" si="346"/>
        <v>0</v>
      </c>
      <c r="AO2231" s="2" t="str">
        <f>VLOOKUP(D2231,'[1]Matriculados PD 2015_2019'!$D:$F,3,0)</f>
        <v>completo</v>
      </c>
      <c r="AP2231" s="2">
        <f t="shared" si="348"/>
        <v>0</v>
      </c>
      <c r="AQ2231" s="2">
        <f t="shared" si="349"/>
        <v>0</v>
      </c>
    </row>
    <row r="2232" spans="1:43">
      <c r="A2232" s="2">
        <v>539</v>
      </c>
      <c r="B2232" s="6" t="s">
        <v>901</v>
      </c>
      <c r="C2232" s="7" t="s">
        <v>120</v>
      </c>
      <c r="D2232" s="7" t="s">
        <v>1877</v>
      </c>
      <c r="E2232" s="7">
        <v>20088654</v>
      </c>
      <c r="F2232" s="7">
        <v>102490</v>
      </c>
      <c r="G2232" s="8" t="s">
        <v>1878</v>
      </c>
      <c r="H2232" s="7" t="s">
        <v>73</v>
      </c>
      <c r="I2232" s="7" t="s">
        <v>301</v>
      </c>
      <c r="J2232" s="8" t="s">
        <v>75</v>
      </c>
      <c r="K2232" s="8" t="s">
        <v>1879</v>
      </c>
      <c r="L2232" s="7">
        <v>2019</v>
      </c>
      <c r="M2232" s="9">
        <v>43769</v>
      </c>
      <c r="N2232" s="10" t="s">
        <v>77</v>
      </c>
      <c r="O2232" s="10">
        <v>0</v>
      </c>
      <c r="P2232" s="10" t="s">
        <v>78</v>
      </c>
      <c r="Q2232" s="10" t="s">
        <v>79</v>
      </c>
      <c r="R2232" s="10" t="s">
        <v>79</v>
      </c>
      <c r="S2232" s="10" t="s">
        <v>79</v>
      </c>
      <c r="T2232" s="8" t="s">
        <v>80</v>
      </c>
      <c r="U2232" s="7" t="s">
        <v>948</v>
      </c>
      <c r="V2232" s="8" t="s">
        <v>949</v>
      </c>
      <c r="W2232" s="7" t="s">
        <v>73</v>
      </c>
      <c r="X2232" s="11" t="s">
        <v>950</v>
      </c>
      <c r="Y2232" s="8">
        <v>765</v>
      </c>
      <c r="Z2232" s="8" t="s">
        <v>950</v>
      </c>
      <c r="AA2232" s="7" t="s">
        <v>99</v>
      </c>
      <c r="AB2232" s="12" t="s">
        <v>100</v>
      </c>
      <c r="AC2232" s="4">
        <f t="shared" si="340"/>
        <v>1</v>
      </c>
      <c r="AD2232" s="2">
        <f>IF(COUNTIF(D$2:D2232,D2232)&gt;1,0,1)</f>
        <v>1</v>
      </c>
      <c r="AG2232" s="2">
        <f t="shared" si="341"/>
        <v>1</v>
      </c>
      <c r="AH2232" s="2">
        <f t="shared" si="347"/>
        <v>1</v>
      </c>
      <c r="AI2232" s="2">
        <f t="shared" si="342"/>
        <v>1</v>
      </c>
      <c r="AJ2232" s="44" t="str">
        <f t="shared" si="343"/>
        <v>YA907831003520275X</v>
      </c>
      <c r="AK2232" s="2">
        <f>IF(COUNTIF(AJ$2:AJ2232,AJ2232)&gt;1,0,1)</f>
        <v>1</v>
      </c>
      <c r="AL2232" s="2">
        <f t="shared" si="344"/>
        <v>1</v>
      </c>
      <c r="AM2232" s="2">
        <f t="shared" si="345"/>
        <v>1</v>
      </c>
      <c r="AN2232" s="2">
        <f t="shared" si="346"/>
        <v>1</v>
      </c>
      <c r="AO2232" s="2" t="str">
        <f>VLOOKUP(D2232,'[1]Matriculados PD 2015_2019'!$D:$F,3,0)</f>
        <v>completo</v>
      </c>
      <c r="AP2232" s="2">
        <f t="shared" si="348"/>
        <v>1</v>
      </c>
      <c r="AQ2232" s="2">
        <f t="shared" si="349"/>
        <v>0</v>
      </c>
    </row>
    <row r="2233" spans="1:43">
      <c r="A2233">
        <v>539</v>
      </c>
      <c r="B2233" s="5" t="s">
        <v>901</v>
      </c>
      <c r="C2233" s="13" t="s">
        <v>120</v>
      </c>
      <c r="D2233" s="13" t="s">
        <v>1877</v>
      </c>
      <c r="E2233" s="13">
        <v>20088654</v>
      </c>
      <c r="F2233" s="13">
        <v>102490</v>
      </c>
      <c r="G2233" s="14" t="s">
        <v>1878</v>
      </c>
      <c r="H2233" s="13" t="s">
        <v>73</v>
      </c>
      <c r="I2233" s="13" t="s">
        <v>301</v>
      </c>
      <c r="J2233" s="14" t="s">
        <v>75</v>
      </c>
      <c r="K2233" s="14" t="s">
        <v>1879</v>
      </c>
      <c r="L2233" s="13">
        <v>2019</v>
      </c>
      <c r="M2233" s="15">
        <v>43769</v>
      </c>
      <c r="N2233" s="16" t="s">
        <v>77</v>
      </c>
      <c r="O2233" s="16">
        <v>0</v>
      </c>
      <c r="P2233" s="16" t="s">
        <v>78</v>
      </c>
      <c r="Q2233" s="16" t="s">
        <v>79</v>
      </c>
      <c r="R2233" s="16" t="s">
        <v>79</v>
      </c>
      <c r="S2233" s="16" t="s">
        <v>79</v>
      </c>
      <c r="T2233" s="14" t="s">
        <v>80</v>
      </c>
      <c r="U2233" s="13" t="s">
        <v>1821</v>
      </c>
      <c r="V2233" s="14" t="s">
        <v>1822</v>
      </c>
      <c r="W2233" s="13" t="s">
        <v>83</v>
      </c>
      <c r="X2233" s="17" t="s">
        <v>950</v>
      </c>
      <c r="Y2233" s="14">
        <v>765</v>
      </c>
      <c r="Z2233" s="14" t="s">
        <v>950</v>
      </c>
      <c r="AA2233" s="13" t="s">
        <v>99</v>
      </c>
      <c r="AB2233" s="18" t="s">
        <v>100</v>
      </c>
      <c r="AC2233" s="4">
        <f t="shared" si="340"/>
        <v>1</v>
      </c>
      <c r="AD2233" s="2">
        <f>IF(COUNTIF(D$2:D2233,D2233)&gt;1,0,1)</f>
        <v>0</v>
      </c>
      <c r="AG2233" s="2">
        <f t="shared" si="341"/>
        <v>0</v>
      </c>
      <c r="AH2233" s="2">
        <f t="shared" si="347"/>
        <v>0</v>
      </c>
      <c r="AI2233" s="2">
        <f t="shared" si="342"/>
        <v>0</v>
      </c>
      <c r="AJ2233" s="44" t="str">
        <f t="shared" si="343"/>
        <v>YA907831044362880C</v>
      </c>
      <c r="AK2233" s="2">
        <f>IF(COUNTIF(AJ$2:AJ2233,AJ2233)&gt;1,0,1)</f>
        <v>1</v>
      </c>
      <c r="AL2233" s="2">
        <f t="shared" si="344"/>
        <v>0</v>
      </c>
      <c r="AM2233" s="2">
        <f t="shared" si="345"/>
        <v>0</v>
      </c>
      <c r="AN2233" s="2">
        <f t="shared" si="346"/>
        <v>0</v>
      </c>
      <c r="AO2233" s="2" t="str">
        <f>VLOOKUP(D2233,'[1]Matriculados PD 2015_2019'!$D:$F,3,0)</f>
        <v>completo</v>
      </c>
      <c r="AP2233" s="2">
        <f t="shared" si="348"/>
        <v>0</v>
      </c>
      <c r="AQ2233" s="2">
        <f t="shared" si="349"/>
        <v>0</v>
      </c>
    </row>
    <row r="2234" spans="1:43">
      <c r="A2234">
        <v>539</v>
      </c>
      <c r="B2234" s="6" t="s">
        <v>901</v>
      </c>
      <c r="C2234" s="7" t="s">
        <v>120</v>
      </c>
      <c r="D2234" s="7" t="s">
        <v>1877</v>
      </c>
      <c r="E2234" s="7">
        <v>20088654</v>
      </c>
      <c r="F2234" s="7">
        <v>102490</v>
      </c>
      <c r="G2234" s="8" t="s">
        <v>1878</v>
      </c>
      <c r="H2234" s="7" t="s">
        <v>73</v>
      </c>
      <c r="I2234" s="7" t="s">
        <v>301</v>
      </c>
      <c r="J2234" s="8" t="s">
        <v>75</v>
      </c>
      <c r="K2234" s="8" t="s">
        <v>1879</v>
      </c>
      <c r="L2234" s="7">
        <v>2019</v>
      </c>
      <c r="M2234" s="9">
        <v>43769</v>
      </c>
      <c r="N2234" s="10" t="s">
        <v>77</v>
      </c>
      <c r="O2234" s="10">
        <v>0</v>
      </c>
      <c r="P2234" s="10" t="s">
        <v>78</v>
      </c>
      <c r="Q2234" s="10" t="s">
        <v>79</v>
      </c>
      <c r="R2234" s="10" t="s">
        <v>79</v>
      </c>
      <c r="S2234" s="10" t="s">
        <v>79</v>
      </c>
      <c r="T2234" s="8" t="s">
        <v>80</v>
      </c>
      <c r="U2234" s="7" t="s">
        <v>1880</v>
      </c>
      <c r="V2234" s="8" t="s">
        <v>1881</v>
      </c>
      <c r="W2234" s="7"/>
      <c r="X2234" s="11"/>
      <c r="Y2234" s="8"/>
      <c r="Z2234" s="8"/>
      <c r="AA2234" s="7"/>
      <c r="AB2234" s="12"/>
      <c r="AC2234" s="4">
        <f t="shared" si="340"/>
        <v>1</v>
      </c>
      <c r="AD2234" s="2">
        <f>IF(COUNTIF(D$2:D2234,D2234)&gt;1,0,1)</f>
        <v>0</v>
      </c>
      <c r="AG2234" s="2">
        <f t="shared" si="341"/>
        <v>0</v>
      </c>
      <c r="AH2234" s="2">
        <f t="shared" si="347"/>
        <v>0</v>
      </c>
      <c r="AI2234" s="2">
        <f t="shared" si="342"/>
        <v>0</v>
      </c>
      <c r="AJ2234" s="44" t="str">
        <f t="shared" si="343"/>
        <v>YA9078310NPPCC2K1K5</v>
      </c>
      <c r="AK2234" s="2">
        <f>IF(COUNTIF(AJ$2:AJ2234,AJ2234)&gt;1,0,1)</f>
        <v>1</v>
      </c>
      <c r="AL2234" s="2">
        <f t="shared" si="344"/>
        <v>0</v>
      </c>
      <c r="AM2234" s="2">
        <f t="shared" si="345"/>
        <v>0</v>
      </c>
      <c r="AN2234" s="2">
        <f t="shared" si="346"/>
        <v>0</v>
      </c>
      <c r="AO2234" s="2" t="str">
        <f>VLOOKUP(D2234,'[1]Matriculados PD 2015_2019'!$D:$F,3,0)</f>
        <v>completo</v>
      </c>
      <c r="AP2234" s="2">
        <f t="shared" si="348"/>
        <v>0</v>
      </c>
      <c r="AQ2234" s="2">
        <f t="shared" si="349"/>
        <v>0</v>
      </c>
    </row>
    <row r="2235" spans="1:43">
      <c r="A2235">
        <v>539</v>
      </c>
      <c r="B2235" s="5" t="s">
        <v>901</v>
      </c>
      <c r="C2235" s="13" t="s">
        <v>120</v>
      </c>
      <c r="D2235" s="13" t="s">
        <v>1877</v>
      </c>
      <c r="E2235" s="13">
        <v>20088654</v>
      </c>
      <c r="F2235" s="13">
        <v>102490</v>
      </c>
      <c r="G2235" s="14" t="s">
        <v>1878</v>
      </c>
      <c r="H2235" s="13" t="s">
        <v>73</v>
      </c>
      <c r="I2235" s="13" t="s">
        <v>301</v>
      </c>
      <c r="J2235" s="14" t="s">
        <v>75</v>
      </c>
      <c r="K2235" s="14" t="s">
        <v>1879</v>
      </c>
      <c r="L2235" s="13">
        <v>2019</v>
      </c>
      <c r="M2235" s="15">
        <v>43769</v>
      </c>
      <c r="N2235" s="16" t="s">
        <v>77</v>
      </c>
      <c r="O2235" s="16">
        <v>0</v>
      </c>
      <c r="P2235" s="16" t="s">
        <v>78</v>
      </c>
      <c r="Q2235" s="16" t="s">
        <v>79</v>
      </c>
      <c r="R2235" s="16" t="s">
        <v>79</v>
      </c>
      <c r="S2235" s="16" t="s">
        <v>79</v>
      </c>
      <c r="T2235" s="14" t="s">
        <v>90</v>
      </c>
      <c r="U2235" s="13" t="s">
        <v>1821</v>
      </c>
      <c r="V2235" s="14" t="s">
        <v>1822</v>
      </c>
      <c r="W2235" s="13" t="s">
        <v>83</v>
      </c>
      <c r="X2235" s="17" t="s">
        <v>950</v>
      </c>
      <c r="Y2235" s="14">
        <v>765</v>
      </c>
      <c r="Z2235" s="14" t="s">
        <v>950</v>
      </c>
      <c r="AA2235" s="13" t="s">
        <v>99</v>
      </c>
      <c r="AB2235" s="18" t="s">
        <v>100</v>
      </c>
      <c r="AC2235" s="4">
        <f t="shared" si="340"/>
        <v>1</v>
      </c>
      <c r="AD2235" s="2">
        <f>IF(COUNTIF(D$2:D2235,D2235)&gt;1,0,1)</f>
        <v>0</v>
      </c>
      <c r="AG2235" s="2">
        <f t="shared" si="341"/>
        <v>0</v>
      </c>
      <c r="AH2235" s="2">
        <f t="shared" si="347"/>
        <v>0</v>
      </c>
      <c r="AI2235" s="2">
        <f t="shared" si="342"/>
        <v>0</v>
      </c>
      <c r="AJ2235" s="44" t="str">
        <f t="shared" si="343"/>
        <v>YA907831044362880C</v>
      </c>
      <c r="AK2235" s="2">
        <f>IF(COUNTIF(AJ$2:AJ2235,AJ2235)&gt;1,0,1)</f>
        <v>0</v>
      </c>
      <c r="AL2235" s="2">
        <f t="shared" si="344"/>
        <v>0</v>
      </c>
      <c r="AM2235" s="2">
        <f t="shared" si="345"/>
        <v>0</v>
      </c>
      <c r="AN2235" s="2">
        <f t="shared" si="346"/>
        <v>0</v>
      </c>
      <c r="AO2235" s="2" t="str">
        <f>VLOOKUP(D2235,'[1]Matriculados PD 2015_2019'!$D:$F,3,0)</f>
        <v>completo</v>
      </c>
      <c r="AP2235" s="2">
        <f t="shared" si="348"/>
        <v>0</v>
      </c>
      <c r="AQ2235" s="2">
        <f t="shared" si="349"/>
        <v>0</v>
      </c>
    </row>
    <row r="2236" spans="1:43">
      <c r="A2236">
        <v>539</v>
      </c>
      <c r="B2236" s="5" t="s">
        <v>901</v>
      </c>
      <c r="C2236" s="13" t="s">
        <v>120</v>
      </c>
      <c r="D2236" s="13" t="s">
        <v>1853</v>
      </c>
      <c r="E2236" s="13">
        <v>20026533</v>
      </c>
      <c r="F2236" s="13">
        <v>102490</v>
      </c>
      <c r="G2236" s="14" t="s">
        <v>1854</v>
      </c>
      <c r="H2236" s="13" t="s">
        <v>73</v>
      </c>
      <c r="I2236" s="13" t="s">
        <v>74</v>
      </c>
      <c r="J2236" s="14" t="s">
        <v>75</v>
      </c>
      <c r="K2236" s="14" t="s">
        <v>1855</v>
      </c>
      <c r="L2236" s="13">
        <v>2019</v>
      </c>
      <c r="M2236" s="15">
        <v>44029</v>
      </c>
      <c r="N2236" s="16" t="s">
        <v>77</v>
      </c>
      <c r="O2236" s="16">
        <v>0</v>
      </c>
      <c r="P2236" s="16" t="s">
        <v>78</v>
      </c>
      <c r="Q2236" s="16" t="s">
        <v>79</v>
      </c>
      <c r="R2236" s="16" t="s">
        <v>78</v>
      </c>
      <c r="S2236" s="16" t="s">
        <v>79</v>
      </c>
      <c r="T2236" s="14" t="s">
        <v>80</v>
      </c>
      <c r="U2236" s="13" t="s">
        <v>948</v>
      </c>
      <c r="V2236" s="14" t="s">
        <v>949</v>
      </c>
      <c r="W2236" s="13" t="s">
        <v>73</v>
      </c>
      <c r="X2236" s="17" t="s">
        <v>950</v>
      </c>
      <c r="Y2236" s="14">
        <v>765</v>
      </c>
      <c r="Z2236" s="14" t="s">
        <v>950</v>
      </c>
      <c r="AA2236" s="13" t="s">
        <v>99</v>
      </c>
      <c r="AB2236" s="18" t="s">
        <v>100</v>
      </c>
      <c r="AC2236" s="4">
        <f t="shared" si="340"/>
        <v>1</v>
      </c>
      <c r="AD2236" s="2">
        <f>IF(COUNTIF(D$2:D2236,D2236)&gt;1,0,1)</f>
        <v>1</v>
      </c>
      <c r="AG2236" s="2">
        <f t="shared" si="341"/>
        <v>1</v>
      </c>
      <c r="AH2236" s="2">
        <f t="shared" si="347"/>
        <v>0</v>
      </c>
      <c r="AI2236" s="2">
        <f t="shared" si="342"/>
        <v>1</v>
      </c>
      <c r="AJ2236" s="44" t="str">
        <f t="shared" si="343"/>
        <v>72999892P03520275X</v>
      </c>
      <c r="AK2236" s="2">
        <f>IF(COUNTIF(AJ$2:AJ2236,AJ2236)&gt;1,0,1)</f>
        <v>1</v>
      </c>
      <c r="AL2236" s="2">
        <f t="shared" si="344"/>
        <v>1</v>
      </c>
      <c r="AM2236" s="2">
        <f t="shared" si="345"/>
        <v>1</v>
      </c>
      <c r="AN2236" s="2">
        <f t="shared" si="346"/>
        <v>0</v>
      </c>
      <c r="AO2236" s="2" t="str">
        <f>VLOOKUP(D2236,'[1]Matriculados PD 2015_2019'!$D:$F,3,0)</f>
        <v>completo</v>
      </c>
      <c r="AP2236" s="2">
        <f t="shared" si="348"/>
        <v>1</v>
      </c>
      <c r="AQ2236" s="2">
        <f t="shared" si="349"/>
        <v>0</v>
      </c>
    </row>
    <row r="2237" spans="1:43">
      <c r="A2237">
        <v>539</v>
      </c>
      <c r="B2237" s="6" t="s">
        <v>901</v>
      </c>
      <c r="C2237" s="7" t="s">
        <v>120</v>
      </c>
      <c r="D2237" s="7" t="s">
        <v>1853</v>
      </c>
      <c r="E2237" s="7">
        <v>20026533</v>
      </c>
      <c r="F2237" s="7">
        <v>102490</v>
      </c>
      <c r="G2237" s="8" t="s">
        <v>1854</v>
      </c>
      <c r="H2237" s="7" t="s">
        <v>73</v>
      </c>
      <c r="I2237" s="7" t="s">
        <v>74</v>
      </c>
      <c r="J2237" s="8" t="s">
        <v>75</v>
      </c>
      <c r="K2237" s="8" t="s">
        <v>1855</v>
      </c>
      <c r="L2237" s="7">
        <v>2019</v>
      </c>
      <c r="M2237" s="9">
        <v>44029</v>
      </c>
      <c r="N2237" s="10" t="s">
        <v>77</v>
      </c>
      <c r="O2237" s="10">
        <v>0</v>
      </c>
      <c r="P2237" s="10" t="s">
        <v>78</v>
      </c>
      <c r="Q2237" s="10" t="s">
        <v>79</v>
      </c>
      <c r="R2237" s="10" t="s">
        <v>78</v>
      </c>
      <c r="S2237" s="10" t="s">
        <v>79</v>
      </c>
      <c r="T2237" s="8" t="s">
        <v>80</v>
      </c>
      <c r="U2237" s="7" t="s">
        <v>1821</v>
      </c>
      <c r="V2237" s="8" t="s">
        <v>1822</v>
      </c>
      <c r="W2237" s="7" t="s">
        <v>83</v>
      </c>
      <c r="X2237" s="11" t="s">
        <v>950</v>
      </c>
      <c r="Y2237" s="8">
        <v>765</v>
      </c>
      <c r="Z2237" s="8" t="s">
        <v>950</v>
      </c>
      <c r="AA2237" s="7" t="s">
        <v>99</v>
      </c>
      <c r="AB2237" s="12" t="s">
        <v>100</v>
      </c>
      <c r="AC2237" s="4">
        <f t="shared" si="340"/>
        <v>1</v>
      </c>
      <c r="AD2237" s="2">
        <f>IF(COUNTIF(D$2:D2237,D2237)&gt;1,0,1)</f>
        <v>0</v>
      </c>
      <c r="AG2237" s="2">
        <f t="shared" si="341"/>
        <v>0</v>
      </c>
      <c r="AH2237" s="2">
        <f t="shared" si="347"/>
        <v>0</v>
      </c>
      <c r="AI2237" s="2">
        <f t="shared" si="342"/>
        <v>0</v>
      </c>
      <c r="AJ2237" s="44" t="str">
        <f t="shared" si="343"/>
        <v>72999892P44362880C</v>
      </c>
      <c r="AK2237" s="2">
        <f>IF(COUNTIF(AJ$2:AJ2237,AJ2237)&gt;1,0,1)</f>
        <v>1</v>
      </c>
      <c r="AL2237" s="2">
        <f t="shared" si="344"/>
        <v>0</v>
      </c>
      <c r="AM2237" s="2">
        <f t="shared" si="345"/>
        <v>0</v>
      </c>
      <c r="AN2237" s="2">
        <f t="shared" si="346"/>
        <v>0</v>
      </c>
      <c r="AO2237" s="2" t="str">
        <f>VLOOKUP(D2237,'[1]Matriculados PD 2015_2019'!$D:$F,3,0)</f>
        <v>completo</v>
      </c>
      <c r="AP2237" s="2">
        <f t="shared" si="348"/>
        <v>0</v>
      </c>
      <c r="AQ2237" s="2">
        <f t="shared" si="349"/>
        <v>0</v>
      </c>
    </row>
    <row r="2238" spans="1:43">
      <c r="A2238">
        <v>539</v>
      </c>
      <c r="B2238" s="5" t="s">
        <v>901</v>
      </c>
      <c r="C2238" s="13" t="s">
        <v>120</v>
      </c>
      <c r="D2238" s="13" t="s">
        <v>1853</v>
      </c>
      <c r="E2238" s="13">
        <v>20026533</v>
      </c>
      <c r="F2238" s="13">
        <v>102490</v>
      </c>
      <c r="G2238" s="14" t="s">
        <v>1854</v>
      </c>
      <c r="H2238" s="13" t="s">
        <v>73</v>
      </c>
      <c r="I2238" s="13" t="s">
        <v>74</v>
      </c>
      <c r="J2238" s="14" t="s">
        <v>75</v>
      </c>
      <c r="K2238" s="14" t="s">
        <v>1855</v>
      </c>
      <c r="L2238" s="13">
        <v>2019</v>
      </c>
      <c r="M2238" s="15">
        <v>44029</v>
      </c>
      <c r="N2238" s="16" t="s">
        <v>77</v>
      </c>
      <c r="O2238" s="16">
        <v>0</v>
      </c>
      <c r="P2238" s="16" t="s">
        <v>78</v>
      </c>
      <c r="Q2238" s="16" t="s">
        <v>79</v>
      </c>
      <c r="R2238" s="16" t="s">
        <v>78</v>
      </c>
      <c r="S2238" s="16" t="s">
        <v>79</v>
      </c>
      <c r="T2238" s="14" t="s">
        <v>90</v>
      </c>
      <c r="U2238" s="13" t="s">
        <v>1821</v>
      </c>
      <c r="V2238" s="14" t="s">
        <v>1822</v>
      </c>
      <c r="W2238" s="13" t="s">
        <v>83</v>
      </c>
      <c r="X2238" s="17" t="s">
        <v>950</v>
      </c>
      <c r="Y2238" s="14">
        <v>765</v>
      </c>
      <c r="Z2238" s="14" t="s">
        <v>950</v>
      </c>
      <c r="AA2238" s="13" t="s">
        <v>99</v>
      </c>
      <c r="AB2238" s="18" t="s">
        <v>100</v>
      </c>
      <c r="AC2238" s="4">
        <f t="shared" si="340"/>
        <v>1</v>
      </c>
      <c r="AD2238" s="2">
        <f>IF(COUNTIF(D$2:D2238,D2238)&gt;1,0,1)</f>
        <v>0</v>
      </c>
      <c r="AG2238" s="2">
        <f t="shared" si="341"/>
        <v>0</v>
      </c>
      <c r="AH2238" s="2">
        <f t="shared" si="347"/>
        <v>0</v>
      </c>
      <c r="AI2238" s="2">
        <f t="shared" si="342"/>
        <v>0</v>
      </c>
      <c r="AJ2238" s="44" t="str">
        <f t="shared" si="343"/>
        <v>72999892P44362880C</v>
      </c>
      <c r="AK2238" s="2">
        <f>IF(COUNTIF(AJ$2:AJ2238,AJ2238)&gt;1,0,1)</f>
        <v>0</v>
      </c>
      <c r="AL2238" s="2">
        <f t="shared" si="344"/>
        <v>0</v>
      </c>
      <c r="AM2238" s="2">
        <f t="shared" si="345"/>
        <v>0</v>
      </c>
      <c r="AN2238" s="2">
        <f t="shared" si="346"/>
        <v>0</v>
      </c>
      <c r="AO2238" s="2" t="str">
        <f>VLOOKUP(D2238,'[1]Matriculados PD 2015_2019'!$D:$F,3,0)</f>
        <v>completo</v>
      </c>
      <c r="AP2238" s="2">
        <f t="shared" si="348"/>
        <v>0</v>
      </c>
      <c r="AQ2238" s="2">
        <f t="shared" si="349"/>
        <v>0</v>
      </c>
    </row>
    <row r="2239" spans="1:43">
      <c r="A2239">
        <v>530</v>
      </c>
      <c r="B2239" s="5" t="s">
        <v>1</v>
      </c>
      <c r="C2239" s="13" t="s">
        <v>120</v>
      </c>
      <c r="D2239" s="13" t="s">
        <v>1104</v>
      </c>
      <c r="E2239" s="13">
        <v>10499875</v>
      </c>
      <c r="F2239" s="13">
        <v>102481</v>
      </c>
      <c r="G2239" s="14" t="s">
        <v>1105</v>
      </c>
      <c r="H2239" s="13" t="s">
        <v>73</v>
      </c>
      <c r="I2239" s="13" t="s">
        <v>74</v>
      </c>
      <c r="J2239" s="14" t="s">
        <v>75</v>
      </c>
      <c r="K2239" s="14" t="s">
        <v>1106</v>
      </c>
      <c r="L2239" s="13">
        <v>2019</v>
      </c>
      <c r="M2239" s="15">
        <v>43819</v>
      </c>
      <c r="N2239" s="16" t="s">
        <v>77</v>
      </c>
      <c r="O2239" s="16">
        <v>0</v>
      </c>
      <c r="P2239" s="16" t="s">
        <v>78</v>
      </c>
      <c r="Q2239" s="16" t="s">
        <v>79</v>
      </c>
      <c r="R2239" s="16" t="s">
        <v>78</v>
      </c>
      <c r="S2239" s="16" t="s">
        <v>78</v>
      </c>
      <c r="T2239" s="14" t="s">
        <v>80</v>
      </c>
      <c r="U2239" s="13" t="s">
        <v>1107</v>
      </c>
      <c r="V2239" s="14" t="s">
        <v>1108</v>
      </c>
      <c r="W2239" s="13" t="s">
        <v>73</v>
      </c>
      <c r="X2239" s="17" t="s">
        <v>203</v>
      </c>
      <c r="Y2239" s="14">
        <v>773</v>
      </c>
      <c r="Z2239" s="14" t="s">
        <v>203</v>
      </c>
      <c r="AA2239" s="13" t="s">
        <v>79</v>
      </c>
      <c r="AB2239" s="18" t="s">
        <v>86</v>
      </c>
      <c r="AC2239" s="4">
        <f t="shared" si="340"/>
        <v>1</v>
      </c>
      <c r="AD2239" s="2">
        <f>IF(COUNTIF(D$2:D2239,D2239)&gt;1,0,1)</f>
        <v>1</v>
      </c>
      <c r="AG2239" s="2">
        <f t="shared" si="341"/>
        <v>1</v>
      </c>
      <c r="AH2239" s="2">
        <f t="shared" si="347"/>
        <v>0</v>
      </c>
      <c r="AI2239" s="2">
        <f t="shared" si="342"/>
        <v>1</v>
      </c>
      <c r="AJ2239" s="44" t="str">
        <f t="shared" si="343"/>
        <v>30999674K25733559D</v>
      </c>
      <c r="AK2239" s="2">
        <f>IF(COUNTIF(AJ$2:AJ2239,AJ2239)&gt;1,0,1)</f>
        <v>1</v>
      </c>
      <c r="AL2239" s="2">
        <f t="shared" si="344"/>
        <v>1</v>
      </c>
      <c r="AM2239" s="2">
        <f t="shared" si="345"/>
        <v>0</v>
      </c>
      <c r="AN2239" s="2">
        <f t="shared" si="346"/>
        <v>0</v>
      </c>
      <c r="AO2239" s="2" t="str">
        <f>VLOOKUP(D2239,'[1]Matriculados PD 2015_2019'!$D:$F,3,0)</f>
        <v>completo</v>
      </c>
      <c r="AP2239" s="2">
        <f t="shared" si="348"/>
        <v>1</v>
      </c>
      <c r="AQ2239" s="2">
        <f t="shared" si="349"/>
        <v>0</v>
      </c>
    </row>
    <row r="2240" spans="1:43">
      <c r="A2240">
        <v>530</v>
      </c>
      <c r="B2240" s="6" t="s">
        <v>1</v>
      </c>
      <c r="C2240" s="7" t="s">
        <v>120</v>
      </c>
      <c r="D2240" s="7" t="s">
        <v>1104</v>
      </c>
      <c r="E2240" s="7">
        <v>10499875</v>
      </c>
      <c r="F2240" s="7">
        <v>102481</v>
      </c>
      <c r="G2240" s="8" t="s">
        <v>1105</v>
      </c>
      <c r="H2240" s="7" t="s">
        <v>73</v>
      </c>
      <c r="I2240" s="7" t="s">
        <v>74</v>
      </c>
      <c r="J2240" s="8" t="s">
        <v>75</v>
      </c>
      <c r="K2240" s="8" t="s">
        <v>1106</v>
      </c>
      <c r="L2240" s="7">
        <v>2019</v>
      </c>
      <c r="M2240" s="9">
        <v>43819</v>
      </c>
      <c r="N2240" s="10" t="s">
        <v>77</v>
      </c>
      <c r="O2240" s="10">
        <v>0</v>
      </c>
      <c r="P2240" s="10" t="s">
        <v>78</v>
      </c>
      <c r="Q2240" s="10" t="s">
        <v>79</v>
      </c>
      <c r="R2240" s="10" t="s">
        <v>78</v>
      </c>
      <c r="S2240" s="10" t="s">
        <v>78</v>
      </c>
      <c r="T2240" s="8" t="s">
        <v>80</v>
      </c>
      <c r="U2240" s="7" t="s">
        <v>1083</v>
      </c>
      <c r="V2240" s="8" t="s">
        <v>1084</v>
      </c>
      <c r="W2240" s="7" t="s">
        <v>73</v>
      </c>
      <c r="X2240" s="11" t="s">
        <v>203</v>
      </c>
      <c r="Y2240" s="8">
        <v>773</v>
      </c>
      <c r="Z2240" s="8" t="s">
        <v>203</v>
      </c>
      <c r="AA2240" s="7" t="s">
        <v>79</v>
      </c>
      <c r="AB2240" s="12" t="s">
        <v>86</v>
      </c>
      <c r="AC2240" s="4">
        <f t="shared" si="340"/>
        <v>1</v>
      </c>
      <c r="AD2240" s="2">
        <f>IF(COUNTIF(D$2:D2240,D2240)&gt;1,0,1)</f>
        <v>0</v>
      </c>
      <c r="AG2240" s="2">
        <f t="shared" si="341"/>
        <v>0</v>
      </c>
      <c r="AH2240" s="2">
        <f t="shared" si="347"/>
        <v>0</v>
      </c>
      <c r="AI2240" s="2">
        <f t="shared" si="342"/>
        <v>0</v>
      </c>
      <c r="AJ2240" s="44" t="str">
        <f t="shared" si="343"/>
        <v>30999674K30466843P</v>
      </c>
      <c r="AK2240" s="2">
        <f>IF(COUNTIF(AJ$2:AJ2240,AJ2240)&gt;1,0,1)</f>
        <v>1</v>
      </c>
      <c r="AL2240" s="2">
        <f t="shared" si="344"/>
        <v>0</v>
      </c>
      <c r="AM2240" s="2">
        <f t="shared" si="345"/>
        <v>0</v>
      </c>
      <c r="AN2240" s="2">
        <f t="shared" si="346"/>
        <v>0</v>
      </c>
      <c r="AO2240" s="2" t="str">
        <f>VLOOKUP(D2240,'[1]Matriculados PD 2015_2019'!$D:$F,3,0)</f>
        <v>completo</v>
      </c>
      <c r="AP2240" s="2">
        <f t="shared" si="348"/>
        <v>0</v>
      </c>
      <c r="AQ2240" s="2">
        <f t="shared" si="349"/>
        <v>0</v>
      </c>
    </row>
    <row r="2241" spans="1:43">
      <c r="A2241">
        <v>530</v>
      </c>
      <c r="B2241" s="5" t="s">
        <v>1</v>
      </c>
      <c r="C2241" s="13" t="s">
        <v>120</v>
      </c>
      <c r="D2241" s="13" t="s">
        <v>1104</v>
      </c>
      <c r="E2241" s="13">
        <v>10499875</v>
      </c>
      <c r="F2241" s="13">
        <v>102481</v>
      </c>
      <c r="G2241" s="14" t="s">
        <v>1105</v>
      </c>
      <c r="H2241" s="13" t="s">
        <v>73</v>
      </c>
      <c r="I2241" s="13" t="s">
        <v>74</v>
      </c>
      <c r="J2241" s="14" t="s">
        <v>75</v>
      </c>
      <c r="K2241" s="14" t="s">
        <v>1106</v>
      </c>
      <c r="L2241" s="13">
        <v>2019</v>
      </c>
      <c r="M2241" s="15">
        <v>43819</v>
      </c>
      <c r="N2241" s="16" t="s">
        <v>77</v>
      </c>
      <c r="O2241" s="16">
        <v>0</v>
      </c>
      <c r="P2241" s="16" t="s">
        <v>78</v>
      </c>
      <c r="Q2241" s="16" t="s">
        <v>79</v>
      </c>
      <c r="R2241" s="16" t="s">
        <v>78</v>
      </c>
      <c r="S2241" s="16" t="s">
        <v>78</v>
      </c>
      <c r="T2241" s="14" t="s">
        <v>90</v>
      </c>
      <c r="U2241" s="13" t="s">
        <v>1083</v>
      </c>
      <c r="V2241" s="14" t="s">
        <v>1084</v>
      </c>
      <c r="W2241" s="13" t="s">
        <v>73</v>
      </c>
      <c r="X2241" s="17" t="s">
        <v>203</v>
      </c>
      <c r="Y2241" s="14">
        <v>773</v>
      </c>
      <c r="Z2241" s="14" t="s">
        <v>203</v>
      </c>
      <c r="AA2241" s="13" t="s">
        <v>79</v>
      </c>
      <c r="AB2241" s="18" t="s">
        <v>86</v>
      </c>
      <c r="AC2241" s="4">
        <f t="shared" si="340"/>
        <v>1</v>
      </c>
      <c r="AD2241" s="2">
        <f>IF(COUNTIF(D$2:D2241,D2241)&gt;1,0,1)</f>
        <v>0</v>
      </c>
      <c r="AG2241" s="2">
        <f t="shared" si="341"/>
        <v>0</v>
      </c>
      <c r="AH2241" s="2">
        <f t="shared" si="347"/>
        <v>0</v>
      </c>
      <c r="AI2241" s="2">
        <f t="shared" si="342"/>
        <v>0</v>
      </c>
      <c r="AJ2241" s="44" t="str">
        <f t="shared" si="343"/>
        <v>30999674K30466843P</v>
      </c>
      <c r="AK2241" s="2">
        <f>IF(COUNTIF(AJ$2:AJ2241,AJ2241)&gt;1,0,1)</f>
        <v>0</v>
      </c>
      <c r="AL2241" s="2">
        <f t="shared" si="344"/>
        <v>0</v>
      </c>
      <c r="AM2241" s="2">
        <f t="shared" si="345"/>
        <v>0</v>
      </c>
      <c r="AN2241" s="2">
        <f t="shared" si="346"/>
        <v>0</v>
      </c>
      <c r="AO2241" s="2" t="str">
        <f>VLOOKUP(D2241,'[1]Matriculados PD 2015_2019'!$D:$F,3,0)</f>
        <v>completo</v>
      </c>
      <c r="AP2241" s="2">
        <f t="shared" si="348"/>
        <v>0</v>
      </c>
      <c r="AQ2241" s="2">
        <f t="shared" si="349"/>
        <v>0</v>
      </c>
    </row>
    <row r="2242" spans="1:43">
      <c r="A2242">
        <v>537</v>
      </c>
      <c r="B2242" s="6" t="s">
        <v>807</v>
      </c>
      <c r="C2242" s="7" t="s">
        <v>120</v>
      </c>
      <c r="D2242" s="7" t="s">
        <v>1757</v>
      </c>
      <c r="E2242" s="7">
        <v>20005603</v>
      </c>
      <c r="F2242" s="7">
        <v>102488</v>
      </c>
      <c r="G2242" s="8" t="s">
        <v>1758</v>
      </c>
      <c r="H2242" s="7" t="s">
        <v>73</v>
      </c>
      <c r="I2242" s="7" t="s">
        <v>301</v>
      </c>
      <c r="J2242" s="8" t="s">
        <v>75</v>
      </c>
      <c r="K2242" s="8" t="s">
        <v>1759</v>
      </c>
      <c r="L2242" s="7">
        <v>2019</v>
      </c>
      <c r="M2242" s="9">
        <v>43812</v>
      </c>
      <c r="N2242" s="10" t="s">
        <v>77</v>
      </c>
      <c r="O2242" s="10">
        <v>0</v>
      </c>
      <c r="P2242" s="10" t="s">
        <v>78</v>
      </c>
      <c r="Q2242" s="10" t="s">
        <v>79</v>
      </c>
      <c r="R2242" s="10" t="s">
        <v>78</v>
      </c>
      <c r="S2242" s="10" t="s">
        <v>79</v>
      </c>
      <c r="T2242" s="8" t="s">
        <v>80</v>
      </c>
      <c r="U2242" s="7" t="s">
        <v>1760</v>
      </c>
      <c r="V2242" s="8" t="s">
        <v>1761</v>
      </c>
      <c r="W2242" s="7" t="s">
        <v>73</v>
      </c>
      <c r="X2242" s="11" t="s">
        <v>565</v>
      </c>
      <c r="Y2242" s="8">
        <v>350</v>
      </c>
      <c r="Z2242" s="8" t="s">
        <v>1747</v>
      </c>
      <c r="AA2242" s="7" t="s">
        <v>781</v>
      </c>
      <c r="AB2242" s="12" t="s">
        <v>782</v>
      </c>
      <c r="AC2242" s="4">
        <f t="shared" ref="AC2242:AC2305" si="350">IF(N2242="","SIN NOTA",IF(N2242="NP","NP",1))</f>
        <v>1</v>
      </c>
      <c r="AD2242" s="2">
        <f>IF(COUNTIF(D$2:D2242,D2242)&gt;1,0,1)</f>
        <v>1</v>
      </c>
      <c r="AG2242" s="2">
        <f t="shared" ref="AG2242:AG2305" si="351">IF(AD2242=1,IF(Q2242="S",1,0),0)</f>
        <v>1</v>
      </c>
      <c r="AH2242" s="2">
        <f t="shared" si="347"/>
        <v>0</v>
      </c>
      <c r="AI2242" s="2">
        <f t="shared" ref="AI2242:AI2305" si="352">IF(AD2242=1,IF(N2242="Y",1,0),0)</f>
        <v>1</v>
      </c>
      <c r="AJ2242" s="44" t="str">
        <f t="shared" ref="AJ2242:AJ2305" si="353">D2242&amp;U2242</f>
        <v>AY511588152470092P</v>
      </c>
      <c r="AK2242" s="2">
        <f>IF(COUNTIF(AJ$2:AJ2242,AJ2242)&gt;1,0,1)</f>
        <v>1</v>
      </c>
      <c r="AL2242" s="2">
        <f t="shared" ref="AL2242:AL2305" si="354">IF(AD2242=1,IF(SUMIF(D:D,D2242,AK:AK)&gt;1,1,0),0)</f>
        <v>0</v>
      </c>
      <c r="AM2242" s="2">
        <f t="shared" ref="AM2242:AM2305" si="355">IF(AD2242=1,IF(S2242="S",1,0),0)</f>
        <v>1</v>
      </c>
      <c r="AN2242" s="2">
        <f t="shared" ref="AN2242:AN2305" si="356">IF(AD2242=1,IF(I2242="E",0,1),0)</f>
        <v>1</v>
      </c>
      <c r="AO2242" s="2" t="str">
        <f>VLOOKUP(D2242,'[1]Matriculados PD 2015_2019'!$D:$F,3,0)</f>
        <v>completo</v>
      </c>
      <c r="AP2242" s="2">
        <f t="shared" si="348"/>
        <v>1</v>
      </c>
      <c r="AQ2242" s="2">
        <f t="shared" si="349"/>
        <v>0</v>
      </c>
    </row>
    <row r="2243" spans="1:43">
      <c r="A2243">
        <v>537</v>
      </c>
      <c r="B2243" s="5" t="s">
        <v>807</v>
      </c>
      <c r="C2243" s="13" t="s">
        <v>120</v>
      </c>
      <c r="D2243" s="13" t="s">
        <v>1757</v>
      </c>
      <c r="E2243" s="13">
        <v>20005603</v>
      </c>
      <c r="F2243" s="13">
        <v>102488</v>
      </c>
      <c r="G2243" s="14" t="s">
        <v>1758</v>
      </c>
      <c r="H2243" s="13" t="s">
        <v>73</v>
      </c>
      <c r="I2243" s="13" t="s">
        <v>301</v>
      </c>
      <c r="J2243" s="14" t="s">
        <v>75</v>
      </c>
      <c r="K2243" s="14" t="s">
        <v>1759</v>
      </c>
      <c r="L2243" s="13">
        <v>2019</v>
      </c>
      <c r="M2243" s="15">
        <v>43812</v>
      </c>
      <c r="N2243" s="16" t="s">
        <v>77</v>
      </c>
      <c r="O2243" s="16">
        <v>0</v>
      </c>
      <c r="P2243" s="16" t="s">
        <v>78</v>
      </c>
      <c r="Q2243" s="16" t="s">
        <v>79</v>
      </c>
      <c r="R2243" s="16" t="s">
        <v>78</v>
      </c>
      <c r="S2243" s="16" t="s">
        <v>79</v>
      </c>
      <c r="T2243" s="14" t="s">
        <v>90</v>
      </c>
      <c r="U2243" s="13" t="s">
        <v>1760</v>
      </c>
      <c r="V2243" s="14" t="s">
        <v>1761</v>
      </c>
      <c r="W2243" s="13" t="s">
        <v>73</v>
      </c>
      <c r="X2243" s="17" t="s">
        <v>565</v>
      </c>
      <c r="Y2243" s="14">
        <v>350</v>
      </c>
      <c r="Z2243" s="14" t="s">
        <v>1747</v>
      </c>
      <c r="AA2243" s="13" t="s">
        <v>781</v>
      </c>
      <c r="AB2243" s="18" t="s">
        <v>782</v>
      </c>
      <c r="AC2243" s="4">
        <f t="shared" si="350"/>
        <v>1</v>
      </c>
      <c r="AD2243" s="2">
        <f>IF(COUNTIF(D$2:D2243,D2243)&gt;1,0,1)</f>
        <v>0</v>
      </c>
      <c r="AG2243" s="2">
        <f t="shared" si="351"/>
        <v>0</v>
      </c>
      <c r="AH2243" s="2">
        <f t="shared" ref="AH2243:AH2306" si="357">IF(AD2243=1,IF(R2243="S",1,0),0)</f>
        <v>0</v>
      </c>
      <c r="AI2243" s="2">
        <f t="shared" si="352"/>
        <v>0</v>
      </c>
      <c r="AJ2243" s="44" t="str">
        <f t="shared" si="353"/>
        <v>AY511588152470092P</v>
      </c>
      <c r="AK2243" s="2">
        <f>IF(COUNTIF(AJ$2:AJ2243,AJ2243)&gt;1,0,1)</f>
        <v>0</v>
      </c>
      <c r="AL2243" s="2">
        <f t="shared" si="354"/>
        <v>0</v>
      </c>
      <c r="AM2243" s="2">
        <f t="shared" si="355"/>
        <v>0</v>
      </c>
      <c r="AN2243" s="2">
        <f t="shared" si="356"/>
        <v>0</v>
      </c>
      <c r="AO2243" s="2" t="str">
        <f>VLOOKUP(D2243,'[1]Matriculados PD 2015_2019'!$D:$F,3,0)</f>
        <v>completo</v>
      </c>
      <c r="AP2243" s="2">
        <f t="shared" ref="AP2243:AP2306" si="358">IF(AD2243=1,IF(AO2243="completo",1,0),0)</f>
        <v>0</v>
      </c>
      <c r="AQ2243" s="2">
        <f t="shared" ref="AQ2243:AQ2306" si="359">IF(AD2243=1,IF(AO2243="parcial",1,0),0)</f>
        <v>0</v>
      </c>
    </row>
    <row r="2244" spans="1:43">
      <c r="A2244">
        <v>539</v>
      </c>
      <c r="B2244" s="6" t="s">
        <v>901</v>
      </c>
      <c r="C2244" s="7" t="s">
        <v>120</v>
      </c>
      <c r="D2244" s="7" t="s">
        <v>1823</v>
      </c>
      <c r="E2244" s="7">
        <v>20008114</v>
      </c>
      <c r="F2244" s="7">
        <v>102490</v>
      </c>
      <c r="G2244" s="8" t="s">
        <v>1824</v>
      </c>
      <c r="H2244" s="7" t="s">
        <v>83</v>
      </c>
      <c r="I2244" s="7" t="s">
        <v>74</v>
      </c>
      <c r="J2244" s="8" t="s">
        <v>75</v>
      </c>
      <c r="K2244" s="8" t="s">
        <v>1825</v>
      </c>
      <c r="L2244" s="7">
        <v>2019</v>
      </c>
      <c r="M2244" s="9">
        <v>43872</v>
      </c>
      <c r="N2244" s="10" t="s">
        <v>77</v>
      </c>
      <c r="O2244" s="10">
        <v>0</v>
      </c>
      <c r="P2244" s="10" t="s">
        <v>78</v>
      </c>
      <c r="Q2244" s="10" t="s">
        <v>79</v>
      </c>
      <c r="R2244" s="10" t="s">
        <v>78</v>
      </c>
      <c r="S2244" s="10" t="s">
        <v>79</v>
      </c>
      <c r="T2244" s="8" t="s">
        <v>80</v>
      </c>
      <c r="U2244" s="7" t="s">
        <v>1826</v>
      </c>
      <c r="V2244" s="8" t="s">
        <v>1827</v>
      </c>
      <c r="W2244" s="7" t="s">
        <v>83</v>
      </c>
      <c r="X2244" s="11" t="s">
        <v>600</v>
      </c>
      <c r="Y2244" s="8">
        <v>755</v>
      </c>
      <c r="Z2244" s="8" t="s">
        <v>917</v>
      </c>
      <c r="AA2244" s="7" t="s">
        <v>99</v>
      </c>
      <c r="AB2244" s="12" t="s">
        <v>100</v>
      </c>
      <c r="AC2244" s="4">
        <f t="shared" si="350"/>
        <v>1</v>
      </c>
      <c r="AD2244" s="2">
        <f>IF(COUNTIF(D$2:D2244,D2244)&gt;1,0,1)</f>
        <v>1</v>
      </c>
      <c r="AG2244" s="2">
        <f t="shared" si="351"/>
        <v>1</v>
      </c>
      <c r="AH2244" s="2">
        <f t="shared" si="357"/>
        <v>0</v>
      </c>
      <c r="AI2244" s="2">
        <f t="shared" si="352"/>
        <v>1</v>
      </c>
      <c r="AJ2244" s="44" t="str">
        <f t="shared" si="353"/>
        <v>45946974N28510539S</v>
      </c>
      <c r="AK2244" s="2">
        <f>IF(COUNTIF(AJ$2:AJ2244,AJ2244)&gt;1,0,1)</f>
        <v>1</v>
      </c>
      <c r="AL2244" s="2">
        <f t="shared" si="354"/>
        <v>1</v>
      </c>
      <c r="AM2244" s="2">
        <f t="shared" si="355"/>
        <v>1</v>
      </c>
      <c r="AN2244" s="2">
        <f t="shared" si="356"/>
        <v>0</v>
      </c>
      <c r="AO2244" s="2" t="str">
        <f>VLOOKUP(D2244,'[1]Matriculados PD 2015_2019'!$D:$F,3,0)</f>
        <v>completo</v>
      </c>
      <c r="AP2244" s="2">
        <f t="shared" si="358"/>
        <v>1</v>
      </c>
      <c r="AQ2244" s="2">
        <f t="shared" si="359"/>
        <v>0</v>
      </c>
    </row>
    <row r="2245" spans="1:43">
      <c r="A2245">
        <v>539</v>
      </c>
      <c r="B2245" s="5" t="s">
        <v>901</v>
      </c>
      <c r="C2245" s="13" t="s">
        <v>120</v>
      </c>
      <c r="D2245" s="13" t="s">
        <v>1823</v>
      </c>
      <c r="E2245" s="13">
        <v>20008114</v>
      </c>
      <c r="F2245" s="13">
        <v>102490</v>
      </c>
      <c r="G2245" s="14" t="s">
        <v>1824</v>
      </c>
      <c r="H2245" s="13" t="s">
        <v>83</v>
      </c>
      <c r="I2245" s="13" t="s">
        <v>74</v>
      </c>
      <c r="J2245" s="14" t="s">
        <v>75</v>
      </c>
      <c r="K2245" s="14" t="s">
        <v>1825</v>
      </c>
      <c r="L2245" s="13">
        <v>2019</v>
      </c>
      <c r="M2245" s="15">
        <v>43872</v>
      </c>
      <c r="N2245" s="16" t="s">
        <v>77</v>
      </c>
      <c r="O2245" s="16">
        <v>0</v>
      </c>
      <c r="P2245" s="16" t="s">
        <v>78</v>
      </c>
      <c r="Q2245" s="16" t="s">
        <v>79</v>
      </c>
      <c r="R2245" s="16" t="s">
        <v>78</v>
      </c>
      <c r="S2245" s="16" t="s">
        <v>79</v>
      </c>
      <c r="T2245" s="14" t="s">
        <v>80</v>
      </c>
      <c r="U2245" s="13" t="s">
        <v>1828</v>
      </c>
      <c r="V2245" s="14" t="s">
        <v>1829</v>
      </c>
      <c r="W2245" s="13" t="s">
        <v>83</v>
      </c>
      <c r="X2245" s="17" t="s">
        <v>600</v>
      </c>
      <c r="Y2245" s="14">
        <v>755</v>
      </c>
      <c r="Z2245" s="14" t="s">
        <v>917</v>
      </c>
      <c r="AA2245" s="13" t="s">
        <v>99</v>
      </c>
      <c r="AB2245" s="18" t="s">
        <v>100</v>
      </c>
      <c r="AC2245" s="4">
        <f t="shared" si="350"/>
        <v>1</v>
      </c>
      <c r="AD2245" s="2">
        <f>IF(COUNTIF(D$2:D2245,D2245)&gt;1,0,1)</f>
        <v>0</v>
      </c>
      <c r="AG2245" s="2">
        <f t="shared" si="351"/>
        <v>0</v>
      </c>
      <c r="AH2245" s="2">
        <f t="shared" si="357"/>
        <v>0</v>
      </c>
      <c r="AI2245" s="2">
        <f t="shared" si="352"/>
        <v>0</v>
      </c>
      <c r="AJ2245" s="44" t="str">
        <f t="shared" si="353"/>
        <v>45946974N48869725S</v>
      </c>
      <c r="AK2245" s="2">
        <f>IF(COUNTIF(AJ$2:AJ2245,AJ2245)&gt;1,0,1)</f>
        <v>1</v>
      </c>
      <c r="AL2245" s="2">
        <f t="shared" si="354"/>
        <v>0</v>
      </c>
      <c r="AM2245" s="2">
        <f t="shared" si="355"/>
        <v>0</v>
      </c>
      <c r="AN2245" s="2">
        <f t="shared" si="356"/>
        <v>0</v>
      </c>
      <c r="AO2245" s="2" t="str">
        <f>VLOOKUP(D2245,'[1]Matriculados PD 2015_2019'!$D:$F,3,0)</f>
        <v>completo</v>
      </c>
      <c r="AP2245" s="2">
        <f t="shared" si="358"/>
        <v>0</v>
      </c>
      <c r="AQ2245" s="2">
        <f t="shared" si="359"/>
        <v>0</v>
      </c>
    </row>
    <row r="2246" spans="1:43">
      <c r="A2246">
        <v>539</v>
      </c>
      <c r="B2246" s="6" t="s">
        <v>901</v>
      </c>
      <c r="C2246" s="7" t="s">
        <v>120</v>
      </c>
      <c r="D2246" s="7" t="s">
        <v>1823</v>
      </c>
      <c r="E2246" s="7">
        <v>20008114</v>
      </c>
      <c r="F2246" s="7">
        <v>102490</v>
      </c>
      <c r="G2246" s="8" t="s">
        <v>1824</v>
      </c>
      <c r="H2246" s="7" t="s">
        <v>83</v>
      </c>
      <c r="I2246" s="7" t="s">
        <v>74</v>
      </c>
      <c r="J2246" s="8" t="s">
        <v>75</v>
      </c>
      <c r="K2246" s="8" t="s">
        <v>1825</v>
      </c>
      <c r="L2246" s="7">
        <v>2019</v>
      </c>
      <c r="M2246" s="9">
        <v>43872</v>
      </c>
      <c r="N2246" s="10" t="s">
        <v>77</v>
      </c>
      <c r="O2246" s="10">
        <v>0</v>
      </c>
      <c r="P2246" s="10" t="s">
        <v>78</v>
      </c>
      <c r="Q2246" s="10" t="s">
        <v>79</v>
      </c>
      <c r="R2246" s="10" t="s">
        <v>78</v>
      </c>
      <c r="S2246" s="10" t="s">
        <v>79</v>
      </c>
      <c r="T2246" s="8" t="s">
        <v>90</v>
      </c>
      <c r="U2246" s="7" t="s">
        <v>1826</v>
      </c>
      <c r="V2246" s="8" t="s">
        <v>1827</v>
      </c>
      <c r="W2246" s="7" t="s">
        <v>83</v>
      </c>
      <c r="X2246" s="11" t="s">
        <v>600</v>
      </c>
      <c r="Y2246" s="8">
        <v>755</v>
      </c>
      <c r="Z2246" s="8" t="s">
        <v>917</v>
      </c>
      <c r="AA2246" s="7" t="s">
        <v>99</v>
      </c>
      <c r="AB2246" s="12" t="s">
        <v>100</v>
      </c>
      <c r="AC2246" s="4">
        <f t="shared" si="350"/>
        <v>1</v>
      </c>
      <c r="AD2246" s="2">
        <f>IF(COUNTIF(D$2:D2246,D2246)&gt;1,0,1)</f>
        <v>0</v>
      </c>
      <c r="AG2246" s="2">
        <f t="shared" si="351"/>
        <v>0</v>
      </c>
      <c r="AH2246" s="2">
        <f t="shared" si="357"/>
        <v>0</v>
      </c>
      <c r="AI2246" s="2">
        <f t="shared" si="352"/>
        <v>0</v>
      </c>
      <c r="AJ2246" s="44" t="str">
        <f t="shared" si="353"/>
        <v>45946974N28510539S</v>
      </c>
      <c r="AK2246" s="2">
        <f>IF(COUNTIF(AJ$2:AJ2246,AJ2246)&gt;1,0,1)</f>
        <v>0</v>
      </c>
      <c r="AL2246" s="2">
        <f t="shared" si="354"/>
        <v>0</v>
      </c>
      <c r="AM2246" s="2">
        <f t="shared" si="355"/>
        <v>0</v>
      </c>
      <c r="AN2246" s="2">
        <f t="shared" si="356"/>
        <v>0</v>
      </c>
      <c r="AO2246" s="2" t="str">
        <f>VLOOKUP(D2246,'[1]Matriculados PD 2015_2019'!$D:$F,3,0)</f>
        <v>completo</v>
      </c>
      <c r="AP2246" s="2">
        <f t="shared" si="358"/>
        <v>0</v>
      </c>
      <c r="AQ2246" s="2">
        <f t="shared" si="359"/>
        <v>0</v>
      </c>
    </row>
    <row r="2247" spans="1:43">
      <c r="A2247">
        <v>532</v>
      </c>
      <c r="B2247" s="5" t="s">
        <v>413</v>
      </c>
      <c r="C2247" s="13" t="s">
        <v>120</v>
      </c>
      <c r="D2247" s="13" t="s">
        <v>1344</v>
      </c>
      <c r="E2247" s="13">
        <v>1075749</v>
      </c>
      <c r="F2247" s="13">
        <v>102483</v>
      </c>
      <c r="G2247" s="14" t="s">
        <v>1345</v>
      </c>
      <c r="H2247" s="13" t="s">
        <v>73</v>
      </c>
      <c r="I2247" s="13" t="s">
        <v>74</v>
      </c>
      <c r="J2247" s="14" t="s">
        <v>75</v>
      </c>
      <c r="K2247" s="14" t="s">
        <v>1346</v>
      </c>
      <c r="L2247" s="13">
        <v>2019</v>
      </c>
      <c r="M2247" s="15">
        <v>44013</v>
      </c>
      <c r="N2247" s="16" t="s">
        <v>77</v>
      </c>
      <c r="O2247" s="16">
        <v>0</v>
      </c>
      <c r="P2247" s="16" t="s">
        <v>78</v>
      </c>
      <c r="Q2247" s="16" t="s">
        <v>78</v>
      </c>
      <c r="R2247" s="16" t="s">
        <v>78</v>
      </c>
      <c r="S2247" s="16" t="s">
        <v>78</v>
      </c>
      <c r="T2247" s="14" t="s">
        <v>80</v>
      </c>
      <c r="U2247" s="13" t="s">
        <v>417</v>
      </c>
      <c r="V2247" s="14" t="s">
        <v>418</v>
      </c>
      <c r="W2247" s="13" t="s">
        <v>83</v>
      </c>
      <c r="X2247" s="17" t="s">
        <v>419</v>
      </c>
      <c r="Y2247" s="14">
        <v>225</v>
      </c>
      <c r="Z2247" s="14" t="s">
        <v>420</v>
      </c>
      <c r="AA2247" s="13" t="s">
        <v>263</v>
      </c>
      <c r="AB2247" s="18" t="s">
        <v>264</v>
      </c>
      <c r="AC2247" s="4">
        <f t="shared" si="350"/>
        <v>1</v>
      </c>
      <c r="AD2247" s="2">
        <f>IF(COUNTIF(D$2:D2247,D2247)&gt;1,0,1)</f>
        <v>1</v>
      </c>
      <c r="AG2247" s="2">
        <f t="shared" si="351"/>
        <v>0</v>
      </c>
      <c r="AH2247" s="2">
        <f t="shared" si="357"/>
        <v>0</v>
      </c>
      <c r="AI2247" s="2">
        <f t="shared" si="352"/>
        <v>1</v>
      </c>
      <c r="AJ2247" s="44" t="str">
        <f t="shared" si="353"/>
        <v>30995263A26461631Q</v>
      </c>
      <c r="AK2247" s="2">
        <f>IF(COUNTIF(AJ$2:AJ2247,AJ2247)&gt;1,0,1)</f>
        <v>1</v>
      </c>
      <c r="AL2247" s="2">
        <f t="shared" si="354"/>
        <v>1</v>
      </c>
      <c r="AM2247" s="2">
        <f t="shared" si="355"/>
        <v>0</v>
      </c>
      <c r="AN2247" s="2">
        <f t="shared" si="356"/>
        <v>0</v>
      </c>
      <c r="AO2247" s="2" t="str">
        <f>VLOOKUP(D2247,'[1]Matriculados PD 2015_2019'!$D:$F,3,0)</f>
        <v>parcial</v>
      </c>
      <c r="AP2247" s="2">
        <f t="shared" si="358"/>
        <v>0</v>
      </c>
      <c r="AQ2247" s="2">
        <f t="shared" si="359"/>
        <v>1</v>
      </c>
    </row>
    <row r="2248" spans="1:43">
      <c r="A2248">
        <v>532</v>
      </c>
      <c r="B2248" s="6" t="s">
        <v>413</v>
      </c>
      <c r="C2248" s="7" t="s">
        <v>120</v>
      </c>
      <c r="D2248" s="7" t="s">
        <v>1344</v>
      </c>
      <c r="E2248" s="7">
        <v>1075749</v>
      </c>
      <c r="F2248" s="7">
        <v>102483</v>
      </c>
      <c r="G2248" s="8" t="s">
        <v>1345</v>
      </c>
      <c r="H2248" s="7" t="s">
        <v>73</v>
      </c>
      <c r="I2248" s="7" t="s">
        <v>74</v>
      </c>
      <c r="J2248" s="8" t="s">
        <v>75</v>
      </c>
      <c r="K2248" s="8" t="s">
        <v>1346</v>
      </c>
      <c r="L2248" s="7">
        <v>2019</v>
      </c>
      <c r="M2248" s="9">
        <v>44013</v>
      </c>
      <c r="N2248" s="10" t="s">
        <v>77</v>
      </c>
      <c r="O2248" s="10">
        <v>0</v>
      </c>
      <c r="P2248" s="10" t="s">
        <v>78</v>
      </c>
      <c r="Q2248" s="10" t="s">
        <v>78</v>
      </c>
      <c r="R2248" s="10" t="s">
        <v>78</v>
      </c>
      <c r="S2248" s="10" t="s">
        <v>78</v>
      </c>
      <c r="T2248" s="8" t="s">
        <v>80</v>
      </c>
      <c r="U2248" s="7" t="s">
        <v>1347</v>
      </c>
      <c r="V2248" s="8" t="s">
        <v>1348</v>
      </c>
      <c r="W2248" s="7" t="s">
        <v>83</v>
      </c>
      <c r="X2248" s="11" t="s">
        <v>419</v>
      </c>
      <c r="Y2248" s="8">
        <v>650</v>
      </c>
      <c r="Z2248" s="8" t="s">
        <v>484</v>
      </c>
      <c r="AA2248" s="7" t="s">
        <v>263</v>
      </c>
      <c r="AB2248" s="12" t="s">
        <v>264</v>
      </c>
      <c r="AC2248" s="4">
        <f t="shared" si="350"/>
        <v>1</v>
      </c>
      <c r="AD2248" s="2">
        <f>IF(COUNTIF(D$2:D2248,D2248)&gt;1,0,1)</f>
        <v>0</v>
      </c>
      <c r="AG2248" s="2">
        <f t="shared" si="351"/>
        <v>0</v>
      </c>
      <c r="AH2248" s="2">
        <f t="shared" si="357"/>
        <v>0</v>
      </c>
      <c r="AI2248" s="2">
        <f t="shared" si="352"/>
        <v>0</v>
      </c>
      <c r="AJ2248" s="44" t="str">
        <f t="shared" si="353"/>
        <v>30995263A30510249J</v>
      </c>
      <c r="AK2248" s="2">
        <f>IF(COUNTIF(AJ$2:AJ2248,AJ2248)&gt;1,0,1)</f>
        <v>1</v>
      </c>
      <c r="AL2248" s="2">
        <f t="shared" si="354"/>
        <v>0</v>
      </c>
      <c r="AM2248" s="2">
        <f t="shared" si="355"/>
        <v>0</v>
      </c>
      <c r="AN2248" s="2">
        <f t="shared" si="356"/>
        <v>0</v>
      </c>
      <c r="AO2248" s="2" t="str">
        <f>VLOOKUP(D2248,'[1]Matriculados PD 2015_2019'!$D:$F,3,0)</f>
        <v>parcial</v>
      </c>
      <c r="AP2248" s="2">
        <f t="shared" si="358"/>
        <v>0</v>
      </c>
      <c r="AQ2248" s="2">
        <f t="shared" si="359"/>
        <v>0</v>
      </c>
    </row>
    <row r="2249" spans="1:43">
      <c r="A2249">
        <v>532</v>
      </c>
      <c r="B2249" s="5" t="s">
        <v>413</v>
      </c>
      <c r="C2249" s="13" t="s">
        <v>120</v>
      </c>
      <c r="D2249" s="13" t="s">
        <v>1344</v>
      </c>
      <c r="E2249" s="13">
        <v>1075749</v>
      </c>
      <c r="F2249" s="13">
        <v>102483</v>
      </c>
      <c r="G2249" s="14" t="s">
        <v>1345</v>
      </c>
      <c r="H2249" s="13" t="s">
        <v>73</v>
      </c>
      <c r="I2249" s="13" t="s">
        <v>74</v>
      </c>
      <c r="J2249" s="14" t="s">
        <v>75</v>
      </c>
      <c r="K2249" s="14" t="s">
        <v>1346</v>
      </c>
      <c r="L2249" s="13">
        <v>2019</v>
      </c>
      <c r="M2249" s="15">
        <v>44013</v>
      </c>
      <c r="N2249" s="16" t="s">
        <v>77</v>
      </c>
      <c r="O2249" s="16">
        <v>0</v>
      </c>
      <c r="P2249" s="16" t="s">
        <v>78</v>
      </c>
      <c r="Q2249" s="16" t="s">
        <v>78</v>
      </c>
      <c r="R2249" s="16" t="s">
        <v>78</v>
      </c>
      <c r="S2249" s="16" t="s">
        <v>78</v>
      </c>
      <c r="T2249" s="14" t="s">
        <v>90</v>
      </c>
      <c r="U2249" s="13" t="s">
        <v>417</v>
      </c>
      <c r="V2249" s="14" t="s">
        <v>418</v>
      </c>
      <c r="W2249" s="13" t="s">
        <v>83</v>
      </c>
      <c r="X2249" s="17" t="s">
        <v>419</v>
      </c>
      <c r="Y2249" s="14">
        <v>225</v>
      </c>
      <c r="Z2249" s="14" t="s">
        <v>420</v>
      </c>
      <c r="AA2249" s="13" t="s">
        <v>263</v>
      </c>
      <c r="AB2249" s="18" t="s">
        <v>264</v>
      </c>
      <c r="AC2249" s="4">
        <f t="shared" si="350"/>
        <v>1</v>
      </c>
      <c r="AD2249" s="2">
        <f>IF(COUNTIF(D$2:D2249,D2249)&gt;1,0,1)</f>
        <v>0</v>
      </c>
      <c r="AG2249" s="2">
        <f t="shared" si="351"/>
        <v>0</v>
      </c>
      <c r="AH2249" s="2">
        <f t="shared" si="357"/>
        <v>0</v>
      </c>
      <c r="AI2249" s="2">
        <f t="shared" si="352"/>
        <v>0</v>
      </c>
      <c r="AJ2249" s="44" t="str">
        <f t="shared" si="353"/>
        <v>30995263A26461631Q</v>
      </c>
      <c r="AK2249" s="2">
        <f>IF(COUNTIF(AJ$2:AJ2249,AJ2249)&gt;1,0,1)</f>
        <v>0</v>
      </c>
      <c r="AL2249" s="2">
        <f t="shared" si="354"/>
        <v>0</v>
      </c>
      <c r="AM2249" s="2">
        <f t="shared" si="355"/>
        <v>0</v>
      </c>
      <c r="AN2249" s="2">
        <f t="shared" si="356"/>
        <v>0</v>
      </c>
      <c r="AO2249" s="2" t="str">
        <f>VLOOKUP(D2249,'[1]Matriculados PD 2015_2019'!$D:$F,3,0)</f>
        <v>parcial</v>
      </c>
      <c r="AP2249" s="2">
        <f t="shared" si="358"/>
        <v>0</v>
      </c>
      <c r="AQ2249" s="2">
        <f t="shared" si="359"/>
        <v>0</v>
      </c>
    </row>
    <row r="2250" spans="1:43">
      <c r="A2250">
        <v>532</v>
      </c>
      <c r="B2250" s="5" t="s">
        <v>413</v>
      </c>
      <c r="C2250" s="13" t="s">
        <v>120</v>
      </c>
      <c r="D2250" s="13" t="s">
        <v>1387</v>
      </c>
      <c r="E2250" s="13">
        <v>10439926</v>
      </c>
      <c r="F2250" s="13">
        <v>102483</v>
      </c>
      <c r="G2250" s="14" t="s">
        <v>1388</v>
      </c>
      <c r="H2250" s="13" t="s">
        <v>73</v>
      </c>
      <c r="I2250" s="13" t="s">
        <v>74</v>
      </c>
      <c r="J2250" s="14" t="s">
        <v>75</v>
      </c>
      <c r="K2250" s="14" t="s">
        <v>1389</v>
      </c>
      <c r="L2250" s="13">
        <v>2019</v>
      </c>
      <c r="M2250" s="15">
        <v>43812</v>
      </c>
      <c r="N2250" s="16" t="s">
        <v>77</v>
      </c>
      <c r="O2250" s="16">
        <v>0</v>
      </c>
      <c r="P2250" s="16" t="s">
        <v>78</v>
      </c>
      <c r="Q2250" s="16" t="s">
        <v>78</v>
      </c>
      <c r="R2250" s="16" t="s">
        <v>78</v>
      </c>
      <c r="S2250" s="16" t="s">
        <v>78</v>
      </c>
      <c r="T2250" s="14" t="s">
        <v>80</v>
      </c>
      <c r="U2250" s="13" t="s">
        <v>546</v>
      </c>
      <c r="V2250" s="14" t="s">
        <v>547</v>
      </c>
      <c r="W2250" s="13" t="s">
        <v>73</v>
      </c>
      <c r="X2250" s="17" t="s">
        <v>358</v>
      </c>
      <c r="Y2250" s="14">
        <v>740</v>
      </c>
      <c r="Z2250" s="14" t="s">
        <v>548</v>
      </c>
      <c r="AA2250" s="13" t="s">
        <v>263</v>
      </c>
      <c r="AB2250" s="18" t="s">
        <v>264</v>
      </c>
      <c r="AC2250" s="4">
        <f t="shared" si="350"/>
        <v>1</v>
      </c>
      <c r="AD2250" s="2">
        <f>IF(COUNTIF(D$2:D2250,D2250)&gt;1,0,1)</f>
        <v>1</v>
      </c>
      <c r="AG2250" s="2">
        <f t="shared" si="351"/>
        <v>0</v>
      </c>
      <c r="AH2250" s="2">
        <f t="shared" si="357"/>
        <v>0</v>
      </c>
      <c r="AI2250" s="2">
        <f t="shared" si="352"/>
        <v>1</v>
      </c>
      <c r="AJ2250" s="44" t="str">
        <f t="shared" si="353"/>
        <v>75701674A07879351B</v>
      </c>
      <c r="AK2250" s="2">
        <f>IF(COUNTIF(AJ$2:AJ2250,AJ2250)&gt;1,0,1)</f>
        <v>1</v>
      </c>
      <c r="AL2250" s="2">
        <f t="shared" si="354"/>
        <v>1</v>
      </c>
      <c r="AM2250" s="2">
        <f t="shared" si="355"/>
        <v>0</v>
      </c>
      <c r="AN2250" s="2">
        <f t="shared" si="356"/>
        <v>0</v>
      </c>
      <c r="AO2250" s="2" t="str">
        <f>VLOOKUP(D2250,'[1]Matriculados PD 2015_2019'!$D:$F,3,0)</f>
        <v>parcial</v>
      </c>
      <c r="AP2250" s="2">
        <f t="shared" si="358"/>
        <v>0</v>
      </c>
      <c r="AQ2250" s="2">
        <f t="shared" si="359"/>
        <v>1</v>
      </c>
    </row>
    <row r="2251" spans="1:43">
      <c r="A2251">
        <v>532</v>
      </c>
      <c r="B2251" s="6" t="s">
        <v>413</v>
      </c>
      <c r="C2251" s="7" t="s">
        <v>120</v>
      </c>
      <c r="D2251" s="7" t="s">
        <v>1387</v>
      </c>
      <c r="E2251" s="7">
        <v>10439926</v>
      </c>
      <c r="F2251" s="7">
        <v>102483</v>
      </c>
      <c r="G2251" s="8" t="s">
        <v>1388</v>
      </c>
      <c r="H2251" s="7" t="s">
        <v>73</v>
      </c>
      <c r="I2251" s="7" t="s">
        <v>74</v>
      </c>
      <c r="J2251" s="8" t="s">
        <v>75</v>
      </c>
      <c r="K2251" s="8" t="s">
        <v>1389</v>
      </c>
      <c r="L2251" s="7">
        <v>2019</v>
      </c>
      <c r="M2251" s="9">
        <v>43812</v>
      </c>
      <c r="N2251" s="10" t="s">
        <v>77</v>
      </c>
      <c r="O2251" s="10">
        <v>0</v>
      </c>
      <c r="P2251" s="10" t="s">
        <v>78</v>
      </c>
      <c r="Q2251" s="10" t="s">
        <v>78</v>
      </c>
      <c r="R2251" s="10" t="s">
        <v>78</v>
      </c>
      <c r="S2251" s="10" t="s">
        <v>78</v>
      </c>
      <c r="T2251" s="8" t="s">
        <v>80</v>
      </c>
      <c r="U2251" s="7" t="s">
        <v>1382</v>
      </c>
      <c r="V2251" s="8" t="s">
        <v>1383</v>
      </c>
      <c r="W2251" s="7" t="s">
        <v>73</v>
      </c>
      <c r="X2251" s="11" t="s">
        <v>358</v>
      </c>
      <c r="Y2251" s="8">
        <v>735</v>
      </c>
      <c r="Z2251" s="8" t="s">
        <v>505</v>
      </c>
      <c r="AA2251" s="7" t="s">
        <v>263</v>
      </c>
      <c r="AB2251" s="12" t="s">
        <v>264</v>
      </c>
      <c r="AC2251" s="4">
        <f t="shared" si="350"/>
        <v>1</v>
      </c>
      <c r="AD2251" s="2">
        <f>IF(COUNTIF(D$2:D2251,D2251)&gt;1,0,1)</f>
        <v>0</v>
      </c>
      <c r="AG2251" s="2">
        <f t="shared" si="351"/>
        <v>0</v>
      </c>
      <c r="AH2251" s="2">
        <f t="shared" si="357"/>
        <v>0</v>
      </c>
      <c r="AI2251" s="2">
        <f t="shared" si="352"/>
        <v>0</v>
      </c>
      <c r="AJ2251" s="44" t="str">
        <f t="shared" si="353"/>
        <v>75701674A44364244G</v>
      </c>
      <c r="AK2251" s="2">
        <f>IF(COUNTIF(AJ$2:AJ2251,AJ2251)&gt;1,0,1)</f>
        <v>1</v>
      </c>
      <c r="AL2251" s="2">
        <f t="shared" si="354"/>
        <v>0</v>
      </c>
      <c r="AM2251" s="2">
        <f t="shared" si="355"/>
        <v>0</v>
      </c>
      <c r="AN2251" s="2">
        <f t="shared" si="356"/>
        <v>0</v>
      </c>
      <c r="AO2251" s="2" t="str">
        <f>VLOOKUP(D2251,'[1]Matriculados PD 2015_2019'!$D:$F,3,0)</f>
        <v>parcial</v>
      </c>
      <c r="AP2251" s="2">
        <f t="shared" si="358"/>
        <v>0</v>
      </c>
      <c r="AQ2251" s="2">
        <f t="shared" si="359"/>
        <v>0</v>
      </c>
    </row>
    <row r="2252" spans="1:43">
      <c r="A2252">
        <v>532</v>
      </c>
      <c r="B2252" s="5" t="s">
        <v>413</v>
      </c>
      <c r="C2252" s="13" t="s">
        <v>120</v>
      </c>
      <c r="D2252" s="13" t="s">
        <v>1387</v>
      </c>
      <c r="E2252" s="13">
        <v>10439926</v>
      </c>
      <c r="F2252" s="13">
        <v>102483</v>
      </c>
      <c r="G2252" s="14" t="s">
        <v>1388</v>
      </c>
      <c r="H2252" s="13" t="s">
        <v>73</v>
      </c>
      <c r="I2252" s="13" t="s">
        <v>74</v>
      </c>
      <c r="J2252" s="14" t="s">
        <v>75</v>
      </c>
      <c r="K2252" s="14" t="s">
        <v>1389</v>
      </c>
      <c r="L2252" s="13">
        <v>2019</v>
      </c>
      <c r="M2252" s="15">
        <v>43812</v>
      </c>
      <c r="N2252" s="16" t="s">
        <v>77</v>
      </c>
      <c r="O2252" s="16">
        <v>0</v>
      </c>
      <c r="P2252" s="16" t="s">
        <v>78</v>
      </c>
      <c r="Q2252" s="16" t="s">
        <v>78</v>
      </c>
      <c r="R2252" s="16" t="s">
        <v>78</v>
      </c>
      <c r="S2252" s="16" t="s">
        <v>78</v>
      </c>
      <c r="T2252" s="14" t="s">
        <v>90</v>
      </c>
      <c r="U2252" s="13" t="s">
        <v>1382</v>
      </c>
      <c r="V2252" s="14" t="s">
        <v>1383</v>
      </c>
      <c r="W2252" s="13" t="s">
        <v>73</v>
      </c>
      <c r="X2252" s="17" t="s">
        <v>358</v>
      </c>
      <c r="Y2252" s="14">
        <v>735</v>
      </c>
      <c r="Z2252" s="14" t="s">
        <v>505</v>
      </c>
      <c r="AA2252" s="13" t="s">
        <v>263</v>
      </c>
      <c r="AB2252" s="18" t="s">
        <v>264</v>
      </c>
      <c r="AC2252" s="4">
        <f t="shared" si="350"/>
        <v>1</v>
      </c>
      <c r="AD2252" s="2">
        <f>IF(COUNTIF(D$2:D2252,D2252)&gt;1,0,1)</f>
        <v>0</v>
      </c>
      <c r="AG2252" s="2">
        <f t="shared" si="351"/>
        <v>0</v>
      </c>
      <c r="AH2252" s="2">
        <f t="shared" si="357"/>
        <v>0</v>
      </c>
      <c r="AI2252" s="2">
        <f t="shared" si="352"/>
        <v>0</v>
      </c>
      <c r="AJ2252" s="44" t="str">
        <f t="shared" si="353"/>
        <v>75701674A44364244G</v>
      </c>
      <c r="AK2252" s="2">
        <f>IF(COUNTIF(AJ$2:AJ2252,AJ2252)&gt;1,0,1)</f>
        <v>0</v>
      </c>
      <c r="AL2252" s="2">
        <f t="shared" si="354"/>
        <v>0</v>
      </c>
      <c r="AM2252" s="2">
        <f t="shared" si="355"/>
        <v>0</v>
      </c>
      <c r="AN2252" s="2">
        <f t="shared" si="356"/>
        <v>0</v>
      </c>
      <c r="AO2252" s="2" t="str">
        <f>VLOOKUP(D2252,'[1]Matriculados PD 2015_2019'!$D:$F,3,0)</f>
        <v>parcial</v>
      </c>
      <c r="AP2252" s="2">
        <f t="shared" si="358"/>
        <v>0</v>
      </c>
      <c r="AQ2252" s="2">
        <f t="shared" si="359"/>
        <v>0</v>
      </c>
    </row>
    <row r="2253" spans="1:43">
      <c r="A2253">
        <v>533</v>
      </c>
      <c r="B2253" s="5" t="s">
        <v>594</v>
      </c>
      <c r="C2253" s="13" t="s">
        <v>120</v>
      </c>
      <c r="D2253" s="13" t="s">
        <v>1450</v>
      </c>
      <c r="E2253" s="13">
        <v>1046556</v>
      </c>
      <c r="F2253" s="13">
        <v>102484</v>
      </c>
      <c r="G2253" s="14" t="s">
        <v>1451</v>
      </c>
      <c r="H2253" s="13" t="s">
        <v>83</v>
      </c>
      <c r="I2253" s="13" t="s">
        <v>74</v>
      </c>
      <c r="J2253" s="14" t="s">
        <v>75</v>
      </c>
      <c r="K2253" s="14" t="s">
        <v>1452</v>
      </c>
      <c r="L2253" s="13">
        <v>2019</v>
      </c>
      <c r="M2253" s="15">
        <v>43994</v>
      </c>
      <c r="N2253" s="16" t="s">
        <v>77</v>
      </c>
      <c r="O2253" s="16">
        <v>0</v>
      </c>
      <c r="P2253" s="16" t="s">
        <v>78</v>
      </c>
      <c r="Q2253" s="16" t="s">
        <v>78</v>
      </c>
      <c r="R2253" s="16" t="s">
        <v>78</v>
      </c>
      <c r="S2253" s="16" t="s">
        <v>78</v>
      </c>
      <c r="T2253" s="14" t="s">
        <v>80</v>
      </c>
      <c r="U2253" s="13" t="s">
        <v>1412</v>
      </c>
      <c r="V2253" s="14" t="s">
        <v>1413</v>
      </c>
      <c r="W2253" s="13" t="s">
        <v>83</v>
      </c>
      <c r="X2253" s="17" t="s">
        <v>626</v>
      </c>
      <c r="Y2253" s="14">
        <v>720</v>
      </c>
      <c r="Z2253" s="14" t="s">
        <v>627</v>
      </c>
      <c r="AA2253" s="13" t="s">
        <v>107</v>
      </c>
      <c r="AB2253" s="18" t="s">
        <v>108</v>
      </c>
      <c r="AC2253" s="4">
        <f t="shared" si="350"/>
        <v>1</v>
      </c>
      <c r="AD2253" s="2">
        <f>IF(COUNTIF(D$2:D2253,D2253)&gt;1,0,1)</f>
        <v>1</v>
      </c>
      <c r="AG2253" s="2">
        <f t="shared" si="351"/>
        <v>0</v>
      </c>
      <c r="AH2253" s="2">
        <f t="shared" si="357"/>
        <v>0</v>
      </c>
      <c r="AI2253" s="2">
        <f t="shared" si="352"/>
        <v>1</v>
      </c>
      <c r="AJ2253" s="44" t="str">
        <f t="shared" si="353"/>
        <v>44359428H30489589F</v>
      </c>
      <c r="AK2253" s="2">
        <f>IF(COUNTIF(AJ$2:AJ2253,AJ2253)&gt;1,0,1)</f>
        <v>1</v>
      </c>
      <c r="AL2253" s="2">
        <f t="shared" si="354"/>
        <v>1</v>
      </c>
      <c r="AM2253" s="2">
        <f t="shared" si="355"/>
        <v>0</v>
      </c>
      <c r="AN2253" s="2">
        <f t="shared" si="356"/>
        <v>0</v>
      </c>
      <c r="AO2253" s="2" t="str">
        <f>VLOOKUP(D2253,'[1]Matriculados PD 2015_2019'!$D:$F,3,0)</f>
        <v>parcial</v>
      </c>
      <c r="AP2253" s="2">
        <f t="shared" si="358"/>
        <v>0</v>
      </c>
      <c r="AQ2253" s="2">
        <f t="shared" si="359"/>
        <v>1</v>
      </c>
    </row>
    <row r="2254" spans="1:43">
      <c r="A2254">
        <v>533</v>
      </c>
      <c r="B2254" s="6" t="s">
        <v>594</v>
      </c>
      <c r="C2254" s="7" t="s">
        <v>120</v>
      </c>
      <c r="D2254" s="7" t="s">
        <v>1450</v>
      </c>
      <c r="E2254" s="7">
        <v>1046556</v>
      </c>
      <c r="F2254" s="7">
        <v>102484</v>
      </c>
      <c r="G2254" s="8" t="s">
        <v>1451</v>
      </c>
      <c r="H2254" s="7" t="s">
        <v>83</v>
      </c>
      <c r="I2254" s="7" t="s">
        <v>74</v>
      </c>
      <c r="J2254" s="8" t="s">
        <v>75</v>
      </c>
      <c r="K2254" s="8" t="s">
        <v>1452</v>
      </c>
      <c r="L2254" s="7">
        <v>2019</v>
      </c>
      <c r="M2254" s="9">
        <v>43994</v>
      </c>
      <c r="N2254" s="10" t="s">
        <v>77</v>
      </c>
      <c r="O2254" s="10">
        <v>0</v>
      </c>
      <c r="P2254" s="10" t="s">
        <v>78</v>
      </c>
      <c r="Q2254" s="10" t="s">
        <v>78</v>
      </c>
      <c r="R2254" s="10" t="s">
        <v>78</v>
      </c>
      <c r="S2254" s="10" t="s">
        <v>78</v>
      </c>
      <c r="T2254" s="8" t="s">
        <v>80</v>
      </c>
      <c r="U2254" s="7" t="s">
        <v>1414</v>
      </c>
      <c r="V2254" s="8" t="s">
        <v>1415</v>
      </c>
      <c r="W2254" s="7" t="s">
        <v>73</v>
      </c>
      <c r="X2254" s="11" t="s">
        <v>626</v>
      </c>
      <c r="Y2254" s="8">
        <v>720</v>
      </c>
      <c r="Z2254" s="8" t="s">
        <v>627</v>
      </c>
      <c r="AA2254" s="7" t="s">
        <v>107</v>
      </c>
      <c r="AB2254" s="12" t="s">
        <v>108</v>
      </c>
      <c r="AC2254" s="4">
        <f t="shared" si="350"/>
        <v>1</v>
      </c>
      <c r="AD2254" s="2">
        <f>IF(COUNTIF(D$2:D2254,D2254)&gt;1,0,1)</f>
        <v>0</v>
      </c>
      <c r="AG2254" s="2">
        <f t="shared" si="351"/>
        <v>0</v>
      </c>
      <c r="AH2254" s="2">
        <f t="shared" si="357"/>
        <v>0</v>
      </c>
      <c r="AI2254" s="2">
        <f t="shared" si="352"/>
        <v>0</v>
      </c>
      <c r="AJ2254" s="44" t="str">
        <f t="shared" si="353"/>
        <v>44359428H30979991A</v>
      </c>
      <c r="AK2254" s="2">
        <f>IF(COUNTIF(AJ$2:AJ2254,AJ2254)&gt;1,0,1)</f>
        <v>1</v>
      </c>
      <c r="AL2254" s="2">
        <f t="shared" si="354"/>
        <v>0</v>
      </c>
      <c r="AM2254" s="2">
        <f t="shared" si="355"/>
        <v>0</v>
      </c>
      <c r="AN2254" s="2">
        <f t="shared" si="356"/>
        <v>0</v>
      </c>
      <c r="AO2254" s="2" t="str">
        <f>VLOOKUP(D2254,'[1]Matriculados PD 2015_2019'!$D:$F,3,0)</f>
        <v>parcial</v>
      </c>
      <c r="AP2254" s="2">
        <f t="shared" si="358"/>
        <v>0</v>
      </c>
      <c r="AQ2254" s="2">
        <f t="shared" si="359"/>
        <v>0</v>
      </c>
    </row>
    <row r="2255" spans="1:43">
      <c r="A2255">
        <v>533</v>
      </c>
      <c r="B2255" s="5" t="s">
        <v>594</v>
      </c>
      <c r="C2255" s="13" t="s">
        <v>120</v>
      </c>
      <c r="D2255" s="13" t="s">
        <v>1450</v>
      </c>
      <c r="E2255" s="13">
        <v>1046556</v>
      </c>
      <c r="F2255" s="13">
        <v>102484</v>
      </c>
      <c r="G2255" s="14" t="s">
        <v>1451</v>
      </c>
      <c r="H2255" s="13" t="s">
        <v>83</v>
      </c>
      <c r="I2255" s="13" t="s">
        <v>74</v>
      </c>
      <c r="J2255" s="14" t="s">
        <v>75</v>
      </c>
      <c r="K2255" s="14" t="s">
        <v>1452</v>
      </c>
      <c r="L2255" s="13">
        <v>2019</v>
      </c>
      <c r="M2255" s="15">
        <v>43994</v>
      </c>
      <c r="N2255" s="16" t="s">
        <v>77</v>
      </c>
      <c r="O2255" s="16">
        <v>0</v>
      </c>
      <c r="P2255" s="16" t="s">
        <v>78</v>
      </c>
      <c r="Q2255" s="16" t="s">
        <v>78</v>
      </c>
      <c r="R2255" s="16" t="s">
        <v>78</v>
      </c>
      <c r="S2255" s="16" t="s">
        <v>78</v>
      </c>
      <c r="T2255" s="14" t="s">
        <v>90</v>
      </c>
      <c r="U2255" s="13" t="s">
        <v>1414</v>
      </c>
      <c r="V2255" s="14" t="s">
        <v>1415</v>
      </c>
      <c r="W2255" s="13" t="s">
        <v>73</v>
      </c>
      <c r="X2255" s="17" t="s">
        <v>626</v>
      </c>
      <c r="Y2255" s="14">
        <v>720</v>
      </c>
      <c r="Z2255" s="14" t="s">
        <v>627</v>
      </c>
      <c r="AA2255" s="13" t="s">
        <v>107</v>
      </c>
      <c r="AB2255" s="18" t="s">
        <v>108</v>
      </c>
      <c r="AC2255" s="4">
        <f t="shared" si="350"/>
        <v>1</v>
      </c>
      <c r="AD2255" s="2">
        <f>IF(COUNTIF(D$2:D2255,D2255)&gt;1,0,1)</f>
        <v>0</v>
      </c>
      <c r="AG2255" s="2">
        <f t="shared" si="351"/>
        <v>0</v>
      </c>
      <c r="AH2255" s="2">
        <f t="shared" si="357"/>
        <v>0</v>
      </c>
      <c r="AI2255" s="2">
        <f t="shared" si="352"/>
        <v>0</v>
      </c>
      <c r="AJ2255" s="44" t="str">
        <f t="shared" si="353"/>
        <v>44359428H30979991A</v>
      </c>
      <c r="AK2255" s="2">
        <f>IF(COUNTIF(AJ$2:AJ2255,AJ2255)&gt;1,0,1)</f>
        <v>0</v>
      </c>
      <c r="AL2255" s="2">
        <f t="shared" si="354"/>
        <v>0</v>
      </c>
      <c r="AM2255" s="2">
        <f t="shared" si="355"/>
        <v>0</v>
      </c>
      <c r="AN2255" s="2">
        <f t="shared" si="356"/>
        <v>0</v>
      </c>
      <c r="AO2255" s="2" t="str">
        <f>VLOOKUP(D2255,'[1]Matriculados PD 2015_2019'!$D:$F,3,0)</f>
        <v>parcial</v>
      </c>
      <c r="AP2255" s="2">
        <f t="shared" si="358"/>
        <v>0</v>
      </c>
      <c r="AQ2255" s="2">
        <f t="shared" si="359"/>
        <v>0</v>
      </c>
    </row>
    <row r="2256" spans="1:43">
      <c r="A2256">
        <v>533</v>
      </c>
      <c r="B2256" s="6" t="s">
        <v>594</v>
      </c>
      <c r="C2256" s="7" t="s">
        <v>120</v>
      </c>
      <c r="D2256" s="7" t="s">
        <v>1429</v>
      </c>
      <c r="E2256" s="7">
        <v>90012432</v>
      </c>
      <c r="F2256" s="7">
        <v>102484</v>
      </c>
      <c r="G2256" s="8" t="s">
        <v>1430</v>
      </c>
      <c r="H2256" s="7" t="s">
        <v>83</v>
      </c>
      <c r="I2256" s="7" t="s">
        <v>74</v>
      </c>
      <c r="J2256" s="8" t="s">
        <v>75</v>
      </c>
      <c r="K2256" s="8" t="s">
        <v>1431</v>
      </c>
      <c r="L2256" s="7">
        <v>2019</v>
      </c>
      <c r="M2256" s="9">
        <v>43804</v>
      </c>
      <c r="N2256" s="10" t="s">
        <v>77</v>
      </c>
      <c r="O2256" s="10">
        <v>0</v>
      </c>
      <c r="P2256" s="10" t="s">
        <v>78</v>
      </c>
      <c r="Q2256" s="10" t="s">
        <v>78</v>
      </c>
      <c r="R2256" s="10" t="s">
        <v>78</v>
      </c>
      <c r="S2256" s="10" t="s">
        <v>78</v>
      </c>
      <c r="T2256" s="8" t="s">
        <v>80</v>
      </c>
      <c r="U2256" s="7" t="s">
        <v>607</v>
      </c>
      <c r="V2256" s="8" t="s">
        <v>608</v>
      </c>
      <c r="W2256" s="7" t="s">
        <v>83</v>
      </c>
      <c r="X2256" s="11" t="s">
        <v>609</v>
      </c>
      <c r="Y2256" s="8">
        <v>75</v>
      </c>
      <c r="Z2256" s="8" t="s">
        <v>610</v>
      </c>
      <c r="AA2256" s="7" t="s">
        <v>107</v>
      </c>
      <c r="AB2256" s="12" t="s">
        <v>108</v>
      </c>
      <c r="AC2256" s="4">
        <f t="shared" si="350"/>
        <v>1</v>
      </c>
      <c r="AD2256" s="2">
        <f>IF(COUNTIF(D$2:D2256,D2256)&gt;1,0,1)</f>
        <v>1</v>
      </c>
      <c r="AG2256" s="2">
        <f t="shared" si="351"/>
        <v>0</v>
      </c>
      <c r="AH2256" s="2">
        <f t="shared" si="357"/>
        <v>0</v>
      </c>
      <c r="AI2256" s="2">
        <f t="shared" si="352"/>
        <v>1</v>
      </c>
      <c r="AJ2256" s="44" t="str">
        <f t="shared" si="353"/>
        <v>30942027N04528484Z</v>
      </c>
      <c r="AK2256" s="2">
        <f>IF(COUNTIF(AJ$2:AJ2256,AJ2256)&gt;1,0,1)</f>
        <v>1</v>
      </c>
      <c r="AL2256" s="2">
        <f t="shared" si="354"/>
        <v>1</v>
      </c>
      <c r="AM2256" s="2">
        <f t="shared" si="355"/>
        <v>0</v>
      </c>
      <c r="AN2256" s="2">
        <f t="shared" si="356"/>
        <v>0</v>
      </c>
      <c r="AO2256" s="2" t="str">
        <f>VLOOKUP(D2256,'[1]Matriculados PD 2015_2019'!$D:$F,3,0)</f>
        <v>completo</v>
      </c>
      <c r="AP2256" s="2">
        <f t="shared" si="358"/>
        <v>1</v>
      </c>
      <c r="AQ2256" s="2">
        <f t="shared" si="359"/>
        <v>0</v>
      </c>
    </row>
    <row r="2257" spans="1:43">
      <c r="A2257">
        <v>533</v>
      </c>
      <c r="B2257" s="5" t="s">
        <v>594</v>
      </c>
      <c r="C2257" s="13" t="s">
        <v>120</v>
      </c>
      <c r="D2257" s="13" t="s">
        <v>1429</v>
      </c>
      <c r="E2257" s="13">
        <v>90012432</v>
      </c>
      <c r="F2257" s="13">
        <v>102484</v>
      </c>
      <c r="G2257" s="14" t="s">
        <v>1430</v>
      </c>
      <c r="H2257" s="13" t="s">
        <v>83</v>
      </c>
      <c r="I2257" s="13" t="s">
        <v>74</v>
      </c>
      <c r="J2257" s="14" t="s">
        <v>75</v>
      </c>
      <c r="K2257" s="14" t="s">
        <v>1431</v>
      </c>
      <c r="L2257" s="13">
        <v>2019</v>
      </c>
      <c r="M2257" s="15">
        <v>43804</v>
      </c>
      <c r="N2257" s="16" t="s">
        <v>77</v>
      </c>
      <c r="O2257" s="16">
        <v>0</v>
      </c>
      <c r="P2257" s="16" t="s">
        <v>78</v>
      </c>
      <c r="Q2257" s="16" t="s">
        <v>78</v>
      </c>
      <c r="R2257" s="16" t="s">
        <v>78</v>
      </c>
      <c r="S2257" s="16" t="s">
        <v>78</v>
      </c>
      <c r="T2257" s="14" t="s">
        <v>80</v>
      </c>
      <c r="U2257" s="13" t="s">
        <v>1432</v>
      </c>
      <c r="V2257" s="14" t="s">
        <v>1433</v>
      </c>
      <c r="W2257" s="13"/>
      <c r="X2257" s="17"/>
      <c r="Y2257" s="14"/>
      <c r="Z2257" s="14"/>
      <c r="AA2257" s="13"/>
      <c r="AB2257" s="18"/>
      <c r="AC2257" s="4">
        <f t="shared" si="350"/>
        <v>1</v>
      </c>
      <c r="AD2257" s="2">
        <f>IF(COUNTIF(D$2:D2257,D2257)&gt;1,0,1)</f>
        <v>0</v>
      </c>
      <c r="AG2257" s="2">
        <f t="shared" si="351"/>
        <v>0</v>
      </c>
      <c r="AH2257" s="2">
        <f t="shared" si="357"/>
        <v>0</v>
      </c>
      <c r="AI2257" s="2">
        <f t="shared" si="352"/>
        <v>0</v>
      </c>
      <c r="AJ2257" s="44" t="str">
        <f t="shared" si="353"/>
        <v>30942027N30807624K</v>
      </c>
      <c r="AK2257" s="2">
        <f>IF(COUNTIF(AJ$2:AJ2257,AJ2257)&gt;1,0,1)</f>
        <v>1</v>
      </c>
      <c r="AL2257" s="2">
        <f t="shared" si="354"/>
        <v>0</v>
      </c>
      <c r="AM2257" s="2">
        <f t="shared" si="355"/>
        <v>0</v>
      </c>
      <c r="AN2257" s="2">
        <f t="shared" si="356"/>
        <v>0</v>
      </c>
      <c r="AO2257" s="2" t="str">
        <f>VLOOKUP(D2257,'[1]Matriculados PD 2015_2019'!$D:$F,3,0)</f>
        <v>completo</v>
      </c>
      <c r="AP2257" s="2">
        <f t="shared" si="358"/>
        <v>0</v>
      </c>
      <c r="AQ2257" s="2">
        <f t="shared" si="359"/>
        <v>0</v>
      </c>
    </row>
    <row r="2258" spans="1:43">
      <c r="A2258">
        <v>533</v>
      </c>
      <c r="B2258" s="6" t="s">
        <v>594</v>
      </c>
      <c r="C2258" s="7" t="s">
        <v>120</v>
      </c>
      <c r="D2258" s="7" t="s">
        <v>1429</v>
      </c>
      <c r="E2258" s="7">
        <v>90012432</v>
      </c>
      <c r="F2258" s="7">
        <v>102484</v>
      </c>
      <c r="G2258" s="8" t="s">
        <v>1430</v>
      </c>
      <c r="H2258" s="7" t="s">
        <v>83</v>
      </c>
      <c r="I2258" s="7" t="s">
        <v>74</v>
      </c>
      <c r="J2258" s="8" t="s">
        <v>75</v>
      </c>
      <c r="K2258" s="8" t="s">
        <v>1431</v>
      </c>
      <c r="L2258" s="7">
        <v>2019</v>
      </c>
      <c r="M2258" s="9">
        <v>43804</v>
      </c>
      <c r="N2258" s="10" t="s">
        <v>77</v>
      </c>
      <c r="O2258" s="10">
        <v>0</v>
      </c>
      <c r="P2258" s="10" t="s">
        <v>78</v>
      </c>
      <c r="Q2258" s="10" t="s">
        <v>78</v>
      </c>
      <c r="R2258" s="10" t="s">
        <v>78</v>
      </c>
      <c r="S2258" s="10" t="s">
        <v>78</v>
      </c>
      <c r="T2258" s="8" t="s">
        <v>80</v>
      </c>
      <c r="U2258" s="7" t="s">
        <v>1434</v>
      </c>
      <c r="V2258" s="8" t="s">
        <v>1435</v>
      </c>
      <c r="W2258" s="7"/>
      <c r="X2258" s="11"/>
      <c r="Y2258" s="8"/>
      <c r="Z2258" s="8"/>
      <c r="AA2258" s="7"/>
      <c r="AB2258" s="12"/>
      <c r="AC2258" s="4">
        <f t="shared" si="350"/>
        <v>1</v>
      </c>
      <c r="AD2258" s="2">
        <f>IF(COUNTIF(D$2:D2258,D2258)&gt;1,0,1)</f>
        <v>0</v>
      </c>
      <c r="AG2258" s="2">
        <f t="shared" si="351"/>
        <v>0</v>
      </c>
      <c r="AH2258" s="2">
        <f t="shared" si="357"/>
        <v>0</v>
      </c>
      <c r="AI2258" s="2">
        <f t="shared" si="352"/>
        <v>0</v>
      </c>
      <c r="AJ2258" s="44" t="str">
        <f t="shared" si="353"/>
        <v>30942027N44353656L</v>
      </c>
      <c r="AK2258" s="2">
        <f>IF(COUNTIF(AJ$2:AJ2258,AJ2258)&gt;1,0,1)</f>
        <v>1</v>
      </c>
      <c r="AL2258" s="2">
        <f t="shared" si="354"/>
        <v>0</v>
      </c>
      <c r="AM2258" s="2">
        <f t="shared" si="355"/>
        <v>0</v>
      </c>
      <c r="AN2258" s="2">
        <f t="shared" si="356"/>
        <v>0</v>
      </c>
      <c r="AO2258" s="2" t="str">
        <f>VLOOKUP(D2258,'[1]Matriculados PD 2015_2019'!$D:$F,3,0)</f>
        <v>completo</v>
      </c>
      <c r="AP2258" s="2">
        <f t="shared" si="358"/>
        <v>0</v>
      </c>
      <c r="AQ2258" s="2">
        <f t="shared" si="359"/>
        <v>0</v>
      </c>
    </row>
    <row r="2259" spans="1:43">
      <c r="A2259">
        <v>533</v>
      </c>
      <c r="B2259" s="5" t="s">
        <v>594</v>
      </c>
      <c r="C2259" s="13" t="s">
        <v>120</v>
      </c>
      <c r="D2259" s="13" t="s">
        <v>1429</v>
      </c>
      <c r="E2259" s="13">
        <v>90012432</v>
      </c>
      <c r="F2259" s="13">
        <v>102484</v>
      </c>
      <c r="G2259" s="14" t="s">
        <v>1430</v>
      </c>
      <c r="H2259" s="13" t="s">
        <v>83</v>
      </c>
      <c r="I2259" s="13" t="s">
        <v>74</v>
      </c>
      <c r="J2259" s="14" t="s">
        <v>75</v>
      </c>
      <c r="K2259" s="14" t="s">
        <v>1431</v>
      </c>
      <c r="L2259" s="13">
        <v>2019</v>
      </c>
      <c r="M2259" s="15">
        <v>43804</v>
      </c>
      <c r="N2259" s="16" t="s">
        <v>77</v>
      </c>
      <c r="O2259" s="16">
        <v>0</v>
      </c>
      <c r="P2259" s="16" t="s">
        <v>78</v>
      </c>
      <c r="Q2259" s="16" t="s">
        <v>78</v>
      </c>
      <c r="R2259" s="16" t="s">
        <v>78</v>
      </c>
      <c r="S2259" s="16" t="s">
        <v>78</v>
      </c>
      <c r="T2259" s="14" t="s">
        <v>90</v>
      </c>
      <c r="U2259" s="13" t="s">
        <v>607</v>
      </c>
      <c r="V2259" s="14" t="s">
        <v>608</v>
      </c>
      <c r="W2259" s="13" t="s">
        <v>83</v>
      </c>
      <c r="X2259" s="17" t="s">
        <v>609</v>
      </c>
      <c r="Y2259" s="14">
        <v>75</v>
      </c>
      <c r="Z2259" s="14" t="s">
        <v>610</v>
      </c>
      <c r="AA2259" s="13" t="s">
        <v>107</v>
      </c>
      <c r="AB2259" s="18" t="s">
        <v>108</v>
      </c>
      <c r="AC2259" s="4">
        <f t="shared" si="350"/>
        <v>1</v>
      </c>
      <c r="AD2259" s="2">
        <f>IF(COUNTIF(D$2:D2259,D2259)&gt;1,0,1)</f>
        <v>0</v>
      </c>
      <c r="AG2259" s="2">
        <f t="shared" si="351"/>
        <v>0</v>
      </c>
      <c r="AH2259" s="2">
        <f t="shared" si="357"/>
        <v>0</v>
      </c>
      <c r="AI2259" s="2">
        <f t="shared" si="352"/>
        <v>0</v>
      </c>
      <c r="AJ2259" s="44" t="str">
        <f t="shared" si="353"/>
        <v>30942027N04528484Z</v>
      </c>
      <c r="AK2259" s="2">
        <f>IF(COUNTIF(AJ$2:AJ2259,AJ2259)&gt;1,0,1)</f>
        <v>0</v>
      </c>
      <c r="AL2259" s="2">
        <f t="shared" si="354"/>
        <v>0</v>
      </c>
      <c r="AM2259" s="2">
        <f t="shared" si="355"/>
        <v>0</v>
      </c>
      <c r="AN2259" s="2">
        <f t="shared" si="356"/>
        <v>0</v>
      </c>
      <c r="AO2259" s="2" t="str">
        <f>VLOOKUP(D2259,'[1]Matriculados PD 2015_2019'!$D:$F,3,0)</f>
        <v>completo</v>
      </c>
      <c r="AP2259" s="2">
        <f t="shared" si="358"/>
        <v>0</v>
      </c>
      <c r="AQ2259" s="2">
        <f t="shared" si="359"/>
        <v>0</v>
      </c>
    </row>
    <row r="2260" spans="1:43">
      <c r="A2260">
        <v>536</v>
      </c>
      <c r="B2260" s="6" t="s">
        <v>636</v>
      </c>
      <c r="C2260" s="7" t="s">
        <v>120</v>
      </c>
      <c r="D2260" s="7" t="s">
        <v>1553</v>
      </c>
      <c r="E2260" s="7">
        <v>10037000</v>
      </c>
      <c r="F2260" s="7">
        <v>102487</v>
      </c>
      <c r="G2260" s="8" t="s">
        <v>1554</v>
      </c>
      <c r="H2260" s="7" t="s">
        <v>83</v>
      </c>
      <c r="I2260" s="7" t="s">
        <v>74</v>
      </c>
      <c r="J2260" s="8" t="s">
        <v>75</v>
      </c>
      <c r="K2260" s="8" t="s">
        <v>1555</v>
      </c>
      <c r="L2260" s="7">
        <v>2019</v>
      </c>
      <c r="M2260" s="9">
        <v>43861</v>
      </c>
      <c r="N2260" s="10" t="s">
        <v>77</v>
      </c>
      <c r="O2260" s="10">
        <v>0</v>
      </c>
      <c r="P2260" s="10" t="s">
        <v>78</v>
      </c>
      <c r="Q2260" s="10" t="s">
        <v>78</v>
      </c>
      <c r="R2260" s="10" t="s">
        <v>78</v>
      </c>
      <c r="S2260" s="10" t="s">
        <v>79</v>
      </c>
      <c r="T2260" s="8" t="s">
        <v>80</v>
      </c>
      <c r="U2260" s="7" t="s">
        <v>1556</v>
      </c>
      <c r="V2260" s="8" t="s">
        <v>1557</v>
      </c>
      <c r="W2260" s="7"/>
      <c r="X2260" s="11"/>
      <c r="Y2260" s="8"/>
      <c r="Z2260" s="8"/>
      <c r="AA2260" s="7"/>
      <c r="AB2260" s="12"/>
      <c r="AC2260" s="4">
        <f t="shared" si="350"/>
        <v>1</v>
      </c>
      <c r="AD2260" s="2">
        <f>IF(COUNTIF(D$2:D2260,D2260)&gt;1,0,1)</f>
        <v>1</v>
      </c>
      <c r="AG2260" s="2">
        <f t="shared" si="351"/>
        <v>0</v>
      </c>
      <c r="AH2260" s="2">
        <f t="shared" si="357"/>
        <v>0</v>
      </c>
      <c r="AI2260" s="2">
        <f t="shared" si="352"/>
        <v>1</v>
      </c>
      <c r="AJ2260" s="44" t="str">
        <f t="shared" si="353"/>
        <v>30835506G30436894M</v>
      </c>
      <c r="AK2260" s="2">
        <f>IF(COUNTIF(AJ$2:AJ2260,AJ2260)&gt;1,0,1)</f>
        <v>1</v>
      </c>
      <c r="AL2260" s="2">
        <f t="shared" si="354"/>
        <v>1</v>
      </c>
      <c r="AM2260" s="2">
        <f t="shared" si="355"/>
        <v>1</v>
      </c>
      <c r="AN2260" s="2">
        <f t="shared" si="356"/>
        <v>0</v>
      </c>
      <c r="AO2260" s="2" t="str">
        <f>VLOOKUP(D2260,'[1]Matriculados PD 2015_2019'!$D:$F,3,0)</f>
        <v>completo</v>
      </c>
      <c r="AP2260" s="2">
        <f t="shared" si="358"/>
        <v>1</v>
      </c>
      <c r="AQ2260" s="2">
        <f t="shared" si="359"/>
        <v>0</v>
      </c>
    </row>
    <row r="2261" spans="1:43">
      <c r="A2261">
        <v>536</v>
      </c>
      <c r="B2261" s="5" t="s">
        <v>636</v>
      </c>
      <c r="C2261" s="13" t="s">
        <v>120</v>
      </c>
      <c r="D2261" s="13" t="s">
        <v>1553</v>
      </c>
      <c r="E2261" s="13">
        <v>10037000</v>
      </c>
      <c r="F2261" s="13">
        <v>102487</v>
      </c>
      <c r="G2261" s="14" t="s">
        <v>1554</v>
      </c>
      <c r="H2261" s="13" t="s">
        <v>83</v>
      </c>
      <c r="I2261" s="13" t="s">
        <v>74</v>
      </c>
      <c r="J2261" s="14" t="s">
        <v>75</v>
      </c>
      <c r="K2261" s="14" t="s">
        <v>1555</v>
      </c>
      <c r="L2261" s="13">
        <v>2019</v>
      </c>
      <c r="M2261" s="15">
        <v>43861</v>
      </c>
      <c r="N2261" s="16" t="s">
        <v>77</v>
      </c>
      <c r="O2261" s="16">
        <v>0</v>
      </c>
      <c r="P2261" s="16" t="s">
        <v>78</v>
      </c>
      <c r="Q2261" s="16" t="s">
        <v>78</v>
      </c>
      <c r="R2261" s="16" t="s">
        <v>78</v>
      </c>
      <c r="S2261" s="16" t="s">
        <v>79</v>
      </c>
      <c r="T2261" s="14" t="s">
        <v>80</v>
      </c>
      <c r="U2261" s="13" t="s">
        <v>768</v>
      </c>
      <c r="V2261" s="14" t="s">
        <v>769</v>
      </c>
      <c r="W2261" s="13" t="s">
        <v>83</v>
      </c>
      <c r="X2261" s="17" t="s">
        <v>770</v>
      </c>
      <c r="Y2261" s="14">
        <v>0</v>
      </c>
      <c r="Z2261" s="14"/>
      <c r="AA2261" s="13"/>
      <c r="AB2261" s="18"/>
      <c r="AC2261" s="4">
        <f t="shared" si="350"/>
        <v>1</v>
      </c>
      <c r="AD2261" s="2">
        <f>IF(COUNTIF(D$2:D2261,D2261)&gt;1,0,1)</f>
        <v>0</v>
      </c>
      <c r="AG2261" s="2">
        <f t="shared" si="351"/>
        <v>0</v>
      </c>
      <c r="AH2261" s="2">
        <f t="shared" si="357"/>
        <v>0</v>
      </c>
      <c r="AI2261" s="2">
        <f t="shared" si="352"/>
        <v>0</v>
      </c>
      <c r="AJ2261" s="44" t="str">
        <f t="shared" si="353"/>
        <v>30835506G30801012X</v>
      </c>
      <c r="AK2261" s="2">
        <f>IF(COUNTIF(AJ$2:AJ2261,AJ2261)&gt;1,0,1)</f>
        <v>1</v>
      </c>
      <c r="AL2261" s="2">
        <f t="shared" si="354"/>
        <v>0</v>
      </c>
      <c r="AM2261" s="2">
        <f t="shared" si="355"/>
        <v>0</v>
      </c>
      <c r="AN2261" s="2">
        <f t="shared" si="356"/>
        <v>0</v>
      </c>
      <c r="AO2261" s="2" t="str">
        <f>VLOOKUP(D2261,'[1]Matriculados PD 2015_2019'!$D:$F,3,0)</f>
        <v>completo</v>
      </c>
      <c r="AP2261" s="2">
        <f t="shared" si="358"/>
        <v>0</v>
      </c>
      <c r="AQ2261" s="2">
        <f t="shared" si="359"/>
        <v>0</v>
      </c>
    </row>
    <row r="2262" spans="1:43">
      <c r="A2262">
        <v>536</v>
      </c>
      <c r="B2262" s="6" t="s">
        <v>636</v>
      </c>
      <c r="C2262" s="7" t="s">
        <v>120</v>
      </c>
      <c r="D2262" s="7" t="s">
        <v>1553</v>
      </c>
      <c r="E2262" s="7">
        <v>10037000</v>
      </c>
      <c r="F2262" s="7">
        <v>102487</v>
      </c>
      <c r="G2262" s="8" t="s">
        <v>1554</v>
      </c>
      <c r="H2262" s="7" t="s">
        <v>83</v>
      </c>
      <c r="I2262" s="7" t="s">
        <v>74</v>
      </c>
      <c r="J2262" s="8" t="s">
        <v>75</v>
      </c>
      <c r="K2262" s="8" t="s">
        <v>1555</v>
      </c>
      <c r="L2262" s="7">
        <v>2019</v>
      </c>
      <c r="M2262" s="9">
        <v>43861</v>
      </c>
      <c r="N2262" s="10" t="s">
        <v>77</v>
      </c>
      <c r="O2262" s="10">
        <v>0</v>
      </c>
      <c r="P2262" s="10" t="s">
        <v>78</v>
      </c>
      <c r="Q2262" s="10" t="s">
        <v>78</v>
      </c>
      <c r="R2262" s="10" t="s">
        <v>78</v>
      </c>
      <c r="S2262" s="10" t="s">
        <v>79</v>
      </c>
      <c r="T2262" s="8" t="s">
        <v>90</v>
      </c>
      <c r="U2262" s="7" t="s">
        <v>786</v>
      </c>
      <c r="V2262" s="8" t="s">
        <v>787</v>
      </c>
      <c r="W2262" s="7" t="s">
        <v>83</v>
      </c>
      <c r="X2262" s="11" t="s">
        <v>105</v>
      </c>
      <c r="Y2262" s="8">
        <v>705</v>
      </c>
      <c r="Z2262" s="8" t="s">
        <v>106</v>
      </c>
      <c r="AA2262" s="7" t="s">
        <v>107</v>
      </c>
      <c r="AB2262" s="12" t="s">
        <v>108</v>
      </c>
      <c r="AC2262" s="4">
        <f t="shared" si="350"/>
        <v>1</v>
      </c>
      <c r="AD2262" s="2">
        <f>IF(COUNTIF(D$2:D2262,D2262)&gt;1,0,1)</f>
        <v>0</v>
      </c>
      <c r="AG2262" s="2">
        <f t="shared" si="351"/>
        <v>0</v>
      </c>
      <c r="AH2262" s="2">
        <f t="shared" si="357"/>
        <v>0</v>
      </c>
      <c r="AI2262" s="2">
        <f t="shared" si="352"/>
        <v>0</v>
      </c>
      <c r="AJ2262" s="44" t="str">
        <f t="shared" si="353"/>
        <v>30835506G05393383K</v>
      </c>
      <c r="AK2262" s="2">
        <f>IF(COUNTIF(AJ$2:AJ2262,AJ2262)&gt;1,0,1)</f>
        <v>1</v>
      </c>
      <c r="AL2262" s="2">
        <f t="shared" si="354"/>
        <v>0</v>
      </c>
      <c r="AM2262" s="2">
        <f t="shared" si="355"/>
        <v>0</v>
      </c>
      <c r="AN2262" s="2">
        <f t="shared" si="356"/>
        <v>0</v>
      </c>
      <c r="AO2262" s="2" t="str">
        <f>VLOOKUP(D2262,'[1]Matriculados PD 2015_2019'!$D:$F,3,0)</f>
        <v>completo</v>
      </c>
      <c r="AP2262" s="2">
        <f t="shared" si="358"/>
        <v>0</v>
      </c>
      <c r="AQ2262" s="2">
        <f t="shared" si="359"/>
        <v>0</v>
      </c>
    </row>
    <row r="2263" spans="1:43">
      <c r="A2263">
        <v>531</v>
      </c>
      <c r="B2263" s="6" t="s">
        <v>277</v>
      </c>
      <c r="C2263" s="7" t="s">
        <v>120</v>
      </c>
      <c r="D2263" s="7" t="s">
        <v>1195</v>
      </c>
      <c r="E2263" s="7">
        <v>10453248</v>
      </c>
      <c r="F2263" s="7">
        <v>102482</v>
      </c>
      <c r="G2263" s="8" t="s">
        <v>1196</v>
      </c>
      <c r="H2263" s="7" t="s">
        <v>83</v>
      </c>
      <c r="I2263" s="7" t="s">
        <v>74</v>
      </c>
      <c r="J2263" s="8" t="s">
        <v>75</v>
      </c>
      <c r="K2263" s="8" t="s">
        <v>1197</v>
      </c>
      <c r="L2263" s="7">
        <v>2019</v>
      </c>
      <c r="M2263" s="9">
        <v>43903</v>
      </c>
      <c r="N2263" s="10" t="s">
        <v>77</v>
      </c>
      <c r="O2263" s="10">
        <v>0</v>
      </c>
      <c r="P2263" s="10" t="s">
        <v>78</v>
      </c>
      <c r="Q2263" s="10" t="s">
        <v>78</v>
      </c>
      <c r="R2263" s="10" t="s">
        <v>78</v>
      </c>
      <c r="S2263" s="10" t="s">
        <v>79</v>
      </c>
      <c r="T2263" s="8" t="s">
        <v>80</v>
      </c>
      <c r="U2263" s="7" t="s">
        <v>1198</v>
      </c>
      <c r="V2263" s="8" t="s">
        <v>1199</v>
      </c>
      <c r="W2263" s="7" t="s">
        <v>83</v>
      </c>
      <c r="X2263" s="11" t="s">
        <v>2109</v>
      </c>
      <c r="Y2263" s="8">
        <v>670</v>
      </c>
      <c r="Z2263" s="8" t="s">
        <v>400</v>
      </c>
      <c r="AA2263" s="7" t="s">
        <v>79</v>
      </c>
      <c r="AB2263" s="12" t="s">
        <v>86</v>
      </c>
      <c r="AC2263" s="4">
        <f t="shared" si="350"/>
        <v>1</v>
      </c>
      <c r="AD2263" s="2">
        <f>IF(COUNTIF(D$2:D2263,D2263)&gt;1,0,1)</f>
        <v>1</v>
      </c>
      <c r="AG2263" s="2">
        <f t="shared" si="351"/>
        <v>0</v>
      </c>
      <c r="AH2263" s="2">
        <f t="shared" si="357"/>
        <v>0</v>
      </c>
      <c r="AI2263" s="2">
        <f t="shared" si="352"/>
        <v>1</v>
      </c>
      <c r="AJ2263" s="44" t="str">
        <f t="shared" si="353"/>
        <v>30815496G30060508Z</v>
      </c>
      <c r="AK2263" s="2">
        <f>IF(COUNTIF(AJ$2:AJ2263,AJ2263)&gt;1,0,1)</f>
        <v>1</v>
      </c>
      <c r="AL2263" s="2">
        <f t="shared" si="354"/>
        <v>1</v>
      </c>
      <c r="AM2263" s="2">
        <f t="shared" si="355"/>
        <v>1</v>
      </c>
      <c r="AN2263" s="2">
        <f t="shared" si="356"/>
        <v>0</v>
      </c>
      <c r="AO2263" s="2" t="str">
        <f>VLOOKUP(D2263,'[1]Matriculados PD 2015_2019'!$D:$F,3,0)</f>
        <v>completo</v>
      </c>
      <c r="AP2263" s="2">
        <f t="shared" si="358"/>
        <v>1</v>
      </c>
      <c r="AQ2263" s="2">
        <f t="shared" si="359"/>
        <v>0</v>
      </c>
    </row>
    <row r="2264" spans="1:43">
      <c r="A2264">
        <v>531</v>
      </c>
      <c r="B2264" s="5" t="s">
        <v>277</v>
      </c>
      <c r="C2264" s="13" t="s">
        <v>120</v>
      </c>
      <c r="D2264" s="13" t="s">
        <v>1195</v>
      </c>
      <c r="E2264" s="13">
        <v>10453248</v>
      </c>
      <c r="F2264" s="13">
        <v>102482</v>
      </c>
      <c r="G2264" s="14" t="s">
        <v>1196</v>
      </c>
      <c r="H2264" s="13" t="s">
        <v>83</v>
      </c>
      <c r="I2264" s="13" t="s">
        <v>74</v>
      </c>
      <c r="J2264" s="14" t="s">
        <v>75</v>
      </c>
      <c r="K2264" s="14" t="s">
        <v>1197</v>
      </c>
      <c r="L2264" s="13">
        <v>2019</v>
      </c>
      <c r="M2264" s="15">
        <v>43903</v>
      </c>
      <c r="N2264" s="16" t="s">
        <v>77</v>
      </c>
      <c r="O2264" s="16">
        <v>0</v>
      </c>
      <c r="P2264" s="16" t="s">
        <v>78</v>
      </c>
      <c r="Q2264" s="16" t="s">
        <v>78</v>
      </c>
      <c r="R2264" s="16" t="s">
        <v>78</v>
      </c>
      <c r="S2264" s="16" t="s">
        <v>79</v>
      </c>
      <c r="T2264" s="14" t="s">
        <v>80</v>
      </c>
      <c r="U2264" s="13" t="s">
        <v>401</v>
      </c>
      <c r="V2264" s="14" t="s">
        <v>402</v>
      </c>
      <c r="W2264" s="13" t="s">
        <v>73</v>
      </c>
      <c r="X2264" s="17" t="s">
        <v>2109</v>
      </c>
      <c r="Y2264" s="14">
        <v>670</v>
      </c>
      <c r="Z2264" s="14" t="s">
        <v>400</v>
      </c>
      <c r="AA2264" s="13" t="s">
        <v>79</v>
      </c>
      <c r="AB2264" s="18" t="s">
        <v>86</v>
      </c>
      <c r="AC2264" s="4">
        <f t="shared" si="350"/>
        <v>1</v>
      </c>
      <c r="AD2264" s="2">
        <f>IF(COUNTIF(D$2:D2264,D2264)&gt;1,0,1)</f>
        <v>0</v>
      </c>
      <c r="AG2264" s="2">
        <f t="shared" si="351"/>
        <v>0</v>
      </c>
      <c r="AH2264" s="2">
        <f t="shared" si="357"/>
        <v>0</v>
      </c>
      <c r="AI2264" s="2">
        <f t="shared" si="352"/>
        <v>0</v>
      </c>
      <c r="AJ2264" s="44" t="str">
        <f t="shared" si="353"/>
        <v>30815496G44286271R</v>
      </c>
      <c r="AK2264" s="2">
        <f>IF(COUNTIF(AJ$2:AJ2264,AJ2264)&gt;1,0,1)</f>
        <v>1</v>
      </c>
      <c r="AL2264" s="2">
        <f t="shared" si="354"/>
        <v>0</v>
      </c>
      <c r="AM2264" s="2">
        <f t="shared" si="355"/>
        <v>0</v>
      </c>
      <c r="AN2264" s="2">
        <f t="shared" si="356"/>
        <v>0</v>
      </c>
      <c r="AO2264" s="2" t="str">
        <f>VLOOKUP(D2264,'[1]Matriculados PD 2015_2019'!$D:$F,3,0)</f>
        <v>completo</v>
      </c>
      <c r="AP2264" s="2">
        <f t="shared" si="358"/>
        <v>0</v>
      </c>
      <c r="AQ2264" s="2">
        <f t="shared" si="359"/>
        <v>0</v>
      </c>
    </row>
    <row r="2265" spans="1:43">
      <c r="A2265">
        <v>531</v>
      </c>
      <c r="B2265" s="6" t="s">
        <v>277</v>
      </c>
      <c r="C2265" s="7" t="s">
        <v>120</v>
      </c>
      <c r="D2265" s="7" t="s">
        <v>1195</v>
      </c>
      <c r="E2265" s="7">
        <v>10453248</v>
      </c>
      <c r="F2265" s="7">
        <v>102482</v>
      </c>
      <c r="G2265" s="8" t="s">
        <v>1196</v>
      </c>
      <c r="H2265" s="7" t="s">
        <v>83</v>
      </c>
      <c r="I2265" s="7" t="s">
        <v>74</v>
      </c>
      <c r="J2265" s="8" t="s">
        <v>75</v>
      </c>
      <c r="K2265" s="8" t="s">
        <v>1197</v>
      </c>
      <c r="L2265" s="7">
        <v>2019</v>
      </c>
      <c r="M2265" s="9">
        <v>43903</v>
      </c>
      <c r="N2265" s="10" t="s">
        <v>77</v>
      </c>
      <c r="O2265" s="10">
        <v>0</v>
      </c>
      <c r="P2265" s="10" t="s">
        <v>78</v>
      </c>
      <c r="Q2265" s="10" t="s">
        <v>78</v>
      </c>
      <c r="R2265" s="10" t="s">
        <v>78</v>
      </c>
      <c r="S2265" s="10" t="s">
        <v>79</v>
      </c>
      <c r="T2265" s="8" t="s">
        <v>90</v>
      </c>
      <c r="U2265" s="7" t="s">
        <v>1198</v>
      </c>
      <c r="V2265" s="8" t="s">
        <v>1199</v>
      </c>
      <c r="W2265" s="7" t="s">
        <v>83</v>
      </c>
      <c r="X2265" s="11" t="s">
        <v>2109</v>
      </c>
      <c r="Y2265" s="8">
        <v>670</v>
      </c>
      <c r="Z2265" s="8" t="s">
        <v>400</v>
      </c>
      <c r="AA2265" s="7" t="s">
        <v>79</v>
      </c>
      <c r="AB2265" s="12" t="s">
        <v>86</v>
      </c>
      <c r="AC2265" s="4">
        <f t="shared" si="350"/>
        <v>1</v>
      </c>
      <c r="AD2265" s="2">
        <f>IF(COUNTIF(D$2:D2265,D2265)&gt;1,0,1)</f>
        <v>0</v>
      </c>
      <c r="AG2265" s="2">
        <f t="shared" si="351"/>
        <v>0</v>
      </c>
      <c r="AH2265" s="2">
        <f t="shared" si="357"/>
        <v>0</v>
      </c>
      <c r="AI2265" s="2">
        <f t="shared" si="352"/>
        <v>0</v>
      </c>
      <c r="AJ2265" s="44" t="str">
        <f t="shared" si="353"/>
        <v>30815496G30060508Z</v>
      </c>
      <c r="AK2265" s="2">
        <f>IF(COUNTIF(AJ$2:AJ2265,AJ2265)&gt;1,0,1)</f>
        <v>0</v>
      </c>
      <c r="AL2265" s="2">
        <f t="shared" si="354"/>
        <v>0</v>
      </c>
      <c r="AM2265" s="2">
        <f t="shared" si="355"/>
        <v>0</v>
      </c>
      <c r="AN2265" s="2">
        <f t="shared" si="356"/>
        <v>0</v>
      </c>
      <c r="AO2265" s="2" t="str">
        <f>VLOOKUP(D2265,'[1]Matriculados PD 2015_2019'!$D:$F,3,0)</f>
        <v>completo</v>
      </c>
      <c r="AP2265" s="2">
        <f t="shared" si="358"/>
        <v>0</v>
      </c>
      <c r="AQ2265" s="2">
        <f t="shared" si="359"/>
        <v>0</v>
      </c>
    </row>
    <row r="2266" spans="1:43">
      <c r="A2266">
        <v>534</v>
      </c>
      <c r="B2266" s="6" t="s">
        <v>620</v>
      </c>
      <c r="C2266" s="7" t="s">
        <v>120</v>
      </c>
      <c r="D2266" s="7" t="s">
        <v>1495</v>
      </c>
      <c r="E2266" s="7">
        <v>10210698</v>
      </c>
      <c r="F2266" s="7">
        <v>102485</v>
      </c>
      <c r="G2266" s="8" t="s">
        <v>1496</v>
      </c>
      <c r="H2266" s="7" t="s">
        <v>83</v>
      </c>
      <c r="I2266" s="7" t="s">
        <v>74</v>
      </c>
      <c r="J2266" s="8" t="s">
        <v>75</v>
      </c>
      <c r="K2266" s="8" t="s">
        <v>1497</v>
      </c>
      <c r="L2266" s="7">
        <v>2019</v>
      </c>
      <c r="M2266" s="9">
        <v>43903</v>
      </c>
      <c r="N2266" s="10" t="s">
        <v>77</v>
      </c>
      <c r="O2266" s="10">
        <v>0</v>
      </c>
      <c r="P2266" s="10" t="s">
        <v>78</v>
      </c>
      <c r="Q2266" s="10" t="s">
        <v>78</v>
      </c>
      <c r="R2266" s="10" t="s">
        <v>78</v>
      </c>
      <c r="S2266" s="10" t="s">
        <v>79</v>
      </c>
      <c r="T2266" s="8" t="s">
        <v>80</v>
      </c>
      <c r="U2266" s="7" t="s">
        <v>1498</v>
      </c>
      <c r="V2266" s="8" t="s">
        <v>1499</v>
      </c>
      <c r="W2266" s="7"/>
      <c r="X2266" s="11"/>
      <c r="Y2266" s="8"/>
      <c r="Z2266" s="8"/>
      <c r="AA2266" s="7"/>
      <c r="AB2266" s="12"/>
      <c r="AC2266" s="4">
        <f t="shared" si="350"/>
        <v>1</v>
      </c>
      <c r="AD2266" s="2">
        <f>IF(COUNTIF(D$2:D2266,D2266)&gt;1,0,1)</f>
        <v>1</v>
      </c>
      <c r="AG2266" s="2">
        <f t="shared" si="351"/>
        <v>0</v>
      </c>
      <c r="AH2266" s="2">
        <f t="shared" si="357"/>
        <v>0</v>
      </c>
      <c r="AI2266" s="2">
        <f t="shared" si="352"/>
        <v>1</v>
      </c>
      <c r="AJ2266" s="44" t="str">
        <f t="shared" si="353"/>
        <v>74916878J30509431T</v>
      </c>
      <c r="AK2266" s="2">
        <f>IF(COUNTIF(AJ$2:AJ2266,AJ2266)&gt;1,0,1)</f>
        <v>1</v>
      </c>
      <c r="AL2266" s="2">
        <f t="shared" si="354"/>
        <v>1</v>
      </c>
      <c r="AM2266" s="2">
        <f t="shared" si="355"/>
        <v>1</v>
      </c>
      <c r="AN2266" s="2">
        <f t="shared" si="356"/>
        <v>0</v>
      </c>
      <c r="AO2266" s="2">
        <f>VLOOKUP(D2266,'[1]Matriculados PD 2015_2019'!$D:$F,3,0)</f>
        <v>0</v>
      </c>
      <c r="AP2266" s="2">
        <f t="shared" si="358"/>
        <v>0</v>
      </c>
      <c r="AQ2266" s="2">
        <f t="shared" si="359"/>
        <v>0</v>
      </c>
    </row>
    <row r="2267" spans="1:43">
      <c r="A2267">
        <v>534</v>
      </c>
      <c r="B2267" s="5" t="s">
        <v>620</v>
      </c>
      <c r="C2267" s="13" t="s">
        <v>120</v>
      </c>
      <c r="D2267" s="13" t="s">
        <v>1495</v>
      </c>
      <c r="E2267" s="13">
        <v>10210698</v>
      </c>
      <c r="F2267" s="13">
        <v>102485</v>
      </c>
      <c r="G2267" s="14" t="s">
        <v>1496</v>
      </c>
      <c r="H2267" s="13" t="s">
        <v>83</v>
      </c>
      <c r="I2267" s="13" t="s">
        <v>74</v>
      </c>
      <c r="J2267" s="14" t="s">
        <v>75</v>
      </c>
      <c r="K2267" s="14" t="s">
        <v>1497</v>
      </c>
      <c r="L2267" s="13">
        <v>2019</v>
      </c>
      <c r="M2267" s="15">
        <v>43903</v>
      </c>
      <c r="N2267" s="16" t="s">
        <v>77</v>
      </c>
      <c r="O2267" s="16">
        <v>0</v>
      </c>
      <c r="P2267" s="16" t="s">
        <v>78</v>
      </c>
      <c r="Q2267" s="16" t="s">
        <v>78</v>
      </c>
      <c r="R2267" s="16" t="s">
        <v>78</v>
      </c>
      <c r="S2267" s="16" t="s">
        <v>79</v>
      </c>
      <c r="T2267" s="14" t="s">
        <v>80</v>
      </c>
      <c r="U2267" s="13" t="s">
        <v>1500</v>
      </c>
      <c r="V2267" s="14" t="s">
        <v>1501</v>
      </c>
      <c r="W2267" s="13" t="s">
        <v>73</v>
      </c>
      <c r="X2267" s="17" t="s">
        <v>679</v>
      </c>
      <c r="Y2267" s="14">
        <v>545</v>
      </c>
      <c r="Z2267" s="14" t="s">
        <v>1502</v>
      </c>
      <c r="AA2267" s="13" t="s">
        <v>107</v>
      </c>
      <c r="AB2267" s="18" t="s">
        <v>108</v>
      </c>
      <c r="AC2267" s="4">
        <f t="shared" si="350"/>
        <v>1</v>
      </c>
      <c r="AD2267" s="2">
        <f>IF(COUNTIF(D$2:D2267,D2267)&gt;1,0,1)</f>
        <v>0</v>
      </c>
      <c r="AG2267" s="2">
        <f t="shared" si="351"/>
        <v>0</v>
      </c>
      <c r="AH2267" s="2">
        <f t="shared" si="357"/>
        <v>0</v>
      </c>
      <c r="AI2267" s="2">
        <f t="shared" si="352"/>
        <v>0</v>
      </c>
      <c r="AJ2267" s="44" t="str">
        <f t="shared" si="353"/>
        <v>74916878J30956348G</v>
      </c>
      <c r="AK2267" s="2">
        <f>IF(COUNTIF(AJ$2:AJ2267,AJ2267)&gt;1,0,1)</f>
        <v>1</v>
      </c>
      <c r="AL2267" s="2">
        <f t="shared" si="354"/>
        <v>0</v>
      </c>
      <c r="AM2267" s="2">
        <f t="shared" si="355"/>
        <v>0</v>
      </c>
      <c r="AN2267" s="2">
        <f t="shared" si="356"/>
        <v>0</v>
      </c>
      <c r="AO2267" s="2">
        <f>VLOOKUP(D2267,'[1]Matriculados PD 2015_2019'!$D:$F,3,0)</f>
        <v>0</v>
      </c>
      <c r="AP2267" s="2">
        <f t="shared" si="358"/>
        <v>0</v>
      </c>
      <c r="AQ2267" s="2">
        <f t="shared" si="359"/>
        <v>0</v>
      </c>
    </row>
    <row r="2268" spans="1:43">
      <c r="A2268">
        <v>534</v>
      </c>
      <c r="B2268" s="6" t="s">
        <v>620</v>
      </c>
      <c r="C2268" s="7" t="s">
        <v>120</v>
      </c>
      <c r="D2268" s="7" t="s">
        <v>1495</v>
      </c>
      <c r="E2268" s="7">
        <v>10210698</v>
      </c>
      <c r="F2268" s="7">
        <v>102485</v>
      </c>
      <c r="G2268" s="8" t="s">
        <v>1496</v>
      </c>
      <c r="H2268" s="7" t="s">
        <v>83</v>
      </c>
      <c r="I2268" s="7" t="s">
        <v>74</v>
      </c>
      <c r="J2268" s="8" t="s">
        <v>75</v>
      </c>
      <c r="K2268" s="8" t="s">
        <v>1497</v>
      </c>
      <c r="L2268" s="7">
        <v>2019</v>
      </c>
      <c r="M2268" s="9">
        <v>43903</v>
      </c>
      <c r="N2268" s="10" t="s">
        <v>77</v>
      </c>
      <c r="O2268" s="10">
        <v>0</v>
      </c>
      <c r="P2268" s="10" t="s">
        <v>78</v>
      </c>
      <c r="Q2268" s="10" t="s">
        <v>78</v>
      </c>
      <c r="R2268" s="10" t="s">
        <v>78</v>
      </c>
      <c r="S2268" s="10" t="s">
        <v>79</v>
      </c>
      <c r="T2268" s="8" t="s">
        <v>90</v>
      </c>
      <c r="U2268" s="7" t="s">
        <v>1500</v>
      </c>
      <c r="V2268" s="8" t="s">
        <v>1501</v>
      </c>
      <c r="W2268" s="7" t="s">
        <v>73</v>
      </c>
      <c r="X2268" s="11" t="s">
        <v>679</v>
      </c>
      <c r="Y2268" s="8">
        <v>545</v>
      </c>
      <c r="Z2268" s="8" t="s">
        <v>1502</v>
      </c>
      <c r="AA2268" s="7" t="s">
        <v>107</v>
      </c>
      <c r="AB2268" s="12" t="s">
        <v>108</v>
      </c>
      <c r="AC2268" s="4">
        <f t="shared" si="350"/>
        <v>1</v>
      </c>
      <c r="AD2268" s="2">
        <f>IF(COUNTIF(D$2:D2268,D2268)&gt;1,0,1)</f>
        <v>0</v>
      </c>
      <c r="AG2268" s="2">
        <f t="shared" si="351"/>
        <v>0</v>
      </c>
      <c r="AH2268" s="2">
        <f t="shared" si="357"/>
        <v>0</v>
      </c>
      <c r="AI2268" s="2">
        <f t="shared" si="352"/>
        <v>0</v>
      </c>
      <c r="AJ2268" s="44" t="str">
        <f t="shared" si="353"/>
        <v>74916878J30956348G</v>
      </c>
      <c r="AK2268" s="2">
        <f>IF(COUNTIF(AJ$2:AJ2268,AJ2268)&gt;1,0,1)</f>
        <v>0</v>
      </c>
      <c r="AL2268" s="2">
        <f t="shared" si="354"/>
        <v>0</v>
      </c>
      <c r="AM2268" s="2">
        <f t="shared" si="355"/>
        <v>0</v>
      </c>
      <c r="AN2268" s="2">
        <f t="shared" si="356"/>
        <v>0</v>
      </c>
      <c r="AO2268" s="2">
        <f>VLOOKUP(D2268,'[1]Matriculados PD 2015_2019'!$D:$F,3,0)</f>
        <v>0</v>
      </c>
      <c r="AP2268" s="2">
        <f t="shared" si="358"/>
        <v>0</v>
      </c>
      <c r="AQ2268" s="2">
        <f t="shared" si="359"/>
        <v>0</v>
      </c>
    </row>
    <row r="2269" spans="1:43">
      <c r="A2269">
        <v>531</v>
      </c>
      <c r="B2269" s="5" t="s">
        <v>277</v>
      </c>
      <c r="C2269" s="13" t="s">
        <v>120</v>
      </c>
      <c r="D2269" s="13" t="s">
        <v>1236</v>
      </c>
      <c r="E2269" s="13">
        <v>10366363</v>
      </c>
      <c r="F2269" s="13">
        <v>102482</v>
      </c>
      <c r="G2269" s="14" t="s">
        <v>1237</v>
      </c>
      <c r="H2269" s="13" t="s">
        <v>83</v>
      </c>
      <c r="I2269" s="13" t="s">
        <v>74</v>
      </c>
      <c r="J2269" s="14" t="s">
        <v>75</v>
      </c>
      <c r="K2269" s="14" t="s">
        <v>1238</v>
      </c>
      <c r="L2269" s="13">
        <v>2019</v>
      </c>
      <c r="M2269" s="15">
        <v>43761</v>
      </c>
      <c r="N2269" s="16" t="s">
        <v>77</v>
      </c>
      <c r="O2269" s="16">
        <v>0</v>
      </c>
      <c r="P2269" s="16" t="s">
        <v>78</v>
      </c>
      <c r="Q2269" s="16" t="s">
        <v>79</v>
      </c>
      <c r="R2269" s="16" t="s">
        <v>78</v>
      </c>
      <c r="S2269" s="16" t="s">
        <v>79</v>
      </c>
      <c r="T2269" s="14" t="s">
        <v>80</v>
      </c>
      <c r="U2269" s="13" t="s">
        <v>1239</v>
      </c>
      <c r="V2269" s="14" t="s">
        <v>1240</v>
      </c>
      <c r="W2269" s="13"/>
      <c r="X2269" s="17"/>
      <c r="Y2269" s="14"/>
      <c r="Z2269" s="14"/>
      <c r="AA2269" s="13"/>
      <c r="AB2269" s="18"/>
      <c r="AC2269" s="4">
        <f t="shared" si="350"/>
        <v>1</v>
      </c>
      <c r="AD2269" s="2">
        <f>IF(COUNTIF(D$2:D2269,D2269)&gt;1,0,1)</f>
        <v>1</v>
      </c>
      <c r="AG2269" s="2">
        <f t="shared" si="351"/>
        <v>1</v>
      </c>
      <c r="AH2269" s="2">
        <f t="shared" si="357"/>
        <v>0</v>
      </c>
      <c r="AI2269" s="2">
        <f t="shared" si="352"/>
        <v>1</v>
      </c>
      <c r="AJ2269" s="44" t="str">
        <f t="shared" si="353"/>
        <v>30992146Z04608194Y</v>
      </c>
      <c r="AK2269" s="2">
        <f>IF(COUNTIF(AJ$2:AJ2269,AJ2269)&gt;1,0,1)</f>
        <v>1</v>
      </c>
      <c r="AL2269" s="2">
        <f t="shared" si="354"/>
        <v>1</v>
      </c>
      <c r="AM2269" s="2">
        <f t="shared" si="355"/>
        <v>1</v>
      </c>
      <c r="AN2269" s="2">
        <f t="shared" si="356"/>
        <v>0</v>
      </c>
      <c r="AO2269" s="2" t="str">
        <f>VLOOKUP(D2269,'[1]Matriculados PD 2015_2019'!$D:$F,3,0)</f>
        <v>parcial</v>
      </c>
      <c r="AP2269" s="2">
        <f t="shared" si="358"/>
        <v>0</v>
      </c>
      <c r="AQ2269" s="2">
        <f t="shared" si="359"/>
        <v>1</v>
      </c>
    </row>
    <row r="2270" spans="1:43">
      <c r="A2270">
        <v>531</v>
      </c>
      <c r="B2270" s="6" t="s">
        <v>277</v>
      </c>
      <c r="C2270" s="7" t="s">
        <v>120</v>
      </c>
      <c r="D2270" s="7" t="s">
        <v>1236</v>
      </c>
      <c r="E2270" s="7">
        <v>10366363</v>
      </c>
      <c r="F2270" s="7">
        <v>102482</v>
      </c>
      <c r="G2270" s="8" t="s">
        <v>1237</v>
      </c>
      <c r="H2270" s="7" t="s">
        <v>83</v>
      </c>
      <c r="I2270" s="7" t="s">
        <v>74</v>
      </c>
      <c r="J2270" s="8" t="s">
        <v>75</v>
      </c>
      <c r="K2270" s="8" t="s">
        <v>1238</v>
      </c>
      <c r="L2270" s="7">
        <v>2019</v>
      </c>
      <c r="M2270" s="9">
        <v>43761</v>
      </c>
      <c r="N2270" s="10" t="s">
        <v>77</v>
      </c>
      <c r="O2270" s="10">
        <v>0</v>
      </c>
      <c r="P2270" s="10" t="s">
        <v>78</v>
      </c>
      <c r="Q2270" s="10" t="s">
        <v>79</v>
      </c>
      <c r="R2270" s="10" t="s">
        <v>78</v>
      </c>
      <c r="S2270" s="10" t="s">
        <v>79</v>
      </c>
      <c r="T2270" s="8" t="s">
        <v>80</v>
      </c>
      <c r="U2270" s="7" t="s">
        <v>322</v>
      </c>
      <c r="V2270" s="8" t="s">
        <v>323</v>
      </c>
      <c r="W2270" s="7" t="s">
        <v>83</v>
      </c>
      <c r="X2270" s="11" t="s">
        <v>283</v>
      </c>
      <c r="Y2270" s="8">
        <v>50</v>
      </c>
      <c r="Z2270" s="8" t="s">
        <v>314</v>
      </c>
      <c r="AA2270" s="7" t="s">
        <v>99</v>
      </c>
      <c r="AB2270" s="12" t="s">
        <v>100</v>
      </c>
      <c r="AC2270" s="4">
        <f t="shared" si="350"/>
        <v>1</v>
      </c>
      <c r="AD2270" s="2">
        <f>IF(COUNTIF(D$2:D2270,D2270)&gt;1,0,1)</f>
        <v>0</v>
      </c>
      <c r="AG2270" s="2">
        <f t="shared" si="351"/>
        <v>0</v>
      </c>
      <c r="AH2270" s="2">
        <f t="shared" si="357"/>
        <v>0</v>
      </c>
      <c r="AI2270" s="2">
        <f t="shared" si="352"/>
        <v>0</v>
      </c>
      <c r="AJ2270" s="44" t="str">
        <f t="shared" si="353"/>
        <v>30992146Z30813254Q</v>
      </c>
      <c r="AK2270" s="2">
        <f>IF(COUNTIF(AJ$2:AJ2270,AJ2270)&gt;1,0,1)</f>
        <v>1</v>
      </c>
      <c r="AL2270" s="2">
        <f t="shared" si="354"/>
        <v>0</v>
      </c>
      <c r="AM2270" s="2">
        <f t="shared" si="355"/>
        <v>0</v>
      </c>
      <c r="AN2270" s="2">
        <f t="shared" si="356"/>
        <v>0</v>
      </c>
      <c r="AO2270" s="2" t="str">
        <f>VLOOKUP(D2270,'[1]Matriculados PD 2015_2019'!$D:$F,3,0)</f>
        <v>parcial</v>
      </c>
      <c r="AP2270" s="2">
        <f t="shared" si="358"/>
        <v>0</v>
      </c>
      <c r="AQ2270" s="2">
        <f t="shared" si="359"/>
        <v>0</v>
      </c>
    </row>
    <row r="2271" spans="1:43">
      <c r="A2271">
        <v>531</v>
      </c>
      <c r="B2271" s="5" t="s">
        <v>277</v>
      </c>
      <c r="C2271" s="13" t="s">
        <v>120</v>
      </c>
      <c r="D2271" s="13" t="s">
        <v>1236</v>
      </c>
      <c r="E2271" s="13">
        <v>10366363</v>
      </c>
      <c r="F2271" s="13">
        <v>102482</v>
      </c>
      <c r="G2271" s="14" t="s">
        <v>1237</v>
      </c>
      <c r="H2271" s="13" t="s">
        <v>83</v>
      </c>
      <c r="I2271" s="13" t="s">
        <v>74</v>
      </c>
      <c r="J2271" s="14" t="s">
        <v>75</v>
      </c>
      <c r="K2271" s="14" t="s">
        <v>1238</v>
      </c>
      <c r="L2271" s="13">
        <v>2019</v>
      </c>
      <c r="M2271" s="15">
        <v>43761</v>
      </c>
      <c r="N2271" s="16" t="s">
        <v>77</v>
      </c>
      <c r="O2271" s="16">
        <v>0</v>
      </c>
      <c r="P2271" s="16" t="s">
        <v>78</v>
      </c>
      <c r="Q2271" s="16" t="s">
        <v>79</v>
      </c>
      <c r="R2271" s="16" t="s">
        <v>78</v>
      </c>
      <c r="S2271" s="16" t="s">
        <v>79</v>
      </c>
      <c r="T2271" s="14" t="s">
        <v>90</v>
      </c>
      <c r="U2271" s="13" t="s">
        <v>322</v>
      </c>
      <c r="V2271" s="14" t="s">
        <v>323</v>
      </c>
      <c r="W2271" s="13" t="s">
        <v>83</v>
      </c>
      <c r="X2271" s="17" t="s">
        <v>283</v>
      </c>
      <c r="Y2271" s="14">
        <v>50</v>
      </c>
      <c r="Z2271" s="14" t="s">
        <v>314</v>
      </c>
      <c r="AA2271" s="13" t="s">
        <v>99</v>
      </c>
      <c r="AB2271" s="18" t="s">
        <v>100</v>
      </c>
      <c r="AC2271" s="4">
        <f t="shared" si="350"/>
        <v>1</v>
      </c>
      <c r="AD2271" s="2">
        <f>IF(COUNTIF(D$2:D2271,D2271)&gt;1,0,1)</f>
        <v>0</v>
      </c>
      <c r="AG2271" s="2">
        <f t="shared" si="351"/>
        <v>0</v>
      </c>
      <c r="AH2271" s="2">
        <f t="shared" si="357"/>
        <v>0</v>
      </c>
      <c r="AI2271" s="2">
        <f t="shared" si="352"/>
        <v>0</v>
      </c>
      <c r="AJ2271" s="44" t="str">
        <f t="shared" si="353"/>
        <v>30992146Z30813254Q</v>
      </c>
      <c r="AK2271" s="2">
        <f>IF(COUNTIF(AJ$2:AJ2271,AJ2271)&gt;1,0,1)</f>
        <v>0</v>
      </c>
      <c r="AL2271" s="2">
        <f t="shared" si="354"/>
        <v>0</v>
      </c>
      <c r="AM2271" s="2">
        <f t="shared" si="355"/>
        <v>0</v>
      </c>
      <c r="AN2271" s="2">
        <f t="shared" si="356"/>
        <v>0</v>
      </c>
      <c r="AO2271" s="2" t="str">
        <f>VLOOKUP(D2271,'[1]Matriculados PD 2015_2019'!$D:$F,3,0)</f>
        <v>parcial</v>
      </c>
      <c r="AP2271" s="2">
        <f t="shared" si="358"/>
        <v>0</v>
      </c>
      <c r="AQ2271" s="2">
        <f t="shared" si="359"/>
        <v>0</v>
      </c>
    </row>
    <row r="2272" spans="1:43">
      <c r="A2272">
        <v>532</v>
      </c>
      <c r="B2272" s="5" t="s">
        <v>413</v>
      </c>
      <c r="C2272" s="13" t="s">
        <v>120</v>
      </c>
      <c r="D2272" s="13" t="s">
        <v>1334</v>
      </c>
      <c r="E2272" s="13">
        <v>1062705</v>
      </c>
      <c r="F2272" s="13">
        <v>102483</v>
      </c>
      <c r="G2272" s="14" t="s">
        <v>1335</v>
      </c>
      <c r="H2272" s="13" t="s">
        <v>73</v>
      </c>
      <c r="I2272" s="13" t="s">
        <v>74</v>
      </c>
      <c r="J2272" s="14" t="s">
        <v>75</v>
      </c>
      <c r="K2272" s="14" t="s">
        <v>1336</v>
      </c>
      <c r="L2272" s="13">
        <v>2019</v>
      </c>
      <c r="M2272" s="15">
        <v>43887</v>
      </c>
      <c r="N2272" s="16" t="s">
        <v>77</v>
      </c>
      <c r="O2272" s="16">
        <v>0</v>
      </c>
      <c r="P2272" s="16" t="s">
        <v>78</v>
      </c>
      <c r="Q2272" s="16" t="s">
        <v>78</v>
      </c>
      <c r="R2272" s="16" t="s">
        <v>78</v>
      </c>
      <c r="S2272" s="16" t="s">
        <v>79</v>
      </c>
      <c r="T2272" s="14" t="s">
        <v>80</v>
      </c>
      <c r="U2272" s="13" t="s">
        <v>511</v>
      </c>
      <c r="V2272" s="14" t="s">
        <v>512</v>
      </c>
      <c r="W2272" s="13" t="s">
        <v>73</v>
      </c>
      <c r="X2272" s="17" t="s">
        <v>358</v>
      </c>
      <c r="Y2272" s="14">
        <v>735</v>
      </c>
      <c r="Z2272" s="14" t="s">
        <v>505</v>
      </c>
      <c r="AA2272" s="13" t="s">
        <v>263</v>
      </c>
      <c r="AB2272" s="18" t="s">
        <v>264</v>
      </c>
      <c r="AC2272" s="4">
        <f t="shared" si="350"/>
        <v>1</v>
      </c>
      <c r="AD2272" s="2">
        <f>IF(COUNTIF(D$2:D2272,D2272)&gt;1,0,1)</f>
        <v>1</v>
      </c>
      <c r="AG2272" s="2">
        <f t="shared" si="351"/>
        <v>0</v>
      </c>
      <c r="AH2272" s="2">
        <f t="shared" si="357"/>
        <v>0</v>
      </c>
      <c r="AI2272" s="2">
        <f t="shared" si="352"/>
        <v>1</v>
      </c>
      <c r="AJ2272" s="44" t="str">
        <f t="shared" si="353"/>
        <v>30976110D25903422V</v>
      </c>
      <c r="AK2272" s="2">
        <f>IF(COUNTIF(AJ$2:AJ2272,AJ2272)&gt;1,0,1)</f>
        <v>1</v>
      </c>
      <c r="AL2272" s="2">
        <f t="shared" si="354"/>
        <v>1</v>
      </c>
      <c r="AM2272" s="2">
        <f t="shared" si="355"/>
        <v>1</v>
      </c>
      <c r="AN2272" s="2">
        <f t="shared" si="356"/>
        <v>0</v>
      </c>
      <c r="AO2272" s="2" t="str">
        <f>VLOOKUP(D2272,'[1]Matriculados PD 2015_2019'!$D:$F,3,0)</f>
        <v>parcial</v>
      </c>
      <c r="AP2272" s="2">
        <f t="shared" si="358"/>
        <v>0</v>
      </c>
      <c r="AQ2272" s="2">
        <f t="shared" si="359"/>
        <v>1</v>
      </c>
    </row>
    <row r="2273" spans="1:43">
      <c r="A2273">
        <v>532</v>
      </c>
      <c r="B2273" s="6" t="s">
        <v>413</v>
      </c>
      <c r="C2273" s="7" t="s">
        <v>120</v>
      </c>
      <c r="D2273" s="7" t="s">
        <v>1334</v>
      </c>
      <c r="E2273" s="7">
        <v>1062705</v>
      </c>
      <c r="F2273" s="7">
        <v>102483</v>
      </c>
      <c r="G2273" s="8" t="s">
        <v>1335</v>
      </c>
      <c r="H2273" s="7" t="s">
        <v>73</v>
      </c>
      <c r="I2273" s="7" t="s">
        <v>74</v>
      </c>
      <c r="J2273" s="8" t="s">
        <v>75</v>
      </c>
      <c r="K2273" s="8" t="s">
        <v>1336</v>
      </c>
      <c r="L2273" s="7">
        <v>2019</v>
      </c>
      <c r="M2273" s="9">
        <v>43887</v>
      </c>
      <c r="N2273" s="10" t="s">
        <v>77</v>
      </c>
      <c r="O2273" s="10">
        <v>0</v>
      </c>
      <c r="P2273" s="10" t="s">
        <v>78</v>
      </c>
      <c r="Q2273" s="10" t="s">
        <v>78</v>
      </c>
      <c r="R2273" s="10" t="s">
        <v>78</v>
      </c>
      <c r="S2273" s="10" t="s">
        <v>79</v>
      </c>
      <c r="T2273" s="8" t="s">
        <v>80</v>
      </c>
      <c r="U2273" s="7" t="s">
        <v>1337</v>
      </c>
      <c r="V2273" s="8" t="s">
        <v>1338</v>
      </c>
      <c r="W2273" s="7" t="s">
        <v>73</v>
      </c>
      <c r="X2273" s="11" t="s">
        <v>358</v>
      </c>
      <c r="Y2273" s="8">
        <v>735</v>
      </c>
      <c r="Z2273" s="8" t="s">
        <v>505</v>
      </c>
      <c r="AA2273" s="7" t="s">
        <v>263</v>
      </c>
      <c r="AB2273" s="12" t="s">
        <v>264</v>
      </c>
      <c r="AC2273" s="4">
        <f t="shared" si="350"/>
        <v>1</v>
      </c>
      <c r="AD2273" s="2">
        <f>IF(COUNTIF(D$2:D2273,D2273)&gt;1,0,1)</f>
        <v>0</v>
      </c>
      <c r="AG2273" s="2">
        <f t="shared" si="351"/>
        <v>0</v>
      </c>
      <c r="AH2273" s="2">
        <f t="shared" si="357"/>
        <v>0</v>
      </c>
      <c r="AI2273" s="2">
        <f t="shared" si="352"/>
        <v>0</v>
      </c>
      <c r="AJ2273" s="44" t="str">
        <f t="shared" si="353"/>
        <v>30976110D48821669Y</v>
      </c>
      <c r="AK2273" s="2">
        <f>IF(COUNTIF(AJ$2:AJ2273,AJ2273)&gt;1,0,1)</f>
        <v>1</v>
      </c>
      <c r="AL2273" s="2">
        <f t="shared" si="354"/>
        <v>0</v>
      </c>
      <c r="AM2273" s="2">
        <f t="shared" si="355"/>
        <v>0</v>
      </c>
      <c r="AN2273" s="2">
        <f t="shared" si="356"/>
        <v>0</v>
      </c>
      <c r="AO2273" s="2" t="str">
        <f>VLOOKUP(D2273,'[1]Matriculados PD 2015_2019'!$D:$F,3,0)</f>
        <v>parcial</v>
      </c>
      <c r="AP2273" s="2">
        <f t="shared" si="358"/>
        <v>0</v>
      </c>
      <c r="AQ2273" s="2">
        <f t="shared" si="359"/>
        <v>0</v>
      </c>
    </row>
    <row r="2274" spans="1:43">
      <c r="A2274">
        <v>532</v>
      </c>
      <c r="B2274" s="5" t="s">
        <v>413</v>
      </c>
      <c r="C2274" s="13" t="s">
        <v>120</v>
      </c>
      <c r="D2274" s="13" t="s">
        <v>1334</v>
      </c>
      <c r="E2274" s="13">
        <v>1062705</v>
      </c>
      <c r="F2274" s="13">
        <v>102483</v>
      </c>
      <c r="G2274" s="14" t="s">
        <v>1335</v>
      </c>
      <c r="H2274" s="13" t="s">
        <v>73</v>
      </c>
      <c r="I2274" s="13" t="s">
        <v>74</v>
      </c>
      <c r="J2274" s="14" t="s">
        <v>75</v>
      </c>
      <c r="K2274" s="14" t="s">
        <v>1336</v>
      </c>
      <c r="L2274" s="13">
        <v>2019</v>
      </c>
      <c r="M2274" s="15">
        <v>43887</v>
      </c>
      <c r="N2274" s="16" t="s">
        <v>77</v>
      </c>
      <c r="O2274" s="16">
        <v>0</v>
      </c>
      <c r="P2274" s="16" t="s">
        <v>78</v>
      </c>
      <c r="Q2274" s="16" t="s">
        <v>78</v>
      </c>
      <c r="R2274" s="16" t="s">
        <v>78</v>
      </c>
      <c r="S2274" s="16" t="s">
        <v>79</v>
      </c>
      <c r="T2274" s="14" t="s">
        <v>90</v>
      </c>
      <c r="U2274" s="13" t="s">
        <v>511</v>
      </c>
      <c r="V2274" s="14" t="s">
        <v>512</v>
      </c>
      <c r="W2274" s="13" t="s">
        <v>73</v>
      </c>
      <c r="X2274" s="17" t="s">
        <v>358</v>
      </c>
      <c r="Y2274" s="14">
        <v>735</v>
      </c>
      <c r="Z2274" s="14" t="s">
        <v>505</v>
      </c>
      <c r="AA2274" s="13" t="s">
        <v>263</v>
      </c>
      <c r="AB2274" s="18" t="s">
        <v>264</v>
      </c>
      <c r="AC2274" s="4">
        <f t="shared" si="350"/>
        <v>1</v>
      </c>
      <c r="AD2274" s="2">
        <f>IF(COUNTIF(D$2:D2274,D2274)&gt;1,0,1)</f>
        <v>0</v>
      </c>
      <c r="AG2274" s="2">
        <f t="shared" si="351"/>
        <v>0</v>
      </c>
      <c r="AH2274" s="2">
        <f t="shared" si="357"/>
        <v>0</v>
      </c>
      <c r="AI2274" s="2">
        <f t="shared" si="352"/>
        <v>0</v>
      </c>
      <c r="AJ2274" s="44" t="str">
        <f t="shared" si="353"/>
        <v>30976110D25903422V</v>
      </c>
      <c r="AK2274" s="2">
        <f>IF(COUNTIF(AJ$2:AJ2274,AJ2274)&gt;1,0,1)</f>
        <v>0</v>
      </c>
      <c r="AL2274" s="2">
        <f t="shared" si="354"/>
        <v>0</v>
      </c>
      <c r="AM2274" s="2">
        <f t="shared" si="355"/>
        <v>0</v>
      </c>
      <c r="AN2274" s="2">
        <f t="shared" si="356"/>
        <v>0</v>
      </c>
      <c r="AO2274" s="2" t="str">
        <f>VLOOKUP(D2274,'[1]Matriculados PD 2015_2019'!$D:$F,3,0)</f>
        <v>parcial</v>
      </c>
      <c r="AP2274" s="2">
        <f t="shared" si="358"/>
        <v>0</v>
      </c>
      <c r="AQ2274" s="2">
        <f t="shared" si="359"/>
        <v>0</v>
      </c>
    </row>
    <row r="2275" spans="1:43">
      <c r="A2275">
        <v>531</v>
      </c>
      <c r="B2275" s="5" t="s">
        <v>277</v>
      </c>
      <c r="C2275" s="13" t="s">
        <v>120</v>
      </c>
      <c r="D2275" s="13" t="s">
        <v>1221</v>
      </c>
      <c r="E2275" s="13">
        <v>10366431</v>
      </c>
      <c r="F2275" s="13">
        <v>102482</v>
      </c>
      <c r="G2275" s="14" t="s">
        <v>1222</v>
      </c>
      <c r="H2275" s="13" t="s">
        <v>73</v>
      </c>
      <c r="I2275" s="13" t="s">
        <v>74</v>
      </c>
      <c r="J2275" s="14" t="s">
        <v>75</v>
      </c>
      <c r="K2275" s="14" t="s">
        <v>1223</v>
      </c>
      <c r="L2275" s="13">
        <v>2019</v>
      </c>
      <c r="M2275" s="15">
        <v>43985</v>
      </c>
      <c r="N2275" s="16" t="s">
        <v>77</v>
      </c>
      <c r="O2275" s="16">
        <v>0</v>
      </c>
      <c r="P2275" s="16" t="s">
        <v>78</v>
      </c>
      <c r="Q2275" s="16" t="s">
        <v>79</v>
      </c>
      <c r="R2275" s="16" t="s">
        <v>78</v>
      </c>
      <c r="S2275" s="16" t="s">
        <v>78</v>
      </c>
      <c r="T2275" s="14" t="s">
        <v>80</v>
      </c>
      <c r="U2275" s="13" t="s">
        <v>1224</v>
      </c>
      <c r="V2275" s="14" t="s">
        <v>1225</v>
      </c>
      <c r="W2275" s="13" t="s">
        <v>83</v>
      </c>
      <c r="X2275" s="17" t="s">
        <v>399</v>
      </c>
      <c r="Y2275" s="14">
        <v>90</v>
      </c>
      <c r="Z2275" s="14" t="s">
        <v>1226</v>
      </c>
      <c r="AA2275" s="13" t="s">
        <v>79</v>
      </c>
      <c r="AB2275" s="18" t="s">
        <v>86</v>
      </c>
      <c r="AC2275" s="4">
        <f t="shared" si="350"/>
        <v>1</v>
      </c>
      <c r="AD2275" s="2">
        <f>IF(COUNTIF(D$2:D2275,D2275)&gt;1,0,1)</f>
        <v>1</v>
      </c>
      <c r="AG2275" s="2">
        <f t="shared" si="351"/>
        <v>1</v>
      </c>
      <c r="AH2275" s="2">
        <f t="shared" si="357"/>
        <v>0</v>
      </c>
      <c r="AI2275" s="2">
        <f t="shared" si="352"/>
        <v>1</v>
      </c>
      <c r="AJ2275" s="44" t="str">
        <f t="shared" si="353"/>
        <v>30989554K30536416Y</v>
      </c>
      <c r="AK2275" s="2">
        <f>IF(COUNTIF(AJ$2:AJ2275,AJ2275)&gt;1,0,1)</f>
        <v>1</v>
      </c>
      <c r="AL2275" s="2">
        <f t="shared" si="354"/>
        <v>1</v>
      </c>
      <c r="AM2275" s="2">
        <f t="shared" si="355"/>
        <v>0</v>
      </c>
      <c r="AN2275" s="2">
        <f t="shared" si="356"/>
        <v>0</v>
      </c>
      <c r="AO2275" s="2" t="str">
        <f>VLOOKUP(D2275,'[1]Matriculados PD 2015_2019'!$D:$F,3,0)</f>
        <v>completo</v>
      </c>
      <c r="AP2275" s="2">
        <f t="shared" si="358"/>
        <v>1</v>
      </c>
      <c r="AQ2275" s="2">
        <f t="shared" si="359"/>
        <v>0</v>
      </c>
    </row>
    <row r="2276" spans="1:43">
      <c r="A2276">
        <v>531</v>
      </c>
      <c r="B2276" s="6" t="s">
        <v>277</v>
      </c>
      <c r="C2276" s="7" t="s">
        <v>120</v>
      </c>
      <c r="D2276" s="7" t="s">
        <v>1221</v>
      </c>
      <c r="E2276" s="7">
        <v>10366431</v>
      </c>
      <c r="F2276" s="7">
        <v>102482</v>
      </c>
      <c r="G2276" s="8" t="s">
        <v>1222</v>
      </c>
      <c r="H2276" s="7" t="s">
        <v>73</v>
      </c>
      <c r="I2276" s="7" t="s">
        <v>74</v>
      </c>
      <c r="J2276" s="8" t="s">
        <v>75</v>
      </c>
      <c r="K2276" s="8" t="s">
        <v>1223</v>
      </c>
      <c r="L2276" s="7">
        <v>2019</v>
      </c>
      <c r="M2276" s="9">
        <v>43985</v>
      </c>
      <c r="N2276" s="10" t="s">
        <v>77</v>
      </c>
      <c r="O2276" s="10">
        <v>0</v>
      </c>
      <c r="P2276" s="10" t="s">
        <v>78</v>
      </c>
      <c r="Q2276" s="10" t="s">
        <v>79</v>
      </c>
      <c r="R2276" s="10" t="s">
        <v>78</v>
      </c>
      <c r="S2276" s="10" t="s">
        <v>78</v>
      </c>
      <c r="T2276" s="8" t="s">
        <v>80</v>
      </c>
      <c r="U2276" s="7" t="s">
        <v>1227</v>
      </c>
      <c r="V2276" s="8" t="s">
        <v>1228</v>
      </c>
      <c r="W2276" s="7"/>
      <c r="X2276" s="11"/>
      <c r="Y2276" s="8"/>
      <c r="Z2276" s="8"/>
      <c r="AA2276" s="7"/>
      <c r="AB2276" s="12"/>
      <c r="AC2276" s="4">
        <f t="shared" si="350"/>
        <v>1</v>
      </c>
      <c r="AD2276" s="2">
        <f>IF(COUNTIF(D$2:D2276,D2276)&gt;1,0,1)</f>
        <v>0</v>
      </c>
      <c r="AG2276" s="2">
        <f t="shared" si="351"/>
        <v>0</v>
      </c>
      <c r="AH2276" s="2">
        <f t="shared" si="357"/>
        <v>0</v>
      </c>
      <c r="AI2276" s="2">
        <f t="shared" si="352"/>
        <v>0</v>
      </c>
      <c r="AJ2276" s="44" t="str">
        <f t="shared" si="353"/>
        <v>30989554K30958924G</v>
      </c>
      <c r="AK2276" s="2">
        <f>IF(COUNTIF(AJ$2:AJ2276,AJ2276)&gt;1,0,1)</f>
        <v>1</v>
      </c>
      <c r="AL2276" s="2">
        <f t="shared" si="354"/>
        <v>0</v>
      </c>
      <c r="AM2276" s="2">
        <f t="shared" si="355"/>
        <v>0</v>
      </c>
      <c r="AN2276" s="2">
        <f t="shared" si="356"/>
        <v>0</v>
      </c>
      <c r="AO2276" s="2" t="str">
        <f>VLOOKUP(D2276,'[1]Matriculados PD 2015_2019'!$D:$F,3,0)</f>
        <v>completo</v>
      </c>
      <c r="AP2276" s="2">
        <f t="shared" si="358"/>
        <v>0</v>
      </c>
      <c r="AQ2276" s="2">
        <f t="shared" si="359"/>
        <v>0</v>
      </c>
    </row>
    <row r="2277" spans="1:43">
      <c r="A2277">
        <v>531</v>
      </c>
      <c r="B2277" s="5" t="s">
        <v>277</v>
      </c>
      <c r="C2277" s="13" t="s">
        <v>120</v>
      </c>
      <c r="D2277" s="13" t="s">
        <v>1221</v>
      </c>
      <c r="E2277" s="13">
        <v>10366431</v>
      </c>
      <c r="F2277" s="13">
        <v>102482</v>
      </c>
      <c r="G2277" s="14" t="s">
        <v>1222</v>
      </c>
      <c r="H2277" s="13" t="s">
        <v>73</v>
      </c>
      <c r="I2277" s="13" t="s">
        <v>74</v>
      </c>
      <c r="J2277" s="14" t="s">
        <v>75</v>
      </c>
      <c r="K2277" s="14" t="s">
        <v>1223</v>
      </c>
      <c r="L2277" s="13">
        <v>2019</v>
      </c>
      <c r="M2277" s="15">
        <v>43985</v>
      </c>
      <c r="N2277" s="16" t="s">
        <v>77</v>
      </c>
      <c r="O2277" s="16">
        <v>0</v>
      </c>
      <c r="P2277" s="16" t="s">
        <v>78</v>
      </c>
      <c r="Q2277" s="16" t="s">
        <v>79</v>
      </c>
      <c r="R2277" s="16" t="s">
        <v>78</v>
      </c>
      <c r="S2277" s="16" t="s">
        <v>78</v>
      </c>
      <c r="T2277" s="14" t="s">
        <v>90</v>
      </c>
      <c r="U2277" s="13" t="s">
        <v>1224</v>
      </c>
      <c r="V2277" s="14" t="s">
        <v>1225</v>
      </c>
      <c r="W2277" s="13" t="s">
        <v>83</v>
      </c>
      <c r="X2277" s="17" t="s">
        <v>399</v>
      </c>
      <c r="Y2277" s="14">
        <v>90</v>
      </c>
      <c r="Z2277" s="14" t="s">
        <v>1226</v>
      </c>
      <c r="AA2277" s="13" t="s">
        <v>79</v>
      </c>
      <c r="AB2277" s="18" t="s">
        <v>86</v>
      </c>
      <c r="AC2277" s="4">
        <f t="shared" si="350"/>
        <v>1</v>
      </c>
      <c r="AD2277" s="2">
        <f>IF(COUNTIF(D$2:D2277,D2277)&gt;1,0,1)</f>
        <v>0</v>
      </c>
      <c r="AG2277" s="2">
        <f t="shared" si="351"/>
        <v>0</v>
      </c>
      <c r="AH2277" s="2">
        <f t="shared" si="357"/>
        <v>0</v>
      </c>
      <c r="AI2277" s="2">
        <f t="shared" si="352"/>
        <v>0</v>
      </c>
      <c r="AJ2277" s="44" t="str">
        <f t="shared" si="353"/>
        <v>30989554K30536416Y</v>
      </c>
      <c r="AK2277" s="2">
        <f>IF(COUNTIF(AJ$2:AJ2277,AJ2277)&gt;1,0,1)</f>
        <v>0</v>
      </c>
      <c r="AL2277" s="2">
        <f t="shared" si="354"/>
        <v>0</v>
      </c>
      <c r="AM2277" s="2">
        <f t="shared" si="355"/>
        <v>0</v>
      </c>
      <c r="AN2277" s="2">
        <f t="shared" si="356"/>
        <v>0</v>
      </c>
      <c r="AO2277" s="2" t="str">
        <f>VLOOKUP(D2277,'[1]Matriculados PD 2015_2019'!$D:$F,3,0)</f>
        <v>completo</v>
      </c>
      <c r="AP2277" s="2">
        <f t="shared" si="358"/>
        <v>0</v>
      </c>
      <c r="AQ2277" s="2">
        <f t="shared" si="359"/>
        <v>0</v>
      </c>
    </row>
    <row r="2278" spans="1:43">
      <c r="A2278">
        <v>532</v>
      </c>
      <c r="B2278" s="6" t="s">
        <v>413</v>
      </c>
      <c r="C2278" s="7" t="s">
        <v>120</v>
      </c>
      <c r="D2278" s="7" t="s">
        <v>1326</v>
      </c>
      <c r="E2278" s="7">
        <v>10083897</v>
      </c>
      <c r="F2278" s="7">
        <v>102483</v>
      </c>
      <c r="G2278" s="8" t="s">
        <v>1327</v>
      </c>
      <c r="H2278" s="7" t="s">
        <v>83</v>
      </c>
      <c r="I2278" s="7" t="s">
        <v>74</v>
      </c>
      <c r="J2278" s="8" t="s">
        <v>75</v>
      </c>
      <c r="K2278" s="8" t="s">
        <v>1328</v>
      </c>
      <c r="L2278" s="7">
        <v>2019</v>
      </c>
      <c r="M2278" s="9">
        <v>43875</v>
      </c>
      <c r="N2278" s="10" t="s">
        <v>77</v>
      </c>
      <c r="O2278" s="10">
        <v>0</v>
      </c>
      <c r="P2278" s="10" t="s">
        <v>78</v>
      </c>
      <c r="Q2278" s="10" t="s">
        <v>78</v>
      </c>
      <c r="R2278" s="10" t="s">
        <v>78</v>
      </c>
      <c r="S2278" s="10" t="s">
        <v>78</v>
      </c>
      <c r="T2278" s="8" t="s">
        <v>80</v>
      </c>
      <c r="U2278" s="7" t="s">
        <v>516</v>
      </c>
      <c r="V2278" s="8" t="s">
        <v>517</v>
      </c>
      <c r="W2278" s="7" t="s">
        <v>83</v>
      </c>
      <c r="X2278" s="11" t="s">
        <v>452</v>
      </c>
      <c r="Y2278" s="8">
        <v>135</v>
      </c>
      <c r="Z2278" s="8" t="s">
        <v>518</v>
      </c>
      <c r="AA2278" s="7" t="s">
        <v>263</v>
      </c>
      <c r="AB2278" s="12" t="s">
        <v>264</v>
      </c>
      <c r="AC2278" s="4">
        <f t="shared" si="350"/>
        <v>1</v>
      </c>
      <c r="AD2278" s="2">
        <f>IF(COUNTIF(D$2:D2278,D2278)&gt;1,0,1)</f>
        <v>1</v>
      </c>
      <c r="AG2278" s="2">
        <f t="shared" si="351"/>
        <v>0</v>
      </c>
      <c r="AH2278" s="2">
        <f t="shared" si="357"/>
        <v>0</v>
      </c>
      <c r="AI2278" s="2">
        <f t="shared" si="352"/>
        <v>1</v>
      </c>
      <c r="AJ2278" s="44" t="str">
        <f t="shared" si="353"/>
        <v>30539870X30521227C</v>
      </c>
      <c r="AK2278" s="2">
        <f>IF(COUNTIF(AJ$2:AJ2278,AJ2278)&gt;1,0,1)</f>
        <v>1</v>
      </c>
      <c r="AL2278" s="2">
        <f t="shared" si="354"/>
        <v>0</v>
      </c>
      <c r="AM2278" s="2">
        <f t="shared" si="355"/>
        <v>0</v>
      </c>
      <c r="AN2278" s="2">
        <f t="shared" si="356"/>
        <v>0</v>
      </c>
      <c r="AO2278" s="2" t="str">
        <f>VLOOKUP(D2278,'[1]Matriculados PD 2015_2019'!$D:$F,3,0)</f>
        <v>completo</v>
      </c>
      <c r="AP2278" s="2">
        <f t="shared" si="358"/>
        <v>1</v>
      </c>
      <c r="AQ2278" s="2">
        <f t="shared" si="359"/>
        <v>0</v>
      </c>
    </row>
    <row r="2279" spans="1:43">
      <c r="A2279">
        <v>532</v>
      </c>
      <c r="B2279" s="5" t="s">
        <v>413</v>
      </c>
      <c r="C2279" s="13" t="s">
        <v>120</v>
      </c>
      <c r="D2279" s="13" t="s">
        <v>1326</v>
      </c>
      <c r="E2279" s="13">
        <v>10083897</v>
      </c>
      <c r="F2279" s="13">
        <v>102483</v>
      </c>
      <c r="G2279" s="14" t="s">
        <v>1327</v>
      </c>
      <c r="H2279" s="13" t="s">
        <v>83</v>
      </c>
      <c r="I2279" s="13" t="s">
        <v>74</v>
      </c>
      <c r="J2279" s="14" t="s">
        <v>75</v>
      </c>
      <c r="K2279" s="14" t="s">
        <v>1328</v>
      </c>
      <c r="L2279" s="13">
        <v>2019</v>
      </c>
      <c r="M2279" s="15">
        <v>43875</v>
      </c>
      <c r="N2279" s="16" t="s">
        <v>77</v>
      </c>
      <c r="O2279" s="16">
        <v>0</v>
      </c>
      <c r="P2279" s="16" t="s">
        <v>78</v>
      </c>
      <c r="Q2279" s="16" t="s">
        <v>78</v>
      </c>
      <c r="R2279" s="16" t="s">
        <v>78</v>
      </c>
      <c r="S2279" s="16" t="s">
        <v>78</v>
      </c>
      <c r="T2279" s="14" t="s">
        <v>90</v>
      </c>
      <c r="U2279" s="13" t="s">
        <v>516</v>
      </c>
      <c r="V2279" s="14" t="s">
        <v>517</v>
      </c>
      <c r="W2279" s="13" t="s">
        <v>83</v>
      </c>
      <c r="X2279" s="17" t="s">
        <v>452</v>
      </c>
      <c r="Y2279" s="14">
        <v>135</v>
      </c>
      <c r="Z2279" s="14" t="s">
        <v>518</v>
      </c>
      <c r="AA2279" s="13" t="s">
        <v>263</v>
      </c>
      <c r="AB2279" s="18" t="s">
        <v>264</v>
      </c>
      <c r="AC2279" s="4">
        <f t="shared" si="350"/>
        <v>1</v>
      </c>
      <c r="AD2279" s="2">
        <f>IF(COUNTIF(D$2:D2279,D2279)&gt;1,0,1)</f>
        <v>0</v>
      </c>
      <c r="AG2279" s="2">
        <f t="shared" si="351"/>
        <v>0</v>
      </c>
      <c r="AH2279" s="2">
        <f t="shared" si="357"/>
        <v>0</v>
      </c>
      <c r="AI2279" s="2">
        <f t="shared" si="352"/>
        <v>0</v>
      </c>
      <c r="AJ2279" s="44" t="str">
        <f t="shared" si="353"/>
        <v>30539870X30521227C</v>
      </c>
      <c r="AK2279" s="2">
        <f>IF(COUNTIF(AJ$2:AJ2279,AJ2279)&gt;1,0,1)</f>
        <v>0</v>
      </c>
      <c r="AL2279" s="2">
        <f t="shared" si="354"/>
        <v>0</v>
      </c>
      <c r="AM2279" s="2">
        <f t="shared" si="355"/>
        <v>0</v>
      </c>
      <c r="AN2279" s="2">
        <f t="shared" si="356"/>
        <v>0</v>
      </c>
      <c r="AO2279" s="2" t="str">
        <f>VLOOKUP(D2279,'[1]Matriculados PD 2015_2019'!$D:$F,3,0)</f>
        <v>completo</v>
      </c>
      <c r="AP2279" s="2">
        <f t="shared" si="358"/>
        <v>0</v>
      </c>
      <c r="AQ2279" s="2">
        <f t="shared" si="359"/>
        <v>0</v>
      </c>
    </row>
    <row r="2280" spans="1:43">
      <c r="A2280">
        <v>533</v>
      </c>
      <c r="B2280" s="6" t="s">
        <v>594</v>
      </c>
      <c r="C2280" s="7" t="s">
        <v>120</v>
      </c>
      <c r="D2280" s="7" t="s">
        <v>1424</v>
      </c>
      <c r="E2280" s="7">
        <v>7672</v>
      </c>
      <c r="F2280" s="7">
        <v>102484</v>
      </c>
      <c r="G2280" s="8" t="s">
        <v>1425</v>
      </c>
      <c r="H2280" s="7" t="s">
        <v>83</v>
      </c>
      <c r="I2280" s="7" t="s">
        <v>74</v>
      </c>
      <c r="J2280" s="8" t="s">
        <v>75</v>
      </c>
      <c r="K2280" s="8" t="s">
        <v>1426</v>
      </c>
      <c r="L2280" s="7">
        <v>2019</v>
      </c>
      <c r="M2280" s="9">
        <v>44103</v>
      </c>
      <c r="N2280" s="10" t="s">
        <v>77</v>
      </c>
      <c r="O2280" s="10">
        <v>0</v>
      </c>
      <c r="P2280" s="10" t="s">
        <v>78</v>
      </c>
      <c r="Q2280" s="10" t="s">
        <v>78</v>
      </c>
      <c r="R2280" s="10" t="s">
        <v>78</v>
      </c>
      <c r="S2280" s="10" t="s">
        <v>78</v>
      </c>
      <c r="T2280" s="8" t="s">
        <v>80</v>
      </c>
      <c r="U2280" s="7" t="s">
        <v>616</v>
      </c>
      <c r="V2280" s="8" t="s">
        <v>617</v>
      </c>
      <c r="W2280" s="7" t="s">
        <v>83</v>
      </c>
      <c r="X2280" s="11" t="s">
        <v>609</v>
      </c>
      <c r="Y2280" s="8">
        <v>75</v>
      </c>
      <c r="Z2280" s="8" t="s">
        <v>610</v>
      </c>
      <c r="AA2280" s="7" t="s">
        <v>107</v>
      </c>
      <c r="AB2280" s="12" t="s">
        <v>108</v>
      </c>
      <c r="AC2280" s="4">
        <f t="shared" si="350"/>
        <v>1</v>
      </c>
      <c r="AD2280" s="2">
        <f>IF(COUNTIF(D$2:D2280,D2280)&gt;1,0,1)</f>
        <v>1</v>
      </c>
      <c r="AG2280" s="2">
        <f t="shared" si="351"/>
        <v>0</v>
      </c>
      <c r="AH2280" s="2">
        <f t="shared" si="357"/>
        <v>0</v>
      </c>
      <c r="AI2280" s="2">
        <f t="shared" si="352"/>
        <v>1</v>
      </c>
      <c r="AJ2280" s="44" t="str">
        <f t="shared" si="353"/>
        <v>30813216R30510000V</v>
      </c>
      <c r="AK2280" s="2">
        <f>IF(COUNTIF(AJ$2:AJ2280,AJ2280)&gt;1,0,1)</f>
        <v>1</v>
      </c>
      <c r="AL2280" s="2">
        <f t="shared" si="354"/>
        <v>1</v>
      </c>
      <c r="AM2280" s="2">
        <f t="shared" si="355"/>
        <v>0</v>
      </c>
      <c r="AN2280" s="2">
        <f t="shared" si="356"/>
        <v>0</v>
      </c>
      <c r="AO2280" s="2" t="str">
        <f>VLOOKUP(D2280,'[1]Matriculados PD 2015_2019'!$D:$F,3,0)</f>
        <v>completo</v>
      </c>
      <c r="AP2280" s="2">
        <f t="shared" si="358"/>
        <v>1</v>
      </c>
      <c r="AQ2280" s="2">
        <f t="shared" si="359"/>
        <v>0</v>
      </c>
    </row>
    <row r="2281" spans="1:43">
      <c r="A2281">
        <v>533</v>
      </c>
      <c r="B2281" s="5" t="s">
        <v>594</v>
      </c>
      <c r="C2281" s="13" t="s">
        <v>120</v>
      </c>
      <c r="D2281" s="13" t="s">
        <v>1424</v>
      </c>
      <c r="E2281" s="13">
        <v>7672</v>
      </c>
      <c r="F2281" s="13">
        <v>102484</v>
      </c>
      <c r="G2281" s="14" t="s">
        <v>1425</v>
      </c>
      <c r="H2281" s="13" t="s">
        <v>83</v>
      </c>
      <c r="I2281" s="13" t="s">
        <v>74</v>
      </c>
      <c r="J2281" s="14" t="s">
        <v>75</v>
      </c>
      <c r="K2281" s="14" t="s">
        <v>1426</v>
      </c>
      <c r="L2281" s="13">
        <v>2019</v>
      </c>
      <c r="M2281" s="15">
        <v>44103</v>
      </c>
      <c r="N2281" s="16" t="s">
        <v>77</v>
      </c>
      <c r="O2281" s="16">
        <v>0</v>
      </c>
      <c r="P2281" s="16" t="s">
        <v>78</v>
      </c>
      <c r="Q2281" s="16" t="s">
        <v>78</v>
      </c>
      <c r="R2281" s="16" t="s">
        <v>78</v>
      </c>
      <c r="S2281" s="16" t="s">
        <v>78</v>
      </c>
      <c r="T2281" s="14" t="s">
        <v>80</v>
      </c>
      <c r="U2281" s="13" t="s">
        <v>1427</v>
      </c>
      <c r="V2281" s="14" t="s">
        <v>1428</v>
      </c>
      <c r="W2281" s="13" t="s">
        <v>83</v>
      </c>
      <c r="X2281" s="17" t="s">
        <v>609</v>
      </c>
      <c r="Y2281" s="14">
        <v>75</v>
      </c>
      <c r="Z2281" s="14" t="s">
        <v>610</v>
      </c>
      <c r="AA2281" s="13" t="s">
        <v>107</v>
      </c>
      <c r="AB2281" s="18" t="s">
        <v>108</v>
      </c>
      <c r="AC2281" s="4">
        <f t="shared" si="350"/>
        <v>1</v>
      </c>
      <c r="AD2281" s="2">
        <f>IF(COUNTIF(D$2:D2281,D2281)&gt;1,0,1)</f>
        <v>0</v>
      </c>
      <c r="AG2281" s="2">
        <f t="shared" si="351"/>
        <v>0</v>
      </c>
      <c r="AH2281" s="2">
        <f t="shared" si="357"/>
        <v>0</v>
      </c>
      <c r="AI2281" s="2">
        <f t="shared" si="352"/>
        <v>0</v>
      </c>
      <c r="AJ2281" s="44" t="str">
        <f t="shared" si="353"/>
        <v>30813216R30800430A</v>
      </c>
      <c r="AK2281" s="2">
        <f>IF(COUNTIF(AJ$2:AJ2281,AJ2281)&gt;1,0,1)</f>
        <v>1</v>
      </c>
      <c r="AL2281" s="2">
        <f t="shared" si="354"/>
        <v>0</v>
      </c>
      <c r="AM2281" s="2">
        <f t="shared" si="355"/>
        <v>0</v>
      </c>
      <c r="AN2281" s="2">
        <f t="shared" si="356"/>
        <v>0</v>
      </c>
      <c r="AO2281" s="2" t="str">
        <f>VLOOKUP(D2281,'[1]Matriculados PD 2015_2019'!$D:$F,3,0)</f>
        <v>completo</v>
      </c>
      <c r="AP2281" s="2">
        <f t="shared" si="358"/>
        <v>0</v>
      </c>
      <c r="AQ2281" s="2">
        <f t="shared" si="359"/>
        <v>0</v>
      </c>
    </row>
    <row r="2282" spans="1:43">
      <c r="A2282">
        <v>533</v>
      </c>
      <c r="B2282" s="6" t="s">
        <v>594</v>
      </c>
      <c r="C2282" s="7" t="s">
        <v>120</v>
      </c>
      <c r="D2282" s="7" t="s">
        <v>1424</v>
      </c>
      <c r="E2282" s="7">
        <v>7672</v>
      </c>
      <c r="F2282" s="7">
        <v>102484</v>
      </c>
      <c r="G2282" s="8" t="s">
        <v>1425</v>
      </c>
      <c r="H2282" s="7" t="s">
        <v>83</v>
      </c>
      <c r="I2282" s="7" t="s">
        <v>74</v>
      </c>
      <c r="J2282" s="8" t="s">
        <v>75</v>
      </c>
      <c r="K2282" s="8" t="s">
        <v>1426</v>
      </c>
      <c r="L2282" s="7">
        <v>2019</v>
      </c>
      <c r="M2282" s="9">
        <v>44103</v>
      </c>
      <c r="N2282" s="10" t="s">
        <v>77</v>
      </c>
      <c r="O2282" s="10">
        <v>0</v>
      </c>
      <c r="P2282" s="10" t="s">
        <v>78</v>
      </c>
      <c r="Q2282" s="10" t="s">
        <v>78</v>
      </c>
      <c r="R2282" s="10" t="s">
        <v>78</v>
      </c>
      <c r="S2282" s="10" t="s">
        <v>78</v>
      </c>
      <c r="T2282" s="8" t="s">
        <v>80</v>
      </c>
      <c r="U2282" s="7" t="s">
        <v>1407</v>
      </c>
      <c r="V2282" s="8" t="s">
        <v>1408</v>
      </c>
      <c r="W2282" s="7" t="s">
        <v>73</v>
      </c>
      <c r="X2282" s="11" t="s">
        <v>609</v>
      </c>
      <c r="Y2282" s="8">
        <v>75</v>
      </c>
      <c r="Z2282" s="8" t="s">
        <v>610</v>
      </c>
      <c r="AA2282" s="7" t="s">
        <v>107</v>
      </c>
      <c r="AB2282" s="12" t="s">
        <v>108</v>
      </c>
      <c r="AC2282" s="4">
        <f t="shared" si="350"/>
        <v>1</v>
      </c>
      <c r="AD2282" s="2">
        <f>IF(COUNTIF(D$2:D2282,D2282)&gt;1,0,1)</f>
        <v>0</v>
      </c>
      <c r="AG2282" s="2">
        <f t="shared" si="351"/>
        <v>0</v>
      </c>
      <c r="AH2282" s="2">
        <f t="shared" si="357"/>
        <v>0</v>
      </c>
      <c r="AI2282" s="2">
        <f t="shared" si="352"/>
        <v>0</v>
      </c>
      <c r="AJ2282" s="44" t="str">
        <f t="shared" si="353"/>
        <v>30813216R74642012C</v>
      </c>
      <c r="AK2282" s="2">
        <f>IF(COUNTIF(AJ$2:AJ2282,AJ2282)&gt;1,0,1)</f>
        <v>1</v>
      </c>
      <c r="AL2282" s="2">
        <f t="shared" si="354"/>
        <v>0</v>
      </c>
      <c r="AM2282" s="2">
        <f t="shared" si="355"/>
        <v>0</v>
      </c>
      <c r="AN2282" s="2">
        <f t="shared" si="356"/>
        <v>0</v>
      </c>
      <c r="AO2282" s="2" t="str">
        <f>VLOOKUP(D2282,'[1]Matriculados PD 2015_2019'!$D:$F,3,0)</f>
        <v>completo</v>
      </c>
      <c r="AP2282" s="2">
        <f t="shared" si="358"/>
        <v>0</v>
      </c>
      <c r="AQ2282" s="2">
        <f t="shared" si="359"/>
        <v>0</v>
      </c>
    </row>
    <row r="2283" spans="1:43">
      <c r="A2283">
        <v>533</v>
      </c>
      <c r="B2283" s="5" t="s">
        <v>594</v>
      </c>
      <c r="C2283" s="13" t="s">
        <v>120</v>
      </c>
      <c r="D2283" s="13" t="s">
        <v>1424</v>
      </c>
      <c r="E2283" s="13">
        <v>7672</v>
      </c>
      <c r="F2283" s="13">
        <v>102484</v>
      </c>
      <c r="G2283" s="14" t="s">
        <v>1425</v>
      </c>
      <c r="H2283" s="13" t="s">
        <v>83</v>
      </c>
      <c r="I2283" s="13" t="s">
        <v>74</v>
      </c>
      <c r="J2283" s="14" t="s">
        <v>75</v>
      </c>
      <c r="K2283" s="14" t="s">
        <v>1426</v>
      </c>
      <c r="L2283" s="13">
        <v>2019</v>
      </c>
      <c r="M2283" s="15">
        <v>44103</v>
      </c>
      <c r="N2283" s="16" t="s">
        <v>77</v>
      </c>
      <c r="O2283" s="16">
        <v>0</v>
      </c>
      <c r="P2283" s="16" t="s">
        <v>78</v>
      </c>
      <c r="Q2283" s="16" t="s">
        <v>78</v>
      </c>
      <c r="R2283" s="16" t="s">
        <v>78</v>
      </c>
      <c r="S2283" s="16" t="s">
        <v>78</v>
      </c>
      <c r="T2283" s="14" t="s">
        <v>90</v>
      </c>
      <c r="U2283" s="13" t="s">
        <v>1427</v>
      </c>
      <c r="V2283" s="14" t="s">
        <v>1428</v>
      </c>
      <c r="W2283" s="13" t="s">
        <v>83</v>
      </c>
      <c r="X2283" s="17" t="s">
        <v>609</v>
      </c>
      <c r="Y2283" s="14">
        <v>75</v>
      </c>
      <c r="Z2283" s="14" t="s">
        <v>610</v>
      </c>
      <c r="AA2283" s="13" t="s">
        <v>107</v>
      </c>
      <c r="AB2283" s="18" t="s">
        <v>108</v>
      </c>
      <c r="AC2283" s="4">
        <f t="shared" si="350"/>
        <v>1</v>
      </c>
      <c r="AD2283" s="2">
        <f>IF(COUNTIF(D$2:D2283,D2283)&gt;1,0,1)</f>
        <v>0</v>
      </c>
      <c r="AG2283" s="2">
        <f t="shared" si="351"/>
        <v>0</v>
      </c>
      <c r="AH2283" s="2">
        <f t="shared" si="357"/>
        <v>0</v>
      </c>
      <c r="AI2283" s="2">
        <f t="shared" si="352"/>
        <v>0</v>
      </c>
      <c r="AJ2283" s="44" t="str">
        <f t="shared" si="353"/>
        <v>30813216R30800430A</v>
      </c>
      <c r="AK2283" s="2">
        <f>IF(COUNTIF(AJ$2:AJ2283,AJ2283)&gt;1,0,1)</f>
        <v>0</v>
      </c>
      <c r="AL2283" s="2">
        <f t="shared" si="354"/>
        <v>0</v>
      </c>
      <c r="AM2283" s="2">
        <f t="shared" si="355"/>
        <v>0</v>
      </c>
      <c r="AN2283" s="2">
        <f t="shared" si="356"/>
        <v>0</v>
      </c>
      <c r="AO2283" s="2" t="str">
        <f>VLOOKUP(D2283,'[1]Matriculados PD 2015_2019'!$D:$F,3,0)</f>
        <v>completo</v>
      </c>
      <c r="AP2283" s="2">
        <f t="shared" si="358"/>
        <v>0</v>
      </c>
      <c r="AQ2283" s="2">
        <f t="shared" si="359"/>
        <v>0</v>
      </c>
    </row>
    <row r="2284" spans="1:43">
      <c r="A2284">
        <v>531</v>
      </c>
      <c r="B2284" s="5" t="s">
        <v>277</v>
      </c>
      <c r="C2284" s="13" t="s">
        <v>120</v>
      </c>
      <c r="D2284" s="13" t="s">
        <v>1270</v>
      </c>
      <c r="E2284" s="13">
        <v>20089213</v>
      </c>
      <c r="F2284" s="13">
        <v>102482</v>
      </c>
      <c r="G2284" s="14" t="s">
        <v>1271</v>
      </c>
      <c r="H2284" s="13" t="s">
        <v>83</v>
      </c>
      <c r="I2284" s="13" t="s">
        <v>74</v>
      </c>
      <c r="J2284" s="14" t="s">
        <v>75</v>
      </c>
      <c r="K2284" s="14" t="s">
        <v>1272</v>
      </c>
      <c r="L2284" s="13">
        <v>2019</v>
      </c>
      <c r="M2284" s="15">
        <v>44029</v>
      </c>
      <c r="N2284" s="16" t="s">
        <v>77</v>
      </c>
      <c r="O2284" s="16">
        <v>0</v>
      </c>
      <c r="P2284" s="16" t="s">
        <v>78</v>
      </c>
      <c r="Q2284" s="16" t="s">
        <v>79</v>
      </c>
      <c r="R2284" s="16" t="s">
        <v>78</v>
      </c>
      <c r="S2284" s="16" t="s">
        <v>78</v>
      </c>
      <c r="T2284" s="14" t="s">
        <v>80</v>
      </c>
      <c r="U2284" s="13" t="s">
        <v>337</v>
      </c>
      <c r="V2284" s="14" t="s">
        <v>338</v>
      </c>
      <c r="W2284" s="13" t="s">
        <v>73</v>
      </c>
      <c r="X2284" s="17" t="s">
        <v>1973</v>
      </c>
      <c r="Y2284" s="14">
        <v>255</v>
      </c>
      <c r="Z2284" s="14" t="s">
        <v>89</v>
      </c>
      <c r="AA2284" s="13" t="s">
        <v>79</v>
      </c>
      <c r="AB2284" s="18" t="s">
        <v>86</v>
      </c>
      <c r="AC2284" s="4">
        <f t="shared" si="350"/>
        <v>1</v>
      </c>
      <c r="AD2284" s="2">
        <f>IF(COUNTIF(D$2:D2284,D2284)&gt;1,0,1)</f>
        <v>1</v>
      </c>
      <c r="AG2284" s="2">
        <f t="shared" si="351"/>
        <v>1</v>
      </c>
      <c r="AH2284" s="2">
        <f t="shared" si="357"/>
        <v>0</v>
      </c>
      <c r="AI2284" s="2">
        <f t="shared" si="352"/>
        <v>1</v>
      </c>
      <c r="AJ2284" s="44" t="str">
        <f t="shared" si="353"/>
        <v>71502215E09726206N</v>
      </c>
      <c r="AK2284" s="2">
        <f>IF(COUNTIF(AJ$2:AJ2284,AJ2284)&gt;1,0,1)</f>
        <v>1</v>
      </c>
      <c r="AL2284" s="2">
        <f t="shared" si="354"/>
        <v>1</v>
      </c>
      <c r="AM2284" s="2">
        <f t="shared" si="355"/>
        <v>0</v>
      </c>
      <c r="AN2284" s="2">
        <f t="shared" si="356"/>
        <v>0</v>
      </c>
      <c r="AO2284" s="2" t="str">
        <f>VLOOKUP(D2284,'[1]Matriculados PD 2015_2019'!$D:$F,3,0)</f>
        <v>parcial</v>
      </c>
      <c r="AP2284" s="2">
        <f t="shared" si="358"/>
        <v>0</v>
      </c>
      <c r="AQ2284" s="2">
        <f t="shared" si="359"/>
        <v>1</v>
      </c>
    </row>
    <row r="2285" spans="1:43">
      <c r="A2285">
        <v>531</v>
      </c>
      <c r="B2285" s="6" t="s">
        <v>277</v>
      </c>
      <c r="C2285" s="7" t="s">
        <v>120</v>
      </c>
      <c r="D2285" s="7" t="s">
        <v>1270</v>
      </c>
      <c r="E2285" s="7">
        <v>20089213</v>
      </c>
      <c r="F2285" s="7">
        <v>102482</v>
      </c>
      <c r="G2285" s="8" t="s">
        <v>1271</v>
      </c>
      <c r="H2285" s="7" t="s">
        <v>83</v>
      </c>
      <c r="I2285" s="7" t="s">
        <v>74</v>
      </c>
      <c r="J2285" s="8" t="s">
        <v>75</v>
      </c>
      <c r="K2285" s="8" t="s">
        <v>1272</v>
      </c>
      <c r="L2285" s="7">
        <v>2019</v>
      </c>
      <c r="M2285" s="9">
        <v>44029</v>
      </c>
      <c r="N2285" s="10" t="s">
        <v>77</v>
      </c>
      <c r="O2285" s="10">
        <v>0</v>
      </c>
      <c r="P2285" s="10" t="s">
        <v>78</v>
      </c>
      <c r="Q2285" s="10" t="s">
        <v>79</v>
      </c>
      <c r="R2285" s="10" t="s">
        <v>78</v>
      </c>
      <c r="S2285" s="10" t="s">
        <v>78</v>
      </c>
      <c r="T2285" s="8" t="s">
        <v>80</v>
      </c>
      <c r="U2285" s="7" t="s">
        <v>1273</v>
      </c>
      <c r="V2285" s="8" t="s">
        <v>1274</v>
      </c>
      <c r="W2285" s="7"/>
      <c r="X2285" s="11"/>
      <c r="Y2285" s="8"/>
      <c r="Z2285" s="8"/>
      <c r="AA2285" s="7"/>
      <c r="AB2285" s="12"/>
      <c r="AC2285" s="4">
        <f t="shared" si="350"/>
        <v>1</v>
      </c>
      <c r="AD2285" s="2">
        <f>IF(COUNTIF(D$2:D2285,D2285)&gt;1,0,1)</f>
        <v>0</v>
      </c>
      <c r="AG2285" s="2">
        <f t="shared" si="351"/>
        <v>0</v>
      </c>
      <c r="AH2285" s="2">
        <f t="shared" si="357"/>
        <v>0</v>
      </c>
      <c r="AI2285" s="2">
        <f t="shared" si="352"/>
        <v>0</v>
      </c>
      <c r="AJ2285" s="44" t="str">
        <f t="shared" si="353"/>
        <v>71502215E36149916B</v>
      </c>
      <c r="AK2285" s="2">
        <f>IF(COUNTIF(AJ$2:AJ2285,AJ2285)&gt;1,0,1)</f>
        <v>1</v>
      </c>
      <c r="AL2285" s="2">
        <f t="shared" si="354"/>
        <v>0</v>
      </c>
      <c r="AM2285" s="2">
        <f t="shared" si="355"/>
        <v>0</v>
      </c>
      <c r="AN2285" s="2">
        <f t="shared" si="356"/>
        <v>0</v>
      </c>
      <c r="AO2285" s="2" t="str">
        <f>VLOOKUP(D2285,'[1]Matriculados PD 2015_2019'!$D:$F,3,0)</f>
        <v>parcial</v>
      </c>
      <c r="AP2285" s="2">
        <f t="shared" si="358"/>
        <v>0</v>
      </c>
      <c r="AQ2285" s="2">
        <f t="shared" si="359"/>
        <v>0</v>
      </c>
    </row>
    <row r="2286" spans="1:43">
      <c r="A2286">
        <v>531</v>
      </c>
      <c r="B2286" s="5" t="s">
        <v>277</v>
      </c>
      <c r="C2286" s="13" t="s">
        <v>120</v>
      </c>
      <c r="D2286" s="13" t="s">
        <v>1270</v>
      </c>
      <c r="E2286" s="13">
        <v>20089213</v>
      </c>
      <c r="F2286" s="13">
        <v>102482</v>
      </c>
      <c r="G2286" s="14" t="s">
        <v>1271</v>
      </c>
      <c r="H2286" s="13" t="s">
        <v>83</v>
      </c>
      <c r="I2286" s="13" t="s">
        <v>74</v>
      </c>
      <c r="J2286" s="14" t="s">
        <v>75</v>
      </c>
      <c r="K2286" s="14" t="s">
        <v>1272</v>
      </c>
      <c r="L2286" s="13">
        <v>2019</v>
      </c>
      <c r="M2286" s="15">
        <v>44029</v>
      </c>
      <c r="N2286" s="16" t="s">
        <v>77</v>
      </c>
      <c r="O2286" s="16">
        <v>0</v>
      </c>
      <c r="P2286" s="16" t="s">
        <v>78</v>
      </c>
      <c r="Q2286" s="16" t="s">
        <v>79</v>
      </c>
      <c r="R2286" s="16" t="s">
        <v>78</v>
      </c>
      <c r="S2286" s="16" t="s">
        <v>78</v>
      </c>
      <c r="T2286" s="14" t="s">
        <v>80</v>
      </c>
      <c r="U2286" s="13" t="s">
        <v>305</v>
      </c>
      <c r="V2286" s="14" t="s">
        <v>306</v>
      </c>
      <c r="W2286" s="13" t="s">
        <v>83</v>
      </c>
      <c r="X2286" s="17" t="s">
        <v>1973</v>
      </c>
      <c r="Y2286" s="14">
        <v>255</v>
      </c>
      <c r="Z2286" s="14" t="s">
        <v>89</v>
      </c>
      <c r="AA2286" s="13" t="s">
        <v>79</v>
      </c>
      <c r="AB2286" s="18" t="s">
        <v>86</v>
      </c>
      <c r="AC2286" s="4">
        <f t="shared" si="350"/>
        <v>1</v>
      </c>
      <c r="AD2286" s="2">
        <f>IF(COUNTIF(D$2:D2286,D2286)&gt;1,0,1)</f>
        <v>0</v>
      </c>
      <c r="AG2286" s="2">
        <f t="shared" si="351"/>
        <v>0</v>
      </c>
      <c r="AH2286" s="2">
        <f t="shared" si="357"/>
        <v>0</v>
      </c>
      <c r="AI2286" s="2">
        <f t="shared" si="352"/>
        <v>0</v>
      </c>
      <c r="AJ2286" s="44" t="str">
        <f t="shared" si="353"/>
        <v>71502215E75233912S</v>
      </c>
      <c r="AK2286" s="2">
        <f>IF(COUNTIF(AJ$2:AJ2286,AJ2286)&gt;1,0,1)</f>
        <v>1</v>
      </c>
      <c r="AL2286" s="2">
        <f t="shared" si="354"/>
        <v>0</v>
      </c>
      <c r="AM2286" s="2">
        <f t="shared" si="355"/>
        <v>0</v>
      </c>
      <c r="AN2286" s="2">
        <f t="shared" si="356"/>
        <v>0</v>
      </c>
      <c r="AO2286" s="2" t="str">
        <f>VLOOKUP(D2286,'[1]Matriculados PD 2015_2019'!$D:$F,3,0)</f>
        <v>parcial</v>
      </c>
      <c r="AP2286" s="2">
        <f t="shared" si="358"/>
        <v>0</v>
      </c>
      <c r="AQ2286" s="2">
        <f t="shared" si="359"/>
        <v>0</v>
      </c>
    </row>
    <row r="2287" spans="1:43">
      <c r="A2287">
        <v>531</v>
      </c>
      <c r="B2287" s="6" t="s">
        <v>277</v>
      </c>
      <c r="C2287" s="7" t="s">
        <v>120</v>
      </c>
      <c r="D2287" s="7" t="s">
        <v>1270</v>
      </c>
      <c r="E2287" s="7">
        <v>20089213</v>
      </c>
      <c r="F2287" s="7">
        <v>102482</v>
      </c>
      <c r="G2287" s="8" t="s">
        <v>1271</v>
      </c>
      <c r="H2287" s="7" t="s">
        <v>83</v>
      </c>
      <c r="I2287" s="7" t="s">
        <v>74</v>
      </c>
      <c r="J2287" s="8" t="s">
        <v>75</v>
      </c>
      <c r="K2287" s="8" t="s">
        <v>1272</v>
      </c>
      <c r="L2287" s="7">
        <v>2019</v>
      </c>
      <c r="M2287" s="9">
        <v>44029</v>
      </c>
      <c r="N2287" s="10" t="s">
        <v>77</v>
      </c>
      <c r="O2287" s="10">
        <v>0</v>
      </c>
      <c r="P2287" s="10" t="s">
        <v>78</v>
      </c>
      <c r="Q2287" s="10" t="s">
        <v>79</v>
      </c>
      <c r="R2287" s="10" t="s">
        <v>78</v>
      </c>
      <c r="S2287" s="10" t="s">
        <v>78</v>
      </c>
      <c r="T2287" s="8" t="s">
        <v>90</v>
      </c>
      <c r="U2287" s="7" t="s">
        <v>305</v>
      </c>
      <c r="V2287" s="8" t="s">
        <v>306</v>
      </c>
      <c r="W2287" s="7" t="s">
        <v>83</v>
      </c>
      <c r="X2287" s="11" t="s">
        <v>1973</v>
      </c>
      <c r="Y2287" s="8">
        <v>255</v>
      </c>
      <c r="Z2287" s="8" t="s">
        <v>89</v>
      </c>
      <c r="AA2287" s="7" t="s">
        <v>79</v>
      </c>
      <c r="AB2287" s="12" t="s">
        <v>86</v>
      </c>
      <c r="AC2287" s="4">
        <f t="shared" si="350"/>
        <v>1</v>
      </c>
      <c r="AD2287" s="2">
        <f>IF(COUNTIF(D$2:D2287,D2287)&gt;1,0,1)</f>
        <v>0</v>
      </c>
      <c r="AG2287" s="2">
        <f t="shared" si="351"/>
        <v>0</v>
      </c>
      <c r="AH2287" s="2">
        <f t="shared" si="357"/>
        <v>0</v>
      </c>
      <c r="AI2287" s="2">
        <f t="shared" si="352"/>
        <v>0</v>
      </c>
      <c r="AJ2287" s="44" t="str">
        <f t="shared" si="353"/>
        <v>71502215E75233912S</v>
      </c>
      <c r="AK2287" s="2">
        <f>IF(COUNTIF(AJ$2:AJ2287,AJ2287)&gt;1,0,1)</f>
        <v>0</v>
      </c>
      <c r="AL2287" s="2">
        <f t="shared" si="354"/>
        <v>0</v>
      </c>
      <c r="AM2287" s="2">
        <f t="shared" si="355"/>
        <v>0</v>
      </c>
      <c r="AN2287" s="2">
        <f t="shared" si="356"/>
        <v>0</v>
      </c>
      <c r="AO2287" s="2" t="str">
        <f>VLOOKUP(D2287,'[1]Matriculados PD 2015_2019'!$D:$F,3,0)</f>
        <v>parcial</v>
      </c>
      <c r="AP2287" s="2">
        <f t="shared" si="358"/>
        <v>0</v>
      </c>
      <c r="AQ2287" s="2">
        <f t="shared" si="359"/>
        <v>0</v>
      </c>
    </row>
    <row r="2288" spans="1:43">
      <c r="A2288">
        <v>536</v>
      </c>
      <c r="B2288" s="5" t="s">
        <v>636</v>
      </c>
      <c r="C2288" s="13" t="s">
        <v>120</v>
      </c>
      <c r="D2288" s="13" t="s">
        <v>1658</v>
      </c>
      <c r="E2288" s="13">
        <v>20077213</v>
      </c>
      <c r="F2288" s="13">
        <v>102487</v>
      </c>
      <c r="G2288" s="14" t="s">
        <v>1659</v>
      </c>
      <c r="H2288" s="13" t="s">
        <v>83</v>
      </c>
      <c r="I2288" s="13" t="s">
        <v>74</v>
      </c>
      <c r="J2288" s="14" t="s">
        <v>75</v>
      </c>
      <c r="K2288" s="14" t="s">
        <v>1660</v>
      </c>
      <c r="L2288" s="13">
        <v>2019</v>
      </c>
      <c r="M2288" s="15">
        <v>44034</v>
      </c>
      <c r="N2288" s="16" t="s">
        <v>113</v>
      </c>
      <c r="O2288" s="16">
        <v>0</v>
      </c>
      <c r="P2288" s="16" t="s">
        <v>78</v>
      </c>
      <c r="Q2288" s="16" t="s">
        <v>79</v>
      </c>
      <c r="R2288" s="16" t="s">
        <v>78</v>
      </c>
      <c r="S2288" s="16" t="s">
        <v>78</v>
      </c>
      <c r="T2288" s="14" t="s">
        <v>80</v>
      </c>
      <c r="U2288" s="13" t="s">
        <v>1661</v>
      </c>
      <c r="V2288" s="14" t="s">
        <v>1662</v>
      </c>
      <c r="W2288" s="13" t="s">
        <v>73</v>
      </c>
      <c r="X2288" s="17" t="s">
        <v>105</v>
      </c>
      <c r="Y2288" s="14">
        <v>705</v>
      </c>
      <c r="Z2288" s="14" t="s">
        <v>106</v>
      </c>
      <c r="AA2288" s="13" t="s">
        <v>107</v>
      </c>
      <c r="AB2288" s="18" t="s">
        <v>108</v>
      </c>
      <c r="AC2288" s="4">
        <f t="shared" si="350"/>
        <v>1</v>
      </c>
      <c r="AD2288" s="2">
        <f>IF(COUNTIF(D$2:D2288,D2288)&gt;1,0,1)</f>
        <v>1</v>
      </c>
      <c r="AG2288" s="2">
        <f t="shared" si="351"/>
        <v>1</v>
      </c>
      <c r="AH2288" s="2">
        <f t="shared" si="357"/>
        <v>0</v>
      </c>
      <c r="AI2288" s="2">
        <f t="shared" si="352"/>
        <v>0</v>
      </c>
      <c r="AJ2288" s="44" t="str">
        <f t="shared" si="353"/>
        <v>77413854V05387706W</v>
      </c>
      <c r="AK2288" s="2">
        <f>IF(COUNTIF(AJ$2:AJ2288,AJ2288)&gt;1,0,1)</f>
        <v>1</v>
      </c>
      <c r="AL2288" s="2">
        <f t="shared" si="354"/>
        <v>1</v>
      </c>
      <c r="AM2288" s="2">
        <f t="shared" si="355"/>
        <v>0</v>
      </c>
      <c r="AN2288" s="2">
        <f t="shared" si="356"/>
        <v>0</v>
      </c>
      <c r="AO2288" s="2" t="str">
        <f>VLOOKUP(D2288,'[1]Matriculados PD 2015_2019'!$D:$F,3,0)</f>
        <v>completo</v>
      </c>
      <c r="AP2288" s="2">
        <f t="shared" si="358"/>
        <v>1</v>
      </c>
      <c r="AQ2288" s="2">
        <f t="shared" si="359"/>
        <v>0</v>
      </c>
    </row>
    <row r="2289" spans="1:43">
      <c r="A2289">
        <v>536</v>
      </c>
      <c r="B2289" s="6" t="s">
        <v>636</v>
      </c>
      <c r="C2289" s="7" t="s">
        <v>120</v>
      </c>
      <c r="D2289" s="7" t="s">
        <v>1658</v>
      </c>
      <c r="E2289" s="7">
        <v>20077213</v>
      </c>
      <c r="F2289" s="7">
        <v>102487</v>
      </c>
      <c r="G2289" s="8" t="s">
        <v>1659</v>
      </c>
      <c r="H2289" s="7" t="s">
        <v>83</v>
      </c>
      <c r="I2289" s="7" t="s">
        <v>74</v>
      </c>
      <c r="J2289" s="8" t="s">
        <v>75</v>
      </c>
      <c r="K2289" s="8" t="s">
        <v>1660</v>
      </c>
      <c r="L2289" s="7">
        <v>2019</v>
      </c>
      <c r="M2289" s="9">
        <v>44034</v>
      </c>
      <c r="N2289" s="10" t="s">
        <v>113</v>
      </c>
      <c r="O2289" s="10">
        <v>0</v>
      </c>
      <c r="P2289" s="10" t="s">
        <v>78</v>
      </c>
      <c r="Q2289" s="10" t="s">
        <v>79</v>
      </c>
      <c r="R2289" s="10" t="s">
        <v>78</v>
      </c>
      <c r="S2289" s="10" t="s">
        <v>78</v>
      </c>
      <c r="T2289" s="8" t="s">
        <v>80</v>
      </c>
      <c r="U2289" s="7" t="s">
        <v>1663</v>
      </c>
      <c r="V2289" s="8" t="s">
        <v>1664</v>
      </c>
      <c r="W2289" s="7" t="s">
        <v>83</v>
      </c>
      <c r="X2289" s="11" t="s">
        <v>105</v>
      </c>
      <c r="Y2289" s="8">
        <v>705</v>
      </c>
      <c r="Z2289" s="8" t="s">
        <v>106</v>
      </c>
      <c r="AA2289" s="7" t="s">
        <v>107</v>
      </c>
      <c r="AB2289" s="12" t="s">
        <v>108</v>
      </c>
      <c r="AC2289" s="4">
        <f t="shared" si="350"/>
        <v>1</v>
      </c>
      <c r="AD2289" s="2">
        <f>IF(COUNTIF(D$2:D2289,D2289)&gt;1,0,1)</f>
        <v>0</v>
      </c>
      <c r="AG2289" s="2">
        <f t="shared" si="351"/>
        <v>0</v>
      </c>
      <c r="AH2289" s="2">
        <f t="shared" si="357"/>
        <v>0</v>
      </c>
      <c r="AI2289" s="2">
        <f t="shared" si="352"/>
        <v>0</v>
      </c>
      <c r="AJ2289" s="44" t="str">
        <f t="shared" si="353"/>
        <v>77413854V37704567T</v>
      </c>
      <c r="AK2289" s="2">
        <f>IF(COUNTIF(AJ$2:AJ2289,AJ2289)&gt;1,0,1)</f>
        <v>1</v>
      </c>
      <c r="AL2289" s="2">
        <f t="shared" si="354"/>
        <v>0</v>
      </c>
      <c r="AM2289" s="2">
        <f t="shared" si="355"/>
        <v>0</v>
      </c>
      <c r="AN2289" s="2">
        <f t="shared" si="356"/>
        <v>0</v>
      </c>
      <c r="AO2289" s="2" t="str">
        <f>VLOOKUP(D2289,'[1]Matriculados PD 2015_2019'!$D:$F,3,0)</f>
        <v>completo</v>
      </c>
      <c r="AP2289" s="2">
        <f t="shared" si="358"/>
        <v>0</v>
      </c>
      <c r="AQ2289" s="2">
        <f t="shared" si="359"/>
        <v>0</v>
      </c>
    </row>
    <row r="2290" spans="1:43">
      <c r="A2290">
        <v>536</v>
      </c>
      <c r="B2290" s="5" t="s">
        <v>636</v>
      </c>
      <c r="C2290" s="13" t="s">
        <v>120</v>
      </c>
      <c r="D2290" s="13" t="s">
        <v>1658</v>
      </c>
      <c r="E2290" s="13">
        <v>20077213</v>
      </c>
      <c r="F2290" s="13">
        <v>102487</v>
      </c>
      <c r="G2290" s="14" t="s">
        <v>1659</v>
      </c>
      <c r="H2290" s="13" t="s">
        <v>83</v>
      </c>
      <c r="I2290" s="13" t="s">
        <v>74</v>
      </c>
      <c r="J2290" s="14" t="s">
        <v>75</v>
      </c>
      <c r="K2290" s="14" t="s">
        <v>1660</v>
      </c>
      <c r="L2290" s="13">
        <v>2019</v>
      </c>
      <c r="M2290" s="15">
        <v>44034</v>
      </c>
      <c r="N2290" s="16" t="s">
        <v>113</v>
      </c>
      <c r="O2290" s="16">
        <v>0</v>
      </c>
      <c r="P2290" s="16" t="s">
        <v>78</v>
      </c>
      <c r="Q2290" s="16" t="s">
        <v>79</v>
      </c>
      <c r="R2290" s="16" t="s">
        <v>78</v>
      </c>
      <c r="S2290" s="16" t="s">
        <v>78</v>
      </c>
      <c r="T2290" s="14" t="s">
        <v>90</v>
      </c>
      <c r="U2290" s="13" t="s">
        <v>1661</v>
      </c>
      <c r="V2290" s="14" t="s">
        <v>1662</v>
      </c>
      <c r="W2290" s="13" t="s">
        <v>73</v>
      </c>
      <c r="X2290" s="17" t="s">
        <v>105</v>
      </c>
      <c r="Y2290" s="14">
        <v>705</v>
      </c>
      <c r="Z2290" s="14" t="s">
        <v>106</v>
      </c>
      <c r="AA2290" s="13" t="s">
        <v>107</v>
      </c>
      <c r="AB2290" s="18" t="s">
        <v>108</v>
      </c>
      <c r="AC2290" s="4">
        <f t="shared" si="350"/>
        <v>1</v>
      </c>
      <c r="AD2290" s="2">
        <f>IF(COUNTIF(D$2:D2290,D2290)&gt;1,0,1)</f>
        <v>0</v>
      </c>
      <c r="AG2290" s="2">
        <f t="shared" si="351"/>
        <v>0</v>
      </c>
      <c r="AH2290" s="2">
        <f t="shared" si="357"/>
        <v>0</v>
      </c>
      <c r="AI2290" s="2">
        <f t="shared" si="352"/>
        <v>0</v>
      </c>
      <c r="AJ2290" s="44" t="str">
        <f t="shared" si="353"/>
        <v>77413854V05387706W</v>
      </c>
      <c r="AK2290" s="2">
        <f>IF(COUNTIF(AJ$2:AJ2290,AJ2290)&gt;1,0,1)</f>
        <v>0</v>
      </c>
      <c r="AL2290" s="2">
        <f t="shared" si="354"/>
        <v>0</v>
      </c>
      <c r="AM2290" s="2">
        <f t="shared" si="355"/>
        <v>0</v>
      </c>
      <c r="AN2290" s="2">
        <f t="shared" si="356"/>
        <v>0</v>
      </c>
      <c r="AO2290" s="2" t="str">
        <f>VLOOKUP(D2290,'[1]Matriculados PD 2015_2019'!$D:$F,3,0)</f>
        <v>completo</v>
      </c>
      <c r="AP2290" s="2">
        <f t="shared" si="358"/>
        <v>0</v>
      </c>
      <c r="AQ2290" s="2">
        <f t="shared" si="359"/>
        <v>0</v>
      </c>
    </row>
    <row r="2291" spans="1:43">
      <c r="A2291">
        <v>536</v>
      </c>
      <c r="B2291" s="6" t="s">
        <v>636</v>
      </c>
      <c r="C2291" s="7" t="s">
        <v>120</v>
      </c>
      <c r="D2291" s="7" t="s">
        <v>1665</v>
      </c>
      <c r="E2291" s="7">
        <v>20013175</v>
      </c>
      <c r="F2291" s="7">
        <v>102487</v>
      </c>
      <c r="G2291" s="8" t="s">
        <v>1666</v>
      </c>
      <c r="H2291" s="7" t="s">
        <v>83</v>
      </c>
      <c r="I2291" s="7" t="s">
        <v>74</v>
      </c>
      <c r="J2291" s="8" t="s">
        <v>75</v>
      </c>
      <c r="K2291" s="8" t="s">
        <v>1667</v>
      </c>
      <c r="L2291" s="7">
        <v>2019</v>
      </c>
      <c r="M2291" s="9">
        <v>43812</v>
      </c>
      <c r="N2291" s="10" t="s">
        <v>77</v>
      </c>
      <c r="O2291" s="10">
        <v>0</v>
      </c>
      <c r="P2291" s="10" t="s">
        <v>78</v>
      </c>
      <c r="Q2291" s="10" t="s">
        <v>79</v>
      </c>
      <c r="R2291" s="10" t="s">
        <v>78</v>
      </c>
      <c r="S2291" s="10" t="s">
        <v>79</v>
      </c>
      <c r="T2291" s="8" t="s">
        <v>80</v>
      </c>
      <c r="U2291" s="7" t="s">
        <v>1668</v>
      </c>
      <c r="V2291" s="8" t="s">
        <v>1669</v>
      </c>
      <c r="W2291" s="7" t="s">
        <v>73</v>
      </c>
      <c r="X2291" s="11"/>
      <c r="Y2291" s="8"/>
      <c r="Z2291" s="8"/>
      <c r="AA2291" s="7"/>
      <c r="AB2291" s="12"/>
      <c r="AC2291" s="4">
        <f t="shared" si="350"/>
        <v>1</v>
      </c>
      <c r="AD2291" s="2">
        <f>IF(COUNTIF(D$2:D2291,D2291)&gt;1,0,1)</f>
        <v>1</v>
      </c>
      <c r="AG2291" s="2">
        <f t="shared" si="351"/>
        <v>1</v>
      </c>
      <c r="AH2291" s="2">
        <f t="shared" si="357"/>
        <v>0</v>
      </c>
      <c r="AI2291" s="2">
        <f t="shared" si="352"/>
        <v>1</v>
      </c>
      <c r="AJ2291" s="44" t="str">
        <f t="shared" si="353"/>
        <v>77576012W26972641N</v>
      </c>
      <c r="AK2291" s="2">
        <f>IF(COUNTIF(AJ$2:AJ2291,AJ2291)&gt;1,0,1)</f>
        <v>1</v>
      </c>
      <c r="AL2291" s="2">
        <f t="shared" si="354"/>
        <v>1</v>
      </c>
      <c r="AM2291" s="2">
        <f t="shared" si="355"/>
        <v>1</v>
      </c>
      <c r="AN2291" s="2">
        <f t="shared" si="356"/>
        <v>0</v>
      </c>
      <c r="AO2291" s="2" t="str">
        <f>VLOOKUP(D2291,'[1]Matriculados PD 2015_2019'!$D:$F,3,0)</f>
        <v>completo</v>
      </c>
      <c r="AP2291" s="2">
        <f t="shared" si="358"/>
        <v>1</v>
      </c>
      <c r="AQ2291" s="2">
        <f t="shared" si="359"/>
        <v>0</v>
      </c>
    </row>
    <row r="2292" spans="1:43">
      <c r="A2292">
        <v>536</v>
      </c>
      <c r="B2292" s="5" t="s">
        <v>636</v>
      </c>
      <c r="C2292" s="13" t="s">
        <v>120</v>
      </c>
      <c r="D2292" s="13" t="s">
        <v>1665</v>
      </c>
      <c r="E2292" s="13">
        <v>20013175</v>
      </c>
      <c r="F2292" s="13">
        <v>102487</v>
      </c>
      <c r="G2292" s="14" t="s">
        <v>1666</v>
      </c>
      <c r="H2292" s="13" t="s">
        <v>83</v>
      </c>
      <c r="I2292" s="13" t="s">
        <v>74</v>
      </c>
      <c r="J2292" s="14" t="s">
        <v>75</v>
      </c>
      <c r="K2292" s="14" t="s">
        <v>1667</v>
      </c>
      <c r="L2292" s="13">
        <v>2019</v>
      </c>
      <c r="M2292" s="15">
        <v>43812</v>
      </c>
      <c r="N2292" s="16" t="s">
        <v>77</v>
      </c>
      <c r="O2292" s="16">
        <v>0</v>
      </c>
      <c r="P2292" s="16" t="s">
        <v>78</v>
      </c>
      <c r="Q2292" s="16" t="s">
        <v>79</v>
      </c>
      <c r="R2292" s="16" t="s">
        <v>78</v>
      </c>
      <c r="S2292" s="16" t="s">
        <v>79</v>
      </c>
      <c r="T2292" s="14" t="s">
        <v>80</v>
      </c>
      <c r="U2292" s="13" t="s">
        <v>1670</v>
      </c>
      <c r="V2292" s="14" t="s">
        <v>1671</v>
      </c>
      <c r="W2292" s="13" t="s">
        <v>73</v>
      </c>
      <c r="X2292" s="17" t="s">
        <v>105</v>
      </c>
      <c r="Y2292" s="14">
        <v>705</v>
      </c>
      <c r="Z2292" s="14" t="s">
        <v>106</v>
      </c>
      <c r="AA2292" s="13" t="s">
        <v>107</v>
      </c>
      <c r="AB2292" s="18" t="s">
        <v>108</v>
      </c>
      <c r="AC2292" s="4">
        <f t="shared" si="350"/>
        <v>1</v>
      </c>
      <c r="AD2292" s="2">
        <f>IF(COUNTIF(D$2:D2292,D2292)&gt;1,0,1)</f>
        <v>0</v>
      </c>
      <c r="AG2292" s="2">
        <f t="shared" si="351"/>
        <v>0</v>
      </c>
      <c r="AH2292" s="2">
        <f t="shared" si="357"/>
        <v>0</v>
      </c>
      <c r="AI2292" s="2">
        <f t="shared" si="352"/>
        <v>0</v>
      </c>
      <c r="AJ2292" s="44" t="str">
        <f t="shared" si="353"/>
        <v>77576012W51897600D</v>
      </c>
      <c r="AK2292" s="2">
        <f>IF(COUNTIF(AJ$2:AJ2292,AJ2292)&gt;1,0,1)</f>
        <v>1</v>
      </c>
      <c r="AL2292" s="2">
        <f t="shared" si="354"/>
        <v>0</v>
      </c>
      <c r="AM2292" s="2">
        <f t="shared" si="355"/>
        <v>0</v>
      </c>
      <c r="AN2292" s="2">
        <f t="shared" si="356"/>
        <v>0</v>
      </c>
      <c r="AO2292" s="2" t="str">
        <f>VLOOKUP(D2292,'[1]Matriculados PD 2015_2019'!$D:$F,3,0)</f>
        <v>completo</v>
      </c>
      <c r="AP2292" s="2">
        <f t="shared" si="358"/>
        <v>0</v>
      </c>
      <c r="AQ2292" s="2">
        <f t="shared" si="359"/>
        <v>0</v>
      </c>
    </row>
    <row r="2293" spans="1:43">
      <c r="A2293">
        <v>536</v>
      </c>
      <c r="B2293" s="6" t="s">
        <v>636</v>
      </c>
      <c r="C2293" s="7" t="s">
        <v>120</v>
      </c>
      <c r="D2293" s="7" t="s">
        <v>1665</v>
      </c>
      <c r="E2293" s="7">
        <v>20013175</v>
      </c>
      <c r="F2293" s="7">
        <v>102487</v>
      </c>
      <c r="G2293" s="8" t="s">
        <v>1666</v>
      </c>
      <c r="H2293" s="7" t="s">
        <v>83</v>
      </c>
      <c r="I2293" s="7" t="s">
        <v>74</v>
      </c>
      <c r="J2293" s="8" t="s">
        <v>75</v>
      </c>
      <c r="K2293" s="8" t="s">
        <v>1667</v>
      </c>
      <c r="L2293" s="7">
        <v>2019</v>
      </c>
      <c r="M2293" s="9">
        <v>43812</v>
      </c>
      <c r="N2293" s="10" t="s">
        <v>77</v>
      </c>
      <c r="O2293" s="10">
        <v>0</v>
      </c>
      <c r="P2293" s="10" t="s">
        <v>78</v>
      </c>
      <c r="Q2293" s="10" t="s">
        <v>79</v>
      </c>
      <c r="R2293" s="10" t="s">
        <v>78</v>
      </c>
      <c r="S2293" s="10" t="s">
        <v>79</v>
      </c>
      <c r="T2293" s="8" t="s">
        <v>90</v>
      </c>
      <c r="U2293" s="7" t="s">
        <v>1670</v>
      </c>
      <c r="V2293" s="8" t="s">
        <v>1671</v>
      </c>
      <c r="W2293" s="7" t="s">
        <v>73</v>
      </c>
      <c r="X2293" s="11" t="s">
        <v>105</v>
      </c>
      <c r="Y2293" s="8">
        <v>705</v>
      </c>
      <c r="Z2293" s="8" t="s">
        <v>106</v>
      </c>
      <c r="AA2293" s="7" t="s">
        <v>107</v>
      </c>
      <c r="AB2293" s="12" t="s">
        <v>108</v>
      </c>
      <c r="AC2293" s="4">
        <f t="shared" si="350"/>
        <v>1</v>
      </c>
      <c r="AD2293" s="2">
        <f>IF(COUNTIF(D$2:D2293,D2293)&gt;1,0,1)</f>
        <v>0</v>
      </c>
      <c r="AG2293" s="2">
        <f t="shared" si="351"/>
        <v>0</v>
      </c>
      <c r="AH2293" s="2">
        <f t="shared" si="357"/>
        <v>0</v>
      </c>
      <c r="AI2293" s="2">
        <f t="shared" si="352"/>
        <v>0</v>
      </c>
      <c r="AJ2293" s="44" t="str">
        <f t="shared" si="353"/>
        <v>77576012W51897600D</v>
      </c>
      <c r="AK2293" s="2">
        <f>IF(COUNTIF(AJ$2:AJ2293,AJ2293)&gt;1,0,1)</f>
        <v>0</v>
      </c>
      <c r="AL2293" s="2">
        <f t="shared" si="354"/>
        <v>0</v>
      </c>
      <c r="AM2293" s="2">
        <f t="shared" si="355"/>
        <v>0</v>
      </c>
      <c r="AN2293" s="2">
        <f t="shared" si="356"/>
        <v>0</v>
      </c>
      <c r="AO2293" s="2" t="str">
        <f>VLOOKUP(D2293,'[1]Matriculados PD 2015_2019'!$D:$F,3,0)</f>
        <v>completo</v>
      </c>
      <c r="AP2293" s="2">
        <f t="shared" si="358"/>
        <v>0</v>
      </c>
      <c r="AQ2293" s="2">
        <f t="shared" si="359"/>
        <v>0</v>
      </c>
    </row>
    <row r="2294" spans="1:43">
      <c r="A2294">
        <v>536</v>
      </c>
      <c r="B2294" s="6" t="s">
        <v>636</v>
      </c>
      <c r="C2294" s="7" t="s">
        <v>120</v>
      </c>
      <c r="D2294" s="7" t="s">
        <v>1529</v>
      </c>
      <c r="E2294" s="7">
        <v>20023922</v>
      </c>
      <c r="F2294" s="7">
        <v>102487</v>
      </c>
      <c r="G2294" s="8" t="s">
        <v>1530</v>
      </c>
      <c r="H2294" s="7" t="s">
        <v>83</v>
      </c>
      <c r="I2294" s="7" t="s">
        <v>74</v>
      </c>
      <c r="J2294" s="8" t="s">
        <v>75</v>
      </c>
      <c r="K2294" s="8" t="s">
        <v>1531</v>
      </c>
      <c r="L2294" s="7">
        <v>2019</v>
      </c>
      <c r="M2294" s="9">
        <v>43956</v>
      </c>
      <c r="N2294" s="10" t="s">
        <v>77</v>
      </c>
      <c r="O2294" s="10">
        <v>0</v>
      </c>
      <c r="P2294" s="10" t="s">
        <v>78</v>
      </c>
      <c r="Q2294" s="10" t="s">
        <v>78</v>
      </c>
      <c r="R2294" s="10" t="s">
        <v>78</v>
      </c>
      <c r="S2294" s="10" t="s">
        <v>78</v>
      </c>
      <c r="T2294" s="8" t="s">
        <v>80</v>
      </c>
      <c r="U2294" s="7" t="s">
        <v>1525</v>
      </c>
      <c r="V2294" s="8" t="s">
        <v>1526</v>
      </c>
      <c r="W2294" s="7" t="s">
        <v>73</v>
      </c>
      <c r="X2294" s="11" t="s">
        <v>129</v>
      </c>
      <c r="Y2294" s="8">
        <v>60</v>
      </c>
      <c r="Z2294" s="8" t="s">
        <v>129</v>
      </c>
      <c r="AA2294" s="7" t="s">
        <v>99</v>
      </c>
      <c r="AB2294" s="12" t="s">
        <v>100</v>
      </c>
      <c r="AC2294" s="4">
        <f t="shared" si="350"/>
        <v>1</v>
      </c>
      <c r="AD2294" s="2">
        <f>IF(COUNTIF(D$2:D2294,D2294)&gt;1,0,1)</f>
        <v>1</v>
      </c>
      <c r="AG2294" s="2">
        <f t="shared" si="351"/>
        <v>0</v>
      </c>
      <c r="AH2294" s="2">
        <f t="shared" si="357"/>
        <v>0</v>
      </c>
      <c r="AI2294" s="2">
        <f t="shared" si="352"/>
        <v>1</v>
      </c>
      <c r="AJ2294" s="44" t="str">
        <f t="shared" si="353"/>
        <v>17474054B30446605X</v>
      </c>
      <c r="AK2294" s="2">
        <f>IF(COUNTIF(AJ$2:AJ2294,AJ2294)&gt;1,0,1)</f>
        <v>1</v>
      </c>
      <c r="AL2294" s="2">
        <f t="shared" si="354"/>
        <v>1</v>
      </c>
      <c r="AM2294" s="2">
        <f t="shared" si="355"/>
        <v>0</v>
      </c>
      <c r="AN2294" s="2">
        <f t="shared" si="356"/>
        <v>0</v>
      </c>
      <c r="AO2294" s="2" t="str">
        <f>VLOOKUP(D2294,'[1]Matriculados PD 2015_2019'!$D:$F,3,0)</f>
        <v>completo</v>
      </c>
      <c r="AP2294" s="2">
        <f t="shared" si="358"/>
        <v>1</v>
      </c>
      <c r="AQ2294" s="2">
        <f t="shared" si="359"/>
        <v>0</v>
      </c>
    </row>
    <row r="2295" spans="1:43">
      <c r="A2295">
        <v>536</v>
      </c>
      <c r="B2295" s="5" t="s">
        <v>636</v>
      </c>
      <c r="C2295" s="13" t="s">
        <v>120</v>
      </c>
      <c r="D2295" s="13" t="s">
        <v>1529</v>
      </c>
      <c r="E2295" s="13">
        <v>20023922</v>
      </c>
      <c r="F2295" s="13">
        <v>102487</v>
      </c>
      <c r="G2295" s="14" t="s">
        <v>1530</v>
      </c>
      <c r="H2295" s="13" t="s">
        <v>83</v>
      </c>
      <c r="I2295" s="13" t="s">
        <v>74</v>
      </c>
      <c r="J2295" s="14" t="s">
        <v>75</v>
      </c>
      <c r="K2295" s="14" t="s">
        <v>1531</v>
      </c>
      <c r="L2295" s="13">
        <v>2019</v>
      </c>
      <c r="M2295" s="15">
        <v>43956</v>
      </c>
      <c r="N2295" s="16" t="s">
        <v>77</v>
      </c>
      <c r="O2295" s="16">
        <v>0</v>
      </c>
      <c r="P2295" s="16" t="s">
        <v>78</v>
      </c>
      <c r="Q2295" s="16" t="s">
        <v>78</v>
      </c>
      <c r="R2295" s="16" t="s">
        <v>78</v>
      </c>
      <c r="S2295" s="16" t="s">
        <v>78</v>
      </c>
      <c r="T2295" s="14" t="s">
        <v>80</v>
      </c>
      <c r="U2295" s="13" t="s">
        <v>1532</v>
      </c>
      <c r="V2295" s="14" t="s">
        <v>1533</v>
      </c>
      <c r="W2295" s="13"/>
      <c r="X2295" s="17"/>
      <c r="Y2295" s="14"/>
      <c r="Z2295" s="14"/>
      <c r="AA2295" s="13"/>
      <c r="AB2295" s="18"/>
      <c r="AC2295" s="4">
        <f t="shared" si="350"/>
        <v>1</v>
      </c>
      <c r="AD2295" s="2">
        <f>IF(COUNTIF(D$2:D2295,D2295)&gt;1,0,1)</f>
        <v>0</v>
      </c>
      <c r="AG2295" s="2">
        <f t="shared" si="351"/>
        <v>0</v>
      </c>
      <c r="AH2295" s="2">
        <f t="shared" si="357"/>
        <v>0</v>
      </c>
      <c r="AI2295" s="2">
        <f t="shared" si="352"/>
        <v>0</v>
      </c>
      <c r="AJ2295" s="44" t="str">
        <f t="shared" si="353"/>
        <v>17474054B71885351R</v>
      </c>
      <c r="AK2295" s="2">
        <f>IF(COUNTIF(AJ$2:AJ2295,AJ2295)&gt;1,0,1)</f>
        <v>1</v>
      </c>
      <c r="AL2295" s="2">
        <f t="shared" si="354"/>
        <v>0</v>
      </c>
      <c r="AM2295" s="2">
        <f t="shared" si="355"/>
        <v>0</v>
      </c>
      <c r="AN2295" s="2">
        <f t="shared" si="356"/>
        <v>0</v>
      </c>
      <c r="AO2295" s="2" t="str">
        <f>VLOOKUP(D2295,'[1]Matriculados PD 2015_2019'!$D:$F,3,0)</f>
        <v>completo</v>
      </c>
      <c r="AP2295" s="2">
        <f t="shared" si="358"/>
        <v>0</v>
      </c>
      <c r="AQ2295" s="2">
        <f t="shared" si="359"/>
        <v>0</v>
      </c>
    </row>
    <row r="2296" spans="1:43">
      <c r="A2296">
        <v>536</v>
      </c>
      <c r="B2296" s="6" t="s">
        <v>636</v>
      </c>
      <c r="C2296" s="7" t="s">
        <v>120</v>
      </c>
      <c r="D2296" s="7" t="s">
        <v>1529</v>
      </c>
      <c r="E2296" s="7">
        <v>20023922</v>
      </c>
      <c r="F2296" s="7">
        <v>102487</v>
      </c>
      <c r="G2296" s="8" t="s">
        <v>1530</v>
      </c>
      <c r="H2296" s="7" t="s">
        <v>83</v>
      </c>
      <c r="I2296" s="7" t="s">
        <v>74</v>
      </c>
      <c r="J2296" s="8" t="s">
        <v>75</v>
      </c>
      <c r="K2296" s="8" t="s">
        <v>1531</v>
      </c>
      <c r="L2296" s="7">
        <v>2019</v>
      </c>
      <c r="M2296" s="9">
        <v>43956</v>
      </c>
      <c r="N2296" s="10" t="s">
        <v>77</v>
      </c>
      <c r="O2296" s="10">
        <v>0</v>
      </c>
      <c r="P2296" s="10" t="s">
        <v>78</v>
      </c>
      <c r="Q2296" s="10" t="s">
        <v>78</v>
      </c>
      <c r="R2296" s="10" t="s">
        <v>78</v>
      </c>
      <c r="S2296" s="10" t="s">
        <v>78</v>
      </c>
      <c r="T2296" s="8" t="s">
        <v>90</v>
      </c>
      <c r="U2296" s="7" t="s">
        <v>1525</v>
      </c>
      <c r="V2296" s="8" t="s">
        <v>1526</v>
      </c>
      <c r="W2296" s="7" t="s">
        <v>73</v>
      </c>
      <c r="X2296" s="11" t="s">
        <v>129</v>
      </c>
      <c r="Y2296" s="8">
        <v>60</v>
      </c>
      <c r="Z2296" s="8" t="s">
        <v>129</v>
      </c>
      <c r="AA2296" s="7" t="s">
        <v>99</v>
      </c>
      <c r="AB2296" s="12" t="s">
        <v>100</v>
      </c>
      <c r="AC2296" s="4">
        <f t="shared" si="350"/>
        <v>1</v>
      </c>
      <c r="AD2296" s="2">
        <f>IF(COUNTIF(D$2:D2296,D2296)&gt;1,0,1)</f>
        <v>0</v>
      </c>
      <c r="AG2296" s="2">
        <f t="shared" si="351"/>
        <v>0</v>
      </c>
      <c r="AH2296" s="2">
        <f t="shared" si="357"/>
        <v>0</v>
      </c>
      <c r="AI2296" s="2">
        <f t="shared" si="352"/>
        <v>0</v>
      </c>
      <c r="AJ2296" s="44" t="str">
        <f t="shared" si="353"/>
        <v>17474054B30446605X</v>
      </c>
      <c r="AK2296" s="2">
        <f>IF(COUNTIF(AJ$2:AJ2296,AJ2296)&gt;1,0,1)</f>
        <v>0</v>
      </c>
      <c r="AL2296" s="2">
        <f t="shared" si="354"/>
        <v>0</v>
      </c>
      <c r="AM2296" s="2">
        <f t="shared" si="355"/>
        <v>0</v>
      </c>
      <c r="AN2296" s="2">
        <f t="shared" si="356"/>
        <v>0</v>
      </c>
      <c r="AO2296" s="2" t="str">
        <f>VLOOKUP(D2296,'[1]Matriculados PD 2015_2019'!$D:$F,3,0)</f>
        <v>completo</v>
      </c>
      <c r="AP2296" s="2">
        <f t="shared" si="358"/>
        <v>0</v>
      </c>
      <c r="AQ2296" s="2">
        <f t="shared" si="359"/>
        <v>0</v>
      </c>
    </row>
    <row r="2297" spans="1:43">
      <c r="A2297" s="2">
        <v>530</v>
      </c>
      <c r="B2297" s="5" t="s">
        <v>1</v>
      </c>
      <c r="C2297" s="13" t="s">
        <v>120</v>
      </c>
      <c r="D2297" s="13" t="s">
        <v>1137</v>
      </c>
      <c r="E2297" s="13">
        <v>20003503</v>
      </c>
      <c r="F2297" s="13">
        <v>102481</v>
      </c>
      <c r="G2297" s="14" t="s">
        <v>1138</v>
      </c>
      <c r="H2297" s="13" t="s">
        <v>73</v>
      </c>
      <c r="I2297" s="13" t="s">
        <v>74</v>
      </c>
      <c r="J2297" s="14" t="s">
        <v>75</v>
      </c>
      <c r="K2297" s="14" t="s">
        <v>1139</v>
      </c>
      <c r="L2297" s="13">
        <v>2019</v>
      </c>
      <c r="M2297" s="15">
        <v>43888</v>
      </c>
      <c r="N2297" s="16" t="s">
        <v>77</v>
      </c>
      <c r="O2297" s="16">
        <v>0</v>
      </c>
      <c r="P2297" s="16" t="s">
        <v>78</v>
      </c>
      <c r="Q2297" s="16" t="s">
        <v>78</v>
      </c>
      <c r="R2297" s="16" t="s">
        <v>79</v>
      </c>
      <c r="S2297" s="16" t="s">
        <v>78</v>
      </c>
      <c r="T2297" s="14" t="s">
        <v>80</v>
      </c>
      <c r="U2297" s="13" t="s">
        <v>1140</v>
      </c>
      <c r="V2297" s="14" t="s">
        <v>1141</v>
      </c>
      <c r="W2297" s="13" t="s">
        <v>83</v>
      </c>
      <c r="X2297" s="17" t="s">
        <v>179</v>
      </c>
      <c r="Y2297" s="14">
        <v>700</v>
      </c>
      <c r="Z2297" s="14" t="s">
        <v>179</v>
      </c>
      <c r="AA2297" s="13" t="s">
        <v>107</v>
      </c>
      <c r="AB2297" s="18" t="s">
        <v>108</v>
      </c>
      <c r="AC2297" s="4">
        <f t="shared" si="350"/>
        <v>1</v>
      </c>
      <c r="AD2297" s="2">
        <f>IF(COUNTIF(D$2:D2297,D2297)&gt;1,0,1)</f>
        <v>1</v>
      </c>
      <c r="AG2297" s="2">
        <f t="shared" si="351"/>
        <v>0</v>
      </c>
      <c r="AH2297" s="2">
        <f t="shared" si="357"/>
        <v>1</v>
      </c>
      <c r="AI2297" s="2">
        <f t="shared" si="352"/>
        <v>1</v>
      </c>
      <c r="AJ2297" s="44" t="str">
        <f t="shared" si="353"/>
        <v>47005728F30394632V</v>
      </c>
      <c r="AK2297" s="2">
        <f>IF(COUNTIF(AJ$2:AJ2297,AJ2297)&gt;1,0,1)</f>
        <v>1</v>
      </c>
      <c r="AL2297" s="2">
        <f t="shared" si="354"/>
        <v>1</v>
      </c>
      <c r="AM2297" s="2">
        <f t="shared" si="355"/>
        <v>0</v>
      </c>
      <c r="AN2297" s="2">
        <f t="shared" si="356"/>
        <v>0</v>
      </c>
      <c r="AO2297" s="2" t="str">
        <f>VLOOKUP(D2297,'[1]Matriculados PD 2015_2019'!$D:$F,3,0)</f>
        <v>parcial</v>
      </c>
      <c r="AP2297" s="2">
        <f t="shared" si="358"/>
        <v>0</v>
      </c>
      <c r="AQ2297" s="2">
        <f t="shared" si="359"/>
        <v>1</v>
      </c>
    </row>
    <row r="2298" spans="1:43">
      <c r="A2298">
        <v>530</v>
      </c>
      <c r="B2298" s="6" t="s">
        <v>1</v>
      </c>
      <c r="C2298" s="7" t="s">
        <v>120</v>
      </c>
      <c r="D2298" s="7" t="s">
        <v>1137</v>
      </c>
      <c r="E2298" s="7">
        <v>20003503</v>
      </c>
      <c r="F2298" s="7">
        <v>102481</v>
      </c>
      <c r="G2298" s="8" t="s">
        <v>1138</v>
      </c>
      <c r="H2298" s="7" t="s">
        <v>73</v>
      </c>
      <c r="I2298" s="7" t="s">
        <v>74</v>
      </c>
      <c r="J2298" s="8" t="s">
        <v>75</v>
      </c>
      <c r="K2298" s="8" t="s">
        <v>1139</v>
      </c>
      <c r="L2298" s="7">
        <v>2019</v>
      </c>
      <c r="M2298" s="9">
        <v>43888</v>
      </c>
      <c r="N2298" s="10" t="s">
        <v>77</v>
      </c>
      <c r="O2298" s="10">
        <v>0</v>
      </c>
      <c r="P2298" s="10" t="s">
        <v>78</v>
      </c>
      <c r="Q2298" s="10" t="s">
        <v>78</v>
      </c>
      <c r="R2298" s="10" t="s">
        <v>79</v>
      </c>
      <c r="S2298" s="10" t="s">
        <v>78</v>
      </c>
      <c r="T2298" s="8" t="s">
        <v>80</v>
      </c>
      <c r="U2298" s="7" t="s">
        <v>1142</v>
      </c>
      <c r="V2298" s="8" t="s">
        <v>1143</v>
      </c>
      <c r="W2298" s="7" t="s">
        <v>73</v>
      </c>
      <c r="X2298" s="11" t="s">
        <v>84</v>
      </c>
      <c r="Y2298" s="8">
        <v>780</v>
      </c>
      <c r="Z2298" s="8" t="s">
        <v>654</v>
      </c>
      <c r="AA2298" s="7" t="s">
        <v>107</v>
      </c>
      <c r="AB2298" s="12" t="s">
        <v>108</v>
      </c>
      <c r="AC2298" s="4">
        <f t="shared" si="350"/>
        <v>1</v>
      </c>
      <c r="AD2298" s="2">
        <f>IF(COUNTIF(D$2:D2298,D2298)&gt;1,0,1)</f>
        <v>0</v>
      </c>
      <c r="AG2298" s="2">
        <f t="shared" si="351"/>
        <v>0</v>
      </c>
      <c r="AH2298" s="2">
        <f t="shared" si="357"/>
        <v>0</v>
      </c>
      <c r="AI2298" s="2">
        <f t="shared" si="352"/>
        <v>0</v>
      </c>
      <c r="AJ2298" s="44" t="str">
        <f t="shared" si="353"/>
        <v>47005728F30969162F</v>
      </c>
      <c r="AK2298" s="2">
        <f>IF(COUNTIF(AJ$2:AJ2298,AJ2298)&gt;1,0,1)</f>
        <v>1</v>
      </c>
      <c r="AL2298" s="2">
        <f t="shared" si="354"/>
        <v>0</v>
      </c>
      <c r="AM2298" s="2">
        <f t="shared" si="355"/>
        <v>0</v>
      </c>
      <c r="AN2298" s="2">
        <f t="shared" si="356"/>
        <v>0</v>
      </c>
      <c r="AO2298" s="2" t="str">
        <f>VLOOKUP(D2298,'[1]Matriculados PD 2015_2019'!$D:$F,3,0)</f>
        <v>parcial</v>
      </c>
      <c r="AP2298" s="2">
        <f t="shared" si="358"/>
        <v>0</v>
      </c>
      <c r="AQ2298" s="2">
        <f t="shared" si="359"/>
        <v>0</v>
      </c>
    </row>
    <row r="2299" spans="1:43">
      <c r="A2299">
        <v>530</v>
      </c>
      <c r="B2299" s="5" t="s">
        <v>1</v>
      </c>
      <c r="C2299" s="13" t="s">
        <v>120</v>
      </c>
      <c r="D2299" s="13" t="s">
        <v>1137</v>
      </c>
      <c r="E2299" s="13">
        <v>20003503</v>
      </c>
      <c r="F2299" s="13">
        <v>102481</v>
      </c>
      <c r="G2299" s="14" t="s">
        <v>1138</v>
      </c>
      <c r="H2299" s="13" t="s">
        <v>73</v>
      </c>
      <c r="I2299" s="13" t="s">
        <v>74</v>
      </c>
      <c r="J2299" s="14" t="s">
        <v>75</v>
      </c>
      <c r="K2299" s="14" t="s">
        <v>1139</v>
      </c>
      <c r="L2299" s="13">
        <v>2019</v>
      </c>
      <c r="M2299" s="15">
        <v>43888</v>
      </c>
      <c r="N2299" s="16" t="s">
        <v>77</v>
      </c>
      <c r="O2299" s="16">
        <v>0</v>
      </c>
      <c r="P2299" s="16" t="s">
        <v>78</v>
      </c>
      <c r="Q2299" s="16" t="s">
        <v>78</v>
      </c>
      <c r="R2299" s="16" t="s">
        <v>79</v>
      </c>
      <c r="S2299" s="16" t="s">
        <v>78</v>
      </c>
      <c r="T2299" s="14" t="s">
        <v>90</v>
      </c>
      <c r="U2299" s="13" t="s">
        <v>1140</v>
      </c>
      <c r="V2299" s="14" t="s">
        <v>1141</v>
      </c>
      <c r="W2299" s="13" t="s">
        <v>83</v>
      </c>
      <c r="X2299" s="17" t="s">
        <v>179</v>
      </c>
      <c r="Y2299" s="14">
        <v>700</v>
      </c>
      <c r="Z2299" s="14" t="s">
        <v>179</v>
      </c>
      <c r="AA2299" s="13" t="s">
        <v>107</v>
      </c>
      <c r="AB2299" s="18" t="s">
        <v>108</v>
      </c>
      <c r="AC2299" s="4">
        <f t="shared" si="350"/>
        <v>1</v>
      </c>
      <c r="AD2299" s="2">
        <f>IF(COUNTIF(D$2:D2299,D2299)&gt;1,0,1)</f>
        <v>0</v>
      </c>
      <c r="AG2299" s="2">
        <f t="shared" si="351"/>
        <v>0</v>
      </c>
      <c r="AH2299" s="2">
        <f t="shared" si="357"/>
        <v>0</v>
      </c>
      <c r="AI2299" s="2">
        <f t="shared" si="352"/>
        <v>0</v>
      </c>
      <c r="AJ2299" s="44" t="str">
        <f t="shared" si="353"/>
        <v>47005728F30394632V</v>
      </c>
      <c r="AK2299" s="2">
        <f>IF(COUNTIF(AJ$2:AJ2299,AJ2299)&gt;1,0,1)</f>
        <v>0</v>
      </c>
      <c r="AL2299" s="2">
        <f t="shared" si="354"/>
        <v>0</v>
      </c>
      <c r="AM2299" s="2">
        <f t="shared" si="355"/>
        <v>0</v>
      </c>
      <c r="AN2299" s="2">
        <f t="shared" si="356"/>
        <v>0</v>
      </c>
      <c r="AO2299" s="2" t="str">
        <f>VLOOKUP(D2299,'[1]Matriculados PD 2015_2019'!$D:$F,3,0)</f>
        <v>parcial</v>
      </c>
      <c r="AP2299" s="2">
        <f t="shared" si="358"/>
        <v>0</v>
      </c>
      <c r="AQ2299" s="2">
        <f t="shared" si="359"/>
        <v>0</v>
      </c>
    </row>
    <row r="2300" spans="1:43">
      <c r="A2300">
        <v>532</v>
      </c>
      <c r="B2300" s="6" t="s">
        <v>413</v>
      </c>
      <c r="C2300" s="7" t="s">
        <v>120</v>
      </c>
      <c r="D2300" s="7" t="s">
        <v>1379</v>
      </c>
      <c r="E2300" s="7">
        <v>1070745</v>
      </c>
      <c r="F2300" s="7">
        <v>102483</v>
      </c>
      <c r="G2300" s="8" t="s">
        <v>1380</v>
      </c>
      <c r="H2300" s="7" t="s">
        <v>73</v>
      </c>
      <c r="I2300" s="7" t="s">
        <v>74</v>
      </c>
      <c r="J2300" s="8" t="s">
        <v>75</v>
      </c>
      <c r="K2300" s="8" t="s">
        <v>1381</v>
      </c>
      <c r="L2300" s="7">
        <v>2019</v>
      </c>
      <c r="M2300" s="9">
        <v>43803</v>
      </c>
      <c r="N2300" s="10" t="s">
        <v>77</v>
      </c>
      <c r="O2300" s="10">
        <v>0</v>
      </c>
      <c r="P2300" s="10" t="s">
        <v>78</v>
      </c>
      <c r="Q2300" s="10" t="s">
        <v>79</v>
      </c>
      <c r="R2300" s="10" t="s">
        <v>78</v>
      </c>
      <c r="S2300" s="10" t="s">
        <v>78</v>
      </c>
      <c r="T2300" s="8" t="s">
        <v>80</v>
      </c>
      <c r="U2300" s="7" t="s">
        <v>546</v>
      </c>
      <c r="V2300" s="8" t="s">
        <v>547</v>
      </c>
      <c r="W2300" s="7" t="s">
        <v>73</v>
      </c>
      <c r="X2300" s="11" t="s">
        <v>358</v>
      </c>
      <c r="Y2300" s="8">
        <v>740</v>
      </c>
      <c r="Z2300" s="8" t="s">
        <v>548</v>
      </c>
      <c r="AA2300" s="7" t="s">
        <v>263</v>
      </c>
      <c r="AB2300" s="12" t="s">
        <v>264</v>
      </c>
      <c r="AC2300" s="4">
        <f t="shared" si="350"/>
        <v>1</v>
      </c>
      <c r="AD2300" s="2">
        <f>IF(COUNTIF(D$2:D2300,D2300)&gt;1,0,1)</f>
        <v>1</v>
      </c>
      <c r="AG2300" s="2">
        <f t="shared" si="351"/>
        <v>1</v>
      </c>
      <c r="AH2300" s="2">
        <f t="shared" si="357"/>
        <v>0</v>
      </c>
      <c r="AI2300" s="2">
        <f t="shared" si="352"/>
        <v>1</v>
      </c>
      <c r="AJ2300" s="44" t="str">
        <f t="shared" si="353"/>
        <v>45749199Z07879351B</v>
      </c>
      <c r="AK2300" s="2">
        <f>IF(COUNTIF(AJ$2:AJ2300,AJ2300)&gt;1,0,1)</f>
        <v>1</v>
      </c>
      <c r="AL2300" s="2">
        <f t="shared" si="354"/>
        <v>1</v>
      </c>
      <c r="AM2300" s="2">
        <f t="shared" si="355"/>
        <v>0</v>
      </c>
      <c r="AN2300" s="2">
        <f t="shared" si="356"/>
        <v>0</v>
      </c>
      <c r="AO2300" s="2" t="str">
        <f>VLOOKUP(D2300,'[1]Matriculados PD 2015_2019'!$D:$F,3,0)</f>
        <v>completo</v>
      </c>
      <c r="AP2300" s="2">
        <f t="shared" si="358"/>
        <v>1</v>
      </c>
      <c r="AQ2300" s="2">
        <f t="shared" si="359"/>
        <v>0</v>
      </c>
    </row>
    <row r="2301" spans="1:43">
      <c r="A2301">
        <v>532</v>
      </c>
      <c r="B2301" s="5" t="s">
        <v>413</v>
      </c>
      <c r="C2301" s="13" t="s">
        <v>120</v>
      </c>
      <c r="D2301" s="13" t="s">
        <v>1379</v>
      </c>
      <c r="E2301" s="13">
        <v>1070745</v>
      </c>
      <c r="F2301" s="13">
        <v>102483</v>
      </c>
      <c r="G2301" s="14" t="s">
        <v>1380</v>
      </c>
      <c r="H2301" s="13" t="s">
        <v>73</v>
      </c>
      <c r="I2301" s="13" t="s">
        <v>74</v>
      </c>
      <c r="J2301" s="14" t="s">
        <v>75</v>
      </c>
      <c r="K2301" s="14" t="s">
        <v>1381</v>
      </c>
      <c r="L2301" s="13">
        <v>2019</v>
      </c>
      <c r="M2301" s="15">
        <v>43803</v>
      </c>
      <c r="N2301" s="16" t="s">
        <v>77</v>
      </c>
      <c r="O2301" s="16">
        <v>0</v>
      </c>
      <c r="P2301" s="16" t="s">
        <v>78</v>
      </c>
      <c r="Q2301" s="16" t="s">
        <v>79</v>
      </c>
      <c r="R2301" s="16" t="s">
        <v>78</v>
      </c>
      <c r="S2301" s="16" t="s">
        <v>78</v>
      </c>
      <c r="T2301" s="14" t="s">
        <v>80</v>
      </c>
      <c r="U2301" s="13" t="s">
        <v>1382</v>
      </c>
      <c r="V2301" s="14" t="s">
        <v>1383</v>
      </c>
      <c r="W2301" s="13" t="s">
        <v>73</v>
      </c>
      <c r="X2301" s="17" t="s">
        <v>358</v>
      </c>
      <c r="Y2301" s="14">
        <v>735</v>
      </c>
      <c r="Z2301" s="14" t="s">
        <v>505</v>
      </c>
      <c r="AA2301" s="13" t="s">
        <v>263</v>
      </c>
      <c r="AB2301" s="18" t="s">
        <v>264</v>
      </c>
      <c r="AC2301" s="4">
        <f t="shared" si="350"/>
        <v>1</v>
      </c>
      <c r="AD2301" s="2">
        <f>IF(COUNTIF(D$2:D2301,D2301)&gt;1,0,1)</f>
        <v>0</v>
      </c>
      <c r="AG2301" s="2">
        <f t="shared" si="351"/>
        <v>0</v>
      </c>
      <c r="AH2301" s="2">
        <f t="shared" si="357"/>
        <v>0</v>
      </c>
      <c r="AI2301" s="2">
        <f t="shared" si="352"/>
        <v>0</v>
      </c>
      <c r="AJ2301" s="44" t="str">
        <f t="shared" si="353"/>
        <v>45749199Z44364244G</v>
      </c>
      <c r="AK2301" s="2">
        <f>IF(COUNTIF(AJ$2:AJ2301,AJ2301)&gt;1,0,1)</f>
        <v>1</v>
      </c>
      <c r="AL2301" s="2">
        <f t="shared" si="354"/>
        <v>0</v>
      </c>
      <c r="AM2301" s="2">
        <f t="shared" si="355"/>
        <v>0</v>
      </c>
      <c r="AN2301" s="2">
        <f t="shared" si="356"/>
        <v>0</v>
      </c>
      <c r="AO2301" s="2" t="str">
        <f>VLOOKUP(D2301,'[1]Matriculados PD 2015_2019'!$D:$F,3,0)</f>
        <v>completo</v>
      </c>
      <c r="AP2301" s="2">
        <f t="shared" si="358"/>
        <v>0</v>
      </c>
      <c r="AQ2301" s="2">
        <f t="shared" si="359"/>
        <v>0</v>
      </c>
    </row>
    <row r="2302" spans="1:43">
      <c r="A2302">
        <v>532</v>
      </c>
      <c r="B2302" s="6" t="s">
        <v>413</v>
      </c>
      <c r="C2302" s="7" t="s">
        <v>120</v>
      </c>
      <c r="D2302" s="7" t="s">
        <v>1379</v>
      </c>
      <c r="E2302" s="7">
        <v>1070745</v>
      </c>
      <c r="F2302" s="7">
        <v>102483</v>
      </c>
      <c r="G2302" s="8" t="s">
        <v>1380</v>
      </c>
      <c r="H2302" s="7" t="s">
        <v>73</v>
      </c>
      <c r="I2302" s="7" t="s">
        <v>74</v>
      </c>
      <c r="J2302" s="8" t="s">
        <v>75</v>
      </c>
      <c r="K2302" s="8" t="s">
        <v>1381</v>
      </c>
      <c r="L2302" s="7">
        <v>2019</v>
      </c>
      <c r="M2302" s="9">
        <v>43803</v>
      </c>
      <c r="N2302" s="10" t="s">
        <v>77</v>
      </c>
      <c r="O2302" s="10">
        <v>0</v>
      </c>
      <c r="P2302" s="10" t="s">
        <v>78</v>
      </c>
      <c r="Q2302" s="10" t="s">
        <v>79</v>
      </c>
      <c r="R2302" s="10" t="s">
        <v>78</v>
      </c>
      <c r="S2302" s="10" t="s">
        <v>78</v>
      </c>
      <c r="T2302" s="8" t="s">
        <v>90</v>
      </c>
      <c r="U2302" s="7" t="s">
        <v>546</v>
      </c>
      <c r="V2302" s="8" t="s">
        <v>547</v>
      </c>
      <c r="W2302" s="7" t="s">
        <v>73</v>
      </c>
      <c r="X2302" s="11" t="s">
        <v>358</v>
      </c>
      <c r="Y2302" s="8">
        <v>740</v>
      </c>
      <c r="Z2302" s="8" t="s">
        <v>548</v>
      </c>
      <c r="AA2302" s="7" t="s">
        <v>263</v>
      </c>
      <c r="AB2302" s="12" t="s">
        <v>264</v>
      </c>
      <c r="AC2302" s="4">
        <f t="shared" si="350"/>
        <v>1</v>
      </c>
      <c r="AD2302" s="2">
        <f>IF(COUNTIF(D$2:D2302,D2302)&gt;1,0,1)</f>
        <v>0</v>
      </c>
      <c r="AG2302" s="2">
        <f t="shared" si="351"/>
        <v>0</v>
      </c>
      <c r="AH2302" s="2">
        <f t="shared" si="357"/>
        <v>0</v>
      </c>
      <c r="AI2302" s="2">
        <f t="shared" si="352"/>
        <v>0</v>
      </c>
      <c r="AJ2302" s="44" t="str">
        <f t="shared" si="353"/>
        <v>45749199Z07879351B</v>
      </c>
      <c r="AK2302" s="2">
        <f>IF(COUNTIF(AJ$2:AJ2302,AJ2302)&gt;1,0,1)</f>
        <v>0</v>
      </c>
      <c r="AL2302" s="2">
        <f t="shared" si="354"/>
        <v>0</v>
      </c>
      <c r="AM2302" s="2">
        <f t="shared" si="355"/>
        <v>0</v>
      </c>
      <c r="AN2302" s="2">
        <f t="shared" si="356"/>
        <v>0</v>
      </c>
      <c r="AO2302" s="2" t="str">
        <f>VLOOKUP(D2302,'[1]Matriculados PD 2015_2019'!$D:$F,3,0)</f>
        <v>completo</v>
      </c>
      <c r="AP2302" s="2">
        <f t="shared" si="358"/>
        <v>0</v>
      </c>
      <c r="AQ2302" s="2">
        <f t="shared" si="359"/>
        <v>0</v>
      </c>
    </row>
    <row r="2303" spans="1:43">
      <c r="A2303">
        <v>534</v>
      </c>
      <c r="B2303" s="5" t="s">
        <v>620</v>
      </c>
      <c r="C2303" s="13" t="s">
        <v>120</v>
      </c>
      <c r="D2303" s="13" t="s">
        <v>1503</v>
      </c>
      <c r="E2303" s="13">
        <v>20010981</v>
      </c>
      <c r="F2303" s="13">
        <v>102485</v>
      </c>
      <c r="G2303" s="14" t="s">
        <v>1504</v>
      </c>
      <c r="H2303" s="13" t="s">
        <v>83</v>
      </c>
      <c r="I2303" s="13" t="s">
        <v>74</v>
      </c>
      <c r="J2303" s="14" t="s">
        <v>75</v>
      </c>
      <c r="K2303" s="14" t="s">
        <v>1505</v>
      </c>
      <c r="L2303" s="13">
        <v>2019</v>
      </c>
      <c r="M2303" s="15">
        <v>44025</v>
      </c>
      <c r="N2303" s="16" t="s">
        <v>77</v>
      </c>
      <c r="O2303" s="16">
        <v>0</v>
      </c>
      <c r="P2303" s="16" t="s">
        <v>78</v>
      </c>
      <c r="Q2303" s="16" t="s">
        <v>78</v>
      </c>
      <c r="R2303" s="16" t="s">
        <v>78</v>
      </c>
      <c r="S2303" s="16" t="s">
        <v>78</v>
      </c>
      <c r="T2303" s="14" t="s">
        <v>80</v>
      </c>
      <c r="U2303" s="13" t="s">
        <v>1506</v>
      </c>
      <c r="V2303" s="14" t="s">
        <v>1507</v>
      </c>
      <c r="W2303" s="13" t="s">
        <v>83</v>
      </c>
      <c r="X2303" s="17" t="s">
        <v>626</v>
      </c>
      <c r="Y2303" s="14">
        <v>720</v>
      </c>
      <c r="Z2303" s="14" t="s">
        <v>627</v>
      </c>
      <c r="AA2303" s="13" t="s">
        <v>107</v>
      </c>
      <c r="AB2303" s="18" t="s">
        <v>108</v>
      </c>
      <c r="AC2303" s="4">
        <f t="shared" si="350"/>
        <v>1</v>
      </c>
      <c r="AD2303" s="2">
        <f>IF(COUNTIF(D$2:D2303,D2303)&gt;1,0,1)</f>
        <v>1</v>
      </c>
      <c r="AG2303" s="2">
        <f t="shared" si="351"/>
        <v>0</v>
      </c>
      <c r="AH2303" s="2">
        <f t="shared" si="357"/>
        <v>0</v>
      </c>
      <c r="AI2303" s="2">
        <f t="shared" si="352"/>
        <v>1</v>
      </c>
      <c r="AJ2303" s="44" t="str">
        <f t="shared" si="353"/>
        <v>76648222D30837718P</v>
      </c>
      <c r="AK2303" s="2">
        <f>IF(COUNTIF(AJ$2:AJ2303,AJ2303)&gt;1,0,1)</f>
        <v>1</v>
      </c>
      <c r="AL2303" s="2">
        <f t="shared" si="354"/>
        <v>1</v>
      </c>
      <c r="AM2303" s="2">
        <f t="shared" si="355"/>
        <v>0</v>
      </c>
      <c r="AN2303" s="2">
        <f t="shared" si="356"/>
        <v>0</v>
      </c>
      <c r="AO2303" s="2" t="str">
        <f>VLOOKUP(D2303,'[1]Matriculados PD 2015_2019'!$D:$F,3,0)</f>
        <v>completo</v>
      </c>
      <c r="AP2303" s="2">
        <f t="shared" si="358"/>
        <v>1</v>
      </c>
      <c r="AQ2303" s="2">
        <f t="shared" si="359"/>
        <v>0</v>
      </c>
    </row>
    <row r="2304" spans="1:43">
      <c r="A2304">
        <v>534</v>
      </c>
      <c r="B2304" s="6" t="s">
        <v>620</v>
      </c>
      <c r="C2304" s="7" t="s">
        <v>120</v>
      </c>
      <c r="D2304" s="7" t="s">
        <v>1503</v>
      </c>
      <c r="E2304" s="7">
        <v>20010981</v>
      </c>
      <c r="F2304" s="7">
        <v>102485</v>
      </c>
      <c r="G2304" s="8" t="s">
        <v>1504</v>
      </c>
      <c r="H2304" s="7" t="s">
        <v>83</v>
      </c>
      <c r="I2304" s="7" t="s">
        <v>74</v>
      </c>
      <c r="J2304" s="8" t="s">
        <v>75</v>
      </c>
      <c r="K2304" s="8" t="s">
        <v>1505</v>
      </c>
      <c r="L2304" s="7">
        <v>2019</v>
      </c>
      <c r="M2304" s="9">
        <v>44025</v>
      </c>
      <c r="N2304" s="10" t="s">
        <v>77</v>
      </c>
      <c r="O2304" s="10">
        <v>0</v>
      </c>
      <c r="P2304" s="10" t="s">
        <v>78</v>
      </c>
      <c r="Q2304" s="10" t="s">
        <v>78</v>
      </c>
      <c r="R2304" s="10" t="s">
        <v>78</v>
      </c>
      <c r="S2304" s="10" t="s">
        <v>78</v>
      </c>
      <c r="T2304" s="8" t="s">
        <v>80</v>
      </c>
      <c r="U2304" s="7" t="s">
        <v>624</v>
      </c>
      <c r="V2304" s="8" t="s">
        <v>625</v>
      </c>
      <c r="W2304" s="7" t="s">
        <v>73</v>
      </c>
      <c r="X2304" s="11" t="s">
        <v>626</v>
      </c>
      <c r="Y2304" s="8">
        <v>720</v>
      </c>
      <c r="Z2304" s="8" t="s">
        <v>627</v>
      </c>
      <c r="AA2304" s="7" t="s">
        <v>107</v>
      </c>
      <c r="AB2304" s="12" t="s">
        <v>108</v>
      </c>
      <c r="AC2304" s="4">
        <f t="shared" si="350"/>
        <v>1</v>
      </c>
      <c r="AD2304" s="2">
        <f>IF(COUNTIF(D$2:D2304,D2304)&gt;1,0,1)</f>
        <v>0</v>
      </c>
      <c r="AG2304" s="2">
        <f t="shared" si="351"/>
        <v>0</v>
      </c>
      <c r="AH2304" s="2">
        <f t="shared" si="357"/>
        <v>0</v>
      </c>
      <c r="AI2304" s="2">
        <f t="shared" si="352"/>
        <v>0</v>
      </c>
      <c r="AJ2304" s="44" t="str">
        <f t="shared" si="353"/>
        <v>76648222D30950251W</v>
      </c>
      <c r="AK2304" s="2">
        <f>IF(COUNTIF(AJ$2:AJ2304,AJ2304)&gt;1,0,1)</f>
        <v>1</v>
      </c>
      <c r="AL2304" s="2">
        <f t="shared" si="354"/>
        <v>0</v>
      </c>
      <c r="AM2304" s="2">
        <f t="shared" si="355"/>
        <v>0</v>
      </c>
      <c r="AN2304" s="2">
        <f t="shared" si="356"/>
        <v>0</v>
      </c>
      <c r="AO2304" s="2" t="str">
        <f>VLOOKUP(D2304,'[1]Matriculados PD 2015_2019'!$D:$F,3,0)</f>
        <v>completo</v>
      </c>
      <c r="AP2304" s="2">
        <f t="shared" si="358"/>
        <v>0</v>
      </c>
      <c r="AQ2304" s="2">
        <f t="shared" si="359"/>
        <v>0</v>
      </c>
    </row>
    <row r="2305" spans="1:43">
      <c r="A2305">
        <v>534</v>
      </c>
      <c r="B2305" s="5" t="s">
        <v>620</v>
      </c>
      <c r="C2305" s="13" t="s">
        <v>120</v>
      </c>
      <c r="D2305" s="13" t="s">
        <v>1503</v>
      </c>
      <c r="E2305" s="13">
        <v>20010981</v>
      </c>
      <c r="F2305" s="13">
        <v>102485</v>
      </c>
      <c r="G2305" s="14" t="s">
        <v>1504</v>
      </c>
      <c r="H2305" s="13" t="s">
        <v>83</v>
      </c>
      <c r="I2305" s="13" t="s">
        <v>74</v>
      </c>
      <c r="J2305" s="14" t="s">
        <v>75</v>
      </c>
      <c r="K2305" s="14" t="s">
        <v>1505</v>
      </c>
      <c r="L2305" s="13">
        <v>2019</v>
      </c>
      <c r="M2305" s="15">
        <v>44025</v>
      </c>
      <c r="N2305" s="16" t="s">
        <v>77</v>
      </c>
      <c r="O2305" s="16">
        <v>0</v>
      </c>
      <c r="P2305" s="16" t="s">
        <v>78</v>
      </c>
      <c r="Q2305" s="16" t="s">
        <v>78</v>
      </c>
      <c r="R2305" s="16" t="s">
        <v>78</v>
      </c>
      <c r="S2305" s="16" t="s">
        <v>78</v>
      </c>
      <c r="T2305" s="14" t="s">
        <v>90</v>
      </c>
      <c r="U2305" s="13" t="s">
        <v>624</v>
      </c>
      <c r="V2305" s="14" t="s">
        <v>625</v>
      </c>
      <c r="W2305" s="13" t="s">
        <v>73</v>
      </c>
      <c r="X2305" s="17" t="s">
        <v>626</v>
      </c>
      <c r="Y2305" s="14">
        <v>720</v>
      </c>
      <c r="Z2305" s="14" t="s">
        <v>627</v>
      </c>
      <c r="AA2305" s="13" t="s">
        <v>107</v>
      </c>
      <c r="AB2305" s="18" t="s">
        <v>108</v>
      </c>
      <c r="AC2305" s="4">
        <f t="shared" si="350"/>
        <v>1</v>
      </c>
      <c r="AD2305" s="2">
        <f>IF(COUNTIF(D$2:D2305,D2305)&gt;1,0,1)</f>
        <v>0</v>
      </c>
      <c r="AG2305" s="2">
        <f t="shared" si="351"/>
        <v>0</v>
      </c>
      <c r="AH2305" s="2">
        <f t="shared" si="357"/>
        <v>0</v>
      </c>
      <c r="AI2305" s="2">
        <f t="shared" si="352"/>
        <v>0</v>
      </c>
      <c r="AJ2305" s="44" t="str">
        <f t="shared" si="353"/>
        <v>76648222D30950251W</v>
      </c>
      <c r="AK2305" s="2">
        <f>IF(COUNTIF(AJ$2:AJ2305,AJ2305)&gt;1,0,1)</f>
        <v>0</v>
      </c>
      <c r="AL2305" s="2">
        <f t="shared" si="354"/>
        <v>0</v>
      </c>
      <c r="AM2305" s="2">
        <f t="shared" si="355"/>
        <v>0</v>
      </c>
      <c r="AN2305" s="2">
        <f t="shared" si="356"/>
        <v>0</v>
      </c>
      <c r="AO2305" s="2" t="str">
        <f>VLOOKUP(D2305,'[1]Matriculados PD 2015_2019'!$D:$F,3,0)</f>
        <v>completo</v>
      </c>
      <c r="AP2305" s="2">
        <f t="shared" si="358"/>
        <v>0</v>
      </c>
      <c r="AQ2305" s="2">
        <f t="shared" si="359"/>
        <v>0</v>
      </c>
    </row>
    <row r="2306" spans="1:43">
      <c r="A2306">
        <v>538</v>
      </c>
      <c r="B2306" s="5" t="s">
        <v>870</v>
      </c>
      <c r="C2306" s="13" t="s">
        <v>120</v>
      </c>
      <c r="D2306" s="13" t="s">
        <v>1774</v>
      </c>
      <c r="E2306" s="13">
        <v>10372351</v>
      </c>
      <c r="F2306" s="13">
        <v>102489</v>
      </c>
      <c r="G2306" s="14" t="s">
        <v>1775</v>
      </c>
      <c r="H2306" s="13" t="s">
        <v>83</v>
      </c>
      <c r="I2306" s="13" t="s">
        <v>74</v>
      </c>
      <c r="J2306" s="14" t="s">
        <v>75</v>
      </c>
      <c r="K2306" s="14" t="s">
        <v>1776</v>
      </c>
      <c r="L2306" s="13">
        <v>2019</v>
      </c>
      <c r="M2306" s="15">
        <v>43896</v>
      </c>
      <c r="N2306" s="16" t="s">
        <v>77</v>
      </c>
      <c r="O2306" s="16">
        <v>0</v>
      </c>
      <c r="P2306" s="16" t="s">
        <v>78</v>
      </c>
      <c r="Q2306" s="16" t="s">
        <v>78</v>
      </c>
      <c r="R2306" s="16" t="s">
        <v>78</v>
      </c>
      <c r="S2306" s="16" t="s">
        <v>78</v>
      </c>
      <c r="T2306" s="14" t="s">
        <v>80</v>
      </c>
      <c r="U2306" s="13" t="s">
        <v>1777</v>
      </c>
      <c r="V2306" s="14" t="s">
        <v>1778</v>
      </c>
      <c r="W2306" s="13" t="s">
        <v>83</v>
      </c>
      <c r="X2306" s="17" t="s">
        <v>4694</v>
      </c>
      <c r="Y2306" s="14">
        <v>490</v>
      </c>
      <c r="Z2306" s="14" t="s">
        <v>1779</v>
      </c>
      <c r="AA2306" s="13" t="s">
        <v>781</v>
      </c>
      <c r="AB2306" s="18" t="s">
        <v>782</v>
      </c>
      <c r="AC2306" s="4">
        <f t="shared" ref="AC2306:AC2369" si="360">IF(N2306="","SIN NOTA",IF(N2306="NP","NP",1))</f>
        <v>1</v>
      </c>
      <c r="AD2306" s="2">
        <f>IF(COUNTIF(D$2:D2306,D2306)&gt;1,0,1)</f>
        <v>1</v>
      </c>
      <c r="AG2306" s="2">
        <f t="shared" ref="AG2306:AG2369" si="361">IF(AD2306=1,IF(Q2306="S",1,0),0)</f>
        <v>0</v>
      </c>
      <c r="AH2306" s="2">
        <f t="shared" si="357"/>
        <v>0</v>
      </c>
      <c r="AI2306" s="2">
        <f t="shared" ref="AI2306:AI2369" si="362">IF(AD2306=1,IF(N2306="Y",1,0),0)</f>
        <v>1</v>
      </c>
      <c r="AJ2306" s="44" t="str">
        <f t="shared" ref="AJ2306:AJ2369" si="363">D2306&amp;U2306</f>
        <v>30988756M24231729X</v>
      </c>
      <c r="AK2306" s="2">
        <f>IF(COUNTIF(AJ$2:AJ2306,AJ2306)&gt;1,0,1)</f>
        <v>1</v>
      </c>
      <c r="AL2306" s="2">
        <f t="shared" ref="AL2306:AL2369" si="364">IF(AD2306=1,IF(SUMIF(D:D,D2306,AK:AK)&gt;1,1,0),0)</f>
        <v>1</v>
      </c>
      <c r="AM2306" s="2">
        <f t="shared" ref="AM2306:AM2369" si="365">IF(AD2306=1,IF(S2306="S",1,0),0)</f>
        <v>0</v>
      </c>
      <c r="AN2306" s="2">
        <f t="shared" ref="AN2306:AN2369" si="366">IF(AD2306=1,IF(I2306="E",0,1),0)</f>
        <v>0</v>
      </c>
      <c r="AO2306" s="2">
        <f>VLOOKUP(D2306,'[1]Matriculados PD 2015_2019'!$D:$F,3,0)</f>
        <v>0</v>
      </c>
      <c r="AP2306" s="2">
        <f t="shared" si="358"/>
        <v>0</v>
      </c>
      <c r="AQ2306" s="2">
        <f t="shared" si="359"/>
        <v>0</v>
      </c>
    </row>
    <row r="2307" spans="1:43">
      <c r="A2307">
        <v>538</v>
      </c>
      <c r="B2307" s="6" t="s">
        <v>870</v>
      </c>
      <c r="C2307" s="7" t="s">
        <v>120</v>
      </c>
      <c r="D2307" s="7" t="s">
        <v>1774</v>
      </c>
      <c r="E2307" s="7">
        <v>10372351</v>
      </c>
      <c r="F2307" s="7">
        <v>102489</v>
      </c>
      <c r="G2307" s="8" t="s">
        <v>1775</v>
      </c>
      <c r="H2307" s="7" t="s">
        <v>83</v>
      </c>
      <c r="I2307" s="7" t="s">
        <v>74</v>
      </c>
      <c r="J2307" s="8" t="s">
        <v>75</v>
      </c>
      <c r="K2307" s="8" t="s">
        <v>1776</v>
      </c>
      <c r="L2307" s="7">
        <v>2019</v>
      </c>
      <c r="M2307" s="9">
        <v>43896</v>
      </c>
      <c r="N2307" s="10" t="s">
        <v>77</v>
      </c>
      <c r="O2307" s="10">
        <v>0</v>
      </c>
      <c r="P2307" s="10" t="s">
        <v>78</v>
      </c>
      <c r="Q2307" s="10" t="s">
        <v>78</v>
      </c>
      <c r="R2307" s="10" t="s">
        <v>78</v>
      </c>
      <c r="S2307" s="10" t="s">
        <v>78</v>
      </c>
      <c r="T2307" s="8" t="s">
        <v>80</v>
      </c>
      <c r="U2307" s="7" t="s">
        <v>1780</v>
      </c>
      <c r="V2307" s="8" t="s">
        <v>1781</v>
      </c>
      <c r="W2307" s="7" t="s">
        <v>83</v>
      </c>
      <c r="X2307" s="11" t="s">
        <v>4694</v>
      </c>
      <c r="Y2307" s="8">
        <v>490</v>
      </c>
      <c r="Z2307" s="8" t="s">
        <v>1779</v>
      </c>
      <c r="AA2307" s="7" t="s">
        <v>781</v>
      </c>
      <c r="AB2307" s="12" t="s">
        <v>782</v>
      </c>
      <c r="AC2307" s="4">
        <f t="shared" si="360"/>
        <v>1</v>
      </c>
      <c r="AD2307" s="2">
        <f>IF(COUNTIF(D$2:D2307,D2307)&gt;1,0,1)</f>
        <v>0</v>
      </c>
      <c r="AG2307" s="2">
        <f t="shared" si="361"/>
        <v>0</v>
      </c>
      <c r="AH2307" s="2">
        <f t="shared" ref="AH2307:AH2370" si="367">IF(AD2307=1,IF(R2307="S",1,0),0)</f>
        <v>0</v>
      </c>
      <c r="AI2307" s="2">
        <f t="shared" si="362"/>
        <v>0</v>
      </c>
      <c r="AJ2307" s="44" t="str">
        <f t="shared" si="363"/>
        <v>30988756M30973137A</v>
      </c>
      <c r="AK2307" s="2">
        <f>IF(COUNTIF(AJ$2:AJ2307,AJ2307)&gt;1,0,1)</f>
        <v>1</v>
      </c>
      <c r="AL2307" s="2">
        <f t="shared" si="364"/>
        <v>0</v>
      </c>
      <c r="AM2307" s="2">
        <f t="shared" si="365"/>
        <v>0</v>
      </c>
      <c r="AN2307" s="2">
        <f t="shared" si="366"/>
        <v>0</v>
      </c>
      <c r="AO2307" s="2">
        <f>VLOOKUP(D2307,'[1]Matriculados PD 2015_2019'!$D:$F,3,0)</f>
        <v>0</v>
      </c>
      <c r="AP2307" s="2">
        <f t="shared" ref="AP2307:AP2370" si="368">IF(AD2307=1,IF(AO2307="completo",1,0),0)</f>
        <v>0</v>
      </c>
      <c r="AQ2307" s="2">
        <f t="shared" ref="AQ2307:AQ2370" si="369">IF(AD2307=1,IF(AO2307="parcial",1,0),0)</f>
        <v>0</v>
      </c>
    </row>
    <row r="2308" spans="1:43">
      <c r="A2308">
        <v>538</v>
      </c>
      <c r="B2308" s="5" t="s">
        <v>870</v>
      </c>
      <c r="C2308" s="13" t="s">
        <v>120</v>
      </c>
      <c r="D2308" s="13" t="s">
        <v>1774</v>
      </c>
      <c r="E2308" s="13">
        <v>10372351</v>
      </c>
      <c r="F2308" s="13">
        <v>102489</v>
      </c>
      <c r="G2308" s="14" t="s">
        <v>1775</v>
      </c>
      <c r="H2308" s="13" t="s">
        <v>83</v>
      </c>
      <c r="I2308" s="13" t="s">
        <v>74</v>
      </c>
      <c r="J2308" s="14" t="s">
        <v>75</v>
      </c>
      <c r="K2308" s="14" t="s">
        <v>1776</v>
      </c>
      <c r="L2308" s="13">
        <v>2019</v>
      </c>
      <c r="M2308" s="15">
        <v>43896</v>
      </c>
      <c r="N2308" s="16" t="s">
        <v>77</v>
      </c>
      <c r="O2308" s="16">
        <v>0</v>
      </c>
      <c r="P2308" s="16" t="s">
        <v>78</v>
      </c>
      <c r="Q2308" s="16" t="s">
        <v>78</v>
      </c>
      <c r="R2308" s="16" t="s">
        <v>78</v>
      </c>
      <c r="S2308" s="16" t="s">
        <v>78</v>
      </c>
      <c r="T2308" s="14" t="s">
        <v>90</v>
      </c>
      <c r="U2308" s="13" t="s">
        <v>1777</v>
      </c>
      <c r="V2308" s="14" t="s">
        <v>1778</v>
      </c>
      <c r="W2308" s="13" t="s">
        <v>83</v>
      </c>
      <c r="X2308" s="17" t="s">
        <v>4694</v>
      </c>
      <c r="Y2308" s="14">
        <v>490</v>
      </c>
      <c r="Z2308" s="14" t="s">
        <v>1779</v>
      </c>
      <c r="AA2308" s="13" t="s">
        <v>781</v>
      </c>
      <c r="AB2308" s="18" t="s">
        <v>782</v>
      </c>
      <c r="AC2308" s="4">
        <f t="shared" si="360"/>
        <v>1</v>
      </c>
      <c r="AD2308" s="2">
        <f>IF(COUNTIF(D$2:D2308,D2308)&gt;1,0,1)</f>
        <v>0</v>
      </c>
      <c r="AG2308" s="2">
        <f t="shared" si="361"/>
        <v>0</v>
      </c>
      <c r="AH2308" s="2">
        <f t="shared" si="367"/>
        <v>0</v>
      </c>
      <c r="AI2308" s="2">
        <f t="shared" si="362"/>
        <v>0</v>
      </c>
      <c r="AJ2308" s="44" t="str">
        <f t="shared" si="363"/>
        <v>30988756M24231729X</v>
      </c>
      <c r="AK2308" s="2">
        <f>IF(COUNTIF(AJ$2:AJ2308,AJ2308)&gt;1,0,1)</f>
        <v>0</v>
      </c>
      <c r="AL2308" s="2">
        <f t="shared" si="364"/>
        <v>0</v>
      </c>
      <c r="AM2308" s="2">
        <f t="shared" si="365"/>
        <v>0</v>
      </c>
      <c r="AN2308" s="2">
        <f t="shared" si="366"/>
        <v>0</v>
      </c>
      <c r="AO2308" s="2">
        <f>VLOOKUP(D2308,'[1]Matriculados PD 2015_2019'!$D:$F,3,0)</f>
        <v>0</v>
      </c>
      <c r="AP2308" s="2">
        <f t="shared" si="368"/>
        <v>0</v>
      </c>
      <c r="AQ2308" s="2">
        <f t="shared" si="369"/>
        <v>0</v>
      </c>
    </row>
    <row r="2309" spans="1:43">
      <c r="A2309">
        <v>530</v>
      </c>
      <c r="B2309" s="6" t="s">
        <v>1</v>
      </c>
      <c r="C2309" s="7" t="s">
        <v>120</v>
      </c>
      <c r="D2309" s="7" t="s">
        <v>1085</v>
      </c>
      <c r="E2309" s="7">
        <v>10367577</v>
      </c>
      <c r="F2309" s="7">
        <v>102481</v>
      </c>
      <c r="G2309" s="8" t="s">
        <v>1086</v>
      </c>
      <c r="H2309" s="7" t="s">
        <v>83</v>
      </c>
      <c r="I2309" s="7" t="s">
        <v>74</v>
      </c>
      <c r="J2309" s="8" t="s">
        <v>75</v>
      </c>
      <c r="K2309" s="8" t="s">
        <v>1087</v>
      </c>
      <c r="L2309" s="7">
        <v>2019</v>
      </c>
      <c r="M2309" s="9">
        <v>43804</v>
      </c>
      <c r="N2309" s="10" t="s">
        <v>77</v>
      </c>
      <c r="O2309" s="10">
        <v>0</v>
      </c>
      <c r="P2309" s="10" t="s">
        <v>78</v>
      </c>
      <c r="Q2309" s="10" t="s">
        <v>79</v>
      </c>
      <c r="R2309" s="10" t="s">
        <v>78</v>
      </c>
      <c r="S2309" s="10" t="s">
        <v>78</v>
      </c>
      <c r="T2309" s="8" t="s">
        <v>80</v>
      </c>
      <c r="U2309" s="7" t="s">
        <v>183</v>
      </c>
      <c r="V2309" s="8" t="s">
        <v>184</v>
      </c>
      <c r="W2309" s="7" t="s">
        <v>73</v>
      </c>
      <c r="X2309" s="11" t="s">
        <v>185</v>
      </c>
      <c r="Y2309" s="8">
        <v>555</v>
      </c>
      <c r="Z2309" s="8" t="s">
        <v>186</v>
      </c>
      <c r="AA2309" s="7" t="s">
        <v>107</v>
      </c>
      <c r="AB2309" s="12" t="s">
        <v>108</v>
      </c>
      <c r="AC2309" s="4">
        <f t="shared" si="360"/>
        <v>1</v>
      </c>
      <c r="AD2309" s="2">
        <f>IF(COUNTIF(D$2:D2309,D2309)&gt;1,0,1)</f>
        <v>1</v>
      </c>
      <c r="AG2309" s="2">
        <f t="shared" si="361"/>
        <v>1</v>
      </c>
      <c r="AH2309" s="2">
        <f t="shared" si="367"/>
        <v>0</v>
      </c>
      <c r="AI2309" s="2">
        <f t="shared" si="362"/>
        <v>1</v>
      </c>
      <c r="AJ2309" s="44" t="str">
        <f t="shared" si="363"/>
        <v>30979356N30797589Z</v>
      </c>
      <c r="AK2309" s="2">
        <f>IF(COUNTIF(AJ$2:AJ2309,AJ2309)&gt;1,0,1)</f>
        <v>1</v>
      </c>
      <c r="AL2309" s="2">
        <f t="shared" si="364"/>
        <v>1</v>
      </c>
      <c r="AM2309" s="2">
        <f t="shared" si="365"/>
        <v>0</v>
      </c>
      <c r="AN2309" s="2">
        <f t="shared" si="366"/>
        <v>0</v>
      </c>
      <c r="AO2309" s="2" t="str">
        <f>VLOOKUP(D2309,'[1]Matriculados PD 2015_2019'!$D:$F,3,0)</f>
        <v>completo</v>
      </c>
      <c r="AP2309" s="2">
        <f t="shared" si="368"/>
        <v>1</v>
      </c>
      <c r="AQ2309" s="2">
        <f t="shared" si="369"/>
        <v>0</v>
      </c>
    </row>
    <row r="2310" spans="1:43">
      <c r="A2310">
        <v>530</v>
      </c>
      <c r="B2310" s="5" t="s">
        <v>1</v>
      </c>
      <c r="C2310" s="13" t="s">
        <v>120</v>
      </c>
      <c r="D2310" s="13" t="s">
        <v>1085</v>
      </c>
      <c r="E2310" s="13">
        <v>10367577</v>
      </c>
      <c r="F2310" s="13">
        <v>102481</v>
      </c>
      <c r="G2310" s="14" t="s">
        <v>1086</v>
      </c>
      <c r="H2310" s="13" t="s">
        <v>83</v>
      </c>
      <c r="I2310" s="13" t="s">
        <v>74</v>
      </c>
      <c r="J2310" s="14" t="s">
        <v>75</v>
      </c>
      <c r="K2310" s="14" t="s">
        <v>1087</v>
      </c>
      <c r="L2310" s="13">
        <v>2019</v>
      </c>
      <c r="M2310" s="15">
        <v>43804</v>
      </c>
      <c r="N2310" s="16" t="s">
        <v>77</v>
      </c>
      <c r="O2310" s="16">
        <v>0</v>
      </c>
      <c r="P2310" s="16" t="s">
        <v>78</v>
      </c>
      <c r="Q2310" s="16" t="s">
        <v>79</v>
      </c>
      <c r="R2310" s="16" t="s">
        <v>78</v>
      </c>
      <c r="S2310" s="16" t="s">
        <v>78</v>
      </c>
      <c r="T2310" s="14" t="s">
        <v>80</v>
      </c>
      <c r="U2310" s="13" t="s">
        <v>187</v>
      </c>
      <c r="V2310" s="14" t="s">
        <v>188</v>
      </c>
      <c r="W2310" s="13" t="s">
        <v>83</v>
      </c>
      <c r="X2310" s="17" t="s">
        <v>185</v>
      </c>
      <c r="Y2310" s="14">
        <v>555</v>
      </c>
      <c r="Z2310" s="14" t="s">
        <v>186</v>
      </c>
      <c r="AA2310" s="13" t="s">
        <v>107</v>
      </c>
      <c r="AB2310" s="18" t="s">
        <v>108</v>
      </c>
      <c r="AC2310" s="4">
        <f t="shared" si="360"/>
        <v>1</v>
      </c>
      <c r="AD2310" s="2">
        <f>IF(COUNTIF(D$2:D2310,D2310)&gt;1,0,1)</f>
        <v>0</v>
      </c>
      <c r="AG2310" s="2">
        <f t="shared" si="361"/>
        <v>0</v>
      </c>
      <c r="AH2310" s="2">
        <f t="shared" si="367"/>
        <v>0</v>
      </c>
      <c r="AI2310" s="2">
        <f t="shared" si="362"/>
        <v>0</v>
      </c>
      <c r="AJ2310" s="44" t="str">
        <f t="shared" si="363"/>
        <v>30979356N30964419W</v>
      </c>
      <c r="AK2310" s="2">
        <f>IF(COUNTIF(AJ$2:AJ2310,AJ2310)&gt;1,0,1)</f>
        <v>1</v>
      </c>
      <c r="AL2310" s="2">
        <f t="shared" si="364"/>
        <v>0</v>
      </c>
      <c r="AM2310" s="2">
        <f t="shared" si="365"/>
        <v>0</v>
      </c>
      <c r="AN2310" s="2">
        <f t="shared" si="366"/>
        <v>0</v>
      </c>
      <c r="AO2310" s="2" t="str">
        <f>VLOOKUP(D2310,'[1]Matriculados PD 2015_2019'!$D:$F,3,0)</f>
        <v>completo</v>
      </c>
      <c r="AP2310" s="2">
        <f t="shared" si="368"/>
        <v>0</v>
      </c>
      <c r="AQ2310" s="2">
        <f t="shared" si="369"/>
        <v>0</v>
      </c>
    </row>
    <row r="2311" spans="1:43">
      <c r="A2311">
        <v>530</v>
      </c>
      <c r="B2311" s="6" t="s">
        <v>1</v>
      </c>
      <c r="C2311" s="7" t="s">
        <v>120</v>
      </c>
      <c r="D2311" s="7" t="s">
        <v>1085</v>
      </c>
      <c r="E2311" s="7">
        <v>10367577</v>
      </c>
      <c r="F2311" s="7">
        <v>102481</v>
      </c>
      <c r="G2311" s="8" t="s">
        <v>1086</v>
      </c>
      <c r="H2311" s="7" t="s">
        <v>83</v>
      </c>
      <c r="I2311" s="7" t="s">
        <v>74</v>
      </c>
      <c r="J2311" s="8" t="s">
        <v>75</v>
      </c>
      <c r="K2311" s="8" t="s">
        <v>1087</v>
      </c>
      <c r="L2311" s="7">
        <v>2019</v>
      </c>
      <c r="M2311" s="9">
        <v>43804</v>
      </c>
      <c r="N2311" s="10" t="s">
        <v>77</v>
      </c>
      <c r="O2311" s="10">
        <v>0</v>
      </c>
      <c r="P2311" s="10" t="s">
        <v>78</v>
      </c>
      <c r="Q2311" s="10" t="s">
        <v>79</v>
      </c>
      <c r="R2311" s="10" t="s">
        <v>78</v>
      </c>
      <c r="S2311" s="10" t="s">
        <v>78</v>
      </c>
      <c r="T2311" s="8" t="s">
        <v>90</v>
      </c>
      <c r="U2311" s="7" t="s">
        <v>183</v>
      </c>
      <c r="V2311" s="8" t="s">
        <v>184</v>
      </c>
      <c r="W2311" s="7" t="s">
        <v>73</v>
      </c>
      <c r="X2311" s="11" t="s">
        <v>185</v>
      </c>
      <c r="Y2311" s="8">
        <v>555</v>
      </c>
      <c r="Z2311" s="8" t="s">
        <v>186</v>
      </c>
      <c r="AA2311" s="7" t="s">
        <v>107</v>
      </c>
      <c r="AB2311" s="12" t="s">
        <v>108</v>
      </c>
      <c r="AC2311" s="4">
        <f t="shared" si="360"/>
        <v>1</v>
      </c>
      <c r="AD2311" s="2">
        <f>IF(COUNTIF(D$2:D2311,D2311)&gt;1,0,1)</f>
        <v>0</v>
      </c>
      <c r="AG2311" s="2">
        <f t="shared" si="361"/>
        <v>0</v>
      </c>
      <c r="AH2311" s="2">
        <f t="shared" si="367"/>
        <v>0</v>
      </c>
      <c r="AI2311" s="2">
        <f t="shared" si="362"/>
        <v>0</v>
      </c>
      <c r="AJ2311" s="44" t="str">
        <f t="shared" si="363"/>
        <v>30979356N30797589Z</v>
      </c>
      <c r="AK2311" s="2">
        <f>IF(COUNTIF(AJ$2:AJ2311,AJ2311)&gt;1,0,1)</f>
        <v>0</v>
      </c>
      <c r="AL2311" s="2">
        <f t="shared" si="364"/>
        <v>0</v>
      </c>
      <c r="AM2311" s="2">
        <f t="shared" si="365"/>
        <v>0</v>
      </c>
      <c r="AN2311" s="2">
        <f t="shared" si="366"/>
        <v>0</v>
      </c>
      <c r="AO2311" s="2" t="str">
        <f>VLOOKUP(D2311,'[1]Matriculados PD 2015_2019'!$D:$F,3,0)</f>
        <v>completo</v>
      </c>
      <c r="AP2311" s="2">
        <f t="shared" si="368"/>
        <v>0</v>
      </c>
      <c r="AQ2311" s="2">
        <f t="shared" si="369"/>
        <v>0</v>
      </c>
    </row>
    <row r="2312" spans="1:43">
      <c r="A2312">
        <v>532</v>
      </c>
      <c r="B2312" s="5" t="s">
        <v>413</v>
      </c>
      <c r="C2312" s="13" t="s">
        <v>120</v>
      </c>
      <c r="D2312" s="13" t="s">
        <v>1364</v>
      </c>
      <c r="E2312" s="13">
        <v>90010273</v>
      </c>
      <c r="F2312" s="13">
        <v>102483</v>
      </c>
      <c r="G2312" s="14" t="s">
        <v>1365</v>
      </c>
      <c r="H2312" s="13" t="s">
        <v>83</v>
      </c>
      <c r="I2312" s="13" t="s">
        <v>74</v>
      </c>
      <c r="J2312" s="14" t="s">
        <v>75</v>
      </c>
      <c r="K2312" s="14" t="s">
        <v>1366</v>
      </c>
      <c r="L2312" s="13">
        <v>2019</v>
      </c>
      <c r="M2312" s="15">
        <v>43812</v>
      </c>
      <c r="N2312" s="16" t="s">
        <v>77</v>
      </c>
      <c r="O2312" s="16">
        <v>0</v>
      </c>
      <c r="P2312" s="16" t="s">
        <v>78</v>
      </c>
      <c r="Q2312" s="16" t="s">
        <v>78</v>
      </c>
      <c r="R2312" s="16" t="s">
        <v>78</v>
      </c>
      <c r="S2312" s="16" t="s">
        <v>78</v>
      </c>
      <c r="T2312" s="14" t="s">
        <v>80</v>
      </c>
      <c r="U2312" s="13" t="s">
        <v>417</v>
      </c>
      <c r="V2312" s="14" t="s">
        <v>418</v>
      </c>
      <c r="W2312" s="13" t="s">
        <v>83</v>
      </c>
      <c r="X2312" s="17" t="s">
        <v>419</v>
      </c>
      <c r="Y2312" s="14">
        <v>225</v>
      </c>
      <c r="Z2312" s="14" t="s">
        <v>420</v>
      </c>
      <c r="AA2312" s="13" t="s">
        <v>263</v>
      </c>
      <c r="AB2312" s="18" t="s">
        <v>264</v>
      </c>
      <c r="AC2312" s="4">
        <f t="shared" si="360"/>
        <v>1</v>
      </c>
      <c r="AD2312" s="2">
        <f>IF(COUNTIF(D$2:D2312,D2312)&gt;1,0,1)</f>
        <v>1</v>
      </c>
      <c r="AG2312" s="2">
        <f t="shared" si="361"/>
        <v>0</v>
      </c>
      <c r="AH2312" s="2">
        <f t="shared" si="367"/>
        <v>0</v>
      </c>
      <c r="AI2312" s="2">
        <f t="shared" si="362"/>
        <v>1</v>
      </c>
      <c r="AJ2312" s="44" t="str">
        <f t="shared" si="363"/>
        <v>44364670Q26461631Q</v>
      </c>
      <c r="AK2312" s="2">
        <f>IF(COUNTIF(AJ$2:AJ2312,AJ2312)&gt;1,0,1)</f>
        <v>1</v>
      </c>
      <c r="AL2312" s="2">
        <f t="shared" si="364"/>
        <v>1</v>
      </c>
      <c r="AM2312" s="2">
        <f t="shared" si="365"/>
        <v>0</v>
      </c>
      <c r="AN2312" s="2">
        <f t="shared" si="366"/>
        <v>0</v>
      </c>
      <c r="AO2312" s="2" t="str">
        <f>VLOOKUP(D2312,'[1]Matriculados PD 2015_2019'!$D:$F,3,0)</f>
        <v>completo</v>
      </c>
      <c r="AP2312" s="2">
        <f t="shared" si="368"/>
        <v>1</v>
      </c>
      <c r="AQ2312" s="2">
        <f t="shared" si="369"/>
        <v>0</v>
      </c>
    </row>
    <row r="2313" spans="1:43">
      <c r="A2313">
        <v>532</v>
      </c>
      <c r="B2313" s="6" t="s">
        <v>413</v>
      </c>
      <c r="C2313" s="7" t="s">
        <v>120</v>
      </c>
      <c r="D2313" s="7" t="s">
        <v>1364</v>
      </c>
      <c r="E2313" s="7">
        <v>90010273</v>
      </c>
      <c r="F2313" s="7">
        <v>102483</v>
      </c>
      <c r="G2313" s="8" t="s">
        <v>1365</v>
      </c>
      <c r="H2313" s="7" t="s">
        <v>83</v>
      </c>
      <c r="I2313" s="7" t="s">
        <v>74</v>
      </c>
      <c r="J2313" s="8" t="s">
        <v>75</v>
      </c>
      <c r="K2313" s="8" t="s">
        <v>1366</v>
      </c>
      <c r="L2313" s="7">
        <v>2019</v>
      </c>
      <c r="M2313" s="9">
        <v>43812</v>
      </c>
      <c r="N2313" s="10" t="s">
        <v>77</v>
      </c>
      <c r="O2313" s="10">
        <v>0</v>
      </c>
      <c r="P2313" s="10" t="s">
        <v>78</v>
      </c>
      <c r="Q2313" s="10" t="s">
        <v>78</v>
      </c>
      <c r="R2313" s="10" t="s">
        <v>78</v>
      </c>
      <c r="S2313" s="10" t="s">
        <v>78</v>
      </c>
      <c r="T2313" s="8" t="s">
        <v>80</v>
      </c>
      <c r="U2313" s="7" t="s">
        <v>1367</v>
      </c>
      <c r="V2313" s="8" t="s">
        <v>1368</v>
      </c>
      <c r="W2313" s="7" t="s">
        <v>83</v>
      </c>
      <c r="X2313" s="11" t="s">
        <v>419</v>
      </c>
      <c r="Y2313" s="8">
        <v>225</v>
      </c>
      <c r="Z2313" s="8" t="s">
        <v>420</v>
      </c>
      <c r="AA2313" s="7" t="s">
        <v>263</v>
      </c>
      <c r="AB2313" s="12" t="s">
        <v>264</v>
      </c>
      <c r="AC2313" s="4">
        <f t="shared" si="360"/>
        <v>1</v>
      </c>
      <c r="AD2313" s="2">
        <f>IF(COUNTIF(D$2:D2313,D2313)&gt;1,0,1)</f>
        <v>0</v>
      </c>
      <c r="AG2313" s="2">
        <f t="shared" si="361"/>
        <v>0</v>
      </c>
      <c r="AH2313" s="2">
        <f t="shared" si="367"/>
        <v>0</v>
      </c>
      <c r="AI2313" s="2">
        <f t="shared" si="362"/>
        <v>0</v>
      </c>
      <c r="AJ2313" s="44" t="str">
        <f t="shared" si="363"/>
        <v>44364670Q30537208Q</v>
      </c>
      <c r="AK2313" s="2">
        <f>IF(COUNTIF(AJ$2:AJ2313,AJ2313)&gt;1,0,1)</f>
        <v>1</v>
      </c>
      <c r="AL2313" s="2">
        <f t="shared" si="364"/>
        <v>0</v>
      </c>
      <c r="AM2313" s="2">
        <f t="shared" si="365"/>
        <v>0</v>
      </c>
      <c r="AN2313" s="2">
        <f t="shared" si="366"/>
        <v>0</v>
      </c>
      <c r="AO2313" s="2" t="str">
        <f>VLOOKUP(D2313,'[1]Matriculados PD 2015_2019'!$D:$F,3,0)</f>
        <v>completo</v>
      </c>
      <c r="AP2313" s="2">
        <f t="shared" si="368"/>
        <v>0</v>
      </c>
      <c r="AQ2313" s="2">
        <f t="shared" si="369"/>
        <v>0</v>
      </c>
    </row>
    <row r="2314" spans="1:43">
      <c r="A2314">
        <v>532</v>
      </c>
      <c r="B2314" s="5" t="s">
        <v>413</v>
      </c>
      <c r="C2314" s="13" t="s">
        <v>120</v>
      </c>
      <c r="D2314" s="13" t="s">
        <v>1364</v>
      </c>
      <c r="E2314" s="13">
        <v>90010273</v>
      </c>
      <c r="F2314" s="13">
        <v>102483</v>
      </c>
      <c r="G2314" s="14" t="s">
        <v>1365</v>
      </c>
      <c r="H2314" s="13" t="s">
        <v>83</v>
      </c>
      <c r="I2314" s="13" t="s">
        <v>74</v>
      </c>
      <c r="J2314" s="14" t="s">
        <v>75</v>
      </c>
      <c r="K2314" s="14" t="s">
        <v>1366</v>
      </c>
      <c r="L2314" s="13">
        <v>2019</v>
      </c>
      <c r="M2314" s="15">
        <v>43812</v>
      </c>
      <c r="N2314" s="16" t="s">
        <v>77</v>
      </c>
      <c r="O2314" s="16">
        <v>0</v>
      </c>
      <c r="P2314" s="16" t="s">
        <v>78</v>
      </c>
      <c r="Q2314" s="16" t="s">
        <v>78</v>
      </c>
      <c r="R2314" s="16" t="s">
        <v>78</v>
      </c>
      <c r="S2314" s="16" t="s">
        <v>78</v>
      </c>
      <c r="T2314" s="14" t="s">
        <v>80</v>
      </c>
      <c r="U2314" s="13" t="s">
        <v>1305</v>
      </c>
      <c r="V2314" s="14" t="s">
        <v>1306</v>
      </c>
      <c r="W2314" s="13" t="s">
        <v>83</v>
      </c>
      <c r="X2314" s="17" t="s">
        <v>419</v>
      </c>
      <c r="Y2314" s="14">
        <v>650</v>
      </c>
      <c r="Z2314" s="14" t="s">
        <v>484</v>
      </c>
      <c r="AA2314" s="13" t="s">
        <v>263</v>
      </c>
      <c r="AB2314" s="18" t="s">
        <v>264</v>
      </c>
      <c r="AC2314" s="4">
        <f t="shared" si="360"/>
        <v>1</v>
      </c>
      <c r="AD2314" s="2">
        <f>IF(COUNTIF(D$2:D2314,D2314)&gt;1,0,1)</f>
        <v>0</v>
      </c>
      <c r="AG2314" s="2">
        <f t="shared" si="361"/>
        <v>0</v>
      </c>
      <c r="AH2314" s="2">
        <f t="shared" si="367"/>
        <v>0</v>
      </c>
      <c r="AI2314" s="2">
        <f t="shared" si="362"/>
        <v>0</v>
      </c>
      <c r="AJ2314" s="44" t="str">
        <f t="shared" si="363"/>
        <v>44364670Q52249387B</v>
      </c>
      <c r="AK2314" s="2">
        <f>IF(COUNTIF(AJ$2:AJ2314,AJ2314)&gt;1,0,1)</f>
        <v>1</v>
      </c>
      <c r="AL2314" s="2">
        <f t="shared" si="364"/>
        <v>0</v>
      </c>
      <c r="AM2314" s="2">
        <f t="shared" si="365"/>
        <v>0</v>
      </c>
      <c r="AN2314" s="2">
        <f t="shared" si="366"/>
        <v>0</v>
      </c>
      <c r="AO2314" s="2" t="str">
        <f>VLOOKUP(D2314,'[1]Matriculados PD 2015_2019'!$D:$F,3,0)</f>
        <v>completo</v>
      </c>
      <c r="AP2314" s="2">
        <f t="shared" si="368"/>
        <v>0</v>
      </c>
      <c r="AQ2314" s="2">
        <f t="shared" si="369"/>
        <v>0</v>
      </c>
    </row>
    <row r="2315" spans="1:43">
      <c r="A2315">
        <v>532</v>
      </c>
      <c r="B2315" s="6" t="s">
        <v>413</v>
      </c>
      <c r="C2315" s="7" t="s">
        <v>120</v>
      </c>
      <c r="D2315" s="7" t="s">
        <v>1364</v>
      </c>
      <c r="E2315" s="7">
        <v>90010273</v>
      </c>
      <c r="F2315" s="7">
        <v>102483</v>
      </c>
      <c r="G2315" s="8" t="s">
        <v>1365</v>
      </c>
      <c r="H2315" s="7" t="s">
        <v>83</v>
      </c>
      <c r="I2315" s="7" t="s">
        <v>74</v>
      </c>
      <c r="J2315" s="8" t="s">
        <v>75</v>
      </c>
      <c r="K2315" s="8" t="s">
        <v>1366</v>
      </c>
      <c r="L2315" s="7">
        <v>2019</v>
      </c>
      <c r="M2315" s="9">
        <v>43812</v>
      </c>
      <c r="N2315" s="10" t="s">
        <v>77</v>
      </c>
      <c r="O2315" s="10">
        <v>0</v>
      </c>
      <c r="P2315" s="10" t="s">
        <v>78</v>
      </c>
      <c r="Q2315" s="10" t="s">
        <v>78</v>
      </c>
      <c r="R2315" s="10" t="s">
        <v>78</v>
      </c>
      <c r="S2315" s="10" t="s">
        <v>78</v>
      </c>
      <c r="T2315" s="8" t="s">
        <v>80</v>
      </c>
      <c r="U2315" s="7" t="s">
        <v>1369</v>
      </c>
      <c r="V2315" s="8" t="s">
        <v>1370</v>
      </c>
      <c r="W2315" s="7" t="s">
        <v>83</v>
      </c>
      <c r="X2315" s="11" t="s">
        <v>419</v>
      </c>
      <c r="Y2315" s="8">
        <v>225</v>
      </c>
      <c r="Z2315" s="8" t="s">
        <v>420</v>
      </c>
      <c r="AA2315" s="7" t="s">
        <v>263</v>
      </c>
      <c r="AB2315" s="12" t="s">
        <v>264</v>
      </c>
      <c r="AC2315" s="4">
        <f t="shared" si="360"/>
        <v>1</v>
      </c>
      <c r="AD2315" s="2">
        <f>IF(COUNTIF(D$2:D2315,D2315)&gt;1,0,1)</f>
        <v>0</v>
      </c>
      <c r="AG2315" s="2">
        <f t="shared" si="361"/>
        <v>0</v>
      </c>
      <c r="AH2315" s="2">
        <f t="shared" si="367"/>
        <v>0</v>
      </c>
      <c r="AI2315" s="2">
        <f t="shared" si="362"/>
        <v>0</v>
      </c>
      <c r="AJ2315" s="44" t="str">
        <f t="shared" si="363"/>
        <v>44364670Q75071364P</v>
      </c>
      <c r="AK2315" s="2">
        <f>IF(COUNTIF(AJ$2:AJ2315,AJ2315)&gt;1,0,1)</f>
        <v>1</v>
      </c>
      <c r="AL2315" s="2">
        <f t="shared" si="364"/>
        <v>0</v>
      </c>
      <c r="AM2315" s="2">
        <f t="shared" si="365"/>
        <v>0</v>
      </c>
      <c r="AN2315" s="2">
        <f t="shared" si="366"/>
        <v>0</v>
      </c>
      <c r="AO2315" s="2" t="str">
        <f>VLOOKUP(D2315,'[1]Matriculados PD 2015_2019'!$D:$F,3,0)</f>
        <v>completo</v>
      </c>
      <c r="AP2315" s="2">
        <f t="shared" si="368"/>
        <v>0</v>
      </c>
      <c r="AQ2315" s="2">
        <f t="shared" si="369"/>
        <v>0</v>
      </c>
    </row>
    <row r="2316" spans="1:43">
      <c r="A2316">
        <v>532</v>
      </c>
      <c r="B2316" s="5" t="s">
        <v>413</v>
      </c>
      <c r="C2316" s="13" t="s">
        <v>120</v>
      </c>
      <c r="D2316" s="13" t="s">
        <v>1364</v>
      </c>
      <c r="E2316" s="13">
        <v>90010273</v>
      </c>
      <c r="F2316" s="13">
        <v>102483</v>
      </c>
      <c r="G2316" s="14" t="s">
        <v>1365</v>
      </c>
      <c r="H2316" s="13" t="s">
        <v>83</v>
      </c>
      <c r="I2316" s="13" t="s">
        <v>74</v>
      </c>
      <c r="J2316" s="14" t="s">
        <v>75</v>
      </c>
      <c r="K2316" s="14" t="s">
        <v>1366</v>
      </c>
      <c r="L2316" s="13">
        <v>2019</v>
      </c>
      <c r="M2316" s="15">
        <v>43812</v>
      </c>
      <c r="N2316" s="16" t="s">
        <v>77</v>
      </c>
      <c r="O2316" s="16">
        <v>0</v>
      </c>
      <c r="P2316" s="16" t="s">
        <v>78</v>
      </c>
      <c r="Q2316" s="16" t="s">
        <v>78</v>
      </c>
      <c r="R2316" s="16" t="s">
        <v>78</v>
      </c>
      <c r="S2316" s="16" t="s">
        <v>78</v>
      </c>
      <c r="T2316" s="14" t="s">
        <v>90</v>
      </c>
      <c r="U2316" s="13" t="s">
        <v>417</v>
      </c>
      <c r="V2316" s="14" t="s">
        <v>418</v>
      </c>
      <c r="W2316" s="13" t="s">
        <v>83</v>
      </c>
      <c r="X2316" s="17" t="s">
        <v>419</v>
      </c>
      <c r="Y2316" s="14">
        <v>225</v>
      </c>
      <c r="Z2316" s="14" t="s">
        <v>420</v>
      </c>
      <c r="AA2316" s="13" t="s">
        <v>263</v>
      </c>
      <c r="AB2316" s="18" t="s">
        <v>264</v>
      </c>
      <c r="AC2316" s="4">
        <f t="shared" si="360"/>
        <v>1</v>
      </c>
      <c r="AD2316" s="2">
        <f>IF(COUNTIF(D$2:D2316,D2316)&gt;1,0,1)</f>
        <v>0</v>
      </c>
      <c r="AG2316" s="2">
        <f t="shared" si="361"/>
        <v>0</v>
      </c>
      <c r="AH2316" s="2">
        <f t="shared" si="367"/>
        <v>0</v>
      </c>
      <c r="AI2316" s="2">
        <f t="shared" si="362"/>
        <v>0</v>
      </c>
      <c r="AJ2316" s="44" t="str">
        <f t="shared" si="363"/>
        <v>44364670Q26461631Q</v>
      </c>
      <c r="AK2316" s="2">
        <f>IF(COUNTIF(AJ$2:AJ2316,AJ2316)&gt;1,0,1)</f>
        <v>0</v>
      </c>
      <c r="AL2316" s="2">
        <f t="shared" si="364"/>
        <v>0</v>
      </c>
      <c r="AM2316" s="2">
        <f t="shared" si="365"/>
        <v>0</v>
      </c>
      <c r="AN2316" s="2">
        <f t="shared" si="366"/>
        <v>0</v>
      </c>
      <c r="AO2316" s="2" t="str">
        <f>VLOOKUP(D2316,'[1]Matriculados PD 2015_2019'!$D:$F,3,0)</f>
        <v>completo</v>
      </c>
      <c r="AP2316" s="2">
        <f t="shared" si="368"/>
        <v>0</v>
      </c>
      <c r="AQ2316" s="2">
        <f t="shared" si="369"/>
        <v>0</v>
      </c>
    </row>
    <row r="2317" spans="1:43">
      <c r="A2317">
        <v>536</v>
      </c>
      <c r="B2317" s="5" t="s">
        <v>636</v>
      </c>
      <c r="C2317" s="13" t="s">
        <v>120</v>
      </c>
      <c r="D2317" s="13" t="s">
        <v>1616</v>
      </c>
      <c r="E2317" s="13">
        <v>10423862</v>
      </c>
      <c r="F2317" s="13">
        <v>102487</v>
      </c>
      <c r="G2317" s="14" t="s">
        <v>1617</v>
      </c>
      <c r="H2317" s="13" t="s">
        <v>83</v>
      </c>
      <c r="I2317" s="13" t="s">
        <v>74</v>
      </c>
      <c r="J2317" s="14" t="s">
        <v>75</v>
      </c>
      <c r="K2317" s="14" t="s">
        <v>1618</v>
      </c>
      <c r="L2317" s="13">
        <v>2019</v>
      </c>
      <c r="M2317" s="15">
        <v>43755</v>
      </c>
      <c r="N2317" s="16" t="s">
        <v>77</v>
      </c>
      <c r="O2317" s="16">
        <v>0</v>
      </c>
      <c r="P2317" s="16" t="s">
        <v>78</v>
      </c>
      <c r="Q2317" s="16" t="s">
        <v>78</v>
      </c>
      <c r="R2317" s="16" t="s">
        <v>78</v>
      </c>
      <c r="S2317" s="16" t="s">
        <v>79</v>
      </c>
      <c r="T2317" s="14" t="s">
        <v>80</v>
      </c>
      <c r="U2317" s="13" t="s">
        <v>1619</v>
      </c>
      <c r="V2317" s="14" t="s">
        <v>1620</v>
      </c>
      <c r="W2317" s="13"/>
      <c r="X2317" s="17"/>
      <c r="Y2317" s="14"/>
      <c r="Z2317" s="14"/>
      <c r="AA2317" s="13"/>
      <c r="AB2317" s="18"/>
      <c r="AC2317" s="4">
        <f t="shared" si="360"/>
        <v>1</v>
      </c>
      <c r="AD2317" s="2">
        <f>IF(COUNTIF(D$2:D2317,D2317)&gt;1,0,1)</f>
        <v>1</v>
      </c>
      <c r="AG2317" s="2">
        <f t="shared" si="361"/>
        <v>0</v>
      </c>
      <c r="AH2317" s="2">
        <f t="shared" si="367"/>
        <v>0</v>
      </c>
      <c r="AI2317" s="2">
        <f t="shared" si="362"/>
        <v>1</v>
      </c>
      <c r="AJ2317" s="44" t="str">
        <f t="shared" si="363"/>
        <v>48981503J30479728J</v>
      </c>
      <c r="AK2317" s="2">
        <f>IF(COUNTIF(AJ$2:AJ2317,AJ2317)&gt;1,0,1)</f>
        <v>1</v>
      </c>
      <c r="AL2317" s="2">
        <f t="shared" si="364"/>
        <v>1</v>
      </c>
      <c r="AM2317" s="2">
        <f t="shared" si="365"/>
        <v>1</v>
      </c>
      <c r="AN2317" s="2">
        <f t="shared" si="366"/>
        <v>0</v>
      </c>
      <c r="AO2317" s="2" t="str">
        <f>VLOOKUP(D2317,'[1]Matriculados PD 2015_2019'!$D:$F,3,0)</f>
        <v>parcial</v>
      </c>
      <c r="AP2317" s="2">
        <f t="shared" si="368"/>
        <v>0</v>
      </c>
      <c r="AQ2317" s="2">
        <f t="shared" si="369"/>
        <v>1</v>
      </c>
    </row>
    <row r="2318" spans="1:43">
      <c r="A2318">
        <v>536</v>
      </c>
      <c r="B2318" s="6" t="s">
        <v>636</v>
      </c>
      <c r="C2318" s="7" t="s">
        <v>120</v>
      </c>
      <c r="D2318" s="7" t="s">
        <v>1616</v>
      </c>
      <c r="E2318" s="7">
        <v>10423862</v>
      </c>
      <c r="F2318" s="7">
        <v>102487</v>
      </c>
      <c r="G2318" s="8" t="s">
        <v>1617</v>
      </c>
      <c r="H2318" s="7" t="s">
        <v>83</v>
      </c>
      <c r="I2318" s="7" t="s">
        <v>74</v>
      </c>
      <c r="J2318" s="8" t="s">
        <v>75</v>
      </c>
      <c r="K2318" s="8" t="s">
        <v>1618</v>
      </c>
      <c r="L2318" s="7">
        <v>2019</v>
      </c>
      <c r="M2318" s="9">
        <v>43755</v>
      </c>
      <c r="N2318" s="10" t="s">
        <v>77</v>
      </c>
      <c r="O2318" s="10">
        <v>0</v>
      </c>
      <c r="P2318" s="10" t="s">
        <v>78</v>
      </c>
      <c r="Q2318" s="10" t="s">
        <v>78</v>
      </c>
      <c r="R2318" s="10" t="s">
        <v>78</v>
      </c>
      <c r="S2318" s="10" t="s">
        <v>79</v>
      </c>
      <c r="T2318" s="8" t="s">
        <v>80</v>
      </c>
      <c r="U2318" s="7" t="s">
        <v>1621</v>
      </c>
      <c r="V2318" s="8" t="s">
        <v>1622</v>
      </c>
      <c r="W2318" s="7"/>
      <c r="X2318" s="11"/>
      <c r="Y2318" s="8"/>
      <c r="Z2318" s="8"/>
      <c r="AA2318" s="7"/>
      <c r="AB2318" s="12"/>
      <c r="AC2318" s="4">
        <f t="shared" si="360"/>
        <v>1</v>
      </c>
      <c r="AD2318" s="2">
        <f>IF(COUNTIF(D$2:D2318,D2318)&gt;1,0,1)</f>
        <v>0</v>
      </c>
      <c r="AG2318" s="2">
        <f t="shared" si="361"/>
        <v>0</v>
      </c>
      <c r="AH2318" s="2">
        <f t="shared" si="367"/>
        <v>0</v>
      </c>
      <c r="AI2318" s="2">
        <f t="shared" si="362"/>
        <v>0</v>
      </c>
      <c r="AJ2318" s="44" t="str">
        <f t="shared" si="363"/>
        <v>48981503Jd</v>
      </c>
      <c r="AK2318" s="2">
        <f>IF(COUNTIF(AJ$2:AJ2318,AJ2318)&gt;1,0,1)</f>
        <v>1</v>
      </c>
      <c r="AL2318" s="2">
        <f t="shared" si="364"/>
        <v>0</v>
      </c>
      <c r="AM2318" s="2">
        <f t="shared" si="365"/>
        <v>0</v>
      </c>
      <c r="AN2318" s="2">
        <f t="shared" si="366"/>
        <v>0</v>
      </c>
      <c r="AO2318" s="2" t="str">
        <f>VLOOKUP(D2318,'[1]Matriculados PD 2015_2019'!$D:$F,3,0)</f>
        <v>parcial</v>
      </c>
      <c r="AP2318" s="2">
        <f t="shared" si="368"/>
        <v>0</v>
      </c>
      <c r="AQ2318" s="2">
        <f t="shared" si="369"/>
        <v>0</v>
      </c>
    </row>
    <row r="2319" spans="1:43">
      <c r="A2319">
        <v>536</v>
      </c>
      <c r="B2319" s="5" t="s">
        <v>636</v>
      </c>
      <c r="C2319" s="13" t="s">
        <v>120</v>
      </c>
      <c r="D2319" s="13" t="s">
        <v>1616</v>
      </c>
      <c r="E2319" s="13">
        <v>10423862</v>
      </c>
      <c r="F2319" s="13">
        <v>102487</v>
      </c>
      <c r="G2319" s="14" t="s">
        <v>1617</v>
      </c>
      <c r="H2319" s="13" t="s">
        <v>83</v>
      </c>
      <c r="I2319" s="13" t="s">
        <v>74</v>
      </c>
      <c r="J2319" s="14" t="s">
        <v>75</v>
      </c>
      <c r="K2319" s="14" t="s">
        <v>1618</v>
      </c>
      <c r="L2319" s="13">
        <v>2019</v>
      </c>
      <c r="M2319" s="15">
        <v>43755</v>
      </c>
      <c r="N2319" s="16" t="s">
        <v>77</v>
      </c>
      <c r="O2319" s="16">
        <v>0</v>
      </c>
      <c r="P2319" s="16" t="s">
        <v>78</v>
      </c>
      <c r="Q2319" s="16" t="s">
        <v>78</v>
      </c>
      <c r="R2319" s="16" t="s">
        <v>78</v>
      </c>
      <c r="S2319" s="16" t="s">
        <v>79</v>
      </c>
      <c r="T2319" s="14" t="s">
        <v>90</v>
      </c>
      <c r="U2319" s="13" t="s">
        <v>640</v>
      </c>
      <c r="V2319" s="14" t="s">
        <v>641</v>
      </c>
      <c r="W2319" s="13" t="s">
        <v>83</v>
      </c>
      <c r="X2319" s="17" t="s">
        <v>642</v>
      </c>
      <c r="Y2319" s="14">
        <v>505</v>
      </c>
      <c r="Z2319" s="14" t="s">
        <v>643</v>
      </c>
      <c r="AA2319" s="13" t="s">
        <v>107</v>
      </c>
      <c r="AB2319" s="18" t="s">
        <v>108</v>
      </c>
      <c r="AC2319" s="4">
        <f t="shared" si="360"/>
        <v>1</v>
      </c>
      <c r="AD2319" s="2">
        <f>IF(COUNTIF(D$2:D2319,D2319)&gt;1,0,1)</f>
        <v>0</v>
      </c>
      <c r="AG2319" s="2">
        <f t="shared" si="361"/>
        <v>0</v>
      </c>
      <c r="AH2319" s="2">
        <f t="shared" si="367"/>
        <v>0</v>
      </c>
      <c r="AI2319" s="2">
        <f t="shared" si="362"/>
        <v>0</v>
      </c>
      <c r="AJ2319" s="44" t="str">
        <f t="shared" si="363"/>
        <v>48981503J30417127H</v>
      </c>
      <c r="AK2319" s="2">
        <f>IF(COUNTIF(AJ$2:AJ2319,AJ2319)&gt;1,0,1)</f>
        <v>1</v>
      </c>
      <c r="AL2319" s="2">
        <f t="shared" si="364"/>
        <v>0</v>
      </c>
      <c r="AM2319" s="2">
        <f t="shared" si="365"/>
        <v>0</v>
      </c>
      <c r="AN2319" s="2">
        <f t="shared" si="366"/>
        <v>0</v>
      </c>
      <c r="AO2319" s="2" t="str">
        <f>VLOOKUP(D2319,'[1]Matriculados PD 2015_2019'!$D:$F,3,0)</f>
        <v>parcial</v>
      </c>
      <c r="AP2319" s="2">
        <f t="shared" si="368"/>
        <v>0</v>
      </c>
      <c r="AQ2319" s="2">
        <f t="shared" si="369"/>
        <v>0</v>
      </c>
    </row>
    <row r="2320" spans="1:43">
      <c r="A2320">
        <v>540</v>
      </c>
      <c r="B2320" s="6" t="s">
        <v>989</v>
      </c>
      <c r="C2320" s="7" t="s">
        <v>120</v>
      </c>
      <c r="D2320" s="7" t="s">
        <v>1927</v>
      </c>
      <c r="E2320" s="7">
        <v>10366016</v>
      </c>
      <c r="F2320" s="7">
        <v>102491</v>
      </c>
      <c r="G2320" s="8" t="s">
        <v>1928</v>
      </c>
      <c r="H2320" s="7" t="s">
        <v>73</v>
      </c>
      <c r="I2320" s="7" t="s">
        <v>74</v>
      </c>
      <c r="J2320" s="8" t="s">
        <v>75</v>
      </c>
      <c r="K2320" s="8" t="s">
        <v>1929</v>
      </c>
      <c r="L2320" s="7">
        <v>2019</v>
      </c>
      <c r="M2320" s="9">
        <v>43882</v>
      </c>
      <c r="N2320" s="10" t="s">
        <v>77</v>
      </c>
      <c r="O2320" s="10">
        <v>0</v>
      </c>
      <c r="P2320" s="10" t="s">
        <v>78</v>
      </c>
      <c r="Q2320" s="10" t="s">
        <v>79</v>
      </c>
      <c r="R2320" s="10" t="s">
        <v>78</v>
      </c>
      <c r="S2320" s="10" t="s">
        <v>78</v>
      </c>
      <c r="T2320" s="8" t="s">
        <v>80</v>
      </c>
      <c r="U2320" s="7" t="s">
        <v>1930</v>
      </c>
      <c r="V2320" s="8" t="s">
        <v>1931</v>
      </c>
      <c r="W2320" s="7" t="s">
        <v>73</v>
      </c>
      <c r="X2320" s="11" t="s">
        <v>179</v>
      </c>
      <c r="Y2320" s="8">
        <v>700</v>
      </c>
      <c r="Z2320" s="8" t="s">
        <v>179</v>
      </c>
      <c r="AA2320" s="7" t="s">
        <v>107</v>
      </c>
      <c r="AB2320" s="12" t="s">
        <v>108</v>
      </c>
      <c r="AC2320" s="4">
        <f t="shared" si="360"/>
        <v>1</v>
      </c>
      <c r="AD2320" s="2">
        <f>IF(COUNTIF(D$2:D2320,D2320)&gt;1,0,1)</f>
        <v>1</v>
      </c>
      <c r="AG2320" s="2">
        <f t="shared" si="361"/>
        <v>1</v>
      </c>
      <c r="AH2320" s="2">
        <f t="shared" si="367"/>
        <v>0</v>
      </c>
      <c r="AI2320" s="2">
        <f t="shared" si="362"/>
        <v>1</v>
      </c>
      <c r="AJ2320" s="44" t="str">
        <f t="shared" si="363"/>
        <v>70580454D30452993G</v>
      </c>
      <c r="AK2320" s="2">
        <f>IF(COUNTIF(AJ$2:AJ2320,AJ2320)&gt;1,0,1)</f>
        <v>1</v>
      </c>
      <c r="AL2320" s="2">
        <f t="shared" si="364"/>
        <v>1</v>
      </c>
      <c r="AM2320" s="2">
        <f t="shared" si="365"/>
        <v>0</v>
      </c>
      <c r="AN2320" s="2">
        <f t="shared" si="366"/>
        <v>0</v>
      </c>
      <c r="AO2320" s="2" t="str">
        <f>VLOOKUP(D2320,'[1]Matriculados PD 2015_2019'!$D:$F,3,0)</f>
        <v>completo</v>
      </c>
      <c r="AP2320" s="2">
        <f t="shared" si="368"/>
        <v>1</v>
      </c>
      <c r="AQ2320" s="2">
        <f t="shared" si="369"/>
        <v>0</v>
      </c>
    </row>
    <row r="2321" spans="1:43">
      <c r="A2321">
        <v>540</v>
      </c>
      <c r="B2321" s="5" t="s">
        <v>989</v>
      </c>
      <c r="C2321" s="13" t="s">
        <v>120</v>
      </c>
      <c r="D2321" s="13" t="s">
        <v>1927</v>
      </c>
      <c r="E2321" s="13">
        <v>10366016</v>
      </c>
      <c r="F2321" s="13">
        <v>102491</v>
      </c>
      <c r="G2321" s="14" t="s">
        <v>1928</v>
      </c>
      <c r="H2321" s="13" t="s">
        <v>73</v>
      </c>
      <c r="I2321" s="13" t="s">
        <v>74</v>
      </c>
      <c r="J2321" s="14" t="s">
        <v>75</v>
      </c>
      <c r="K2321" s="14" t="s">
        <v>1929</v>
      </c>
      <c r="L2321" s="13">
        <v>2019</v>
      </c>
      <c r="M2321" s="15">
        <v>43882</v>
      </c>
      <c r="N2321" s="16" t="s">
        <v>77</v>
      </c>
      <c r="O2321" s="16">
        <v>0</v>
      </c>
      <c r="P2321" s="16" t="s">
        <v>78</v>
      </c>
      <c r="Q2321" s="16" t="s">
        <v>79</v>
      </c>
      <c r="R2321" s="16" t="s">
        <v>78</v>
      </c>
      <c r="S2321" s="16" t="s">
        <v>78</v>
      </c>
      <c r="T2321" s="14" t="s">
        <v>80</v>
      </c>
      <c r="U2321" s="13" t="s">
        <v>994</v>
      </c>
      <c r="V2321" s="14" t="s">
        <v>995</v>
      </c>
      <c r="W2321" s="13" t="s">
        <v>73</v>
      </c>
      <c r="X2321" s="17" t="s">
        <v>179</v>
      </c>
      <c r="Y2321" s="14">
        <v>700</v>
      </c>
      <c r="Z2321" s="14" t="s">
        <v>179</v>
      </c>
      <c r="AA2321" s="13" t="s">
        <v>107</v>
      </c>
      <c r="AB2321" s="18" t="s">
        <v>108</v>
      </c>
      <c r="AC2321" s="4">
        <f t="shared" si="360"/>
        <v>1</v>
      </c>
      <c r="AD2321" s="2">
        <f>IF(COUNTIF(D$2:D2321,D2321)&gt;1,0,1)</f>
        <v>0</v>
      </c>
      <c r="AG2321" s="2">
        <f t="shared" si="361"/>
        <v>0</v>
      </c>
      <c r="AH2321" s="2">
        <f t="shared" si="367"/>
        <v>0</v>
      </c>
      <c r="AI2321" s="2">
        <f t="shared" si="362"/>
        <v>0</v>
      </c>
      <c r="AJ2321" s="44" t="str">
        <f t="shared" si="363"/>
        <v>70580454D30521700X</v>
      </c>
      <c r="AK2321" s="2">
        <f>IF(COUNTIF(AJ$2:AJ2321,AJ2321)&gt;1,0,1)</f>
        <v>1</v>
      </c>
      <c r="AL2321" s="2">
        <f t="shared" si="364"/>
        <v>0</v>
      </c>
      <c r="AM2321" s="2">
        <f t="shared" si="365"/>
        <v>0</v>
      </c>
      <c r="AN2321" s="2">
        <f t="shared" si="366"/>
        <v>0</v>
      </c>
      <c r="AO2321" s="2" t="str">
        <f>VLOOKUP(D2321,'[1]Matriculados PD 2015_2019'!$D:$F,3,0)</f>
        <v>completo</v>
      </c>
      <c r="AP2321" s="2">
        <f t="shared" si="368"/>
        <v>0</v>
      </c>
      <c r="AQ2321" s="2">
        <f t="shared" si="369"/>
        <v>0</v>
      </c>
    </row>
    <row r="2322" spans="1:43">
      <c r="A2322">
        <v>540</v>
      </c>
      <c r="B2322" s="6" t="s">
        <v>989</v>
      </c>
      <c r="C2322" s="7" t="s">
        <v>120</v>
      </c>
      <c r="D2322" s="7" t="s">
        <v>1927</v>
      </c>
      <c r="E2322" s="7">
        <v>10366016</v>
      </c>
      <c r="F2322" s="7">
        <v>102491</v>
      </c>
      <c r="G2322" s="8" t="s">
        <v>1928</v>
      </c>
      <c r="H2322" s="7" t="s">
        <v>73</v>
      </c>
      <c r="I2322" s="7" t="s">
        <v>74</v>
      </c>
      <c r="J2322" s="8" t="s">
        <v>75</v>
      </c>
      <c r="K2322" s="8" t="s">
        <v>1929</v>
      </c>
      <c r="L2322" s="7">
        <v>2019</v>
      </c>
      <c r="M2322" s="9">
        <v>43882</v>
      </c>
      <c r="N2322" s="10" t="s">
        <v>77</v>
      </c>
      <c r="O2322" s="10">
        <v>0</v>
      </c>
      <c r="P2322" s="10" t="s">
        <v>78</v>
      </c>
      <c r="Q2322" s="10" t="s">
        <v>79</v>
      </c>
      <c r="R2322" s="10" t="s">
        <v>78</v>
      </c>
      <c r="S2322" s="10" t="s">
        <v>78</v>
      </c>
      <c r="T2322" s="8" t="s">
        <v>80</v>
      </c>
      <c r="U2322" s="7" t="s">
        <v>1932</v>
      </c>
      <c r="V2322" s="8" t="s">
        <v>1933</v>
      </c>
      <c r="W2322" s="7"/>
      <c r="X2322" s="11"/>
      <c r="Y2322" s="8"/>
      <c r="Z2322" s="8"/>
      <c r="AA2322" s="7"/>
      <c r="AB2322" s="12"/>
      <c r="AC2322" s="4">
        <f t="shared" si="360"/>
        <v>1</v>
      </c>
      <c r="AD2322" s="2">
        <f>IF(COUNTIF(D$2:D2322,D2322)&gt;1,0,1)</f>
        <v>0</v>
      </c>
      <c r="AG2322" s="2">
        <f t="shared" si="361"/>
        <v>0</v>
      </c>
      <c r="AH2322" s="2">
        <f t="shared" si="367"/>
        <v>0</v>
      </c>
      <c r="AI2322" s="2">
        <f t="shared" si="362"/>
        <v>0</v>
      </c>
      <c r="AJ2322" s="44" t="str">
        <f t="shared" si="363"/>
        <v>70580454D70642722Q</v>
      </c>
      <c r="AK2322" s="2">
        <f>IF(COUNTIF(AJ$2:AJ2322,AJ2322)&gt;1,0,1)</f>
        <v>1</v>
      </c>
      <c r="AL2322" s="2">
        <f t="shared" si="364"/>
        <v>0</v>
      </c>
      <c r="AM2322" s="2">
        <f t="shared" si="365"/>
        <v>0</v>
      </c>
      <c r="AN2322" s="2">
        <f t="shared" si="366"/>
        <v>0</v>
      </c>
      <c r="AO2322" s="2" t="str">
        <f>VLOOKUP(D2322,'[1]Matriculados PD 2015_2019'!$D:$F,3,0)</f>
        <v>completo</v>
      </c>
      <c r="AP2322" s="2">
        <f t="shared" si="368"/>
        <v>0</v>
      </c>
      <c r="AQ2322" s="2">
        <f t="shared" si="369"/>
        <v>0</v>
      </c>
    </row>
    <row r="2323" spans="1:43">
      <c r="A2323">
        <v>540</v>
      </c>
      <c r="B2323" s="5" t="s">
        <v>989</v>
      </c>
      <c r="C2323" s="13" t="s">
        <v>120</v>
      </c>
      <c r="D2323" s="13" t="s">
        <v>1927</v>
      </c>
      <c r="E2323" s="13">
        <v>10366016</v>
      </c>
      <c r="F2323" s="13">
        <v>102491</v>
      </c>
      <c r="G2323" s="14" t="s">
        <v>1928</v>
      </c>
      <c r="H2323" s="13" t="s">
        <v>73</v>
      </c>
      <c r="I2323" s="13" t="s">
        <v>74</v>
      </c>
      <c r="J2323" s="14" t="s">
        <v>75</v>
      </c>
      <c r="K2323" s="14" t="s">
        <v>1929</v>
      </c>
      <c r="L2323" s="13">
        <v>2019</v>
      </c>
      <c r="M2323" s="15">
        <v>43882</v>
      </c>
      <c r="N2323" s="16" t="s">
        <v>77</v>
      </c>
      <c r="O2323" s="16">
        <v>0</v>
      </c>
      <c r="P2323" s="16" t="s">
        <v>78</v>
      </c>
      <c r="Q2323" s="16" t="s">
        <v>79</v>
      </c>
      <c r="R2323" s="16" t="s">
        <v>78</v>
      </c>
      <c r="S2323" s="16" t="s">
        <v>78</v>
      </c>
      <c r="T2323" s="14" t="s">
        <v>90</v>
      </c>
      <c r="U2323" s="13" t="s">
        <v>994</v>
      </c>
      <c r="V2323" s="14" t="s">
        <v>995</v>
      </c>
      <c r="W2323" s="13" t="s">
        <v>73</v>
      </c>
      <c r="X2323" s="17" t="s">
        <v>179</v>
      </c>
      <c r="Y2323" s="14">
        <v>700</v>
      </c>
      <c r="Z2323" s="14" t="s">
        <v>179</v>
      </c>
      <c r="AA2323" s="13" t="s">
        <v>107</v>
      </c>
      <c r="AB2323" s="18" t="s">
        <v>108</v>
      </c>
      <c r="AC2323" s="4">
        <f t="shared" si="360"/>
        <v>1</v>
      </c>
      <c r="AD2323" s="2">
        <f>IF(COUNTIF(D$2:D2323,D2323)&gt;1,0,1)</f>
        <v>0</v>
      </c>
      <c r="AG2323" s="2">
        <f t="shared" si="361"/>
        <v>0</v>
      </c>
      <c r="AH2323" s="2">
        <f t="shared" si="367"/>
        <v>0</v>
      </c>
      <c r="AI2323" s="2">
        <f t="shared" si="362"/>
        <v>0</v>
      </c>
      <c r="AJ2323" s="44" t="str">
        <f t="shared" si="363"/>
        <v>70580454D30521700X</v>
      </c>
      <c r="AK2323" s="2">
        <f>IF(COUNTIF(AJ$2:AJ2323,AJ2323)&gt;1,0,1)</f>
        <v>0</v>
      </c>
      <c r="AL2323" s="2">
        <f t="shared" si="364"/>
        <v>0</v>
      </c>
      <c r="AM2323" s="2">
        <f t="shared" si="365"/>
        <v>0</v>
      </c>
      <c r="AN2323" s="2">
        <f t="shared" si="366"/>
        <v>0</v>
      </c>
      <c r="AO2323" s="2" t="str">
        <f>VLOOKUP(D2323,'[1]Matriculados PD 2015_2019'!$D:$F,3,0)</f>
        <v>completo</v>
      </c>
      <c r="AP2323" s="2">
        <f t="shared" si="368"/>
        <v>0</v>
      </c>
      <c r="AQ2323" s="2">
        <f t="shared" si="369"/>
        <v>0</v>
      </c>
    </row>
    <row r="2324" spans="1:43">
      <c r="A2324">
        <v>531</v>
      </c>
      <c r="B2324" s="6" t="s">
        <v>277</v>
      </c>
      <c r="C2324" s="7" t="s">
        <v>120</v>
      </c>
      <c r="D2324" s="7" t="s">
        <v>1287</v>
      </c>
      <c r="E2324" s="7">
        <v>20023480</v>
      </c>
      <c r="F2324" s="7">
        <v>102482</v>
      </c>
      <c r="G2324" s="8" t="s">
        <v>1288</v>
      </c>
      <c r="H2324" s="7" t="s">
        <v>83</v>
      </c>
      <c r="I2324" s="7" t="s">
        <v>74</v>
      </c>
      <c r="J2324" s="8" t="s">
        <v>75</v>
      </c>
      <c r="K2324" s="8" t="s">
        <v>1289</v>
      </c>
      <c r="L2324" s="7">
        <v>2019</v>
      </c>
      <c r="M2324" s="9">
        <v>44099</v>
      </c>
      <c r="N2324" s="10" t="s">
        <v>77</v>
      </c>
      <c r="O2324" s="10">
        <v>0</v>
      </c>
      <c r="P2324" s="10" t="s">
        <v>78</v>
      </c>
      <c r="Q2324" s="10" t="s">
        <v>79</v>
      </c>
      <c r="R2324" s="10" t="s">
        <v>78</v>
      </c>
      <c r="S2324" s="10" t="s">
        <v>79</v>
      </c>
      <c r="T2324" s="8" t="s">
        <v>80</v>
      </c>
      <c r="U2324" s="7" t="s">
        <v>322</v>
      </c>
      <c r="V2324" s="8" t="s">
        <v>323</v>
      </c>
      <c r="W2324" s="7" t="s">
        <v>83</v>
      </c>
      <c r="X2324" s="11" t="s">
        <v>283</v>
      </c>
      <c r="Y2324" s="8">
        <v>50</v>
      </c>
      <c r="Z2324" s="8" t="s">
        <v>314</v>
      </c>
      <c r="AA2324" s="7" t="s">
        <v>99</v>
      </c>
      <c r="AB2324" s="12" t="s">
        <v>100</v>
      </c>
      <c r="AC2324" s="4">
        <f t="shared" si="360"/>
        <v>1</v>
      </c>
      <c r="AD2324" s="2">
        <f>IF(COUNTIF(D$2:D2324,D2324)&gt;1,0,1)</f>
        <v>1</v>
      </c>
      <c r="AG2324" s="2">
        <f t="shared" si="361"/>
        <v>1</v>
      </c>
      <c r="AH2324" s="2">
        <f t="shared" si="367"/>
        <v>0</v>
      </c>
      <c r="AI2324" s="2">
        <f t="shared" si="362"/>
        <v>1</v>
      </c>
      <c r="AJ2324" s="44" t="str">
        <f t="shared" si="363"/>
        <v>80167708N30813254Q</v>
      </c>
      <c r="AK2324" s="2">
        <f>IF(COUNTIF(AJ$2:AJ2324,AJ2324)&gt;1,0,1)</f>
        <v>1</v>
      </c>
      <c r="AL2324" s="2">
        <f t="shared" si="364"/>
        <v>1</v>
      </c>
      <c r="AM2324" s="2">
        <f t="shared" si="365"/>
        <v>1</v>
      </c>
      <c r="AN2324" s="2">
        <f t="shared" si="366"/>
        <v>0</v>
      </c>
      <c r="AO2324" s="2" t="str">
        <f>VLOOKUP(D2324,'[1]Matriculados PD 2015_2019'!$D:$F,3,0)</f>
        <v>completo</v>
      </c>
      <c r="AP2324" s="2">
        <f t="shared" si="368"/>
        <v>1</v>
      </c>
      <c r="AQ2324" s="2">
        <f t="shared" si="369"/>
        <v>0</v>
      </c>
    </row>
    <row r="2325" spans="1:43">
      <c r="A2325">
        <v>531</v>
      </c>
      <c r="B2325" s="5" t="s">
        <v>277</v>
      </c>
      <c r="C2325" s="13" t="s">
        <v>120</v>
      </c>
      <c r="D2325" s="13" t="s">
        <v>1287</v>
      </c>
      <c r="E2325" s="13">
        <v>20023480</v>
      </c>
      <c r="F2325" s="13">
        <v>102482</v>
      </c>
      <c r="G2325" s="14" t="s">
        <v>1288</v>
      </c>
      <c r="H2325" s="13" t="s">
        <v>83</v>
      </c>
      <c r="I2325" s="13" t="s">
        <v>74</v>
      </c>
      <c r="J2325" s="14" t="s">
        <v>75</v>
      </c>
      <c r="K2325" s="14" t="s">
        <v>1289</v>
      </c>
      <c r="L2325" s="13">
        <v>2019</v>
      </c>
      <c r="M2325" s="15">
        <v>44099</v>
      </c>
      <c r="N2325" s="16" t="s">
        <v>77</v>
      </c>
      <c r="O2325" s="16">
        <v>0</v>
      </c>
      <c r="P2325" s="16" t="s">
        <v>78</v>
      </c>
      <c r="Q2325" s="16" t="s">
        <v>79</v>
      </c>
      <c r="R2325" s="16" t="s">
        <v>78</v>
      </c>
      <c r="S2325" s="16" t="s">
        <v>79</v>
      </c>
      <c r="T2325" s="14" t="s">
        <v>80</v>
      </c>
      <c r="U2325" s="13" t="s">
        <v>342</v>
      </c>
      <c r="V2325" s="14" t="s">
        <v>343</v>
      </c>
      <c r="W2325" s="13" t="s">
        <v>83</v>
      </c>
      <c r="X2325" s="17" t="s">
        <v>283</v>
      </c>
      <c r="Y2325" s="14">
        <v>50</v>
      </c>
      <c r="Z2325" s="14" t="s">
        <v>314</v>
      </c>
      <c r="AA2325" s="13" t="s">
        <v>99</v>
      </c>
      <c r="AB2325" s="18" t="s">
        <v>100</v>
      </c>
      <c r="AC2325" s="4">
        <f t="shared" si="360"/>
        <v>1</v>
      </c>
      <c r="AD2325" s="2">
        <f>IF(COUNTIF(D$2:D2325,D2325)&gt;1,0,1)</f>
        <v>0</v>
      </c>
      <c r="AG2325" s="2">
        <f t="shared" si="361"/>
        <v>0</v>
      </c>
      <c r="AH2325" s="2">
        <f t="shared" si="367"/>
        <v>0</v>
      </c>
      <c r="AI2325" s="2">
        <f t="shared" si="362"/>
        <v>0</v>
      </c>
      <c r="AJ2325" s="44" t="str">
        <f t="shared" si="363"/>
        <v>80167708N44356943V</v>
      </c>
      <c r="AK2325" s="2">
        <f>IF(COUNTIF(AJ$2:AJ2325,AJ2325)&gt;1,0,1)</f>
        <v>1</v>
      </c>
      <c r="AL2325" s="2">
        <f t="shared" si="364"/>
        <v>0</v>
      </c>
      <c r="AM2325" s="2">
        <f t="shared" si="365"/>
        <v>0</v>
      </c>
      <c r="AN2325" s="2">
        <f t="shared" si="366"/>
        <v>0</v>
      </c>
      <c r="AO2325" s="2" t="str">
        <f>VLOOKUP(D2325,'[1]Matriculados PD 2015_2019'!$D:$F,3,0)</f>
        <v>completo</v>
      </c>
      <c r="AP2325" s="2">
        <f t="shared" si="368"/>
        <v>0</v>
      </c>
      <c r="AQ2325" s="2">
        <f t="shared" si="369"/>
        <v>0</v>
      </c>
    </row>
    <row r="2326" spans="1:43">
      <c r="A2326">
        <v>531</v>
      </c>
      <c r="B2326" s="6" t="s">
        <v>277</v>
      </c>
      <c r="C2326" s="7" t="s">
        <v>120</v>
      </c>
      <c r="D2326" s="7" t="s">
        <v>1287</v>
      </c>
      <c r="E2326" s="7">
        <v>20023480</v>
      </c>
      <c r="F2326" s="7">
        <v>102482</v>
      </c>
      <c r="G2326" s="8" t="s">
        <v>1288</v>
      </c>
      <c r="H2326" s="7" t="s">
        <v>83</v>
      </c>
      <c r="I2326" s="7" t="s">
        <v>74</v>
      </c>
      <c r="J2326" s="8" t="s">
        <v>75</v>
      </c>
      <c r="K2326" s="8" t="s">
        <v>1289</v>
      </c>
      <c r="L2326" s="7">
        <v>2019</v>
      </c>
      <c r="M2326" s="9">
        <v>44099</v>
      </c>
      <c r="N2326" s="10" t="s">
        <v>77</v>
      </c>
      <c r="O2326" s="10">
        <v>0</v>
      </c>
      <c r="P2326" s="10" t="s">
        <v>78</v>
      </c>
      <c r="Q2326" s="10" t="s">
        <v>79</v>
      </c>
      <c r="R2326" s="10" t="s">
        <v>78</v>
      </c>
      <c r="S2326" s="10" t="s">
        <v>79</v>
      </c>
      <c r="T2326" s="8" t="s">
        <v>90</v>
      </c>
      <c r="U2326" s="7" t="s">
        <v>322</v>
      </c>
      <c r="V2326" s="8" t="s">
        <v>323</v>
      </c>
      <c r="W2326" s="7" t="s">
        <v>83</v>
      </c>
      <c r="X2326" s="11" t="s">
        <v>283</v>
      </c>
      <c r="Y2326" s="8">
        <v>50</v>
      </c>
      <c r="Z2326" s="8" t="s">
        <v>314</v>
      </c>
      <c r="AA2326" s="7" t="s">
        <v>99</v>
      </c>
      <c r="AB2326" s="12" t="s">
        <v>100</v>
      </c>
      <c r="AC2326" s="4">
        <f t="shared" si="360"/>
        <v>1</v>
      </c>
      <c r="AD2326" s="2">
        <f>IF(COUNTIF(D$2:D2326,D2326)&gt;1,0,1)</f>
        <v>0</v>
      </c>
      <c r="AG2326" s="2">
        <f t="shared" si="361"/>
        <v>0</v>
      </c>
      <c r="AH2326" s="2">
        <f t="shared" si="367"/>
        <v>0</v>
      </c>
      <c r="AI2326" s="2">
        <f t="shared" si="362"/>
        <v>0</v>
      </c>
      <c r="AJ2326" s="44" t="str">
        <f t="shared" si="363"/>
        <v>80167708N30813254Q</v>
      </c>
      <c r="AK2326" s="2">
        <f>IF(COUNTIF(AJ$2:AJ2326,AJ2326)&gt;1,0,1)</f>
        <v>0</v>
      </c>
      <c r="AL2326" s="2">
        <f t="shared" si="364"/>
        <v>0</v>
      </c>
      <c r="AM2326" s="2">
        <f t="shared" si="365"/>
        <v>0</v>
      </c>
      <c r="AN2326" s="2">
        <f t="shared" si="366"/>
        <v>0</v>
      </c>
      <c r="AO2326" s="2" t="str">
        <f>VLOOKUP(D2326,'[1]Matriculados PD 2015_2019'!$D:$F,3,0)</f>
        <v>completo</v>
      </c>
      <c r="AP2326" s="2">
        <f t="shared" si="368"/>
        <v>0</v>
      </c>
      <c r="AQ2326" s="2">
        <f t="shared" si="369"/>
        <v>0</v>
      </c>
    </row>
    <row r="2327" spans="1:43">
      <c r="A2327">
        <v>539</v>
      </c>
      <c r="B2327" s="5" t="s">
        <v>901</v>
      </c>
      <c r="C2327" s="13" t="s">
        <v>120</v>
      </c>
      <c r="D2327" s="13" t="s">
        <v>1839</v>
      </c>
      <c r="E2327" s="13">
        <v>20001271</v>
      </c>
      <c r="F2327" s="13">
        <v>102490</v>
      </c>
      <c r="G2327" s="14" t="s">
        <v>1840</v>
      </c>
      <c r="H2327" s="13" t="s">
        <v>73</v>
      </c>
      <c r="I2327" s="13" t="s">
        <v>74</v>
      </c>
      <c r="J2327" s="14" t="s">
        <v>75</v>
      </c>
      <c r="K2327" s="14" t="s">
        <v>1841</v>
      </c>
      <c r="L2327" s="13">
        <v>2019</v>
      </c>
      <c r="M2327" s="15">
        <v>44102</v>
      </c>
      <c r="N2327" s="16" t="s">
        <v>77</v>
      </c>
      <c r="O2327" s="16">
        <v>0</v>
      </c>
      <c r="P2327" s="16" t="s">
        <v>78</v>
      </c>
      <c r="Q2327" s="16" t="s">
        <v>79</v>
      </c>
      <c r="R2327" s="16" t="s">
        <v>78</v>
      </c>
      <c r="S2327" s="16" t="s">
        <v>79</v>
      </c>
      <c r="T2327" s="14" t="s">
        <v>80</v>
      </c>
      <c r="U2327" s="13" t="s">
        <v>1842</v>
      </c>
      <c r="V2327" s="14" t="s">
        <v>1843</v>
      </c>
      <c r="W2327" s="13" t="s">
        <v>73</v>
      </c>
      <c r="X2327" s="17" t="s">
        <v>909</v>
      </c>
      <c r="Y2327" s="14">
        <v>750</v>
      </c>
      <c r="Z2327" s="14" t="s">
        <v>909</v>
      </c>
      <c r="AA2327" s="13" t="s">
        <v>99</v>
      </c>
      <c r="AB2327" s="18" t="s">
        <v>100</v>
      </c>
      <c r="AC2327" s="4">
        <f t="shared" si="360"/>
        <v>1</v>
      </c>
      <c r="AD2327" s="2">
        <f>IF(COUNTIF(D$2:D2327,D2327)&gt;1,0,1)</f>
        <v>1</v>
      </c>
      <c r="AG2327" s="2">
        <f t="shared" si="361"/>
        <v>1</v>
      </c>
      <c r="AH2327" s="2">
        <f t="shared" si="367"/>
        <v>0</v>
      </c>
      <c r="AI2327" s="2">
        <f t="shared" si="362"/>
        <v>1</v>
      </c>
      <c r="AJ2327" s="44" t="str">
        <f t="shared" si="363"/>
        <v>50615863Q30798892Y</v>
      </c>
      <c r="AK2327" s="2">
        <f>IF(COUNTIF(AJ$2:AJ2327,AJ2327)&gt;1,0,1)</f>
        <v>1</v>
      </c>
      <c r="AL2327" s="2">
        <f t="shared" si="364"/>
        <v>1</v>
      </c>
      <c r="AM2327" s="2">
        <f t="shared" si="365"/>
        <v>1</v>
      </c>
      <c r="AN2327" s="2">
        <f t="shared" si="366"/>
        <v>0</v>
      </c>
      <c r="AO2327" s="2" t="str">
        <f>VLOOKUP(D2327,'[1]Matriculados PD 2015_2019'!$D:$F,3,0)</f>
        <v>completo</v>
      </c>
      <c r="AP2327" s="2">
        <f t="shared" si="368"/>
        <v>1</v>
      </c>
      <c r="AQ2327" s="2">
        <f t="shared" si="369"/>
        <v>0</v>
      </c>
    </row>
    <row r="2328" spans="1:43">
      <c r="A2328">
        <v>539</v>
      </c>
      <c r="B2328" s="6" t="s">
        <v>901</v>
      </c>
      <c r="C2328" s="7" t="s">
        <v>120</v>
      </c>
      <c r="D2328" s="7" t="s">
        <v>1839</v>
      </c>
      <c r="E2328" s="7">
        <v>20001271</v>
      </c>
      <c r="F2328" s="7">
        <v>102490</v>
      </c>
      <c r="G2328" s="8" t="s">
        <v>1840</v>
      </c>
      <c r="H2328" s="7" t="s">
        <v>73</v>
      </c>
      <c r="I2328" s="7" t="s">
        <v>74</v>
      </c>
      <c r="J2328" s="8" t="s">
        <v>75</v>
      </c>
      <c r="K2328" s="8" t="s">
        <v>1841</v>
      </c>
      <c r="L2328" s="7">
        <v>2019</v>
      </c>
      <c r="M2328" s="9">
        <v>44102</v>
      </c>
      <c r="N2328" s="10" t="s">
        <v>77</v>
      </c>
      <c r="O2328" s="10">
        <v>0</v>
      </c>
      <c r="P2328" s="10" t="s">
        <v>78</v>
      </c>
      <c r="Q2328" s="10" t="s">
        <v>79</v>
      </c>
      <c r="R2328" s="10" t="s">
        <v>78</v>
      </c>
      <c r="S2328" s="10" t="s">
        <v>79</v>
      </c>
      <c r="T2328" s="8" t="s">
        <v>80</v>
      </c>
      <c r="U2328" s="7" t="s">
        <v>1844</v>
      </c>
      <c r="V2328" s="8" t="s">
        <v>1845</v>
      </c>
      <c r="W2328" s="7" t="s">
        <v>73</v>
      </c>
      <c r="X2328" s="11"/>
      <c r="Y2328" s="8">
        <v>750</v>
      </c>
      <c r="Z2328" s="8" t="s">
        <v>909</v>
      </c>
      <c r="AA2328" s="7" t="s">
        <v>99</v>
      </c>
      <c r="AB2328" s="12" t="s">
        <v>100</v>
      </c>
      <c r="AC2328" s="4">
        <f t="shared" si="360"/>
        <v>1</v>
      </c>
      <c r="AD2328" s="2">
        <f>IF(COUNTIF(D$2:D2328,D2328)&gt;1,0,1)</f>
        <v>0</v>
      </c>
      <c r="AG2328" s="2">
        <f t="shared" si="361"/>
        <v>0</v>
      </c>
      <c r="AH2328" s="2">
        <f t="shared" si="367"/>
        <v>0</v>
      </c>
      <c r="AI2328" s="2">
        <f t="shared" si="362"/>
        <v>0</v>
      </c>
      <c r="AJ2328" s="44" t="str">
        <f t="shared" si="363"/>
        <v>50615863Q75116405S</v>
      </c>
      <c r="AK2328" s="2">
        <f>IF(COUNTIF(AJ$2:AJ2328,AJ2328)&gt;1,0,1)</f>
        <v>1</v>
      </c>
      <c r="AL2328" s="2">
        <f t="shared" si="364"/>
        <v>0</v>
      </c>
      <c r="AM2328" s="2">
        <f t="shared" si="365"/>
        <v>0</v>
      </c>
      <c r="AN2328" s="2">
        <f t="shared" si="366"/>
        <v>0</v>
      </c>
      <c r="AO2328" s="2" t="str">
        <f>VLOOKUP(D2328,'[1]Matriculados PD 2015_2019'!$D:$F,3,0)</f>
        <v>completo</v>
      </c>
      <c r="AP2328" s="2">
        <f t="shared" si="368"/>
        <v>0</v>
      </c>
      <c r="AQ2328" s="2">
        <f t="shared" si="369"/>
        <v>0</v>
      </c>
    </row>
    <row r="2329" spans="1:43">
      <c r="A2329">
        <v>539</v>
      </c>
      <c r="B2329" s="5" t="s">
        <v>901</v>
      </c>
      <c r="C2329" s="13" t="s">
        <v>120</v>
      </c>
      <c r="D2329" s="13" t="s">
        <v>1839</v>
      </c>
      <c r="E2329" s="13">
        <v>20001271</v>
      </c>
      <c r="F2329" s="13">
        <v>102490</v>
      </c>
      <c r="G2329" s="14" t="s">
        <v>1840</v>
      </c>
      <c r="H2329" s="13" t="s">
        <v>73</v>
      </c>
      <c r="I2329" s="13" t="s">
        <v>74</v>
      </c>
      <c r="J2329" s="14" t="s">
        <v>75</v>
      </c>
      <c r="K2329" s="14" t="s">
        <v>1841</v>
      </c>
      <c r="L2329" s="13">
        <v>2019</v>
      </c>
      <c r="M2329" s="15">
        <v>44102</v>
      </c>
      <c r="N2329" s="16" t="s">
        <v>77</v>
      </c>
      <c r="O2329" s="16">
        <v>0</v>
      </c>
      <c r="P2329" s="16" t="s">
        <v>78</v>
      </c>
      <c r="Q2329" s="16" t="s">
        <v>79</v>
      </c>
      <c r="R2329" s="16" t="s">
        <v>78</v>
      </c>
      <c r="S2329" s="16" t="s">
        <v>79</v>
      </c>
      <c r="T2329" s="14" t="s">
        <v>90</v>
      </c>
      <c r="U2329" s="13" t="s">
        <v>1842</v>
      </c>
      <c r="V2329" s="14" t="s">
        <v>1843</v>
      </c>
      <c r="W2329" s="13" t="s">
        <v>73</v>
      </c>
      <c r="X2329" s="17" t="s">
        <v>909</v>
      </c>
      <c r="Y2329" s="14">
        <v>750</v>
      </c>
      <c r="Z2329" s="14" t="s">
        <v>909</v>
      </c>
      <c r="AA2329" s="13" t="s">
        <v>99</v>
      </c>
      <c r="AB2329" s="18" t="s">
        <v>100</v>
      </c>
      <c r="AC2329" s="4">
        <f t="shared" si="360"/>
        <v>1</v>
      </c>
      <c r="AD2329" s="2">
        <f>IF(COUNTIF(D$2:D2329,D2329)&gt;1,0,1)</f>
        <v>0</v>
      </c>
      <c r="AG2329" s="2">
        <f t="shared" si="361"/>
        <v>0</v>
      </c>
      <c r="AH2329" s="2">
        <f t="shared" si="367"/>
        <v>0</v>
      </c>
      <c r="AI2329" s="2">
        <f t="shared" si="362"/>
        <v>0</v>
      </c>
      <c r="AJ2329" s="44" t="str">
        <f t="shared" si="363"/>
        <v>50615863Q30798892Y</v>
      </c>
      <c r="AK2329" s="2">
        <f>IF(COUNTIF(AJ$2:AJ2329,AJ2329)&gt;1,0,1)</f>
        <v>0</v>
      </c>
      <c r="AL2329" s="2">
        <f t="shared" si="364"/>
        <v>0</v>
      </c>
      <c r="AM2329" s="2">
        <f t="shared" si="365"/>
        <v>0</v>
      </c>
      <c r="AN2329" s="2">
        <f t="shared" si="366"/>
        <v>0</v>
      </c>
      <c r="AO2329" s="2" t="str">
        <f>VLOOKUP(D2329,'[1]Matriculados PD 2015_2019'!$D:$F,3,0)</f>
        <v>completo</v>
      </c>
      <c r="AP2329" s="2">
        <f t="shared" si="368"/>
        <v>0</v>
      </c>
      <c r="AQ2329" s="2">
        <f t="shared" si="369"/>
        <v>0</v>
      </c>
    </row>
    <row r="2330" spans="1:43">
      <c r="A2330">
        <v>532</v>
      </c>
      <c r="B2330" s="6" t="s">
        <v>413</v>
      </c>
      <c r="C2330" s="7" t="s">
        <v>120</v>
      </c>
      <c r="D2330" s="7" t="s">
        <v>1398</v>
      </c>
      <c r="E2330" s="7">
        <v>20089519</v>
      </c>
      <c r="F2330" s="7">
        <v>102483</v>
      </c>
      <c r="G2330" s="8" t="s">
        <v>1399</v>
      </c>
      <c r="H2330" s="7" t="s">
        <v>83</v>
      </c>
      <c r="I2330" s="7" t="s">
        <v>301</v>
      </c>
      <c r="J2330" s="8" t="s">
        <v>75</v>
      </c>
      <c r="K2330" s="8" t="s">
        <v>1400</v>
      </c>
      <c r="L2330" s="7">
        <v>2019</v>
      </c>
      <c r="M2330" s="9">
        <v>43749</v>
      </c>
      <c r="N2330" s="10" t="s">
        <v>77</v>
      </c>
      <c r="O2330" s="10">
        <v>0</v>
      </c>
      <c r="P2330" s="10" t="s">
        <v>78</v>
      </c>
      <c r="Q2330" s="10" t="s">
        <v>78</v>
      </c>
      <c r="R2330" s="10" t="s">
        <v>78</v>
      </c>
      <c r="S2330" s="10" t="s">
        <v>78</v>
      </c>
      <c r="T2330" s="8" t="s">
        <v>80</v>
      </c>
      <c r="U2330" s="7" t="s">
        <v>461</v>
      </c>
      <c r="V2330" s="8" t="s">
        <v>462</v>
      </c>
      <c r="W2330" s="7" t="s">
        <v>83</v>
      </c>
      <c r="X2330" s="11" t="s">
        <v>463</v>
      </c>
      <c r="Y2330" s="8">
        <v>381</v>
      </c>
      <c r="Z2330" s="8" t="s">
        <v>464</v>
      </c>
      <c r="AA2330" s="7" t="s">
        <v>263</v>
      </c>
      <c r="AB2330" s="12" t="s">
        <v>264</v>
      </c>
      <c r="AC2330" s="4">
        <f t="shared" si="360"/>
        <v>1</v>
      </c>
      <c r="AD2330" s="2">
        <f>IF(COUNTIF(D$2:D2330,D2330)&gt;1,0,1)</f>
        <v>1</v>
      </c>
      <c r="AG2330" s="2">
        <f t="shared" si="361"/>
        <v>0</v>
      </c>
      <c r="AH2330" s="2">
        <f t="shared" si="367"/>
        <v>0</v>
      </c>
      <c r="AI2330" s="2">
        <f t="shared" si="362"/>
        <v>1</v>
      </c>
      <c r="AJ2330" s="44" t="str">
        <f t="shared" si="363"/>
        <v>YA720840025953297M</v>
      </c>
      <c r="AK2330" s="2">
        <f>IF(COUNTIF(AJ$2:AJ2330,AJ2330)&gt;1,0,1)</f>
        <v>1</v>
      </c>
      <c r="AL2330" s="2">
        <f t="shared" si="364"/>
        <v>1</v>
      </c>
      <c r="AM2330" s="2">
        <f t="shared" si="365"/>
        <v>0</v>
      </c>
      <c r="AN2330" s="2">
        <f t="shared" si="366"/>
        <v>1</v>
      </c>
      <c r="AO2330" s="2" t="str">
        <f>VLOOKUP(D2330,'[1]Matriculados PD 2015_2019'!$D:$F,3,0)</f>
        <v>completo</v>
      </c>
      <c r="AP2330" s="2">
        <f t="shared" si="368"/>
        <v>1</v>
      </c>
      <c r="AQ2330" s="2">
        <f t="shared" si="369"/>
        <v>0</v>
      </c>
    </row>
    <row r="2331" spans="1:43">
      <c r="A2331">
        <v>532</v>
      </c>
      <c r="B2331" s="5" t="s">
        <v>413</v>
      </c>
      <c r="C2331" s="13" t="s">
        <v>120</v>
      </c>
      <c r="D2331" s="13" t="s">
        <v>1398</v>
      </c>
      <c r="E2331" s="13">
        <v>20089519</v>
      </c>
      <c r="F2331" s="13">
        <v>102483</v>
      </c>
      <c r="G2331" s="14" t="s">
        <v>1399</v>
      </c>
      <c r="H2331" s="13" t="s">
        <v>83</v>
      </c>
      <c r="I2331" s="13" t="s">
        <v>301</v>
      </c>
      <c r="J2331" s="14" t="s">
        <v>75</v>
      </c>
      <c r="K2331" s="14" t="s">
        <v>1400</v>
      </c>
      <c r="L2331" s="13">
        <v>2019</v>
      </c>
      <c r="M2331" s="15">
        <v>43749</v>
      </c>
      <c r="N2331" s="16" t="s">
        <v>77</v>
      </c>
      <c r="O2331" s="16">
        <v>0</v>
      </c>
      <c r="P2331" s="16" t="s">
        <v>78</v>
      </c>
      <c r="Q2331" s="16" t="s">
        <v>78</v>
      </c>
      <c r="R2331" s="16" t="s">
        <v>78</v>
      </c>
      <c r="S2331" s="16" t="s">
        <v>78</v>
      </c>
      <c r="T2331" s="14" t="s">
        <v>80</v>
      </c>
      <c r="U2331" s="13" t="s">
        <v>1401</v>
      </c>
      <c r="V2331" s="14" t="s">
        <v>1402</v>
      </c>
      <c r="W2331" s="13" t="s">
        <v>83</v>
      </c>
      <c r="X2331" s="17" t="s">
        <v>463</v>
      </c>
      <c r="Y2331" s="14">
        <v>381</v>
      </c>
      <c r="Z2331" s="14" t="s">
        <v>464</v>
      </c>
      <c r="AA2331" s="13" t="s">
        <v>263</v>
      </c>
      <c r="AB2331" s="18" t="s">
        <v>264</v>
      </c>
      <c r="AC2331" s="4">
        <f t="shared" si="360"/>
        <v>1</v>
      </c>
      <c r="AD2331" s="2">
        <f>IF(COUNTIF(D$2:D2331,D2331)&gt;1,0,1)</f>
        <v>0</v>
      </c>
      <c r="AG2331" s="2">
        <f t="shared" si="361"/>
        <v>0</v>
      </c>
      <c r="AH2331" s="2">
        <f t="shared" si="367"/>
        <v>0</v>
      </c>
      <c r="AI2331" s="2">
        <f t="shared" si="362"/>
        <v>0</v>
      </c>
      <c r="AJ2331" s="44" t="str">
        <f t="shared" si="363"/>
        <v>YA7208400Y0153714L</v>
      </c>
      <c r="AK2331" s="2">
        <f>IF(COUNTIF(AJ$2:AJ2331,AJ2331)&gt;1,0,1)</f>
        <v>1</v>
      </c>
      <c r="AL2331" s="2">
        <f t="shared" si="364"/>
        <v>0</v>
      </c>
      <c r="AM2331" s="2">
        <f t="shared" si="365"/>
        <v>0</v>
      </c>
      <c r="AN2331" s="2">
        <f t="shared" si="366"/>
        <v>0</v>
      </c>
      <c r="AO2331" s="2" t="str">
        <f>VLOOKUP(D2331,'[1]Matriculados PD 2015_2019'!$D:$F,3,0)</f>
        <v>completo</v>
      </c>
      <c r="AP2331" s="2">
        <f t="shared" si="368"/>
        <v>0</v>
      </c>
      <c r="AQ2331" s="2">
        <f t="shared" si="369"/>
        <v>0</v>
      </c>
    </row>
    <row r="2332" spans="1:43">
      <c r="A2332">
        <v>532</v>
      </c>
      <c r="B2332" s="6" t="s">
        <v>413</v>
      </c>
      <c r="C2332" s="7" t="s">
        <v>120</v>
      </c>
      <c r="D2332" s="7" t="s">
        <v>1398</v>
      </c>
      <c r="E2332" s="7">
        <v>20089519</v>
      </c>
      <c r="F2332" s="7">
        <v>102483</v>
      </c>
      <c r="G2332" s="8" t="s">
        <v>1399</v>
      </c>
      <c r="H2332" s="7" t="s">
        <v>83</v>
      </c>
      <c r="I2332" s="7" t="s">
        <v>301</v>
      </c>
      <c r="J2332" s="8" t="s">
        <v>75</v>
      </c>
      <c r="K2332" s="8" t="s">
        <v>1400</v>
      </c>
      <c r="L2332" s="7">
        <v>2019</v>
      </c>
      <c r="M2332" s="9">
        <v>43749</v>
      </c>
      <c r="N2332" s="10" t="s">
        <v>77</v>
      </c>
      <c r="O2332" s="10">
        <v>0</v>
      </c>
      <c r="P2332" s="10" t="s">
        <v>78</v>
      </c>
      <c r="Q2332" s="10" t="s">
        <v>78</v>
      </c>
      <c r="R2332" s="10" t="s">
        <v>78</v>
      </c>
      <c r="S2332" s="10" t="s">
        <v>78</v>
      </c>
      <c r="T2332" s="8" t="s">
        <v>90</v>
      </c>
      <c r="U2332" s="7" t="s">
        <v>461</v>
      </c>
      <c r="V2332" s="8" t="s">
        <v>462</v>
      </c>
      <c r="W2332" s="7" t="s">
        <v>83</v>
      </c>
      <c r="X2332" s="11" t="s">
        <v>463</v>
      </c>
      <c r="Y2332" s="8">
        <v>381</v>
      </c>
      <c r="Z2332" s="8" t="s">
        <v>464</v>
      </c>
      <c r="AA2332" s="7" t="s">
        <v>263</v>
      </c>
      <c r="AB2332" s="12" t="s">
        <v>264</v>
      </c>
      <c r="AC2332" s="4">
        <f t="shared" si="360"/>
        <v>1</v>
      </c>
      <c r="AD2332" s="2">
        <f>IF(COUNTIF(D$2:D2332,D2332)&gt;1,0,1)</f>
        <v>0</v>
      </c>
      <c r="AG2332" s="2">
        <f t="shared" si="361"/>
        <v>0</v>
      </c>
      <c r="AH2332" s="2">
        <f t="shared" si="367"/>
        <v>0</v>
      </c>
      <c r="AI2332" s="2">
        <f t="shared" si="362"/>
        <v>0</v>
      </c>
      <c r="AJ2332" s="44" t="str">
        <f t="shared" si="363"/>
        <v>YA720840025953297M</v>
      </c>
      <c r="AK2332" s="2">
        <f>IF(COUNTIF(AJ$2:AJ2332,AJ2332)&gt;1,0,1)</f>
        <v>0</v>
      </c>
      <c r="AL2332" s="2">
        <f t="shared" si="364"/>
        <v>0</v>
      </c>
      <c r="AM2332" s="2">
        <f t="shared" si="365"/>
        <v>0</v>
      </c>
      <c r="AN2332" s="2">
        <f t="shared" si="366"/>
        <v>0</v>
      </c>
      <c r="AO2332" s="2" t="str">
        <f>VLOOKUP(D2332,'[1]Matriculados PD 2015_2019'!$D:$F,3,0)</f>
        <v>completo</v>
      </c>
      <c r="AP2332" s="2">
        <f t="shared" si="368"/>
        <v>0</v>
      </c>
      <c r="AQ2332" s="2">
        <f t="shared" si="369"/>
        <v>0</v>
      </c>
    </row>
    <row r="2333" spans="1:43">
      <c r="A2333">
        <v>539</v>
      </c>
      <c r="B2333" s="6" t="s">
        <v>901</v>
      </c>
      <c r="C2333" s="7" t="s">
        <v>120</v>
      </c>
      <c r="D2333" s="7" t="s">
        <v>1846</v>
      </c>
      <c r="E2333" s="7">
        <v>10347408</v>
      </c>
      <c r="F2333" s="7">
        <v>102490</v>
      </c>
      <c r="G2333" s="8" t="s">
        <v>1847</v>
      </c>
      <c r="H2333" s="7" t="s">
        <v>73</v>
      </c>
      <c r="I2333" s="7" t="s">
        <v>74</v>
      </c>
      <c r="J2333" s="8" t="s">
        <v>75</v>
      </c>
      <c r="K2333" s="8" t="s">
        <v>1848</v>
      </c>
      <c r="L2333" s="7">
        <v>2019</v>
      </c>
      <c r="M2333" s="9">
        <v>44036</v>
      </c>
      <c r="N2333" s="10" t="s">
        <v>77</v>
      </c>
      <c r="O2333" s="10">
        <v>0</v>
      </c>
      <c r="P2333" s="10" t="s">
        <v>78</v>
      </c>
      <c r="Q2333" s="10" t="s">
        <v>78</v>
      </c>
      <c r="R2333" s="10" t="s">
        <v>78</v>
      </c>
      <c r="S2333" s="10" t="s">
        <v>79</v>
      </c>
      <c r="T2333" s="8" t="s">
        <v>80</v>
      </c>
      <c r="U2333" s="7" t="s">
        <v>1849</v>
      </c>
      <c r="V2333" s="8" t="s">
        <v>1850</v>
      </c>
      <c r="W2333" s="7" t="s">
        <v>73</v>
      </c>
      <c r="X2333" s="11" t="s">
        <v>909</v>
      </c>
      <c r="Y2333" s="8">
        <v>750</v>
      </c>
      <c r="Z2333" s="8" t="s">
        <v>909</v>
      </c>
      <c r="AA2333" s="7" t="s">
        <v>99</v>
      </c>
      <c r="AB2333" s="12" t="s">
        <v>100</v>
      </c>
      <c r="AC2333" s="4">
        <f t="shared" si="360"/>
        <v>1</v>
      </c>
      <c r="AD2333" s="2">
        <f>IF(COUNTIF(D$2:D2333,D2333)&gt;1,0,1)</f>
        <v>1</v>
      </c>
      <c r="AG2333" s="2">
        <f t="shared" si="361"/>
        <v>0</v>
      </c>
      <c r="AH2333" s="2">
        <f t="shared" si="367"/>
        <v>0</v>
      </c>
      <c r="AI2333" s="2">
        <f t="shared" si="362"/>
        <v>1</v>
      </c>
      <c r="AJ2333" s="44" t="str">
        <f t="shared" si="363"/>
        <v>53592570V30507118X</v>
      </c>
      <c r="AK2333" s="2">
        <f>IF(COUNTIF(AJ$2:AJ2333,AJ2333)&gt;1,0,1)</f>
        <v>1</v>
      </c>
      <c r="AL2333" s="2">
        <f t="shared" si="364"/>
        <v>1</v>
      </c>
      <c r="AM2333" s="2">
        <f t="shared" si="365"/>
        <v>1</v>
      </c>
      <c r="AN2333" s="2">
        <f t="shared" si="366"/>
        <v>0</v>
      </c>
      <c r="AO2333" s="2">
        <f>VLOOKUP(D2333,'[1]Matriculados PD 2015_2019'!$D:$F,3,0)</f>
        <v>0</v>
      </c>
      <c r="AP2333" s="2">
        <f t="shared" si="368"/>
        <v>0</v>
      </c>
      <c r="AQ2333" s="2">
        <f t="shared" si="369"/>
        <v>0</v>
      </c>
    </row>
    <row r="2334" spans="1:43">
      <c r="A2334">
        <v>539</v>
      </c>
      <c r="B2334" s="5" t="s">
        <v>901</v>
      </c>
      <c r="C2334" s="13" t="s">
        <v>120</v>
      </c>
      <c r="D2334" s="13" t="s">
        <v>1846</v>
      </c>
      <c r="E2334" s="13">
        <v>10347408</v>
      </c>
      <c r="F2334" s="13">
        <v>102490</v>
      </c>
      <c r="G2334" s="14" t="s">
        <v>1847</v>
      </c>
      <c r="H2334" s="13" t="s">
        <v>73</v>
      </c>
      <c r="I2334" s="13" t="s">
        <v>74</v>
      </c>
      <c r="J2334" s="14" t="s">
        <v>75</v>
      </c>
      <c r="K2334" s="14" t="s">
        <v>1848</v>
      </c>
      <c r="L2334" s="13">
        <v>2019</v>
      </c>
      <c r="M2334" s="15">
        <v>44036</v>
      </c>
      <c r="N2334" s="16" t="s">
        <v>77</v>
      </c>
      <c r="O2334" s="16">
        <v>0</v>
      </c>
      <c r="P2334" s="16" t="s">
        <v>78</v>
      </c>
      <c r="Q2334" s="16" t="s">
        <v>78</v>
      </c>
      <c r="R2334" s="16" t="s">
        <v>78</v>
      </c>
      <c r="S2334" s="16" t="s">
        <v>79</v>
      </c>
      <c r="T2334" s="14" t="s">
        <v>80</v>
      </c>
      <c r="U2334" s="13" t="s">
        <v>1851</v>
      </c>
      <c r="V2334" s="14" t="s">
        <v>1852</v>
      </c>
      <c r="W2334" s="13"/>
      <c r="X2334" s="17"/>
      <c r="Y2334" s="14"/>
      <c r="Z2334" s="14"/>
      <c r="AA2334" s="13"/>
      <c r="AB2334" s="18"/>
      <c r="AC2334" s="4">
        <f t="shared" si="360"/>
        <v>1</v>
      </c>
      <c r="AD2334" s="2">
        <f>IF(COUNTIF(D$2:D2334,D2334)&gt;1,0,1)</f>
        <v>0</v>
      </c>
      <c r="AG2334" s="2">
        <f t="shared" si="361"/>
        <v>0</v>
      </c>
      <c r="AH2334" s="2">
        <f t="shared" si="367"/>
        <v>0</v>
      </c>
      <c r="AI2334" s="2">
        <f t="shared" si="362"/>
        <v>0</v>
      </c>
      <c r="AJ2334" s="44" t="str">
        <f t="shared" si="363"/>
        <v>53592570V45740991V</v>
      </c>
      <c r="AK2334" s="2">
        <f>IF(COUNTIF(AJ$2:AJ2334,AJ2334)&gt;1,0,1)</f>
        <v>1</v>
      </c>
      <c r="AL2334" s="2">
        <f t="shared" si="364"/>
        <v>0</v>
      </c>
      <c r="AM2334" s="2">
        <f t="shared" si="365"/>
        <v>0</v>
      </c>
      <c r="AN2334" s="2">
        <f t="shared" si="366"/>
        <v>0</v>
      </c>
      <c r="AO2334" s="2">
        <f>VLOOKUP(D2334,'[1]Matriculados PD 2015_2019'!$D:$F,3,0)</f>
        <v>0</v>
      </c>
      <c r="AP2334" s="2">
        <f t="shared" si="368"/>
        <v>0</v>
      </c>
      <c r="AQ2334" s="2">
        <f t="shared" si="369"/>
        <v>0</v>
      </c>
    </row>
    <row r="2335" spans="1:43">
      <c r="A2335">
        <v>539</v>
      </c>
      <c r="B2335" s="6" t="s">
        <v>901</v>
      </c>
      <c r="C2335" s="7" t="s">
        <v>120</v>
      </c>
      <c r="D2335" s="7" t="s">
        <v>1846</v>
      </c>
      <c r="E2335" s="7">
        <v>10347408</v>
      </c>
      <c r="F2335" s="7">
        <v>102490</v>
      </c>
      <c r="G2335" s="8" t="s">
        <v>1847</v>
      </c>
      <c r="H2335" s="7" t="s">
        <v>73</v>
      </c>
      <c r="I2335" s="7" t="s">
        <v>74</v>
      </c>
      <c r="J2335" s="8" t="s">
        <v>75</v>
      </c>
      <c r="K2335" s="8" t="s">
        <v>1848</v>
      </c>
      <c r="L2335" s="7">
        <v>2019</v>
      </c>
      <c r="M2335" s="9">
        <v>44036</v>
      </c>
      <c r="N2335" s="10" t="s">
        <v>77</v>
      </c>
      <c r="O2335" s="10">
        <v>0</v>
      </c>
      <c r="P2335" s="10" t="s">
        <v>78</v>
      </c>
      <c r="Q2335" s="10" t="s">
        <v>78</v>
      </c>
      <c r="R2335" s="10" t="s">
        <v>78</v>
      </c>
      <c r="S2335" s="10" t="s">
        <v>79</v>
      </c>
      <c r="T2335" s="8" t="s">
        <v>90</v>
      </c>
      <c r="U2335" s="7" t="s">
        <v>1849</v>
      </c>
      <c r="V2335" s="8" t="s">
        <v>1850</v>
      </c>
      <c r="W2335" s="7" t="s">
        <v>73</v>
      </c>
      <c r="X2335" s="11" t="s">
        <v>909</v>
      </c>
      <c r="Y2335" s="8">
        <v>750</v>
      </c>
      <c r="Z2335" s="8" t="s">
        <v>909</v>
      </c>
      <c r="AA2335" s="7" t="s">
        <v>99</v>
      </c>
      <c r="AB2335" s="12" t="s">
        <v>100</v>
      </c>
      <c r="AC2335" s="4">
        <f t="shared" si="360"/>
        <v>1</v>
      </c>
      <c r="AD2335" s="2">
        <f>IF(COUNTIF(D$2:D2335,D2335)&gt;1,0,1)</f>
        <v>0</v>
      </c>
      <c r="AG2335" s="2">
        <f t="shared" si="361"/>
        <v>0</v>
      </c>
      <c r="AH2335" s="2">
        <f t="shared" si="367"/>
        <v>0</v>
      </c>
      <c r="AI2335" s="2">
        <f t="shared" si="362"/>
        <v>0</v>
      </c>
      <c r="AJ2335" s="44" t="str">
        <f t="shared" si="363"/>
        <v>53592570V30507118X</v>
      </c>
      <c r="AK2335" s="2">
        <f>IF(COUNTIF(AJ$2:AJ2335,AJ2335)&gt;1,0,1)</f>
        <v>0</v>
      </c>
      <c r="AL2335" s="2">
        <f t="shared" si="364"/>
        <v>0</v>
      </c>
      <c r="AM2335" s="2">
        <f t="shared" si="365"/>
        <v>0</v>
      </c>
      <c r="AN2335" s="2">
        <f t="shared" si="366"/>
        <v>0</v>
      </c>
      <c r="AO2335" s="2">
        <f>VLOOKUP(D2335,'[1]Matriculados PD 2015_2019'!$D:$F,3,0)</f>
        <v>0</v>
      </c>
      <c r="AP2335" s="2">
        <f t="shared" si="368"/>
        <v>0</v>
      </c>
      <c r="AQ2335" s="2">
        <f t="shared" si="369"/>
        <v>0</v>
      </c>
    </row>
    <row r="2336" spans="1:43">
      <c r="A2336">
        <v>531</v>
      </c>
      <c r="B2336" s="6" t="s">
        <v>277</v>
      </c>
      <c r="C2336" s="7" t="s">
        <v>120</v>
      </c>
      <c r="D2336" s="7" t="s">
        <v>1213</v>
      </c>
      <c r="E2336" s="7">
        <v>10450638</v>
      </c>
      <c r="F2336" s="7">
        <v>102482</v>
      </c>
      <c r="G2336" s="8" t="s">
        <v>1214</v>
      </c>
      <c r="H2336" s="7" t="s">
        <v>83</v>
      </c>
      <c r="I2336" s="7" t="s">
        <v>74</v>
      </c>
      <c r="J2336" s="8" t="s">
        <v>75</v>
      </c>
      <c r="K2336" s="8" t="s">
        <v>1215</v>
      </c>
      <c r="L2336" s="7">
        <v>2019</v>
      </c>
      <c r="M2336" s="9">
        <v>43818</v>
      </c>
      <c r="N2336" s="10" t="s">
        <v>77</v>
      </c>
      <c r="O2336" s="10">
        <v>0</v>
      </c>
      <c r="P2336" s="10" t="s">
        <v>78</v>
      </c>
      <c r="Q2336" s="10" t="s">
        <v>79</v>
      </c>
      <c r="R2336" s="10" t="s">
        <v>78</v>
      </c>
      <c r="S2336" s="10" t="s">
        <v>78</v>
      </c>
      <c r="T2336" s="8" t="s">
        <v>80</v>
      </c>
      <c r="U2336" s="7" t="s">
        <v>1216</v>
      </c>
      <c r="V2336" s="8" t="s">
        <v>1217</v>
      </c>
      <c r="W2336" s="7" t="s">
        <v>83</v>
      </c>
      <c r="X2336" s="11" t="s">
        <v>3092</v>
      </c>
      <c r="Y2336" s="8">
        <v>443</v>
      </c>
      <c r="Z2336" s="8" t="s">
        <v>1218</v>
      </c>
      <c r="AA2336" s="7" t="s">
        <v>79</v>
      </c>
      <c r="AB2336" s="12" t="s">
        <v>86</v>
      </c>
      <c r="AC2336" s="4">
        <f t="shared" si="360"/>
        <v>1</v>
      </c>
      <c r="AD2336" s="2">
        <f>IF(COUNTIF(D$2:D2336,D2336)&gt;1,0,1)</f>
        <v>1</v>
      </c>
      <c r="AG2336" s="2">
        <f t="shared" si="361"/>
        <v>1</v>
      </c>
      <c r="AH2336" s="2">
        <f t="shared" si="367"/>
        <v>0</v>
      </c>
      <c r="AI2336" s="2">
        <f t="shared" si="362"/>
        <v>1</v>
      </c>
      <c r="AJ2336" s="44" t="str">
        <f t="shared" si="363"/>
        <v>30984587E30449686D</v>
      </c>
      <c r="AK2336" s="2">
        <f>IF(COUNTIF(AJ$2:AJ2336,AJ2336)&gt;1,0,1)</f>
        <v>1</v>
      </c>
      <c r="AL2336" s="2">
        <f t="shared" si="364"/>
        <v>1</v>
      </c>
      <c r="AM2336" s="2">
        <f t="shared" si="365"/>
        <v>0</v>
      </c>
      <c r="AN2336" s="2">
        <f t="shared" si="366"/>
        <v>0</v>
      </c>
      <c r="AO2336" s="2" t="str">
        <f>VLOOKUP(D2336,'[1]Matriculados PD 2015_2019'!$D:$F,3,0)</f>
        <v>completo</v>
      </c>
      <c r="AP2336" s="2">
        <f t="shared" si="368"/>
        <v>1</v>
      </c>
      <c r="AQ2336" s="2">
        <f t="shared" si="369"/>
        <v>0</v>
      </c>
    </row>
    <row r="2337" spans="1:43">
      <c r="A2337">
        <v>531</v>
      </c>
      <c r="B2337" s="5" t="s">
        <v>277</v>
      </c>
      <c r="C2337" s="13" t="s">
        <v>120</v>
      </c>
      <c r="D2337" s="13" t="s">
        <v>1213</v>
      </c>
      <c r="E2337" s="13">
        <v>10450638</v>
      </c>
      <c r="F2337" s="13">
        <v>102482</v>
      </c>
      <c r="G2337" s="14" t="s">
        <v>1214</v>
      </c>
      <c r="H2337" s="13" t="s">
        <v>83</v>
      </c>
      <c r="I2337" s="13" t="s">
        <v>74</v>
      </c>
      <c r="J2337" s="14" t="s">
        <v>75</v>
      </c>
      <c r="K2337" s="14" t="s">
        <v>1215</v>
      </c>
      <c r="L2337" s="13">
        <v>2019</v>
      </c>
      <c r="M2337" s="15">
        <v>43818</v>
      </c>
      <c r="N2337" s="16" t="s">
        <v>77</v>
      </c>
      <c r="O2337" s="16">
        <v>0</v>
      </c>
      <c r="P2337" s="16" t="s">
        <v>78</v>
      </c>
      <c r="Q2337" s="16" t="s">
        <v>79</v>
      </c>
      <c r="R2337" s="16" t="s">
        <v>78</v>
      </c>
      <c r="S2337" s="16" t="s">
        <v>78</v>
      </c>
      <c r="T2337" s="14" t="s">
        <v>80</v>
      </c>
      <c r="U2337" s="13" t="s">
        <v>1219</v>
      </c>
      <c r="V2337" s="14" t="s">
        <v>1220</v>
      </c>
      <c r="W2337" s="13"/>
      <c r="X2337" s="17"/>
      <c r="Y2337" s="14"/>
      <c r="Z2337" s="14"/>
      <c r="AA2337" s="13"/>
      <c r="AB2337" s="18"/>
      <c r="AC2337" s="4">
        <f t="shared" si="360"/>
        <v>1</v>
      </c>
      <c r="AD2337" s="2">
        <f>IF(COUNTIF(D$2:D2337,D2337)&gt;1,0,1)</f>
        <v>0</v>
      </c>
      <c r="AG2337" s="2">
        <f t="shared" si="361"/>
        <v>0</v>
      </c>
      <c r="AH2337" s="2">
        <f t="shared" si="367"/>
        <v>0</v>
      </c>
      <c r="AI2337" s="2">
        <f t="shared" si="362"/>
        <v>0</v>
      </c>
      <c r="AJ2337" s="44" t="str">
        <f t="shared" si="363"/>
        <v>30984587E30466183S</v>
      </c>
      <c r="AK2337" s="2">
        <f>IF(COUNTIF(AJ$2:AJ2337,AJ2337)&gt;1,0,1)</f>
        <v>1</v>
      </c>
      <c r="AL2337" s="2">
        <f t="shared" si="364"/>
        <v>0</v>
      </c>
      <c r="AM2337" s="2">
        <f t="shared" si="365"/>
        <v>0</v>
      </c>
      <c r="AN2337" s="2">
        <f t="shared" si="366"/>
        <v>0</v>
      </c>
      <c r="AO2337" s="2" t="str">
        <f>VLOOKUP(D2337,'[1]Matriculados PD 2015_2019'!$D:$F,3,0)</f>
        <v>completo</v>
      </c>
      <c r="AP2337" s="2">
        <f t="shared" si="368"/>
        <v>0</v>
      </c>
      <c r="AQ2337" s="2">
        <f t="shared" si="369"/>
        <v>0</v>
      </c>
    </row>
    <row r="2338" spans="1:43">
      <c r="A2338">
        <v>531</v>
      </c>
      <c r="B2338" s="6" t="s">
        <v>277</v>
      </c>
      <c r="C2338" s="7" t="s">
        <v>120</v>
      </c>
      <c r="D2338" s="7" t="s">
        <v>1213</v>
      </c>
      <c r="E2338" s="7">
        <v>10450638</v>
      </c>
      <c r="F2338" s="7">
        <v>102482</v>
      </c>
      <c r="G2338" s="8" t="s">
        <v>1214</v>
      </c>
      <c r="H2338" s="7" t="s">
        <v>83</v>
      </c>
      <c r="I2338" s="7" t="s">
        <v>74</v>
      </c>
      <c r="J2338" s="8" t="s">
        <v>75</v>
      </c>
      <c r="K2338" s="8" t="s">
        <v>1215</v>
      </c>
      <c r="L2338" s="7">
        <v>2019</v>
      </c>
      <c r="M2338" s="9">
        <v>43818</v>
      </c>
      <c r="N2338" s="10" t="s">
        <v>77</v>
      </c>
      <c r="O2338" s="10">
        <v>0</v>
      </c>
      <c r="P2338" s="10" t="s">
        <v>78</v>
      </c>
      <c r="Q2338" s="10" t="s">
        <v>79</v>
      </c>
      <c r="R2338" s="10" t="s">
        <v>78</v>
      </c>
      <c r="S2338" s="10" t="s">
        <v>78</v>
      </c>
      <c r="T2338" s="8" t="s">
        <v>90</v>
      </c>
      <c r="U2338" s="7" t="s">
        <v>1216</v>
      </c>
      <c r="V2338" s="8" t="s">
        <v>1217</v>
      </c>
      <c r="W2338" s="7" t="s">
        <v>83</v>
      </c>
      <c r="X2338" s="11" t="s">
        <v>3092</v>
      </c>
      <c r="Y2338" s="8">
        <v>443</v>
      </c>
      <c r="Z2338" s="8" t="s">
        <v>1218</v>
      </c>
      <c r="AA2338" s="7" t="s">
        <v>79</v>
      </c>
      <c r="AB2338" s="12" t="s">
        <v>86</v>
      </c>
      <c r="AC2338" s="4">
        <f t="shared" si="360"/>
        <v>1</v>
      </c>
      <c r="AD2338" s="2">
        <f>IF(COUNTIF(D$2:D2338,D2338)&gt;1,0,1)</f>
        <v>0</v>
      </c>
      <c r="AG2338" s="2">
        <f t="shared" si="361"/>
        <v>0</v>
      </c>
      <c r="AH2338" s="2">
        <f t="shared" si="367"/>
        <v>0</v>
      </c>
      <c r="AI2338" s="2">
        <f t="shared" si="362"/>
        <v>0</v>
      </c>
      <c r="AJ2338" s="44" t="str">
        <f t="shared" si="363"/>
        <v>30984587E30449686D</v>
      </c>
      <c r="AK2338" s="2">
        <f>IF(COUNTIF(AJ$2:AJ2338,AJ2338)&gt;1,0,1)</f>
        <v>0</v>
      </c>
      <c r="AL2338" s="2">
        <f t="shared" si="364"/>
        <v>0</v>
      </c>
      <c r="AM2338" s="2">
        <f t="shared" si="365"/>
        <v>0</v>
      </c>
      <c r="AN2338" s="2">
        <f t="shared" si="366"/>
        <v>0</v>
      </c>
      <c r="AO2338" s="2" t="str">
        <f>VLOOKUP(D2338,'[1]Matriculados PD 2015_2019'!$D:$F,3,0)</f>
        <v>completo</v>
      </c>
      <c r="AP2338" s="2">
        <f t="shared" si="368"/>
        <v>0</v>
      </c>
      <c r="AQ2338" s="2">
        <f t="shared" si="369"/>
        <v>0</v>
      </c>
    </row>
    <row r="2339" spans="1:43">
      <c r="A2339">
        <v>533</v>
      </c>
      <c r="B2339" s="6" t="s">
        <v>594</v>
      </c>
      <c r="C2339" s="7" t="s">
        <v>120</v>
      </c>
      <c r="D2339" s="7" t="s">
        <v>1461</v>
      </c>
      <c r="E2339" s="7">
        <v>10299278</v>
      </c>
      <c r="F2339" s="7">
        <v>102484</v>
      </c>
      <c r="G2339" s="8" t="s">
        <v>1462</v>
      </c>
      <c r="H2339" s="7" t="s">
        <v>83</v>
      </c>
      <c r="I2339" s="7" t="s">
        <v>74</v>
      </c>
      <c r="J2339" s="8" t="s">
        <v>75</v>
      </c>
      <c r="K2339" s="8" t="s">
        <v>1463</v>
      </c>
      <c r="L2339" s="7">
        <v>2019</v>
      </c>
      <c r="M2339" s="9">
        <v>43787</v>
      </c>
      <c r="N2339" s="10" t="s">
        <v>77</v>
      </c>
      <c r="O2339" s="10">
        <v>0</v>
      </c>
      <c r="P2339" s="10" t="s">
        <v>78</v>
      </c>
      <c r="Q2339" s="10" t="s">
        <v>79</v>
      </c>
      <c r="R2339" s="10" t="s">
        <v>78</v>
      </c>
      <c r="S2339" s="10" t="s">
        <v>79</v>
      </c>
      <c r="T2339" s="8" t="s">
        <v>80</v>
      </c>
      <c r="U2339" s="7" t="s">
        <v>1464</v>
      </c>
      <c r="V2339" s="8" t="s">
        <v>1465</v>
      </c>
      <c r="W2339" s="7" t="s">
        <v>83</v>
      </c>
      <c r="X2339" s="11" t="s">
        <v>1466</v>
      </c>
      <c r="Y2339" s="8">
        <v>35</v>
      </c>
      <c r="Z2339" s="8" t="s">
        <v>1467</v>
      </c>
      <c r="AA2339" s="7" t="s">
        <v>107</v>
      </c>
      <c r="AB2339" s="12" t="s">
        <v>108</v>
      </c>
      <c r="AC2339" s="4">
        <f t="shared" si="360"/>
        <v>1</v>
      </c>
      <c r="AD2339" s="2">
        <f>IF(COUNTIF(D$2:D2339,D2339)&gt;1,0,1)</f>
        <v>1</v>
      </c>
      <c r="AG2339" s="2">
        <f t="shared" si="361"/>
        <v>1</v>
      </c>
      <c r="AH2339" s="2">
        <f t="shared" si="367"/>
        <v>0</v>
      </c>
      <c r="AI2339" s="2">
        <f t="shared" si="362"/>
        <v>1</v>
      </c>
      <c r="AJ2339" s="44" t="str">
        <f t="shared" si="363"/>
        <v>45740590F23806151R</v>
      </c>
      <c r="AK2339" s="2">
        <f>IF(COUNTIF(AJ$2:AJ2339,AJ2339)&gt;1,0,1)</f>
        <v>1</v>
      </c>
      <c r="AL2339" s="2">
        <f t="shared" si="364"/>
        <v>1</v>
      </c>
      <c r="AM2339" s="2">
        <f t="shared" si="365"/>
        <v>1</v>
      </c>
      <c r="AN2339" s="2">
        <f t="shared" si="366"/>
        <v>0</v>
      </c>
      <c r="AO2339" s="2" t="str">
        <f>VLOOKUP(D2339,'[1]Matriculados PD 2015_2019'!$D:$F,3,0)</f>
        <v>completo</v>
      </c>
      <c r="AP2339" s="2">
        <f t="shared" si="368"/>
        <v>1</v>
      </c>
      <c r="AQ2339" s="2">
        <f t="shared" si="369"/>
        <v>0</v>
      </c>
    </row>
    <row r="2340" spans="1:43">
      <c r="A2340">
        <v>533</v>
      </c>
      <c r="B2340" s="5" t="s">
        <v>594</v>
      </c>
      <c r="C2340" s="13" t="s">
        <v>120</v>
      </c>
      <c r="D2340" s="13" t="s">
        <v>1461</v>
      </c>
      <c r="E2340" s="13">
        <v>10299278</v>
      </c>
      <c r="F2340" s="13">
        <v>102484</v>
      </c>
      <c r="G2340" s="14" t="s">
        <v>1462</v>
      </c>
      <c r="H2340" s="13" t="s">
        <v>83</v>
      </c>
      <c r="I2340" s="13" t="s">
        <v>74</v>
      </c>
      <c r="J2340" s="14" t="s">
        <v>75</v>
      </c>
      <c r="K2340" s="14" t="s">
        <v>1463</v>
      </c>
      <c r="L2340" s="13">
        <v>2019</v>
      </c>
      <c r="M2340" s="15">
        <v>43787</v>
      </c>
      <c r="N2340" s="16" t="s">
        <v>77</v>
      </c>
      <c r="O2340" s="16">
        <v>0</v>
      </c>
      <c r="P2340" s="16" t="s">
        <v>78</v>
      </c>
      <c r="Q2340" s="16" t="s">
        <v>79</v>
      </c>
      <c r="R2340" s="16" t="s">
        <v>78</v>
      </c>
      <c r="S2340" s="16" t="s">
        <v>79</v>
      </c>
      <c r="T2340" s="14" t="s">
        <v>80</v>
      </c>
      <c r="U2340" s="13" t="s">
        <v>1468</v>
      </c>
      <c r="V2340" s="14" t="s">
        <v>1469</v>
      </c>
      <c r="W2340" s="13" t="s">
        <v>83</v>
      </c>
      <c r="X2340" s="17" t="s">
        <v>1466</v>
      </c>
      <c r="Y2340" s="14">
        <v>35</v>
      </c>
      <c r="Z2340" s="14" t="s">
        <v>1467</v>
      </c>
      <c r="AA2340" s="13" t="s">
        <v>107</v>
      </c>
      <c r="AB2340" s="18" t="s">
        <v>108</v>
      </c>
      <c r="AC2340" s="4">
        <f t="shared" si="360"/>
        <v>1</v>
      </c>
      <c r="AD2340" s="2">
        <f>IF(COUNTIF(D$2:D2340,D2340)&gt;1,0,1)</f>
        <v>0</v>
      </c>
      <c r="AG2340" s="2">
        <f t="shared" si="361"/>
        <v>0</v>
      </c>
      <c r="AH2340" s="2">
        <f t="shared" si="367"/>
        <v>0</v>
      </c>
      <c r="AI2340" s="2">
        <f t="shared" si="362"/>
        <v>0</v>
      </c>
      <c r="AJ2340" s="44" t="str">
        <f t="shared" si="363"/>
        <v>45740590F26487222P</v>
      </c>
      <c r="AK2340" s="2">
        <f>IF(COUNTIF(AJ$2:AJ2340,AJ2340)&gt;1,0,1)</f>
        <v>1</v>
      </c>
      <c r="AL2340" s="2">
        <f t="shared" si="364"/>
        <v>0</v>
      </c>
      <c r="AM2340" s="2">
        <f t="shared" si="365"/>
        <v>0</v>
      </c>
      <c r="AN2340" s="2">
        <f t="shared" si="366"/>
        <v>0</v>
      </c>
      <c r="AO2340" s="2" t="str">
        <f>VLOOKUP(D2340,'[1]Matriculados PD 2015_2019'!$D:$F,3,0)</f>
        <v>completo</v>
      </c>
      <c r="AP2340" s="2">
        <f t="shared" si="368"/>
        <v>0</v>
      </c>
      <c r="AQ2340" s="2">
        <f t="shared" si="369"/>
        <v>0</v>
      </c>
    </row>
    <row r="2341" spans="1:43">
      <c r="A2341">
        <v>533</v>
      </c>
      <c r="B2341" s="6" t="s">
        <v>594</v>
      </c>
      <c r="C2341" s="7" t="s">
        <v>120</v>
      </c>
      <c r="D2341" s="7" t="s">
        <v>1461</v>
      </c>
      <c r="E2341" s="7">
        <v>10299278</v>
      </c>
      <c r="F2341" s="7">
        <v>102484</v>
      </c>
      <c r="G2341" s="8" t="s">
        <v>1462</v>
      </c>
      <c r="H2341" s="7" t="s">
        <v>83</v>
      </c>
      <c r="I2341" s="7" t="s">
        <v>74</v>
      </c>
      <c r="J2341" s="8" t="s">
        <v>75</v>
      </c>
      <c r="K2341" s="8" t="s">
        <v>1463</v>
      </c>
      <c r="L2341" s="7">
        <v>2019</v>
      </c>
      <c r="M2341" s="9">
        <v>43787</v>
      </c>
      <c r="N2341" s="10" t="s">
        <v>77</v>
      </c>
      <c r="O2341" s="10">
        <v>0</v>
      </c>
      <c r="P2341" s="10" t="s">
        <v>78</v>
      </c>
      <c r="Q2341" s="10" t="s">
        <v>79</v>
      </c>
      <c r="R2341" s="10" t="s">
        <v>78</v>
      </c>
      <c r="S2341" s="10" t="s">
        <v>79</v>
      </c>
      <c r="T2341" s="8" t="s">
        <v>90</v>
      </c>
      <c r="U2341" s="7" t="s">
        <v>1468</v>
      </c>
      <c r="V2341" s="8" t="s">
        <v>1469</v>
      </c>
      <c r="W2341" s="7" t="s">
        <v>83</v>
      </c>
      <c r="X2341" s="11" t="s">
        <v>1466</v>
      </c>
      <c r="Y2341" s="8">
        <v>35</v>
      </c>
      <c r="Z2341" s="8" t="s">
        <v>1467</v>
      </c>
      <c r="AA2341" s="7" t="s">
        <v>107</v>
      </c>
      <c r="AB2341" s="12" t="s">
        <v>108</v>
      </c>
      <c r="AC2341" s="4">
        <f t="shared" si="360"/>
        <v>1</v>
      </c>
      <c r="AD2341" s="2">
        <f>IF(COUNTIF(D$2:D2341,D2341)&gt;1,0,1)</f>
        <v>0</v>
      </c>
      <c r="AG2341" s="2">
        <f t="shared" si="361"/>
        <v>0</v>
      </c>
      <c r="AH2341" s="2">
        <f t="shared" si="367"/>
        <v>0</v>
      </c>
      <c r="AI2341" s="2">
        <f t="shared" si="362"/>
        <v>0</v>
      </c>
      <c r="AJ2341" s="44" t="str">
        <f t="shared" si="363"/>
        <v>45740590F26487222P</v>
      </c>
      <c r="AK2341" s="2">
        <f>IF(COUNTIF(AJ$2:AJ2341,AJ2341)&gt;1,0,1)</f>
        <v>0</v>
      </c>
      <c r="AL2341" s="2">
        <f t="shared" si="364"/>
        <v>0</v>
      </c>
      <c r="AM2341" s="2">
        <f t="shared" si="365"/>
        <v>0</v>
      </c>
      <c r="AN2341" s="2">
        <f t="shared" si="366"/>
        <v>0</v>
      </c>
      <c r="AO2341" s="2" t="str">
        <f>VLOOKUP(D2341,'[1]Matriculados PD 2015_2019'!$D:$F,3,0)</f>
        <v>completo</v>
      </c>
      <c r="AP2341" s="2">
        <f t="shared" si="368"/>
        <v>0</v>
      </c>
      <c r="AQ2341" s="2">
        <f t="shared" si="369"/>
        <v>0</v>
      </c>
    </row>
    <row r="2342" spans="1:43">
      <c r="A2342">
        <v>533</v>
      </c>
      <c r="B2342" s="6" t="s">
        <v>594</v>
      </c>
      <c r="C2342" s="7" t="s">
        <v>120</v>
      </c>
      <c r="D2342" s="7" t="s">
        <v>1453</v>
      </c>
      <c r="E2342" s="7">
        <v>23134</v>
      </c>
      <c r="F2342" s="7">
        <v>102484</v>
      </c>
      <c r="G2342" s="8" t="s">
        <v>1454</v>
      </c>
      <c r="H2342" s="7" t="s">
        <v>83</v>
      </c>
      <c r="I2342" s="7" t="s">
        <v>74</v>
      </c>
      <c r="J2342" s="8" t="s">
        <v>75</v>
      </c>
      <c r="K2342" s="8" t="s">
        <v>1455</v>
      </c>
      <c r="L2342" s="7">
        <v>2019</v>
      </c>
      <c r="M2342" s="9">
        <v>43894</v>
      </c>
      <c r="N2342" s="10" t="s">
        <v>77</v>
      </c>
      <c r="O2342" s="10">
        <v>0</v>
      </c>
      <c r="P2342" s="10" t="s">
        <v>78</v>
      </c>
      <c r="Q2342" s="10" t="s">
        <v>78</v>
      </c>
      <c r="R2342" s="10" t="s">
        <v>78</v>
      </c>
      <c r="S2342" s="10" t="s">
        <v>79</v>
      </c>
      <c r="T2342" s="8" t="s">
        <v>80</v>
      </c>
      <c r="U2342" s="7" t="s">
        <v>1456</v>
      </c>
      <c r="V2342" s="8" t="s">
        <v>1457</v>
      </c>
      <c r="W2342" s="7" t="s">
        <v>83</v>
      </c>
      <c r="X2342" s="11" t="s">
        <v>4695</v>
      </c>
      <c r="Y2342" s="8">
        <v>535</v>
      </c>
      <c r="Z2342" s="8" t="s">
        <v>1458</v>
      </c>
      <c r="AA2342" s="7" t="s">
        <v>107</v>
      </c>
      <c r="AB2342" s="12" t="s">
        <v>108</v>
      </c>
      <c r="AC2342" s="4">
        <f t="shared" si="360"/>
        <v>1</v>
      </c>
      <c r="AD2342" s="2">
        <f>IF(COUNTIF(D$2:D2342,D2342)&gt;1,0,1)</f>
        <v>1</v>
      </c>
      <c r="AG2342" s="2">
        <f t="shared" si="361"/>
        <v>0</v>
      </c>
      <c r="AH2342" s="2">
        <f t="shared" si="367"/>
        <v>0</v>
      </c>
      <c r="AI2342" s="2">
        <f t="shared" si="362"/>
        <v>1</v>
      </c>
      <c r="AJ2342" s="44" t="str">
        <f t="shared" si="363"/>
        <v>44359814J24269304A</v>
      </c>
      <c r="AK2342" s="2">
        <f>IF(COUNTIF(AJ$2:AJ2342,AJ2342)&gt;1,0,1)</f>
        <v>1</v>
      </c>
      <c r="AL2342" s="2">
        <f t="shared" si="364"/>
        <v>1</v>
      </c>
      <c r="AM2342" s="2">
        <f t="shared" si="365"/>
        <v>1</v>
      </c>
      <c r="AN2342" s="2">
        <f t="shared" si="366"/>
        <v>0</v>
      </c>
      <c r="AO2342" s="2" t="str">
        <f>VLOOKUP(D2342,'[1]Matriculados PD 2015_2019'!$D:$F,3,0)</f>
        <v>completo</v>
      </c>
      <c r="AP2342" s="2">
        <f t="shared" si="368"/>
        <v>1</v>
      </c>
      <c r="AQ2342" s="2">
        <f t="shared" si="369"/>
        <v>0</v>
      </c>
    </row>
    <row r="2343" spans="1:43">
      <c r="A2343">
        <v>533</v>
      </c>
      <c r="B2343" s="5" t="s">
        <v>594</v>
      </c>
      <c r="C2343" s="13" t="s">
        <v>120</v>
      </c>
      <c r="D2343" s="13" t="s">
        <v>1453</v>
      </c>
      <c r="E2343" s="13">
        <v>23134</v>
      </c>
      <c r="F2343" s="13">
        <v>102484</v>
      </c>
      <c r="G2343" s="14" t="s">
        <v>1454</v>
      </c>
      <c r="H2343" s="13" t="s">
        <v>83</v>
      </c>
      <c r="I2343" s="13" t="s">
        <v>74</v>
      </c>
      <c r="J2343" s="14" t="s">
        <v>75</v>
      </c>
      <c r="K2343" s="14" t="s">
        <v>1455</v>
      </c>
      <c r="L2343" s="13">
        <v>2019</v>
      </c>
      <c r="M2343" s="15">
        <v>43894</v>
      </c>
      <c r="N2343" s="16" t="s">
        <v>77</v>
      </c>
      <c r="O2343" s="16">
        <v>0</v>
      </c>
      <c r="P2343" s="16" t="s">
        <v>78</v>
      </c>
      <c r="Q2343" s="16" t="s">
        <v>78</v>
      </c>
      <c r="R2343" s="16" t="s">
        <v>78</v>
      </c>
      <c r="S2343" s="16" t="s">
        <v>79</v>
      </c>
      <c r="T2343" s="14" t="s">
        <v>80</v>
      </c>
      <c r="U2343" s="13" t="s">
        <v>1459</v>
      </c>
      <c r="V2343" s="14" t="s">
        <v>1460</v>
      </c>
      <c r="W2343" s="13" t="s">
        <v>83</v>
      </c>
      <c r="X2343" s="17" t="s">
        <v>4695</v>
      </c>
      <c r="Y2343" s="14">
        <v>535</v>
      </c>
      <c r="Z2343" s="14" t="s">
        <v>1458</v>
      </c>
      <c r="AA2343" s="13" t="s">
        <v>107</v>
      </c>
      <c r="AB2343" s="18" t="s">
        <v>108</v>
      </c>
      <c r="AC2343" s="4">
        <f t="shared" si="360"/>
        <v>1</v>
      </c>
      <c r="AD2343" s="2">
        <f>IF(COUNTIF(D$2:D2343,D2343)&gt;1,0,1)</f>
        <v>0</v>
      </c>
      <c r="AG2343" s="2">
        <f t="shared" si="361"/>
        <v>0</v>
      </c>
      <c r="AH2343" s="2">
        <f t="shared" si="367"/>
        <v>0</v>
      </c>
      <c r="AI2343" s="2">
        <f t="shared" si="362"/>
        <v>0</v>
      </c>
      <c r="AJ2343" s="44" t="str">
        <f t="shared" si="363"/>
        <v>44359814J24280857X</v>
      </c>
      <c r="AK2343" s="2">
        <f>IF(COUNTIF(AJ$2:AJ2343,AJ2343)&gt;1,0,1)</f>
        <v>1</v>
      </c>
      <c r="AL2343" s="2">
        <f t="shared" si="364"/>
        <v>0</v>
      </c>
      <c r="AM2343" s="2">
        <f t="shared" si="365"/>
        <v>0</v>
      </c>
      <c r="AN2343" s="2">
        <f t="shared" si="366"/>
        <v>0</v>
      </c>
      <c r="AO2343" s="2" t="str">
        <f>VLOOKUP(D2343,'[1]Matriculados PD 2015_2019'!$D:$F,3,0)</f>
        <v>completo</v>
      </c>
      <c r="AP2343" s="2">
        <f t="shared" si="368"/>
        <v>0</v>
      </c>
      <c r="AQ2343" s="2">
        <f t="shared" si="369"/>
        <v>0</v>
      </c>
    </row>
    <row r="2344" spans="1:43">
      <c r="A2344">
        <v>533</v>
      </c>
      <c r="B2344" s="6" t="s">
        <v>594</v>
      </c>
      <c r="C2344" s="7" t="s">
        <v>120</v>
      </c>
      <c r="D2344" s="7" t="s">
        <v>1453</v>
      </c>
      <c r="E2344" s="7">
        <v>23134</v>
      </c>
      <c r="F2344" s="7">
        <v>102484</v>
      </c>
      <c r="G2344" s="8" t="s">
        <v>1454</v>
      </c>
      <c r="H2344" s="7" t="s">
        <v>83</v>
      </c>
      <c r="I2344" s="7" t="s">
        <v>74</v>
      </c>
      <c r="J2344" s="8" t="s">
        <v>75</v>
      </c>
      <c r="K2344" s="8" t="s">
        <v>1455</v>
      </c>
      <c r="L2344" s="7">
        <v>2019</v>
      </c>
      <c r="M2344" s="9">
        <v>43894</v>
      </c>
      <c r="N2344" s="10" t="s">
        <v>77</v>
      </c>
      <c r="O2344" s="10">
        <v>0</v>
      </c>
      <c r="P2344" s="10" t="s">
        <v>78</v>
      </c>
      <c r="Q2344" s="10" t="s">
        <v>78</v>
      </c>
      <c r="R2344" s="10" t="s">
        <v>78</v>
      </c>
      <c r="S2344" s="10" t="s">
        <v>79</v>
      </c>
      <c r="T2344" s="8" t="s">
        <v>80</v>
      </c>
      <c r="U2344" s="7" t="s">
        <v>598</v>
      </c>
      <c r="V2344" s="8" t="s">
        <v>599</v>
      </c>
      <c r="W2344" s="7" t="s">
        <v>83</v>
      </c>
      <c r="X2344" s="11" t="s">
        <v>600</v>
      </c>
      <c r="Y2344" s="8">
        <v>590</v>
      </c>
      <c r="Z2344" s="8" t="s">
        <v>601</v>
      </c>
      <c r="AA2344" s="7" t="s">
        <v>107</v>
      </c>
      <c r="AB2344" s="12" t="s">
        <v>108</v>
      </c>
      <c r="AC2344" s="4">
        <f t="shared" si="360"/>
        <v>1</v>
      </c>
      <c r="AD2344" s="2">
        <f>IF(COUNTIF(D$2:D2344,D2344)&gt;1,0,1)</f>
        <v>0</v>
      </c>
      <c r="AG2344" s="2">
        <f t="shared" si="361"/>
        <v>0</v>
      </c>
      <c r="AH2344" s="2">
        <f t="shared" si="367"/>
        <v>0</v>
      </c>
      <c r="AI2344" s="2">
        <f t="shared" si="362"/>
        <v>0</v>
      </c>
      <c r="AJ2344" s="44" t="str">
        <f t="shared" si="363"/>
        <v>44359814J25993950V</v>
      </c>
      <c r="AK2344" s="2">
        <f>IF(COUNTIF(AJ$2:AJ2344,AJ2344)&gt;1,0,1)</f>
        <v>1</v>
      </c>
      <c r="AL2344" s="2">
        <f t="shared" si="364"/>
        <v>0</v>
      </c>
      <c r="AM2344" s="2">
        <f t="shared" si="365"/>
        <v>0</v>
      </c>
      <c r="AN2344" s="2">
        <f t="shared" si="366"/>
        <v>0</v>
      </c>
      <c r="AO2344" s="2" t="str">
        <f>VLOOKUP(D2344,'[1]Matriculados PD 2015_2019'!$D:$F,3,0)</f>
        <v>completo</v>
      </c>
      <c r="AP2344" s="2">
        <f t="shared" si="368"/>
        <v>0</v>
      </c>
      <c r="AQ2344" s="2">
        <f t="shared" si="369"/>
        <v>0</v>
      </c>
    </row>
    <row r="2345" spans="1:43">
      <c r="A2345">
        <v>533</v>
      </c>
      <c r="B2345" s="5" t="s">
        <v>594</v>
      </c>
      <c r="C2345" s="13" t="s">
        <v>120</v>
      </c>
      <c r="D2345" s="13" t="s">
        <v>1453</v>
      </c>
      <c r="E2345" s="13">
        <v>23134</v>
      </c>
      <c r="F2345" s="13">
        <v>102484</v>
      </c>
      <c r="G2345" s="14" t="s">
        <v>1454</v>
      </c>
      <c r="H2345" s="13" t="s">
        <v>83</v>
      </c>
      <c r="I2345" s="13" t="s">
        <v>74</v>
      </c>
      <c r="J2345" s="14" t="s">
        <v>75</v>
      </c>
      <c r="K2345" s="14" t="s">
        <v>1455</v>
      </c>
      <c r="L2345" s="13">
        <v>2019</v>
      </c>
      <c r="M2345" s="15">
        <v>43894</v>
      </c>
      <c r="N2345" s="16" t="s">
        <v>77</v>
      </c>
      <c r="O2345" s="16">
        <v>0</v>
      </c>
      <c r="P2345" s="16" t="s">
        <v>78</v>
      </c>
      <c r="Q2345" s="16" t="s">
        <v>78</v>
      </c>
      <c r="R2345" s="16" t="s">
        <v>78</v>
      </c>
      <c r="S2345" s="16" t="s">
        <v>79</v>
      </c>
      <c r="T2345" s="14" t="s">
        <v>90</v>
      </c>
      <c r="U2345" s="13" t="s">
        <v>598</v>
      </c>
      <c r="V2345" s="14" t="s">
        <v>599</v>
      </c>
      <c r="W2345" s="13" t="s">
        <v>83</v>
      </c>
      <c r="X2345" s="17" t="s">
        <v>600</v>
      </c>
      <c r="Y2345" s="14">
        <v>590</v>
      </c>
      <c r="Z2345" s="14" t="s">
        <v>601</v>
      </c>
      <c r="AA2345" s="13" t="s">
        <v>107</v>
      </c>
      <c r="AB2345" s="18" t="s">
        <v>108</v>
      </c>
      <c r="AC2345" s="4">
        <f t="shared" si="360"/>
        <v>1</v>
      </c>
      <c r="AD2345" s="2">
        <f>IF(COUNTIF(D$2:D2345,D2345)&gt;1,0,1)</f>
        <v>0</v>
      </c>
      <c r="AG2345" s="2">
        <f t="shared" si="361"/>
        <v>0</v>
      </c>
      <c r="AH2345" s="2">
        <f t="shared" si="367"/>
        <v>0</v>
      </c>
      <c r="AI2345" s="2">
        <f t="shared" si="362"/>
        <v>0</v>
      </c>
      <c r="AJ2345" s="44" t="str">
        <f t="shared" si="363"/>
        <v>44359814J25993950V</v>
      </c>
      <c r="AK2345" s="2">
        <f>IF(COUNTIF(AJ$2:AJ2345,AJ2345)&gt;1,0,1)</f>
        <v>0</v>
      </c>
      <c r="AL2345" s="2">
        <f t="shared" si="364"/>
        <v>0</v>
      </c>
      <c r="AM2345" s="2">
        <f t="shared" si="365"/>
        <v>0</v>
      </c>
      <c r="AN2345" s="2">
        <f t="shared" si="366"/>
        <v>0</v>
      </c>
      <c r="AO2345" s="2" t="str">
        <f>VLOOKUP(D2345,'[1]Matriculados PD 2015_2019'!$D:$F,3,0)</f>
        <v>completo</v>
      </c>
      <c r="AP2345" s="2">
        <f t="shared" si="368"/>
        <v>0</v>
      </c>
      <c r="AQ2345" s="2">
        <f t="shared" si="369"/>
        <v>0</v>
      </c>
    </row>
    <row r="2346" spans="1:43">
      <c r="A2346">
        <v>532</v>
      </c>
      <c r="B2346" s="6" t="s">
        <v>413</v>
      </c>
      <c r="C2346" s="7" t="s">
        <v>120</v>
      </c>
      <c r="D2346" s="7">
        <v>1310474414</v>
      </c>
      <c r="E2346" s="7">
        <v>20089650</v>
      </c>
      <c r="F2346" s="7">
        <v>102483</v>
      </c>
      <c r="G2346" s="8" t="s">
        <v>1303</v>
      </c>
      <c r="H2346" s="7" t="s">
        <v>73</v>
      </c>
      <c r="I2346" s="7" t="s">
        <v>991</v>
      </c>
      <c r="J2346" s="8" t="s">
        <v>75</v>
      </c>
      <c r="K2346" s="8" t="s">
        <v>1304</v>
      </c>
      <c r="L2346" s="7">
        <v>2019</v>
      </c>
      <c r="M2346" s="9">
        <v>43969</v>
      </c>
      <c r="N2346" s="10" t="s">
        <v>77</v>
      </c>
      <c r="O2346" s="10">
        <v>0</v>
      </c>
      <c r="P2346" s="10" t="s">
        <v>78</v>
      </c>
      <c r="Q2346" s="10" t="s">
        <v>78</v>
      </c>
      <c r="R2346" s="10" t="s">
        <v>78</v>
      </c>
      <c r="S2346" s="10" t="s">
        <v>79</v>
      </c>
      <c r="T2346" s="8" t="s">
        <v>80</v>
      </c>
      <c r="U2346" s="7" t="s">
        <v>442</v>
      </c>
      <c r="V2346" s="8" t="s">
        <v>443</v>
      </c>
      <c r="W2346" s="7" t="s">
        <v>73</v>
      </c>
      <c r="X2346" s="11" t="s">
        <v>4693</v>
      </c>
      <c r="Y2346" s="8">
        <v>230</v>
      </c>
      <c r="Z2346" s="8" t="s">
        <v>444</v>
      </c>
      <c r="AA2346" s="7" t="s">
        <v>263</v>
      </c>
      <c r="AB2346" s="12" t="s">
        <v>264</v>
      </c>
      <c r="AC2346" s="4">
        <f t="shared" si="360"/>
        <v>1</v>
      </c>
      <c r="AD2346" s="2">
        <f>IF(COUNTIF(D$2:D2346,D2346)&gt;1,0,1)</f>
        <v>1</v>
      </c>
      <c r="AG2346" s="2">
        <f t="shared" si="361"/>
        <v>0</v>
      </c>
      <c r="AH2346" s="2">
        <f t="shared" si="367"/>
        <v>0</v>
      </c>
      <c r="AI2346" s="2">
        <f t="shared" si="362"/>
        <v>1</v>
      </c>
      <c r="AJ2346" s="44" t="str">
        <f t="shared" si="363"/>
        <v>131047441430487601C</v>
      </c>
      <c r="AK2346" s="2">
        <f>IF(COUNTIF(AJ$2:AJ2346,AJ2346)&gt;1,0,1)</f>
        <v>1</v>
      </c>
      <c r="AL2346" s="2">
        <f t="shared" si="364"/>
        <v>1</v>
      </c>
      <c r="AM2346" s="2">
        <f t="shared" si="365"/>
        <v>1</v>
      </c>
      <c r="AN2346" s="2">
        <f t="shared" si="366"/>
        <v>1</v>
      </c>
      <c r="AO2346" s="2" t="str">
        <f>VLOOKUP(D2346,'[1]Matriculados PD 2015_2019'!$D:$F,3,0)</f>
        <v>completo</v>
      </c>
      <c r="AP2346" s="2">
        <f t="shared" si="368"/>
        <v>1</v>
      </c>
      <c r="AQ2346" s="2">
        <f t="shared" si="369"/>
        <v>0</v>
      </c>
    </row>
    <row r="2347" spans="1:43">
      <c r="A2347">
        <v>532</v>
      </c>
      <c r="B2347" s="5" t="s">
        <v>413</v>
      </c>
      <c r="C2347" s="13" t="s">
        <v>120</v>
      </c>
      <c r="D2347" s="13">
        <v>1310474414</v>
      </c>
      <c r="E2347" s="13">
        <v>20089650</v>
      </c>
      <c r="F2347" s="13">
        <v>102483</v>
      </c>
      <c r="G2347" s="14" t="s">
        <v>1303</v>
      </c>
      <c r="H2347" s="13" t="s">
        <v>73</v>
      </c>
      <c r="I2347" s="13" t="s">
        <v>991</v>
      </c>
      <c r="J2347" s="14" t="s">
        <v>75</v>
      </c>
      <c r="K2347" s="14" t="s">
        <v>1304</v>
      </c>
      <c r="L2347" s="13">
        <v>2019</v>
      </c>
      <c r="M2347" s="15">
        <v>43969</v>
      </c>
      <c r="N2347" s="16" t="s">
        <v>77</v>
      </c>
      <c r="O2347" s="16">
        <v>0</v>
      </c>
      <c r="P2347" s="16" t="s">
        <v>78</v>
      </c>
      <c r="Q2347" s="16" t="s">
        <v>78</v>
      </c>
      <c r="R2347" s="16" t="s">
        <v>78</v>
      </c>
      <c r="S2347" s="16" t="s">
        <v>79</v>
      </c>
      <c r="T2347" s="14" t="s">
        <v>80</v>
      </c>
      <c r="U2347" s="13" t="s">
        <v>1305</v>
      </c>
      <c r="V2347" s="14" t="s">
        <v>1306</v>
      </c>
      <c r="W2347" s="13" t="s">
        <v>83</v>
      </c>
      <c r="X2347" s="17" t="s">
        <v>419</v>
      </c>
      <c r="Y2347" s="14">
        <v>650</v>
      </c>
      <c r="Z2347" s="14" t="s">
        <v>484</v>
      </c>
      <c r="AA2347" s="13" t="s">
        <v>263</v>
      </c>
      <c r="AB2347" s="18" t="s">
        <v>264</v>
      </c>
      <c r="AC2347" s="4">
        <f t="shared" si="360"/>
        <v>1</v>
      </c>
      <c r="AD2347" s="2">
        <f>IF(COUNTIF(D$2:D2347,D2347)&gt;1,0,1)</f>
        <v>0</v>
      </c>
      <c r="AG2347" s="2">
        <f t="shared" si="361"/>
        <v>0</v>
      </c>
      <c r="AH2347" s="2">
        <f t="shared" si="367"/>
        <v>0</v>
      </c>
      <c r="AI2347" s="2">
        <f t="shared" si="362"/>
        <v>0</v>
      </c>
      <c r="AJ2347" s="44" t="str">
        <f t="shared" si="363"/>
        <v>131047441452249387B</v>
      </c>
      <c r="AK2347" s="2">
        <f>IF(COUNTIF(AJ$2:AJ2347,AJ2347)&gt;1,0,1)</f>
        <v>1</v>
      </c>
      <c r="AL2347" s="2">
        <f t="shared" si="364"/>
        <v>0</v>
      </c>
      <c r="AM2347" s="2">
        <f t="shared" si="365"/>
        <v>0</v>
      </c>
      <c r="AN2347" s="2">
        <f t="shared" si="366"/>
        <v>0</v>
      </c>
      <c r="AO2347" s="2" t="str">
        <f>VLOOKUP(D2347,'[1]Matriculados PD 2015_2019'!$D:$F,3,0)</f>
        <v>completo</v>
      </c>
      <c r="AP2347" s="2">
        <f t="shared" si="368"/>
        <v>0</v>
      </c>
      <c r="AQ2347" s="2">
        <f t="shared" si="369"/>
        <v>0</v>
      </c>
    </row>
    <row r="2348" spans="1:43">
      <c r="A2348">
        <v>532</v>
      </c>
      <c r="B2348" s="6" t="s">
        <v>413</v>
      </c>
      <c r="C2348" s="7" t="s">
        <v>120</v>
      </c>
      <c r="D2348" s="7">
        <v>1310474414</v>
      </c>
      <c r="E2348" s="7">
        <v>20089650</v>
      </c>
      <c r="F2348" s="7">
        <v>102483</v>
      </c>
      <c r="G2348" s="8" t="s">
        <v>1303</v>
      </c>
      <c r="H2348" s="7" t="s">
        <v>73</v>
      </c>
      <c r="I2348" s="7" t="s">
        <v>991</v>
      </c>
      <c r="J2348" s="8" t="s">
        <v>75</v>
      </c>
      <c r="K2348" s="8" t="s">
        <v>1304</v>
      </c>
      <c r="L2348" s="7">
        <v>2019</v>
      </c>
      <c r="M2348" s="9">
        <v>43969</v>
      </c>
      <c r="N2348" s="10" t="s">
        <v>77</v>
      </c>
      <c r="O2348" s="10">
        <v>0</v>
      </c>
      <c r="P2348" s="10" t="s">
        <v>78</v>
      </c>
      <c r="Q2348" s="10" t="s">
        <v>78</v>
      </c>
      <c r="R2348" s="10" t="s">
        <v>78</v>
      </c>
      <c r="S2348" s="10" t="s">
        <v>79</v>
      </c>
      <c r="T2348" s="8" t="s">
        <v>90</v>
      </c>
      <c r="U2348" s="7" t="s">
        <v>1305</v>
      </c>
      <c r="V2348" s="8" t="s">
        <v>1306</v>
      </c>
      <c r="W2348" s="7" t="s">
        <v>83</v>
      </c>
      <c r="X2348" s="11" t="s">
        <v>419</v>
      </c>
      <c r="Y2348" s="8">
        <v>650</v>
      </c>
      <c r="Z2348" s="8" t="s">
        <v>484</v>
      </c>
      <c r="AA2348" s="7" t="s">
        <v>263</v>
      </c>
      <c r="AB2348" s="12" t="s">
        <v>264</v>
      </c>
      <c r="AC2348" s="4">
        <f t="shared" si="360"/>
        <v>1</v>
      </c>
      <c r="AD2348" s="2">
        <f>IF(COUNTIF(D$2:D2348,D2348)&gt;1,0,1)</f>
        <v>0</v>
      </c>
      <c r="AG2348" s="2">
        <f t="shared" si="361"/>
        <v>0</v>
      </c>
      <c r="AH2348" s="2">
        <f t="shared" si="367"/>
        <v>0</v>
      </c>
      <c r="AI2348" s="2">
        <f t="shared" si="362"/>
        <v>0</v>
      </c>
      <c r="AJ2348" s="44" t="str">
        <f t="shared" si="363"/>
        <v>131047441452249387B</v>
      </c>
      <c r="AK2348" s="2">
        <f>IF(COUNTIF(AJ$2:AJ2348,AJ2348)&gt;1,0,1)</f>
        <v>0</v>
      </c>
      <c r="AL2348" s="2">
        <f t="shared" si="364"/>
        <v>0</v>
      </c>
      <c r="AM2348" s="2">
        <f t="shared" si="365"/>
        <v>0</v>
      </c>
      <c r="AN2348" s="2">
        <f t="shared" si="366"/>
        <v>0</v>
      </c>
      <c r="AO2348" s="2" t="str">
        <f>VLOOKUP(D2348,'[1]Matriculados PD 2015_2019'!$D:$F,3,0)</f>
        <v>completo</v>
      </c>
      <c r="AP2348" s="2">
        <f t="shared" si="368"/>
        <v>0</v>
      </c>
      <c r="AQ2348" s="2">
        <f t="shared" si="369"/>
        <v>0</v>
      </c>
    </row>
    <row r="2349" spans="1:43">
      <c r="A2349">
        <v>539</v>
      </c>
      <c r="B2349" s="5" t="s">
        <v>901</v>
      </c>
      <c r="C2349" s="13" t="s">
        <v>120</v>
      </c>
      <c r="D2349" s="13" t="s">
        <v>1805</v>
      </c>
      <c r="E2349" s="13">
        <v>1082707</v>
      </c>
      <c r="F2349" s="13">
        <v>102490</v>
      </c>
      <c r="G2349" s="14" t="s">
        <v>1806</v>
      </c>
      <c r="H2349" s="13" t="s">
        <v>73</v>
      </c>
      <c r="I2349" s="13" t="s">
        <v>74</v>
      </c>
      <c r="J2349" s="14" t="s">
        <v>75</v>
      </c>
      <c r="K2349" s="14" t="s">
        <v>1807</v>
      </c>
      <c r="L2349" s="13">
        <v>2019</v>
      </c>
      <c r="M2349" s="15">
        <v>43795</v>
      </c>
      <c r="N2349" s="16" t="s">
        <v>77</v>
      </c>
      <c r="O2349" s="16">
        <v>0</v>
      </c>
      <c r="P2349" s="16" t="s">
        <v>78</v>
      </c>
      <c r="Q2349" s="16" t="s">
        <v>79</v>
      </c>
      <c r="R2349" s="16" t="s">
        <v>78</v>
      </c>
      <c r="S2349" s="16" t="s">
        <v>79</v>
      </c>
      <c r="T2349" s="14" t="s">
        <v>80</v>
      </c>
      <c r="U2349" s="13" t="s">
        <v>923</v>
      </c>
      <c r="V2349" s="14" t="s">
        <v>924</v>
      </c>
      <c r="W2349" s="13" t="s">
        <v>83</v>
      </c>
      <c r="X2349" s="17" t="s">
        <v>909</v>
      </c>
      <c r="Y2349" s="14">
        <v>750</v>
      </c>
      <c r="Z2349" s="14" t="s">
        <v>909</v>
      </c>
      <c r="AA2349" s="13" t="s">
        <v>99</v>
      </c>
      <c r="AB2349" s="18" t="s">
        <v>100</v>
      </c>
      <c r="AC2349" s="4">
        <f t="shared" si="360"/>
        <v>1</v>
      </c>
      <c r="AD2349" s="2">
        <f>IF(COUNTIF(D$2:D2349,D2349)&gt;1,0,1)</f>
        <v>1</v>
      </c>
      <c r="AG2349" s="2">
        <f t="shared" si="361"/>
        <v>1</v>
      </c>
      <c r="AH2349" s="2">
        <f t="shared" si="367"/>
        <v>0</v>
      </c>
      <c r="AI2349" s="2">
        <f t="shared" si="362"/>
        <v>1</v>
      </c>
      <c r="AJ2349" s="44" t="str">
        <f t="shared" si="363"/>
        <v>15451742C44366354K</v>
      </c>
      <c r="AK2349" s="2">
        <f>IF(COUNTIF(AJ$2:AJ2349,AJ2349)&gt;1,0,1)</f>
        <v>1</v>
      </c>
      <c r="AL2349" s="2">
        <f t="shared" si="364"/>
        <v>1</v>
      </c>
      <c r="AM2349" s="2">
        <f t="shared" si="365"/>
        <v>1</v>
      </c>
      <c r="AN2349" s="2">
        <f t="shared" si="366"/>
        <v>0</v>
      </c>
      <c r="AO2349" s="2" t="str">
        <f>VLOOKUP(D2349,'[1]Matriculados PD 2015_2019'!$D:$F,3,0)</f>
        <v>completo</v>
      </c>
      <c r="AP2349" s="2">
        <f t="shared" si="368"/>
        <v>1</v>
      </c>
      <c r="AQ2349" s="2">
        <f t="shared" si="369"/>
        <v>0</v>
      </c>
    </row>
    <row r="2350" spans="1:43">
      <c r="A2350">
        <v>539</v>
      </c>
      <c r="B2350" s="6" t="s">
        <v>901</v>
      </c>
      <c r="C2350" s="7" t="s">
        <v>120</v>
      </c>
      <c r="D2350" s="7" t="s">
        <v>1805</v>
      </c>
      <c r="E2350" s="7">
        <v>1082707</v>
      </c>
      <c r="F2350" s="7">
        <v>102490</v>
      </c>
      <c r="G2350" s="8" t="s">
        <v>1806</v>
      </c>
      <c r="H2350" s="7" t="s">
        <v>73</v>
      </c>
      <c r="I2350" s="7" t="s">
        <v>74</v>
      </c>
      <c r="J2350" s="8" t="s">
        <v>75</v>
      </c>
      <c r="K2350" s="8" t="s">
        <v>1807</v>
      </c>
      <c r="L2350" s="7">
        <v>2019</v>
      </c>
      <c r="M2350" s="9">
        <v>43795</v>
      </c>
      <c r="N2350" s="10" t="s">
        <v>77</v>
      </c>
      <c r="O2350" s="10">
        <v>0</v>
      </c>
      <c r="P2350" s="10" t="s">
        <v>78</v>
      </c>
      <c r="Q2350" s="10" t="s">
        <v>79</v>
      </c>
      <c r="R2350" s="10" t="s">
        <v>78</v>
      </c>
      <c r="S2350" s="10" t="s">
        <v>79</v>
      </c>
      <c r="T2350" s="8" t="s">
        <v>80</v>
      </c>
      <c r="U2350" s="7" t="s">
        <v>1808</v>
      </c>
      <c r="V2350" s="8" t="s">
        <v>1809</v>
      </c>
      <c r="W2350" s="7" t="s">
        <v>73</v>
      </c>
      <c r="X2350" s="11" t="s">
        <v>4690</v>
      </c>
      <c r="Y2350" s="8">
        <v>205</v>
      </c>
      <c r="Z2350" s="8" t="s">
        <v>1810</v>
      </c>
      <c r="AA2350" s="7" t="s">
        <v>263</v>
      </c>
      <c r="AB2350" s="12" t="s">
        <v>264</v>
      </c>
      <c r="AC2350" s="4">
        <f t="shared" si="360"/>
        <v>1</v>
      </c>
      <c r="AD2350" s="2">
        <f>IF(COUNTIF(D$2:D2350,D2350)&gt;1,0,1)</f>
        <v>0</v>
      </c>
      <c r="AG2350" s="2">
        <f t="shared" si="361"/>
        <v>0</v>
      </c>
      <c r="AH2350" s="2">
        <f t="shared" si="367"/>
        <v>0</v>
      </c>
      <c r="AI2350" s="2">
        <f t="shared" si="362"/>
        <v>0</v>
      </c>
      <c r="AJ2350" s="44" t="str">
        <f t="shared" si="363"/>
        <v>15451742C80155169P</v>
      </c>
      <c r="AK2350" s="2">
        <f>IF(COUNTIF(AJ$2:AJ2350,AJ2350)&gt;1,0,1)</f>
        <v>1</v>
      </c>
      <c r="AL2350" s="2">
        <f t="shared" si="364"/>
        <v>0</v>
      </c>
      <c r="AM2350" s="2">
        <f t="shared" si="365"/>
        <v>0</v>
      </c>
      <c r="AN2350" s="2">
        <f t="shared" si="366"/>
        <v>0</v>
      </c>
      <c r="AO2350" s="2" t="str">
        <f>VLOOKUP(D2350,'[1]Matriculados PD 2015_2019'!$D:$F,3,0)</f>
        <v>completo</v>
      </c>
      <c r="AP2350" s="2">
        <f t="shared" si="368"/>
        <v>0</v>
      </c>
      <c r="AQ2350" s="2">
        <f t="shared" si="369"/>
        <v>0</v>
      </c>
    </row>
    <row r="2351" spans="1:43">
      <c r="A2351">
        <v>539</v>
      </c>
      <c r="B2351" s="5" t="s">
        <v>901</v>
      </c>
      <c r="C2351" s="13" t="s">
        <v>120</v>
      </c>
      <c r="D2351" s="13" t="s">
        <v>1805</v>
      </c>
      <c r="E2351" s="13">
        <v>1082707</v>
      </c>
      <c r="F2351" s="13">
        <v>102490</v>
      </c>
      <c r="G2351" s="14" t="s">
        <v>1806</v>
      </c>
      <c r="H2351" s="13" t="s">
        <v>73</v>
      </c>
      <c r="I2351" s="13" t="s">
        <v>74</v>
      </c>
      <c r="J2351" s="14" t="s">
        <v>75</v>
      </c>
      <c r="K2351" s="14" t="s">
        <v>1807</v>
      </c>
      <c r="L2351" s="13">
        <v>2019</v>
      </c>
      <c r="M2351" s="15">
        <v>43795</v>
      </c>
      <c r="N2351" s="16" t="s">
        <v>77</v>
      </c>
      <c r="O2351" s="16">
        <v>0</v>
      </c>
      <c r="P2351" s="16" t="s">
        <v>78</v>
      </c>
      <c r="Q2351" s="16" t="s">
        <v>79</v>
      </c>
      <c r="R2351" s="16" t="s">
        <v>78</v>
      </c>
      <c r="S2351" s="16" t="s">
        <v>79</v>
      </c>
      <c r="T2351" s="14" t="s">
        <v>90</v>
      </c>
      <c r="U2351" s="13" t="s">
        <v>923</v>
      </c>
      <c r="V2351" s="14" t="s">
        <v>924</v>
      </c>
      <c r="W2351" s="13" t="s">
        <v>83</v>
      </c>
      <c r="X2351" s="17" t="s">
        <v>909</v>
      </c>
      <c r="Y2351" s="14">
        <v>750</v>
      </c>
      <c r="Z2351" s="14" t="s">
        <v>909</v>
      </c>
      <c r="AA2351" s="13" t="s">
        <v>99</v>
      </c>
      <c r="AB2351" s="18" t="s">
        <v>100</v>
      </c>
      <c r="AC2351" s="4">
        <f t="shared" si="360"/>
        <v>1</v>
      </c>
      <c r="AD2351" s="2">
        <f>IF(COUNTIF(D$2:D2351,D2351)&gt;1,0,1)</f>
        <v>0</v>
      </c>
      <c r="AG2351" s="2">
        <f t="shared" si="361"/>
        <v>0</v>
      </c>
      <c r="AH2351" s="2">
        <f t="shared" si="367"/>
        <v>0</v>
      </c>
      <c r="AI2351" s="2">
        <f t="shared" si="362"/>
        <v>0</v>
      </c>
      <c r="AJ2351" s="44" t="str">
        <f t="shared" si="363"/>
        <v>15451742C44366354K</v>
      </c>
      <c r="AK2351" s="2">
        <f>IF(COUNTIF(AJ$2:AJ2351,AJ2351)&gt;1,0,1)</f>
        <v>0</v>
      </c>
      <c r="AL2351" s="2">
        <f t="shared" si="364"/>
        <v>0</v>
      </c>
      <c r="AM2351" s="2">
        <f t="shared" si="365"/>
        <v>0</v>
      </c>
      <c r="AN2351" s="2">
        <f t="shared" si="366"/>
        <v>0</v>
      </c>
      <c r="AO2351" s="2" t="str">
        <f>VLOOKUP(D2351,'[1]Matriculados PD 2015_2019'!$D:$F,3,0)</f>
        <v>completo</v>
      </c>
      <c r="AP2351" s="2">
        <f t="shared" si="368"/>
        <v>0</v>
      </c>
      <c r="AQ2351" s="2">
        <f t="shared" si="369"/>
        <v>0</v>
      </c>
    </row>
    <row r="2352" spans="1:43">
      <c r="A2352">
        <v>530</v>
      </c>
      <c r="B2352" s="6" t="s">
        <v>1</v>
      </c>
      <c r="C2352" s="7" t="s">
        <v>120</v>
      </c>
      <c r="D2352" s="7" t="s">
        <v>1171</v>
      </c>
      <c r="E2352" s="7">
        <v>20007350</v>
      </c>
      <c r="F2352" s="7">
        <v>102481</v>
      </c>
      <c r="G2352" s="8" t="s">
        <v>1172</v>
      </c>
      <c r="H2352" s="7" t="s">
        <v>73</v>
      </c>
      <c r="I2352" s="7" t="s">
        <v>74</v>
      </c>
      <c r="J2352" s="8" t="s">
        <v>75</v>
      </c>
      <c r="K2352" s="8" t="s">
        <v>1173</v>
      </c>
      <c r="L2352" s="7">
        <v>2019</v>
      </c>
      <c r="M2352" s="9">
        <v>43801</v>
      </c>
      <c r="N2352" s="10" t="s">
        <v>77</v>
      </c>
      <c r="O2352" s="10">
        <v>0</v>
      </c>
      <c r="P2352" s="10" t="s">
        <v>78</v>
      </c>
      <c r="Q2352" s="10" t="s">
        <v>79</v>
      </c>
      <c r="R2352" s="10" t="s">
        <v>78</v>
      </c>
      <c r="S2352" s="10" t="s">
        <v>79</v>
      </c>
      <c r="T2352" s="8" t="s">
        <v>80</v>
      </c>
      <c r="U2352" s="7" t="s">
        <v>1174</v>
      </c>
      <c r="V2352" s="8" t="s">
        <v>1175</v>
      </c>
      <c r="W2352" s="7" t="s">
        <v>83</v>
      </c>
      <c r="X2352" s="11" t="s">
        <v>129</v>
      </c>
      <c r="Y2352" s="8">
        <v>60</v>
      </c>
      <c r="Z2352" s="8" t="s">
        <v>129</v>
      </c>
      <c r="AA2352" s="7" t="s">
        <v>99</v>
      </c>
      <c r="AB2352" s="12" t="s">
        <v>100</v>
      </c>
      <c r="AC2352" s="4">
        <f t="shared" si="360"/>
        <v>1</v>
      </c>
      <c r="AD2352" s="2">
        <f>IF(COUNTIF(D$2:D2352,D2352)&gt;1,0,1)</f>
        <v>1</v>
      </c>
      <c r="AG2352" s="2">
        <f t="shared" si="361"/>
        <v>1</v>
      </c>
      <c r="AH2352" s="2">
        <f t="shared" si="367"/>
        <v>0</v>
      </c>
      <c r="AI2352" s="2">
        <f t="shared" si="362"/>
        <v>1</v>
      </c>
      <c r="AJ2352" s="44" t="str">
        <f t="shared" si="363"/>
        <v>80159306M13693478Z</v>
      </c>
      <c r="AK2352" s="2">
        <f>IF(COUNTIF(AJ$2:AJ2352,AJ2352)&gt;1,0,1)</f>
        <v>1</v>
      </c>
      <c r="AL2352" s="2">
        <f t="shared" si="364"/>
        <v>1</v>
      </c>
      <c r="AM2352" s="2">
        <f t="shared" si="365"/>
        <v>1</v>
      </c>
      <c r="AN2352" s="2">
        <f t="shared" si="366"/>
        <v>0</v>
      </c>
      <c r="AO2352" s="2" t="str">
        <f>VLOOKUP(D2352,'[1]Matriculados PD 2015_2019'!$D:$F,3,0)</f>
        <v>completo</v>
      </c>
      <c r="AP2352" s="2">
        <f t="shared" si="368"/>
        <v>1</v>
      </c>
      <c r="AQ2352" s="2">
        <f t="shared" si="369"/>
        <v>0</v>
      </c>
    </row>
    <row r="2353" spans="1:43">
      <c r="A2353">
        <v>530</v>
      </c>
      <c r="B2353" s="5" t="s">
        <v>1</v>
      </c>
      <c r="C2353" s="13" t="s">
        <v>120</v>
      </c>
      <c r="D2353" s="13" t="s">
        <v>1171</v>
      </c>
      <c r="E2353" s="13">
        <v>20007350</v>
      </c>
      <c r="F2353" s="13">
        <v>102481</v>
      </c>
      <c r="G2353" s="14" t="s">
        <v>1172</v>
      </c>
      <c r="H2353" s="13" t="s">
        <v>73</v>
      </c>
      <c r="I2353" s="13" t="s">
        <v>74</v>
      </c>
      <c r="J2353" s="14" t="s">
        <v>75</v>
      </c>
      <c r="K2353" s="14" t="s">
        <v>1173</v>
      </c>
      <c r="L2353" s="13">
        <v>2019</v>
      </c>
      <c r="M2353" s="15">
        <v>43801</v>
      </c>
      <c r="N2353" s="16" t="s">
        <v>77</v>
      </c>
      <c r="O2353" s="16">
        <v>0</v>
      </c>
      <c r="P2353" s="16" t="s">
        <v>78</v>
      </c>
      <c r="Q2353" s="16" t="s">
        <v>79</v>
      </c>
      <c r="R2353" s="16" t="s">
        <v>78</v>
      </c>
      <c r="S2353" s="16" t="s">
        <v>79</v>
      </c>
      <c r="T2353" s="14" t="s">
        <v>80</v>
      </c>
      <c r="U2353" s="13" t="s">
        <v>1176</v>
      </c>
      <c r="V2353" s="14" t="s">
        <v>1177</v>
      </c>
      <c r="W2353" s="13" t="s">
        <v>73</v>
      </c>
      <c r="X2353" s="17" t="s">
        <v>129</v>
      </c>
      <c r="Y2353" s="14">
        <v>60</v>
      </c>
      <c r="Z2353" s="14" t="s">
        <v>129</v>
      </c>
      <c r="AA2353" s="13" t="s">
        <v>99</v>
      </c>
      <c r="AB2353" s="18" t="s">
        <v>100</v>
      </c>
      <c r="AC2353" s="4">
        <f t="shared" si="360"/>
        <v>1</v>
      </c>
      <c r="AD2353" s="2">
        <f>IF(COUNTIF(D$2:D2353,D2353)&gt;1,0,1)</f>
        <v>0</v>
      </c>
      <c r="AG2353" s="2">
        <f t="shared" si="361"/>
        <v>0</v>
      </c>
      <c r="AH2353" s="2">
        <f t="shared" si="367"/>
        <v>0</v>
      </c>
      <c r="AI2353" s="2">
        <f t="shared" si="362"/>
        <v>0</v>
      </c>
      <c r="AJ2353" s="44" t="str">
        <f t="shared" si="363"/>
        <v>80159306M75219965Y</v>
      </c>
      <c r="AK2353" s="2">
        <f>IF(COUNTIF(AJ$2:AJ2353,AJ2353)&gt;1,0,1)</f>
        <v>1</v>
      </c>
      <c r="AL2353" s="2">
        <f t="shared" si="364"/>
        <v>0</v>
      </c>
      <c r="AM2353" s="2">
        <f t="shared" si="365"/>
        <v>0</v>
      </c>
      <c r="AN2353" s="2">
        <f t="shared" si="366"/>
        <v>0</v>
      </c>
      <c r="AO2353" s="2" t="str">
        <f>VLOOKUP(D2353,'[1]Matriculados PD 2015_2019'!$D:$F,3,0)</f>
        <v>completo</v>
      </c>
      <c r="AP2353" s="2">
        <f t="shared" si="368"/>
        <v>0</v>
      </c>
      <c r="AQ2353" s="2">
        <f t="shared" si="369"/>
        <v>0</v>
      </c>
    </row>
    <row r="2354" spans="1:43">
      <c r="A2354">
        <v>530</v>
      </c>
      <c r="B2354" s="6" t="s">
        <v>1</v>
      </c>
      <c r="C2354" s="7" t="s">
        <v>120</v>
      </c>
      <c r="D2354" s="7" t="s">
        <v>1171</v>
      </c>
      <c r="E2354" s="7">
        <v>20007350</v>
      </c>
      <c r="F2354" s="7">
        <v>102481</v>
      </c>
      <c r="G2354" s="8" t="s">
        <v>1172</v>
      </c>
      <c r="H2354" s="7" t="s">
        <v>73</v>
      </c>
      <c r="I2354" s="7" t="s">
        <v>74</v>
      </c>
      <c r="J2354" s="8" t="s">
        <v>75</v>
      </c>
      <c r="K2354" s="8" t="s">
        <v>1173</v>
      </c>
      <c r="L2354" s="7">
        <v>2019</v>
      </c>
      <c r="M2354" s="9">
        <v>43801</v>
      </c>
      <c r="N2354" s="10" t="s">
        <v>77</v>
      </c>
      <c r="O2354" s="10">
        <v>0</v>
      </c>
      <c r="P2354" s="10" t="s">
        <v>78</v>
      </c>
      <c r="Q2354" s="10" t="s">
        <v>79</v>
      </c>
      <c r="R2354" s="10" t="s">
        <v>78</v>
      </c>
      <c r="S2354" s="10" t="s">
        <v>79</v>
      </c>
      <c r="T2354" s="8" t="s">
        <v>90</v>
      </c>
      <c r="U2354" s="7" t="s">
        <v>1176</v>
      </c>
      <c r="V2354" s="8" t="s">
        <v>1177</v>
      </c>
      <c r="W2354" s="7" t="s">
        <v>73</v>
      </c>
      <c r="X2354" s="11" t="s">
        <v>129</v>
      </c>
      <c r="Y2354" s="8">
        <v>60</v>
      </c>
      <c r="Z2354" s="8" t="s">
        <v>129</v>
      </c>
      <c r="AA2354" s="7" t="s">
        <v>99</v>
      </c>
      <c r="AB2354" s="12" t="s">
        <v>100</v>
      </c>
      <c r="AC2354" s="4">
        <f t="shared" si="360"/>
        <v>1</v>
      </c>
      <c r="AD2354" s="2">
        <f>IF(COUNTIF(D$2:D2354,D2354)&gt;1,0,1)</f>
        <v>0</v>
      </c>
      <c r="AG2354" s="2">
        <f t="shared" si="361"/>
        <v>0</v>
      </c>
      <c r="AH2354" s="2">
        <f t="shared" si="367"/>
        <v>0</v>
      </c>
      <c r="AI2354" s="2">
        <f t="shared" si="362"/>
        <v>0</v>
      </c>
      <c r="AJ2354" s="44" t="str">
        <f t="shared" si="363"/>
        <v>80159306M75219965Y</v>
      </c>
      <c r="AK2354" s="2">
        <f>IF(COUNTIF(AJ$2:AJ2354,AJ2354)&gt;1,0,1)</f>
        <v>0</v>
      </c>
      <c r="AL2354" s="2">
        <f t="shared" si="364"/>
        <v>0</v>
      </c>
      <c r="AM2354" s="2">
        <f t="shared" si="365"/>
        <v>0</v>
      </c>
      <c r="AN2354" s="2">
        <f t="shared" si="366"/>
        <v>0</v>
      </c>
      <c r="AO2354" s="2" t="str">
        <f>VLOOKUP(D2354,'[1]Matriculados PD 2015_2019'!$D:$F,3,0)</f>
        <v>completo</v>
      </c>
      <c r="AP2354" s="2">
        <f t="shared" si="368"/>
        <v>0</v>
      </c>
      <c r="AQ2354" s="2">
        <f t="shared" si="369"/>
        <v>0</v>
      </c>
    </row>
    <row r="2355" spans="1:43">
      <c r="A2355">
        <v>536</v>
      </c>
      <c r="B2355" s="6" t="s">
        <v>636</v>
      </c>
      <c r="C2355" s="7" t="s">
        <v>120</v>
      </c>
      <c r="D2355" s="7" t="s">
        <v>1561</v>
      </c>
      <c r="E2355" s="7">
        <v>10495153</v>
      </c>
      <c r="F2355" s="7">
        <v>102487</v>
      </c>
      <c r="G2355" s="8" t="s">
        <v>1562</v>
      </c>
      <c r="H2355" s="7" t="s">
        <v>83</v>
      </c>
      <c r="I2355" s="7" t="s">
        <v>74</v>
      </c>
      <c r="J2355" s="8" t="s">
        <v>75</v>
      </c>
      <c r="K2355" s="8" t="s">
        <v>1563</v>
      </c>
      <c r="L2355" s="7">
        <v>2019</v>
      </c>
      <c r="M2355" s="9">
        <v>43761</v>
      </c>
      <c r="N2355" s="10" t="s">
        <v>77</v>
      </c>
      <c r="O2355" s="10">
        <v>0</v>
      </c>
      <c r="P2355" s="10" t="s">
        <v>78</v>
      </c>
      <c r="Q2355" s="10" t="s">
        <v>79</v>
      </c>
      <c r="R2355" s="10" t="s">
        <v>78</v>
      </c>
      <c r="S2355" s="10" t="s">
        <v>78</v>
      </c>
      <c r="T2355" s="8" t="s">
        <v>80</v>
      </c>
      <c r="U2355" s="7" t="s">
        <v>684</v>
      </c>
      <c r="V2355" s="8" t="s">
        <v>685</v>
      </c>
      <c r="W2355" s="7" t="s">
        <v>83</v>
      </c>
      <c r="X2355" s="11" t="s">
        <v>642</v>
      </c>
      <c r="Y2355" s="8">
        <v>305</v>
      </c>
      <c r="Z2355" s="8" t="s">
        <v>686</v>
      </c>
      <c r="AA2355" s="7" t="s">
        <v>107</v>
      </c>
      <c r="AB2355" s="12" t="s">
        <v>108</v>
      </c>
      <c r="AC2355" s="4">
        <f t="shared" si="360"/>
        <v>1</v>
      </c>
      <c r="AD2355" s="2">
        <f>IF(COUNTIF(D$2:D2355,D2355)&gt;1,0,1)</f>
        <v>1</v>
      </c>
      <c r="AG2355" s="2">
        <f t="shared" si="361"/>
        <v>1</v>
      </c>
      <c r="AH2355" s="2">
        <f t="shared" si="367"/>
        <v>0</v>
      </c>
      <c r="AI2355" s="2">
        <f t="shared" si="362"/>
        <v>1</v>
      </c>
      <c r="AJ2355" s="44" t="str">
        <f t="shared" si="363"/>
        <v>30955653E30037704A</v>
      </c>
      <c r="AK2355" s="2">
        <f>IF(COUNTIF(AJ$2:AJ2355,AJ2355)&gt;1,0,1)</f>
        <v>1</v>
      </c>
      <c r="AL2355" s="2">
        <f t="shared" si="364"/>
        <v>1</v>
      </c>
      <c r="AM2355" s="2">
        <f t="shared" si="365"/>
        <v>0</v>
      </c>
      <c r="AN2355" s="2">
        <f t="shared" si="366"/>
        <v>0</v>
      </c>
      <c r="AO2355" s="2" t="str">
        <f>VLOOKUP(D2355,'[1]Matriculados PD 2015_2019'!$D:$F,3,0)</f>
        <v>parcial</v>
      </c>
      <c r="AP2355" s="2">
        <f t="shared" si="368"/>
        <v>0</v>
      </c>
      <c r="AQ2355" s="2">
        <f t="shared" si="369"/>
        <v>1</v>
      </c>
    </row>
    <row r="2356" spans="1:43">
      <c r="A2356">
        <v>536</v>
      </c>
      <c r="B2356" s="5" t="s">
        <v>636</v>
      </c>
      <c r="C2356" s="13" t="s">
        <v>120</v>
      </c>
      <c r="D2356" s="13" t="s">
        <v>1561</v>
      </c>
      <c r="E2356" s="13">
        <v>10495153</v>
      </c>
      <c r="F2356" s="13">
        <v>102487</v>
      </c>
      <c r="G2356" s="14" t="s">
        <v>1562</v>
      </c>
      <c r="H2356" s="13" t="s">
        <v>83</v>
      </c>
      <c r="I2356" s="13" t="s">
        <v>74</v>
      </c>
      <c r="J2356" s="14" t="s">
        <v>75</v>
      </c>
      <c r="K2356" s="14" t="s">
        <v>1563</v>
      </c>
      <c r="L2356" s="13">
        <v>2019</v>
      </c>
      <c r="M2356" s="15">
        <v>43761</v>
      </c>
      <c r="N2356" s="16" t="s">
        <v>77</v>
      </c>
      <c r="O2356" s="16">
        <v>0</v>
      </c>
      <c r="P2356" s="16" t="s">
        <v>78</v>
      </c>
      <c r="Q2356" s="16" t="s">
        <v>79</v>
      </c>
      <c r="R2356" s="16" t="s">
        <v>78</v>
      </c>
      <c r="S2356" s="16" t="s">
        <v>78</v>
      </c>
      <c r="T2356" s="14" t="s">
        <v>80</v>
      </c>
      <c r="U2356" s="13" t="s">
        <v>687</v>
      </c>
      <c r="V2356" s="14" t="s">
        <v>688</v>
      </c>
      <c r="W2356" s="13" t="s">
        <v>73</v>
      </c>
      <c r="X2356" s="17" t="s">
        <v>642</v>
      </c>
      <c r="Y2356" s="14">
        <v>505</v>
      </c>
      <c r="Z2356" s="14" t="s">
        <v>643</v>
      </c>
      <c r="AA2356" s="13" t="s">
        <v>107</v>
      </c>
      <c r="AB2356" s="18" t="s">
        <v>108</v>
      </c>
      <c r="AC2356" s="4">
        <f t="shared" si="360"/>
        <v>1</v>
      </c>
      <c r="AD2356" s="2">
        <f>IF(COUNTIF(D$2:D2356,D2356)&gt;1,0,1)</f>
        <v>0</v>
      </c>
      <c r="AG2356" s="2">
        <f t="shared" si="361"/>
        <v>0</v>
      </c>
      <c r="AH2356" s="2">
        <f t="shared" si="367"/>
        <v>0</v>
      </c>
      <c r="AI2356" s="2">
        <f t="shared" si="362"/>
        <v>0</v>
      </c>
      <c r="AJ2356" s="44" t="str">
        <f t="shared" si="363"/>
        <v>30955653E44353962A</v>
      </c>
      <c r="AK2356" s="2">
        <f>IF(COUNTIF(AJ$2:AJ2356,AJ2356)&gt;1,0,1)</f>
        <v>1</v>
      </c>
      <c r="AL2356" s="2">
        <f t="shared" si="364"/>
        <v>0</v>
      </c>
      <c r="AM2356" s="2">
        <f t="shared" si="365"/>
        <v>0</v>
      </c>
      <c r="AN2356" s="2">
        <f t="shared" si="366"/>
        <v>0</v>
      </c>
      <c r="AO2356" s="2" t="str">
        <f>VLOOKUP(D2356,'[1]Matriculados PD 2015_2019'!$D:$F,3,0)</f>
        <v>parcial</v>
      </c>
      <c r="AP2356" s="2">
        <f t="shared" si="368"/>
        <v>0</v>
      </c>
      <c r="AQ2356" s="2">
        <f t="shared" si="369"/>
        <v>0</v>
      </c>
    </row>
    <row r="2357" spans="1:43">
      <c r="A2357">
        <v>536</v>
      </c>
      <c r="B2357" s="6" t="s">
        <v>636</v>
      </c>
      <c r="C2357" s="7" t="s">
        <v>120</v>
      </c>
      <c r="D2357" s="7" t="s">
        <v>1561</v>
      </c>
      <c r="E2357" s="7">
        <v>10495153</v>
      </c>
      <c r="F2357" s="7">
        <v>102487</v>
      </c>
      <c r="G2357" s="8" t="s">
        <v>1562</v>
      </c>
      <c r="H2357" s="7" t="s">
        <v>83</v>
      </c>
      <c r="I2357" s="7" t="s">
        <v>74</v>
      </c>
      <c r="J2357" s="8" t="s">
        <v>75</v>
      </c>
      <c r="K2357" s="8" t="s">
        <v>1563</v>
      </c>
      <c r="L2357" s="7">
        <v>2019</v>
      </c>
      <c r="M2357" s="9">
        <v>43761</v>
      </c>
      <c r="N2357" s="10" t="s">
        <v>77</v>
      </c>
      <c r="O2357" s="10">
        <v>0</v>
      </c>
      <c r="P2357" s="10" t="s">
        <v>78</v>
      </c>
      <c r="Q2357" s="10" t="s">
        <v>79</v>
      </c>
      <c r="R2357" s="10" t="s">
        <v>78</v>
      </c>
      <c r="S2357" s="10" t="s">
        <v>78</v>
      </c>
      <c r="T2357" s="8" t="s">
        <v>80</v>
      </c>
      <c r="U2357" s="7" t="s">
        <v>1564</v>
      </c>
      <c r="V2357" s="8" t="s">
        <v>1565</v>
      </c>
      <c r="W2357" s="7"/>
      <c r="X2357" s="11"/>
      <c r="Y2357" s="8"/>
      <c r="Z2357" s="8"/>
      <c r="AA2357" s="7"/>
      <c r="AB2357" s="12"/>
      <c r="AC2357" s="4">
        <f t="shared" si="360"/>
        <v>1</v>
      </c>
      <c r="AD2357" s="2">
        <f>IF(COUNTIF(D$2:D2357,D2357)&gt;1,0,1)</f>
        <v>0</v>
      </c>
      <c r="AG2357" s="2">
        <f t="shared" si="361"/>
        <v>0</v>
      </c>
      <c r="AH2357" s="2">
        <f t="shared" si="367"/>
        <v>0</v>
      </c>
      <c r="AI2357" s="2">
        <f t="shared" si="362"/>
        <v>0</v>
      </c>
      <c r="AJ2357" s="44" t="str">
        <f t="shared" si="363"/>
        <v>30955653E44596316Y</v>
      </c>
      <c r="AK2357" s="2">
        <f>IF(COUNTIF(AJ$2:AJ2357,AJ2357)&gt;1,0,1)</f>
        <v>1</v>
      </c>
      <c r="AL2357" s="2">
        <f t="shared" si="364"/>
        <v>0</v>
      </c>
      <c r="AM2357" s="2">
        <f t="shared" si="365"/>
        <v>0</v>
      </c>
      <c r="AN2357" s="2">
        <f t="shared" si="366"/>
        <v>0</v>
      </c>
      <c r="AO2357" s="2" t="str">
        <f>VLOOKUP(D2357,'[1]Matriculados PD 2015_2019'!$D:$F,3,0)</f>
        <v>parcial</v>
      </c>
      <c r="AP2357" s="2">
        <f t="shared" si="368"/>
        <v>0</v>
      </c>
      <c r="AQ2357" s="2">
        <f t="shared" si="369"/>
        <v>0</v>
      </c>
    </row>
    <row r="2358" spans="1:43">
      <c r="A2358">
        <v>536</v>
      </c>
      <c r="B2358" s="5" t="s">
        <v>636</v>
      </c>
      <c r="C2358" s="13" t="s">
        <v>120</v>
      </c>
      <c r="D2358" s="13" t="s">
        <v>1561</v>
      </c>
      <c r="E2358" s="13">
        <v>10495153</v>
      </c>
      <c r="F2358" s="13">
        <v>102487</v>
      </c>
      <c r="G2358" s="14" t="s">
        <v>1562</v>
      </c>
      <c r="H2358" s="13" t="s">
        <v>83</v>
      </c>
      <c r="I2358" s="13" t="s">
        <v>74</v>
      </c>
      <c r="J2358" s="14" t="s">
        <v>75</v>
      </c>
      <c r="K2358" s="14" t="s">
        <v>1563</v>
      </c>
      <c r="L2358" s="13">
        <v>2019</v>
      </c>
      <c r="M2358" s="15">
        <v>43761</v>
      </c>
      <c r="N2358" s="16" t="s">
        <v>77</v>
      </c>
      <c r="O2358" s="16">
        <v>0</v>
      </c>
      <c r="P2358" s="16" t="s">
        <v>78</v>
      </c>
      <c r="Q2358" s="16" t="s">
        <v>79</v>
      </c>
      <c r="R2358" s="16" t="s">
        <v>78</v>
      </c>
      <c r="S2358" s="16" t="s">
        <v>78</v>
      </c>
      <c r="T2358" s="14" t="s">
        <v>90</v>
      </c>
      <c r="U2358" s="13" t="s">
        <v>687</v>
      </c>
      <c r="V2358" s="14" t="s">
        <v>688</v>
      </c>
      <c r="W2358" s="13" t="s">
        <v>73</v>
      </c>
      <c r="X2358" s="17" t="s">
        <v>642</v>
      </c>
      <c r="Y2358" s="14">
        <v>505</v>
      </c>
      <c r="Z2358" s="14" t="s">
        <v>643</v>
      </c>
      <c r="AA2358" s="13" t="s">
        <v>107</v>
      </c>
      <c r="AB2358" s="18" t="s">
        <v>108</v>
      </c>
      <c r="AC2358" s="4">
        <f t="shared" si="360"/>
        <v>1</v>
      </c>
      <c r="AD2358" s="2">
        <f>IF(COUNTIF(D$2:D2358,D2358)&gt;1,0,1)</f>
        <v>0</v>
      </c>
      <c r="AG2358" s="2">
        <f t="shared" si="361"/>
        <v>0</v>
      </c>
      <c r="AH2358" s="2">
        <f t="shared" si="367"/>
        <v>0</v>
      </c>
      <c r="AI2358" s="2">
        <f t="shared" si="362"/>
        <v>0</v>
      </c>
      <c r="AJ2358" s="44" t="str">
        <f t="shared" si="363"/>
        <v>30955653E44353962A</v>
      </c>
      <c r="AK2358" s="2">
        <f>IF(COUNTIF(AJ$2:AJ2358,AJ2358)&gt;1,0,1)</f>
        <v>0</v>
      </c>
      <c r="AL2358" s="2">
        <f t="shared" si="364"/>
        <v>0</v>
      </c>
      <c r="AM2358" s="2">
        <f t="shared" si="365"/>
        <v>0</v>
      </c>
      <c r="AN2358" s="2">
        <f t="shared" si="366"/>
        <v>0</v>
      </c>
      <c r="AO2358" s="2" t="str">
        <f>VLOOKUP(D2358,'[1]Matriculados PD 2015_2019'!$D:$F,3,0)</f>
        <v>parcial</v>
      </c>
      <c r="AP2358" s="2">
        <f t="shared" si="368"/>
        <v>0</v>
      </c>
      <c r="AQ2358" s="2">
        <f t="shared" si="369"/>
        <v>0</v>
      </c>
    </row>
    <row r="2359" spans="1:43">
      <c r="A2359">
        <v>533</v>
      </c>
      <c r="B2359" s="5" t="s">
        <v>594</v>
      </c>
      <c r="C2359" s="13" t="s">
        <v>120</v>
      </c>
      <c r="D2359" s="13" t="s">
        <v>1421</v>
      </c>
      <c r="E2359" s="13">
        <v>1003133</v>
      </c>
      <c r="F2359" s="13">
        <v>102484</v>
      </c>
      <c r="G2359" s="14" t="s">
        <v>1422</v>
      </c>
      <c r="H2359" s="13" t="s">
        <v>73</v>
      </c>
      <c r="I2359" s="13" t="s">
        <v>74</v>
      </c>
      <c r="J2359" s="14" t="s">
        <v>75</v>
      </c>
      <c r="K2359" s="14" t="s">
        <v>1423</v>
      </c>
      <c r="L2359" s="13">
        <v>2019</v>
      </c>
      <c r="M2359" s="15">
        <v>44077</v>
      </c>
      <c r="N2359" s="16" t="s">
        <v>77</v>
      </c>
      <c r="O2359" s="16">
        <v>0</v>
      </c>
      <c r="P2359" s="16" t="s">
        <v>78</v>
      </c>
      <c r="Q2359" s="16" t="s">
        <v>78</v>
      </c>
      <c r="R2359" s="16" t="s">
        <v>78</v>
      </c>
      <c r="S2359" s="16" t="s">
        <v>78</v>
      </c>
      <c r="T2359" s="14" t="s">
        <v>80</v>
      </c>
      <c r="U2359" s="13" t="s">
        <v>616</v>
      </c>
      <c r="V2359" s="14" t="s">
        <v>617</v>
      </c>
      <c r="W2359" s="13" t="s">
        <v>83</v>
      </c>
      <c r="X2359" s="17" t="s">
        <v>609</v>
      </c>
      <c r="Y2359" s="14">
        <v>75</v>
      </c>
      <c r="Z2359" s="14" t="s">
        <v>610</v>
      </c>
      <c r="AA2359" s="13" t="s">
        <v>107</v>
      </c>
      <c r="AB2359" s="18" t="s">
        <v>108</v>
      </c>
      <c r="AC2359" s="4">
        <f t="shared" si="360"/>
        <v>1</v>
      </c>
      <c r="AD2359" s="2">
        <f>IF(COUNTIF(D$2:D2359,D2359)&gt;1,0,1)</f>
        <v>1</v>
      </c>
      <c r="AG2359" s="2">
        <f t="shared" si="361"/>
        <v>0</v>
      </c>
      <c r="AH2359" s="2">
        <f t="shared" si="367"/>
        <v>0</v>
      </c>
      <c r="AI2359" s="2">
        <f t="shared" si="362"/>
        <v>1</v>
      </c>
      <c r="AJ2359" s="44" t="str">
        <f t="shared" si="363"/>
        <v>30537643Z30510000V</v>
      </c>
      <c r="AK2359" s="2">
        <f>IF(COUNTIF(AJ$2:AJ2359,AJ2359)&gt;1,0,1)</f>
        <v>1</v>
      </c>
      <c r="AL2359" s="2">
        <f t="shared" si="364"/>
        <v>1</v>
      </c>
      <c r="AM2359" s="2">
        <f t="shared" si="365"/>
        <v>0</v>
      </c>
      <c r="AN2359" s="2">
        <f t="shared" si="366"/>
        <v>0</v>
      </c>
      <c r="AO2359" s="2" t="str">
        <f>VLOOKUP(D2359,'[1]Matriculados PD 2015_2019'!$D:$F,3,0)</f>
        <v>completo</v>
      </c>
      <c r="AP2359" s="2">
        <f t="shared" si="368"/>
        <v>1</v>
      </c>
      <c r="AQ2359" s="2">
        <f t="shared" si="369"/>
        <v>0</v>
      </c>
    </row>
    <row r="2360" spans="1:43">
      <c r="A2360">
        <v>533</v>
      </c>
      <c r="B2360" s="6" t="s">
        <v>594</v>
      </c>
      <c r="C2360" s="7" t="s">
        <v>120</v>
      </c>
      <c r="D2360" s="7" t="s">
        <v>1421</v>
      </c>
      <c r="E2360" s="7">
        <v>1003133</v>
      </c>
      <c r="F2360" s="7">
        <v>102484</v>
      </c>
      <c r="G2360" s="8" t="s">
        <v>1422</v>
      </c>
      <c r="H2360" s="7" t="s">
        <v>73</v>
      </c>
      <c r="I2360" s="7" t="s">
        <v>74</v>
      </c>
      <c r="J2360" s="8" t="s">
        <v>75</v>
      </c>
      <c r="K2360" s="8" t="s">
        <v>1423</v>
      </c>
      <c r="L2360" s="7">
        <v>2019</v>
      </c>
      <c r="M2360" s="9">
        <v>44077</v>
      </c>
      <c r="N2360" s="10" t="s">
        <v>77</v>
      </c>
      <c r="O2360" s="10">
        <v>0</v>
      </c>
      <c r="P2360" s="10" t="s">
        <v>78</v>
      </c>
      <c r="Q2360" s="10" t="s">
        <v>78</v>
      </c>
      <c r="R2360" s="10" t="s">
        <v>78</v>
      </c>
      <c r="S2360" s="10" t="s">
        <v>78</v>
      </c>
      <c r="T2360" s="8" t="s">
        <v>80</v>
      </c>
      <c r="U2360" s="7" t="s">
        <v>1419</v>
      </c>
      <c r="V2360" s="8" t="s">
        <v>1420</v>
      </c>
      <c r="W2360" s="7" t="s">
        <v>83</v>
      </c>
      <c r="X2360" s="11" t="s">
        <v>609</v>
      </c>
      <c r="Y2360" s="8">
        <v>75</v>
      </c>
      <c r="Z2360" s="8" t="s">
        <v>610</v>
      </c>
      <c r="AA2360" s="7" t="s">
        <v>107</v>
      </c>
      <c r="AB2360" s="12" t="s">
        <v>108</v>
      </c>
      <c r="AC2360" s="4">
        <f t="shared" si="360"/>
        <v>1</v>
      </c>
      <c r="AD2360" s="2">
        <f>IF(COUNTIF(D$2:D2360,D2360)&gt;1,0,1)</f>
        <v>0</v>
      </c>
      <c r="AG2360" s="2">
        <f t="shared" si="361"/>
        <v>0</v>
      </c>
      <c r="AH2360" s="2">
        <f t="shared" si="367"/>
        <v>0</v>
      </c>
      <c r="AI2360" s="2">
        <f t="shared" si="362"/>
        <v>0</v>
      </c>
      <c r="AJ2360" s="44" t="str">
        <f t="shared" si="363"/>
        <v>30537643Z30979388K</v>
      </c>
      <c r="AK2360" s="2">
        <f>IF(COUNTIF(AJ$2:AJ2360,AJ2360)&gt;1,0,1)</f>
        <v>1</v>
      </c>
      <c r="AL2360" s="2">
        <f t="shared" si="364"/>
        <v>0</v>
      </c>
      <c r="AM2360" s="2">
        <f t="shared" si="365"/>
        <v>0</v>
      </c>
      <c r="AN2360" s="2">
        <f t="shared" si="366"/>
        <v>0</v>
      </c>
      <c r="AO2360" s="2" t="str">
        <f>VLOOKUP(D2360,'[1]Matriculados PD 2015_2019'!$D:$F,3,0)</f>
        <v>completo</v>
      </c>
      <c r="AP2360" s="2">
        <f t="shared" si="368"/>
        <v>0</v>
      </c>
      <c r="AQ2360" s="2">
        <f t="shared" si="369"/>
        <v>0</v>
      </c>
    </row>
    <row r="2361" spans="1:43">
      <c r="A2361">
        <v>533</v>
      </c>
      <c r="B2361" s="5" t="s">
        <v>594</v>
      </c>
      <c r="C2361" s="13" t="s">
        <v>120</v>
      </c>
      <c r="D2361" s="13" t="s">
        <v>1421</v>
      </c>
      <c r="E2361" s="13">
        <v>1003133</v>
      </c>
      <c r="F2361" s="13">
        <v>102484</v>
      </c>
      <c r="G2361" s="14" t="s">
        <v>1422</v>
      </c>
      <c r="H2361" s="13" t="s">
        <v>73</v>
      </c>
      <c r="I2361" s="13" t="s">
        <v>74</v>
      </c>
      <c r="J2361" s="14" t="s">
        <v>75</v>
      </c>
      <c r="K2361" s="14" t="s">
        <v>1423</v>
      </c>
      <c r="L2361" s="13">
        <v>2019</v>
      </c>
      <c r="M2361" s="15">
        <v>44077</v>
      </c>
      <c r="N2361" s="16" t="s">
        <v>77</v>
      </c>
      <c r="O2361" s="16">
        <v>0</v>
      </c>
      <c r="P2361" s="16" t="s">
        <v>78</v>
      </c>
      <c r="Q2361" s="16" t="s">
        <v>78</v>
      </c>
      <c r="R2361" s="16" t="s">
        <v>78</v>
      </c>
      <c r="S2361" s="16" t="s">
        <v>78</v>
      </c>
      <c r="T2361" s="14" t="s">
        <v>90</v>
      </c>
      <c r="U2361" s="13" t="s">
        <v>616</v>
      </c>
      <c r="V2361" s="14" t="s">
        <v>617</v>
      </c>
      <c r="W2361" s="13" t="s">
        <v>83</v>
      </c>
      <c r="X2361" s="17" t="s">
        <v>609</v>
      </c>
      <c r="Y2361" s="14">
        <v>75</v>
      </c>
      <c r="Z2361" s="14" t="s">
        <v>610</v>
      </c>
      <c r="AA2361" s="13" t="s">
        <v>107</v>
      </c>
      <c r="AB2361" s="18" t="s">
        <v>108</v>
      </c>
      <c r="AC2361" s="4">
        <f t="shared" si="360"/>
        <v>1</v>
      </c>
      <c r="AD2361" s="2">
        <f>IF(COUNTIF(D$2:D2361,D2361)&gt;1,0,1)</f>
        <v>0</v>
      </c>
      <c r="AG2361" s="2">
        <f t="shared" si="361"/>
        <v>0</v>
      </c>
      <c r="AH2361" s="2">
        <f t="shared" si="367"/>
        <v>0</v>
      </c>
      <c r="AI2361" s="2">
        <f t="shared" si="362"/>
        <v>0</v>
      </c>
      <c r="AJ2361" s="44" t="str">
        <f t="shared" si="363"/>
        <v>30537643Z30510000V</v>
      </c>
      <c r="AK2361" s="2">
        <f>IF(COUNTIF(AJ$2:AJ2361,AJ2361)&gt;1,0,1)</f>
        <v>0</v>
      </c>
      <c r="AL2361" s="2">
        <f t="shared" si="364"/>
        <v>0</v>
      </c>
      <c r="AM2361" s="2">
        <f t="shared" si="365"/>
        <v>0</v>
      </c>
      <c r="AN2361" s="2">
        <f t="shared" si="366"/>
        <v>0</v>
      </c>
      <c r="AO2361" s="2" t="str">
        <f>VLOOKUP(D2361,'[1]Matriculados PD 2015_2019'!$D:$F,3,0)</f>
        <v>completo</v>
      </c>
      <c r="AP2361" s="2">
        <f t="shared" si="368"/>
        <v>0</v>
      </c>
      <c r="AQ2361" s="2">
        <f t="shared" si="369"/>
        <v>0</v>
      </c>
    </row>
    <row r="2362" spans="1:43">
      <c r="A2362">
        <v>537</v>
      </c>
      <c r="B2362" s="5" t="s">
        <v>807</v>
      </c>
      <c r="C2362" s="13" t="s">
        <v>120</v>
      </c>
      <c r="D2362" s="13" t="s">
        <v>1703</v>
      </c>
      <c r="E2362" s="13">
        <v>20046493</v>
      </c>
      <c r="F2362" s="13">
        <v>102488</v>
      </c>
      <c r="G2362" s="14" t="s">
        <v>1704</v>
      </c>
      <c r="H2362" s="13" t="s">
        <v>83</v>
      </c>
      <c r="I2362" s="13" t="s">
        <v>74</v>
      </c>
      <c r="J2362" s="14" t="s">
        <v>75</v>
      </c>
      <c r="K2362" s="14" t="s">
        <v>1705</v>
      </c>
      <c r="L2362" s="13">
        <v>2019</v>
      </c>
      <c r="M2362" s="15">
        <v>43819</v>
      </c>
      <c r="N2362" s="16" t="s">
        <v>77</v>
      </c>
      <c r="O2362" s="16">
        <v>0</v>
      </c>
      <c r="P2362" s="16" t="s">
        <v>78</v>
      </c>
      <c r="Q2362" s="16" t="s">
        <v>78</v>
      </c>
      <c r="R2362" s="16" t="s">
        <v>78</v>
      </c>
      <c r="S2362" s="16" t="s">
        <v>78</v>
      </c>
      <c r="T2362" s="14" t="s">
        <v>80</v>
      </c>
      <c r="U2362" s="13" t="s">
        <v>1706</v>
      </c>
      <c r="V2362" s="14" t="s">
        <v>1707</v>
      </c>
      <c r="W2362" s="13" t="s">
        <v>73</v>
      </c>
      <c r="X2362" s="17" t="s">
        <v>1708</v>
      </c>
      <c r="Y2362" s="14">
        <v>814</v>
      </c>
      <c r="Z2362" s="14" t="s">
        <v>829</v>
      </c>
      <c r="AA2362" s="13" t="s">
        <v>263</v>
      </c>
      <c r="AB2362" s="18" t="s">
        <v>264</v>
      </c>
      <c r="AC2362" s="4">
        <f t="shared" si="360"/>
        <v>1</v>
      </c>
      <c r="AD2362" s="2">
        <f>IF(COUNTIF(D$2:D2362,D2362)&gt;1,0,1)</f>
        <v>1</v>
      </c>
      <c r="AG2362" s="2">
        <f t="shared" si="361"/>
        <v>0</v>
      </c>
      <c r="AH2362" s="2">
        <f t="shared" si="367"/>
        <v>0</v>
      </c>
      <c r="AI2362" s="2">
        <f t="shared" si="362"/>
        <v>1</v>
      </c>
      <c r="AJ2362" s="44" t="str">
        <f t="shared" si="363"/>
        <v>20228920Y52351024B</v>
      </c>
      <c r="AK2362" s="2">
        <f>IF(COUNTIF(AJ$2:AJ2362,AJ2362)&gt;1,0,1)</f>
        <v>1</v>
      </c>
      <c r="AL2362" s="2">
        <f t="shared" si="364"/>
        <v>0</v>
      </c>
      <c r="AM2362" s="2">
        <f t="shared" si="365"/>
        <v>0</v>
      </c>
      <c r="AN2362" s="2">
        <f t="shared" si="366"/>
        <v>0</v>
      </c>
      <c r="AO2362" s="2" t="str">
        <f>VLOOKUP(D2362,'[1]Matriculados PD 2015_2019'!$D:$F,3,0)</f>
        <v>completo</v>
      </c>
      <c r="AP2362" s="2">
        <f t="shared" si="368"/>
        <v>1</v>
      </c>
      <c r="AQ2362" s="2">
        <f t="shared" si="369"/>
        <v>0</v>
      </c>
    </row>
    <row r="2363" spans="1:43">
      <c r="A2363">
        <v>537</v>
      </c>
      <c r="B2363" s="6" t="s">
        <v>807</v>
      </c>
      <c r="C2363" s="7" t="s">
        <v>120</v>
      </c>
      <c r="D2363" s="7" t="s">
        <v>1703</v>
      </c>
      <c r="E2363" s="7">
        <v>20046493</v>
      </c>
      <c r="F2363" s="7">
        <v>102488</v>
      </c>
      <c r="G2363" s="8" t="s">
        <v>1704</v>
      </c>
      <c r="H2363" s="7" t="s">
        <v>83</v>
      </c>
      <c r="I2363" s="7" t="s">
        <v>74</v>
      </c>
      <c r="J2363" s="8" t="s">
        <v>75</v>
      </c>
      <c r="K2363" s="8" t="s">
        <v>1705</v>
      </c>
      <c r="L2363" s="7">
        <v>2019</v>
      </c>
      <c r="M2363" s="9">
        <v>43819</v>
      </c>
      <c r="N2363" s="10" t="s">
        <v>77</v>
      </c>
      <c r="O2363" s="10">
        <v>0</v>
      </c>
      <c r="P2363" s="10" t="s">
        <v>78</v>
      </c>
      <c r="Q2363" s="10" t="s">
        <v>78</v>
      </c>
      <c r="R2363" s="10" t="s">
        <v>78</v>
      </c>
      <c r="S2363" s="10" t="s">
        <v>78</v>
      </c>
      <c r="T2363" s="8" t="s">
        <v>90</v>
      </c>
      <c r="U2363" s="7" t="s">
        <v>1706</v>
      </c>
      <c r="V2363" s="8" t="s">
        <v>1707</v>
      </c>
      <c r="W2363" s="7" t="s">
        <v>73</v>
      </c>
      <c r="X2363" s="11" t="s">
        <v>1708</v>
      </c>
      <c r="Y2363" s="8">
        <v>814</v>
      </c>
      <c r="Z2363" s="8" t="s">
        <v>829</v>
      </c>
      <c r="AA2363" s="7" t="s">
        <v>263</v>
      </c>
      <c r="AB2363" s="12" t="s">
        <v>264</v>
      </c>
      <c r="AC2363" s="4">
        <f t="shared" si="360"/>
        <v>1</v>
      </c>
      <c r="AD2363" s="2">
        <f>IF(COUNTIF(D$2:D2363,D2363)&gt;1,0,1)</f>
        <v>0</v>
      </c>
      <c r="AG2363" s="2">
        <f t="shared" si="361"/>
        <v>0</v>
      </c>
      <c r="AH2363" s="2">
        <f t="shared" si="367"/>
        <v>0</v>
      </c>
      <c r="AI2363" s="2">
        <f t="shared" si="362"/>
        <v>0</v>
      </c>
      <c r="AJ2363" s="44" t="str">
        <f t="shared" si="363"/>
        <v>20228920Y52351024B</v>
      </c>
      <c r="AK2363" s="2">
        <f>IF(COUNTIF(AJ$2:AJ2363,AJ2363)&gt;1,0,1)</f>
        <v>0</v>
      </c>
      <c r="AL2363" s="2">
        <f t="shared" si="364"/>
        <v>0</v>
      </c>
      <c r="AM2363" s="2">
        <f t="shared" si="365"/>
        <v>0</v>
      </c>
      <c r="AN2363" s="2">
        <f t="shared" si="366"/>
        <v>0</v>
      </c>
      <c r="AO2363" s="2" t="str">
        <f>VLOOKUP(D2363,'[1]Matriculados PD 2015_2019'!$D:$F,3,0)</f>
        <v>completo</v>
      </c>
      <c r="AP2363" s="2">
        <f t="shared" si="368"/>
        <v>0</v>
      </c>
      <c r="AQ2363" s="2">
        <f t="shared" si="369"/>
        <v>0</v>
      </c>
    </row>
    <row r="2364" spans="1:43">
      <c r="A2364">
        <v>532</v>
      </c>
      <c r="B2364" s="6" t="s">
        <v>413</v>
      </c>
      <c r="C2364" s="7" t="s">
        <v>120</v>
      </c>
      <c r="D2364" s="7" t="s">
        <v>1293</v>
      </c>
      <c r="E2364" s="7">
        <v>1061261</v>
      </c>
      <c r="F2364" s="7">
        <v>102483</v>
      </c>
      <c r="G2364" s="8" t="s">
        <v>1294</v>
      </c>
      <c r="H2364" s="7" t="s">
        <v>73</v>
      </c>
      <c r="I2364" s="7" t="s">
        <v>74</v>
      </c>
      <c r="J2364" s="8" t="s">
        <v>75</v>
      </c>
      <c r="K2364" s="8" t="s">
        <v>1295</v>
      </c>
      <c r="L2364" s="7">
        <v>2019</v>
      </c>
      <c r="M2364" s="9">
        <v>44095</v>
      </c>
      <c r="N2364" s="10" t="s">
        <v>77</v>
      </c>
      <c r="O2364" s="10">
        <v>0</v>
      </c>
      <c r="P2364" s="10" t="s">
        <v>78</v>
      </c>
      <c r="Q2364" s="10" t="s">
        <v>78</v>
      </c>
      <c r="R2364" s="10" t="s">
        <v>78</v>
      </c>
      <c r="S2364" s="10" t="s">
        <v>78</v>
      </c>
      <c r="T2364" s="8" t="s">
        <v>80</v>
      </c>
      <c r="U2364" s="7" t="s">
        <v>511</v>
      </c>
      <c r="V2364" s="8" t="s">
        <v>512</v>
      </c>
      <c r="W2364" s="7" t="s">
        <v>73</v>
      </c>
      <c r="X2364" s="11" t="s">
        <v>358</v>
      </c>
      <c r="Y2364" s="8">
        <v>735</v>
      </c>
      <c r="Z2364" s="8" t="s">
        <v>505</v>
      </c>
      <c r="AA2364" s="7" t="s">
        <v>263</v>
      </c>
      <c r="AB2364" s="12" t="s">
        <v>264</v>
      </c>
      <c r="AC2364" s="4">
        <f t="shared" si="360"/>
        <v>1</v>
      </c>
      <c r="AD2364" s="2">
        <f>IF(COUNTIF(D$2:D2364,D2364)&gt;1,0,1)</f>
        <v>1</v>
      </c>
      <c r="AG2364" s="2">
        <f t="shared" si="361"/>
        <v>0</v>
      </c>
      <c r="AH2364" s="2">
        <f t="shared" si="367"/>
        <v>0</v>
      </c>
      <c r="AI2364" s="2">
        <f t="shared" si="362"/>
        <v>1</v>
      </c>
      <c r="AJ2364" s="44" t="str">
        <f t="shared" si="363"/>
        <v>30978081W25903422V</v>
      </c>
      <c r="AK2364" s="2">
        <f>IF(COUNTIF(AJ$2:AJ2364,AJ2364)&gt;1,0,1)</f>
        <v>1</v>
      </c>
      <c r="AL2364" s="2">
        <f t="shared" si="364"/>
        <v>1</v>
      </c>
      <c r="AM2364" s="2">
        <f t="shared" si="365"/>
        <v>0</v>
      </c>
      <c r="AN2364" s="2">
        <f t="shared" si="366"/>
        <v>0</v>
      </c>
      <c r="AO2364" s="2" t="str">
        <f>VLOOKUP(D2364,'[1]Matriculados PD 2015_2019'!$D:$F,3,0)</f>
        <v>parcial</v>
      </c>
      <c r="AP2364" s="2">
        <f t="shared" si="368"/>
        <v>0</v>
      </c>
      <c r="AQ2364" s="2">
        <f t="shared" si="369"/>
        <v>1</v>
      </c>
    </row>
    <row r="2365" spans="1:43">
      <c r="A2365">
        <v>532</v>
      </c>
      <c r="B2365" s="5" t="s">
        <v>413</v>
      </c>
      <c r="C2365" s="13" t="s">
        <v>120</v>
      </c>
      <c r="D2365" s="13" t="s">
        <v>1293</v>
      </c>
      <c r="E2365" s="13">
        <v>1061261</v>
      </c>
      <c r="F2365" s="13">
        <v>102483</v>
      </c>
      <c r="G2365" s="14" t="s">
        <v>1294</v>
      </c>
      <c r="H2365" s="13" t="s">
        <v>73</v>
      </c>
      <c r="I2365" s="13" t="s">
        <v>74</v>
      </c>
      <c r="J2365" s="14" t="s">
        <v>75</v>
      </c>
      <c r="K2365" s="14" t="s">
        <v>1295</v>
      </c>
      <c r="L2365" s="13">
        <v>2019</v>
      </c>
      <c r="M2365" s="15">
        <v>44095</v>
      </c>
      <c r="N2365" s="16" t="s">
        <v>77</v>
      </c>
      <c r="O2365" s="16">
        <v>0</v>
      </c>
      <c r="P2365" s="16" t="s">
        <v>78</v>
      </c>
      <c r="Q2365" s="16" t="s">
        <v>78</v>
      </c>
      <c r="R2365" s="16" t="s">
        <v>78</v>
      </c>
      <c r="S2365" s="16" t="s">
        <v>78</v>
      </c>
      <c r="T2365" s="14" t="s">
        <v>80</v>
      </c>
      <c r="U2365" s="13" t="s">
        <v>503</v>
      </c>
      <c r="V2365" s="14" t="s">
        <v>504</v>
      </c>
      <c r="W2365" s="13" t="s">
        <v>83</v>
      </c>
      <c r="X2365" s="17" t="s">
        <v>358</v>
      </c>
      <c r="Y2365" s="14">
        <v>735</v>
      </c>
      <c r="Z2365" s="14" t="s">
        <v>505</v>
      </c>
      <c r="AA2365" s="13" t="s">
        <v>263</v>
      </c>
      <c r="AB2365" s="18" t="s">
        <v>264</v>
      </c>
      <c r="AC2365" s="4">
        <f t="shared" si="360"/>
        <v>1</v>
      </c>
      <c r="AD2365" s="2">
        <f>IF(COUNTIF(D$2:D2365,D2365)&gt;1,0,1)</f>
        <v>0</v>
      </c>
      <c r="AG2365" s="2">
        <f t="shared" si="361"/>
        <v>0</v>
      </c>
      <c r="AH2365" s="2">
        <f t="shared" si="367"/>
        <v>0</v>
      </c>
      <c r="AI2365" s="2">
        <f t="shared" si="362"/>
        <v>0</v>
      </c>
      <c r="AJ2365" s="44" t="str">
        <f t="shared" si="363"/>
        <v>30978081W30813778B</v>
      </c>
      <c r="AK2365" s="2">
        <f>IF(COUNTIF(AJ$2:AJ2365,AJ2365)&gt;1,0,1)</f>
        <v>1</v>
      </c>
      <c r="AL2365" s="2">
        <f t="shared" si="364"/>
        <v>0</v>
      </c>
      <c r="AM2365" s="2">
        <f t="shared" si="365"/>
        <v>0</v>
      </c>
      <c r="AN2365" s="2">
        <f t="shared" si="366"/>
        <v>0</v>
      </c>
      <c r="AO2365" s="2" t="str">
        <f>VLOOKUP(D2365,'[1]Matriculados PD 2015_2019'!$D:$F,3,0)</f>
        <v>parcial</v>
      </c>
      <c r="AP2365" s="2">
        <f t="shared" si="368"/>
        <v>0</v>
      </c>
      <c r="AQ2365" s="2">
        <f t="shared" si="369"/>
        <v>0</v>
      </c>
    </row>
    <row r="2366" spans="1:43">
      <c r="A2366">
        <v>532</v>
      </c>
      <c r="B2366" s="6" t="s">
        <v>413</v>
      </c>
      <c r="C2366" s="7" t="s">
        <v>120</v>
      </c>
      <c r="D2366" s="7" t="s">
        <v>1293</v>
      </c>
      <c r="E2366" s="7">
        <v>1061261</v>
      </c>
      <c r="F2366" s="7">
        <v>102483</v>
      </c>
      <c r="G2366" s="8" t="s">
        <v>1294</v>
      </c>
      <c r="H2366" s="7" t="s">
        <v>73</v>
      </c>
      <c r="I2366" s="7" t="s">
        <v>74</v>
      </c>
      <c r="J2366" s="8" t="s">
        <v>75</v>
      </c>
      <c r="K2366" s="8" t="s">
        <v>1295</v>
      </c>
      <c r="L2366" s="7">
        <v>2019</v>
      </c>
      <c r="M2366" s="9">
        <v>44095</v>
      </c>
      <c r="N2366" s="10" t="s">
        <v>77</v>
      </c>
      <c r="O2366" s="10">
        <v>0</v>
      </c>
      <c r="P2366" s="10" t="s">
        <v>78</v>
      </c>
      <c r="Q2366" s="10" t="s">
        <v>78</v>
      </c>
      <c r="R2366" s="10" t="s">
        <v>78</v>
      </c>
      <c r="S2366" s="10" t="s">
        <v>78</v>
      </c>
      <c r="T2366" s="8" t="s">
        <v>90</v>
      </c>
      <c r="U2366" s="7" t="s">
        <v>511</v>
      </c>
      <c r="V2366" s="8" t="s">
        <v>512</v>
      </c>
      <c r="W2366" s="7" t="s">
        <v>73</v>
      </c>
      <c r="X2366" s="11" t="s">
        <v>358</v>
      </c>
      <c r="Y2366" s="8">
        <v>735</v>
      </c>
      <c r="Z2366" s="8" t="s">
        <v>505</v>
      </c>
      <c r="AA2366" s="7" t="s">
        <v>263</v>
      </c>
      <c r="AB2366" s="12" t="s">
        <v>264</v>
      </c>
      <c r="AC2366" s="4">
        <f t="shared" si="360"/>
        <v>1</v>
      </c>
      <c r="AD2366" s="2">
        <f>IF(COUNTIF(D$2:D2366,D2366)&gt;1,0,1)</f>
        <v>0</v>
      </c>
      <c r="AG2366" s="2">
        <f t="shared" si="361"/>
        <v>0</v>
      </c>
      <c r="AH2366" s="2">
        <f t="shared" si="367"/>
        <v>0</v>
      </c>
      <c r="AI2366" s="2">
        <f t="shared" si="362"/>
        <v>0</v>
      </c>
      <c r="AJ2366" s="44" t="str">
        <f t="shared" si="363"/>
        <v>30978081W25903422V</v>
      </c>
      <c r="AK2366" s="2">
        <f>IF(COUNTIF(AJ$2:AJ2366,AJ2366)&gt;1,0,1)</f>
        <v>0</v>
      </c>
      <c r="AL2366" s="2">
        <f t="shared" si="364"/>
        <v>0</v>
      </c>
      <c r="AM2366" s="2">
        <f t="shared" si="365"/>
        <v>0</v>
      </c>
      <c r="AN2366" s="2">
        <f t="shared" si="366"/>
        <v>0</v>
      </c>
      <c r="AO2366" s="2" t="str">
        <f>VLOOKUP(D2366,'[1]Matriculados PD 2015_2019'!$D:$F,3,0)</f>
        <v>parcial</v>
      </c>
      <c r="AP2366" s="2">
        <f t="shared" si="368"/>
        <v>0</v>
      </c>
      <c r="AQ2366" s="2">
        <f t="shared" si="369"/>
        <v>0</v>
      </c>
    </row>
    <row r="2367" spans="1:43">
      <c r="A2367">
        <v>532</v>
      </c>
      <c r="B2367" s="6" t="s">
        <v>413</v>
      </c>
      <c r="C2367" s="7" t="s">
        <v>120</v>
      </c>
      <c r="D2367" s="7" t="s">
        <v>1329</v>
      </c>
      <c r="E2367" s="7">
        <v>20009212</v>
      </c>
      <c r="F2367" s="7">
        <v>102483</v>
      </c>
      <c r="G2367" s="8" t="s">
        <v>1330</v>
      </c>
      <c r="H2367" s="7" t="s">
        <v>73</v>
      </c>
      <c r="I2367" s="7" t="s">
        <v>74</v>
      </c>
      <c r="J2367" s="8" t="s">
        <v>75</v>
      </c>
      <c r="K2367" s="8" t="s">
        <v>1331</v>
      </c>
      <c r="L2367" s="7">
        <v>2019</v>
      </c>
      <c r="M2367" s="9">
        <v>44103</v>
      </c>
      <c r="N2367" s="10" t="s">
        <v>77</v>
      </c>
      <c r="O2367" s="10">
        <v>0</v>
      </c>
      <c r="P2367" s="10" t="s">
        <v>78</v>
      </c>
      <c r="Q2367" s="10" t="s">
        <v>79</v>
      </c>
      <c r="R2367" s="10" t="s">
        <v>78</v>
      </c>
      <c r="S2367" s="10" t="s">
        <v>79</v>
      </c>
      <c r="T2367" s="8" t="s">
        <v>80</v>
      </c>
      <c r="U2367" s="7" t="s">
        <v>511</v>
      </c>
      <c r="V2367" s="8" t="s">
        <v>512</v>
      </c>
      <c r="W2367" s="7" t="s">
        <v>73</v>
      </c>
      <c r="X2367" s="11" t="s">
        <v>358</v>
      </c>
      <c r="Y2367" s="8">
        <v>735</v>
      </c>
      <c r="Z2367" s="8" t="s">
        <v>505</v>
      </c>
      <c r="AA2367" s="7" t="s">
        <v>263</v>
      </c>
      <c r="AB2367" s="12" t="s">
        <v>264</v>
      </c>
      <c r="AC2367" s="4">
        <f t="shared" si="360"/>
        <v>1</v>
      </c>
      <c r="AD2367" s="2">
        <f>IF(COUNTIF(D$2:D2367,D2367)&gt;1,0,1)</f>
        <v>1</v>
      </c>
      <c r="AG2367" s="2">
        <f t="shared" si="361"/>
        <v>1</v>
      </c>
      <c r="AH2367" s="2">
        <f t="shared" si="367"/>
        <v>0</v>
      </c>
      <c r="AI2367" s="2">
        <f t="shared" si="362"/>
        <v>1</v>
      </c>
      <c r="AJ2367" s="44" t="str">
        <f t="shared" si="363"/>
        <v>30974020N25903422V</v>
      </c>
      <c r="AK2367" s="2">
        <f>IF(COUNTIF(AJ$2:AJ2367,AJ2367)&gt;1,0,1)</f>
        <v>1</v>
      </c>
      <c r="AL2367" s="2">
        <f t="shared" si="364"/>
        <v>1</v>
      </c>
      <c r="AM2367" s="2">
        <f t="shared" si="365"/>
        <v>1</v>
      </c>
      <c r="AN2367" s="2">
        <f t="shared" si="366"/>
        <v>0</v>
      </c>
      <c r="AO2367" s="2" t="str">
        <f>VLOOKUP(D2367,'[1]Matriculados PD 2015_2019'!$D:$F,3,0)</f>
        <v>completo</v>
      </c>
      <c r="AP2367" s="2">
        <f t="shared" si="368"/>
        <v>1</v>
      </c>
      <c r="AQ2367" s="2">
        <f t="shared" si="369"/>
        <v>0</v>
      </c>
    </row>
    <row r="2368" spans="1:43">
      <c r="A2368">
        <v>532</v>
      </c>
      <c r="B2368" s="5" t="s">
        <v>413</v>
      </c>
      <c r="C2368" s="13" t="s">
        <v>120</v>
      </c>
      <c r="D2368" s="13" t="s">
        <v>1329</v>
      </c>
      <c r="E2368" s="13">
        <v>20009212</v>
      </c>
      <c r="F2368" s="13">
        <v>102483</v>
      </c>
      <c r="G2368" s="14" t="s">
        <v>1330</v>
      </c>
      <c r="H2368" s="13" t="s">
        <v>73</v>
      </c>
      <c r="I2368" s="13" t="s">
        <v>74</v>
      </c>
      <c r="J2368" s="14" t="s">
        <v>75</v>
      </c>
      <c r="K2368" s="14" t="s">
        <v>1331</v>
      </c>
      <c r="L2368" s="13">
        <v>2019</v>
      </c>
      <c r="M2368" s="15">
        <v>44103</v>
      </c>
      <c r="N2368" s="16" t="s">
        <v>77</v>
      </c>
      <c r="O2368" s="16">
        <v>0</v>
      </c>
      <c r="P2368" s="16" t="s">
        <v>78</v>
      </c>
      <c r="Q2368" s="16" t="s">
        <v>79</v>
      </c>
      <c r="R2368" s="16" t="s">
        <v>78</v>
      </c>
      <c r="S2368" s="16" t="s">
        <v>79</v>
      </c>
      <c r="T2368" s="14" t="s">
        <v>80</v>
      </c>
      <c r="U2368" s="13" t="s">
        <v>1332</v>
      </c>
      <c r="V2368" s="14" t="s">
        <v>1333</v>
      </c>
      <c r="W2368" s="13" t="s">
        <v>73</v>
      </c>
      <c r="X2368" s="17" t="s">
        <v>358</v>
      </c>
      <c r="Y2368" s="14">
        <v>735</v>
      </c>
      <c r="Z2368" s="14" t="s">
        <v>505</v>
      </c>
      <c r="AA2368" s="13" t="s">
        <v>263</v>
      </c>
      <c r="AB2368" s="18" t="s">
        <v>264</v>
      </c>
      <c r="AC2368" s="4">
        <f t="shared" si="360"/>
        <v>1</v>
      </c>
      <c r="AD2368" s="2">
        <f>IF(COUNTIF(D$2:D2368,D2368)&gt;1,0,1)</f>
        <v>0</v>
      </c>
      <c r="AG2368" s="2">
        <f t="shared" si="361"/>
        <v>0</v>
      </c>
      <c r="AH2368" s="2">
        <f t="shared" si="367"/>
        <v>0</v>
      </c>
      <c r="AI2368" s="2">
        <f t="shared" si="362"/>
        <v>0</v>
      </c>
      <c r="AJ2368" s="44" t="str">
        <f t="shared" si="363"/>
        <v>30974020NX7658568M</v>
      </c>
      <c r="AK2368" s="2">
        <f>IF(COUNTIF(AJ$2:AJ2368,AJ2368)&gt;1,0,1)</f>
        <v>1</v>
      </c>
      <c r="AL2368" s="2">
        <f t="shared" si="364"/>
        <v>0</v>
      </c>
      <c r="AM2368" s="2">
        <f t="shared" si="365"/>
        <v>0</v>
      </c>
      <c r="AN2368" s="2">
        <f t="shared" si="366"/>
        <v>0</v>
      </c>
      <c r="AO2368" s="2" t="str">
        <f>VLOOKUP(D2368,'[1]Matriculados PD 2015_2019'!$D:$F,3,0)</f>
        <v>completo</v>
      </c>
      <c r="AP2368" s="2">
        <f t="shared" si="368"/>
        <v>0</v>
      </c>
      <c r="AQ2368" s="2">
        <f t="shared" si="369"/>
        <v>0</v>
      </c>
    </row>
    <row r="2369" spans="1:43">
      <c r="A2369">
        <v>532</v>
      </c>
      <c r="B2369" s="6" t="s">
        <v>413</v>
      </c>
      <c r="C2369" s="7" t="s">
        <v>120</v>
      </c>
      <c r="D2369" s="7" t="s">
        <v>1329</v>
      </c>
      <c r="E2369" s="7">
        <v>20009212</v>
      </c>
      <c r="F2369" s="7">
        <v>102483</v>
      </c>
      <c r="G2369" s="8" t="s">
        <v>1330</v>
      </c>
      <c r="H2369" s="7" t="s">
        <v>73</v>
      </c>
      <c r="I2369" s="7" t="s">
        <v>74</v>
      </c>
      <c r="J2369" s="8" t="s">
        <v>75</v>
      </c>
      <c r="K2369" s="8" t="s">
        <v>1331</v>
      </c>
      <c r="L2369" s="7">
        <v>2019</v>
      </c>
      <c r="M2369" s="9">
        <v>44103</v>
      </c>
      <c r="N2369" s="10" t="s">
        <v>77</v>
      </c>
      <c r="O2369" s="10">
        <v>0</v>
      </c>
      <c r="P2369" s="10" t="s">
        <v>78</v>
      </c>
      <c r="Q2369" s="10" t="s">
        <v>79</v>
      </c>
      <c r="R2369" s="10" t="s">
        <v>78</v>
      </c>
      <c r="S2369" s="10" t="s">
        <v>79</v>
      </c>
      <c r="T2369" s="8" t="s">
        <v>90</v>
      </c>
      <c r="U2369" s="7" t="s">
        <v>511</v>
      </c>
      <c r="V2369" s="8" t="s">
        <v>512</v>
      </c>
      <c r="W2369" s="7" t="s">
        <v>73</v>
      </c>
      <c r="X2369" s="11" t="s">
        <v>358</v>
      </c>
      <c r="Y2369" s="8">
        <v>735</v>
      </c>
      <c r="Z2369" s="8" t="s">
        <v>505</v>
      </c>
      <c r="AA2369" s="7" t="s">
        <v>263</v>
      </c>
      <c r="AB2369" s="12" t="s">
        <v>264</v>
      </c>
      <c r="AC2369" s="4">
        <f t="shared" si="360"/>
        <v>1</v>
      </c>
      <c r="AD2369" s="2">
        <f>IF(COUNTIF(D$2:D2369,D2369)&gt;1,0,1)</f>
        <v>0</v>
      </c>
      <c r="AG2369" s="2">
        <f t="shared" si="361"/>
        <v>0</v>
      </c>
      <c r="AH2369" s="2">
        <f t="shared" si="367"/>
        <v>0</v>
      </c>
      <c r="AI2369" s="2">
        <f t="shared" si="362"/>
        <v>0</v>
      </c>
      <c r="AJ2369" s="44" t="str">
        <f t="shared" si="363"/>
        <v>30974020N25903422V</v>
      </c>
      <c r="AK2369" s="2">
        <f>IF(COUNTIF(AJ$2:AJ2369,AJ2369)&gt;1,0,1)</f>
        <v>0</v>
      </c>
      <c r="AL2369" s="2">
        <f t="shared" si="364"/>
        <v>0</v>
      </c>
      <c r="AM2369" s="2">
        <f t="shared" si="365"/>
        <v>0</v>
      </c>
      <c r="AN2369" s="2">
        <f t="shared" si="366"/>
        <v>0</v>
      </c>
      <c r="AO2369" s="2" t="str">
        <f>VLOOKUP(D2369,'[1]Matriculados PD 2015_2019'!$D:$F,3,0)</f>
        <v>completo</v>
      </c>
      <c r="AP2369" s="2">
        <f t="shared" si="368"/>
        <v>0</v>
      </c>
      <c r="AQ2369" s="2">
        <f t="shared" si="369"/>
        <v>0</v>
      </c>
    </row>
    <row r="2370" spans="1:43">
      <c r="A2370" s="2">
        <v>536</v>
      </c>
      <c r="B2370" s="6" t="s">
        <v>636</v>
      </c>
      <c r="C2370" s="7" t="s">
        <v>120</v>
      </c>
      <c r="D2370" s="7" t="s">
        <v>1613</v>
      </c>
      <c r="E2370" s="7">
        <v>10018840</v>
      </c>
      <c r="F2370" s="7">
        <v>102487</v>
      </c>
      <c r="G2370" s="8" t="s">
        <v>1614</v>
      </c>
      <c r="H2370" s="7" t="s">
        <v>73</v>
      </c>
      <c r="I2370" s="7" t="s">
        <v>74</v>
      </c>
      <c r="J2370" s="8" t="s">
        <v>75</v>
      </c>
      <c r="K2370" s="8" t="s">
        <v>1615</v>
      </c>
      <c r="L2370" s="7">
        <v>2019</v>
      </c>
      <c r="M2370" s="9">
        <v>43983</v>
      </c>
      <c r="N2370" s="10" t="s">
        <v>77</v>
      </c>
      <c r="O2370" s="10">
        <v>0</v>
      </c>
      <c r="P2370" s="10" t="s">
        <v>78</v>
      </c>
      <c r="Q2370" s="10" t="s">
        <v>78</v>
      </c>
      <c r="R2370" s="10" t="s">
        <v>79</v>
      </c>
      <c r="S2370" s="10" t="s">
        <v>78</v>
      </c>
      <c r="T2370" s="8" t="s">
        <v>80</v>
      </c>
      <c r="U2370" s="7" t="s">
        <v>730</v>
      </c>
      <c r="V2370" s="8" t="s">
        <v>731</v>
      </c>
      <c r="W2370" s="7" t="s">
        <v>73</v>
      </c>
      <c r="X2370" s="11" t="s">
        <v>84</v>
      </c>
      <c r="Y2370" s="8">
        <v>780</v>
      </c>
      <c r="Z2370" s="8" t="s">
        <v>654</v>
      </c>
      <c r="AA2370" s="7" t="s">
        <v>107</v>
      </c>
      <c r="AB2370" s="12" t="s">
        <v>108</v>
      </c>
      <c r="AC2370" s="4">
        <f t="shared" ref="AC2370:AC2433" si="370">IF(N2370="","SIN NOTA",IF(N2370="NP","NP",1))</f>
        <v>1</v>
      </c>
      <c r="AD2370" s="2">
        <f>IF(COUNTIF(D$2:D2370,D2370)&gt;1,0,1)</f>
        <v>1</v>
      </c>
      <c r="AG2370" s="2">
        <f t="shared" ref="AG2370:AG2433" si="371">IF(AD2370=1,IF(Q2370="S",1,0),0)</f>
        <v>0</v>
      </c>
      <c r="AH2370" s="2">
        <f t="shared" si="367"/>
        <v>1</v>
      </c>
      <c r="AI2370" s="2">
        <f t="shared" ref="AI2370:AI2433" si="372">IF(AD2370=1,IF(N2370="Y",1,0),0)</f>
        <v>1</v>
      </c>
      <c r="AJ2370" s="44" t="str">
        <f t="shared" ref="AJ2370:AJ2433" si="373">D2370&amp;U2370</f>
        <v>48919932J30462676G</v>
      </c>
      <c r="AK2370" s="2">
        <f>IF(COUNTIF(AJ$2:AJ2370,AJ2370)&gt;1,0,1)</f>
        <v>1</v>
      </c>
      <c r="AL2370" s="2">
        <f t="shared" ref="AL2370:AL2433" si="374">IF(AD2370=1,IF(SUMIF(D:D,D2370,AK:AK)&gt;1,1,0),0)</f>
        <v>1</v>
      </c>
      <c r="AM2370" s="2">
        <f t="shared" ref="AM2370:AM2433" si="375">IF(AD2370=1,IF(S2370="S",1,0),0)</f>
        <v>0</v>
      </c>
      <c r="AN2370" s="2">
        <f t="shared" ref="AN2370:AN2433" si="376">IF(AD2370=1,IF(I2370="E",0,1),0)</f>
        <v>0</v>
      </c>
      <c r="AO2370" s="2" t="str">
        <f>VLOOKUP(D2370,'[1]Matriculados PD 2015_2019'!$D:$F,3,0)</f>
        <v>completo</v>
      </c>
      <c r="AP2370" s="2">
        <f t="shared" si="368"/>
        <v>1</v>
      </c>
      <c r="AQ2370" s="2">
        <f t="shared" si="369"/>
        <v>0</v>
      </c>
    </row>
    <row r="2371" spans="1:43">
      <c r="A2371">
        <v>536</v>
      </c>
      <c r="B2371" s="5" t="s">
        <v>636</v>
      </c>
      <c r="C2371" s="13" t="s">
        <v>120</v>
      </c>
      <c r="D2371" s="13" t="s">
        <v>1613</v>
      </c>
      <c r="E2371" s="13">
        <v>10018840</v>
      </c>
      <c r="F2371" s="13">
        <v>102487</v>
      </c>
      <c r="G2371" s="14" t="s">
        <v>1614</v>
      </c>
      <c r="H2371" s="13" t="s">
        <v>73</v>
      </c>
      <c r="I2371" s="13" t="s">
        <v>74</v>
      </c>
      <c r="J2371" s="14" t="s">
        <v>75</v>
      </c>
      <c r="K2371" s="14" t="s">
        <v>1615</v>
      </c>
      <c r="L2371" s="13">
        <v>2019</v>
      </c>
      <c r="M2371" s="15">
        <v>43983</v>
      </c>
      <c r="N2371" s="16" t="s">
        <v>77</v>
      </c>
      <c r="O2371" s="16">
        <v>0</v>
      </c>
      <c r="P2371" s="16" t="s">
        <v>78</v>
      </c>
      <c r="Q2371" s="16" t="s">
        <v>78</v>
      </c>
      <c r="R2371" s="16" t="s">
        <v>79</v>
      </c>
      <c r="S2371" s="16" t="s">
        <v>78</v>
      </c>
      <c r="T2371" s="14" t="s">
        <v>80</v>
      </c>
      <c r="U2371" s="13" t="s">
        <v>735</v>
      </c>
      <c r="V2371" s="14" t="s">
        <v>736</v>
      </c>
      <c r="W2371" s="13" t="s">
        <v>73</v>
      </c>
      <c r="X2371" s="17" t="s">
        <v>84</v>
      </c>
      <c r="Y2371" s="14">
        <v>780</v>
      </c>
      <c r="Z2371" s="14" t="s">
        <v>654</v>
      </c>
      <c r="AA2371" s="13" t="s">
        <v>107</v>
      </c>
      <c r="AB2371" s="18" t="s">
        <v>108</v>
      </c>
      <c r="AC2371" s="4">
        <f t="shared" si="370"/>
        <v>1</v>
      </c>
      <c r="AD2371" s="2">
        <f>IF(COUNTIF(D$2:D2371,D2371)&gt;1,0,1)</f>
        <v>0</v>
      </c>
      <c r="AG2371" s="2">
        <f t="shared" si="371"/>
        <v>0</v>
      </c>
      <c r="AH2371" s="2">
        <f t="shared" ref="AH2371:AH2434" si="377">IF(AD2371=1,IF(R2371="S",1,0),0)</f>
        <v>0</v>
      </c>
      <c r="AI2371" s="2">
        <f t="shared" si="372"/>
        <v>0</v>
      </c>
      <c r="AJ2371" s="44" t="str">
        <f t="shared" si="373"/>
        <v>48919932J30487345V</v>
      </c>
      <c r="AK2371" s="2">
        <f>IF(COUNTIF(AJ$2:AJ2371,AJ2371)&gt;1,0,1)</f>
        <v>1</v>
      </c>
      <c r="AL2371" s="2">
        <f t="shared" si="374"/>
        <v>0</v>
      </c>
      <c r="AM2371" s="2">
        <f t="shared" si="375"/>
        <v>0</v>
      </c>
      <c r="AN2371" s="2">
        <f t="shared" si="376"/>
        <v>0</v>
      </c>
      <c r="AO2371" s="2" t="str">
        <f>VLOOKUP(D2371,'[1]Matriculados PD 2015_2019'!$D:$F,3,0)</f>
        <v>completo</v>
      </c>
      <c r="AP2371" s="2">
        <f t="shared" ref="AP2371:AP2434" si="378">IF(AD2371=1,IF(AO2371="completo",1,0),0)</f>
        <v>0</v>
      </c>
      <c r="AQ2371" s="2">
        <f t="shared" ref="AQ2371:AQ2434" si="379">IF(AD2371=1,IF(AO2371="parcial",1,0),0)</f>
        <v>0</v>
      </c>
    </row>
    <row r="2372" spans="1:43">
      <c r="A2372">
        <v>536</v>
      </c>
      <c r="B2372" s="6" t="s">
        <v>636</v>
      </c>
      <c r="C2372" s="7" t="s">
        <v>120</v>
      </c>
      <c r="D2372" s="7" t="s">
        <v>1613</v>
      </c>
      <c r="E2372" s="7">
        <v>10018840</v>
      </c>
      <c r="F2372" s="7">
        <v>102487</v>
      </c>
      <c r="G2372" s="8" t="s">
        <v>1614</v>
      </c>
      <c r="H2372" s="7" t="s">
        <v>73</v>
      </c>
      <c r="I2372" s="7" t="s">
        <v>74</v>
      </c>
      <c r="J2372" s="8" t="s">
        <v>75</v>
      </c>
      <c r="K2372" s="8" t="s">
        <v>1615</v>
      </c>
      <c r="L2372" s="7">
        <v>2019</v>
      </c>
      <c r="M2372" s="9">
        <v>43983</v>
      </c>
      <c r="N2372" s="10" t="s">
        <v>77</v>
      </c>
      <c r="O2372" s="10">
        <v>0</v>
      </c>
      <c r="P2372" s="10" t="s">
        <v>78</v>
      </c>
      <c r="Q2372" s="10" t="s">
        <v>78</v>
      </c>
      <c r="R2372" s="10" t="s">
        <v>79</v>
      </c>
      <c r="S2372" s="10" t="s">
        <v>78</v>
      </c>
      <c r="T2372" s="8" t="s">
        <v>90</v>
      </c>
      <c r="U2372" s="7" t="s">
        <v>735</v>
      </c>
      <c r="V2372" s="8" t="s">
        <v>736</v>
      </c>
      <c r="W2372" s="7" t="s">
        <v>73</v>
      </c>
      <c r="X2372" s="11" t="s">
        <v>84</v>
      </c>
      <c r="Y2372" s="8">
        <v>780</v>
      </c>
      <c r="Z2372" s="8" t="s">
        <v>654</v>
      </c>
      <c r="AA2372" s="7" t="s">
        <v>107</v>
      </c>
      <c r="AB2372" s="12" t="s">
        <v>108</v>
      </c>
      <c r="AC2372" s="4">
        <f t="shared" si="370"/>
        <v>1</v>
      </c>
      <c r="AD2372" s="2">
        <f>IF(COUNTIF(D$2:D2372,D2372)&gt;1,0,1)</f>
        <v>0</v>
      </c>
      <c r="AG2372" s="2">
        <f t="shared" si="371"/>
        <v>0</v>
      </c>
      <c r="AH2372" s="2">
        <f t="shared" si="377"/>
        <v>0</v>
      </c>
      <c r="AI2372" s="2">
        <f t="shared" si="372"/>
        <v>0</v>
      </c>
      <c r="AJ2372" s="44" t="str">
        <f t="shared" si="373"/>
        <v>48919932J30487345V</v>
      </c>
      <c r="AK2372" s="2">
        <f>IF(COUNTIF(AJ$2:AJ2372,AJ2372)&gt;1,0,1)</f>
        <v>0</v>
      </c>
      <c r="AL2372" s="2">
        <f t="shared" si="374"/>
        <v>0</v>
      </c>
      <c r="AM2372" s="2">
        <f t="shared" si="375"/>
        <v>0</v>
      </c>
      <c r="AN2372" s="2">
        <f t="shared" si="376"/>
        <v>0</v>
      </c>
      <c r="AO2372" s="2" t="str">
        <f>VLOOKUP(D2372,'[1]Matriculados PD 2015_2019'!$D:$F,3,0)</f>
        <v>completo</v>
      </c>
      <c r="AP2372" s="2">
        <f t="shared" si="378"/>
        <v>0</v>
      </c>
      <c r="AQ2372" s="2">
        <f t="shared" si="379"/>
        <v>0</v>
      </c>
    </row>
    <row r="2373" spans="1:43">
      <c r="A2373">
        <v>530</v>
      </c>
      <c r="B2373" s="6" t="s">
        <v>1</v>
      </c>
      <c r="C2373" s="7" t="s">
        <v>120</v>
      </c>
      <c r="D2373" s="7" t="s">
        <v>1109</v>
      </c>
      <c r="E2373" s="7">
        <v>20002431</v>
      </c>
      <c r="F2373" s="7">
        <v>102481</v>
      </c>
      <c r="G2373" s="8" t="s">
        <v>1110</v>
      </c>
      <c r="H2373" s="7" t="s">
        <v>83</v>
      </c>
      <c r="I2373" s="7" t="s">
        <v>74</v>
      </c>
      <c r="J2373" s="8" t="s">
        <v>75</v>
      </c>
      <c r="K2373" s="8" t="s">
        <v>1111</v>
      </c>
      <c r="L2373" s="7">
        <v>2019</v>
      </c>
      <c r="M2373" s="9">
        <v>43871</v>
      </c>
      <c r="N2373" s="10" t="s">
        <v>77</v>
      </c>
      <c r="O2373" s="10">
        <v>0</v>
      </c>
      <c r="P2373" s="10" t="s">
        <v>78</v>
      </c>
      <c r="Q2373" s="10" t="s">
        <v>78</v>
      </c>
      <c r="R2373" s="10" t="s">
        <v>78</v>
      </c>
      <c r="S2373" s="10" t="s">
        <v>78</v>
      </c>
      <c r="T2373" s="8" t="s">
        <v>80</v>
      </c>
      <c r="U2373" s="7" t="s">
        <v>167</v>
      </c>
      <c r="V2373" s="8" t="s">
        <v>168</v>
      </c>
      <c r="W2373" s="7" t="s">
        <v>73</v>
      </c>
      <c r="X2373" s="11" t="s">
        <v>4696</v>
      </c>
      <c r="Y2373" s="8">
        <v>240</v>
      </c>
      <c r="Z2373" s="8" t="s">
        <v>98</v>
      </c>
      <c r="AA2373" s="7" t="s">
        <v>99</v>
      </c>
      <c r="AB2373" s="12" t="s">
        <v>100</v>
      </c>
      <c r="AC2373" s="4">
        <f t="shared" si="370"/>
        <v>1</v>
      </c>
      <c r="AD2373" s="2">
        <f>IF(COUNTIF(D$2:D2373,D2373)&gt;1,0,1)</f>
        <v>1</v>
      </c>
      <c r="AG2373" s="2">
        <f t="shared" si="371"/>
        <v>0</v>
      </c>
      <c r="AH2373" s="2">
        <f t="shared" si="377"/>
        <v>0</v>
      </c>
      <c r="AI2373" s="2">
        <f t="shared" si="372"/>
        <v>1</v>
      </c>
      <c r="AJ2373" s="44" t="str">
        <f t="shared" si="373"/>
        <v>31000940E30449195R</v>
      </c>
      <c r="AK2373" s="2">
        <f>IF(COUNTIF(AJ$2:AJ2373,AJ2373)&gt;1,0,1)</f>
        <v>1</v>
      </c>
      <c r="AL2373" s="2">
        <f t="shared" si="374"/>
        <v>1</v>
      </c>
      <c r="AM2373" s="2">
        <f t="shared" si="375"/>
        <v>0</v>
      </c>
      <c r="AN2373" s="2">
        <f t="shared" si="376"/>
        <v>0</v>
      </c>
      <c r="AO2373" s="2" t="str">
        <f>VLOOKUP(D2373,'[1]Matriculados PD 2015_2019'!$D:$F,3,0)</f>
        <v>completo</v>
      </c>
      <c r="AP2373" s="2">
        <f t="shared" si="378"/>
        <v>1</v>
      </c>
      <c r="AQ2373" s="2">
        <f t="shared" si="379"/>
        <v>0</v>
      </c>
    </row>
    <row r="2374" spans="1:43">
      <c r="A2374">
        <v>530</v>
      </c>
      <c r="B2374" s="5" t="s">
        <v>1</v>
      </c>
      <c r="C2374" s="13" t="s">
        <v>120</v>
      </c>
      <c r="D2374" s="13" t="s">
        <v>1109</v>
      </c>
      <c r="E2374" s="13">
        <v>20002431</v>
      </c>
      <c r="F2374" s="13">
        <v>102481</v>
      </c>
      <c r="G2374" s="14" t="s">
        <v>1110</v>
      </c>
      <c r="H2374" s="13" t="s">
        <v>83</v>
      </c>
      <c r="I2374" s="13" t="s">
        <v>74</v>
      </c>
      <c r="J2374" s="14" t="s">
        <v>75</v>
      </c>
      <c r="K2374" s="14" t="s">
        <v>1111</v>
      </c>
      <c r="L2374" s="13">
        <v>2019</v>
      </c>
      <c r="M2374" s="15">
        <v>43871</v>
      </c>
      <c r="N2374" s="16" t="s">
        <v>77</v>
      </c>
      <c r="O2374" s="16">
        <v>0</v>
      </c>
      <c r="P2374" s="16" t="s">
        <v>78</v>
      </c>
      <c r="Q2374" s="16" t="s">
        <v>78</v>
      </c>
      <c r="R2374" s="16" t="s">
        <v>78</v>
      </c>
      <c r="S2374" s="16" t="s">
        <v>78</v>
      </c>
      <c r="T2374" s="14" t="s">
        <v>80</v>
      </c>
      <c r="U2374" s="13" t="s">
        <v>169</v>
      </c>
      <c r="V2374" s="14" t="s">
        <v>170</v>
      </c>
      <c r="W2374" s="13" t="s">
        <v>73</v>
      </c>
      <c r="X2374" s="17" t="s">
        <v>4696</v>
      </c>
      <c r="Y2374" s="14">
        <v>240</v>
      </c>
      <c r="Z2374" s="14" t="s">
        <v>98</v>
      </c>
      <c r="AA2374" s="13" t="s">
        <v>99</v>
      </c>
      <c r="AB2374" s="18" t="s">
        <v>100</v>
      </c>
      <c r="AC2374" s="4">
        <f t="shared" si="370"/>
        <v>1</v>
      </c>
      <c r="AD2374" s="2">
        <f>IF(COUNTIF(D$2:D2374,D2374)&gt;1,0,1)</f>
        <v>0</v>
      </c>
      <c r="AG2374" s="2">
        <f t="shared" si="371"/>
        <v>0</v>
      </c>
      <c r="AH2374" s="2">
        <f t="shared" si="377"/>
        <v>0</v>
      </c>
      <c r="AI2374" s="2">
        <f t="shared" si="372"/>
        <v>0</v>
      </c>
      <c r="AJ2374" s="44" t="str">
        <f t="shared" si="373"/>
        <v>31000940E30957760J</v>
      </c>
      <c r="AK2374" s="2">
        <f>IF(COUNTIF(AJ$2:AJ2374,AJ2374)&gt;1,0,1)</f>
        <v>1</v>
      </c>
      <c r="AL2374" s="2">
        <f t="shared" si="374"/>
        <v>0</v>
      </c>
      <c r="AM2374" s="2">
        <f t="shared" si="375"/>
        <v>0</v>
      </c>
      <c r="AN2374" s="2">
        <f t="shared" si="376"/>
        <v>0</v>
      </c>
      <c r="AO2374" s="2" t="str">
        <f>VLOOKUP(D2374,'[1]Matriculados PD 2015_2019'!$D:$F,3,0)</f>
        <v>completo</v>
      </c>
      <c r="AP2374" s="2">
        <f t="shared" si="378"/>
        <v>0</v>
      </c>
      <c r="AQ2374" s="2">
        <f t="shared" si="379"/>
        <v>0</v>
      </c>
    </row>
    <row r="2375" spans="1:43">
      <c r="A2375">
        <v>530</v>
      </c>
      <c r="B2375" s="6" t="s">
        <v>1</v>
      </c>
      <c r="C2375" s="7" t="s">
        <v>120</v>
      </c>
      <c r="D2375" s="7" t="s">
        <v>1109</v>
      </c>
      <c r="E2375" s="7">
        <v>20002431</v>
      </c>
      <c r="F2375" s="7">
        <v>102481</v>
      </c>
      <c r="G2375" s="8" t="s">
        <v>1110</v>
      </c>
      <c r="H2375" s="7" t="s">
        <v>83</v>
      </c>
      <c r="I2375" s="7" t="s">
        <v>74</v>
      </c>
      <c r="J2375" s="8" t="s">
        <v>75</v>
      </c>
      <c r="K2375" s="8" t="s">
        <v>1111</v>
      </c>
      <c r="L2375" s="7">
        <v>2019</v>
      </c>
      <c r="M2375" s="9">
        <v>43871</v>
      </c>
      <c r="N2375" s="10" t="s">
        <v>77</v>
      </c>
      <c r="O2375" s="10">
        <v>0</v>
      </c>
      <c r="P2375" s="10" t="s">
        <v>78</v>
      </c>
      <c r="Q2375" s="10" t="s">
        <v>78</v>
      </c>
      <c r="R2375" s="10" t="s">
        <v>78</v>
      </c>
      <c r="S2375" s="10" t="s">
        <v>78</v>
      </c>
      <c r="T2375" s="8" t="s">
        <v>90</v>
      </c>
      <c r="U2375" s="7" t="s">
        <v>169</v>
      </c>
      <c r="V2375" s="8" t="s">
        <v>170</v>
      </c>
      <c r="W2375" s="7" t="s">
        <v>73</v>
      </c>
      <c r="X2375" s="11" t="s">
        <v>4696</v>
      </c>
      <c r="Y2375" s="8">
        <v>240</v>
      </c>
      <c r="Z2375" s="8" t="s">
        <v>98</v>
      </c>
      <c r="AA2375" s="7" t="s">
        <v>99</v>
      </c>
      <c r="AB2375" s="12" t="s">
        <v>100</v>
      </c>
      <c r="AC2375" s="4">
        <f t="shared" si="370"/>
        <v>1</v>
      </c>
      <c r="AD2375" s="2">
        <f>IF(COUNTIF(D$2:D2375,D2375)&gt;1,0,1)</f>
        <v>0</v>
      </c>
      <c r="AG2375" s="2">
        <f t="shared" si="371"/>
        <v>0</v>
      </c>
      <c r="AH2375" s="2">
        <f t="shared" si="377"/>
        <v>0</v>
      </c>
      <c r="AI2375" s="2">
        <f t="shared" si="372"/>
        <v>0</v>
      </c>
      <c r="AJ2375" s="44" t="str">
        <f t="shared" si="373"/>
        <v>31000940E30957760J</v>
      </c>
      <c r="AK2375" s="2">
        <f>IF(COUNTIF(AJ$2:AJ2375,AJ2375)&gt;1,0,1)</f>
        <v>0</v>
      </c>
      <c r="AL2375" s="2">
        <f t="shared" si="374"/>
        <v>0</v>
      </c>
      <c r="AM2375" s="2">
        <f t="shared" si="375"/>
        <v>0</v>
      </c>
      <c r="AN2375" s="2">
        <f t="shared" si="376"/>
        <v>0</v>
      </c>
      <c r="AO2375" s="2" t="str">
        <f>VLOOKUP(D2375,'[1]Matriculados PD 2015_2019'!$D:$F,3,0)</f>
        <v>completo</v>
      </c>
      <c r="AP2375" s="2">
        <f t="shared" si="378"/>
        <v>0</v>
      </c>
      <c r="AQ2375" s="2">
        <f t="shared" si="379"/>
        <v>0</v>
      </c>
    </row>
    <row r="2376" spans="1:43">
      <c r="A2376">
        <v>540</v>
      </c>
      <c r="B2376" s="6" t="s">
        <v>989</v>
      </c>
      <c r="C2376" s="7" t="s">
        <v>120</v>
      </c>
      <c r="D2376" s="7" t="s">
        <v>1905</v>
      </c>
      <c r="E2376" s="7">
        <v>10419160</v>
      </c>
      <c r="F2376" s="7">
        <v>102491</v>
      </c>
      <c r="G2376" s="8" t="s">
        <v>1906</v>
      </c>
      <c r="H2376" s="7" t="s">
        <v>83</v>
      </c>
      <c r="I2376" s="7" t="s">
        <v>74</v>
      </c>
      <c r="J2376" s="8" t="s">
        <v>75</v>
      </c>
      <c r="K2376" s="8" t="s">
        <v>1907</v>
      </c>
      <c r="L2376" s="7">
        <v>2019</v>
      </c>
      <c r="M2376" s="9">
        <v>43801</v>
      </c>
      <c r="N2376" s="10" t="s">
        <v>77</v>
      </c>
      <c r="O2376" s="10">
        <v>0</v>
      </c>
      <c r="P2376" s="10" t="s">
        <v>78</v>
      </c>
      <c r="Q2376" s="10" t="s">
        <v>79</v>
      </c>
      <c r="R2376" s="10" t="s">
        <v>78</v>
      </c>
      <c r="S2376" s="10" t="s">
        <v>79</v>
      </c>
      <c r="T2376" s="8" t="s">
        <v>80</v>
      </c>
      <c r="U2376" s="7" t="s">
        <v>1006</v>
      </c>
      <c r="V2376" s="8" t="s">
        <v>1007</v>
      </c>
      <c r="W2376" s="7" t="s">
        <v>73</v>
      </c>
      <c r="X2376" s="11" t="s">
        <v>646</v>
      </c>
      <c r="Y2376" s="8">
        <v>63</v>
      </c>
      <c r="Z2376" s="8" t="s">
        <v>1005</v>
      </c>
      <c r="AA2376" s="7" t="s">
        <v>99</v>
      </c>
      <c r="AB2376" s="12" t="s">
        <v>100</v>
      </c>
      <c r="AC2376" s="4">
        <f t="shared" si="370"/>
        <v>1</v>
      </c>
      <c r="AD2376" s="2">
        <f>IF(COUNTIF(D$2:D2376,D2376)&gt;1,0,1)</f>
        <v>1</v>
      </c>
      <c r="AG2376" s="2">
        <f t="shared" si="371"/>
        <v>1</v>
      </c>
      <c r="AH2376" s="2">
        <f t="shared" si="377"/>
        <v>0</v>
      </c>
      <c r="AI2376" s="2">
        <f t="shared" si="372"/>
        <v>1</v>
      </c>
      <c r="AJ2376" s="44" t="str">
        <f t="shared" si="373"/>
        <v>30991229V30449394Q</v>
      </c>
      <c r="AK2376" s="2">
        <f>IF(COUNTIF(AJ$2:AJ2376,AJ2376)&gt;1,0,1)</f>
        <v>1</v>
      </c>
      <c r="AL2376" s="2">
        <f t="shared" si="374"/>
        <v>1</v>
      </c>
      <c r="AM2376" s="2">
        <f t="shared" si="375"/>
        <v>1</v>
      </c>
      <c r="AN2376" s="2">
        <f t="shared" si="376"/>
        <v>0</v>
      </c>
      <c r="AO2376" s="2" t="str">
        <f>VLOOKUP(D2376,'[1]Matriculados PD 2015_2019'!$D:$F,3,0)</f>
        <v>completo</v>
      </c>
      <c r="AP2376" s="2">
        <f t="shared" si="378"/>
        <v>1</v>
      </c>
      <c r="AQ2376" s="2">
        <f t="shared" si="379"/>
        <v>0</v>
      </c>
    </row>
    <row r="2377" spans="1:43">
      <c r="A2377">
        <v>540</v>
      </c>
      <c r="B2377" s="5" t="s">
        <v>989</v>
      </c>
      <c r="C2377" s="13" t="s">
        <v>120</v>
      </c>
      <c r="D2377" s="13" t="s">
        <v>1905</v>
      </c>
      <c r="E2377" s="13">
        <v>10419160</v>
      </c>
      <c r="F2377" s="13">
        <v>102491</v>
      </c>
      <c r="G2377" s="14" t="s">
        <v>1906</v>
      </c>
      <c r="H2377" s="13" t="s">
        <v>83</v>
      </c>
      <c r="I2377" s="13" t="s">
        <v>74</v>
      </c>
      <c r="J2377" s="14" t="s">
        <v>75</v>
      </c>
      <c r="K2377" s="14" t="s">
        <v>1907</v>
      </c>
      <c r="L2377" s="13">
        <v>2019</v>
      </c>
      <c r="M2377" s="15">
        <v>43801</v>
      </c>
      <c r="N2377" s="16" t="s">
        <v>77</v>
      </c>
      <c r="O2377" s="16">
        <v>0</v>
      </c>
      <c r="P2377" s="16" t="s">
        <v>78</v>
      </c>
      <c r="Q2377" s="16" t="s">
        <v>79</v>
      </c>
      <c r="R2377" s="16" t="s">
        <v>78</v>
      </c>
      <c r="S2377" s="16" t="s">
        <v>79</v>
      </c>
      <c r="T2377" s="14" t="s">
        <v>80</v>
      </c>
      <c r="U2377" s="13" t="s">
        <v>1908</v>
      </c>
      <c r="V2377" s="14" t="s">
        <v>1909</v>
      </c>
      <c r="W2377" s="13" t="s">
        <v>73</v>
      </c>
      <c r="X2377" s="17" t="s">
        <v>646</v>
      </c>
      <c r="Y2377" s="14">
        <v>63</v>
      </c>
      <c r="Z2377" s="14" t="s">
        <v>1005</v>
      </c>
      <c r="AA2377" s="13" t="s">
        <v>99</v>
      </c>
      <c r="AB2377" s="18" t="s">
        <v>100</v>
      </c>
      <c r="AC2377" s="4">
        <f t="shared" si="370"/>
        <v>1</v>
      </c>
      <c r="AD2377" s="2">
        <f>IF(COUNTIF(D$2:D2377,D2377)&gt;1,0,1)</f>
        <v>0</v>
      </c>
      <c r="AG2377" s="2">
        <f t="shared" si="371"/>
        <v>0</v>
      </c>
      <c r="AH2377" s="2">
        <f t="shared" si="377"/>
        <v>0</v>
      </c>
      <c r="AI2377" s="2">
        <f t="shared" si="372"/>
        <v>0</v>
      </c>
      <c r="AJ2377" s="44" t="str">
        <f t="shared" si="373"/>
        <v>30991229V30535040X</v>
      </c>
      <c r="AK2377" s="2">
        <f>IF(COUNTIF(AJ$2:AJ2377,AJ2377)&gt;1,0,1)</f>
        <v>1</v>
      </c>
      <c r="AL2377" s="2">
        <f t="shared" si="374"/>
        <v>0</v>
      </c>
      <c r="AM2377" s="2">
        <f t="shared" si="375"/>
        <v>0</v>
      </c>
      <c r="AN2377" s="2">
        <f t="shared" si="376"/>
        <v>0</v>
      </c>
      <c r="AO2377" s="2" t="str">
        <f>VLOOKUP(D2377,'[1]Matriculados PD 2015_2019'!$D:$F,3,0)</f>
        <v>completo</v>
      </c>
      <c r="AP2377" s="2">
        <f t="shared" si="378"/>
        <v>0</v>
      </c>
      <c r="AQ2377" s="2">
        <f t="shared" si="379"/>
        <v>0</v>
      </c>
    </row>
    <row r="2378" spans="1:43">
      <c r="A2378">
        <v>540</v>
      </c>
      <c r="B2378" s="6" t="s">
        <v>989</v>
      </c>
      <c r="C2378" s="7" t="s">
        <v>120</v>
      </c>
      <c r="D2378" s="7" t="s">
        <v>1905</v>
      </c>
      <c r="E2378" s="7">
        <v>10419160</v>
      </c>
      <c r="F2378" s="7">
        <v>102491</v>
      </c>
      <c r="G2378" s="8" t="s">
        <v>1906</v>
      </c>
      <c r="H2378" s="7" t="s">
        <v>83</v>
      </c>
      <c r="I2378" s="7" t="s">
        <v>74</v>
      </c>
      <c r="J2378" s="8" t="s">
        <v>75</v>
      </c>
      <c r="K2378" s="8" t="s">
        <v>1907</v>
      </c>
      <c r="L2378" s="7">
        <v>2019</v>
      </c>
      <c r="M2378" s="9">
        <v>43801</v>
      </c>
      <c r="N2378" s="10" t="s">
        <v>77</v>
      </c>
      <c r="O2378" s="10">
        <v>0</v>
      </c>
      <c r="P2378" s="10" t="s">
        <v>78</v>
      </c>
      <c r="Q2378" s="10" t="s">
        <v>79</v>
      </c>
      <c r="R2378" s="10" t="s">
        <v>78</v>
      </c>
      <c r="S2378" s="10" t="s">
        <v>79</v>
      </c>
      <c r="T2378" s="8" t="s">
        <v>90</v>
      </c>
      <c r="U2378" s="7" t="s">
        <v>1006</v>
      </c>
      <c r="V2378" s="8" t="s">
        <v>1007</v>
      </c>
      <c r="W2378" s="7" t="s">
        <v>73</v>
      </c>
      <c r="X2378" s="11" t="s">
        <v>646</v>
      </c>
      <c r="Y2378" s="8">
        <v>63</v>
      </c>
      <c r="Z2378" s="8" t="s">
        <v>1005</v>
      </c>
      <c r="AA2378" s="7" t="s">
        <v>99</v>
      </c>
      <c r="AB2378" s="12" t="s">
        <v>100</v>
      </c>
      <c r="AC2378" s="4">
        <f t="shared" si="370"/>
        <v>1</v>
      </c>
      <c r="AD2378" s="2">
        <f>IF(COUNTIF(D$2:D2378,D2378)&gt;1,0,1)</f>
        <v>0</v>
      </c>
      <c r="AG2378" s="2">
        <f t="shared" si="371"/>
        <v>0</v>
      </c>
      <c r="AH2378" s="2">
        <f t="shared" si="377"/>
        <v>0</v>
      </c>
      <c r="AI2378" s="2">
        <f t="shared" si="372"/>
        <v>0</v>
      </c>
      <c r="AJ2378" s="44" t="str">
        <f t="shared" si="373"/>
        <v>30991229V30449394Q</v>
      </c>
      <c r="AK2378" s="2">
        <f>IF(COUNTIF(AJ$2:AJ2378,AJ2378)&gt;1,0,1)</f>
        <v>0</v>
      </c>
      <c r="AL2378" s="2">
        <f t="shared" si="374"/>
        <v>0</v>
      </c>
      <c r="AM2378" s="2">
        <f t="shared" si="375"/>
        <v>0</v>
      </c>
      <c r="AN2378" s="2">
        <f t="shared" si="376"/>
        <v>0</v>
      </c>
      <c r="AO2378" s="2" t="str">
        <f>VLOOKUP(D2378,'[1]Matriculados PD 2015_2019'!$D:$F,3,0)</f>
        <v>completo</v>
      </c>
      <c r="AP2378" s="2">
        <f t="shared" si="378"/>
        <v>0</v>
      </c>
      <c r="AQ2378" s="2">
        <f t="shared" si="379"/>
        <v>0</v>
      </c>
    </row>
    <row r="2379" spans="1:43">
      <c r="A2379">
        <v>536</v>
      </c>
      <c r="B2379" s="5" t="s">
        <v>636</v>
      </c>
      <c r="C2379" s="13" t="s">
        <v>120</v>
      </c>
      <c r="D2379" s="13" t="s">
        <v>1539</v>
      </c>
      <c r="E2379" s="13">
        <v>1081971</v>
      </c>
      <c r="F2379" s="13">
        <v>102487</v>
      </c>
      <c r="G2379" s="14" t="s">
        <v>1540</v>
      </c>
      <c r="H2379" s="13" t="s">
        <v>73</v>
      </c>
      <c r="I2379" s="13" t="s">
        <v>74</v>
      </c>
      <c r="J2379" s="14" t="s">
        <v>75</v>
      </c>
      <c r="K2379" s="14" t="s">
        <v>1541</v>
      </c>
      <c r="L2379" s="13">
        <v>2019</v>
      </c>
      <c r="M2379" s="15">
        <v>43818</v>
      </c>
      <c r="N2379" s="16" t="s">
        <v>77</v>
      </c>
      <c r="O2379" s="16">
        <v>0</v>
      </c>
      <c r="P2379" s="16" t="s">
        <v>78</v>
      </c>
      <c r="Q2379" s="16" t="s">
        <v>79</v>
      </c>
      <c r="R2379" s="16" t="s">
        <v>78</v>
      </c>
      <c r="S2379" s="16" t="s">
        <v>79</v>
      </c>
      <c r="T2379" s="14" t="s">
        <v>80</v>
      </c>
      <c r="U2379" s="13" t="s">
        <v>1542</v>
      </c>
      <c r="V2379" s="14" t="s">
        <v>1543</v>
      </c>
      <c r="W2379" s="13" t="s">
        <v>83</v>
      </c>
      <c r="X2379" s="17" t="s">
        <v>105</v>
      </c>
      <c r="Y2379" s="14">
        <v>540</v>
      </c>
      <c r="Z2379" s="14" t="s">
        <v>635</v>
      </c>
      <c r="AA2379" s="13" t="s">
        <v>107</v>
      </c>
      <c r="AB2379" s="18" t="s">
        <v>108</v>
      </c>
      <c r="AC2379" s="4">
        <f t="shared" si="370"/>
        <v>1</v>
      </c>
      <c r="AD2379" s="2">
        <f>IF(COUNTIF(D$2:D2379,D2379)&gt;1,0,1)</f>
        <v>1</v>
      </c>
      <c r="AG2379" s="2">
        <f t="shared" si="371"/>
        <v>1</v>
      </c>
      <c r="AH2379" s="2">
        <f t="shared" si="377"/>
        <v>0</v>
      </c>
      <c r="AI2379" s="2">
        <f t="shared" si="372"/>
        <v>1</v>
      </c>
      <c r="AJ2379" s="44" t="str">
        <f t="shared" si="373"/>
        <v>26977117A30491619J</v>
      </c>
      <c r="AK2379" s="2">
        <f>IF(COUNTIF(AJ$2:AJ2379,AJ2379)&gt;1,0,1)</f>
        <v>1</v>
      </c>
      <c r="AL2379" s="2">
        <f t="shared" si="374"/>
        <v>1</v>
      </c>
      <c r="AM2379" s="2">
        <f t="shared" si="375"/>
        <v>1</v>
      </c>
      <c r="AN2379" s="2">
        <f t="shared" si="376"/>
        <v>0</v>
      </c>
      <c r="AO2379" s="2" t="str">
        <f>VLOOKUP(D2379,'[1]Matriculados PD 2015_2019'!$D:$F,3,0)</f>
        <v>completo</v>
      </c>
      <c r="AP2379" s="2">
        <f t="shared" si="378"/>
        <v>1</v>
      </c>
      <c r="AQ2379" s="2">
        <f t="shared" si="379"/>
        <v>0</v>
      </c>
    </row>
    <row r="2380" spans="1:43">
      <c r="A2380">
        <v>536</v>
      </c>
      <c r="B2380" s="6" t="s">
        <v>636</v>
      </c>
      <c r="C2380" s="7" t="s">
        <v>120</v>
      </c>
      <c r="D2380" s="7" t="s">
        <v>1539</v>
      </c>
      <c r="E2380" s="7">
        <v>1081971</v>
      </c>
      <c r="F2380" s="7">
        <v>102487</v>
      </c>
      <c r="G2380" s="8" t="s">
        <v>1540</v>
      </c>
      <c r="H2380" s="7" t="s">
        <v>73</v>
      </c>
      <c r="I2380" s="7" t="s">
        <v>74</v>
      </c>
      <c r="J2380" s="8" t="s">
        <v>75</v>
      </c>
      <c r="K2380" s="8" t="s">
        <v>1541</v>
      </c>
      <c r="L2380" s="7">
        <v>2019</v>
      </c>
      <c r="M2380" s="9">
        <v>43818</v>
      </c>
      <c r="N2380" s="10" t="s">
        <v>77</v>
      </c>
      <c r="O2380" s="10">
        <v>0</v>
      </c>
      <c r="P2380" s="10" t="s">
        <v>78</v>
      </c>
      <c r="Q2380" s="10" t="s">
        <v>79</v>
      </c>
      <c r="R2380" s="10" t="s">
        <v>78</v>
      </c>
      <c r="S2380" s="10" t="s">
        <v>79</v>
      </c>
      <c r="T2380" s="8" t="s">
        <v>80</v>
      </c>
      <c r="U2380" s="7" t="s">
        <v>1544</v>
      </c>
      <c r="V2380" s="8" t="s">
        <v>1545</v>
      </c>
      <c r="W2380" s="7" t="s">
        <v>83</v>
      </c>
      <c r="X2380" s="11" t="s">
        <v>105</v>
      </c>
      <c r="Y2380" s="8">
        <v>540</v>
      </c>
      <c r="Z2380" s="8" t="s">
        <v>635</v>
      </c>
      <c r="AA2380" s="7" t="s">
        <v>107</v>
      </c>
      <c r="AB2380" s="12" t="s">
        <v>108</v>
      </c>
      <c r="AC2380" s="4">
        <f t="shared" si="370"/>
        <v>1</v>
      </c>
      <c r="AD2380" s="2">
        <f>IF(COUNTIF(D$2:D2380,D2380)&gt;1,0,1)</f>
        <v>0</v>
      </c>
      <c r="AG2380" s="2">
        <f t="shared" si="371"/>
        <v>0</v>
      </c>
      <c r="AH2380" s="2">
        <f t="shared" si="377"/>
        <v>0</v>
      </c>
      <c r="AI2380" s="2">
        <f t="shared" si="372"/>
        <v>0</v>
      </c>
      <c r="AJ2380" s="44" t="str">
        <f t="shared" si="373"/>
        <v>26977117A44350701P</v>
      </c>
      <c r="AK2380" s="2">
        <f>IF(COUNTIF(AJ$2:AJ2380,AJ2380)&gt;1,0,1)</f>
        <v>1</v>
      </c>
      <c r="AL2380" s="2">
        <f t="shared" si="374"/>
        <v>0</v>
      </c>
      <c r="AM2380" s="2">
        <f t="shared" si="375"/>
        <v>0</v>
      </c>
      <c r="AN2380" s="2">
        <f t="shared" si="376"/>
        <v>0</v>
      </c>
      <c r="AO2380" s="2" t="str">
        <f>VLOOKUP(D2380,'[1]Matriculados PD 2015_2019'!$D:$F,3,0)</f>
        <v>completo</v>
      </c>
      <c r="AP2380" s="2">
        <f t="shared" si="378"/>
        <v>0</v>
      </c>
      <c r="AQ2380" s="2">
        <f t="shared" si="379"/>
        <v>0</v>
      </c>
    </row>
    <row r="2381" spans="1:43">
      <c r="A2381">
        <v>536</v>
      </c>
      <c r="B2381" s="5" t="s">
        <v>636</v>
      </c>
      <c r="C2381" s="13" t="s">
        <v>120</v>
      </c>
      <c r="D2381" s="13" t="s">
        <v>1539</v>
      </c>
      <c r="E2381" s="13">
        <v>1081971</v>
      </c>
      <c r="F2381" s="13">
        <v>102487</v>
      </c>
      <c r="G2381" s="14" t="s">
        <v>1540</v>
      </c>
      <c r="H2381" s="13" t="s">
        <v>73</v>
      </c>
      <c r="I2381" s="13" t="s">
        <v>74</v>
      </c>
      <c r="J2381" s="14" t="s">
        <v>75</v>
      </c>
      <c r="K2381" s="14" t="s">
        <v>1541</v>
      </c>
      <c r="L2381" s="13">
        <v>2019</v>
      </c>
      <c r="M2381" s="15">
        <v>43818</v>
      </c>
      <c r="N2381" s="16" t="s">
        <v>77</v>
      </c>
      <c r="O2381" s="16">
        <v>0</v>
      </c>
      <c r="P2381" s="16" t="s">
        <v>78</v>
      </c>
      <c r="Q2381" s="16" t="s">
        <v>79</v>
      </c>
      <c r="R2381" s="16" t="s">
        <v>78</v>
      </c>
      <c r="S2381" s="16" t="s">
        <v>79</v>
      </c>
      <c r="T2381" s="14" t="s">
        <v>90</v>
      </c>
      <c r="U2381" s="13" t="s">
        <v>1544</v>
      </c>
      <c r="V2381" s="14" t="s">
        <v>1545</v>
      </c>
      <c r="W2381" s="13" t="s">
        <v>83</v>
      </c>
      <c r="X2381" s="17" t="s">
        <v>105</v>
      </c>
      <c r="Y2381" s="14">
        <v>540</v>
      </c>
      <c r="Z2381" s="14" t="s">
        <v>635</v>
      </c>
      <c r="AA2381" s="13" t="s">
        <v>107</v>
      </c>
      <c r="AB2381" s="18" t="s">
        <v>108</v>
      </c>
      <c r="AC2381" s="4">
        <f t="shared" si="370"/>
        <v>1</v>
      </c>
      <c r="AD2381" s="2">
        <f>IF(COUNTIF(D$2:D2381,D2381)&gt;1,0,1)</f>
        <v>0</v>
      </c>
      <c r="AG2381" s="2">
        <f t="shared" si="371"/>
        <v>0</v>
      </c>
      <c r="AH2381" s="2">
        <f t="shared" si="377"/>
        <v>0</v>
      </c>
      <c r="AI2381" s="2">
        <f t="shared" si="372"/>
        <v>0</v>
      </c>
      <c r="AJ2381" s="44" t="str">
        <f t="shared" si="373"/>
        <v>26977117A44350701P</v>
      </c>
      <c r="AK2381" s="2">
        <f>IF(COUNTIF(AJ$2:AJ2381,AJ2381)&gt;1,0,1)</f>
        <v>0</v>
      </c>
      <c r="AL2381" s="2">
        <f t="shared" si="374"/>
        <v>0</v>
      </c>
      <c r="AM2381" s="2">
        <f t="shared" si="375"/>
        <v>0</v>
      </c>
      <c r="AN2381" s="2">
        <f t="shared" si="376"/>
        <v>0</v>
      </c>
      <c r="AO2381" s="2" t="str">
        <f>VLOOKUP(D2381,'[1]Matriculados PD 2015_2019'!$D:$F,3,0)</f>
        <v>completo</v>
      </c>
      <c r="AP2381" s="2">
        <f t="shared" si="378"/>
        <v>0</v>
      </c>
      <c r="AQ2381" s="2">
        <f t="shared" si="379"/>
        <v>0</v>
      </c>
    </row>
    <row r="2382" spans="1:43">
      <c r="A2382">
        <v>540</v>
      </c>
      <c r="B2382" s="6" t="s">
        <v>989</v>
      </c>
      <c r="C2382" s="7" t="s">
        <v>120</v>
      </c>
      <c r="D2382" s="7">
        <v>4882662</v>
      </c>
      <c r="E2382" s="7">
        <v>20029294</v>
      </c>
      <c r="F2382" s="7">
        <v>102491</v>
      </c>
      <c r="G2382" s="8" t="s">
        <v>1915</v>
      </c>
      <c r="H2382" s="7" t="s">
        <v>73</v>
      </c>
      <c r="I2382" s="7" t="s">
        <v>1916</v>
      </c>
      <c r="J2382" s="8" t="s">
        <v>75</v>
      </c>
      <c r="K2382" s="8" t="s">
        <v>1917</v>
      </c>
      <c r="L2382" s="7">
        <v>2019</v>
      </c>
      <c r="M2382" s="9">
        <v>43767</v>
      </c>
      <c r="N2382" s="10" t="s">
        <v>77</v>
      </c>
      <c r="O2382" s="10">
        <v>0</v>
      </c>
      <c r="P2382" s="10" t="s">
        <v>78</v>
      </c>
      <c r="Q2382" s="10" t="s">
        <v>79</v>
      </c>
      <c r="R2382" s="10" t="s">
        <v>78</v>
      </c>
      <c r="S2382" s="10" t="s">
        <v>79</v>
      </c>
      <c r="T2382" s="8" t="s">
        <v>80</v>
      </c>
      <c r="U2382" s="7" t="s">
        <v>1892</v>
      </c>
      <c r="V2382" s="8" t="s">
        <v>1918</v>
      </c>
      <c r="W2382" s="7"/>
      <c r="X2382" s="11"/>
      <c r="Y2382" s="8"/>
      <c r="Z2382" s="8"/>
      <c r="AA2382" s="7"/>
      <c r="AB2382" s="12"/>
      <c r="AC2382" s="4">
        <f t="shared" si="370"/>
        <v>1</v>
      </c>
      <c r="AD2382" s="2">
        <f>IF(COUNTIF(D$2:D2382,D2382)&gt;1,0,1)</f>
        <v>1</v>
      </c>
      <c r="AG2382" s="2">
        <f t="shared" si="371"/>
        <v>1</v>
      </c>
      <c r="AH2382" s="2">
        <f t="shared" si="377"/>
        <v>0</v>
      </c>
      <c r="AI2382" s="2">
        <f t="shared" si="372"/>
        <v>1</v>
      </c>
      <c r="AJ2382" s="44" t="str">
        <f t="shared" si="373"/>
        <v>488266230944676Q</v>
      </c>
      <c r="AK2382" s="2">
        <f>IF(COUNTIF(AJ$2:AJ2382,AJ2382)&gt;1,0,1)</f>
        <v>1</v>
      </c>
      <c r="AL2382" s="2">
        <f t="shared" si="374"/>
        <v>1</v>
      </c>
      <c r="AM2382" s="2">
        <f t="shared" si="375"/>
        <v>1</v>
      </c>
      <c r="AN2382" s="2">
        <f t="shared" si="376"/>
        <v>1</v>
      </c>
      <c r="AO2382" s="2">
        <f>VLOOKUP(D2382,'[1]Matriculados PD 2015_2019'!$D:$F,3,0)</f>
        <v>0</v>
      </c>
      <c r="AP2382" s="2">
        <f t="shared" si="378"/>
        <v>0</v>
      </c>
      <c r="AQ2382" s="2">
        <f t="shared" si="379"/>
        <v>0</v>
      </c>
    </row>
    <row r="2383" spans="1:43">
      <c r="A2383">
        <v>540</v>
      </c>
      <c r="B2383" s="5" t="s">
        <v>989</v>
      </c>
      <c r="C2383" s="13" t="s">
        <v>120</v>
      </c>
      <c r="D2383" s="13">
        <v>4882662</v>
      </c>
      <c r="E2383" s="13">
        <v>20029294</v>
      </c>
      <c r="F2383" s="13">
        <v>102491</v>
      </c>
      <c r="G2383" s="14" t="s">
        <v>1915</v>
      </c>
      <c r="H2383" s="13" t="s">
        <v>73</v>
      </c>
      <c r="I2383" s="13" t="s">
        <v>1916</v>
      </c>
      <c r="J2383" s="14" t="s">
        <v>75</v>
      </c>
      <c r="K2383" s="14" t="s">
        <v>1917</v>
      </c>
      <c r="L2383" s="13">
        <v>2019</v>
      </c>
      <c r="M2383" s="15">
        <v>43767</v>
      </c>
      <c r="N2383" s="16" t="s">
        <v>77</v>
      </c>
      <c r="O2383" s="16">
        <v>0</v>
      </c>
      <c r="P2383" s="16" t="s">
        <v>78</v>
      </c>
      <c r="Q2383" s="16" t="s">
        <v>79</v>
      </c>
      <c r="R2383" s="16" t="s">
        <v>78</v>
      </c>
      <c r="S2383" s="16" t="s">
        <v>79</v>
      </c>
      <c r="T2383" s="14" t="s">
        <v>80</v>
      </c>
      <c r="U2383" s="13" t="s">
        <v>177</v>
      </c>
      <c r="V2383" s="14" t="s">
        <v>178</v>
      </c>
      <c r="W2383" s="13" t="s">
        <v>73</v>
      </c>
      <c r="X2383" s="17" t="s">
        <v>179</v>
      </c>
      <c r="Y2383" s="14">
        <v>700</v>
      </c>
      <c r="Z2383" s="14" t="s">
        <v>179</v>
      </c>
      <c r="AA2383" s="13" t="s">
        <v>107</v>
      </c>
      <c r="AB2383" s="18" t="s">
        <v>108</v>
      </c>
      <c r="AC2383" s="4">
        <f t="shared" si="370"/>
        <v>1</v>
      </c>
      <c r="AD2383" s="2">
        <f>IF(COUNTIF(D$2:D2383,D2383)&gt;1,0,1)</f>
        <v>0</v>
      </c>
      <c r="AG2383" s="2">
        <f t="shared" si="371"/>
        <v>0</v>
      </c>
      <c r="AH2383" s="2">
        <f t="shared" si="377"/>
        <v>0</v>
      </c>
      <c r="AI2383" s="2">
        <f t="shared" si="372"/>
        <v>0</v>
      </c>
      <c r="AJ2383" s="44" t="str">
        <f t="shared" si="373"/>
        <v>488266280135734P</v>
      </c>
      <c r="AK2383" s="2">
        <f>IF(COUNTIF(AJ$2:AJ2383,AJ2383)&gt;1,0,1)</f>
        <v>1</v>
      </c>
      <c r="AL2383" s="2">
        <f t="shared" si="374"/>
        <v>0</v>
      </c>
      <c r="AM2383" s="2">
        <f t="shared" si="375"/>
        <v>0</v>
      </c>
      <c r="AN2383" s="2">
        <f t="shared" si="376"/>
        <v>0</v>
      </c>
      <c r="AO2383" s="2">
        <f>VLOOKUP(D2383,'[1]Matriculados PD 2015_2019'!$D:$F,3,0)</f>
        <v>0</v>
      </c>
      <c r="AP2383" s="2">
        <f t="shared" si="378"/>
        <v>0</v>
      </c>
      <c r="AQ2383" s="2">
        <f t="shared" si="379"/>
        <v>0</v>
      </c>
    </row>
    <row r="2384" spans="1:43">
      <c r="A2384">
        <v>540</v>
      </c>
      <c r="B2384" s="6" t="s">
        <v>989</v>
      </c>
      <c r="C2384" s="7" t="s">
        <v>120</v>
      </c>
      <c r="D2384" s="7">
        <v>4882662</v>
      </c>
      <c r="E2384" s="7">
        <v>20029294</v>
      </c>
      <c r="F2384" s="7">
        <v>102491</v>
      </c>
      <c r="G2384" s="8" t="s">
        <v>1915</v>
      </c>
      <c r="H2384" s="7" t="s">
        <v>73</v>
      </c>
      <c r="I2384" s="7" t="s">
        <v>1916</v>
      </c>
      <c r="J2384" s="8" t="s">
        <v>75</v>
      </c>
      <c r="K2384" s="8" t="s">
        <v>1917</v>
      </c>
      <c r="L2384" s="7">
        <v>2019</v>
      </c>
      <c r="M2384" s="9">
        <v>43767</v>
      </c>
      <c r="N2384" s="10" t="s">
        <v>77</v>
      </c>
      <c r="O2384" s="10">
        <v>0</v>
      </c>
      <c r="P2384" s="10" t="s">
        <v>78</v>
      </c>
      <c r="Q2384" s="10" t="s">
        <v>79</v>
      </c>
      <c r="R2384" s="10" t="s">
        <v>78</v>
      </c>
      <c r="S2384" s="10" t="s">
        <v>79</v>
      </c>
      <c r="T2384" s="8" t="s">
        <v>90</v>
      </c>
      <c r="U2384" s="7" t="s">
        <v>177</v>
      </c>
      <c r="V2384" s="8" t="s">
        <v>178</v>
      </c>
      <c r="W2384" s="7" t="s">
        <v>73</v>
      </c>
      <c r="X2384" s="11" t="s">
        <v>179</v>
      </c>
      <c r="Y2384" s="8">
        <v>700</v>
      </c>
      <c r="Z2384" s="8" t="s">
        <v>179</v>
      </c>
      <c r="AA2384" s="7" t="s">
        <v>107</v>
      </c>
      <c r="AB2384" s="12" t="s">
        <v>108</v>
      </c>
      <c r="AC2384" s="4">
        <f t="shared" si="370"/>
        <v>1</v>
      </c>
      <c r="AD2384" s="2">
        <f>IF(COUNTIF(D$2:D2384,D2384)&gt;1,0,1)</f>
        <v>0</v>
      </c>
      <c r="AG2384" s="2">
        <f t="shared" si="371"/>
        <v>0</v>
      </c>
      <c r="AH2384" s="2">
        <f t="shared" si="377"/>
        <v>0</v>
      </c>
      <c r="AI2384" s="2">
        <f t="shared" si="372"/>
        <v>0</v>
      </c>
      <c r="AJ2384" s="44" t="str">
        <f t="shared" si="373"/>
        <v>488266280135734P</v>
      </c>
      <c r="AK2384" s="2">
        <f>IF(COUNTIF(AJ$2:AJ2384,AJ2384)&gt;1,0,1)</f>
        <v>0</v>
      </c>
      <c r="AL2384" s="2">
        <f t="shared" si="374"/>
        <v>0</v>
      </c>
      <c r="AM2384" s="2">
        <f t="shared" si="375"/>
        <v>0</v>
      </c>
      <c r="AN2384" s="2">
        <f t="shared" si="376"/>
        <v>0</v>
      </c>
      <c r="AO2384" s="2">
        <f>VLOOKUP(D2384,'[1]Matriculados PD 2015_2019'!$D:$F,3,0)</f>
        <v>0</v>
      </c>
      <c r="AP2384" s="2">
        <f t="shared" si="378"/>
        <v>0</v>
      </c>
      <c r="AQ2384" s="2">
        <f t="shared" si="379"/>
        <v>0</v>
      </c>
    </row>
    <row r="2385" spans="1:43">
      <c r="A2385">
        <v>530</v>
      </c>
      <c r="B2385" s="6" t="s">
        <v>1</v>
      </c>
      <c r="C2385" s="7" t="s">
        <v>120</v>
      </c>
      <c r="D2385" s="7" t="s">
        <v>1120</v>
      </c>
      <c r="E2385" s="7">
        <v>10487211</v>
      </c>
      <c r="F2385" s="7">
        <v>102481</v>
      </c>
      <c r="G2385" s="8" t="s">
        <v>1121</v>
      </c>
      <c r="H2385" s="7" t="s">
        <v>83</v>
      </c>
      <c r="I2385" s="7" t="s">
        <v>74</v>
      </c>
      <c r="J2385" s="8" t="s">
        <v>75</v>
      </c>
      <c r="K2385" s="8" t="s">
        <v>1122</v>
      </c>
      <c r="L2385" s="7">
        <v>2019</v>
      </c>
      <c r="M2385" s="9">
        <v>43861</v>
      </c>
      <c r="N2385" s="10" t="s">
        <v>77</v>
      </c>
      <c r="O2385" s="10">
        <v>0</v>
      </c>
      <c r="P2385" s="10" t="s">
        <v>78</v>
      </c>
      <c r="Q2385" s="10" t="s">
        <v>79</v>
      </c>
      <c r="R2385" s="10" t="s">
        <v>78</v>
      </c>
      <c r="S2385" s="10" t="s">
        <v>78</v>
      </c>
      <c r="T2385" s="8" t="s">
        <v>80</v>
      </c>
      <c r="U2385" s="7" t="s">
        <v>1123</v>
      </c>
      <c r="V2385" s="8" t="s">
        <v>1124</v>
      </c>
      <c r="W2385" s="7" t="s">
        <v>83</v>
      </c>
      <c r="X2385" s="11" t="s">
        <v>1973</v>
      </c>
      <c r="Y2385" s="8">
        <v>255</v>
      </c>
      <c r="Z2385" s="8" t="s">
        <v>89</v>
      </c>
      <c r="AA2385" s="7" t="s">
        <v>79</v>
      </c>
      <c r="AB2385" s="12" t="s">
        <v>86</v>
      </c>
      <c r="AC2385" s="4">
        <f t="shared" si="370"/>
        <v>1</v>
      </c>
      <c r="AD2385" s="2">
        <f>IF(COUNTIF(D$2:D2385,D2385)&gt;1,0,1)</f>
        <v>1</v>
      </c>
      <c r="AG2385" s="2">
        <f t="shared" si="371"/>
        <v>1</v>
      </c>
      <c r="AH2385" s="2">
        <f t="shared" si="377"/>
        <v>0</v>
      </c>
      <c r="AI2385" s="2">
        <f t="shared" si="372"/>
        <v>1</v>
      </c>
      <c r="AJ2385" s="44" t="str">
        <f t="shared" si="373"/>
        <v>45747152Z30549475R</v>
      </c>
      <c r="AK2385" s="2">
        <f>IF(COUNTIF(AJ$2:AJ2385,AJ2385)&gt;1,0,1)</f>
        <v>1</v>
      </c>
      <c r="AL2385" s="2">
        <f t="shared" si="374"/>
        <v>1</v>
      </c>
      <c r="AM2385" s="2">
        <f t="shared" si="375"/>
        <v>0</v>
      </c>
      <c r="AN2385" s="2">
        <f t="shared" si="376"/>
        <v>0</v>
      </c>
      <c r="AO2385" s="2" t="str">
        <f>VLOOKUP(D2385,'[1]Matriculados PD 2015_2019'!$D:$F,3,0)</f>
        <v>completo</v>
      </c>
      <c r="AP2385" s="2">
        <f t="shared" si="378"/>
        <v>1</v>
      </c>
      <c r="AQ2385" s="2">
        <f t="shared" si="379"/>
        <v>0</v>
      </c>
    </row>
    <row r="2386" spans="1:43">
      <c r="A2386">
        <v>530</v>
      </c>
      <c r="B2386" s="5" t="s">
        <v>1</v>
      </c>
      <c r="C2386" s="13" t="s">
        <v>120</v>
      </c>
      <c r="D2386" s="13" t="s">
        <v>1120</v>
      </c>
      <c r="E2386" s="13">
        <v>10487211</v>
      </c>
      <c r="F2386" s="13">
        <v>102481</v>
      </c>
      <c r="G2386" s="14" t="s">
        <v>1121</v>
      </c>
      <c r="H2386" s="13" t="s">
        <v>83</v>
      </c>
      <c r="I2386" s="13" t="s">
        <v>74</v>
      </c>
      <c r="J2386" s="14" t="s">
        <v>75</v>
      </c>
      <c r="K2386" s="14" t="s">
        <v>1122</v>
      </c>
      <c r="L2386" s="13">
        <v>2019</v>
      </c>
      <c r="M2386" s="15">
        <v>43861</v>
      </c>
      <c r="N2386" s="16" t="s">
        <v>77</v>
      </c>
      <c r="O2386" s="16">
        <v>0</v>
      </c>
      <c r="P2386" s="16" t="s">
        <v>78</v>
      </c>
      <c r="Q2386" s="16" t="s">
        <v>79</v>
      </c>
      <c r="R2386" s="16" t="s">
        <v>78</v>
      </c>
      <c r="S2386" s="16" t="s">
        <v>78</v>
      </c>
      <c r="T2386" s="14" t="s">
        <v>80</v>
      </c>
      <c r="U2386" s="13" t="s">
        <v>87</v>
      </c>
      <c r="V2386" s="14" t="s">
        <v>88</v>
      </c>
      <c r="W2386" s="13" t="s">
        <v>83</v>
      </c>
      <c r="X2386" s="17" t="s">
        <v>1973</v>
      </c>
      <c r="Y2386" s="14">
        <v>255</v>
      </c>
      <c r="Z2386" s="14" t="s">
        <v>89</v>
      </c>
      <c r="AA2386" s="13" t="s">
        <v>79</v>
      </c>
      <c r="AB2386" s="18" t="s">
        <v>86</v>
      </c>
      <c r="AC2386" s="4">
        <f t="shared" si="370"/>
        <v>1</v>
      </c>
      <c r="AD2386" s="2">
        <f>IF(COUNTIF(D$2:D2386,D2386)&gt;1,0,1)</f>
        <v>0</v>
      </c>
      <c r="AG2386" s="2">
        <f t="shared" si="371"/>
        <v>0</v>
      </c>
      <c r="AH2386" s="2">
        <f t="shared" si="377"/>
        <v>0</v>
      </c>
      <c r="AI2386" s="2">
        <f t="shared" si="372"/>
        <v>0</v>
      </c>
      <c r="AJ2386" s="44" t="str">
        <f t="shared" si="373"/>
        <v>45747152Z30815700R</v>
      </c>
      <c r="AK2386" s="2">
        <f>IF(COUNTIF(AJ$2:AJ2386,AJ2386)&gt;1,0,1)</f>
        <v>1</v>
      </c>
      <c r="AL2386" s="2">
        <f t="shared" si="374"/>
        <v>0</v>
      </c>
      <c r="AM2386" s="2">
        <f t="shared" si="375"/>
        <v>0</v>
      </c>
      <c r="AN2386" s="2">
        <f t="shared" si="376"/>
        <v>0</v>
      </c>
      <c r="AO2386" s="2" t="str">
        <f>VLOOKUP(D2386,'[1]Matriculados PD 2015_2019'!$D:$F,3,0)</f>
        <v>completo</v>
      </c>
      <c r="AP2386" s="2">
        <f t="shared" si="378"/>
        <v>0</v>
      </c>
      <c r="AQ2386" s="2">
        <f t="shared" si="379"/>
        <v>0</v>
      </c>
    </row>
    <row r="2387" spans="1:43">
      <c r="A2387">
        <v>530</v>
      </c>
      <c r="B2387" s="6" t="s">
        <v>1</v>
      </c>
      <c r="C2387" s="7" t="s">
        <v>120</v>
      </c>
      <c r="D2387" s="7" t="s">
        <v>1120</v>
      </c>
      <c r="E2387" s="7">
        <v>10487211</v>
      </c>
      <c r="F2387" s="7">
        <v>102481</v>
      </c>
      <c r="G2387" s="8" t="s">
        <v>1121</v>
      </c>
      <c r="H2387" s="7" t="s">
        <v>83</v>
      </c>
      <c r="I2387" s="7" t="s">
        <v>74</v>
      </c>
      <c r="J2387" s="8" t="s">
        <v>75</v>
      </c>
      <c r="K2387" s="8" t="s">
        <v>1122</v>
      </c>
      <c r="L2387" s="7">
        <v>2019</v>
      </c>
      <c r="M2387" s="9">
        <v>43861</v>
      </c>
      <c r="N2387" s="10" t="s">
        <v>77</v>
      </c>
      <c r="O2387" s="10">
        <v>0</v>
      </c>
      <c r="P2387" s="10" t="s">
        <v>78</v>
      </c>
      <c r="Q2387" s="10" t="s">
        <v>79</v>
      </c>
      <c r="R2387" s="10" t="s">
        <v>78</v>
      </c>
      <c r="S2387" s="10" t="s">
        <v>78</v>
      </c>
      <c r="T2387" s="8" t="s">
        <v>90</v>
      </c>
      <c r="U2387" s="7" t="s">
        <v>87</v>
      </c>
      <c r="V2387" s="8" t="s">
        <v>88</v>
      </c>
      <c r="W2387" s="7" t="s">
        <v>83</v>
      </c>
      <c r="X2387" s="11" t="s">
        <v>1973</v>
      </c>
      <c r="Y2387" s="8">
        <v>255</v>
      </c>
      <c r="Z2387" s="8" t="s">
        <v>89</v>
      </c>
      <c r="AA2387" s="7" t="s">
        <v>79</v>
      </c>
      <c r="AB2387" s="12" t="s">
        <v>86</v>
      </c>
      <c r="AC2387" s="4">
        <f t="shared" si="370"/>
        <v>1</v>
      </c>
      <c r="AD2387" s="2">
        <f>IF(COUNTIF(D$2:D2387,D2387)&gt;1,0,1)</f>
        <v>0</v>
      </c>
      <c r="AG2387" s="2">
        <f t="shared" si="371"/>
        <v>0</v>
      </c>
      <c r="AH2387" s="2">
        <f t="shared" si="377"/>
        <v>0</v>
      </c>
      <c r="AI2387" s="2">
        <f t="shared" si="372"/>
        <v>0</v>
      </c>
      <c r="AJ2387" s="44" t="str">
        <f t="shared" si="373"/>
        <v>45747152Z30815700R</v>
      </c>
      <c r="AK2387" s="2">
        <f>IF(COUNTIF(AJ$2:AJ2387,AJ2387)&gt;1,0,1)</f>
        <v>0</v>
      </c>
      <c r="AL2387" s="2">
        <f t="shared" si="374"/>
        <v>0</v>
      </c>
      <c r="AM2387" s="2">
        <f t="shared" si="375"/>
        <v>0</v>
      </c>
      <c r="AN2387" s="2">
        <f t="shared" si="376"/>
        <v>0</v>
      </c>
      <c r="AO2387" s="2" t="str">
        <f>VLOOKUP(D2387,'[1]Matriculados PD 2015_2019'!$D:$F,3,0)</f>
        <v>completo</v>
      </c>
      <c r="AP2387" s="2">
        <f t="shared" si="378"/>
        <v>0</v>
      </c>
      <c r="AQ2387" s="2">
        <f t="shared" si="379"/>
        <v>0</v>
      </c>
    </row>
    <row r="2388" spans="1:43">
      <c r="A2388">
        <v>537</v>
      </c>
      <c r="B2388" s="5" t="s">
        <v>807</v>
      </c>
      <c r="C2388" s="13" t="s">
        <v>120</v>
      </c>
      <c r="D2388" s="13" t="s">
        <v>1714</v>
      </c>
      <c r="E2388" s="13">
        <v>10318171</v>
      </c>
      <c r="F2388" s="13">
        <v>102488</v>
      </c>
      <c r="G2388" s="14" t="s">
        <v>1715</v>
      </c>
      <c r="H2388" s="13" t="s">
        <v>73</v>
      </c>
      <c r="I2388" s="13" t="s">
        <v>74</v>
      </c>
      <c r="J2388" s="14" t="s">
        <v>75</v>
      </c>
      <c r="K2388" s="14" t="s">
        <v>1716</v>
      </c>
      <c r="L2388" s="13">
        <v>2019</v>
      </c>
      <c r="M2388" s="15">
        <v>43966</v>
      </c>
      <c r="N2388" s="16" t="s">
        <v>113</v>
      </c>
      <c r="O2388" s="16">
        <v>0</v>
      </c>
      <c r="P2388" s="16" t="s">
        <v>78</v>
      </c>
      <c r="Q2388" s="16" t="s">
        <v>78</v>
      </c>
      <c r="R2388" s="16" t="s">
        <v>78</v>
      </c>
      <c r="S2388" s="16" t="s">
        <v>78</v>
      </c>
      <c r="T2388" s="14" t="s">
        <v>80</v>
      </c>
      <c r="U2388" s="13" t="s">
        <v>1717</v>
      </c>
      <c r="V2388" s="14" t="s">
        <v>1718</v>
      </c>
      <c r="W2388" s="13" t="s">
        <v>83</v>
      </c>
      <c r="X2388" s="17" t="s">
        <v>4691</v>
      </c>
      <c r="Y2388" s="14">
        <v>355</v>
      </c>
      <c r="Z2388" s="14" t="s">
        <v>1719</v>
      </c>
      <c r="AA2388" s="13" t="s">
        <v>781</v>
      </c>
      <c r="AB2388" s="18" t="s">
        <v>782</v>
      </c>
      <c r="AC2388" s="4">
        <f t="shared" si="370"/>
        <v>1</v>
      </c>
      <c r="AD2388" s="2">
        <f>IF(COUNTIF(D$2:D2388,D2388)&gt;1,0,1)</f>
        <v>1</v>
      </c>
      <c r="AG2388" s="2">
        <f t="shared" si="371"/>
        <v>0</v>
      </c>
      <c r="AH2388" s="2">
        <f t="shared" si="377"/>
        <v>0</v>
      </c>
      <c r="AI2388" s="2">
        <f t="shared" si="372"/>
        <v>0</v>
      </c>
      <c r="AJ2388" s="44" t="str">
        <f t="shared" si="373"/>
        <v>26970657Y28360115B</v>
      </c>
      <c r="AK2388" s="2">
        <f>IF(COUNTIF(AJ$2:AJ2388,AJ2388)&gt;1,0,1)</f>
        <v>1</v>
      </c>
      <c r="AL2388" s="2">
        <f t="shared" si="374"/>
        <v>1</v>
      </c>
      <c r="AM2388" s="2">
        <f t="shared" si="375"/>
        <v>0</v>
      </c>
      <c r="AN2388" s="2">
        <f t="shared" si="376"/>
        <v>0</v>
      </c>
      <c r="AO2388" s="2" t="str">
        <f>VLOOKUP(D2388,'[1]Matriculados PD 2015_2019'!$D:$F,3,0)</f>
        <v>completo</v>
      </c>
      <c r="AP2388" s="2">
        <f t="shared" si="378"/>
        <v>1</v>
      </c>
      <c r="AQ2388" s="2">
        <f t="shared" si="379"/>
        <v>0</v>
      </c>
    </row>
    <row r="2389" spans="1:43">
      <c r="A2389">
        <v>537</v>
      </c>
      <c r="B2389" s="6" t="s">
        <v>807</v>
      </c>
      <c r="C2389" s="7" t="s">
        <v>120</v>
      </c>
      <c r="D2389" s="7" t="s">
        <v>1714</v>
      </c>
      <c r="E2389" s="7">
        <v>10318171</v>
      </c>
      <c r="F2389" s="7">
        <v>102488</v>
      </c>
      <c r="G2389" s="8" t="s">
        <v>1715</v>
      </c>
      <c r="H2389" s="7" t="s">
        <v>73</v>
      </c>
      <c r="I2389" s="7" t="s">
        <v>74</v>
      </c>
      <c r="J2389" s="8" t="s">
        <v>75</v>
      </c>
      <c r="K2389" s="8" t="s">
        <v>1716</v>
      </c>
      <c r="L2389" s="7">
        <v>2019</v>
      </c>
      <c r="M2389" s="9">
        <v>43966</v>
      </c>
      <c r="N2389" s="10" t="s">
        <v>113</v>
      </c>
      <c r="O2389" s="10">
        <v>0</v>
      </c>
      <c r="P2389" s="10" t="s">
        <v>78</v>
      </c>
      <c r="Q2389" s="10" t="s">
        <v>78</v>
      </c>
      <c r="R2389" s="10" t="s">
        <v>78</v>
      </c>
      <c r="S2389" s="10" t="s">
        <v>78</v>
      </c>
      <c r="T2389" s="8" t="s">
        <v>80</v>
      </c>
      <c r="U2389" s="7" t="s">
        <v>1720</v>
      </c>
      <c r="V2389" s="8" t="s">
        <v>1721</v>
      </c>
      <c r="W2389" s="7" t="s">
        <v>83</v>
      </c>
      <c r="X2389" s="11" t="s">
        <v>4691</v>
      </c>
      <c r="Y2389" s="8">
        <v>355</v>
      </c>
      <c r="Z2389" s="8" t="s">
        <v>1719</v>
      </c>
      <c r="AA2389" s="7" t="s">
        <v>781</v>
      </c>
      <c r="AB2389" s="12" t="s">
        <v>782</v>
      </c>
      <c r="AC2389" s="4">
        <f t="shared" si="370"/>
        <v>1</v>
      </c>
      <c r="AD2389" s="2">
        <f>IF(COUNTIF(D$2:D2389,D2389)&gt;1,0,1)</f>
        <v>0</v>
      </c>
      <c r="AG2389" s="2">
        <f t="shared" si="371"/>
        <v>0</v>
      </c>
      <c r="AH2389" s="2">
        <f t="shared" si="377"/>
        <v>0</v>
      </c>
      <c r="AI2389" s="2">
        <f t="shared" si="372"/>
        <v>0</v>
      </c>
      <c r="AJ2389" s="44" t="str">
        <f t="shared" si="373"/>
        <v>26970657Y30483273Q</v>
      </c>
      <c r="AK2389" s="2">
        <f>IF(COUNTIF(AJ$2:AJ2389,AJ2389)&gt;1,0,1)</f>
        <v>1</v>
      </c>
      <c r="AL2389" s="2">
        <f t="shared" si="374"/>
        <v>0</v>
      </c>
      <c r="AM2389" s="2">
        <f t="shared" si="375"/>
        <v>0</v>
      </c>
      <c r="AN2389" s="2">
        <f t="shared" si="376"/>
        <v>0</v>
      </c>
      <c r="AO2389" s="2" t="str">
        <f>VLOOKUP(D2389,'[1]Matriculados PD 2015_2019'!$D:$F,3,0)</f>
        <v>completo</v>
      </c>
      <c r="AP2389" s="2">
        <f t="shared" si="378"/>
        <v>0</v>
      </c>
      <c r="AQ2389" s="2">
        <f t="shared" si="379"/>
        <v>0</v>
      </c>
    </row>
    <row r="2390" spans="1:43">
      <c r="A2390">
        <v>537</v>
      </c>
      <c r="B2390" s="5" t="s">
        <v>807</v>
      </c>
      <c r="C2390" s="13" t="s">
        <v>120</v>
      </c>
      <c r="D2390" s="13" t="s">
        <v>1714</v>
      </c>
      <c r="E2390" s="13">
        <v>10318171</v>
      </c>
      <c r="F2390" s="13">
        <v>102488</v>
      </c>
      <c r="G2390" s="14" t="s">
        <v>1715</v>
      </c>
      <c r="H2390" s="13" t="s">
        <v>73</v>
      </c>
      <c r="I2390" s="13" t="s">
        <v>74</v>
      </c>
      <c r="J2390" s="14" t="s">
        <v>75</v>
      </c>
      <c r="K2390" s="14" t="s">
        <v>1716</v>
      </c>
      <c r="L2390" s="13">
        <v>2019</v>
      </c>
      <c r="M2390" s="15">
        <v>43966</v>
      </c>
      <c r="N2390" s="16" t="s">
        <v>113</v>
      </c>
      <c r="O2390" s="16">
        <v>0</v>
      </c>
      <c r="P2390" s="16" t="s">
        <v>78</v>
      </c>
      <c r="Q2390" s="16" t="s">
        <v>78</v>
      </c>
      <c r="R2390" s="16" t="s">
        <v>78</v>
      </c>
      <c r="S2390" s="16" t="s">
        <v>78</v>
      </c>
      <c r="T2390" s="14" t="s">
        <v>90</v>
      </c>
      <c r="U2390" s="13" t="s">
        <v>1717</v>
      </c>
      <c r="V2390" s="14" t="s">
        <v>1718</v>
      </c>
      <c r="W2390" s="13" t="s">
        <v>83</v>
      </c>
      <c r="X2390" s="17" t="s">
        <v>4691</v>
      </c>
      <c r="Y2390" s="14">
        <v>355</v>
      </c>
      <c r="Z2390" s="14" t="s">
        <v>1719</v>
      </c>
      <c r="AA2390" s="13" t="s">
        <v>781</v>
      </c>
      <c r="AB2390" s="18" t="s">
        <v>782</v>
      </c>
      <c r="AC2390" s="4">
        <f t="shared" si="370"/>
        <v>1</v>
      </c>
      <c r="AD2390" s="2">
        <f>IF(COUNTIF(D$2:D2390,D2390)&gt;1,0,1)</f>
        <v>0</v>
      </c>
      <c r="AG2390" s="2">
        <f t="shared" si="371"/>
        <v>0</v>
      </c>
      <c r="AH2390" s="2">
        <f t="shared" si="377"/>
        <v>0</v>
      </c>
      <c r="AI2390" s="2">
        <f t="shared" si="372"/>
        <v>0</v>
      </c>
      <c r="AJ2390" s="44" t="str">
        <f t="shared" si="373"/>
        <v>26970657Y28360115B</v>
      </c>
      <c r="AK2390" s="2">
        <f>IF(COUNTIF(AJ$2:AJ2390,AJ2390)&gt;1,0,1)</f>
        <v>0</v>
      </c>
      <c r="AL2390" s="2">
        <f t="shared" si="374"/>
        <v>0</v>
      </c>
      <c r="AM2390" s="2">
        <f t="shared" si="375"/>
        <v>0</v>
      </c>
      <c r="AN2390" s="2">
        <f t="shared" si="376"/>
        <v>0</v>
      </c>
      <c r="AO2390" s="2" t="str">
        <f>VLOOKUP(D2390,'[1]Matriculados PD 2015_2019'!$D:$F,3,0)</f>
        <v>completo</v>
      </c>
      <c r="AP2390" s="2">
        <f t="shared" si="378"/>
        <v>0</v>
      </c>
      <c r="AQ2390" s="2">
        <f t="shared" si="379"/>
        <v>0</v>
      </c>
    </row>
    <row r="2391" spans="1:43">
      <c r="A2391">
        <v>536</v>
      </c>
      <c r="B2391" s="5" t="s">
        <v>636</v>
      </c>
      <c r="C2391" s="13" t="s">
        <v>120</v>
      </c>
      <c r="D2391" s="13" t="s">
        <v>1672</v>
      </c>
      <c r="E2391" s="13">
        <v>20065647</v>
      </c>
      <c r="F2391" s="13">
        <v>102487</v>
      </c>
      <c r="G2391" s="14" t="s">
        <v>1673</v>
      </c>
      <c r="H2391" s="13" t="s">
        <v>83</v>
      </c>
      <c r="I2391" s="13" t="s">
        <v>120</v>
      </c>
      <c r="J2391" s="14" t="s">
        <v>75</v>
      </c>
      <c r="K2391" s="14" t="s">
        <v>1674</v>
      </c>
      <c r="L2391" s="13">
        <v>2019</v>
      </c>
      <c r="M2391" s="15">
        <v>43867</v>
      </c>
      <c r="N2391" s="16" t="s">
        <v>77</v>
      </c>
      <c r="O2391" s="16">
        <v>0</v>
      </c>
      <c r="P2391" s="16" t="s">
        <v>78</v>
      </c>
      <c r="Q2391" s="16" t="s">
        <v>78</v>
      </c>
      <c r="R2391" s="16" t="s">
        <v>78</v>
      </c>
      <c r="S2391" s="16" t="s">
        <v>78</v>
      </c>
      <c r="T2391" s="14" t="s">
        <v>80</v>
      </c>
      <c r="U2391" s="13" t="s">
        <v>805</v>
      </c>
      <c r="V2391" s="14" t="s">
        <v>806</v>
      </c>
      <c r="W2391" s="13" t="s">
        <v>73</v>
      </c>
      <c r="X2391" s="17" t="s">
        <v>4693</v>
      </c>
      <c r="Y2391" s="14">
        <v>235</v>
      </c>
      <c r="Z2391" s="14" t="s">
        <v>262</v>
      </c>
      <c r="AA2391" s="13" t="s">
        <v>263</v>
      </c>
      <c r="AB2391" s="18" t="s">
        <v>264</v>
      </c>
      <c r="AC2391" s="4">
        <f t="shared" si="370"/>
        <v>1</v>
      </c>
      <c r="AD2391" s="2">
        <f>IF(COUNTIF(D$2:D2391,D2391)&gt;1,0,1)</f>
        <v>1</v>
      </c>
      <c r="AG2391" s="2">
        <f t="shared" si="371"/>
        <v>0</v>
      </c>
      <c r="AH2391" s="2">
        <f t="shared" si="377"/>
        <v>0</v>
      </c>
      <c r="AI2391" s="2">
        <f t="shared" si="372"/>
        <v>1</v>
      </c>
      <c r="AJ2391" s="44" t="str">
        <f t="shared" si="373"/>
        <v>AM53502930531500N</v>
      </c>
      <c r="AK2391" s="2">
        <f>IF(COUNTIF(AJ$2:AJ2391,AJ2391)&gt;1,0,1)</f>
        <v>1</v>
      </c>
      <c r="AL2391" s="2">
        <f t="shared" si="374"/>
        <v>1</v>
      </c>
      <c r="AM2391" s="2">
        <f t="shared" si="375"/>
        <v>0</v>
      </c>
      <c r="AN2391" s="2">
        <f t="shared" si="376"/>
        <v>1</v>
      </c>
      <c r="AO2391" s="2" t="str">
        <f>VLOOKUP(D2391,'[1]Matriculados PD 2015_2019'!$D:$F,3,0)</f>
        <v>completo</v>
      </c>
      <c r="AP2391" s="2">
        <f t="shared" si="378"/>
        <v>1</v>
      </c>
      <c r="AQ2391" s="2">
        <f t="shared" si="379"/>
        <v>0</v>
      </c>
    </row>
    <row r="2392" spans="1:43">
      <c r="A2392">
        <v>536</v>
      </c>
      <c r="B2392" s="6" t="s">
        <v>636</v>
      </c>
      <c r="C2392" s="7" t="s">
        <v>120</v>
      </c>
      <c r="D2392" s="7" t="s">
        <v>1672</v>
      </c>
      <c r="E2392" s="7">
        <v>20065647</v>
      </c>
      <c r="F2392" s="7">
        <v>102487</v>
      </c>
      <c r="G2392" s="8" t="s">
        <v>1673</v>
      </c>
      <c r="H2392" s="7" t="s">
        <v>83</v>
      </c>
      <c r="I2392" s="7" t="s">
        <v>120</v>
      </c>
      <c r="J2392" s="8" t="s">
        <v>75</v>
      </c>
      <c r="K2392" s="8" t="s">
        <v>1674</v>
      </c>
      <c r="L2392" s="7">
        <v>2019</v>
      </c>
      <c r="M2392" s="9">
        <v>43867</v>
      </c>
      <c r="N2392" s="10" t="s">
        <v>77</v>
      </c>
      <c r="O2392" s="10">
        <v>0</v>
      </c>
      <c r="P2392" s="10" t="s">
        <v>78</v>
      </c>
      <c r="Q2392" s="10" t="s">
        <v>78</v>
      </c>
      <c r="R2392" s="10" t="s">
        <v>78</v>
      </c>
      <c r="S2392" s="10" t="s">
        <v>78</v>
      </c>
      <c r="T2392" s="8" t="s">
        <v>80</v>
      </c>
      <c r="U2392" s="7" t="s">
        <v>1675</v>
      </c>
      <c r="V2392" s="8" t="s">
        <v>1676</v>
      </c>
      <c r="W2392" s="7" t="s">
        <v>83</v>
      </c>
      <c r="X2392" s="11" t="s">
        <v>4693</v>
      </c>
      <c r="Y2392" s="8">
        <v>235</v>
      </c>
      <c r="Z2392" s="8" t="s">
        <v>262</v>
      </c>
      <c r="AA2392" s="7" t="s">
        <v>263</v>
      </c>
      <c r="AB2392" s="12" t="s">
        <v>264</v>
      </c>
      <c r="AC2392" s="4">
        <f t="shared" si="370"/>
        <v>1</v>
      </c>
      <c r="AD2392" s="2">
        <f>IF(COUNTIF(D$2:D2392,D2392)&gt;1,0,1)</f>
        <v>0</v>
      </c>
      <c r="AG2392" s="2">
        <f t="shared" si="371"/>
        <v>0</v>
      </c>
      <c r="AH2392" s="2">
        <f t="shared" si="377"/>
        <v>0</v>
      </c>
      <c r="AI2392" s="2">
        <f t="shared" si="372"/>
        <v>0</v>
      </c>
      <c r="AJ2392" s="44" t="str">
        <f t="shared" si="373"/>
        <v>AM53502950607435Y</v>
      </c>
      <c r="AK2392" s="2">
        <f>IF(COUNTIF(AJ$2:AJ2392,AJ2392)&gt;1,0,1)</f>
        <v>1</v>
      </c>
      <c r="AL2392" s="2">
        <f t="shared" si="374"/>
        <v>0</v>
      </c>
      <c r="AM2392" s="2">
        <f t="shared" si="375"/>
        <v>0</v>
      </c>
      <c r="AN2392" s="2">
        <f t="shared" si="376"/>
        <v>0</v>
      </c>
      <c r="AO2392" s="2" t="str">
        <f>VLOOKUP(D2392,'[1]Matriculados PD 2015_2019'!$D:$F,3,0)</f>
        <v>completo</v>
      </c>
      <c r="AP2392" s="2">
        <f t="shared" si="378"/>
        <v>0</v>
      </c>
      <c r="AQ2392" s="2">
        <f t="shared" si="379"/>
        <v>0</v>
      </c>
    </row>
    <row r="2393" spans="1:43">
      <c r="A2393">
        <v>536</v>
      </c>
      <c r="B2393" s="5" t="s">
        <v>636</v>
      </c>
      <c r="C2393" s="13" t="s">
        <v>120</v>
      </c>
      <c r="D2393" s="13" t="s">
        <v>1672</v>
      </c>
      <c r="E2393" s="13">
        <v>20065647</v>
      </c>
      <c r="F2393" s="13">
        <v>102487</v>
      </c>
      <c r="G2393" s="14" t="s">
        <v>1673</v>
      </c>
      <c r="H2393" s="13" t="s">
        <v>83</v>
      </c>
      <c r="I2393" s="13" t="s">
        <v>120</v>
      </c>
      <c r="J2393" s="14" t="s">
        <v>75</v>
      </c>
      <c r="K2393" s="14" t="s">
        <v>1674</v>
      </c>
      <c r="L2393" s="13">
        <v>2019</v>
      </c>
      <c r="M2393" s="15">
        <v>43867</v>
      </c>
      <c r="N2393" s="16" t="s">
        <v>77</v>
      </c>
      <c r="O2393" s="16">
        <v>0</v>
      </c>
      <c r="P2393" s="16" t="s">
        <v>78</v>
      </c>
      <c r="Q2393" s="16" t="s">
        <v>78</v>
      </c>
      <c r="R2393" s="16" t="s">
        <v>78</v>
      </c>
      <c r="S2393" s="16" t="s">
        <v>78</v>
      </c>
      <c r="T2393" s="14" t="s">
        <v>80</v>
      </c>
      <c r="U2393" s="13" t="s">
        <v>1677</v>
      </c>
      <c r="V2393" s="14" t="s">
        <v>1678</v>
      </c>
      <c r="W2393" s="13" t="s">
        <v>73</v>
      </c>
      <c r="X2393" s="17" t="s">
        <v>4693</v>
      </c>
      <c r="Y2393" s="14">
        <v>235</v>
      </c>
      <c r="Z2393" s="14" t="s">
        <v>262</v>
      </c>
      <c r="AA2393" s="13" t="s">
        <v>263</v>
      </c>
      <c r="AB2393" s="18" t="s">
        <v>264</v>
      </c>
      <c r="AC2393" s="4">
        <f t="shared" si="370"/>
        <v>1</v>
      </c>
      <c r="AD2393" s="2">
        <f>IF(COUNTIF(D$2:D2393,D2393)&gt;1,0,1)</f>
        <v>0</v>
      </c>
      <c r="AG2393" s="2">
        <f t="shared" si="371"/>
        <v>0</v>
      </c>
      <c r="AH2393" s="2">
        <f t="shared" si="377"/>
        <v>0</v>
      </c>
      <c r="AI2393" s="2">
        <f t="shared" si="372"/>
        <v>0</v>
      </c>
      <c r="AJ2393" s="44" t="str">
        <f t="shared" si="373"/>
        <v>AM53502972859375K</v>
      </c>
      <c r="AK2393" s="2">
        <f>IF(COUNTIF(AJ$2:AJ2393,AJ2393)&gt;1,0,1)</f>
        <v>1</v>
      </c>
      <c r="AL2393" s="2">
        <f t="shared" si="374"/>
        <v>0</v>
      </c>
      <c r="AM2393" s="2">
        <f t="shared" si="375"/>
        <v>0</v>
      </c>
      <c r="AN2393" s="2">
        <f t="shared" si="376"/>
        <v>0</v>
      </c>
      <c r="AO2393" s="2" t="str">
        <f>VLOOKUP(D2393,'[1]Matriculados PD 2015_2019'!$D:$F,3,0)</f>
        <v>completo</v>
      </c>
      <c r="AP2393" s="2">
        <f t="shared" si="378"/>
        <v>0</v>
      </c>
      <c r="AQ2393" s="2">
        <f t="shared" si="379"/>
        <v>0</v>
      </c>
    </row>
    <row r="2394" spans="1:43">
      <c r="A2394">
        <v>536</v>
      </c>
      <c r="B2394" s="6" t="s">
        <v>636</v>
      </c>
      <c r="C2394" s="7" t="s">
        <v>120</v>
      </c>
      <c r="D2394" s="7" t="s">
        <v>1672</v>
      </c>
      <c r="E2394" s="7">
        <v>20065647</v>
      </c>
      <c r="F2394" s="7">
        <v>102487</v>
      </c>
      <c r="G2394" s="8" t="s">
        <v>1673</v>
      </c>
      <c r="H2394" s="7" t="s">
        <v>83</v>
      </c>
      <c r="I2394" s="7" t="s">
        <v>120</v>
      </c>
      <c r="J2394" s="8" t="s">
        <v>75</v>
      </c>
      <c r="K2394" s="8" t="s">
        <v>1674</v>
      </c>
      <c r="L2394" s="7">
        <v>2019</v>
      </c>
      <c r="M2394" s="9">
        <v>43867</v>
      </c>
      <c r="N2394" s="10" t="s">
        <v>77</v>
      </c>
      <c r="O2394" s="10">
        <v>0</v>
      </c>
      <c r="P2394" s="10" t="s">
        <v>78</v>
      </c>
      <c r="Q2394" s="10" t="s">
        <v>78</v>
      </c>
      <c r="R2394" s="10" t="s">
        <v>78</v>
      </c>
      <c r="S2394" s="10" t="s">
        <v>78</v>
      </c>
      <c r="T2394" s="8" t="s">
        <v>90</v>
      </c>
      <c r="U2394" s="7" t="s">
        <v>1677</v>
      </c>
      <c r="V2394" s="8" t="s">
        <v>1678</v>
      </c>
      <c r="W2394" s="7" t="s">
        <v>73</v>
      </c>
      <c r="X2394" s="11" t="s">
        <v>4693</v>
      </c>
      <c r="Y2394" s="8">
        <v>235</v>
      </c>
      <c r="Z2394" s="8" t="s">
        <v>262</v>
      </c>
      <c r="AA2394" s="7" t="s">
        <v>263</v>
      </c>
      <c r="AB2394" s="12" t="s">
        <v>264</v>
      </c>
      <c r="AC2394" s="4">
        <f t="shared" si="370"/>
        <v>1</v>
      </c>
      <c r="AD2394" s="2">
        <f>IF(COUNTIF(D$2:D2394,D2394)&gt;1,0,1)</f>
        <v>0</v>
      </c>
      <c r="AG2394" s="2">
        <f t="shared" si="371"/>
        <v>0</v>
      </c>
      <c r="AH2394" s="2">
        <f t="shared" si="377"/>
        <v>0</v>
      </c>
      <c r="AI2394" s="2">
        <f t="shared" si="372"/>
        <v>0</v>
      </c>
      <c r="AJ2394" s="44" t="str">
        <f t="shared" si="373"/>
        <v>AM53502972859375K</v>
      </c>
      <c r="AK2394" s="2">
        <f>IF(COUNTIF(AJ$2:AJ2394,AJ2394)&gt;1,0,1)</f>
        <v>0</v>
      </c>
      <c r="AL2394" s="2">
        <f t="shared" si="374"/>
        <v>0</v>
      </c>
      <c r="AM2394" s="2">
        <f t="shared" si="375"/>
        <v>0</v>
      </c>
      <c r="AN2394" s="2">
        <f t="shared" si="376"/>
        <v>0</v>
      </c>
      <c r="AO2394" s="2" t="str">
        <f>VLOOKUP(D2394,'[1]Matriculados PD 2015_2019'!$D:$F,3,0)</f>
        <v>completo</v>
      </c>
      <c r="AP2394" s="2">
        <f t="shared" si="378"/>
        <v>0</v>
      </c>
      <c r="AQ2394" s="2">
        <f t="shared" si="379"/>
        <v>0</v>
      </c>
    </row>
    <row r="2395" spans="1:43">
      <c r="A2395">
        <v>536</v>
      </c>
      <c r="B2395" s="5" t="s">
        <v>636</v>
      </c>
      <c r="C2395" s="13" t="s">
        <v>120</v>
      </c>
      <c r="D2395" s="13" t="s">
        <v>1511</v>
      </c>
      <c r="E2395" s="13">
        <v>1074542</v>
      </c>
      <c r="F2395" s="13">
        <v>102487</v>
      </c>
      <c r="G2395" s="14" t="s">
        <v>1512</v>
      </c>
      <c r="H2395" s="13" t="s">
        <v>83</v>
      </c>
      <c r="I2395" s="13" t="s">
        <v>74</v>
      </c>
      <c r="J2395" s="14" t="s">
        <v>75</v>
      </c>
      <c r="K2395" s="14" t="s">
        <v>1513</v>
      </c>
      <c r="L2395" s="13">
        <v>2019</v>
      </c>
      <c r="M2395" s="15">
        <v>44001</v>
      </c>
      <c r="N2395" s="16" t="s">
        <v>77</v>
      </c>
      <c r="O2395" s="16">
        <v>0</v>
      </c>
      <c r="P2395" s="16" t="s">
        <v>78</v>
      </c>
      <c r="Q2395" s="16" t="s">
        <v>78</v>
      </c>
      <c r="R2395" s="16" t="s">
        <v>78</v>
      </c>
      <c r="S2395" s="16" t="s">
        <v>78</v>
      </c>
      <c r="T2395" s="14" t="s">
        <v>80</v>
      </c>
      <c r="U2395" s="13" t="s">
        <v>684</v>
      </c>
      <c r="V2395" s="14" t="s">
        <v>685</v>
      </c>
      <c r="W2395" s="13" t="s">
        <v>83</v>
      </c>
      <c r="X2395" s="17" t="s">
        <v>642</v>
      </c>
      <c r="Y2395" s="14">
        <v>305</v>
      </c>
      <c r="Z2395" s="14" t="s">
        <v>686</v>
      </c>
      <c r="AA2395" s="13" t="s">
        <v>107</v>
      </c>
      <c r="AB2395" s="18" t="s">
        <v>108</v>
      </c>
      <c r="AC2395" s="4">
        <f t="shared" si="370"/>
        <v>1</v>
      </c>
      <c r="AD2395" s="2">
        <f>IF(COUNTIF(D$2:D2395,D2395)&gt;1,0,1)</f>
        <v>1</v>
      </c>
      <c r="AG2395" s="2">
        <f t="shared" si="371"/>
        <v>0</v>
      </c>
      <c r="AH2395" s="2">
        <f t="shared" si="377"/>
        <v>0</v>
      </c>
      <c r="AI2395" s="2">
        <f t="shared" si="372"/>
        <v>1</v>
      </c>
      <c r="AJ2395" s="44" t="str">
        <f t="shared" si="373"/>
        <v>01181749D30037704A</v>
      </c>
      <c r="AK2395" s="2">
        <f>IF(COUNTIF(AJ$2:AJ2395,AJ2395)&gt;1,0,1)</f>
        <v>1</v>
      </c>
      <c r="AL2395" s="2">
        <f t="shared" si="374"/>
        <v>1</v>
      </c>
      <c r="AM2395" s="2">
        <f t="shared" si="375"/>
        <v>0</v>
      </c>
      <c r="AN2395" s="2">
        <f t="shared" si="376"/>
        <v>0</v>
      </c>
      <c r="AO2395" s="2" t="str">
        <f>VLOOKUP(D2395,'[1]Matriculados PD 2015_2019'!$D:$F,3,0)</f>
        <v>completo</v>
      </c>
      <c r="AP2395" s="2">
        <f t="shared" si="378"/>
        <v>1</v>
      </c>
      <c r="AQ2395" s="2">
        <f t="shared" si="379"/>
        <v>0</v>
      </c>
    </row>
    <row r="2396" spans="1:43">
      <c r="A2396">
        <v>536</v>
      </c>
      <c r="B2396" s="6" t="s">
        <v>636</v>
      </c>
      <c r="C2396" s="7" t="s">
        <v>120</v>
      </c>
      <c r="D2396" s="7" t="s">
        <v>1511</v>
      </c>
      <c r="E2396" s="7">
        <v>1074542</v>
      </c>
      <c r="F2396" s="7">
        <v>102487</v>
      </c>
      <c r="G2396" s="8" t="s">
        <v>1512</v>
      </c>
      <c r="H2396" s="7" t="s">
        <v>83</v>
      </c>
      <c r="I2396" s="7" t="s">
        <v>74</v>
      </c>
      <c r="J2396" s="8" t="s">
        <v>75</v>
      </c>
      <c r="K2396" s="8" t="s">
        <v>1513</v>
      </c>
      <c r="L2396" s="7">
        <v>2019</v>
      </c>
      <c r="M2396" s="9">
        <v>44001</v>
      </c>
      <c r="N2396" s="10" t="s">
        <v>77</v>
      </c>
      <c r="O2396" s="10">
        <v>0</v>
      </c>
      <c r="P2396" s="10" t="s">
        <v>78</v>
      </c>
      <c r="Q2396" s="10" t="s">
        <v>78</v>
      </c>
      <c r="R2396" s="10" t="s">
        <v>78</v>
      </c>
      <c r="S2396" s="10" t="s">
        <v>78</v>
      </c>
      <c r="T2396" s="8" t="s">
        <v>80</v>
      </c>
      <c r="U2396" s="7" t="s">
        <v>1514</v>
      </c>
      <c r="V2396" s="8" t="s">
        <v>1515</v>
      </c>
      <c r="W2396" s="7" t="s">
        <v>83</v>
      </c>
      <c r="X2396" s="11" t="s">
        <v>4692</v>
      </c>
      <c r="Y2396" s="8">
        <v>385</v>
      </c>
      <c r="Z2396" s="8" t="s">
        <v>706</v>
      </c>
      <c r="AA2396" s="7" t="s">
        <v>99</v>
      </c>
      <c r="AB2396" s="12" t="s">
        <v>100</v>
      </c>
      <c r="AC2396" s="4">
        <f t="shared" si="370"/>
        <v>1</v>
      </c>
      <c r="AD2396" s="2">
        <f>IF(COUNTIF(D$2:D2396,D2396)&gt;1,0,1)</f>
        <v>0</v>
      </c>
      <c r="AG2396" s="2">
        <f t="shared" si="371"/>
        <v>0</v>
      </c>
      <c r="AH2396" s="2">
        <f t="shared" si="377"/>
        <v>0</v>
      </c>
      <c r="AI2396" s="2">
        <f t="shared" si="372"/>
        <v>0</v>
      </c>
      <c r="AJ2396" s="44" t="str">
        <f t="shared" si="373"/>
        <v>01181749D30505815H</v>
      </c>
      <c r="AK2396" s="2">
        <f>IF(COUNTIF(AJ$2:AJ2396,AJ2396)&gt;1,0,1)</f>
        <v>1</v>
      </c>
      <c r="AL2396" s="2">
        <f t="shared" si="374"/>
        <v>0</v>
      </c>
      <c r="AM2396" s="2">
        <f t="shared" si="375"/>
        <v>0</v>
      </c>
      <c r="AN2396" s="2">
        <f t="shared" si="376"/>
        <v>0</v>
      </c>
      <c r="AO2396" s="2" t="str">
        <f>VLOOKUP(D2396,'[1]Matriculados PD 2015_2019'!$D:$F,3,0)</f>
        <v>completo</v>
      </c>
      <c r="AP2396" s="2">
        <f t="shared" si="378"/>
        <v>0</v>
      </c>
      <c r="AQ2396" s="2">
        <f t="shared" si="379"/>
        <v>0</v>
      </c>
    </row>
    <row r="2397" spans="1:43">
      <c r="A2397">
        <v>536</v>
      </c>
      <c r="B2397" s="5" t="s">
        <v>636</v>
      </c>
      <c r="C2397" s="13" t="s">
        <v>120</v>
      </c>
      <c r="D2397" s="13" t="s">
        <v>1511</v>
      </c>
      <c r="E2397" s="13">
        <v>1074542</v>
      </c>
      <c r="F2397" s="13">
        <v>102487</v>
      </c>
      <c r="G2397" s="14" t="s">
        <v>1512</v>
      </c>
      <c r="H2397" s="13" t="s">
        <v>83</v>
      </c>
      <c r="I2397" s="13" t="s">
        <v>74</v>
      </c>
      <c r="J2397" s="14" t="s">
        <v>75</v>
      </c>
      <c r="K2397" s="14" t="s">
        <v>1513</v>
      </c>
      <c r="L2397" s="13">
        <v>2019</v>
      </c>
      <c r="M2397" s="15">
        <v>44001</v>
      </c>
      <c r="N2397" s="16" t="s">
        <v>77</v>
      </c>
      <c r="O2397" s="16">
        <v>0</v>
      </c>
      <c r="P2397" s="16" t="s">
        <v>78</v>
      </c>
      <c r="Q2397" s="16" t="s">
        <v>78</v>
      </c>
      <c r="R2397" s="16" t="s">
        <v>78</v>
      </c>
      <c r="S2397" s="16" t="s">
        <v>78</v>
      </c>
      <c r="T2397" s="14" t="s">
        <v>90</v>
      </c>
      <c r="U2397" s="13" t="s">
        <v>684</v>
      </c>
      <c r="V2397" s="14" t="s">
        <v>685</v>
      </c>
      <c r="W2397" s="13" t="s">
        <v>83</v>
      </c>
      <c r="X2397" s="17" t="s">
        <v>642</v>
      </c>
      <c r="Y2397" s="14">
        <v>305</v>
      </c>
      <c r="Z2397" s="14" t="s">
        <v>686</v>
      </c>
      <c r="AA2397" s="13" t="s">
        <v>107</v>
      </c>
      <c r="AB2397" s="18" t="s">
        <v>108</v>
      </c>
      <c r="AC2397" s="4">
        <f t="shared" si="370"/>
        <v>1</v>
      </c>
      <c r="AD2397" s="2">
        <f>IF(COUNTIF(D$2:D2397,D2397)&gt;1,0,1)</f>
        <v>0</v>
      </c>
      <c r="AG2397" s="2">
        <f t="shared" si="371"/>
        <v>0</v>
      </c>
      <c r="AH2397" s="2">
        <f t="shared" si="377"/>
        <v>0</v>
      </c>
      <c r="AI2397" s="2">
        <f t="shared" si="372"/>
        <v>0</v>
      </c>
      <c r="AJ2397" s="44" t="str">
        <f t="shared" si="373"/>
        <v>01181749D30037704A</v>
      </c>
      <c r="AK2397" s="2">
        <f>IF(COUNTIF(AJ$2:AJ2397,AJ2397)&gt;1,0,1)</f>
        <v>0</v>
      </c>
      <c r="AL2397" s="2">
        <f t="shared" si="374"/>
        <v>0</v>
      </c>
      <c r="AM2397" s="2">
        <f t="shared" si="375"/>
        <v>0</v>
      </c>
      <c r="AN2397" s="2">
        <f t="shared" si="376"/>
        <v>0</v>
      </c>
      <c r="AO2397" s="2" t="str">
        <f>VLOOKUP(D2397,'[1]Matriculados PD 2015_2019'!$D:$F,3,0)</f>
        <v>completo</v>
      </c>
      <c r="AP2397" s="2">
        <f t="shared" si="378"/>
        <v>0</v>
      </c>
      <c r="AQ2397" s="2">
        <f t="shared" si="379"/>
        <v>0</v>
      </c>
    </row>
    <row r="2398" spans="1:43">
      <c r="A2398">
        <v>532</v>
      </c>
      <c r="B2398" s="6" t="s">
        <v>413</v>
      </c>
      <c r="C2398" s="7" t="s">
        <v>120</v>
      </c>
      <c r="D2398" s="7" t="s">
        <v>1371</v>
      </c>
      <c r="E2398" s="7">
        <v>10294295</v>
      </c>
      <c r="F2398" s="7">
        <v>102483</v>
      </c>
      <c r="G2398" s="8" t="s">
        <v>1372</v>
      </c>
      <c r="H2398" s="7" t="s">
        <v>73</v>
      </c>
      <c r="I2398" s="7" t="s">
        <v>74</v>
      </c>
      <c r="J2398" s="8" t="s">
        <v>75</v>
      </c>
      <c r="K2398" s="8" t="s">
        <v>1373</v>
      </c>
      <c r="L2398" s="7">
        <v>2019</v>
      </c>
      <c r="M2398" s="9">
        <v>43860</v>
      </c>
      <c r="N2398" s="10" t="s">
        <v>77</v>
      </c>
      <c r="O2398" s="10">
        <v>0</v>
      </c>
      <c r="P2398" s="10" t="s">
        <v>78</v>
      </c>
      <c r="Q2398" s="10" t="s">
        <v>78</v>
      </c>
      <c r="R2398" s="10" t="s">
        <v>78</v>
      </c>
      <c r="S2398" s="10" t="s">
        <v>78</v>
      </c>
      <c r="T2398" s="8" t="s">
        <v>80</v>
      </c>
      <c r="U2398" s="7" t="s">
        <v>516</v>
      </c>
      <c r="V2398" s="8" t="s">
        <v>517</v>
      </c>
      <c r="W2398" s="7" t="s">
        <v>83</v>
      </c>
      <c r="X2398" s="11" t="s">
        <v>452</v>
      </c>
      <c r="Y2398" s="8">
        <v>135</v>
      </c>
      <c r="Z2398" s="8" t="s">
        <v>518</v>
      </c>
      <c r="AA2398" s="7" t="s">
        <v>263</v>
      </c>
      <c r="AB2398" s="12" t="s">
        <v>264</v>
      </c>
      <c r="AC2398" s="4">
        <f t="shared" si="370"/>
        <v>1</v>
      </c>
      <c r="AD2398" s="2">
        <f>IF(COUNTIF(D$2:D2398,D2398)&gt;1,0,1)</f>
        <v>1</v>
      </c>
      <c r="AG2398" s="2">
        <f t="shared" si="371"/>
        <v>0</v>
      </c>
      <c r="AH2398" s="2">
        <f t="shared" si="377"/>
        <v>0</v>
      </c>
      <c r="AI2398" s="2">
        <f t="shared" si="372"/>
        <v>1</v>
      </c>
      <c r="AJ2398" s="44" t="str">
        <f t="shared" si="373"/>
        <v>44374567T30521227C</v>
      </c>
      <c r="AK2398" s="2">
        <f>IF(COUNTIF(AJ$2:AJ2398,AJ2398)&gt;1,0,1)</f>
        <v>1</v>
      </c>
      <c r="AL2398" s="2">
        <f t="shared" si="374"/>
        <v>1</v>
      </c>
      <c r="AM2398" s="2">
        <f t="shared" si="375"/>
        <v>0</v>
      </c>
      <c r="AN2398" s="2">
        <f t="shared" si="376"/>
        <v>0</v>
      </c>
      <c r="AO2398" s="2">
        <f>VLOOKUP(D2398,'[1]Matriculados PD 2015_2019'!$D:$F,3,0)</f>
        <v>0</v>
      </c>
      <c r="AP2398" s="2">
        <f t="shared" si="378"/>
        <v>0</v>
      </c>
      <c r="AQ2398" s="2">
        <f t="shared" si="379"/>
        <v>0</v>
      </c>
    </row>
    <row r="2399" spans="1:43">
      <c r="A2399">
        <v>532</v>
      </c>
      <c r="B2399" s="5" t="s">
        <v>413</v>
      </c>
      <c r="C2399" s="13" t="s">
        <v>120</v>
      </c>
      <c r="D2399" s="13" t="s">
        <v>1371</v>
      </c>
      <c r="E2399" s="13">
        <v>10294295</v>
      </c>
      <c r="F2399" s="13">
        <v>102483</v>
      </c>
      <c r="G2399" s="14" t="s">
        <v>1372</v>
      </c>
      <c r="H2399" s="13" t="s">
        <v>73</v>
      </c>
      <c r="I2399" s="13" t="s">
        <v>74</v>
      </c>
      <c r="J2399" s="14" t="s">
        <v>75</v>
      </c>
      <c r="K2399" s="14" t="s">
        <v>1373</v>
      </c>
      <c r="L2399" s="13">
        <v>2019</v>
      </c>
      <c r="M2399" s="15">
        <v>43860</v>
      </c>
      <c r="N2399" s="16" t="s">
        <v>77</v>
      </c>
      <c r="O2399" s="16">
        <v>0</v>
      </c>
      <c r="P2399" s="16" t="s">
        <v>78</v>
      </c>
      <c r="Q2399" s="16" t="s">
        <v>78</v>
      </c>
      <c r="R2399" s="16" t="s">
        <v>78</v>
      </c>
      <c r="S2399" s="16" t="s">
        <v>78</v>
      </c>
      <c r="T2399" s="14" t="s">
        <v>80</v>
      </c>
      <c r="U2399" s="13" t="s">
        <v>1374</v>
      </c>
      <c r="V2399" s="14" t="s">
        <v>1375</v>
      </c>
      <c r="W2399" s="13" t="s">
        <v>83</v>
      </c>
      <c r="X2399" s="17" t="s">
        <v>452</v>
      </c>
      <c r="Y2399" s="14">
        <v>135</v>
      </c>
      <c r="Z2399" s="14" t="s">
        <v>518</v>
      </c>
      <c r="AA2399" s="13" t="s">
        <v>263</v>
      </c>
      <c r="AB2399" s="18" t="s">
        <v>264</v>
      </c>
      <c r="AC2399" s="4">
        <f t="shared" si="370"/>
        <v>1</v>
      </c>
      <c r="AD2399" s="2">
        <f>IF(COUNTIF(D$2:D2399,D2399)&gt;1,0,1)</f>
        <v>0</v>
      </c>
      <c r="AG2399" s="2">
        <f t="shared" si="371"/>
        <v>0</v>
      </c>
      <c r="AH2399" s="2">
        <f t="shared" si="377"/>
        <v>0</v>
      </c>
      <c r="AI2399" s="2">
        <f t="shared" si="372"/>
        <v>0</v>
      </c>
      <c r="AJ2399" s="44" t="str">
        <f t="shared" si="373"/>
        <v>44374567TX6296013Q</v>
      </c>
      <c r="AK2399" s="2">
        <f>IF(COUNTIF(AJ$2:AJ2399,AJ2399)&gt;1,0,1)</f>
        <v>1</v>
      </c>
      <c r="AL2399" s="2">
        <f t="shared" si="374"/>
        <v>0</v>
      </c>
      <c r="AM2399" s="2">
        <f t="shared" si="375"/>
        <v>0</v>
      </c>
      <c r="AN2399" s="2">
        <f t="shared" si="376"/>
        <v>0</v>
      </c>
      <c r="AO2399" s="2">
        <f>VLOOKUP(D2399,'[1]Matriculados PD 2015_2019'!$D:$F,3,0)</f>
        <v>0</v>
      </c>
      <c r="AP2399" s="2">
        <f t="shared" si="378"/>
        <v>0</v>
      </c>
      <c r="AQ2399" s="2">
        <f t="shared" si="379"/>
        <v>0</v>
      </c>
    </row>
    <row r="2400" spans="1:43">
      <c r="A2400">
        <v>532</v>
      </c>
      <c r="B2400" s="6" t="s">
        <v>413</v>
      </c>
      <c r="C2400" s="7" t="s">
        <v>120</v>
      </c>
      <c r="D2400" s="7" t="s">
        <v>1371</v>
      </c>
      <c r="E2400" s="7">
        <v>10294295</v>
      </c>
      <c r="F2400" s="7">
        <v>102483</v>
      </c>
      <c r="G2400" s="8" t="s">
        <v>1372</v>
      </c>
      <c r="H2400" s="7" t="s">
        <v>73</v>
      </c>
      <c r="I2400" s="7" t="s">
        <v>74</v>
      </c>
      <c r="J2400" s="8" t="s">
        <v>75</v>
      </c>
      <c r="K2400" s="8" t="s">
        <v>1373</v>
      </c>
      <c r="L2400" s="7">
        <v>2019</v>
      </c>
      <c r="M2400" s="9">
        <v>43860</v>
      </c>
      <c r="N2400" s="10" t="s">
        <v>77</v>
      </c>
      <c r="O2400" s="10">
        <v>0</v>
      </c>
      <c r="P2400" s="10" t="s">
        <v>78</v>
      </c>
      <c r="Q2400" s="10" t="s">
        <v>78</v>
      </c>
      <c r="R2400" s="10" t="s">
        <v>78</v>
      </c>
      <c r="S2400" s="10" t="s">
        <v>78</v>
      </c>
      <c r="T2400" s="8" t="s">
        <v>90</v>
      </c>
      <c r="U2400" s="7" t="s">
        <v>516</v>
      </c>
      <c r="V2400" s="8" t="s">
        <v>517</v>
      </c>
      <c r="W2400" s="7" t="s">
        <v>83</v>
      </c>
      <c r="X2400" s="11" t="s">
        <v>452</v>
      </c>
      <c r="Y2400" s="8">
        <v>135</v>
      </c>
      <c r="Z2400" s="8" t="s">
        <v>518</v>
      </c>
      <c r="AA2400" s="7" t="s">
        <v>263</v>
      </c>
      <c r="AB2400" s="12" t="s">
        <v>264</v>
      </c>
      <c r="AC2400" s="4">
        <f t="shared" si="370"/>
        <v>1</v>
      </c>
      <c r="AD2400" s="2">
        <f>IF(COUNTIF(D$2:D2400,D2400)&gt;1,0,1)</f>
        <v>0</v>
      </c>
      <c r="AG2400" s="2">
        <f t="shared" si="371"/>
        <v>0</v>
      </c>
      <c r="AH2400" s="2">
        <f t="shared" si="377"/>
        <v>0</v>
      </c>
      <c r="AI2400" s="2">
        <f t="shared" si="372"/>
        <v>0</v>
      </c>
      <c r="AJ2400" s="44" t="str">
        <f t="shared" si="373"/>
        <v>44374567T30521227C</v>
      </c>
      <c r="AK2400" s="2">
        <f>IF(COUNTIF(AJ$2:AJ2400,AJ2400)&gt;1,0,1)</f>
        <v>0</v>
      </c>
      <c r="AL2400" s="2">
        <f t="shared" si="374"/>
        <v>0</v>
      </c>
      <c r="AM2400" s="2">
        <f t="shared" si="375"/>
        <v>0</v>
      </c>
      <c r="AN2400" s="2">
        <f t="shared" si="376"/>
        <v>0</v>
      </c>
      <c r="AO2400" s="2">
        <f>VLOOKUP(D2400,'[1]Matriculados PD 2015_2019'!$D:$F,3,0)</f>
        <v>0</v>
      </c>
      <c r="AP2400" s="2">
        <f t="shared" si="378"/>
        <v>0</v>
      </c>
      <c r="AQ2400" s="2">
        <f t="shared" si="379"/>
        <v>0</v>
      </c>
    </row>
    <row r="2401" spans="1:43">
      <c r="A2401" s="2">
        <v>530</v>
      </c>
      <c r="B2401" s="5" t="s">
        <v>1</v>
      </c>
      <c r="C2401" s="13" t="s">
        <v>120</v>
      </c>
      <c r="D2401" s="13" t="s">
        <v>1080</v>
      </c>
      <c r="E2401" s="13">
        <v>10232008</v>
      </c>
      <c r="F2401" s="13">
        <v>102481</v>
      </c>
      <c r="G2401" s="14" t="s">
        <v>1081</v>
      </c>
      <c r="H2401" s="13" t="s">
        <v>73</v>
      </c>
      <c r="I2401" s="13" t="s">
        <v>74</v>
      </c>
      <c r="J2401" s="14" t="s">
        <v>75</v>
      </c>
      <c r="K2401" s="14" t="s">
        <v>1082</v>
      </c>
      <c r="L2401" s="13">
        <v>2019</v>
      </c>
      <c r="M2401" s="15">
        <v>43790</v>
      </c>
      <c r="N2401" s="16" t="s">
        <v>77</v>
      </c>
      <c r="O2401" s="16">
        <v>0</v>
      </c>
      <c r="P2401" s="16" t="s">
        <v>78</v>
      </c>
      <c r="Q2401" s="16" t="s">
        <v>79</v>
      </c>
      <c r="R2401" s="16" t="s">
        <v>79</v>
      </c>
      <c r="S2401" s="16" t="s">
        <v>78</v>
      </c>
      <c r="T2401" s="14" t="s">
        <v>80</v>
      </c>
      <c r="U2401" s="13" t="s">
        <v>1083</v>
      </c>
      <c r="V2401" s="14" t="s">
        <v>1084</v>
      </c>
      <c r="W2401" s="13" t="s">
        <v>73</v>
      </c>
      <c r="X2401" s="17" t="s">
        <v>203</v>
      </c>
      <c r="Y2401" s="14">
        <v>773</v>
      </c>
      <c r="Z2401" s="14" t="s">
        <v>203</v>
      </c>
      <c r="AA2401" s="13" t="s">
        <v>79</v>
      </c>
      <c r="AB2401" s="18" t="s">
        <v>86</v>
      </c>
      <c r="AC2401" s="4">
        <f t="shared" si="370"/>
        <v>1</v>
      </c>
      <c r="AD2401" s="2">
        <f>IF(COUNTIF(D$2:D2401,D2401)&gt;1,0,1)</f>
        <v>1</v>
      </c>
      <c r="AG2401" s="2">
        <f t="shared" si="371"/>
        <v>1</v>
      </c>
      <c r="AH2401" s="2">
        <f t="shared" si="377"/>
        <v>1</v>
      </c>
      <c r="AI2401" s="2">
        <f t="shared" si="372"/>
        <v>1</v>
      </c>
      <c r="AJ2401" s="44" t="str">
        <f t="shared" si="373"/>
        <v>30969623P30466843P</v>
      </c>
      <c r="AK2401" s="2">
        <f>IF(COUNTIF(AJ$2:AJ2401,AJ2401)&gt;1,0,1)</f>
        <v>1</v>
      </c>
      <c r="AL2401" s="2">
        <f t="shared" si="374"/>
        <v>1</v>
      </c>
      <c r="AM2401" s="2">
        <f t="shared" si="375"/>
        <v>0</v>
      </c>
      <c r="AN2401" s="2">
        <f t="shared" si="376"/>
        <v>0</v>
      </c>
      <c r="AO2401" s="2">
        <f>VLOOKUP(D2401,'[1]Matriculados PD 2015_2019'!$D:$F,3,0)</f>
        <v>0</v>
      </c>
      <c r="AP2401" s="2">
        <f t="shared" si="378"/>
        <v>0</v>
      </c>
      <c r="AQ2401" s="2">
        <f t="shared" si="379"/>
        <v>0</v>
      </c>
    </row>
    <row r="2402" spans="1:43">
      <c r="A2402">
        <v>530</v>
      </c>
      <c r="B2402" s="6" t="s">
        <v>1</v>
      </c>
      <c r="C2402" s="7" t="s">
        <v>120</v>
      </c>
      <c r="D2402" s="7" t="s">
        <v>1080</v>
      </c>
      <c r="E2402" s="7">
        <v>10232008</v>
      </c>
      <c r="F2402" s="7">
        <v>102481</v>
      </c>
      <c r="G2402" s="8" t="s">
        <v>1081</v>
      </c>
      <c r="H2402" s="7" t="s">
        <v>73</v>
      </c>
      <c r="I2402" s="7" t="s">
        <v>74</v>
      </c>
      <c r="J2402" s="8" t="s">
        <v>75</v>
      </c>
      <c r="K2402" s="8" t="s">
        <v>1082</v>
      </c>
      <c r="L2402" s="7">
        <v>2019</v>
      </c>
      <c r="M2402" s="9">
        <v>43790</v>
      </c>
      <c r="N2402" s="10" t="s">
        <v>77</v>
      </c>
      <c r="O2402" s="10">
        <v>0</v>
      </c>
      <c r="P2402" s="10" t="s">
        <v>78</v>
      </c>
      <c r="Q2402" s="10" t="s">
        <v>79</v>
      </c>
      <c r="R2402" s="10" t="s">
        <v>79</v>
      </c>
      <c r="S2402" s="10" t="s">
        <v>78</v>
      </c>
      <c r="T2402" s="8" t="s">
        <v>80</v>
      </c>
      <c r="U2402" s="7" t="s">
        <v>1075</v>
      </c>
      <c r="V2402" s="8" t="s">
        <v>1076</v>
      </c>
      <c r="W2402" s="7" t="s">
        <v>83</v>
      </c>
      <c r="X2402" s="11" t="s">
        <v>1077</v>
      </c>
      <c r="Y2402" s="8">
        <v>25</v>
      </c>
      <c r="Z2402" s="8" t="s">
        <v>1077</v>
      </c>
      <c r="AA2402" s="7" t="s">
        <v>79</v>
      </c>
      <c r="AB2402" s="12" t="s">
        <v>86</v>
      </c>
      <c r="AC2402" s="4">
        <f t="shared" si="370"/>
        <v>1</v>
      </c>
      <c r="AD2402" s="2">
        <f>IF(COUNTIF(D$2:D2402,D2402)&gt;1,0,1)</f>
        <v>0</v>
      </c>
      <c r="AG2402" s="2">
        <f t="shared" si="371"/>
        <v>0</v>
      </c>
      <c r="AH2402" s="2">
        <f t="shared" si="377"/>
        <v>0</v>
      </c>
      <c r="AI2402" s="2">
        <f t="shared" si="372"/>
        <v>0</v>
      </c>
      <c r="AJ2402" s="44" t="str">
        <f t="shared" si="373"/>
        <v>30969623P30835532F</v>
      </c>
      <c r="AK2402" s="2">
        <f>IF(COUNTIF(AJ$2:AJ2402,AJ2402)&gt;1,0,1)</f>
        <v>1</v>
      </c>
      <c r="AL2402" s="2">
        <f t="shared" si="374"/>
        <v>0</v>
      </c>
      <c r="AM2402" s="2">
        <f t="shared" si="375"/>
        <v>0</v>
      </c>
      <c r="AN2402" s="2">
        <f t="shared" si="376"/>
        <v>0</v>
      </c>
      <c r="AO2402" s="2">
        <f>VLOOKUP(D2402,'[1]Matriculados PD 2015_2019'!$D:$F,3,0)</f>
        <v>0</v>
      </c>
      <c r="AP2402" s="2">
        <f t="shared" si="378"/>
        <v>0</v>
      </c>
      <c r="AQ2402" s="2">
        <f t="shared" si="379"/>
        <v>0</v>
      </c>
    </row>
    <row r="2403" spans="1:43">
      <c r="A2403">
        <v>530</v>
      </c>
      <c r="B2403" s="5" t="s">
        <v>1</v>
      </c>
      <c r="C2403" s="13" t="s">
        <v>120</v>
      </c>
      <c r="D2403" s="13" t="s">
        <v>1080</v>
      </c>
      <c r="E2403" s="13">
        <v>10232008</v>
      </c>
      <c r="F2403" s="13">
        <v>102481</v>
      </c>
      <c r="G2403" s="14" t="s">
        <v>1081</v>
      </c>
      <c r="H2403" s="13" t="s">
        <v>73</v>
      </c>
      <c r="I2403" s="13" t="s">
        <v>74</v>
      </c>
      <c r="J2403" s="14" t="s">
        <v>75</v>
      </c>
      <c r="K2403" s="14" t="s">
        <v>1082</v>
      </c>
      <c r="L2403" s="13">
        <v>2019</v>
      </c>
      <c r="M2403" s="15">
        <v>43790</v>
      </c>
      <c r="N2403" s="16" t="s">
        <v>77</v>
      </c>
      <c r="O2403" s="16">
        <v>0</v>
      </c>
      <c r="P2403" s="16" t="s">
        <v>78</v>
      </c>
      <c r="Q2403" s="16" t="s">
        <v>79</v>
      </c>
      <c r="R2403" s="16" t="s">
        <v>79</v>
      </c>
      <c r="S2403" s="16" t="s">
        <v>78</v>
      </c>
      <c r="T2403" s="14" t="s">
        <v>90</v>
      </c>
      <c r="U2403" s="13" t="s">
        <v>1083</v>
      </c>
      <c r="V2403" s="14" t="s">
        <v>1084</v>
      </c>
      <c r="W2403" s="13" t="s">
        <v>73</v>
      </c>
      <c r="X2403" s="17" t="s">
        <v>203</v>
      </c>
      <c r="Y2403" s="14">
        <v>773</v>
      </c>
      <c r="Z2403" s="14" t="s">
        <v>203</v>
      </c>
      <c r="AA2403" s="13" t="s">
        <v>79</v>
      </c>
      <c r="AB2403" s="18" t="s">
        <v>86</v>
      </c>
      <c r="AC2403" s="4">
        <f t="shared" si="370"/>
        <v>1</v>
      </c>
      <c r="AD2403" s="2">
        <f>IF(COUNTIF(D$2:D2403,D2403)&gt;1,0,1)</f>
        <v>0</v>
      </c>
      <c r="AG2403" s="2">
        <f t="shared" si="371"/>
        <v>0</v>
      </c>
      <c r="AH2403" s="2">
        <f t="shared" si="377"/>
        <v>0</v>
      </c>
      <c r="AI2403" s="2">
        <f t="shared" si="372"/>
        <v>0</v>
      </c>
      <c r="AJ2403" s="44" t="str">
        <f t="shared" si="373"/>
        <v>30969623P30466843P</v>
      </c>
      <c r="AK2403" s="2">
        <f>IF(COUNTIF(AJ$2:AJ2403,AJ2403)&gt;1,0,1)</f>
        <v>0</v>
      </c>
      <c r="AL2403" s="2">
        <f t="shared" si="374"/>
        <v>0</v>
      </c>
      <c r="AM2403" s="2">
        <f t="shared" si="375"/>
        <v>0</v>
      </c>
      <c r="AN2403" s="2">
        <f t="shared" si="376"/>
        <v>0</v>
      </c>
      <c r="AO2403" s="2">
        <f>VLOOKUP(D2403,'[1]Matriculados PD 2015_2019'!$D:$F,3,0)</f>
        <v>0</v>
      </c>
      <c r="AP2403" s="2">
        <f t="shared" si="378"/>
        <v>0</v>
      </c>
      <c r="AQ2403" s="2">
        <f t="shared" si="379"/>
        <v>0</v>
      </c>
    </row>
    <row r="2404" spans="1:43">
      <c r="A2404">
        <v>537</v>
      </c>
      <c r="B2404" s="5" t="s">
        <v>807</v>
      </c>
      <c r="C2404" s="13" t="s">
        <v>120</v>
      </c>
      <c r="D2404" s="13" t="s">
        <v>1727</v>
      </c>
      <c r="E2404" s="13">
        <v>20007884</v>
      </c>
      <c r="F2404" s="13">
        <v>102488</v>
      </c>
      <c r="G2404" s="14" t="s">
        <v>1728</v>
      </c>
      <c r="H2404" s="13" t="s">
        <v>73</v>
      </c>
      <c r="I2404" s="13" t="s">
        <v>74</v>
      </c>
      <c r="J2404" s="14" t="s">
        <v>75</v>
      </c>
      <c r="K2404" s="14" t="s">
        <v>1729</v>
      </c>
      <c r="L2404" s="13">
        <v>2019</v>
      </c>
      <c r="M2404" s="15">
        <v>43777</v>
      </c>
      <c r="N2404" s="16" t="s">
        <v>77</v>
      </c>
      <c r="O2404" s="16">
        <v>0</v>
      </c>
      <c r="P2404" s="16" t="s">
        <v>78</v>
      </c>
      <c r="Q2404" s="16" t="s">
        <v>79</v>
      </c>
      <c r="R2404" s="16" t="s">
        <v>78</v>
      </c>
      <c r="S2404" s="16" t="s">
        <v>78</v>
      </c>
      <c r="T2404" s="14" t="s">
        <v>80</v>
      </c>
      <c r="U2404" s="13" t="s">
        <v>1730</v>
      </c>
      <c r="V2404" s="14" t="s">
        <v>1731</v>
      </c>
      <c r="W2404" s="13" t="s">
        <v>73</v>
      </c>
      <c r="X2404" s="17" t="s">
        <v>1708</v>
      </c>
      <c r="Y2404" s="14">
        <v>814</v>
      </c>
      <c r="Z2404" s="14" t="s">
        <v>829</v>
      </c>
      <c r="AA2404" s="13" t="s">
        <v>263</v>
      </c>
      <c r="AB2404" s="18" t="s">
        <v>264</v>
      </c>
      <c r="AC2404" s="4">
        <f t="shared" si="370"/>
        <v>1</v>
      </c>
      <c r="AD2404" s="2">
        <f>IF(COUNTIF(D$2:D2404,D2404)&gt;1,0,1)</f>
        <v>1</v>
      </c>
      <c r="AG2404" s="2">
        <f t="shared" si="371"/>
        <v>1</v>
      </c>
      <c r="AH2404" s="2">
        <f t="shared" si="377"/>
        <v>0</v>
      </c>
      <c r="AI2404" s="2">
        <f t="shared" si="372"/>
        <v>1</v>
      </c>
      <c r="AJ2404" s="44" t="str">
        <f t="shared" si="373"/>
        <v>31007074S30526269W</v>
      </c>
      <c r="AK2404" s="2">
        <f>IF(COUNTIF(AJ$2:AJ2404,AJ2404)&gt;1,0,1)</f>
        <v>1</v>
      </c>
      <c r="AL2404" s="2">
        <f t="shared" si="374"/>
        <v>1</v>
      </c>
      <c r="AM2404" s="2">
        <f t="shared" si="375"/>
        <v>0</v>
      </c>
      <c r="AN2404" s="2">
        <f t="shared" si="376"/>
        <v>0</v>
      </c>
      <c r="AO2404" s="2" t="str">
        <f>VLOOKUP(D2404,'[1]Matriculados PD 2015_2019'!$D:$F,3,0)</f>
        <v>completo</v>
      </c>
      <c r="AP2404" s="2">
        <f t="shared" si="378"/>
        <v>1</v>
      </c>
      <c r="AQ2404" s="2">
        <f t="shared" si="379"/>
        <v>0</v>
      </c>
    </row>
    <row r="2405" spans="1:43">
      <c r="A2405">
        <v>537</v>
      </c>
      <c r="B2405" s="6" t="s">
        <v>807</v>
      </c>
      <c r="C2405" s="7" t="s">
        <v>120</v>
      </c>
      <c r="D2405" s="7" t="s">
        <v>1727</v>
      </c>
      <c r="E2405" s="7">
        <v>20007884</v>
      </c>
      <c r="F2405" s="7">
        <v>102488</v>
      </c>
      <c r="G2405" s="8" t="s">
        <v>1728</v>
      </c>
      <c r="H2405" s="7" t="s">
        <v>73</v>
      </c>
      <c r="I2405" s="7" t="s">
        <v>74</v>
      </c>
      <c r="J2405" s="8" t="s">
        <v>75</v>
      </c>
      <c r="K2405" s="8" t="s">
        <v>1729</v>
      </c>
      <c r="L2405" s="7">
        <v>2019</v>
      </c>
      <c r="M2405" s="9">
        <v>43777</v>
      </c>
      <c r="N2405" s="10" t="s">
        <v>77</v>
      </c>
      <c r="O2405" s="10">
        <v>0</v>
      </c>
      <c r="P2405" s="10" t="s">
        <v>78</v>
      </c>
      <c r="Q2405" s="10" t="s">
        <v>79</v>
      </c>
      <c r="R2405" s="10" t="s">
        <v>78</v>
      </c>
      <c r="S2405" s="10" t="s">
        <v>78</v>
      </c>
      <c r="T2405" s="8" t="s">
        <v>80</v>
      </c>
      <c r="U2405" s="7" t="s">
        <v>827</v>
      </c>
      <c r="V2405" s="8" t="s">
        <v>828</v>
      </c>
      <c r="W2405" s="7" t="s">
        <v>73</v>
      </c>
      <c r="X2405" s="11" t="s">
        <v>1708</v>
      </c>
      <c r="Y2405" s="8">
        <v>814</v>
      </c>
      <c r="Z2405" s="8" t="s">
        <v>829</v>
      </c>
      <c r="AA2405" s="7" t="s">
        <v>263</v>
      </c>
      <c r="AB2405" s="12" t="s">
        <v>264</v>
      </c>
      <c r="AC2405" s="4">
        <f t="shared" si="370"/>
        <v>1</v>
      </c>
      <c r="AD2405" s="2">
        <f>IF(COUNTIF(D$2:D2405,D2405)&gt;1,0,1)</f>
        <v>0</v>
      </c>
      <c r="AG2405" s="2">
        <f t="shared" si="371"/>
        <v>0</v>
      </c>
      <c r="AH2405" s="2">
        <f t="shared" si="377"/>
        <v>0</v>
      </c>
      <c r="AI2405" s="2">
        <f t="shared" si="372"/>
        <v>0</v>
      </c>
      <c r="AJ2405" s="44" t="str">
        <f t="shared" si="373"/>
        <v>31007074S30798891M</v>
      </c>
      <c r="AK2405" s="2">
        <f>IF(COUNTIF(AJ$2:AJ2405,AJ2405)&gt;1,0,1)</f>
        <v>1</v>
      </c>
      <c r="AL2405" s="2">
        <f t="shared" si="374"/>
        <v>0</v>
      </c>
      <c r="AM2405" s="2">
        <f t="shared" si="375"/>
        <v>0</v>
      </c>
      <c r="AN2405" s="2">
        <f t="shared" si="376"/>
        <v>0</v>
      </c>
      <c r="AO2405" s="2" t="str">
        <f>VLOOKUP(D2405,'[1]Matriculados PD 2015_2019'!$D:$F,3,0)</f>
        <v>completo</v>
      </c>
      <c r="AP2405" s="2">
        <f t="shared" si="378"/>
        <v>0</v>
      </c>
      <c r="AQ2405" s="2">
        <f t="shared" si="379"/>
        <v>0</v>
      </c>
    </row>
    <row r="2406" spans="1:43">
      <c r="A2406">
        <v>537</v>
      </c>
      <c r="B2406" s="5" t="s">
        <v>807</v>
      </c>
      <c r="C2406" s="13" t="s">
        <v>120</v>
      </c>
      <c r="D2406" s="13" t="s">
        <v>1727</v>
      </c>
      <c r="E2406" s="13">
        <v>20007884</v>
      </c>
      <c r="F2406" s="13">
        <v>102488</v>
      </c>
      <c r="G2406" s="14" t="s">
        <v>1728</v>
      </c>
      <c r="H2406" s="13" t="s">
        <v>73</v>
      </c>
      <c r="I2406" s="13" t="s">
        <v>74</v>
      </c>
      <c r="J2406" s="14" t="s">
        <v>75</v>
      </c>
      <c r="K2406" s="14" t="s">
        <v>1729</v>
      </c>
      <c r="L2406" s="13">
        <v>2019</v>
      </c>
      <c r="M2406" s="15">
        <v>43777</v>
      </c>
      <c r="N2406" s="16" t="s">
        <v>77</v>
      </c>
      <c r="O2406" s="16">
        <v>0</v>
      </c>
      <c r="P2406" s="16" t="s">
        <v>78</v>
      </c>
      <c r="Q2406" s="16" t="s">
        <v>79</v>
      </c>
      <c r="R2406" s="16" t="s">
        <v>78</v>
      </c>
      <c r="S2406" s="16" t="s">
        <v>78</v>
      </c>
      <c r="T2406" s="14" t="s">
        <v>90</v>
      </c>
      <c r="U2406" s="13" t="s">
        <v>827</v>
      </c>
      <c r="V2406" s="14" t="s">
        <v>828</v>
      </c>
      <c r="W2406" s="13" t="s">
        <v>73</v>
      </c>
      <c r="X2406" s="17" t="s">
        <v>1708</v>
      </c>
      <c r="Y2406" s="14">
        <v>814</v>
      </c>
      <c r="Z2406" s="14" t="s">
        <v>829</v>
      </c>
      <c r="AA2406" s="13" t="s">
        <v>263</v>
      </c>
      <c r="AB2406" s="18" t="s">
        <v>264</v>
      </c>
      <c r="AC2406" s="4">
        <f t="shared" si="370"/>
        <v>1</v>
      </c>
      <c r="AD2406" s="2">
        <f>IF(COUNTIF(D$2:D2406,D2406)&gt;1,0,1)</f>
        <v>0</v>
      </c>
      <c r="AG2406" s="2">
        <f t="shared" si="371"/>
        <v>0</v>
      </c>
      <c r="AH2406" s="2">
        <f t="shared" si="377"/>
        <v>0</v>
      </c>
      <c r="AI2406" s="2">
        <f t="shared" si="372"/>
        <v>0</v>
      </c>
      <c r="AJ2406" s="44" t="str">
        <f t="shared" si="373"/>
        <v>31007074S30798891M</v>
      </c>
      <c r="AK2406" s="2">
        <f>IF(COUNTIF(AJ$2:AJ2406,AJ2406)&gt;1,0,1)</f>
        <v>0</v>
      </c>
      <c r="AL2406" s="2">
        <f t="shared" si="374"/>
        <v>0</v>
      </c>
      <c r="AM2406" s="2">
        <f t="shared" si="375"/>
        <v>0</v>
      </c>
      <c r="AN2406" s="2">
        <f t="shared" si="376"/>
        <v>0</v>
      </c>
      <c r="AO2406" s="2" t="str">
        <f>VLOOKUP(D2406,'[1]Matriculados PD 2015_2019'!$D:$F,3,0)</f>
        <v>completo</v>
      </c>
      <c r="AP2406" s="2">
        <f t="shared" si="378"/>
        <v>0</v>
      </c>
      <c r="AQ2406" s="2">
        <f t="shared" si="379"/>
        <v>0</v>
      </c>
    </row>
    <row r="2407" spans="1:43">
      <c r="A2407">
        <v>537</v>
      </c>
      <c r="B2407" s="5" t="s">
        <v>807</v>
      </c>
      <c r="C2407" s="13" t="s">
        <v>120</v>
      </c>
      <c r="D2407" s="13" t="s">
        <v>1748</v>
      </c>
      <c r="E2407" s="13">
        <v>20088725</v>
      </c>
      <c r="F2407" s="13">
        <v>102488</v>
      </c>
      <c r="G2407" s="14" t="s">
        <v>1749</v>
      </c>
      <c r="H2407" s="13" t="s">
        <v>83</v>
      </c>
      <c r="I2407" s="13" t="s">
        <v>74</v>
      </c>
      <c r="J2407" s="14" t="s">
        <v>75</v>
      </c>
      <c r="K2407" s="14" t="s">
        <v>1750</v>
      </c>
      <c r="L2407" s="13">
        <v>2019</v>
      </c>
      <c r="M2407" s="15">
        <v>43801</v>
      </c>
      <c r="N2407" s="16" t="s">
        <v>77</v>
      </c>
      <c r="O2407" s="16">
        <v>0</v>
      </c>
      <c r="P2407" s="16" t="s">
        <v>78</v>
      </c>
      <c r="Q2407" s="16" t="s">
        <v>78</v>
      </c>
      <c r="R2407" s="16" t="s">
        <v>78</v>
      </c>
      <c r="S2407" s="16" t="s">
        <v>78</v>
      </c>
      <c r="T2407" s="14" t="s">
        <v>80</v>
      </c>
      <c r="U2407" s="13" t="s">
        <v>1751</v>
      </c>
      <c r="V2407" s="14" t="s">
        <v>1752</v>
      </c>
      <c r="W2407" s="13" t="s">
        <v>83</v>
      </c>
      <c r="X2407" s="17" t="s">
        <v>814</v>
      </c>
      <c r="Y2407" s="14">
        <v>345</v>
      </c>
      <c r="Z2407" s="14" t="s">
        <v>815</v>
      </c>
      <c r="AA2407" s="13" t="s">
        <v>781</v>
      </c>
      <c r="AB2407" s="18" t="s">
        <v>782</v>
      </c>
      <c r="AC2407" s="4">
        <f t="shared" si="370"/>
        <v>1</v>
      </c>
      <c r="AD2407" s="2">
        <f>IF(COUNTIF(D$2:D2407,D2407)&gt;1,0,1)</f>
        <v>1</v>
      </c>
      <c r="AG2407" s="2">
        <f t="shared" si="371"/>
        <v>0</v>
      </c>
      <c r="AH2407" s="2">
        <f t="shared" si="377"/>
        <v>0</v>
      </c>
      <c r="AI2407" s="2">
        <f t="shared" si="372"/>
        <v>1</v>
      </c>
      <c r="AJ2407" s="44" t="str">
        <f t="shared" si="373"/>
        <v>77187877S24090397J</v>
      </c>
      <c r="AK2407" s="2">
        <f>IF(COUNTIF(AJ$2:AJ2407,AJ2407)&gt;1,0,1)</f>
        <v>1</v>
      </c>
      <c r="AL2407" s="2">
        <f t="shared" si="374"/>
        <v>0</v>
      </c>
      <c r="AM2407" s="2">
        <f t="shared" si="375"/>
        <v>0</v>
      </c>
      <c r="AN2407" s="2">
        <f t="shared" si="376"/>
        <v>0</v>
      </c>
      <c r="AO2407" s="2" t="str">
        <f>VLOOKUP(D2407,'[1]Matriculados PD 2015_2019'!$D:$F,3,0)</f>
        <v>completo</v>
      </c>
      <c r="AP2407" s="2">
        <f t="shared" si="378"/>
        <v>1</v>
      </c>
      <c r="AQ2407" s="2">
        <f t="shared" si="379"/>
        <v>0</v>
      </c>
    </row>
    <row r="2408" spans="1:43">
      <c r="A2408">
        <v>537</v>
      </c>
      <c r="B2408" s="6" t="s">
        <v>807</v>
      </c>
      <c r="C2408" s="7" t="s">
        <v>120</v>
      </c>
      <c r="D2408" s="7" t="s">
        <v>1748</v>
      </c>
      <c r="E2408" s="7">
        <v>20088725</v>
      </c>
      <c r="F2408" s="7">
        <v>102488</v>
      </c>
      <c r="G2408" s="8" t="s">
        <v>1749</v>
      </c>
      <c r="H2408" s="7" t="s">
        <v>83</v>
      </c>
      <c r="I2408" s="7" t="s">
        <v>74</v>
      </c>
      <c r="J2408" s="8" t="s">
        <v>75</v>
      </c>
      <c r="K2408" s="8" t="s">
        <v>1750</v>
      </c>
      <c r="L2408" s="7">
        <v>2019</v>
      </c>
      <c r="M2408" s="9">
        <v>43801</v>
      </c>
      <c r="N2408" s="10" t="s">
        <v>77</v>
      </c>
      <c r="O2408" s="10">
        <v>0</v>
      </c>
      <c r="P2408" s="10" t="s">
        <v>78</v>
      </c>
      <c r="Q2408" s="10" t="s">
        <v>78</v>
      </c>
      <c r="R2408" s="10" t="s">
        <v>78</v>
      </c>
      <c r="S2408" s="10" t="s">
        <v>78</v>
      </c>
      <c r="T2408" s="8" t="s">
        <v>90</v>
      </c>
      <c r="U2408" s="7" t="s">
        <v>1751</v>
      </c>
      <c r="V2408" s="8" t="s">
        <v>1752</v>
      </c>
      <c r="W2408" s="7" t="s">
        <v>83</v>
      </c>
      <c r="X2408" s="11" t="s">
        <v>814</v>
      </c>
      <c r="Y2408" s="8">
        <v>345</v>
      </c>
      <c r="Z2408" s="8" t="s">
        <v>815</v>
      </c>
      <c r="AA2408" s="7" t="s">
        <v>781</v>
      </c>
      <c r="AB2408" s="12" t="s">
        <v>782</v>
      </c>
      <c r="AC2408" s="4">
        <f t="shared" si="370"/>
        <v>1</v>
      </c>
      <c r="AD2408" s="2">
        <f>IF(COUNTIF(D$2:D2408,D2408)&gt;1,0,1)</f>
        <v>0</v>
      </c>
      <c r="AG2408" s="2">
        <f t="shared" si="371"/>
        <v>0</v>
      </c>
      <c r="AH2408" s="2">
        <f t="shared" si="377"/>
        <v>0</v>
      </c>
      <c r="AI2408" s="2">
        <f t="shared" si="372"/>
        <v>0</v>
      </c>
      <c r="AJ2408" s="44" t="str">
        <f t="shared" si="373"/>
        <v>77187877S24090397J</v>
      </c>
      <c r="AK2408" s="2">
        <f>IF(COUNTIF(AJ$2:AJ2408,AJ2408)&gt;1,0,1)</f>
        <v>0</v>
      </c>
      <c r="AL2408" s="2">
        <f t="shared" si="374"/>
        <v>0</v>
      </c>
      <c r="AM2408" s="2">
        <f t="shared" si="375"/>
        <v>0</v>
      </c>
      <c r="AN2408" s="2">
        <f t="shared" si="376"/>
        <v>0</v>
      </c>
      <c r="AO2408" s="2" t="str">
        <f>VLOOKUP(D2408,'[1]Matriculados PD 2015_2019'!$D:$F,3,0)</f>
        <v>completo</v>
      </c>
      <c r="AP2408" s="2">
        <f t="shared" si="378"/>
        <v>0</v>
      </c>
      <c r="AQ2408" s="2">
        <f t="shared" si="379"/>
        <v>0</v>
      </c>
    </row>
    <row r="2409" spans="1:43">
      <c r="A2409">
        <v>538</v>
      </c>
      <c r="B2409" s="6" t="s">
        <v>870</v>
      </c>
      <c r="C2409" s="7" t="s">
        <v>120</v>
      </c>
      <c r="D2409" s="7" t="s">
        <v>1782</v>
      </c>
      <c r="E2409" s="7">
        <v>1082345</v>
      </c>
      <c r="F2409" s="7">
        <v>102489</v>
      </c>
      <c r="G2409" s="8" t="s">
        <v>1783</v>
      </c>
      <c r="H2409" s="7" t="s">
        <v>83</v>
      </c>
      <c r="I2409" s="7" t="s">
        <v>74</v>
      </c>
      <c r="J2409" s="8" t="s">
        <v>75</v>
      </c>
      <c r="K2409" s="8" t="s">
        <v>1784</v>
      </c>
      <c r="L2409" s="7">
        <v>2019</v>
      </c>
      <c r="M2409" s="9">
        <v>43787</v>
      </c>
      <c r="N2409" s="10" t="s">
        <v>77</v>
      </c>
      <c r="O2409" s="10">
        <v>0</v>
      </c>
      <c r="P2409" s="10" t="s">
        <v>78</v>
      </c>
      <c r="Q2409" s="10" t="s">
        <v>78</v>
      </c>
      <c r="R2409" s="10" t="s">
        <v>78</v>
      </c>
      <c r="S2409" s="10" t="s">
        <v>78</v>
      </c>
      <c r="T2409" s="8" t="s">
        <v>80</v>
      </c>
      <c r="U2409" s="7" t="s">
        <v>1777</v>
      </c>
      <c r="V2409" s="8" t="s">
        <v>1778</v>
      </c>
      <c r="W2409" s="7" t="s">
        <v>83</v>
      </c>
      <c r="X2409" s="11" t="s">
        <v>4694</v>
      </c>
      <c r="Y2409" s="8">
        <v>490</v>
      </c>
      <c r="Z2409" s="8" t="s">
        <v>1779</v>
      </c>
      <c r="AA2409" s="7" t="s">
        <v>781</v>
      </c>
      <c r="AB2409" s="12" t="s">
        <v>782</v>
      </c>
      <c r="AC2409" s="4">
        <f t="shared" si="370"/>
        <v>1</v>
      </c>
      <c r="AD2409" s="2">
        <f>IF(COUNTIF(D$2:D2409,D2409)&gt;1,0,1)</f>
        <v>1</v>
      </c>
      <c r="AG2409" s="2">
        <f t="shared" si="371"/>
        <v>0</v>
      </c>
      <c r="AH2409" s="2">
        <f t="shared" si="377"/>
        <v>0</v>
      </c>
      <c r="AI2409" s="2">
        <f t="shared" si="372"/>
        <v>1</v>
      </c>
      <c r="AJ2409" s="44" t="str">
        <f t="shared" si="373"/>
        <v>30999822P24231729X</v>
      </c>
      <c r="AK2409" s="2">
        <f>IF(COUNTIF(AJ$2:AJ2409,AJ2409)&gt;1,0,1)</f>
        <v>1</v>
      </c>
      <c r="AL2409" s="2">
        <f t="shared" si="374"/>
        <v>1</v>
      </c>
      <c r="AM2409" s="2">
        <f t="shared" si="375"/>
        <v>0</v>
      </c>
      <c r="AN2409" s="2">
        <f t="shared" si="376"/>
        <v>0</v>
      </c>
      <c r="AO2409" s="2" t="str">
        <f>VLOOKUP(D2409,'[1]Matriculados PD 2015_2019'!$D:$F,3,0)</f>
        <v>completo</v>
      </c>
      <c r="AP2409" s="2">
        <f t="shared" si="378"/>
        <v>1</v>
      </c>
      <c r="AQ2409" s="2">
        <f t="shared" si="379"/>
        <v>0</v>
      </c>
    </row>
    <row r="2410" spans="1:43">
      <c r="A2410">
        <v>538</v>
      </c>
      <c r="B2410" s="5" t="s">
        <v>870</v>
      </c>
      <c r="C2410" s="13" t="s">
        <v>120</v>
      </c>
      <c r="D2410" s="13" t="s">
        <v>1782</v>
      </c>
      <c r="E2410" s="13">
        <v>1082345</v>
      </c>
      <c r="F2410" s="13">
        <v>102489</v>
      </c>
      <c r="G2410" s="14" t="s">
        <v>1783</v>
      </c>
      <c r="H2410" s="13" t="s">
        <v>83</v>
      </c>
      <c r="I2410" s="13" t="s">
        <v>74</v>
      </c>
      <c r="J2410" s="14" t="s">
        <v>75</v>
      </c>
      <c r="K2410" s="14" t="s">
        <v>1784</v>
      </c>
      <c r="L2410" s="13">
        <v>2019</v>
      </c>
      <c r="M2410" s="15">
        <v>43787</v>
      </c>
      <c r="N2410" s="16" t="s">
        <v>77</v>
      </c>
      <c r="O2410" s="16">
        <v>0</v>
      </c>
      <c r="P2410" s="16" t="s">
        <v>78</v>
      </c>
      <c r="Q2410" s="16" t="s">
        <v>78</v>
      </c>
      <c r="R2410" s="16" t="s">
        <v>78</v>
      </c>
      <c r="S2410" s="16" t="s">
        <v>78</v>
      </c>
      <c r="T2410" s="14" t="s">
        <v>80</v>
      </c>
      <c r="U2410" s="13" t="s">
        <v>1785</v>
      </c>
      <c r="V2410" s="14" t="s">
        <v>1786</v>
      </c>
      <c r="W2410" s="13"/>
      <c r="X2410" s="17"/>
      <c r="Y2410" s="14"/>
      <c r="Z2410" s="14"/>
      <c r="AA2410" s="13"/>
      <c r="AB2410" s="18"/>
      <c r="AC2410" s="4">
        <f t="shared" si="370"/>
        <v>1</v>
      </c>
      <c r="AD2410" s="2">
        <f>IF(COUNTIF(D$2:D2410,D2410)&gt;1,0,1)</f>
        <v>0</v>
      </c>
      <c r="AG2410" s="2">
        <f t="shared" si="371"/>
        <v>0</v>
      </c>
      <c r="AH2410" s="2">
        <f t="shared" si="377"/>
        <v>0</v>
      </c>
      <c r="AI2410" s="2">
        <f t="shared" si="372"/>
        <v>0</v>
      </c>
      <c r="AJ2410" s="44" t="str">
        <f t="shared" si="373"/>
        <v>30999822P30978707F</v>
      </c>
      <c r="AK2410" s="2">
        <f>IF(COUNTIF(AJ$2:AJ2410,AJ2410)&gt;1,0,1)</f>
        <v>1</v>
      </c>
      <c r="AL2410" s="2">
        <f t="shared" si="374"/>
        <v>0</v>
      </c>
      <c r="AM2410" s="2">
        <f t="shared" si="375"/>
        <v>0</v>
      </c>
      <c r="AN2410" s="2">
        <f t="shared" si="376"/>
        <v>0</v>
      </c>
      <c r="AO2410" s="2" t="str">
        <f>VLOOKUP(D2410,'[1]Matriculados PD 2015_2019'!$D:$F,3,0)</f>
        <v>completo</v>
      </c>
      <c r="AP2410" s="2">
        <f t="shared" si="378"/>
        <v>0</v>
      </c>
      <c r="AQ2410" s="2">
        <f t="shared" si="379"/>
        <v>0</v>
      </c>
    </row>
    <row r="2411" spans="1:43">
      <c r="A2411">
        <v>538</v>
      </c>
      <c r="B2411" s="6" t="s">
        <v>870</v>
      </c>
      <c r="C2411" s="7" t="s">
        <v>120</v>
      </c>
      <c r="D2411" s="7" t="s">
        <v>1782</v>
      </c>
      <c r="E2411" s="7">
        <v>1082345</v>
      </c>
      <c r="F2411" s="7">
        <v>102489</v>
      </c>
      <c r="G2411" s="8" t="s">
        <v>1783</v>
      </c>
      <c r="H2411" s="7" t="s">
        <v>83</v>
      </c>
      <c r="I2411" s="7" t="s">
        <v>74</v>
      </c>
      <c r="J2411" s="8" t="s">
        <v>75</v>
      </c>
      <c r="K2411" s="8" t="s">
        <v>1784</v>
      </c>
      <c r="L2411" s="7">
        <v>2019</v>
      </c>
      <c r="M2411" s="9">
        <v>43787</v>
      </c>
      <c r="N2411" s="10" t="s">
        <v>77</v>
      </c>
      <c r="O2411" s="10">
        <v>0</v>
      </c>
      <c r="P2411" s="10" t="s">
        <v>78</v>
      </c>
      <c r="Q2411" s="10" t="s">
        <v>78</v>
      </c>
      <c r="R2411" s="10" t="s">
        <v>78</v>
      </c>
      <c r="S2411" s="10" t="s">
        <v>78</v>
      </c>
      <c r="T2411" s="8" t="s">
        <v>90</v>
      </c>
      <c r="U2411" s="7" t="s">
        <v>1777</v>
      </c>
      <c r="V2411" s="8" t="s">
        <v>1778</v>
      </c>
      <c r="W2411" s="7" t="s">
        <v>83</v>
      </c>
      <c r="X2411" s="11" t="s">
        <v>4694</v>
      </c>
      <c r="Y2411" s="8">
        <v>490</v>
      </c>
      <c r="Z2411" s="8" t="s">
        <v>1779</v>
      </c>
      <c r="AA2411" s="7" t="s">
        <v>781</v>
      </c>
      <c r="AB2411" s="12" t="s">
        <v>782</v>
      </c>
      <c r="AC2411" s="4">
        <f t="shared" si="370"/>
        <v>1</v>
      </c>
      <c r="AD2411" s="2">
        <f>IF(COUNTIF(D$2:D2411,D2411)&gt;1,0,1)</f>
        <v>0</v>
      </c>
      <c r="AG2411" s="2">
        <f t="shared" si="371"/>
        <v>0</v>
      </c>
      <c r="AH2411" s="2">
        <f t="shared" si="377"/>
        <v>0</v>
      </c>
      <c r="AI2411" s="2">
        <f t="shared" si="372"/>
        <v>0</v>
      </c>
      <c r="AJ2411" s="44" t="str">
        <f t="shared" si="373"/>
        <v>30999822P24231729X</v>
      </c>
      <c r="AK2411" s="2">
        <f>IF(COUNTIF(AJ$2:AJ2411,AJ2411)&gt;1,0,1)</f>
        <v>0</v>
      </c>
      <c r="AL2411" s="2">
        <f t="shared" si="374"/>
        <v>0</v>
      </c>
      <c r="AM2411" s="2">
        <f t="shared" si="375"/>
        <v>0</v>
      </c>
      <c r="AN2411" s="2">
        <f t="shared" si="376"/>
        <v>0</v>
      </c>
      <c r="AO2411" s="2" t="str">
        <f>VLOOKUP(D2411,'[1]Matriculados PD 2015_2019'!$D:$F,3,0)</f>
        <v>completo</v>
      </c>
      <c r="AP2411" s="2">
        <f t="shared" si="378"/>
        <v>0</v>
      </c>
      <c r="AQ2411" s="2">
        <f t="shared" si="379"/>
        <v>0</v>
      </c>
    </row>
    <row r="2412" spans="1:43">
      <c r="A2412">
        <v>533</v>
      </c>
      <c r="B2412" s="5" t="s">
        <v>594</v>
      </c>
      <c r="C2412" s="13" t="s">
        <v>91</v>
      </c>
      <c r="D2412" s="13" t="s">
        <v>1403</v>
      </c>
      <c r="E2412" s="13">
        <v>20009428</v>
      </c>
      <c r="F2412" s="13">
        <v>102484</v>
      </c>
      <c r="G2412" s="14" t="s">
        <v>1404</v>
      </c>
      <c r="H2412" s="13" t="s">
        <v>83</v>
      </c>
      <c r="I2412" s="13" t="s">
        <v>74</v>
      </c>
      <c r="J2412" s="14" t="s">
        <v>75</v>
      </c>
      <c r="K2412" s="14" t="s">
        <v>1405</v>
      </c>
      <c r="L2412" s="13">
        <v>2019</v>
      </c>
      <c r="M2412" s="15">
        <v>44083</v>
      </c>
      <c r="N2412" s="16" t="s">
        <v>77</v>
      </c>
      <c r="O2412" s="16">
        <v>0</v>
      </c>
      <c r="P2412" s="16" t="s">
        <v>78</v>
      </c>
      <c r="Q2412" s="16" t="s">
        <v>79</v>
      </c>
      <c r="R2412" s="16" t="s">
        <v>78</v>
      </c>
      <c r="S2412" s="16" t="s">
        <v>79</v>
      </c>
      <c r="T2412" s="14" t="s">
        <v>80</v>
      </c>
      <c r="U2412" s="13" t="s">
        <v>616</v>
      </c>
      <c r="V2412" s="14" t="s">
        <v>617</v>
      </c>
      <c r="W2412" s="13" t="s">
        <v>83</v>
      </c>
      <c r="X2412" s="17" t="s">
        <v>609</v>
      </c>
      <c r="Y2412" s="14">
        <v>75</v>
      </c>
      <c r="Z2412" s="14" t="s">
        <v>610</v>
      </c>
      <c r="AA2412" s="13" t="s">
        <v>107</v>
      </c>
      <c r="AB2412" s="18" t="s">
        <v>108</v>
      </c>
      <c r="AC2412" s="4">
        <f t="shared" si="370"/>
        <v>1</v>
      </c>
      <c r="AD2412" s="2">
        <f>IF(COUNTIF(D$2:D2412,D2412)&gt;1,0,1)</f>
        <v>1</v>
      </c>
      <c r="AG2412" s="2">
        <f t="shared" si="371"/>
        <v>1</v>
      </c>
      <c r="AH2412" s="2">
        <f t="shared" si="377"/>
        <v>0</v>
      </c>
      <c r="AI2412" s="2">
        <f t="shared" si="372"/>
        <v>1</v>
      </c>
      <c r="AJ2412" s="44" t="str">
        <f t="shared" si="373"/>
        <v>80164212N30510000V</v>
      </c>
      <c r="AK2412" s="2">
        <f>IF(COUNTIF(AJ$2:AJ2412,AJ2412)&gt;1,0,1)</f>
        <v>1</v>
      </c>
      <c r="AL2412" s="2">
        <f t="shared" si="374"/>
        <v>1</v>
      </c>
      <c r="AM2412" s="2">
        <f t="shared" si="375"/>
        <v>1</v>
      </c>
      <c r="AN2412" s="2">
        <f t="shared" si="376"/>
        <v>0</v>
      </c>
      <c r="AO2412" s="2" t="str">
        <f>VLOOKUP(D2412,'[1]Matriculados PD 2015_2019'!$D:$F,3,0)</f>
        <v>completo</v>
      </c>
      <c r="AP2412" s="2">
        <f t="shared" si="378"/>
        <v>1</v>
      </c>
      <c r="AQ2412" s="2">
        <f t="shared" si="379"/>
        <v>0</v>
      </c>
    </row>
    <row r="2413" spans="1:43">
      <c r="A2413">
        <v>533</v>
      </c>
      <c r="B2413" s="6" t="s">
        <v>594</v>
      </c>
      <c r="C2413" s="7" t="s">
        <v>91</v>
      </c>
      <c r="D2413" s="7" t="s">
        <v>1403</v>
      </c>
      <c r="E2413" s="7">
        <v>20009428</v>
      </c>
      <c r="F2413" s="7">
        <v>102484</v>
      </c>
      <c r="G2413" s="8" t="s">
        <v>1404</v>
      </c>
      <c r="H2413" s="7" t="s">
        <v>83</v>
      </c>
      <c r="I2413" s="7" t="s">
        <v>74</v>
      </c>
      <c r="J2413" s="8" t="s">
        <v>75</v>
      </c>
      <c r="K2413" s="8" t="s">
        <v>1405</v>
      </c>
      <c r="L2413" s="7">
        <v>2019</v>
      </c>
      <c r="M2413" s="9">
        <v>44083</v>
      </c>
      <c r="N2413" s="10" t="s">
        <v>77</v>
      </c>
      <c r="O2413" s="10">
        <v>0</v>
      </c>
      <c r="P2413" s="10" t="s">
        <v>78</v>
      </c>
      <c r="Q2413" s="10" t="s">
        <v>79</v>
      </c>
      <c r="R2413" s="10" t="s">
        <v>78</v>
      </c>
      <c r="S2413" s="10" t="s">
        <v>79</v>
      </c>
      <c r="T2413" s="8" t="s">
        <v>80</v>
      </c>
      <c r="U2413" s="7">
        <v>475825935</v>
      </c>
      <c r="V2413" s="8" t="s">
        <v>1406</v>
      </c>
      <c r="W2413" s="7"/>
      <c r="X2413" s="11"/>
      <c r="Y2413" s="8"/>
      <c r="Z2413" s="8"/>
      <c r="AA2413" s="7"/>
      <c r="AB2413" s="12"/>
      <c r="AC2413" s="4">
        <f t="shared" si="370"/>
        <v>1</v>
      </c>
      <c r="AD2413" s="2">
        <f>IF(COUNTIF(D$2:D2413,D2413)&gt;1,0,1)</f>
        <v>0</v>
      </c>
      <c r="AG2413" s="2">
        <f t="shared" si="371"/>
        <v>0</v>
      </c>
      <c r="AH2413" s="2">
        <f t="shared" si="377"/>
        <v>0</v>
      </c>
      <c r="AI2413" s="2">
        <f t="shared" si="372"/>
        <v>0</v>
      </c>
      <c r="AJ2413" s="44" t="str">
        <f t="shared" si="373"/>
        <v>80164212N475825935</v>
      </c>
      <c r="AK2413" s="2">
        <f>IF(COUNTIF(AJ$2:AJ2413,AJ2413)&gt;1,0,1)</f>
        <v>1</v>
      </c>
      <c r="AL2413" s="2">
        <f t="shared" si="374"/>
        <v>0</v>
      </c>
      <c r="AM2413" s="2">
        <f t="shared" si="375"/>
        <v>0</v>
      </c>
      <c r="AN2413" s="2">
        <f t="shared" si="376"/>
        <v>0</v>
      </c>
      <c r="AO2413" s="2" t="str">
        <f>VLOOKUP(D2413,'[1]Matriculados PD 2015_2019'!$D:$F,3,0)</f>
        <v>completo</v>
      </c>
      <c r="AP2413" s="2">
        <f t="shared" si="378"/>
        <v>0</v>
      </c>
      <c r="AQ2413" s="2">
        <f t="shared" si="379"/>
        <v>0</v>
      </c>
    </row>
    <row r="2414" spans="1:43">
      <c r="A2414">
        <v>533</v>
      </c>
      <c r="B2414" s="5" t="s">
        <v>594</v>
      </c>
      <c r="C2414" s="13" t="s">
        <v>91</v>
      </c>
      <c r="D2414" s="13" t="s">
        <v>1403</v>
      </c>
      <c r="E2414" s="13">
        <v>20009428</v>
      </c>
      <c r="F2414" s="13">
        <v>102484</v>
      </c>
      <c r="G2414" s="14" t="s">
        <v>1404</v>
      </c>
      <c r="H2414" s="13" t="s">
        <v>83</v>
      </c>
      <c r="I2414" s="13" t="s">
        <v>74</v>
      </c>
      <c r="J2414" s="14" t="s">
        <v>75</v>
      </c>
      <c r="K2414" s="14" t="s">
        <v>1405</v>
      </c>
      <c r="L2414" s="13">
        <v>2019</v>
      </c>
      <c r="M2414" s="15">
        <v>44083</v>
      </c>
      <c r="N2414" s="16" t="s">
        <v>77</v>
      </c>
      <c r="O2414" s="16">
        <v>0</v>
      </c>
      <c r="P2414" s="16" t="s">
        <v>78</v>
      </c>
      <c r="Q2414" s="16" t="s">
        <v>79</v>
      </c>
      <c r="R2414" s="16" t="s">
        <v>78</v>
      </c>
      <c r="S2414" s="16" t="s">
        <v>79</v>
      </c>
      <c r="T2414" s="14" t="s">
        <v>80</v>
      </c>
      <c r="U2414" s="13" t="s">
        <v>1407</v>
      </c>
      <c r="V2414" s="14" t="s">
        <v>1408</v>
      </c>
      <c r="W2414" s="13" t="s">
        <v>73</v>
      </c>
      <c r="X2414" s="17" t="s">
        <v>609</v>
      </c>
      <c r="Y2414" s="14">
        <v>75</v>
      </c>
      <c r="Z2414" s="14" t="s">
        <v>610</v>
      </c>
      <c r="AA2414" s="13" t="s">
        <v>107</v>
      </c>
      <c r="AB2414" s="18" t="s">
        <v>108</v>
      </c>
      <c r="AC2414" s="4">
        <f t="shared" si="370"/>
        <v>1</v>
      </c>
      <c r="AD2414" s="2">
        <f>IF(COUNTIF(D$2:D2414,D2414)&gt;1,0,1)</f>
        <v>0</v>
      </c>
      <c r="AG2414" s="2">
        <f t="shared" si="371"/>
        <v>0</v>
      </c>
      <c r="AH2414" s="2">
        <f t="shared" si="377"/>
        <v>0</v>
      </c>
      <c r="AI2414" s="2">
        <f t="shared" si="372"/>
        <v>0</v>
      </c>
      <c r="AJ2414" s="44" t="str">
        <f t="shared" si="373"/>
        <v>80164212N74642012C</v>
      </c>
      <c r="AK2414" s="2">
        <f>IF(COUNTIF(AJ$2:AJ2414,AJ2414)&gt;1,0,1)</f>
        <v>1</v>
      </c>
      <c r="AL2414" s="2">
        <f t="shared" si="374"/>
        <v>0</v>
      </c>
      <c r="AM2414" s="2">
        <f t="shared" si="375"/>
        <v>0</v>
      </c>
      <c r="AN2414" s="2">
        <f t="shared" si="376"/>
        <v>0</v>
      </c>
      <c r="AO2414" s="2" t="str">
        <f>VLOOKUP(D2414,'[1]Matriculados PD 2015_2019'!$D:$F,3,0)</f>
        <v>completo</v>
      </c>
      <c r="AP2414" s="2">
        <f t="shared" si="378"/>
        <v>0</v>
      </c>
      <c r="AQ2414" s="2">
        <f t="shared" si="379"/>
        <v>0</v>
      </c>
    </row>
    <row r="2415" spans="1:43">
      <c r="A2415">
        <v>533</v>
      </c>
      <c r="B2415" s="6" t="s">
        <v>594</v>
      </c>
      <c r="C2415" s="7" t="s">
        <v>91</v>
      </c>
      <c r="D2415" s="7" t="s">
        <v>1403</v>
      </c>
      <c r="E2415" s="7">
        <v>20009428</v>
      </c>
      <c r="F2415" s="7">
        <v>102484</v>
      </c>
      <c r="G2415" s="8" t="s">
        <v>1404</v>
      </c>
      <c r="H2415" s="7" t="s">
        <v>83</v>
      </c>
      <c r="I2415" s="7" t="s">
        <v>74</v>
      </c>
      <c r="J2415" s="8" t="s">
        <v>75</v>
      </c>
      <c r="K2415" s="8" t="s">
        <v>1405</v>
      </c>
      <c r="L2415" s="7">
        <v>2019</v>
      </c>
      <c r="M2415" s="9">
        <v>44083</v>
      </c>
      <c r="N2415" s="10" t="s">
        <v>77</v>
      </c>
      <c r="O2415" s="10">
        <v>0</v>
      </c>
      <c r="P2415" s="10" t="s">
        <v>78</v>
      </c>
      <c r="Q2415" s="10" t="s">
        <v>79</v>
      </c>
      <c r="R2415" s="10" t="s">
        <v>78</v>
      </c>
      <c r="S2415" s="10" t="s">
        <v>79</v>
      </c>
      <c r="T2415" s="8" t="s">
        <v>90</v>
      </c>
      <c r="U2415" s="7" t="s">
        <v>616</v>
      </c>
      <c r="V2415" s="8" t="s">
        <v>617</v>
      </c>
      <c r="W2415" s="7" t="s">
        <v>83</v>
      </c>
      <c r="X2415" s="11" t="s">
        <v>609</v>
      </c>
      <c r="Y2415" s="8">
        <v>75</v>
      </c>
      <c r="Z2415" s="8" t="s">
        <v>610</v>
      </c>
      <c r="AA2415" s="7" t="s">
        <v>107</v>
      </c>
      <c r="AB2415" s="12" t="s">
        <v>108</v>
      </c>
      <c r="AC2415" s="4">
        <f t="shared" si="370"/>
        <v>1</v>
      </c>
      <c r="AD2415" s="2">
        <f>IF(COUNTIF(D$2:D2415,D2415)&gt;1,0,1)</f>
        <v>0</v>
      </c>
      <c r="AG2415" s="2">
        <f t="shared" si="371"/>
        <v>0</v>
      </c>
      <c r="AH2415" s="2">
        <f t="shared" si="377"/>
        <v>0</v>
      </c>
      <c r="AI2415" s="2">
        <f t="shared" si="372"/>
        <v>0</v>
      </c>
      <c r="AJ2415" s="44" t="str">
        <f t="shared" si="373"/>
        <v>80164212N30510000V</v>
      </c>
      <c r="AK2415" s="2">
        <f>IF(COUNTIF(AJ$2:AJ2415,AJ2415)&gt;1,0,1)</f>
        <v>0</v>
      </c>
      <c r="AL2415" s="2">
        <f t="shared" si="374"/>
        <v>0</v>
      </c>
      <c r="AM2415" s="2">
        <f t="shared" si="375"/>
        <v>0</v>
      </c>
      <c r="AN2415" s="2">
        <f t="shared" si="376"/>
        <v>0</v>
      </c>
      <c r="AO2415" s="2" t="str">
        <f>VLOOKUP(D2415,'[1]Matriculados PD 2015_2019'!$D:$F,3,0)</f>
        <v>completo</v>
      </c>
      <c r="AP2415" s="2">
        <f t="shared" si="378"/>
        <v>0</v>
      </c>
      <c r="AQ2415" s="2">
        <f t="shared" si="379"/>
        <v>0</v>
      </c>
    </row>
    <row r="2416" spans="1:43">
      <c r="A2416">
        <v>536</v>
      </c>
      <c r="B2416" s="6" t="s">
        <v>636</v>
      </c>
      <c r="C2416" s="7" t="s">
        <v>120</v>
      </c>
      <c r="D2416" s="7" t="s">
        <v>1655</v>
      </c>
      <c r="E2416" s="7">
        <v>20051895</v>
      </c>
      <c r="F2416" s="7">
        <v>102487</v>
      </c>
      <c r="G2416" s="8" t="s">
        <v>1656</v>
      </c>
      <c r="H2416" s="7" t="s">
        <v>83</v>
      </c>
      <c r="I2416" s="7" t="s">
        <v>74</v>
      </c>
      <c r="J2416" s="8" t="s">
        <v>75</v>
      </c>
      <c r="K2416" s="8" t="s">
        <v>1657</v>
      </c>
      <c r="L2416" s="7">
        <v>2019</v>
      </c>
      <c r="M2416" s="9">
        <v>43815</v>
      </c>
      <c r="N2416" s="10" t="s">
        <v>77</v>
      </c>
      <c r="O2416" s="10">
        <v>0</v>
      </c>
      <c r="P2416" s="10" t="s">
        <v>78</v>
      </c>
      <c r="Q2416" s="10" t="s">
        <v>79</v>
      </c>
      <c r="R2416" s="10" t="s">
        <v>78</v>
      </c>
      <c r="S2416" s="10" t="s">
        <v>79</v>
      </c>
      <c r="T2416" s="8" t="s">
        <v>80</v>
      </c>
      <c r="U2416" s="7" t="s">
        <v>1596</v>
      </c>
      <c r="V2416" s="8" t="s">
        <v>1597</v>
      </c>
      <c r="W2416" s="7" t="s">
        <v>83</v>
      </c>
      <c r="X2416" s="11" t="s">
        <v>105</v>
      </c>
      <c r="Y2416" s="8">
        <v>705</v>
      </c>
      <c r="Z2416" s="8" t="s">
        <v>106</v>
      </c>
      <c r="AA2416" s="7" t="s">
        <v>107</v>
      </c>
      <c r="AB2416" s="12" t="s">
        <v>108</v>
      </c>
      <c r="AC2416" s="4">
        <f t="shared" si="370"/>
        <v>1</v>
      </c>
      <c r="AD2416" s="2">
        <f>IF(COUNTIF(D$2:D2416,D2416)&gt;1,0,1)</f>
        <v>1</v>
      </c>
      <c r="AG2416" s="2">
        <f t="shared" si="371"/>
        <v>1</v>
      </c>
      <c r="AH2416" s="2">
        <f t="shared" si="377"/>
        <v>0</v>
      </c>
      <c r="AI2416" s="2">
        <f t="shared" si="372"/>
        <v>1</v>
      </c>
      <c r="AJ2416" s="44" t="str">
        <f t="shared" si="373"/>
        <v>76647947X30399664N</v>
      </c>
      <c r="AK2416" s="2">
        <f>IF(COUNTIF(AJ$2:AJ2416,AJ2416)&gt;1,0,1)</f>
        <v>1</v>
      </c>
      <c r="AL2416" s="2">
        <f t="shared" si="374"/>
        <v>1</v>
      </c>
      <c r="AM2416" s="2">
        <f t="shared" si="375"/>
        <v>1</v>
      </c>
      <c r="AN2416" s="2">
        <f t="shared" si="376"/>
        <v>0</v>
      </c>
      <c r="AO2416" s="2" t="str">
        <f>VLOOKUP(D2416,'[1]Matriculados PD 2015_2019'!$D:$F,3,0)</f>
        <v>completo</v>
      </c>
      <c r="AP2416" s="2">
        <f t="shared" si="378"/>
        <v>1</v>
      </c>
      <c r="AQ2416" s="2">
        <f t="shared" si="379"/>
        <v>0</v>
      </c>
    </row>
    <row r="2417" spans="1:43">
      <c r="A2417">
        <v>536</v>
      </c>
      <c r="B2417" s="5" t="s">
        <v>636</v>
      </c>
      <c r="C2417" s="13" t="s">
        <v>120</v>
      </c>
      <c r="D2417" s="13" t="s">
        <v>1655</v>
      </c>
      <c r="E2417" s="13">
        <v>20051895</v>
      </c>
      <c r="F2417" s="13">
        <v>102487</v>
      </c>
      <c r="G2417" s="14" t="s">
        <v>1656</v>
      </c>
      <c r="H2417" s="13" t="s">
        <v>83</v>
      </c>
      <c r="I2417" s="13" t="s">
        <v>74</v>
      </c>
      <c r="J2417" s="14" t="s">
        <v>75</v>
      </c>
      <c r="K2417" s="14" t="s">
        <v>1657</v>
      </c>
      <c r="L2417" s="13">
        <v>2019</v>
      </c>
      <c r="M2417" s="15">
        <v>43815</v>
      </c>
      <c r="N2417" s="16" t="s">
        <v>77</v>
      </c>
      <c r="O2417" s="16">
        <v>0</v>
      </c>
      <c r="P2417" s="16" t="s">
        <v>78</v>
      </c>
      <c r="Q2417" s="16" t="s">
        <v>79</v>
      </c>
      <c r="R2417" s="16" t="s">
        <v>78</v>
      </c>
      <c r="S2417" s="16" t="s">
        <v>79</v>
      </c>
      <c r="T2417" s="14" t="s">
        <v>80</v>
      </c>
      <c r="U2417" s="13" t="s">
        <v>1584</v>
      </c>
      <c r="V2417" s="14" t="s">
        <v>1585</v>
      </c>
      <c r="W2417" s="13" t="s">
        <v>83</v>
      </c>
      <c r="X2417" s="17" t="s">
        <v>105</v>
      </c>
      <c r="Y2417" s="14">
        <v>705</v>
      </c>
      <c r="Z2417" s="14" t="s">
        <v>106</v>
      </c>
      <c r="AA2417" s="13" t="s">
        <v>107</v>
      </c>
      <c r="AB2417" s="18" t="s">
        <v>108</v>
      </c>
      <c r="AC2417" s="4">
        <f t="shared" si="370"/>
        <v>1</v>
      </c>
      <c r="AD2417" s="2">
        <f>IF(COUNTIF(D$2:D2417,D2417)&gt;1,0,1)</f>
        <v>0</v>
      </c>
      <c r="AG2417" s="2">
        <f t="shared" si="371"/>
        <v>0</v>
      </c>
      <c r="AH2417" s="2">
        <f t="shared" si="377"/>
        <v>0</v>
      </c>
      <c r="AI2417" s="2">
        <f t="shared" si="372"/>
        <v>0</v>
      </c>
      <c r="AJ2417" s="44" t="str">
        <f t="shared" si="373"/>
        <v>76647947X30524833S</v>
      </c>
      <c r="AK2417" s="2">
        <f>IF(COUNTIF(AJ$2:AJ2417,AJ2417)&gt;1,0,1)</f>
        <v>1</v>
      </c>
      <c r="AL2417" s="2">
        <f t="shared" si="374"/>
        <v>0</v>
      </c>
      <c r="AM2417" s="2">
        <f t="shared" si="375"/>
        <v>0</v>
      </c>
      <c r="AN2417" s="2">
        <f t="shared" si="376"/>
        <v>0</v>
      </c>
      <c r="AO2417" s="2" t="str">
        <f>VLOOKUP(D2417,'[1]Matriculados PD 2015_2019'!$D:$F,3,0)</f>
        <v>completo</v>
      </c>
      <c r="AP2417" s="2">
        <f t="shared" si="378"/>
        <v>0</v>
      </c>
      <c r="AQ2417" s="2">
        <f t="shared" si="379"/>
        <v>0</v>
      </c>
    </row>
    <row r="2418" spans="1:43">
      <c r="A2418">
        <v>536</v>
      </c>
      <c r="B2418" s="6" t="s">
        <v>636</v>
      </c>
      <c r="C2418" s="7" t="s">
        <v>120</v>
      </c>
      <c r="D2418" s="7" t="s">
        <v>1655</v>
      </c>
      <c r="E2418" s="7">
        <v>20051895</v>
      </c>
      <c r="F2418" s="7">
        <v>102487</v>
      </c>
      <c r="G2418" s="8" t="s">
        <v>1656</v>
      </c>
      <c r="H2418" s="7" t="s">
        <v>83</v>
      </c>
      <c r="I2418" s="7" t="s">
        <v>74</v>
      </c>
      <c r="J2418" s="8" t="s">
        <v>75</v>
      </c>
      <c r="K2418" s="8" t="s">
        <v>1657</v>
      </c>
      <c r="L2418" s="7">
        <v>2019</v>
      </c>
      <c r="M2418" s="9">
        <v>43815</v>
      </c>
      <c r="N2418" s="10" t="s">
        <v>77</v>
      </c>
      <c r="O2418" s="10">
        <v>0</v>
      </c>
      <c r="P2418" s="10" t="s">
        <v>78</v>
      </c>
      <c r="Q2418" s="10" t="s">
        <v>79</v>
      </c>
      <c r="R2418" s="10" t="s">
        <v>78</v>
      </c>
      <c r="S2418" s="10" t="s">
        <v>79</v>
      </c>
      <c r="T2418" s="8" t="s">
        <v>90</v>
      </c>
      <c r="U2418" s="7" t="s">
        <v>1596</v>
      </c>
      <c r="V2418" s="8" t="s">
        <v>1597</v>
      </c>
      <c r="W2418" s="7" t="s">
        <v>83</v>
      </c>
      <c r="X2418" s="11" t="s">
        <v>105</v>
      </c>
      <c r="Y2418" s="8">
        <v>705</v>
      </c>
      <c r="Z2418" s="8" t="s">
        <v>106</v>
      </c>
      <c r="AA2418" s="7" t="s">
        <v>107</v>
      </c>
      <c r="AB2418" s="12" t="s">
        <v>108</v>
      </c>
      <c r="AC2418" s="4">
        <f t="shared" si="370"/>
        <v>1</v>
      </c>
      <c r="AD2418" s="2">
        <f>IF(COUNTIF(D$2:D2418,D2418)&gt;1,0,1)</f>
        <v>0</v>
      </c>
      <c r="AG2418" s="2">
        <f t="shared" si="371"/>
        <v>0</v>
      </c>
      <c r="AH2418" s="2">
        <f t="shared" si="377"/>
        <v>0</v>
      </c>
      <c r="AI2418" s="2">
        <f t="shared" si="372"/>
        <v>0</v>
      </c>
      <c r="AJ2418" s="44" t="str">
        <f t="shared" si="373"/>
        <v>76647947X30399664N</v>
      </c>
      <c r="AK2418" s="2">
        <f>IF(COUNTIF(AJ$2:AJ2418,AJ2418)&gt;1,0,1)</f>
        <v>0</v>
      </c>
      <c r="AL2418" s="2">
        <f t="shared" si="374"/>
        <v>0</v>
      </c>
      <c r="AM2418" s="2">
        <f t="shared" si="375"/>
        <v>0</v>
      </c>
      <c r="AN2418" s="2">
        <f t="shared" si="376"/>
        <v>0</v>
      </c>
      <c r="AO2418" s="2" t="str">
        <f>VLOOKUP(D2418,'[1]Matriculados PD 2015_2019'!$D:$F,3,0)</f>
        <v>completo</v>
      </c>
      <c r="AP2418" s="2">
        <f t="shared" si="378"/>
        <v>0</v>
      </c>
      <c r="AQ2418" s="2">
        <f t="shared" si="379"/>
        <v>0</v>
      </c>
    </row>
    <row r="2419" spans="1:43">
      <c r="A2419">
        <v>540</v>
      </c>
      <c r="B2419" s="6" t="s">
        <v>989</v>
      </c>
      <c r="C2419" s="7" t="s">
        <v>120</v>
      </c>
      <c r="D2419" s="7" t="s">
        <v>1952</v>
      </c>
      <c r="E2419" s="7">
        <v>20064949</v>
      </c>
      <c r="F2419" s="7">
        <v>102491</v>
      </c>
      <c r="G2419" s="8" t="s">
        <v>1953</v>
      </c>
      <c r="H2419" s="7" t="s">
        <v>83</v>
      </c>
      <c r="I2419" s="7" t="s">
        <v>801</v>
      </c>
      <c r="J2419" s="8" t="s">
        <v>75</v>
      </c>
      <c r="K2419" s="8" t="s">
        <v>1954</v>
      </c>
      <c r="L2419" s="7">
        <v>2019</v>
      </c>
      <c r="M2419" s="9">
        <v>43973</v>
      </c>
      <c r="N2419" s="10" t="s">
        <v>113</v>
      </c>
      <c r="O2419" s="10">
        <v>0</v>
      </c>
      <c r="P2419" s="10" t="s">
        <v>78</v>
      </c>
      <c r="Q2419" s="10" t="s">
        <v>79</v>
      </c>
      <c r="R2419" s="10" t="s">
        <v>78</v>
      </c>
      <c r="S2419" s="10" t="s">
        <v>79</v>
      </c>
      <c r="T2419" s="8" t="s">
        <v>80</v>
      </c>
      <c r="U2419" s="7" t="s">
        <v>1944</v>
      </c>
      <c r="V2419" s="8" t="s">
        <v>1945</v>
      </c>
      <c r="W2419" s="7" t="s">
        <v>83</v>
      </c>
      <c r="X2419" s="11" t="s">
        <v>116</v>
      </c>
      <c r="Y2419" s="8">
        <v>500</v>
      </c>
      <c r="Z2419" s="8" t="s">
        <v>117</v>
      </c>
      <c r="AA2419" s="7" t="s">
        <v>107</v>
      </c>
      <c r="AB2419" s="12" t="s">
        <v>108</v>
      </c>
      <c r="AC2419" s="4">
        <f t="shared" si="370"/>
        <v>1</v>
      </c>
      <c r="AD2419" s="2">
        <f>IF(COUNTIF(D$2:D2419,D2419)&gt;1,0,1)</f>
        <v>1</v>
      </c>
      <c r="AG2419" s="2">
        <f t="shared" si="371"/>
        <v>1</v>
      </c>
      <c r="AH2419" s="2">
        <f t="shared" si="377"/>
        <v>0</v>
      </c>
      <c r="AI2419" s="2">
        <f t="shared" si="372"/>
        <v>0</v>
      </c>
      <c r="AJ2419" s="44" t="str">
        <f t="shared" si="373"/>
        <v>G3106525544276323N</v>
      </c>
      <c r="AK2419" s="2">
        <f>IF(COUNTIF(AJ$2:AJ2419,AJ2419)&gt;1,0,1)</f>
        <v>1</v>
      </c>
      <c r="AL2419" s="2">
        <f t="shared" si="374"/>
        <v>1</v>
      </c>
      <c r="AM2419" s="2">
        <f t="shared" si="375"/>
        <v>1</v>
      </c>
      <c r="AN2419" s="2">
        <f t="shared" si="376"/>
        <v>1</v>
      </c>
      <c r="AO2419" s="2" t="str">
        <f>VLOOKUP(D2419,'[1]Matriculados PD 2015_2019'!$D:$F,3,0)</f>
        <v>completo</v>
      </c>
      <c r="AP2419" s="2">
        <f t="shared" si="378"/>
        <v>1</v>
      </c>
      <c r="AQ2419" s="2">
        <f t="shared" si="379"/>
        <v>0</v>
      </c>
    </row>
    <row r="2420" spans="1:43">
      <c r="A2420">
        <v>540</v>
      </c>
      <c r="B2420" s="5" t="s">
        <v>989</v>
      </c>
      <c r="C2420" s="13" t="s">
        <v>120</v>
      </c>
      <c r="D2420" s="13" t="s">
        <v>1952</v>
      </c>
      <c r="E2420" s="13">
        <v>20064949</v>
      </c>
      <c r="F2420" s="13">
        <v>102491</v>
      </c>
      <c r="G2420" s="14" t="s">
        <v>1953</v>
      </c>
      <c r="H2420" s="13" t="s">
        <v>83</v>
      </c>
      <c r="I2420" s="13" t="s">
        <v>801</v>
      </c>
      <c r="J2420" s="14" t="s">
        <v>75</v>
      </c>
      <c r="K2420" s="14" t="s">
        <v>1954</v>
      </c>
      <c r="L2420" s="13">
        <v>2019</v>
      </c>
      <c r="M2420" s="15">
        <v>43973</v>
      </c>
      <c r="N2420" s="16" t="s">
        <v>113</v>
      </c>
      <c r="O2420" s="16">
        <v>0</v>
      </c>
      <c r="P2420" s="16" t="s">
        <v>78</v>
      </c>
      <c r="Q2420" s="16" t="s">
        <v>79</v>
      </c>
      <c r="R2420" s="16" t="s">
        <v>78</v>
      </c>
      <c r="S2420" s="16" t="s">
        <v>79</v>
      </c>
      <c r="T2420" s="14" t="s">
        <v>80</v>
      </c>
      <c r="U2420" s="13" t="s">
        <v>1955</v>
      </c>
      <c r="V2420" s="14" t="s">
        <v>1956</v>
      </c>
      <c r="W2420" s="13"/>
      <c r="X2420" s="17"/>
      <c r="Y2420" s="14"/>
      <c r="Z2420" s="14"/>
      <c r="AA2420" s="13"/>
      <c r="AB2420" s="18"/>
      <c r="AC2420" s="4">
        <f t="shared" si="370"/>
        <v>1</v>
      </c>
      <c r="AD2420" s="2">
        <f>IF(COUNTIF(D$2:D2420,D2420)&gt;1,0,1)</f>
        <v>0</v>
      </c>
      <c r="AG2420" s="2">
        <f t="shared" si="371"/>
        <v>0</v>
      </c>
      <c r="AH2420" s="2">
        <f t="shared" si="377"/>
        <v>0</v>
      </c>
      <c r="AI2420" s="2">
        <f t="shared" si="372"/>
        <v>0</v>
      </c>
      <c r="AJ2420" s="44" t="str">
        <f t="shared" si="373"/>
        <v>G31065255G04532494</v>
      </c>
      <c r="AK2420" s="2">
        <f>IF(COUNTIF(AJ$2:AJ2420,AJ2420)&gt;1,0,1)</f>
        <v>1</v>
      </c>
      <c r="AL2420" s="2">
        <f t="shared" si="374"/>
        <v>0</v>
      </c>
      <c r="AM2420" s="2">
        <f t="shared" si="375"/>
        <v>0</v>
      </c>
      <c r="AN2420" s="2">
        <f t="shared" si="376"/>
        <v>0</v>
      </c>
      <c r="AO2420" s="2" t="str">
        <f>VLOOKUP(D2420,'[1]Matriculados PD 2015_2019'!$D:$F,3,0)</f>
        <v>completo</v>
      </c>
      <c r="AP2420" s="2">
        <f t="shared" si="378"/>
        <v>0</v>
      </c>
      <c r="AQ2420" s="2">
        <f t="shared" si="379"/>
        <v>0</v>
      </c>
    </row>
    <row r="2421" spans="1:43">
      <c r="A2421">
        <v>540</v>
      </c>
      <c r="B2421" s="6" t="s">
        <v>989</v>
      </c>
      <c r="C2421" s="7" t="s">
        <v>120</v>
      </c>
      <c r="D2421" s="7" t="s">
        <v>1952</v>
      </c>
      <c r="E2421" s="7">
        <v>20064949</v>
      </c>
      <c r="F2421" s="7">
        <v>102491</v>
      </c>
      <c r="G2421" s="8" t="s">
        <v>1953</v>
      </c>
      <c r="H2421" s="7" t="s">
        <v>83</v>
      </c>
      <c r="I2421" s="7" t="s">
        <v>801</v>
      </c>
      <c r="J2421" s="8" t="s">
        <v>75</v>
      </c>
      <c r="K2421" s="8" t="s">
        <v>1954</v>
      </c>
      <c r="L2421" s="7">
        <v>2019</v>
      </c>
      <c r="M2421" s="9">
        <v>43973</v>
      </c>
      <c r="N2421" s="10" t="s">
        <v>113</v>
      </c>
      <c r="O2421" s="10">
        <v>0</v>
      </c>
      <c r="P2421" s="10" t="s">
        <v>78</v>
      </c>
      <c r="Q2421" s="10" t="s">
        <v>79</v>
      </c>
      <c r="R2421" s="10" t="s">
        <v>78</v>
      </c>
      <c r="S2421" s="10" t="s">
        <v>79</v>
      </c>
      <c r="T2421" s="8" t="s">
        <v>90</v>
      </c>
      <c r="U2421" s="7" t="s">
        <v>1944</v>
      </c>
      <c r="V2421" s="8" t="s">
        <v>1945</v>
      </c>
      <c r="W2421" s="7" t="s">
        <v>83</v>
      </c>
      <c r="X2421" s="11" t="s">
        <v>116</v>
      </c>
      <c r="Y2421" s="8">
        <v>500</v>
      </c>
      <c r="Z2421" s="8" t="s">
        <v>117</v>
      </c>
      <c r="AA2421" s="7" t="s">
        <v>107</v>
      </c>
      <c r="AB2421" s="12" t="s">
        <v>108</v>
      </c>
      <c r="AC2421" s="4">
        <f t="shared" si="370"/>
        <v>1</v>
      </c>
      <c r="AD2421" s="2">
        <f>IF(COUNTIF(D$2:D2421,D2421)&gt;1,0,1)</f>
        <v>0</v>
      </c>
      <c r="AG2421" s="2">
        <f t="shared" si="371"/>
        <v>0</v>
      </c>
      <c r="AH2421" s="2">
        <f t="shared" si="377"/>
        <v>0</v>
      </c>
      <c r="AI2421" s="2">
        <f t="shared" si="372"/>
        <v>0</v>
      </c>
      <c r="AJ2421" s="44" t="str">
        <f t="shared" si="373"/>
        <v>G3106525544276323N</v>
      </c>
      <c r="AK2421" s="2">
        <f>IF(COUNTIF(AJ$2:AJ2421,AJ2421)&gt;1,0,1)</f>
        <v>0</v>
      </c>
      <c r="AL2421" s="2">
        <f t="shared" si="374"/>
        <v>0</v>
      </c>
      <c r="AM2421" s="2">
        <f t="shared" si="375"/>
        <v>0</v>
      </c>
      <c r="AN2421" s="2">
        <f t="shared" si="376"/>
        <v>0</v>
      </c>
      <c r="AO2421" s="2" t="str">
        <f>VLOOKUP(D2421,'[1]Matriculados PD 2015_2019'!$D:$F,3,0)</f>
        <v>completo</v>
      </c>
      <c r="AP2421" s="2">
        <f t="shared" si="378"/>
        <v>0</v>
      </c>
      <c r="AQ2421" s="2">
        <f t="shared" si="379"/>
        <v>0</v>
      </c>
    </row>
    <row r="2422" spans="1:43">
      <c r="A2422">
        <v>531</v>
      </c>
      <c r="B2422" s="5" t="s">
        <v>277</v>
      </c>
      <c r="C2422" s="13" t="s">
        <v>120</v>
      </c>
      <c r="D2422" s="13" t="s">
        <v>1246</v>
      </c>
      <c r="E2422" s="13">
        <v>10303791</v>
      </c>
      <c r="F2422" s="13">
        <v>102482</v>
      </c>
      <c r="G2422" s="14" t="s">
        <v>1247</v>
      </c>
      <c r="H2422" s="13" t="s">
        <v>73</v>
      </c>
      <c r="I2422" s="13" t="s">
        <v>74</v>
      </c>
      <c r="J2422" s="14" t="s">
        <v>75</v>
      </c>
      <c r="K2422" s="14" t="s">
        <v>1248</v>
      </c>
      <c r="L2422" s="13">
        <v>2019</v>
      </c>
      <c r="M2422" s="15">
        <v>43984</v>
      </c>
      <c r="N2422" s="16" t="s">
        <v>77</v>
      </c>
      <c r="O2422" s="16">
        <v>0</v>
      </c>
      <c r="P2422" s="16" t="s">
        <v>78</v>
      </c>
      <c r="Q2422" s="16" t="s">
        <v>79</v>
      </c>
      <c r="R2422" s="16" t="s">
        <v>78</v>
      </c>
      <c r="S2422" s="16" t="s">
        <v>78</v>
      </c>
      <c r="T2422" s="14" t="s">
        <v>80</v>
      </c>
      <c r="U2422" s="13" t="s">
        <v>1224</v>
      </c>
      <c r="V2422" s="14" t="s">
        <v>1225</v>
      </c>
      <c r="W2422" s="13" t="s">
        <v>83</v>
      </c>
      <c r="X2422" s="17" t="s">
        <v>399</v>
      </c>
      <c r="Y2422" s="14">
        <v>90</v>
      </c>
      <c r="Z2422" s="14" t="s">
        <v>1226</v>
      </c>
      <c r="AA2422" s="13" t="s">
        <v>79</v>
      </c>
      <c r="AB2422" s="18" t="s">
        <v>86</v>
      </c>
      <c r="AC2422" s="4">
        <f t="shared" si="370"/>
        <v>1</v>
      </c>
      <c r="AD2422" s="2">
        <f>IF(COUNTIF(D$2:D2422,D2422)&gt;1,0,1)</f>
        <v>1</v>
      </c>
      <c r="AG2422" s="2">
        <f t="shared" si="371"/>
        <v>1</v>
      </c>
      <c r="AH2422" s="2">
        <f t="shared" si="377"/>
        <v>0</v>
      </c>
      <c r="AI2422" s="2">
        <f t="shared" si="372"/>
        <v>1</v>
      </c>
      <c r="AJ2422" s="44" t="str">
        <f t="shared" si="373"/>
        <v>45744185Z30536416Y</v>
      </c>
      <c r="AK2422" s="2">
        <f>IF(COUNTIF(AJ$2:AJ2422,AJ2422)&gt;1,0,1)</f>
        <v>1</v>
      </c>
      <c r="AL2422" s="2">
        <f t="shared" si="374"/>
        <v>1</v>
      </c>
      <c r="AM2422" s="2">
        <f t="shared" si="375"/>
        <v>0</v>
      </c>
      <c r="AN2422" s="2">
        <f t="shared" si="376"/>
        <v>0</v>
      </c>
      <c r="AO2422" s="2" t="str">
        <f>VLOOKUP(D2422,'[1]Matriculados PD 2015_2019'!$D:$F,3,0)</f>
        <v>completo</v>
      </c>
      <c r="AP2422" s="2">
        <f t="shared" si="378"/>
        <v>1</v>
      </c>
      <c r="AQ2422" s="2">
        <f t="shared" si="379"/>
        <v>0</v>
      </c>
    </row>
    <row r="2423" spans="1:43">
      <c r="A2423">
        <v>531</v>
      </c>
      <c r="B2423" s="6" t="s">
        <v>277</v>
      </c>
      <c r="C2423" s="7" t="s">
        <v>120</v>
      </c>
      <c r="D2423" s="7" t="s">
        <v>1246</v>
      </c>
      <c r="E2423" s="7">
        <v>10303791</v>
      </c>
      <c r="F2423" s="7">
        <v>102482</v>
      </c>
      <c r="G2423" s="8" t="s">
        <v>1247</v>
      </c>
      <c r="H2423" s="7" t="s">
        <v>73</v>
      </c>
      <c r="I2423" s="7" t="s">
        <v>74</v>
      </c>
      <c r="J2423" s="8" t="s">
        <v>75</v>
      </c>
      <c r="K2423" s="8" t="s">
        <v>1248</v>
      </c>
      <c r="L2423" s="7">
        <v>2019</v>
      </c>
      <c r="M2423" s="9">
        <v>43984</v>
      </c>
      <c r="N2423" s="10" t="s">
        <v>77</v>
      </c>
      <c r="O2423" s="10">
        <v>0</v>
      </c>
      <c r="P2423" s="10" t="s">
        <v>78</v>
      </c>
      <c r="Q2423" s="10" t="s">
        <v>79</v>
      </c>
      <c r="R2423" s="10" t="s">
        <v>78</v>
      </c>
      <c r="S2423" s="10" t="s">
        <v>78</v>
      </c>
      <c r="T2423" s="8" t="s">
        <v>80</v>
      </c>
      <c r="U2423" s="7" t="s">
        <v>1227</v>
      </c>
      <c r="V2423" s="8" t="s">
        <v>1228</v>
      </c>
      <c r="W2423" s="7"/>
      <c r="X2423" s="11"/>
      <c r="Y2423" s="8"/>
      <c r="Z2423" s="8"/>
      <c r="AA2423" s="7"/>
      <c r="AB2423" s="12"/>
      <c r="AC2423" s="4">
        <f t="shared" si="370"/>
        <v>1</v>
      </c>
      <c r="AD2423" s="2">
        <f>IF(COUNTIF(D$2:D2423,D2423)&gt;1,0,1)</f>
        <v>0</v>
      </c>
      <c r="AG2423" s="2">
        <f t="shared" si="371"/>
        <v>0</v>
      </c>
      <c r="AH2423" s="2">
        <f t="shared" si="377"/>
        <v>0</v>
      </c>
      <c r="AI2423" s="2">
        <f t="shared" si="372"/>
        <v>0</v>
      </c>
      <c r="AJ2423" s="44" t="str">
        <f t="shared" si="373"/>
        <v>45744185Z30958924G</v>
      </c>
      <c r="AK2423" s="2">
        <f>IF(COUNTIF(AJ$2:AJ2423,AJ2423)&gt;1,0,1)</f>
        <v>1</v>
      </c>
      <c r="AL2423" s="2">
        <f t="shared" si="374"/>
        <v>0</v>
      </c>
      <c r="AM2423" s="2">
        <f t="shared" si="375"/>
        <v>0</v>
      </c>
      <c r="AN2423" s="2">
        <f t="shared" si="376"/>
        <v>0</v>
      </c>
      <c r="AO2423" s="2" t="str">
        <f>VLOOKUP(D2423,'[1]Matriculados PD 2015_2019'!$D:$F,3,0)</f>
        <v>completo</v>
      </c>
      <c r="AP2423" s="2">
        <f t="shared" si="378"/>
        <v>0</v>
      </c>
      <c r="AQ2423" s="2">
        <f t="shared" si="379"/>
        <v>0</v>
      </c>
    </row>
    <row r="2424" spans="1:43">
      <c r="A2424">
        <v>531</v>
      </c>
      <c r="B2424" s="5" t="s">
        <v>277</v>
      </c>
      <c r="C2424" s="13" t="s">
        <v>120</v>
      </c>
      <c r="D2424" s="13" t="s">
        <v>1246</v>
      </c>
      <c r="E2424" s="13">
        <v>10303791</v>
      </c>
      <c r="F2424" s="13">
        <v>102482</v>
      </c>
      <c r="G2424" s="14" t="s">
        <v>1247</v>
      </c>
      <c r="H2424" s="13" t="s">
        <v>73</v>
      </c>
      <c r="I2424" s="13" t="s">
        <v>74</v>
      </c>
      <c r="J2424" s="14" t="s">
        <v>75</v>
      </c>
      <c r="K2424" s="14" t="s">
        <v>1248</v>
      </c>
      <c r="L2424" s="13">
        <v>2019</v>
      </c>
      <c r="M2424" s="15">
        <v>43984</v>
      </c>
      <c r="N2424" s="16" t="s">
        <v>77</v>
      </c>
      <c r="O2424" s="16">
        <v>0</v>
      </c>
      <c r="P2424" s="16" t="s">
        <v>78</v>
      </c>
      <c r="Q2424" s="16" t="s">
        <v>79</v>
      </c>
      <c r="R2424" s="16" t="s">
        <v>78</v>
      </c>
      <c r="S2424" s="16" t="s">
        <v>78</v>
      </c>
      <c r="T2424" s="14" t="s">
        <v>90</v>
      </c>
      <c r="U2424" s="13" t="s">
        <v>1224</v>
      </c>
      <c r="V2424" s="14" t="s">
        <v>1225</v>
      </c>
      <c r="W2424" s="13" t="s">
        <v>83</v>
      </c>
      <c r="X2424" s="17" t="s">
        <v>399</v>
      </c>
      <c r="Y2424" s="14">
        <v>90</v>
      </c>
      <c r="Z2424" s="14" t="s">
        <v>1226</v>
      </c>
      <c r="AA2424" s="13" t="s">
        <v>79</v>
      </c>
      <c r="AB2424" s="18" t="s">
        <v>86</v>
      </c>
      <c r="AC2424" s="4">
        <f t="shared" si="370"/>
        <v>1</v>
      </c>
      <c r="AD2424" s="2">
        <f>IF(COUNTIF(D$2:D2424,D2424)&gt;1,0,1)</f>
        <v>0</v>
      </c>
      <c r="AG2424" s="2">
        <f t="shared" si="371"/>
        <v>0</v>
      </c>
      <c r="AH2424" s="2">
        <f t="shared" si="377"/>
        <v>0</v>
      </c>
      <c r="AI2424" s="2">
        <f t="shared" si="372"/>
        <v>0</v>
      </c>
      <c r="AJ2424" s="44" t="str">
        <f t="shared" si="373"/>
        <v>45744185Z30536416Y</v>
      </c>
      <c r="AK2424" s="2">
        <f>IF(COUNTIF(AJ$2:AJ2424,AJ2424)&gt;1,0,1)</f>
        <v>0</v>
      </c>
      <c r="AL2424" s="2">
        <f t="shared" si="374"/>
        <v>0</v>
      </c>
      <c r="AM2424" s="2">
        <f t="shared" si="375"/>
        <v>0</v>
      </c>
      <c r="AN2424" s="2">
        <f t="shared" si="376"/>
        <v>0</v>
      </c>
      <c r="AO2424" s="2" t="str">
        <f>VLOOKUP(D2424,'[1]Matriculados PD 2015_2019'!$D:$F,3,0)</f>
        <v>completo</v>
      </c>
      <c r="AP2424" s="2">
        <f t="shared" si="378"/>
        <v>0</v>
      </c>
      <c r="AQ2424" s="2">
        <f t="shared" si="379"/>
        <v>0</v>
      </c>
    </row>
    <row r="2425" spans="1:43">
      <c r="A2425">
        <v>536</v>
      </c>
      <c r="B2425" s="6" t="s">
        <v>636</v>
      </c>
      <c r="C2425" s="7" t="s">
        <v>120</v>
      </c>
      <c r="D2425" s="7" t="s">
        <v>1639</v>
      </c>
      <c r="E2425" s="7">
        <v>10469211</v>
      </c>
      <c r="F2425" s="7">
        <v>102487</v>
      </c>
      <c r="G2425" s="8" t="s">
        <v>1640</v>
      </c>
      <c r="H2425" s="7" t="s">
        <v>83</v>
      </c>
      <c r="I2425" s="7" t="s">
        <v>74</v>
      </c>
      <c r="J2425" s="8" t="s">
        <v>75</v>
      </c>
      <c r="K2425" s="8" t="s">
        <v>1641</v>
      </c>
      <c r="L2425" s="7">
        <v>2019</v>
      </c>
      <c r="M2425" s="9">
        <v>43887</v>
      </c>
      <c r="N2425" s="10" t="s">
        <v>77</v>
      </c>
      <c r="O2425" s="10">
        <v>0</v>
      </c>
      <c r="P2425" s="10" t="s">
        <v>78</v>
      </c>
      <c r="Q2425" s="10" t="s">
        <v>78</v>
      </c>
      <c r="R2425" s="10" t="s">
        <v>78</v>
      </c>
      <c r="S2425" s="10" t="s">
        <v>78</v>
      </c>
      <c r="T2425" s="8" t="s">
        <v>80</v>
      </c>
      <c r="U2425" s="7" t="s">
        <v>1642</v>
      </c>
      <c r="V2425" s="8" t="s">
        <v>1643</v>
      </c>
      <c r="W2425" s="7"/>
      <c r="X2425" s="11"/>
      <c r="Y2425" s="8"/>
      <c r="Z2425" s="8"/>
      <c r="AA2425" s="7"/>
      <c r="AB2425" s="12"/>
      <c r="AC2425" s="4">
        <f t="shared" si="370"/>
        <v>1</v>
      </c>
      <c r="AD2425" s="2">
        <f>IF(COUNTIF(D$2:D2425,D2425)&gt;1,0,1)</f>
        <v>1</v>
      </c>
      <c r="AG2425" s="2">
        <f t="shared" si="371"/>
        <v>0</v>
      </c>
      <c r="AH2425" s="2">
        <f t="shared" si="377"/>
        <v>0</v>
      </c>
      <c r="AI2425" s="2">
        <f t="shared" si="372"/>
        <v>1</v>
      </c>
      <c r="AJ2425" s="44" t="str">
        <f t="shared" si="373"/>
        <v>53254498E30793487Y</v>
      </c>
      <c r="AK2425" s="2">
        <f>IF(COUNTIF(AJ$2:AJ2425,AJ2425)&gt;1,0,1)</f>
        <v>1</v>
      </c>
      <c r="AL2425" s="2">
        <f t="shared" si="374"/>
        <v>1</v>
      </c>
      <c r="AM2425" s="2">
        <f t="shared" si="375"/>
        <v>0</v>
      </c>
      <c r="AN2425" s="2">
        <f t="shared" si="376"/>
        <v>0</v>
      </c>
      <c r="AO2425" s="2" t="str">
        <f>VLOOKUP(D2425,'[1]Matriculados PD 2015_2019'!$D:$F,3,0)</f>
        <v>completo</v>
      </c>
      <c r="AP2425" s="2">
        <f t="shared" si="378"/>
        <v>1</v>
      </c>
      <c r="AQ2425" s="2">
        <f t="shared" si="379"/>
        <v>0</v>
      </c>
    </row>
    <row r="2426" spans="1:43">
      <c r="A2426">
        <v>536</v>
      </c>
      <c r="B2426" s="5" t="s">
        <v>636</v>
      </c>
      <c r="C2426" s="13" t="s">
        <v>120</v>
      </c>
      <c r="D2426" s="13" t="s">
        <v>1639</v>
      </c>
      <c r="E2426" s="13">
        <v>10469211</v>
      </c>
      <c r="F2426" s="13">
        <v>102487</v>
      </c>
      <c r="G2426" s="14" t="s">
        <v>1640</v>
      </c>
      <c r="H2426" s="13" t="s">
        <v>83</v>
      </c>
      <c r="I2426" s="13" t="s">
        <v>74</v>
      </c>
      <c r="J2426" s="14" t="s">
        <v>75</v>
      </c>
      <c r="K2426" s="14" t="s">
        <v>1641</v>
      </c>
      <c r="L2426" s="13">
        <v>2019</v>
      </c>
      <c r="M2426" s="15">
        <v>43887</v>
      </c>
      <c r="N2426" s="16" t="s">
        <v>77</v>
      </c>
      <c r="O2426" s="16">
        <v>0</v>
      </c>
      <c r="P2426" s="16" t="s">
        <v>78</v>
      </c>
      <c r="Q2426" s="16" t="s">
        <v>78</v>
      </c>
      <c r="R2426" s="16" t="s">
        <v>78</v>
      </c>
      <c r="S2426" s="16" t="s">
        <v>78</v>
      </c>
      <c r="T2426" s="14" t="s">
        <v>80</v>
      </c>
      <c r="U2426" s="13" t="s">
        <v>1644</v>
      </c>
      <c r="V2426" s="14" t="s">
        <v>1645</v>
      </c>
      <c r="W2426" s="13"/>
      <c r="X2426" s="17"/>
      <c r="Y2426" s="14"/>
      <c r="Z2426" s="14"/>
      <c r="AA2426" s="13"/>
      <c r="AB2426" s="18"/>
      <c r="AC2426" s="4">
        <f t="shared" si="370"/>
        <v>1</v>
      </c>
      <c r="AD2426" s="2">
        <f>IF(COUNTIF(D$2:D2426,D2426)&gt;1,0,1)</f>
        <v>0</v>
      </c>
      <c r="AG2426" s="2">
        <f t="shared" si="371"/>
        <v>0</v>
      </c>
      <c r="AH2426" s="2">
        <f t="shared" si="377"/>
        <v>0</v>
      </c>
      <c r="AI2426" s="2">
        <f t="shared" si="372"/>
        <v>0</v>
      </c>
      <c r="AJ2426" s="44" t="str">
        <f t="shared" si="373"/>
        <v>53254498E30809160Q</v>
      </c>
      <c r="AK2426" s="2">
        <f>IF(COUNTIF(AJ$2:AJ2426,AJ2426)&gt;1,0,1)</f>
        <v>1</v>
      </c>
      <c r="AL2426" s="2">
        <f t="shared" si="374"/>
        <v>0</v>
      </c>
      <c r="AM2426" s="2">
        <f t="shared" si="375"/>
        <v>0</v>
      </c>
      <c r="AN2426" s="2">
        <f t="shared" si="376"/>
        <v>0</v>
      </c>
      <c r="AO2426" s="2" t="str">
        <f>VLOOKUP(D2426,'[1]Matriculados PD 2015_2019'!$D:$F,3,0)</f>
        <v>completo</v>
      </c>
      <c r="AP2426" s="2">
        <f t="shared" si="378"/>
        <v>0</v>
      </c>
      <c r="AQ2426" s="2">
        <f t="shared" si="379"/>
        <v>0</v>
      </c>
    </row>
    <row r="2427" spans="1:43">
      <c r="A2427">
        <v>536</v>
      </c>
      <c r="B2427" s="6" t="s">
        <v>636</v>
      </c>
      <c r="C2427" s="7" t="s">
        <v>120</v>
      </c>
      <c r="D2427" s="7" t="s">
        <v>1639</v>
      </c>
      <c r="E2427" s="7">
        <v>10469211</v>
      </c>
      <c r="F2427" s="7">
        <v>102487</v>
      </c>
      <c r="G2427" s="8" t="s">
        <v>1640</v>
      </c>
      <c r="H2427" s="7" t="s">
        <v>83</v>
      </c>
      <c r="I2427" s="7" t="s">
        <v>74</v>
      </c>
      <c r="J2427" s="8" t="s">
        <v>75</v>
      </c>
      <c r="K2427" s="8" t="s">
        <v>1641</v>
      </c>
      <c r="L2427" s="7">
        <v>2019</v>
      </c>
      <c r="M2427" s="9">
        <v>43887</v>
      </c>
      <c r="N2427" s="10" t="s">
        <v>77</v>
      </c>
      <c r="O2427" s="10">
        <v>0</v>
      </c>
      <c r="P2427" s="10" t="s">
        <v>78</v>
      </c>
      <c r="Q2427" s="10" t="s">
        <v>78</v>
      </c>
      <c r="R2427" s="10" t="s">
        <v>78</v>
      </c>
      <c r="S2427" s="10" t="s">
        <v>78</v>
      </c>
      <c r="T2427" s="8" t="s">
        <v>90</v>
      </c>
      <c r="U2427" s="7" t="s">
        <v>1646</v>
      </c>
      <c r="V2427" s="8" t="s">
        <v>1647</v>
      </c>
      <c r="W2427" s="7" t="s">
        <v>83</v>
      </c>
      <c r="X2427" s="11" t="s">
        <v>105</v>
      </c>
      <c r="Y2427" s="8">
        <v>705</v>
      </c>
      <c r="Z2427" s="8" t="s">
        <v>106</v>
      </c>
      <c r="AA2427" s="7" t="s">
        <v>107</v>
      </c>
      <c r="AB2427" s="12" t="s">
        <v>108</v>
      </c>
      <c r="AC2427" s="4">
        <f t="shared" si="370"/>
        <v>1</v>
      </c>
      <c r="AD2427" s="2">
        <f>IF(COUNTIF(D$2:D2427,D2427)&gt;1,0,1)</f>
        <v>0</v>
      </c>
      <c r="AG2427" s="2">
        <f t="shared" si="371"/>
        <v>0</v>
      </c>
      <c r="AH2427" s="2">
        <f t="shared" si="377"/>
        <v>0</v>
      </c>
      <c r="AI2427" s="2">
        <f t="shared" si="372"/>
        <v>0</v>
      </c>
      <c r="AJ2427" s="44" t="str">
        <f t="shared" si="373"/>
        <v>53254498E05880239J</v>
      </c>
      <c r="AK2427" s="2">
        <f>IF(COUNTIF(AJ$2:AJ2427,AJ2427)&gt;1,0,1)</f>
        <v>1</v>
      </c>
      <c r="AL2427" s="2">
        <f t="shared" si="374"/>
        <v>0</v>
      </c>
      <c r="AM2427" s="2">
        <f t="shared" si="375"/>
        <v>0</v>
      </c>
      <c r="AN2427" s="2">
        <f t="shared" si="376"/>
        <v>0</v>
      </c>
      <c r="AO2427" s="2" t="str">
        <f>VLOOKUP(D2427,'[1]Matriculados PD 2015_2019'!$D:$F,3,0)</f>
        <v>completo</v>
      </c>
      <c r="AP2427" s="2">
        <f t="shared" si="378"/>
        <v>0</v>
      </c>
      <c r="AQ2427" s="2">
        <f t="shared" si="379"/>
        <v>0</v>
      </c>
    </row>
    <row r="2428" spans="1:43">
      <c r="A2428">
        <v>531</v>
      </c>
      <c r="B2428" s="6" t="s">
        <v>277</v>
      </c>
      <c r="C2428" s="7" t="s">
        <v>120</v>
      </c>
      <c r="D2428" s="7" t="s">
        <v>1241</v>
      </c>
      <c r="E2428" s="7">
        <v>10409350</v>
      </c>
      <c r="F2428" s="7">
        <v>102482</v>
      </c>
      <c r="G2428" s="8" t="s">
        <v>1242</v>
      </c>
      <c r="H2428" s="7" t="s">
        <v>73</v>
      </c>
      <c r="I2428" s="7" t="s">
        <v>74</v>
      </c>
      <c r="J2428" s="8" t="s">
        <v>75</v>
      </c>
      <c r="K2428" s="8" t="s">
        <v>1243</v>
      </c>
      <c r="L2428" s="7">
        <v>2019</v>
      </c>
      <c r="M2428" s="9">
        <v>43847</v>
      </c>
      <c r="N2428" s="10" t="s">
        <v>77</v>
      </c>
      <c r="O2428" s="10">
        <v>0</v>
      </c>
      <c r="P2428" s="10" t="s">
        <v>78</v>
      </c>
      <c r="Q2428" s="10" t="s">
        <v>78</v>
      </c>
      <c r="R2428" s="10" t="s">
        <v>78</v>
      </c>
      <c r="S2428" s="10" t="s">
        <v>78</v>
      </c>
      <c r="T2428" s="8" t="s">
        <v>80</v>
      </c>
      <c r="U2428" s="7" t="s">
        <v>1244</v>
      </c>
      <c r="V2428" s="8" t="s">
        <v>1245</v>
      </c>
      <c r="W2428" s="7" t="s">
        <v>73</v>
      </c>
      <c r="X2428" s="11" t="s">
        <v>283</v>
      </c>
      <c r="Y2428" s="8"/>
      <c r="Z2428" s="8"/>
      <c r="AA2428" s="7"/>
      <c r="AB2428" s="12"/>
      <c r="AC2428" s="4">
        <f t="shared" si="370"/>
        <v>1</v>
      </c>
      <c r="AD2428" s="2">
        <f>IF(COUNTIF(D$2:D2428,D2428)&gt;1,0,1)</f>
        <v>1</v>
      </c>
      <c r="AG2428" s="2">
        <f t="shared" si="371"/>
        <v>0</v>
      </c>
      <c r="AH2428" s="2">
        <f t="shared" si="377"/>
        <v>0</v>
      </c>
      <c r="AI2428" s="2">
        <f t="shared" si="372"/>
        <v>1</v>
      </c>
      <c r="AJ2428" s="44" t="str">
        <f t="shared" si="373"/>
        <v>30993239A07439456Z</v>
      </c>
      <c r="AK2428" s="2">
        <f>IF(COUNTIF(AJ$2:AJ2428,AJ2428)&gt;1,0,1)</f>
        <v>1</v>
      </c>
      <c r="AL2428" s="2">
        <f t="shared" si="374"/>
        <v>1</v>
      </c>
      <c r="AM2428" s="2">
        <f t="shared" si="375"/>
        <v>0</v>
      </c>
      <c r="AN2428" s="2">
        <f t="shared" si="376"/>
        <v>0</v>
      </c>
      <c r="AO2428" s="2" t="str">
        <f>VLOOKUP(D2428,'[1]Matriculados PD 2015_2019'!$D:$F,3,0)</f>
        <v>completo</v>
      </c>
      <c r="AP2428" s="2">
        <f t="shared" si="378"/>
        <v>1</v>
      </c>
      <c r="AQ2428" s="2">
        <f t="shared" si="379"/>
        <v>0</v>
      </c>
    </row>
    <row r="2429" spans="1:43">
      <c r="A2429">
        <v>531</v>
      </c>
      <c r="B2429" s="5" t="s">
        <v>277</v>
      </c>
      <c r="C2429" s="13" t="s">
        <v>120</v>
      </c>
      <c r="D2429" s="13" t="s">
        <v>1241</v>
      </c>
      <c r="E2429" s="13">
        <v>10409350</v>
      </c>
      <c r="F2429" s="13">
        <v>102482</v>
      </c>
      <c r="G2429" s="14" t="s">
        <v>1242</v>
      </c>
      <c r="H2429" s="13" t="s">
        <v>73</v>
      </c>
      <c r="I2429" s="13" t="s">
        <v>74</v>
      </c>
      <c r="J2429" s="14" t="s">
        <v>75</v>
      </c>
      <c r="K2429" s="14" t="s">
        <v>1243</v>
      </c>
      <c r="L2429" s="13">
        <v>2019</v>
      </c>
      <c r="M2429" s="15">
        <v>43847</v>
      </c>
      <c r="N2429" s="16" t="s">
        <v>77</v>
      </c>
      <c r="O2429" s="16">
        <v>0</v>
      </c>
      <c r="P2429" s="16" t="s">
        <v>78</v>
      </c>
      <c r="Q2429" s="16" t="s">
        <v>78</v>
      </c>
      <c r="R2429" s="16" t="s">
        <v>78</v>
      </c>
      <c r="S2429" s="16" t="s">
        <v>78</v>
      </c>
      <c r="T2429" s="14" t="s">
        <v>80</v>
      </c>
      <c r="U2429" s="13" t="s">
        <v>363</v>
      </c>
      <c r="V2429" s="14" t="s">
        <v>364</v>
      </c>
      <c r="W2429" s="13" t="s">
        <v>83</v>
      </c>
      <c r="X2429" s="17" t="s">
        <v>283</v>
      </c>
      <c r="Y2429" s="14">
        <v>566</v>
      </c>
      <c r="Z2429" s="14" t="s">
        <v>365</v>
      </c>
      <c r="AA2429" s="13" t="s">
        <v>79</v>
      </c>
      <c r="AB2429" s="18" t="s">
        <v>86</v>
      </c>
      <c r="AC2429" s="4">
        <f t="shared" si="370"/>
        <v>1</v>
      </c>
      <c r="AD2429" s="2">
        <f>IF(COUNTIF(D$2:D2429,D2429)&gt;1,0,1)</f>
        <v>0</v>
      </c>
      <c r="AG2429" s="2">
        <f t="shared" si="371"/>
        <v>0</v>
      </c>
      <c r="AH2429" s="2">
        <f t="shared" si="377"/>
        <v>0</v>
      </c>
      <c r="AI2429" s="2">
        <f t="shared" si="372"/>
        <v>0</v>
      </c>
      <c r="AJ2429" s="44" t="str">
        <f t="shared" si="373"/>
        <v>30993239A08778905N</v>
      </c>
      <c r="AK2429" s="2">
        <f>IF(COUNTIF(AJ$2:AJ2429,AJ2429)&gt;1,0,1)</f>
        <v>1</v>
      </c>
      <c r="AL2429" s="2">
        <f t="shared" si="374"/>
        <v>0</v>
      </c>
      <c r="AM2429" s="2">
        <f t="shared" si="375"/>
        <v>0</v>
      </c>
      <c r="AN2429" s="2">
        <f t="shared" si="376"/>
        <v>0</v>
      </c>
      <c r="AO2429" s="2" t="str">
        <f>VLOOKUP(D2429,'[1]Matriculados PD 2015_2019'!$D:$F,3,0)</f>
        <v>completo</v>
      </c>
      <c r="AP2429" s="2">
        <f t="shared" si="378"/>
        <v>0</v>
      </c>
      <c r="AQ2429" s="2">
        <f t="shared" si="379"/>
        <v>0</v>
      </c>
    </row>
    <row r="2430" spans="1:43">
      <c r="A2430">
        <v>531</v>
      </c>
      <c r="B2430" s="6" t="s">
        <v>277</v>
      </c>
      <c r="C2430" s="7" t="s">
        <v>120</v>
      </c>
      <c r="D2430" s="7" t="s">
        <v>1241</v>
      </c>
      <c r="E2430" s="7">
        <v>10409350</v>
      </c>
      <c r="F2430" s="7">
        <v>102482</v>
      </c>
      <c r="G2430" s="8" t="s">
        <v>1242</v>
      </c>
      <c r="H2430" s="7" t="s">
        <v>73</v>
      </c>
      <c r="I2430" s="7" t="s">
        <v>74</v>
      </c>
      <c r="J2430" s="8" t="s">
        <v>75</v>
      </c>
      <c r="K2430" s="8" t="s">
        <v>1243</v>
      </c>
      <c r="L2430" s="7">
        <v>2019</v>
      </c>
      <c r="M2430" s="9">
        <v>43847</v>
      </c>
      <c r="N2430" s="10" t="s">
        <v>77</v>
      </c>
      <c r="O2430" s="10">
        <v>0</v>
      </c>
      <c r="P2430" s="10" t="s">
        <v>78</v>
      </c>
      <c r="Q2430" s="10" t="s">
        <v>78</v>
      </c>
      <c r="R2430" s="10" t="s">
        <v>78</v>
      </c>
      <c r="S2430" s="10" t="s">
        <v>78</v>
      </c>
      <c r="T2430" s="8" t="s">
        <v>90</v>
      </c>
      <c r="U2430" s="7" t="s">
        <v>363</v>
      </c>
      <c r="V2430" s="8" t="s">
        <v>364</v>
      </c>
      <c r="W2430" s="7" t="s">
        <v>83</v>
      </c>
      <c r="X2430" s="11" t="s">
        <v>283</v>
      </c>
      <c r="Y2430" s="8">
        <v>566</v>
      </c>
      <c r="Z2430" s="8" t="s">
        <v>365</v>
      </c>
      <c r="AA2430" s="7" t="s">
        <v>79</v>
      </c>
      <c r="AB2430" s="12" t="s">
        <v>86</v>
      </c>
      <c r="AC2430" s="4">
        <f t="shared" si="370"/>
        <v>1</v>
      </c>
      <c r="AD2430" s="2">
        <f>IF(COUNTIF(D$2:D2430,D2430)&gt;1,0,1)</f>
        <v>0</v>
      </c>
      <c r="AG2430" s="2">
        <f t="shared" si="371"/>
        <v>0</v>
      </c>
      <c r="AH2430" s="2">
        <f t="shared" si="377"/>
        <v>0</v>
      </c>
      <c r="AI2430" s="2">
        <f t="shared" si="372"/>
        <v>0</v>
      </c>
      <c r="AJ2430" s="44" t="str">
        <f t="shared" si="373"/>
        <v>30993239A08778905N</v>
      </c>
      <c r="AK2430" s="2">
        <f>IF(COUNTIF(AJ$2:AJ2430,AJ2430)&gt;1,0,1)</f>
        <v>0</v>
      </c>
      <c r="AL2430" s="2">
        <f t="shared" si="374"/>
        <v>0</v>
      </c>
      <c r="AM2430" s="2">
        <f t="shared" si="375"/>
        <v>0</v>
      </c>
      <c r="AN2430" s="2">
        <f t="shared" si="376"/>
        <v>0</v>
      </c>
      <c r="AO2430" s="2" t="str">
        <f>VLOOKUP(D2430,'[1]Matriculados PD 2015_2019'!$D:$F,3,0)</f>
        <v>completo</v>
      </c>
      <c r="AP2430" s="2">
        <f t="shared" si="378"/>
        <v>0</v>
      </c>
      <c r="AQ2430" s="2">
        <f t="shared" si="379"/>
        <v>0</v>
      </c>
    </row>
    <row r="2431" spans="1:43">
      <c r="A2431">
        <v>536</v>
      </c>
      <c r="B2431" s="5" t="s">
        <v>636</v>
      </c>
      <c r="C2431" s="13" t="s">
        <v>120</v>
      </c>
      <c r="D2431" s="13" t="s">
        <v>1558</v>
      </c>
      <c r="E2431" s="13">
        <v>10224962</v>
      </c>
      <c r="F2431" s="13">
        <v>102487</v>
      </c>
      <c r="G2431" s="14" t="s">
        <v>1559</v>
      </c>
      <c r="H2431" s="13" t="s">
        <v>73</v>
      </c>
      <c r="I2431" s="13" t="s">
        <v>74</v>
      </c>
      <c r="J2431" s="14" t="s">
        <v>75</v>
      </c>
      <c r="K2431" s="14" t="s">
        <v>1560</v>
      </c>
      <c r="L2431" s="13">
        <v>2019</v>
      </c>
      <c r="M2431" s="15">
        <v>43797</v>
      </c>
      <c r="N2431" s="16" t="s">
        <v>77</v>
      </c>
      <c r="O2431" s="16">
        <v>0</v>
      </c>
      <c r="P2431" s="16" t="s">
        <v>78</v>
      </c>
      <c r="Q2431" s="16" t="s">
        <v>78</v>
      </c>
      <c r="R2431" s="16" t="s">
        <v>78</v>
      </c>
      <c r="S2431" s="16" t="s">
        <v>78</v>
      </c>
      <c r="T2431" s="14" t="s">
        <v>80</v>
      </c>
      <c r="U2431" s="13" t="s">
        <v>1549</v>
      </c>
      <c r="V2431" s="14" t="s">
        <v>1550</v>
      </c>
      <c r="W2431" s="13" t="s">
        <v>83</v>
      </c>
      <c r="X2431" s="17" t="s">
        <v>642</v>
      </c>
      <c r="Y2431" s="14">
        <v>505</v>
      </c>
      <c r="Z2431" s="14" t="s">
        <v>643</v>
      </c>
      <c r="AA2431" s="13" t="s">
        <v>107</v>
      </c>
      <c r="AB2431" s="18" t="s">
        <v>108</v>
      </c>
      <c r="AC2431" s="4">
        <f t="shared" si="370"/>
        <v>1</v>
      </c>
      <c r="AD2431" s="2">
        <f>IF(COUNTIF(D$2:D2431,D2431)&gt;1,0,1)</f>
        <v>1</v>
      </c>
      <c r="AG2431" s="2">
        <f t="shared" si="371"/>
        <v>0</v>
      </c>
      <c r="AH2431" s="2">
        <f t="shared" si="377"/>
        <v>0</v>
      </c>
      <c r="AI2431" s="2">
        <f t="shared" si="372"/>
        <v>1</v>
      </c>
      <c r="AJ2431" s="44" t="str">
        <f t="shared" si="373"/>
        <v>30954801K26032358S</v>
      </c>
      <c r="AK2431" s="2">
        <f>IF(COUNTIF(AJ$2:AJ2431,AJ2431)&gt;1,0,1)</f>
        <v>1</v>
      </c>
      <c r="AL2431" s="2">
        <f t="shared" si="374"/>
        <v>1</v>
      </c>
      <c r="AM2431" s="2">
        <f t="shared" si="375"/>
        <v>0</v>
      </c>
      <c r="AN2431" s="2">
        <f t="shared" si="376"/>
        <v>0</v>
      </c>
      <c r="AO2431" s="2" t="str">
        <f>VLOOKUP(D2431,'[1]Matriculados PD 2015_2019'!$D:$F,3,0)</f>
        <v>completo</v>
      </c>
      <c r="AP2431" s="2">
        <f t="shared" si="378"/>
        <v>1</v>
      </c>
      <c r="AQ2431" s="2">
        <f t="shared" si="379"/>
        <v>0</v>
      </c>
    </row>
    <row r="2432" spans="1:43">
      <c r="A2432">
        <v>536</v>
      </c>
      <c r="B2432" s="6" t="s">
        <v>636</v>
      </c>
      <c r="C2432" s="7" t="s">
        <v>120</v>
      </c>
      <c r="D2432" s="7" t="s">
        <v>1558</v>
      </c>
      <c r="E2432" s="7">
        <v>10224962</v>
      </c>
      <c r="F2432" s="7">
        <v>102487</v>
      </c>
      <c r="G2432" s="8" t="s">
        <v>1559</v>
      </c>
      <c r="H2432" s="7" t="s">
        <v>73</v>
      </c>
      <c r="I2432" s="7" t="s">
        <v>74</v>
      </c>
      <c r="J2432" s="8" t="s">
        <v>75</v>
      </c>
      <c r="K2432" s="8" t="s">
        <v>1560</v>
      </c>
      <c r="L2432" s="7">
        <v>2019</v>
      </c>
      <c r="M2432" s="9">
        <v>43797</v>
      </c>
      <c r="N2432" s="10" t="s">
        <v>77</v>
      </c>
      <c r="O2432" s="10">
        <v>0</v>
      </c>
      <c r="P2432" s="10" t="s">
        <v>78</v>
      </c>
      <c r="Q2432" s="10" t="s">
        <v>78</v>
      </c>
      <c r="R2432" s="10" t="s">
        <v>78</v>
      </c>
      <c r="S2432" s="10" t="s">
        <v>78</v>
      </c>
      <c r="T2432" s="8" t="s">
        <v>80</v>
      </c>
      <c r="U2432" s="7" t="s">
        <v>640</v>
      </c>
      <c r="V2432" s="8" t="s">
        <v>641</v>
      </c>
      <c r="W2432" s="7" t="s">
        <v>83</v>
      </c>
      <c r="X2432" s="11" t="s">
        <v>642</v>
      </c>
      <c r="Y2432" s="8">
        <v>505</v>
      </c>
      <c r="Z2432" s="8" t="s">
        <v>643</v>
      </c>
      <c r="AA2432" s="7" t="s">
        <v>107</v>
      </c>
      <c r="AB2432" s="12" t="s">
        <v>108</v>
      </c>
      <c r="AC2432" s="4">
        <f t="shared" si="370"/>
        <v>1</v>
      </c>
      <c r="AD2432" s="2">
        <f>IF(COUNTIF(D$2:D2432,D2432)&gt;1,0,1)</f>
        <v>0</v>
      </c>
      <c r="AG2432" s="2">
        <f t="shared" si="371"/>
        <v>0</v>
      </c>
      <c r="AH2432" s="2">
        <f t="shared" si="377"/>
        <v>0</v>
      </c>
      <c r="AI2432" s="2">
        <f t="shared" si="372"/>
        <v>0</v>
      </c>
      <c r="AJ2432" s="44" t="str">
        <f t="shared" si="373"/>
        <v>30954801K30417127H</v>
      </c>
      <c r="AK2432" s="2">
        <f>IF(COUNTIF(AJ$2:AJ2432,AJ2432)&gt;1,0,1)</f>
        <v>1</v>
      </c>
      <c r="AL2432" s="2">
        <f t="shared" si="374"/>
        <v>0</v>
      </c>
      <c r="AM2432" s="2">
        <f t="shared" si="375"/>
        <v>0</v>
      </c>
      <c r="AN2432" s="2">
        <f t="shared" si="376"/>
        <v>0</v>
      </c>
      <c r="AO2432" s="2" t="str">
        <f>VLOOKUP(D2432,'[1]Matriculados PD 2015_2019'!$D:$F,3,0)</f>
        <v>completo</v>
      </c>
      <c r="AP2432" s="2">
        <f t="shared" si="378"/>
        <v>0</v>
      </c>
      <c r="AQ2432" s="2">
        <f t="shared" si="379"/>
        <v>0</v>
      </c>
    </row>
    <row r="2433" spans="1:43">
      <c r="A2433">
        <v>536</v>
      </c>
      <c r="B2433" s="5" t="s">
        <v>636</v>
      </c>
      <c r="C2433" s="13" t="s">
        <v>120</v>
      </c>
      <c r="D2433" s="13" t="s">
        <v>1558</v>
      </c>
      <c r="E2433" s="13">
        <v>10224962</v>
      </c>
      <c r="F2433" s="13">
        <v>102487</v>
      </c>
      <c r="G2433" s="14" t="s">
        <v>1559</v>
      </c>
      <c r="H2433" s="13" t="s">
        <v>73</v>
      </c>
      <c r="I2433" s="13" t="s">
        <v>74</v>
      </c>
      <c r="J2433" s="14" t="s">
        <v>75</v>
      </c>
      <c r="K2433" s="14" t="s">
        <v>1560</v>
      </c>
      <c r="L2433" s="13">
        <v>2019</v>
      </c>
      <c r="M2433" s="15">
        <v>43797</v>
      </c>
      <c r="N2433" s="16" t="s">
        <v>77</v>
      </c>
      <c r="O2433" s="16">
        <v>0</v>
      </c>
      <c r="P2433" s="16" t="s">
        <v>78</v>
      </c>
      <c r="Q2433" s="16" t="s">
        <v>78</v>
      </c>
      <c r="R2433" s="16" t="s">
        <v>78</v>
      </c>
      <c r="S2433" s="16" t="s">
        <v>78</v>
      </c>
      <c r="T2433" s="14" t="s">
        <v>90</v>
      </c>
      <c r="U2433" s="13" t="s">
        <v>640</v>
      </c>
      <c r="V2433" s="14" t="s">
        <v>641</v>
      </c>
      <c r="W2433" s="13" t="s">
        <v>83</v>
      </c>
      <c r="X2433" s="17" t="s">
        <v>642</v>
      </c>
      <c r="Y2433" s="14">
        <v>505</v>
      </c>
      <c r="Z2433" s="14" t="s">
        <v>643</v>
      </c>
      <c r="AA2433" s="13" t="s">
        <v>107</v>
      </c>
      <c r="AB2433" s="18" t="s">
        <v>108</v>
      </c>
      <c r="AC2433" s="4">
        <f t="shared" si="370"/>
        <v>1</v>
      </c>
      <c r="AD2433" s="2">
        <f>IF(COUNTIF(D$2:D2433,D2433)&gt;1,0,1)</f>
        <v>0</v>
      </c>
      <c r="AG2433" s="2">
        <f t="shared" si="371"/>
        <v>0</v>
      </c>
      <c r="AH2433" s="2">
        <f t="shared" si="377"/>
        <v>0</v>
      </c>
      <c r="AI2433" s="2">
        <f t="shared" si="372"/>
        <v>0</v>
      </c>
      <c r="AJ2433" s="44" t="str">
        <f t="shared" si="373"/>
        <v>30954801K30417127H</v>
      </c>
      <c r="AK2433" s="2">
        <f>IF(COUNTIF(AJ$2:AJ2433,AJ2433)&gt;1,0,1)</f>
        <v>0</v>
      </c>
      <c r="AL2433" s="2">
        <f t="shared" si="374"/>
        <v>0</v>
      </c>
      <c r="AM2433" s="2">
        <f t="shared" si="375"/>
        <v>0</v>
      </c>
      <c r="AN2433" s="2">
        <f t="shared" si="376"/>
        <v>0</v>
      </c>
      <c r="AO2433" s="2" t="str">
        <f>VLOOKUP(D2433,'[1]Matriculados PD 2015_2019'!$D:$F,3,0)</f>
        <v>completo</v>
      </c>
      <c r="AP2433" s="2">
        <f t="shared" si="378"/>
        <v>0</v>
      </c>
      <c r="AQ2433" s="2">
        <f t="shared" si="379"/>
        <v>0</v>
      </c>
    </row>
    <row r="2434" spans="1:43">
      <c r="A2434">
        <v>537</v>
      </c>
      <c r="B2434" s="6" t="s">
        <v>807</v>
      </c>
      <c r="C2434" s="7" t="s">
        <v>120</v>
      </c>
      <c r="D2434" s="7" t="s">
        <v>1722</v>
      </c>
      <c r="E2434" s="7">
        <v>10412669</v>
      </c>
      <c r="F2434" s="7">
        <v>102488</v>
      </c>
      <c r="G2434" s="8" t="s">
        <v>1723</v>
      </c>
      <c r="H2434" s="7" t="s">
        <v>73</v>
      </c>
      <c r="I2434" s="7" t="s">
        <v>74</v>
      </c>
      <c r="J2434" s="8" t="s">
        <v>75</v>
      </c>
      <c r="K2434" s="8" t="s">
        <v>1724</v>
      </c>
      <c r="L2434" s="7">
        <v>2019</v>
      </c>
      <c r="M2434" s="9">
        <v>43785</v>
      </c>
      <c r="N2434" s="10" t="s">
        <v>77</v>
      </c>
      <c r="O2434" s="10">
        <v>0</v>
      </c>
      <c r="P2434" s="10" t="s">
        <v>78</v>
      </c>
      <c r="Q2434" s="10" t="s">
        <v>79</v>
      </c>
      <c r="R2434" s="10" t="s">
        <v>78</v>
      </c>
      <c r="S2434" s="10" t="s">
        <v>79</v>
      </c>
      <c r="T2434" s="8" t="s">
        <v>80</v>
      </c>
      <c r="U2434" s="7" t="s">
        <v>1725</v>
      </c>
      <c r="V2434" s="8" t="s">
        <v>1726</v>
      </c>
      <c r="W2434" s="7"/>
      <c r="X2434" s="11"/>
      <c r="Y2434" s="8"/>
      <c r="Z2434" s="8"/>
      <c r="AA2434" s="7"/>
      <c r="AB2434" s="12"/>
      <c r="AC2434" s="4">
        <f t="shared" ref="AC2434:AC2497" si="380">IF(N2434="","SIN NOTA",IF(N2434="NP","NP",1))</f>
        <v>1</v>
      </c>
      <c r="AD2434" s="2">
        <f>IF(COUNTIF(D$2:D2434,D2434)&gt;1,0,1)</f>
        <v>1</v>
      </c>
      <c r="AG2434" s="2">
        <f t="shared" ref="AG2434:AG2497" si="381">IF(AD2434=1,IF(Q2434="S",1,0),0)</f>
        <v>1</v>
      </c>
      <c r="AH2434" s="2">
        <f t="shared" si="377"/>
        <v>0</v>
      </c>
      <c r="AI2434" s="2">
        <f t="shared" ref="AI2434:AI2497" si="382">IF(AD2434=1,IF(N2434="Y",1,0),0)</f>
        <v>1</v>
      </c>
      <c r="AJ2434" s="44" t="str">
        <f t="shared" ref="AJ2434:AJ2497" si="383">D2434&amp;U2434</f>
        <v>30985646T05DP03046</v>
      </c>
      <c r="AK2434" s="2">
        <f>IF(COUNTIF(AJ$2:AJ2434,AJ2434)&gt;1,0,1)</f>
        <v>1</v>
      </c>
      <c r="AL2434" s="2">
        <f t="shared" ref="AL2434:AL2497" si="384">IF(AD2434=1,IF(SUMIF(D:D,D2434,AK:AK)&gt;1,1,0),0)</f>
        <v>1</v>
      </c>
      <c r="AM2434" s="2">
        <f t="shared" ref="AM2434:AM2497" si="385">IF(AD2434=1,IF(S2434="S",1,0),0)</f>
        <v>1</v>
      </c>
      <c r="AN2434" s="2">
        <f t="shared" ref="AN2434:AN2497" si="386">IF(AD2434=1,IF(I2434="E",0,1),0)</f>
        <v>0</v>
      </c>
      <c r="AO2434" s="2" t="str">
        <f>VLOOKUP(D2434,'[1]Matriculados PD 2015_2019'!$D:$F,3,0)</f>
        <v>completo</v>
      </c>
      <c r="AP2434" s="2">
        <f t="shared" si="378"/>
        <v>1</v>
      </c>
      <c r="AQ2434" s="2">
        <f t="shared" si="379"/>
        <v>0</v>
      </c>
    </row>
    <row r="2435" spans="1:43">
      <c r="A2435">
        <v>537</v>
      </c>
      <c r="B2435" s="5" t="s">
        <v>807</v>
      </c>
      <c r="C2435" s="13" t="s">
        <v>120</v>
      </c>
      <c r="D2435" s="13" t="s">
        <v>1722</v>
      </c>
      <c r="E2435" s="13">
        <v>10412669</v>
      </c>
      <c r="F2435" s="13">
        <v>102488</v>
      </c>
      <c r="G2435" s="14" t="s">
        <v>1723</v>
      </c>
      <c r="H2435" s="13" t="s">
        <v>73</v>
      </c>
      <c r="I2435" s="13" t="s">
        <v>74</v>
      </c>
      <c r="J2435" s="14" t="s">
        <v>75</v>
      </c>
      <c r="K2435" s="14" t="s">
        <v>1724</v>
      </c>
      <c r="L2435" s="13">
        <v>2019</v>
      </c>
      <c r="M2435" s="15">
        <v>43785</v>
      </c>
      <c r="N2435" s="16" t="s">
        <v>77</v>
      </c>
      <c r="O2435" s="16">
        <v>0</v>
      </c>
      <c r="P2435" s="16" t="s">
        <v>78</v>
      </c>
      <c r="Q2435" s="16" t="s">
        <v>79</v>
      </c>
      <c r="R2435" s="16" t="s">
        <v>78</v>
      </c>
      <c r="S2435" s="16" t="s">
        <v>79</v>
      </c>
      <c r="T2435" s="14" t="s">
        <v>80</v>
      </c>
      <c r="U2435" s="13" t="s">
        <v>844</v>
      </c>
      <c r="V2435" s="14" t="s">
        <v>845</v>
      </c>
      <c r="W2435" s="13" t="s">
        <v>83</v>
      </c>
      <c r="X2435" s="17" t="s">
        <v>4691</v>
      </c>
      <c r="Y2435" s="14">
        <v>583</v>
      </c>
      <c r="Z2435" s="14" t="s">
        <v>838</v>
      </c>
      <c r="AA2435" s="13" t="s">
        <v>781</v>
      </c>
      <c r="AB2435" s="18" t="s">
        <v>782</v>
      </c>
      <c r="AC2435" s="4">
        <f t="shared" si="380"/>
        <v>1</v>
      </c>
      <c r="AD2435" s="2">
        <f>IF(COUNTIF(D$2:D2435,D2435)&gt;1,0,1)</f>
        <v>0</v>
      </c>
      <c r="AG2435" s="2">
        <f t="shared" si="381"/>
        <v>0</v>
      </c>
      <c r="AH2435" s="2">
        <f t="shared" ref="AH2435:AH2498" si="387">IF(AD2435=1,IF(R2435="S",1,0),0)</f>
        <v>0</v>
      </c>
      <c r="AI2435" s="2">
        <f t="shared" si="382"/>
        <v>0</v>
      </c>
      <c r="AJ2435" s="44" t="str">
        <f t="shared" si="383"/>
        <v>30985646T30449241R</v>
      </c>
      <c r="AK2435" s="2">
        <f>IF(COUNTIF(AJ$2:AJ2435,AJ2435)&gt;1,0,1)</f>
        <v>1</v>
      </c>
      <c r="AL2435" s="2">
        <f t="shared" si="384"/>
        <v>0</v>
      </c>
      <c r="AM2435" s="2">
        <f t="shared" si="385"/>
        <v>0</v>
      </c>
      <c r="AN2435" s="2">
        <f t="shared" si="386"/>
        <v>0</v>
      </c>
      <c r="AO2435" s="2" t="str">
        <f>VLOOKUP(D2435,'[1]Matriculados PD 2015_2019'!$D:$F,3,0)</f>
        <v>completo</v>
      </c>
      <c r="AP2435" s="2">
        <f t="shared" ref="AP2435:AP2498" si="388">IF(AD2435=1,IF(AO2435="completo",1,0),0)</f>
        <v>0</v>
      </c>
      <c r="AQ2435" s="2">
        <f t="shared" ref="AQ2435:AQ2498" si="389">IF(AD2435=1,IF(AO2435="parcial",1,0),0)</f>
        <v>0</v>
      </c>
    </row>
    <row r="2436" spans="1:43">
      <c r="A2436">
        <v>537</v>
      </c>
      <c r="B2436" s="6" t="s">
        <v>807</v>
      </c>
      <c r="C2436" s="7" t="s">
        <v>120</v>
      </c>
      <c r="D2436" s="7" t="s">
        <v>1722</v>
      </c>
      <c r="E2436" s="7">
        <v>10412669</v>
      </c>
      <c r="F2436" s="7">
        <v>102488</v>
      </c>
      <c r="G2436" s="8" t="s">
        <v>1723</v>
      </c>
      <c r="H2436" s="7" t="s">
        <v>73</v>
      </c>
      <c r="I2436" s="7" t="s">
        <v>74</v>
      </c>
      <c r="J2436" s="8" t="s">
        <v>75</v>
      </c>
      <c r="K2436" s="8" t="s">
        <v>1724</v>
      </c>
      <c r="L2436" s="7">
        <v>2019</v>
      </c>
      <c r="M2436" s="9">
        <v>43785</v>
      </c>
      <c r="N2436" s="10" t="s">
        <v>77</v>
      </c>
      <c r="O2436" s="10">
        <v>0</v>
      </c>
      <c r="P2436" s="10" t="s">
        <v>78</v>
      </c>
      <c r="Q2436" s="10" t="s">
        <v>79</v>
      </c>
      <c r="R2436" s="10" t="s">
        <v>78</v>
      </c>
      <c r="S2436" s="10" t="s">
        <v>79</v>
      </c>
      <c r="T2436" s="8" t="s">
        <v>90</v>
      </c>
      <c r="U2436" s="7" t="s">
        <v>844</v>
      </c>
      <c r="V2436" s="8" t="s">
        <v>845</v>
      </c>
      <c r="W2436" s="7" t="s">
        <v>83</v>
      </c>
      <c r="X2436" s="11" t="s">
        <v>4691</v>
      </c>
      <c r="Y2436" s="8">
        <v>583</v>
      </c>
      <c r="Z2436" s="8" t="s">
        <v>838</v>
      </c>
      <c r="AA2436" s="7" t="s">
        <v>781</v>
      </c>
      <c r="AB2436" s="12" t="s">
        <v>782</v>
      </c>
      <c r="AC2436" s="4">
        <f t="shared" si="380"/>
        <v>1</v>
      </c>
      <c r="AD2436" s="2">
        <f>IF(COUNTIF(D$2:D2436,D2436)&gt;1,0,1)</f>
        <v>0</v>
      </c>
      <c r="AG2436" s="2">
        <f t="shared" si="381"/>
        <v>0</v>
      </c>
      <c r="AH2436" s="2">
        <f t="shared" si="387"/>
        <v>0</v>
      </c>
      <c r="AI2436" s="2">
        <f t="shared" si="382"/>
        <v>0</v>
      </c>
      <c r="AJ2436" s="44" t="str">
        <f t="shared" si="383"/>
        <v>30985646T30449241R</v>
      </c>
      <c r="AK2436" s="2">
        <f>IF(COUNTIF(AJ$2:AJ2436,AJ2436)&gt;1,0,1)</f>
        <v>0</v>
      </c>
      <c r="AL2436" s="2">
        <f t="shared" si="384"/>
        <v>0</v>
      </c>
      <c r="AM2436" s="2">
        <f t="shared" si="385"/>
        <v>0</v>
      </c>
      <c r="AN2436" s="2">
        <f t="shared" si="386"/>
        <v>0</v>
      </c>
      <c r="AO2436" s="2" t="str">
        <f>VLOOKUP(D2436,'[1]Matriculados PD 2015_2019'!$D:$F,3,0)</f>
        <v>completo</v>
      </c>
      <c r="AP2436" s="2">
        <f t="shared" si="388"/>
        <v>0</v>
      </c>
      <c r="AQ2436" s="2">
        <f t="shared" si="389"/>
        <v>0</v>
      </c>
    </row>
    <row r="2437" spans="1:43">
      <c r="A2437">
        <v>533</v>
      </c>
      <c r="B2437" s="6" t="s">
        <v>594</v>
      </c>
      <c r="C2437" s="7" t="s">
        <v>120</v>
      </c>
      <c r="D2437" s="7" t="s">
        <v>1416</v>
      </c>
      <c r="E2437" s="7">
        <v>20020751</v>
      </c>
      <c r="F2437" s="7">
        <v>102484</v>
      </c>
      <c r="G2437" s="8" t="s">
        <v>1417</v>
      </c>
      <c r="H2437" s="7" t="s">
        <v>83</v>
      </c>
      <c r="I2437" s="7" t="s">
        <v>74</v>
      </c>
      <c r="J2437" s="8" t="s">
        <v>75</v>
      </c>
      <c r="K2437" s="8" t="s">
        <v>1418</v>
      </c>
      <c r="L2437" s="7">
        <v>2019</v>
      </c>
      <c r="M2437" s="9">
        <v>44032</v>
      </c>
      <c r="N2437" s="10" t="s">
        <v>77</v>
      </c>
      <c r="O2437" s="10">
        <v>0</v>
      </c>
      <c r="P2437" s="10" t="s">
        <v>78</v>
      </c>
      <c r="Q2437" s="10" t="s">
        <v>78</v>
      </c>
      <c r="R2437" s="10" t="s">
        <v>78</v>
      </c>
      <c r="S2437" s="10" t="s">
        <v>79</v>
      </c>
      <c r="T2437" s="8" t="s">
        <v>80</v>
      </c>
      <c r="U2437" s="7" t="s">
        <v>616</v>
      </c>
      <c r="V2437" s="8" t="s">
        <v>617</v>
      </c>
      <c r="W2437" s="7" t="s">
        <v>83</v>
      </c>
      <c r="X2437" s="11" t="s">
        <v>609</v>
      </c>
      <c r="Y2437" s="8">
        <v>75</v>
      </c>
      <c r="Z2437" s="8" t="s">
        <v>610</v>
      </c>
      <c r="AA2437" s="7" t="s">
        <v>107</v>
      </c>
      <c r="AB2437" s="12" t="s">
        <v>108</v>
      </c>
      <c r="AC2437" s="4">
        <f t="shared" si="380"/>
        <v>1</v>
      </c>
      <c r="AD2437" s="2">
        <f>IF(COUNTIF(D$2:D2437,D2437)&gt;1,0,1)</f>
        <v>1</v>
      </c>
      <c r="AG2437" s="2">
        <f t="shared" si="381"/>
        <v>0</v>
      </c>
      <c r="AH2437" s="2">
        <f t="shared" si="387"/>
        <v>0</v>
      </c>
      <c r="AI2437" s="2">
        <f t="shared" si="382"/>
        <v>1</v>
      </c>
      <c r="AJ2437" s="44" t="str">
        <f t="shared" si="383"/>
        <v>20226758Y30510000V</v>
      </c>
      <c r="AK2437" s="2">
        <f>IF(COUNTIF(AJ$2:AJ2437,AJ2437)&gt;1,0,1)</f>
        <v>1</v>
      </c>
      <c r="AL2437" s="2">
        <f t="shared" si="384"/>
        <v>1</v>
      </c>
      <c r="AM2437" s="2">
        <f t="shared" si="385"/>
        <v>1</v>
      </c>
      <c r="AN2437" s="2">
        <f t="shared" si="386"/>
        <v>0</v>
      </c>
      <c r="AO2437" s="2" t="str">
        <f>VLOOKUP(D2437,'[1]Matriculados PD 2015_2019'!$D:$F,3,0)</f>
        <v>completo</v>
      </c>
      <c r="AP2437" s="2">
        <f t="shared" si="388"/>
        <v>1</v>
      </c>
      <c r="AQ2437" s="2">
        <f t="shared" si="389"/>
        <v>0</v>
      </c>
    </row>
    <row r="2438" spans="1:43">
      <c r="A2438">
        <v>533</v>
      </c>
      <c r="B2438" s="5" t="s">
        <v>594</v>
      </c>
      <c r="C2438" s="13" t="s">
        <v>120</v>
      </c>
      <c r="D2438" s="13" t="s">
        <v>1416</v>
      </c>
      <c r="E2438" s="13">
        <v>20020751</v>
      </c>
      <c r="F2438" s="13">
        <v>102484</v>
      </c>
      <c r="G2438" s="14" t="s">
        <v>1417</v>
      </c>
      <c r="H2438" s="13" t="s">
        <v>83</v>
      </c>
      <c r="I2438" s="13" t="s">
        <v>74</v>
      </c>
      <c r="J2438" s="14" t="s">
        <v>75</v>
      </c>
      <c r="K2438" s="14" t="s">
        <v>1418</v>
      </c>
      <c r="L2438" s="13">
        <v>2019</v>
      </c>
      <c r="M2438" s="15">
        <v>44032</v>
      </c>
      <c r="N2438" s="16" t="s">
        <v>77</v>
      </c>
      <c r="O2438" s="16">
        <v>0</v>
      </c>
      <c r="P2438" s="16" t="s">
        <v>78</v>
      </c>
      <c r="Q2438" s="16" t="s">
        <v>78</v>
      </c>
      <c r="R2438" s="16" t="s">
        <v>78</v>
      </c>
      <c r="S2438" s="16" t="s">
        <v>79</v>
      </c>
      <c r="T2438" s="14" t="s">
        <v>80</v>
      </c>
      <c r="U2438" s="13" t="s">
        <v>1419</v>
      </c>
      <c r="V2438" s="14" t="s">
        <v>1420</v>
      </c>
      <c r="W2438" s="13" t="s">
        <v>83</v>
      </c>
      <c r="X2438" s="17" t="s">
        <v>609</v>
      </c>
      <c r="Y2438" s="14">
        <v>75</v>
      </c>
      <c r="Z2438" s="14" t="s">
        <v>610</v>
      </c>
      <c r="AA2438" s="13" t="s">
        <v>107</v>
      </c>
      <c r="AB2438" s="18" t="s">
        <v>108</v>
      </c>
      <c r="AC2438" s="4">
        <f t="shared" si="380"/>
        <v>1</v>
      </c>
      <c r="AD2438" s="2">
        <f>IF(COUNTIF(D$2:D2438,D2438)&gt;1,0,1)</f>
        <v>0</v>
      </c>
      <c r="AG2438" s="2">
        <f t="shared" si="381"/>
        <v>0</v>
      </c>
      <c r="AH2438" s="2">
        <f t="shared" si="387"/>
        <v>0</v>
      </c>
      <c r="AI2438" s="2">
        <f t="shared" si="382"/>
        <v>0</v>
      </c>
      <c r="AJ2438" s="44" t="str">
        <f t="shared" si="383"/>
        <v>20226758Y30979388K</v>
      </c>
      <c r="AK2438" s="2">
        <f>IF(COUNTIF(AJ$2:AJ2438,AJ2438)&gt;1,0,1)</f>
        <v>1</v>
      </c>
      <c r="AL2438" s="2">
        <f t="shared" si="384"/>
        <v>0</v>
      </c>
      <c r="AM2438" s="2">
        <f t="shared" si="385"/>
        <v>0</v>
      </c>
      <c r="AN2438" s="2">
        <f t="shared" si="386"/>
        <v>0</v>
      </c>
      <c r="AO2438" s="2" t="str">
        <f>VLOOKUP(D2438,'[1]Matriculados PD 2015_2019'!$D:$F,3,0)</f>
        <v>completo</v>
      </c>
      <c r="AP2438" s="2">
        <f t="shared" si="388"/>
        <v>0</v>
      </c>
      <c r="AQ2438" s="2">
        <f t="shared" si="389"/>
        <v>0</v>
      </c>
    </row>
    <row r="2439" spans="1:43">
      <c r="A2439">
        <v>533</v>
      </c>
      <c r="B2439" s="6" t="s">
        <v>594</v>
      </c>
      <c r="C2439" s="7" t="s">
        <v>120</v>
      </c>
      <c r="D2439" s="7" t="s">
        <v>1416</v>
      </c>
      <c r="E2439" s="7">
        <v>20020751</v>
      </c>
      <c r="F2439" s="7">
        <v>102484</v>
      </c>
      <c r="G2439" s="8" t="s">
        <v>1417</v>
      </c>
      <c r="H2439" s="7" t="s">
        <v>83</v>
      </c>
      <c r="I2439" s="7" t="s">
        <v>74</v>
      </c>
      <c r="J2439" s="8" t="s">
        <v>75</v>
      </c>
      <c r="K2439" s="8" t="s">
        <v>1418</v>
      </c>
      <c r="L2439" s="7">
        <v>2019</v>
      </c>
      <c r="M2439" s="9">
        <v>44032</v>
      </c>
      <c r="N2439" s="10" t="s">
        <v>77</v>
      </c>
      <c r="O2439" s="10">
        <v>0</v>
      </c>
      <c r="P2439" s="10" t="s">
        <v>78</v>
      </c>
      <c r="Q2439" s="10" t="s">
        <v>78</v>
      </c>
      <c r="R2439" s="10" t="s">
        <v>78</v>
      </c>
      <c r="S2439" s="10" t="s">
        <v>79</v>
      </c>
      <c r="T2439" s="8" t="s">
        <v>90</v>
      </c>
      <c r="U2439" s="7" t="s">
        <v>616</v>
      </c>
      <c r="V2439" s="8" t="s">
        <v>617</v>
      </c>
      <c r="W2439" s="7" t="s">
        <v>83</v>
      </c>
      <c r="X2439" s="11" t="s">
        <v>609</v>
      </c>
      <c r="Y2439" s="8">
        <v>75</v>
      </c>
      <c r="Z2439" s="8" t="s">
        <v>610</v>
      </c>
      <c r="AA2439" s="7" t="s">
        <v>107</v>
      </c>
      <c r="AB2439" s="12" t="s">
        <v>108</v>
      </c>
      <c r="AC2439" s="4">
        <f t="shared" si="380"/>
        <v>1</v>
      </c>
      <c r="AD2439" s="2">
        <f>IF(COUNTIF(D$2:D2439,D2439)&gt;1,0,1)</f>
        <v>0</v>
      </c>
      <c r="AG2439" s="2">
        <f t="shared" si="381"/>
        <v>0</v>
      </c>
      <c r="AH2439" s="2">
        <f t="shared" si="387"/>
        <v>0</v>
      </c>
      <c r="AI2439" s="2">
        <f t="shared" si="382"/>
        <v>0</v>
      </c>
      <c r="AJ2439" s="44" t="str">
        <f t="shared" si="383"/>
        <v>20226758Y30510000V</v>
      </c>
      <c r="AK2439" s="2">
        <f>IF(COUNTIF(AJ$2:AJ2439,AJ2439)&gt;1,0,1)</f>
        <v>0</v>
      </c>
      <c r="AL2439" s="2">
        <f t="shared" si="384"/>
        <v>0</v>
      </c>
      <c r="AM2439" s="2">
        <f t="shared" si="385"/>
        <v>0</v>
      </c>
      <c r="AN2439" s="2">
        <f t="shared" si="386"/>
        <v>0</v>
      </c>
      <c r="AO2439" s="2" t="str">
        <f>VLOOKUP(D2439,'[1]Matriculados PD 2015_2019'!$D:$F,3,0)</f>
        <v>completo</v>
      </c>
      <c r="AP2439" s="2">
        <f t="shared" si="388"/>
        <v>0</v>
      </c>
      <c r="AQ2439" s="2">
        <f t="shared" si="389"/>
        <v>0</v>
      </c>
    </row>
    <row r="2440" spans="1:43">
      <c r="A2440">
        <v>531</v>
      </c>
      <c r="B2440" s="6" t="s">
        <v>277</v>
      </c>
      <c r="C2440" s="7" t="s">
        <v>120</v>
      </c>
      <c r="D2440" s="7" t="s">
        <v>1229</v>
      </c>
      <c r="E2440" s="7">
        <v>10420545</v>
      </c>
      <c r="F2440" s="7">
        <v>102482</v>
      </c>
      <c r="G2440" s="8" t="s">
        <v>1230</v>
      </c>
      <c r="H2440" s="7" t="s">
        <v>73</v>
      </c>
      <c r="I2440" s="7" t="s">
        <v>74</v>
      </c>
      <c r="J2440" s="8" t="s">
        <v>75</v>
      </c>
      <c r="K2440" s="8" t="s">
        <v>1231</v>
      </c>
      <c r="L2440" s="7">
        <v>2019</v>
      </c>
      <c r="M2440" s="9">
        <v>43878</v>
      </c>
      <c r="N2440" s="10" t="s">
        <v>77</v>
      </c>
      <c r="O2440" s="10">
        <v>0</v>
      </c>
      <c r="P2440" s="10" t="s">
        <v>78</v>
      </c>
      <c r="Q2440" s="10" t="s">
        <v>79</v>
      </c>
      <c r="R2440" s="10" t="s">
        <v>78</v>
      </c>
      <c r="S2440" s="10" t="s">
        <v>78</v>
      </c>
      <c r="T2440" s="8" t="s">
        <v>80</v>
      </c>
      <c r="U2440" s="7" t="s">
        <v>1232</v>
      </c>
      <c r="V2440" s="8" t="s">
        <v>1233</v>
      </c>
      <c r="W2440" s="7" t="s">
        <v>83</v>
      </c>
      <c r="X2440" s="11" t="s">
        <v>283</v>
      </c>
      <c r="Y2440" s="8">
        <v>566</v>
      </c>
      <c r="Z2440" s="8" t="s">
        <v>365</v>
      </c>
      <c r="AA2440" s="7" t="s">
        <v>79</v>
      </c>
      <c r="AB2440" s="12" t="s">
        <v>86</v>
      </c>
      <c r="AC2440" s="4">
        <f t="shared" si="380"/>
        <v>1</v>
      </c>
      <c r="AD2440" s="2">
        <f>IF(COUNTIF(D$2:D2440,D2440)&gt;1,0,1)</f>
        <v>1</v>
      </c>
      <c r="AG2440" s="2">
        <f t="shared" si="381"/>
        <v>1</v>
      </c>
      <c r="AH2440" s="2">
        <f t="shared" si="387"/>
        <v>0</v>
      </c>
      <c r="AI2440" s="2">
        <f t="shared" si="382"/>
        <v>1</v>
      </c>
      <c r="AJ2440" s="44" t="str">
        <f t="shared" si="383"/>
        <v>30990806P30448749S</v>
      </c>
      <c r="AK2440" s="2">
        <f>IF(COUNTIF(AJ$2:AJ2440,AJ2440)&gt;1,0,1)</f>
        <v>1</v>
      </c>
      <c r="AL2440" s="2">
        <f t="shared" si="384"/>
        <v>1</v>
      </c>
      <c r="AM2440" s="2">
        <f t="shared" si="385"/>
        <v>0</v>
      </c>
      <c r="AN2440" s="2">
        <f t="shared" si="386"/>
        <v>0</v>
      </c>
      <c r="AO2440" s="2" t="str">
        <f>VLOOKUP(D2440,'[1]Matriculados PD 2015_2019'!$D:$F,3,0)</f>
        <v>completo</v>
      </c>
      <c r="AP2440" s="2">
        <f t="shared" si="388"/>
        <v>1</v>
      </c>
      <c r="AQ2440" s="2">
        <f t="shared" si="389"/>
        <v>0</v>
      </c>
    </row>
    <row r="2441" spans="1:43">
      <c r="A2441">
        <v>531</v>
      </c>
      <c r="B2441" s="5" t="s">
        <v>277</v>
      </c>
      <c r="C2441" s="13" t="s">
        <v>120</v>
      </c>
      <c r="D2441" s="13" t="s">
        <v>1229</v>
      </c>
      <c r="E2441" s="13">
        <v>10420545</v>
      </c>
      <c r="F2441" s="13">
        <v>102482</v>
      </c>
      <c r="G2441" s="14" t="s">
        <v>1230</v>
      </c>
      <c r="H2441" s="13" t="s">
        <v>73</v>
      </c>
      <c r="I2441" s="13" t="s">
        <v>74</v>
      </c>
      <c r="J2441" s="14" t="s">
        <v>75</v>
      </c>
      <c r="K2441" s="14" t="s">
        <v>1231</v>
      </c>
      <c r="L2441" s="13">
        <v>2019</v>
      </c>
      <c r="M2441" s="15">
        <v>43878</v>
      </c>
      <c r="N2441" s="16" t="s">
        <v>77</v>
      </c>
      <c r="O2441" s="16">
        <v>0</v>
      </c>
      <c r="P2441" s="16" t="s">
        <v>78</v>
      </c>
      <c r="Q2441" s="16" t="s">
        <v>79</v>
      </c>
      <c r="R2441" s="16" t="s">
        <v>78</v>
      </c>
      <c r="S2441" s="16" t="s">
        <v>78</v>
      </c>
      <c r="T2441" s="14" t="s">
        <v>80</v>
      </c>
      <c r="U2441" s="13" t="s">
        <v>1234</v>
      </c>
      <c r="V2441" s="14" t="s">
        <v>1235</v>
      </c>
      <c r="W2441" s="13" t="s">
        <v>83</v>
      </c>
      <c r="X2441" s="17" t="s">
        <v>283</v>
      </c>
      <c r="Y2441" s="14">
        <v>566</v>
      </c>
      <c r="Z2441" s="14" t="s">
        <v>365</v>
      </c>
      <c r="AA2441" s="13" t="s">
        <v>79</v>
      </c>
      <c r="AB2441" s="18" t="s">
        <v>86</v>
      </c>
      <c r="AC2441" s="4">
        <f t="shared" si="380"/>
        <v>1</v>
      </c>
      <c r="AD2441" s="2">
        <f>IF(COUNTIF(D$2:D2441,D2441)&gt;1,0,1)</f>
        <v>0</v>
      </c>
      <c r="AG2441" s="2">
        <f t="shared" si="381"/>
        <v>0</v>
      </c>
      <c r="AH2441" s="2">
        <f t="shared" si="387"/>
        <v>0</v>
      </c>
      <c r="AI2441" s="2">
        <f t="shared" si="382"/>
        <v>0</v>
      </c>
      <c r="AJ2441" s="44" t="str">
        <f t="shared" si="383"/>
        <v>30990806P30808211X</v>
      </c>
      <c r="AK2441" s="2">
        <f>IF(COUNTIF(AJ$2:AJ2441,AJ2441)&gt;1,0,1)</f>
        <v>1</v>
      </c>
      <c r="AL2441" s="2">
        <f t="shared" si="384"/>
        <v>0</v>
      </c>
      <c r="AM2441" s="2">
        <f t="shared" si="385"/>
        <v>0</v>
      </c>
      <c r="AN2441" s="2">
        <f t="shared" si="386"/>
        <v>0</v>
      </c>
      <c r="AO2441" s="2" t="str">
        <f>VLOOKUP(D2441,'[1]Matriculados PD 2015_2019'!$D:$F,3,0)</f>
        <v>completo</v>
      </c>
      <c r="AP2441" s="2">
        <f t="shared" si="388"/>
        <v>0</v>
      </c>
      <c r="AQ2441" s="2">
        <f t="shared" si="389"/>
        <v>0</v>
      </c>
    </row>
    <row r="2442" spans="1:43">
      <c r="A2442">
        <v>531</v>
      </c>
      <c r="B2442" s="6" t="s">
        <v>277</v>
      </c>
      <c r="C2442" s="7" t="s">
        <v>120</v>
      </c>
      <c r="D2442" s="7" t="s">
        <v>1229</v>
      </c>
      <c r="E2442" s="7">
        <v>10420545</v>
      </c>
      <c r="F2442" s="7">
        <v>102482</v>
      </c>
      <c r="G2442" s="8" t="s">
        <v>1230</v>
      </c>
      <c r="H2442" s="7" t="s">
        <v>73</v>
      </c>
      <c r="I2442" s="7" t="s">
        <v>74</v>
      </c>
      <c r="J2442" s="8" t="s">
        <v>75</v>
      </c>
      <c r="K2442" s="8" t="s">
        <v>1231</v>
      </c>
      <c r="L2442" s="7">
        <v>2019</v>
      </c>
      <c r="M2442" s="9">
        <v>43878</v>
      </c>
      <c r="N2442" s="10" t="s">
        <v>77</v>
      </c>
      <c r="O2442" s="10">
        <v>0</v>
      </c>
      <c r="P2442" s="10" t="s">
        <v>78</v>
      </c>
      <c r="Q2442" s="10" t="s">
        <v>79</v>
      </c>
      <c r="R2442" s="10" t="s">
        <v>78</v>
      </c>
      <c r="S2442" s="10" t="s">
        <v>78</v>
      </c>
      <c r="T2442" s="8" t="s">
        <v>90</v>
      </c>
      <c r="U2442" s="7" t="s">
        <v>1232</v>
      </c>
      <c r="V2442" s="8" t="s">
        <v>1233</v>
      </c>
      <c r="W2442" s="7" t="s">
        <v>83</v>
      </c>
      <c r="X2442" s="11" t="s">
        <v>283</v>
      </c>
      <c r="Y2442" s="8">
        <v>566</v>
      </c>
      <c r="Z2442" s="8" t="s">
        <v>365</v>
      </c>
      <c r="AA2442" s="7" t="s">
        <v>79</v>
      </c>
      <c r="AB2442" s="12" t="s">
        <v>86</v>
      </c>
      <c r="AC2442" s="4">
        <f t="shared" si="380"/>
        <v>1</v>
      </c>
      <c r="AD2442" s="2">
        <f>IF(COUNTIF(D$2:D2442,D2442)&gt;1,0,1)</f>
        <v>0</v>
      </c>
      <c r="AG2442" s="2">
        <f t="shared" si="381"/>
        <v>0</v>
      </c>
      <c r="AH2442" s="2">
        <f t="shared" si="387"/>
        <v>0</v>
      </c>
      <c r="AI2442" s="2">
        <f t="shared" si="382"/>
        <v>0</v>
      </c>
      <c r="AJ2442" s="44" t="str">
        <f t="shared" si="383"/>
        <v>30990806P30448749S</v>
      </c>
      <c r="AK2442" s="2">
        <f>IF(COUNTIF(AJ$2:AJ2442,AJ2442)&gt;1,0,1)</f>
        <v>0</v>
      </c>
      <c r="AL2442" s="2">
        <f t="shared" si="384"/>
        <v>0</v>
      </c>
      <c r="AM2442" s="2">
        <f t="shared" si="385"/>
        <v>0</v>
      </c>
      <c r="AN2442" s="2">
        <f t="shared" si="386"/>
        <v>0</v>
      </c>
      <c r="AO2442" s="2" t="str">
        <f>VLOOKUP(D2442,'[1]Matriculados PD 2015_2019'!$D:$F,3,0)</f>
        <v>completo</v>
      </c>
      <c r="AP2442" s="2">
        <f t="shared" si="388"/>
        <v>0</v>
      </c>
      <c r="AQ2442" s="2">
        <f t="shared" si="389"/>
        <v>0</v>
      </c>
    </row>
    <row r="2443" spans="1:43">
      <c r="A2443">
        <v>533</v>
      </c>
      <c r="B2443" s="5" t="s">
        <v>594</v>
      </c>
      <c r="C2443" s="13" t="s">
        <v>120</v>
      </c>
      <c r="D2443" s="13" t="s">
        <v>1409</v>
      </c>
      <c r="E2443" s="13">
        <v>10416045</v>
      </c>
      <c r="F2443" s="13">
        <v>102484</v>
      </c>
      <c r="G2443" s="14" t="s">
        <v>1410</v>
      </c>
      <c r="H2443" s="13" t="s">
        <v>83</v>
      </c>
      <c r="I2443" s="13" t="s">
        <v>74</v>
      </c>
      <c r="J2443" s="14" t="s">
        <v>75</v>
      </c>
      <c r="K2443" s="14" t="s">
        <v>1411</v>
      </c>
      <c r="L2443" s="13">
        <v>2019</v>
      </c>
      <c r="M2443" s="15">
        <v>43875</v>
      </c>
      <c r="N2443" s="16" t="s">
        <v>77</v>
      </c>
      <c r="O2443" s="16">
        <v>0</v>
      </c>
      <c r="P2443" s="16" t="s">
        <v>78</v>
      </c>
      <c r="Q2443" s="16" t="s">
        <v>78</v>
      </c>
      <c r="R2443" s="16" t="s">
        <v>78</v>
      </c>
      <c r="S2443" s="16" t="s">
        <v>78</v>
      </c>
      <c r="T2443" s="14" t="s">
        <v>80</v>
      </c>
      <c r="U2443" s="13" t="s">
        <v>1412</v>
      </c>
      <c r="V2443" s="14" t="s">
        <v>1413</v>
      </c>
      <c r="W2443" s="13" t="s">
        <v>83</v>
      </c>
      <c r="X2443" s="17" t="s">
        <v>626</v>
      </c>
      <c r="Y2443" s="14">
        <v>720</v>
      </c>
      <c r="Z2443" s="14" t="s">
        <v>627</v>
      </c>
      <c r="AA2443" s="13" t="s">
        <v>107</v>
      </c>
      <c r="AB2443" s="18" t="s">
        <v>108</v>
      </c>
      <c r="AC2443" s="4">
        <f t="shared" si="380"/>
        <v>1</v>
      </c>
      <c r="AD2443" s="2">
        <f>IF(COUNTIF(D$2:D2443,D2443)&gt;1,0,1)</f>
        <v>1</v>
      </c>
      <c r="AG2443" s="2">
        <f t="shared" si="381"/>
        <v>0</v>
      </c>
      <c r="AH2443" s="2">
        <f t="shared" si="387"/>
        <v>0</v>
      </c>
      <c r="AI2443" s="2">
        <f t="shared" si="382"/>
        <v>1</v>
      </c>
      <c r="AJ2443" s="44" t="str">
        <f t="shared" si="383"/>
        <v>14637534N30489589F</v>
      </c>
      <c r="AK2443" s="2">
        <f>IF(COUNTIF(AJ$2:AJ2443,AJ2443)&gt;1,0,1)</f>
        <v>1</v>
      </c>
      <c r="AL2443" s="2">
        <f t="shared" si="384"/>
        <v>1</v>
      </c>
      <c r="AM2443" s="2">
        <f t="shared" si="385"/>
        <v>0</v>
      </c>
      <c r="AN2443" s="2">
        <f t="shared" si="386"/>
        <v>0</v>
      </c>
      <c r="AO2443" s="2" t="str">
        <f>VLOOKUP(D2443,'[1]Matriculados PD 2015_2019'!$D:$F,3,0)</f>
        <v>completo</v>
      </c>
      <c r="AP2443" s="2">
        <f t="shared" si="388"/>
        <v>1</v>
      </c>
      <c r="AQ2443" s="2">
        <f t="shared" si="389"/>
        <v>0</v>
      </c>
    </row>
    <row r="2444" spans="1:43">
      <c r="A2444">
        <v>533</v>
      </c>
      <c r="B2444" s="6" t="s">
        <v>594</v>
      </c>
      <c r="C2444" s="7" t="s">
        <v>120</v>
      </c>
      <c r="D2444" s="7" t="s">
        <v>1409</v>
      </c>
      <c r="E2444" s="7">
        <v>10416045</v>
      </c>
      <c r="F2444" s="7">
        <v>102484</v>
      </c>
      <c r="G2444" s="8" t="s">
        <v>1410</v>
      </c>
      <c r="H2444" s="7" t="s">
        <v>83</v>
      </c>
      <c r="I2444" s="7" t="s">
        <v>74</v>
      </c>
      <c r="J2444" s="8" t="s">
        <v>75</v>
      </c>
      <c r="K2444" s="8" t="s">
        <v>1411</v>
      </c>
      <c r="L2444" s="7">
        <v>2019</v>
      </c>
      <c r="M2444" s="9">
        <v>43875</v>
      </c>
      <c r="N2444" s="10" t="s">
        <v>77</v>
      </c>
      <c r="O2444" s="10">
        <v>0</v>
      </c>
      <c r="P2444" s="10" t="s">
        <v>78</v>
      </c>
      <c r="Q2444" s="10" t="s">
        <v>78</v>
      </c>
      <c r="R2444" s="10" t="s">
        <v>78</v>
      </c>
      <c r="S2444" s="10" t="s">
        <v>78</v>
      </c>
      <c r="T2444" s="8" t="s">
        <v>80</v>
      </c>
      <c r="U2444" s="7" t="s">
        <v>1414</v>
      </c>
      <c r="V2444" s="8" t="s">
        <v>1415</v>
      </c>
      <c r="W2444" s="7" t="s">
        <v>73</v>
      </c>
      <c r="X2444" s="11" t="s">
        <v>626</v>
      </c>
      <c r="Y2444" s="8">
        <v>720</v>
      </c>
      <c r="Z2444" s="8" t="s">
        <v>627</v>
      </c>
      <c r="AA2444" s="7" t="s">
        <v>107</v>
      </c>
      <c r="AB2444" s="12" t="s">
        <v>108</v>
      </c>
      <c r="AC2444" s="4">
        <f t="shared" si="380"/>
        <v>1</v>
      </c>
      <c r="AD2444" s="2">
        <f>IF(COUNTIF(D$2:D2444,D2444)&gt;1,0,1)</f>
        <v>0</v>
      </c>
      <c r="AG2444" s="2">
        <f t="shared" si="381"/>
        <v>0</v>
      </c>
      <c r="AH2444" s="2">
        <f t="shared" si="387"/>
        <v>0</v>
      </c>
      <c r="AI2444" s="2">
        <f t="shared" si="382"/>
        <v>0</v>
      </c>
      <c r="AJ2444" s="44" t="str">
        <f t="shared" si="383"/>
        <v>14637534N30979991A</v>
      </c>
      <c r="AK2444" s="2">
        <f>IF(COUNTIF(AJ$2:AJ2444,AJ2444)&gt;1,0,1)</f>
        <v>1</v>
      </c>
      <c r="AL2444" s="2">
        <f t="shared" si="384"/>
        <v>0</v>
      </c>
      <c r="AM2444" s="2">
        <f t="shared" si="385"/>
        <v>0</v>
      </c>
      <c r="AN2444" s="2">
        <f t="shared" si="386"/>
        <v>0</v>
      </c>
      <c r="AO2444" s="2" t="str">
        <f>VLOOKUP(D2444,'[1]Matriculados PD 2015_2019'!$D:$F,3,0)</f>
        <v>completo</v>
      </c>
      <c r="AP2444" s="2">
        <f t="shared" si="388"/>
        <v>0</v>
      </c>
      <c r="AQ2444" s="2">
        <f t="shared" si="389"/>
        <v>0</v>
      </c>
    </row>
    <row r="2445" spans="1:43">
      <c r="A2445">
        <v>533</v>
      </c>
      <c r="B2445" s="5" t="s">
        <v>594</v>
      </c>
      <c r="C2445" s="13" t="s">
        <v>120</v>
      </c>
      <c r="D2445" s="13" t="s">
        <v>1409</v>
      </c>
      <c r="E2445" s="13">
        <v>10416045</v>
      </c>
      <c r="F2445" s="13">
        <v>102484</v>
      </c>
      <c r="G2445" s="14" t="s">
        <v>1410</v>
      </c>
      <c r="H2445" s="13" t="s">
        <v>83</v>
      </c>
      <c r="I2445" s="13" t="s">
        <v>74</v>
      </c>
      <c r="J2445" s="14" t="s">
        <v>75</v>
      </c>
      <c r="K2445" s="14" t="s">
        <v>1411</v>
      </c>
      <c r="L2445" s="13">
        <v>2019</v>
      </c>
      <c r="M2445" s="15">
        <v>43875</v>
      </c>
      <c r="N2445" s="16" t="s">
        <v>77</v>
      </c>
      <c r="O2445" s="16">
        <v>0</v>
      </c>
      <c r="P2445" s="16" t="s">
        <v>78</v>
      </c>
      <c r="Q2445" s="16" t="s">
        <v>78</v>
      </c>
      <c r="R2445" s="16" t="s">
        <v>78</v>
      </c>
      <c r="S2445" s="16" t="s">
        <v>78</v>
      </c>
      <c r="T2445" s="14" t="s">
        <v>90</v>
      </c>
      <c r="U2445" s="13" t="s">
        <v>1412</v>
      </c>
      <c r="V2445" s="14" t="s">
        <v>1413</v>
      </c>
      <c r="W2445" s="13" t="s">
        <v>83</v>
      </c>
      <c r="X2445" s="17" t="s">
        <v>626</v>
      </c>
      <c r="Y2445" s="14">
        <v>720</v>
      </c>
      <c r="Z2445" s="14" t="s">
        <v>627</v>
      </c>
      <c r="AA2445" s="13" t="s">
        <v>107</v>
      </c>
      <c r="AB2445" s="18" t="s">
        <v>108</v>
      </c>
      <c r="AC2445" s="4">
        <f t="shared" si="380"/>
        <v>1</v>
      </c>
      <c r="AD2445" s="2">
        <f>IF(COUNTIF(D$2:D2445,D2445)&gt;1,0,1)</f>
        <v>0</v>
      </c>
      <c r="AG2445" s="2">
        <f t="shared" si="381"/>
        <v>0</v>
      </c>
      <c r="AH2445" s="2">
        <f t="shared" si="387"/>
        <v>0</v>
      </c>
      <c r="AI2445" s="2">
        <f t="shared" si="382"/>
        <v>0</v>
      </c>
      <c r="AJ2445" s="44" t="str">
        <f t="shared" si="383"/>
        <v>14637534N30489589F</v>
      </c>
      <c r="AK2445" s="2">
        <f>IF(COUNTIF(AJ$2:AJ2445,AJ2445)&gt;1,0,1)</f>
        <v>0</v>
      </c>
      <c r="AL2445" s="2">
        <f t="shared" si="384"/>
        <v>0</v>
      </c>
      <c r="AM2445" s="2">
        <f t="shared" si="385"/>
        <v>0</v>
      </c>
      <c r="AN2445" s="2">
        <f t="shared" si="386"/>
        <v>0</v>
      </c>
      <c r="AO2445" s="2" t="str">
        <f>VLOOKUP(D2445,'[1]Matriculados PD 2015_2019'!$D:$F,3,0)</f>
        <v>completo</v>
      </c>
      <c r="AP2445" s="2">
        <f t="shared" si="388"/>
        <v>0</v>
      </c>
      <c r="AQ2445" s="2">
        <f t="shared" si="389"/>
        <v>0</v>
      </c>
    </row>
    <row r="2446" spans="1:43">
      <c r="A2446">
        <v>532</v>
      </c>
      <c r="B2446" s="5" t="s">
        <v>413</v>
      </c>
      <c r="C2446" s="13" t="s">
        <v>120</v>
      </c>
      <c r="D2446" s="13" t="s">
        <v>1296</v>
      </c>
      <c r="E2446" s="13">
        <v>20026923</v>
      </c>
      <c r="F2446" s="13">
        <v>102483</v>
      </c>
      <c r="G2446" s="14" t="s">
        <v>1297</v>
      </c>
      <c r="H2446" s="13" t="s">
        <v>73</v>
      </c>
      <c r="I2446" s="13" t="s">
        <v>74</v>
      </c>
      <c r="J2446" s="14" t="s">
        <v>75</v>
      </c>
      <c r="K2446" s="14" t="s">
        <v>1298</v>
      </c>
      <c r="L2446" s="13">
        <v>2019</v>
      </c>
      <c r="M2446" s="15">
        <v>44020</v>
      </c>
      <c r="N2446" s="16" t="s">
        <v>77</v>
      </c>
      <c r="O2446" s="16">
        <v>0</v>
      </c>
      <c r="P2446" s="16" t="s">
        <v>78</v>
      </c>
      <c r="Q2446" s="16" t="s">
        <v>78</v>
      </c>
      <c r="R2446" s="16" t="s">
        <v>78</v>
      </c>
      <c r="S2446" s="16" t="s">
        <v>78</v>
      </c>
      <c r="T2446" s="14" t="s">
        <v>80</v>
      </c>
      <c r="U2446" s="13" t="s">
        <v>1299</v>
      </c>
      <c r="V2446" s="14" t="s">
        <v>1300</v>
      </c>
      <c r="W2446" s="13" t="s">
        <v>73</v>
      </c>
      <c r="X2446" s="17" t="s">
        <v>419</v>
      </c>
      <c r="Y2446" s="14">
        <v>650</v>
      </c>
      <c r="Z2446" s="14" t="s">
        <v>484</v>
      </c>
      <c r="AA2446" s="13" t="s">
        <v>263</v>
      </c>
      <c r="AB2446" s="18" t="s">
        <v>264</v>
      </c>
      <c r="AC2446" s="4">
        <f t="shared" si="380"/>
        <v>1</v>
      </c>
      <c r="AD2446" s="2">
        <f>IF(COUNTIF(D$2:D2446,D2446)&gt;1,0,1)</f>
        <v>1</v>
      </c>
      <c r="AG2446" s="2">
        <f t="shared" si="381"/>
        <v>0</v>
      </c>
      <c r="AH2446" s="2">
        <f t="shared" si="387"/>
        <v>0</v>
      </c>
      <c r="AI2446" s="2">
        <f t="shared" si="382"/>
        <v>1</v>
      </c>
      <c r="AJ2446" s="44" t="str">
        <f t="shared" si="383"/>
        <v>05933170K30536962T</v>
      </c>
      <c r="AK2446" s="2">
        <f>IF(COUNTIF(AJ$2:AJ2446,AJ2446)&gt;1,0,1)</f>
        <v>1</v>
      </c>
      <c r="AL2446" s="2">
        <f t="shared" si="384"/>
        <v>0</v>
      </c>
      <c r="AM2446" s="2">
        <f t="shared" si="385"/>
        <v>0</v>
      </c>
      <c r="AN2446" s="2">
        <f t="shared" si="386"/>
        <v>0</v>
      </c>
      <c r="AO2446" s="2" t="str">
        <f>VLOOKUP(D2446,'[1]Matriculados PD 2015_2019'!$D:$F,3,0)</f>
        <v>completo</v>
      </c>
      <c r="AP2446" s="2">
        <f t="shared" si="388"/>
        <v>1</v>
      </c>
      <c r="AQ2446" s="2">
        <f t="shared" si="389"/>
        <v>0</v>
      </c>
    </row>
    <row r="2447" spans="1:43">
      <c r="A2447">
        <v>532</v>
      </c>
      <c r="B2447" s="6" t="s">
        <v>413</v>
      </c>
      <c r="C2447" s="7" t="s">
        <v>120</v>
      </c>
      <c r="D2447" s="7" t="s">
        <v>1296</v>
      </c>
      <c r="E2447" s="7">
        <v>20026923</v>
      </c>
      <c r="F2447" s="7">
        <v>102483</v>
      </c>
      <c r="G2447" s="8" t="s">
        <v>1297</v>
      </c>
      <c r="H2447" s="7" t="s">
        <v>73</v>
      </c>
      <c r="I2447" s="7" t="s">
        <v>74</v>
      </c>
      <c r="J2447" s="8" t="s">
        <v>75</v>
      </c>
      <c r="K2447" s="8" t="s">
        <v>1298</v>
      </c>
      <c r="L2447" s="7">
        <v>2019</v>
      </c>
      <c r="M2447" s="9">
        <v>44020</v>
      </c>
      <c r="N2447" s="10" t="s">
        <v>77</v>
      </c>
      <c r="O2447" s="10">
        <v>0</v>
      </c>
      <c r="P2447" s="10" t="s">
        <v>78</v>
      </c>
      <c r="Q2447" s="10" t="s">
        <v>78</v>
      </c>
      <c r="R2447" s="10" t="s">
        <v>78</v>
      </c>
      <c r="S2447" s="10" t="s">
        <v>78</v>
      </c>
      <c r="T2447" s="8" t="s">
        <v>90</v>
      </c>
      <c r="U2447" s="7" t="s">
        <v>1299</v>
      </c>
      <c r="V2447" s="8" t="s">
        <v>1300</v>
      </c>
      <c r="W2447" s="7" t="s">
        <v>73</v>
      </c>
      <c r="X2447" s="11" t="s">
        <v>419</v>
      </c>
      <c r="Y2447" s="8">
        <v>650</v>
      </c>
      <c r="Z2447" s="8" t="s">
        <v>484</v>
      </c>
      <c r="AA2447" s="7" t="s">
        <v>263</v>
      </c>
      <c r="AB2447" s="12" t="s">
        <v>264</v>
      </c>
      <c r="AC2447" s="4">
        <f t="shared" si="380"/>
        <v>1</v>
      </c>
      <c r="AD2447" s="2">
        <f>IF(COUNTIF(D$2:D2447,D2447)&gt;1,0,1)</f>
        <v>0</v>
      </c>
      <c r="AG2447" s="2">
        <f t="shared" si="381"/>
        <v>0</v>
      </c>
      <c r="AH2447" s="2">
        <f t="shared" si="387"/>
        <v>0</v>
      </c>
      <c r="AI2447" s="2">
        <f t="shared" si="382"/>
        <v>0</v>
      </c>
      <c r="AJ2447" s="44" t="str">
        <f t="shared" si="383"/>
        <v>05933170K30536962T</v>
      </c>
      <c r="AK2447" s="2">
        <f>IF(COUNTIF(AJ$2:AJ2447,AJ2447)&gt;1,0,1)</f>
        <v>0</v>
      </c>
      <c r="AL2447" s="2">
        <f t="shared" si="384"/>
        <v>0</v>
      </c>
      <c r="AM2447" s="2">
        <f t="shared" si="385"/>
        <v>0</v>
      </c>
      <c r="AN2447" s="2">
        <f t="shared" si="386"/>
        <v>0</v>
      </c>
      <c r="AO2447" s="2" t="str">
        <f>VLOOKUP(D2447,'[1]Matriculados PD 2015_2019'!$D:$F,3,0)</f>
        <v>completo</v>
      </c>
      <c r="AP2447" s="2">
        <f t="shared" si="388"/>
        <v>0</v>
      </c>
      <c r="AQ2447" s="2">
        <f t="shared" si="389"/>
        <v>0</v>
      </c>
    </row>
    <row r="2448" spans="1:43">
      <c r="A2448">
        <v>531</v>
      </c>
      <c r="B2448" s="5" t="s">
        <v>277</v>
      </c>
      <c r="C2448" s="13" t="s">
        <v>120</v>
      </c>
      <c r="D2448" s="13" t="s">
        <v>1261</v>
      </c>
      <c r="E2448" s="13">
        <v>20001404</v>
      </c>
      <c r="F2448" s="13">
        <v>102482</v>
      </c>
      <c r="G2448" s="14" t="s">
        <v>1262</v>
      </c>
      <c r="H2448" s="13" t="s">
        <v>83</v>
      </c>
      <c r="I2448" s="13" t="s">
        <v>74</v>
      </c>
      <c r="J2448" s="14" t="s">
        <v>75</v>
      </c>
      <c r="K2448" s="14" t="s">
        <v>1263</v>
      </c>
      <c r="L2448" s="13">
        <v>2019</v>
      </c>
      <c r="M2448" s="15">
        <v>43854</v>
      </c>
      <c r="N2448" s="16" t="s">
        <v>77</v>
      </c>
      <c r="O2448" s="16">
        <v>0</v>
      </c>
      <c r="P2448" s="16" t="s">
        <v>78</v>
      </c>
      <c r="Q2448" s="16" t="s">
        <v>79</v>
      </c>
      <c r="R2448" s="16" t="s">
        <v>78</v>
      </c>
      <c r="S2448" s="16" t="s">
        <v>78</v>
      </c>
      <c r="T2448" s="14" t="s">
        <v>80</v>
      </c>
      <c r="U2448" s="13" t="s">
        <v>312</v>
      </c>
      <c r="V2448" s="14" t="s">
        <v>313</v>
      </c>
      <c r="W2448" s="13" t="s">
        <v>83</v>
      </c>
      <c r="X2448" s="17" t="s">
        <v>283</v>
      </c>
      <c r="Y2448" s="14">
        <v>50</v>
      </c>
      <c r="Z2448" s="14" t="s">
        <v>314</v>
      </c>
      <c r="AA2448" s="13" t="s">
        <v>99</v>
      </c>
      <c r="AB2448" s="18" t="s">
        <v>100</v>
      </c>
      <c r="AC2448" s="4">
        <f t="shared" si="380"/>
        <v>1</v>
      </c>
      <c r="AD2448" s="2">
        <f>IF(COUNTIF(D$2:D2448,D2448)&gt;1,0,1)</f>
        <v>1</v>
      </c>
      <c r="AG2448" s="2">
        <f t="shared" si="381"/>
        <v>1</v>
      </c>
      <c r="AH2448" s="2">
        <f t="shared" si="387"/>
        <v>0</v>
      </c>
      <c r="AI2448" s="2">
        <f t="shared" si="382"/>
        <v>1</v>
      </c>
      <c r="AJ2448" s="44" t="str">
        <f t="shared" si="383"/>
        <v>45943189E30508275V</v>
      </c>
      <c r="AK2448" s="2">
        <f>IF(COUNTIF(AJ$2:AJ2448,AJ2448)&gt;1,0,1)</f>
        <v>1</v>
      </c>
      <c r="AL2448" s="2">
        <f t="shared" si="384"/>
        <v>1</v>
      </c>
      <c r="AM2448" s="2">
        <f t="shared" si="385"/>
        <v>0</v>
      </c>
      <c r="AN2448" s="2">
        <f t="shared" si="386"/>
        <v>0</v>
      </c>
      <c r="AO2448" s="2" t="str">
        <f>VLOOKUP(D2448,'[1]Matriculados PD 2015_2019'!$D:$F,3,0)</f>
        <v>completo</v>
      </c>
      <c r="AP2448" s="2">
        <f t="shared" si="388"/>
        <v>1</v>
      </c>
      <c r="AQ2448" s="2">
        <f t="shared" si="389"/>
        <v>0</v>
      </c>
    </row>
    <row r="2449" spans="1:43">
      <c r="A2449">
        <v>531</v>
      </c>
      <c r="B2449" s="6" t="s">
        <v>277</v>
      </c>
      <c r="C2449" s="7" t="s">
        <v>120</v>
      </c>
      <c r="D2449" s="7" t="s">
        <v>1261</v>
      </c>
      <c r="E2449" s="7">
        <v>20001404</v>
      </c>
      <c r="F2449" s="7">
        <v>102482</v>
      </c>
      <c r="G2449" s="8" t="s">
        <v>1262</v>
      </c>
      <c r="H2449" s="7" t="s">
        <v>83</v>
      </c>
      <c r="I2449" s="7" t="s">
        <v>74</v>
      </c>
      <c r="J2449" s="8" t="s">
        <v>75</v>
      </c>
      <c r="K2449" s="8" t="s">
        <v>1263</v>
      </c>
      <c r="L2449" s="7">
        <v>2019</v>
      </c>
      <c r="M2449" s="9">
        <v>43854</v>
      </c>
      <c r="N2449" s="10" t="s">
        <v>77</v>
      </c>
      <c r="O2449" s="10">
        <v>0</v>
      </c>
      <c r="P2449" s="10" t="s">
        <v>78</v>
      </c>
      <c r="Q2449" s="10" t="s">
        <v>79</v>
      </c>
      <c r="R2449" s="10" t="s">
        <v>78</v>
      </c>
      <c r="S2449" s="10" t="s">
        <v>78</v>
      </c>
      <c r="T2449" s="8" t="s">
        <v>80</v>
      </c>
      <c r="U2449" s="7" t="s">
        <v>322</v>
      </c>
      <c r="V2449" s="8" t="s">
        <v>323</v>
      </c>
      <c r="W2449" s="7" t="s">
        <v>83</v>
      </c>
      <c r="X2449" s="11" t="s">
        <v>283</v>
      </c>
      <c r="Y2449" s="8">
        <v>50</v>
      </c>
      <c r="Z2449" s="8" t="s">
        <v>314</v>
      </c>
      <c r="AA2449" s="7" t="s">
        <v>99</v>
      </c>
      <c r="AB2449" s="12" t="s">
        <v>100</v>
      </c>
      <c r="AC2449" s="4">
        <f t="shared" si="380"/>
        <v>1</v>
      </c>
      <c r="AD2449" s="2">
        <f>IF(COUNTIF(D$2:D2449,D2449)&gt;1,0,1)</f>
        <v>0</v>
      </c>
      <c r="AG2449" s="2">
        <f t="shared" si="381"/>
        <v>0</v>
      </c>
      <c r="AH2449" s="2">
        <f t="shared" si="387"/>
        <v>0</v>
      </c>
      <c r="AI2449" s="2">
        <f t="shared" si="382"/>
        <v>0</v>
      </c>
      <c r="AJ2449" s="44" t="str">
        <f t="shared" si="383"/>
        <v>45943189E30813254Q</v>
      </c>
      <c r="AK2449" s="2">
        <f>IF(COUNTIF(AJ$2:AJ2449,AJ2449)&gt;1,0,1)</f>
        <v>1</v>
      </c>
      <c r="AL2449" s="2">
        <f t="shared" si="384"/>
        <v>0</v>
      </c>
      <c r="AM2449" s="2">
        <f t="shared" si="385"/>
        <v>0</v>
      </c>
      <c r="AN2449" s="2">
        <f t="shared" si="386"/>
        <v>0</v>
      </c>
      <c r="AO2449" s="2" t="str">
        <f>VLOOKUP(D2449,'[1]Matriculados PD 2015_2019'!$D:$F,3,0)</f>
        <v>completo</v>
      </c>
      <c r="AP2449" s="2">
        <f t="shared" si="388"/>
        <v>0</v>
      </c>
      <c r="AQ2449" s="2">
        <f t="shared" si="389"/>
        <v>0</v>
      </c>
    </row>
    <row r="2450" spans="1:43">
      <c r="A2450">
        <v>531</v>
      </c>
      <c r="B2450" s="5" t="s">
        <v>277</v>
      </c>
      <c r="C2450" s="13" t="s">
        <v>120</v>
      </c>
      <c r="D2450" s="13" t="s">
        <v>1261</v>
      </c>
      <c r="E2450" s="13">
        <v>20001404</v>
      </c>
      <c r="F2450" s="13">
        <v>102482</v>
      </c>
      <c r="G2450" s="14" t="s">
        <v>1262</v>
      </c>
      <c r="H2450" s="13" t="s">
        <v>83</v>
      </c>
      <c r="I2450" s="13" t="s">
        <v>74</v>
      </c>
      <c r="J2450" s="14" t="s">
        <v>75</v>
      </c>
      <c r="K2450" s="14" t="s">
        <v>1263</v>
      </c>
      <c r="L2450" s="13">
        <v>2019</v>
      </c>
      <c r="M2450" s="15">
        <v>43854</v>
      </c>
      <c r="N2450" s="16" t="s">
        <v>77</v>
      </c>
      <c r="O2450" s="16">
        <v>0</v>
      </c>
      <c r="P2450" s="16" t="s">
        <v>78</v>
      </c>
      <c r="Q2450" s="16" t="s">
        <v>79</v>
      </c>
      <c r="R2450" s="16" t="s">
        <v>78</v>
      </c>
      <c r="S2450" s="16" t="s">
        <v>78</v>
      </c>
      <c r="T2450" s="14" t="s">
        <v>90</v>
      </c>
      <c r="U2450" s="13" t="s">
        <v>312</v>
      </c>
      <c r="V2450" s="14" t="s">
        <v>313</v>
      </c>
      <c r="W2450" s="13" t="s">
        <v>83</v>
      </c>
      <c r="X2450" s="17" t="s">
        <v>283</v>
      </c>
      <c r="Y2450" s="14">
        <v>50</v>
      </c>
      <c r="Z2450" s="14" t="s">
        <v>314</v>
      </c>
      <c r="AA2450" s="13" t="s">
        <v>99</v>
      </c>
      <c r="AB2450" s="18" t="s">
        <v>100</v>
      </c>
      <c r="AC2450" s="4">
        <f t="shared" si="380"/>
        <v>1</v>
      </c>
      <c r="AD2450" s="2">
        <f>IF(COUNTIF(D$2:D2450,D2450)&gt;1,0,1)</f>
        <v>0</v>
      </c>
      <c r="AG2450" s="2">
        <f t="shared" si="381"/>
        <v>0</v>
      </c>
      <c r="AH2450" s="2">
        <f t="shared" si="387"/>
        <v>0</v>
      </c>
      <c r="AI2450" s="2">
        <f t="shared" si="382"/>
        <v>0</v>
      </c>
      <c r="AJ2450" s="44" t="str">
        <f t="shared" si="383"/>
        <v>45943189E30508275V</v>
      </c>
      <c r="AK2450" s="2">
        <f>IF(COUNTIF(AJ$2:AJ2450,AJ2450)&gt;1,0,1)</f>
        <v>0</v>
      </c>
      <c r="AL2450" s="2">
        <f t="shared" si="384"/>
        <v>0</v>
      </c>
      <c r="AM2450" s="2">
        <f t="shared" si="385"/>
        <v>0</v>
      </c>
      <c r="AN2450" s="2">
        <f t="shared" si="386"/>
        <v>0</v>
      </c>
      <c r="AO2450" s="2" t="str">
        <f>VLOOKUP(D2450,'[1]Matriculados PD 2015_2019'!$D:$F,3,0)</f>
        <v>completo</v>
      </c>
      <c r="AP2450" s="2">
        <f t="shared" si="388"/>
        <v>0</v>
      </c>
      <c r="AQ2450" s="2">
        <f t="shared" si="389"/>
        <v>0</v>
      </c>
    </row>
    <row r="2451" spans="1:43">
      <c r="A2451">
        <v>532</v>
      </c>
      <c r="B2451" s="6" t="s">
        <v>413</v>
      </c>
      <c r="C2451" s="7" t="s">
        <v>120</v>
      </c>
      <c r="D2451" s="7" t="s">
        <v>1349</v>
      </c>
      <c r="E2451" s="7">
        <v>20005395</v>
      </c>
      <c r="F2451" s="7">
        <v>102483</v>
      </c>
      <c r="G2451" s="8" t="s">
        <v>1350</v>
      </c>
      <c r="H2451" s="7" t="s">
        <v>73</v>
      </c>
      <c r="I2451" s="7" t="s">
        <v>74</v>
      </c>
      <c r="J2451" s="8" t="s">
        <v>75</v>
      </c>
      <c r="K2451" s="8" t="s">
        <v>1351</v>
      </c>
      <c r="L2451" s="7">
        <v>2019</v>
      </c>
      <c r="M2451" s="9">
        <v>43992</v>
      </c>
      <c r="N2451" s="10" t="s">
        <v>77</v>
      </c>
      <c r="O2451" s="10">
        <v>0</v>
      </c>
      <c r="P2451" s="10" t="s">
        <v>78</v>
      </c>
      <c r="Q2451" s="10" t="s">
        <v>78</v>
      </c>
      <c r="R2451" s="10" t="s">
        <v>78</v>
      </c>
      <c r="S2451" s="10" t="s">
        <v>78</v>
      </c>
      <c r="T2451" s="8" t="s">
        <v>80</v>
      </c>
      <c r="U2451" s="7" t="s">
        <v>1352</v>
      </c>
      <c r="V2451" s="8" t="s">
        <v>1353</v>
      </c>
      <c r="W2451" s="7" t="s">
        <v>73</v>
      </c>
      <c r="X2451" s="11" t="s">
        <v>539</v>
      </c>
      <c r="Y2451" s="8">
        <v>200</v>
      </c>
      <c r="Z2451" s="8" t="s">
        <v>540</v>
      </c>
      <c r="AA2451" s="7" t="s">
        <v>263</v>
      </c>
      <c r="AB2451" s="12" t="s">
        <v>264</v>
      </c>
      <c r="AC2451" s="4">
        <f t="shared" si="380"/>
        <v>1</v>
      </c>
      <c r="AD2451" s="2">
        <f>IF(COUNTIF(D$2:D2451,D2451)&gt;1,0,1)</f>
        <v>1</v>
      </c>
      <c r="AG2451" s="2">
        <f t="shared" si="381"/>
        <v>0</v>
      </c>
      <c r="AH2451" s="2">
        <f t="shared" si="387"/>
        <v>0</v>
      </c>
      <c r="AI2451" s="2">
        <f t="shared" si="382"/>
        <v>1</v>
      </c>
      <c r="AJ2451" s="44" t="str">
        <f t="shared" si="383"/>
        <v>31005885E44366389X</v>
      </c>
      <c r="AK2451" s="2">
        <f>IF(COUNTIF(AJ$2:AJ2451,AJ2451)&gt;1,0,1)</f>
        <v>1</v>
      </c>
      <c r="AL2451" s="2">
        <f t="shared" si="384"/>
        <v>1</v>
      </c>
      <c r="AM2451" s="2">
        <f t="shared" si="385"/>
        <v>0</v>
      </c>
      <c r="AN2451" s="2">
        <f t="shared" si="386"/>
        <v>0</v>
      </c>
      <c r="AO2451" s="2" t="str">
        <f>VLOOKUP(D2451,'[1]Matriculados PD 2015_2019'!$D:$F,3,0)</f>
        <v>completo</v>
      </c>
      <c r="AP2451" s="2">
        <f t="shared" si="388"/>
        <v>1</v>
      </c>
      <c r="AQ2451" s="2">
        <f t="shared" si="389"/>
        <v>0</v>
      </c>
    </row>
    <row r="2452" spans="1:43">
      <c r="A2452">
        <v>532</v>
      </c>
      <c r="B2452" s="5" t="s">
        <v>413</v>
      </c>
      <c r="C2452" s="13" t="s">
        <v>120</v>
      </c>
      <c r="D2452" s="13" t="s">
        <v>1349</v>
      </c>
      <c r="E2452" s="13">
        <v>20005395</v>
      </c>
      <c r="F2452" s="13">
        <v>102483</v>
      </c>
      <c r="G2452" s="14" t="s">
        <v>1350</v>
      </c>
      <c r="H2452" s="13" t="s">
        <v>73</v>
      </c>
      <c r="I2452" s="13" t="s">
        <v>74</v>
      </c>
      <c r="J2452" s="14" t="s">
        <v>75</v>
      </c>
      <c r="K2452" s="14" t="s">
        <v>1351</v>
      </c>
      <c r="L2452" s="13">
        <v>2019</v>
      </c>
      <c r="M2452" s="15">
        <v>43992</v>
      </c>
      <c r="N2452" s="16" t="s">
        <v>77</v>
      </c>
      <c r="O2452" s="16">
        <v>0</v>
      </c>
      <c r="P2452" s="16" t="s">
        <v>78</v>
      </c>
      <c r="Q2452" s="16" t="s">
        <v>78</v>
      </c>
      <c r="R2452" s="16" t="s">
        <v>78</v>
      </c>
      <c r="S2452" s="16" t="s">
        <v>78</v>
      </c>
      <c r="T2452" s="14" t="s">
        <v>80</v>
      </c>
      <c r="U2452" s="13" t="s">
        <v>541</v>
      </c>
      <c r="V2452" s="14" t="s">
        <v>542</v>
      </c>
      <c r="W2452" s="13" t="s">
        <v>83</v>
      </c>
      <c r="X2452" s="17" t="s">
        <v>539</v>
      </c>
      <c r="Y2452" s="14">
        <v>200</v>
      </c>
      <c r="Z2452" s="14" t="s">
        <v>540</v>
      </c>
      <c r="AA2452" s="13" t="s">
        <v>263</v>
      </c>
      <c r="AB2452" s="18" t="s">
        <v>264</v>
      </c>
      <c r="AC2452" s="4">
        <f t="shared" si="380"/>
        <v>1</v>
      </c>
      <c r="AD2452" s="2">
        <f>IF(COUNTIF(D$2:D2452,D2452)&gt;1,0,1)</f>
        <v>0</v>
      </c>
      <c r="AG2452" s="2">
        <f t="shared" si="381"/>
        <v>0</v>
      </c>
      <c r="AH2452" s="2">
        <f t="shared" si="387"/>
        <v>0</v>
      </c>
      <c r="AI2452" s="2">
        <f t="shared" si="382"/>
        <v>0</v>
      </c>
      <c r="AJ2452" s="44" t="str">
        <f t="shared" si="383"/>
        <v>31005885E55092071X</v>
      </c>
      <c r="AK2452" s="2">
        <f>IF(COUNTIF(AJ$2:AJ2452,AJ2452)&gt;1,0,1)</f>
        <v>1</v>
      </c>
      <c r="AL2452" s="2">
        <f t="shared" si="384"/>
        <v>0</v>
      </c>
      <c r="AM2452" s="2">
        <f t="shared" si="385"/>
        <v>0</v>
      </c>
      <c r="AN2452" s="2">
        <f t="shared" si="386"/>
        <v>0</v>
      </c>
      <c r="AO2452" s="2" t="str">
        <f>VLOOKUP(D2452,'[1]Matriculados PD 2015_2019'!$D:$F,3,0)</f>
        <v>completo</v>
      </c>
      <c r="AP2452" s="2">
        <f t="shared" si="388"/>
        <v>0</v>
      </c>
      <c r="AQ2452" s="2">
        <f t="shared" si="389"/>
        <v>0</v>
      </c>
    </row>
    <row r="2453" spans="1:43">
      <c r="A2453">
        <v>532</v>
      </c>
      <c r="B2453" s="6" t="s">
        <v>413</v>
      </c>
      <c r="C2453" s="7" t="s">
        <v>120</v>
      </c>
      <c r="D2453" s="7" t="s">
        <v>1349</v>
      </c>
      <c r="E2453" s="7">
        <v>20005395</v>
      </c>
      <c r="F2453" s="7">
        <v>102483</v>
      </c>
      <c r="G2453" s="8" t="s">
        <v>1350</v>
      </c>
      <c r="H2453" s="7" t="s">
        <v>73</v>
      </c>
      <c r="I2453" s="7" t="s">
        <v>74</v>
      </c>
      <c r="J2453" s="8" t="s">
        <v>75</v>
      </c>
      <c r="K2453" s="8" t="s">
        <v>1351</v>
      </c>
      <c r="L2453" s="7">
        <v>2019</v>
      </c>
      <c r="M2453" s="9">
        <v>43992</v>
      </c>
      <c r="N2453" s="10" t="s">
        <v>77</v>
      </c>
      <c r="O2453" s="10">
        <v>0</v>
      </c>
      <c r="P2453" s="10" t="s">
        <v>78</v>
      </c>
      <c r="Q2453" s="10" t="s">
        <v>78</v>
      </c>
      <c r="R2453" s="10" t="s">
        <v>78</v>
      </c>
      <c r="S2453" s="10" t="s">
        <v>78</v>
      </c>
      <c r="T2453" s="8" t="s">
        <v>90</v>
      </c>
      <c r="U2453" s="7" t="s">
        <v>541</v>
      </c>
      <c r="V2453" s="8" t="s">
        <v>542</v>
      </c>
      <c r="W2453" s="7" t="s">
        <v>83</v>
      </c>
      <c r="X2453" s="11" t="s">
        <v>539</v>
      </c>
      <c r="Y2453" s="8">
        <v>200</v>
      </c>
      <c r="Z2453" s="8" t="s">
        <v>540</v>
      </c>
      <c r="AA2453" s="7" t="s">
        <v>263</v>
      </c>
      <c r="AB2453" s="12" t="s">
        <v>264</v>
      </c>
      <c r="AC2453" s="4">
        <f t="shared" si="380"/>
        <v>1</v>
      </c>
      <c r="AD2453" s="2">
        <f>IF(COUNTIF(D$2:D2453,D2453)&gt;1,0,1)</f>
        <v>0</v>
      </c>
      <c r="AG2453" s="2">
        <f t="shared" si="381"/>
        <v>0</v>
      </c>
      <c r="AH2453" s="2">
        <f t="shared" si="387"/>
        <v>0</v>
      </c>
      <c r="AI2453" s="2">
        <f t="shared" si="382"/>
        <v>0</v>
      </c>
      <c r="AJ2453" s="44" t="str">
        <f t="shared" si="383"/>
        <v>31005885E55092071X</v>
      </c>
      <c r="AK2453" s="2">
        <f>IF(COUNTIF(AJ$2:AJ2453,AJ2453)&gt;1,0,1)</f>
        <v>0</v>
      </c>
      <c r="AL2453" s="2">
        <f t="shared" si="384"/>
        <v>0</v>
      </c>
      <c r="AM2453" s="2">
        <f t="shared" si="385"/>
        <v>0</v>
      </c>
      <c r="AN2453" s="2">
        <f t="shared" si="386"/>
        <v>0</v>
      </c>
      <c r="AO2453" s="2" t="str">
        <f>VLOOKUP(D2453,'[1]Matriculados PD 2015_2019'!$D:$F,3,0)</f>
        <v>completo</v>
      </c>
      <c r="AP2453" s="2">
        <f t="shared" si="388"/>
        <v>0</v>
      </c>
      <c r="AQ2453" s="2">
        <f t="shared" si="389"/>
        <v>0</v>
      </c>
    </row>
    <row r="2454" spans="1:43">
      <c r="A2454">
        <v>531</v>
      </c>
      <c r="B2454" s="6" t="s">
        <v>277</v>
      </c>
      <c r="C2454" s="7" t="s">
        <v>120</v>
      </c>
      <c r="D2454" s="7" t="s">
        <v>1264</v>
      </c>
      <c r="E2454" s="7">
        <v>20039542</v>
      </c>
      <c r="F2454" s="7">
        <v>102482</v>
      </c>
      <c r="G2454" s="8" t="s">
        <v>1265</v>
      </c>
      <c r="H2454" s="7" t="s">
        <v>73</v>
      </c>
      <c r="I2454" s="7" t="s">
        <v>74</v>
      </c>
      <c r="J2454" s="8" t="s">
        <v>75</v>
      </c>
      <c r="K2454" s="8" t="s">
        <v>1266</v>
      </c>
      <c r="L2454" s="7">
        <v>2019</v>
      </c>
      <c r="M2454" s="9">
        <v>43819</v>
      </c>
      <c r="N2454" s="10" t="s">
        <v>77</v>
      </c>
      <c r="O2454" s="10">
        <v>0</v>
      </c>
      <c r="P2454" s="10" t="s">
        <v>78</v>
      </c>
      <c r="Q2454" s="10" t="s">
        <v>78</v>
      </c>
      <c r="R2454" s="10" t="s">
        <v>78</v>
      </c>
      <c r="S2454" s="10" t="s">
        <v>78</v>
      </c>
      <c r="T2454" s="8" t="s">
        <v>80</v>
      </c>
      <c r="U2454" s="7" t="s">
        <v>373</v>
      </c>
      <c r="V2454" s="8" t="s">
        <v>374</v>
      </c>
      <c r="W2454" s="7" t="s">
        <v>83</v>
      </c>
      <c r="X2454" s="11"/>
      <c r="Y2454" s="8"/>
      <c r="Z2454" s="8"/>
      <c r="AA2454" s="7"/>
      <c r="AB2454" s="12"/>
      <c r="AC2454" s="4">
        <f t="shared" si="380"/>
        <v>1</v>
      </c>
      <c r="AD2454" s="2">
        <f>IF(COUNTIF(D$2:D2454,D2454)&gt;1,0,1)</f>
        <v>1</v>
      </c>
      <c r="AG2454" s="2">
        <f t="shared" si="381"/>
        <v>0</v>
      </c>
      <c r="AH2454" s="2">
        <f t="shared" si="387"/>
        <v>0</v>
      </c>
      <c r="AI2454" s="2">
        <f t="shared" si="382"/>
        <v>1</v>
      </c>
      <c r="AJ2454" s="44" t="str">
        <f t="shared" si="383"/>
        <v>48953774E30821424K</v>
      </c>
      <c r="AK2454" s="2">
        <f>IF(COUNTIF(AJ$2:AJ2454,AJ2454)&gt;1,0,1)</f>
        <v>1</v>
      </c>
      <c r="AL2454" s="2">
        <f t="shared" si="384"/>
        <v>1</v>
      </c>
      <c r="AM2454" s="2">
        <f t="shared" si="385"/>
        <v>0</v>
      </c>
      <c r="AN2454" s="2">
        <f t="shared" si="386"/>
        <v>0</v>
      </c>
      <c r="AO2454" s="2" t="str">
        <f>VLOOKUP(D2454,'[1]Matriculados PD 2015_2019'!$D:$F,3,0)</f>
        <v>completo</v>
      </c>
      <c r="AP2454" s="2">
        <f t="shared" si="388"/>
        <v>1</v>
      </c>
      <c r="AQ2454" s="2">
        <f t="shared" si="389"/>
        <v>0</v>
      </c>
    </row>
    <row r="2455" spans="1:43">
      <c r="A2455">
        <v>531</v>
      </c>
      <c r="B2455" s="5" t="s">
        <v>277</v>
      </c>
      <c r="C2455" s="13" t="s">
        <v>120</v>
      </c>
      <c r="D2455" s="13" t="s">
        <v>1264</v>
      </c>
      <c r="E2455" s="13">
        <v>20039542</v>
      </c>
      <c r="F2455" s="13">
        <v>102482</v>
      </c>
      <c r="G2455" s="14" t="s">
        <v>1265</v>
      </c>
      <c r="H2455" s="13" t="s">
        <v>73</v>
      </c>
      <c r="I2455" s="13" t="s">
        <v>74</v>
      </c>
      <c r="J2455" s="14" t="s">
        <v>75</v>
      </c>
      <c r="K2455" s="14" t="s">
        <v>1266</v>
      </c>
      <c r="L2455" s="13">
        <v>2019</v>
      </c>
      <c r="M2455" s="15">
        <v>43819</v>
      </c>
      <c r="N2455" s="16" t="s">
        <v>77</v>
      </c>
      <c r="O2455" s="16">
        <v>0</v>
      </c>
      <c r="P2455" s="16" t="s">
        <v>78</v>
      </c>
      <c r="Q2455" s="16" t="s">
        <v>78</v>
      </c>
      <c r="R2455" s="16" t="s">
        <v>78</v>
      </c>
      <c r="S2455" s="16" t="s">
        <v>78</v>
      </c>
      <c r="T2455" s="14" t="s">
        <v>80</v>
      </c>
      <c r="U2455" s="13" t="s">
        <v>375</v>
      </c>
      <c r="V2455" s="14" t="s">
        <v>376</v>
      </c>
      <c r="W2455" s="13" t="s">
        <v>83</v>
      </c>
      <c r="X2455" s="17" t="s">
        <v>2109</v>
      </c>
      <c r="Y2455" s="14">
        <v>610</v>
      </c>
      <c r="Z2455" s="14" t="s">
        <v>294</v>
      </c>
      <c r="AA2455" s="13" t="s">
        <v>79</v>
      </c>
      <c r="AB2455" s="18" t="s">
        <v>86</v>
      </c>
      <c r="AC2455" s="4">
        <f t="shared" si="380"/>
        <v>1</v>
      </c>
      <c r="AD2455" s="2">
        <f>IF(COUNTIF(D$2:D2455,D2455)&gt;1,0,1)</f>
        <v>0</v>
      </c>
      <c r="AG2455" s="2">
        <f t="shared" si="381"/>
        <v>0</v>
      </c>
      <c r="AH2455" s="2">
        <f t="shared" si="387"/>
        <v>0</v>
      </c>
      <c r="AI2455" s="2">
        <f t="shared" si="382"/>
        <v>0</v>
      </c>
      <c r="AJ2455" s="44" t="str">
        <f t="shared" si="383"/>
        <v>48953774E45057432H</v>
      </c>
      <c r="AK2455" s="2">
        <f>IF(COUNTIF(AJ$2:AJ2455,AJ2455)&gt;1,0,1)</f>
        <v>1</v>
      </c>
      <c r="AL2455" s="2">
        <f t="shared" si="384"/>
        <v>0</v>
      </c>
      <c r="AM2455" s="2">
        <f t="shared" si="385"/>
        <v>0</v>
      </c>
      <c r="AN2455" s="2">
        <f t="shared" si="386"/>
        <v>0</v>
      </c>
      <c r="AO2455" s="2" t="str">
        <f>VLOOKUP(D2455,'[1]Matriculados PD 2015_2019'!$D:$F,3,0)</f>
        <v>completo</v>
      </c>
      <c r="AP2455" s="2">
        <f t="shared" si="388"/>
        <v>0</v>
      </c>
      <c r="AQ2455" s="2">
        <f t="shared" si="389"/>
        <v>0</v>
      </c>
    </row>
    <row r="2456" spans="1:43">
      <c r="A2456">
        <v>531</v>
      </c>
      <c r="B2456" s="6" t="s">
        <v>277</v>
      </c>
      <c r="C2456" s="7" t="s">
        <v>120</v>
      </c>
      <c r="D2456" s="7" t="s">
        <v>1264</v>
      </c>
      <c r="E2456" s="7">
        <v>20039542</v>
      </c>
      <c r="F2456" s="7">
        <v>102482</v>
      </c>
      <c r="G2456" s="8" t="s">
        <v>1265</v>
      </c>
      <c r="H2456" s="7" t="s">
        <v>73</v>
      </c>
      <c r="I2456" s="7" t="s">
        <v>74</v>
      </c>
      <c r="J2456" s="8" t="s">
        <v>75</v>
      </c>
      <c r="K2456" s="8" t="s">
        <v>1266</v>
      </c>
      <c r="L2456" s="7">
        <v>2019</v>
      </c>
      <c r="M2456" s="9">
        <v>43819</v>
      </c>
      <c r="N2456" s="10" t="s">
        <v>77</v>
      </c>
      <c r="O2456" s="10">
        <v>0</v>
      </c>
      <c r="P2456" s="10" t="s">
        <v>78</v>
      </c>
      <c r="Q2456" s="10" t="s">
        <v>78</v>
      </c>
      <c r="R2456" s="10" t="s">
        <v>78</v>
      </c>
      <c r="S2456" s="10" t="s">
        <v>78</v>
      </c>
      <c r="T2456" s="8" t="s">
        <v>90</v>
      </c>
      <c r="U2456" s="7" t="s">
        <v>375</v>
      </c>
      <c r="V2456" s="8" t="s">
        <v>376</v>
      </c>
      <c r="W2456" s="7" t="s">
        <v>83</v>
      </c>
      <c r="X2456" s="11" t="s">
        <v>2109</v>
      </c>
      <c r="Y2456" s="8">
        <v>610</v>
      </c>
      <c r="Z2456" s="8" t="s">
        <v>294</v>
      </c>
      <c r="AA2456" s="7" t="s">
        <v>79</v>
      </c>
      <c r="AB2456" s="12" t="s">
        <v>86</v>
      </c>
      <c r="AC2456" s="4">
        <f t="shared" si="380"/>
        <v>1</v>
      </c>
      <c r="AD2456" s="2">
        <f>IF(COUNTIF(D$2:D2456,D2456)&gt;1,0,1)</f>
        <v>0</v>
      </c>
      <c r="AG2456" s="2">
        <f t="shared" si="381"/>
        <v>0</v>
      </c>
      <c r="AH2456" s="2">
        <f t="shared" si="387"/>
        <v>0</v>
      </c>
      <c r="AI2456" s="2">
        <f t="shared" si="382"/>
        <v>0</v>
      </c>
      <c r="AJ2456" s="44" t="str">
        <f t="shared" si="383"/>
        <v>48953774E45057432H</v>
      </c>
      <c r="AK2456" s="2">
        <f>IF(COUNTIF(AJ$2:AJ2456,AJ2456)&gt;1,0,1)</f>
        <v>0</v>
      </c>
      <c r="AL2456" s="2">
        <f t="shared" si="384"/>
        <v>0</v>
      </c>
      <c r="AM2456" s="2">
        <f t="shared" si="385"/>
        <v>0</v>
      </c>
      <c r="AN2456" s="2">
        <f t="shared" si="386"/>
        <v>0</v>
      </c>
      <c r="AO2456" s="2" t="str">
        <f>VLOOKUP(D2456,'[1]Matriculados PD 2015_2019'!$D:$F,3,0)</f>
        <v>completo</v>
      </c>
      <c r="AP2456" s="2">
        <f t="shared" si="388"/>
        <v>0</v>
      </c>
      <c r="AQ2456" s="2">
        <f t="shared" si="389"/>
        <v>0</v>
      </c>
    </row>
    <row r="2457" spans="1:43">
      <c r="A2457">
        <v>540</v>
      </c>
      <c r="B2457" s="5" t="s">
        <v>989</v>
      </c>
      <c r="C2457" s="13" t="s">
        <v>120</v>
      </c>
      <c r="D2457" s="13" t="s">
        <v>1919</v>
      </c>
      <c r="E2457" s="13">
        <v>20053505</v>
      </c>
      <c r="F2457" s="13">
        <v>102491</v>
      </c>
      <c r="G2457" s="14" t="s">
        <v>1920</v>
      </c>
      <c r="H2457" s="13" t="s">
        <v>73</v>
      </c>
      <c r="I2457" s="13" t="s">
        <v>74</v>
      </c>
      <c r="J2457" s="14" t="s">
        <v>75</v>
      </c>
      <c r="K2457" s="14" t="s">
        <v>1921</v>
      </c>
      <c r="L2457" s="13">
        <v>2019</v>
      </c>
      <c r="M2457" s="15">
        <v>43978</v>
      </c>
      <c r="N2457" s="16" t="s">
        <v>77</v>
      </c>
      <c r="O2457" s="16">
        <v>0</v>
      </c>
      <c r="P2457" s="16" t="s">
        <v>78</v>
      </c>
      <c r="Q2457" s="16" t="s">
        <v>79</v>
      </c>
      <c r="R2457" s="16" t="s">
        <v>78</v>
      </c>
      <c r="S2457" s="16" t="s">
        <v>79</v>
      </c>
      <c r="T2457" s="14" t="s">
        <v>80</v>
      </c>
      <c r="U2457" s="13" t="s">
        <v>1922</v>
      </c>
      <c r="V2457" s="14" t="s">
        <v>1923</v>
      </c>
      <c r="W2457" s="13" t="s">
        <v>83</v>
      </c>
      <c r="X2457" s="17" t="s">
        <v>1924</v>
      </c>
      <c r="Y2457" s="14">
        <v>819</v>
      </c>
      <c r="Z2457" s="14" t="s">
        <v>1924</v>
      </c>
      <c r="AA2457" s="13" t="s">
        <v>99</v>
      </c>
      <c r="AB2457" s="18" t="s">
        <v>100</v>
      </c>
      <c r="AC2457" s="4">
        <f t="shared" si="380"/>
        <v>1</v>
      </c>
      <c r="AD2457" s="2">
        <f>IF(COUNTIF(D$2:D2457,D2457)&gt;1,0,1)</f>
        <v>1</v>
      </c>
      <c r="AG2457" s="2">
        <f t="shared" si="381"/>
        <v>1</v>
      </c>
      <c r="AH2457" s="2">
        <f t="shared" si="387"/>
        <v>0</v>
      </c>
      <c r="AI2457" s="2">
        <f t="shared" si="382"/>
        <v>1</v>
      </c>
      <c r="AJ2457" s="44" t="str">
        <f t="shared" si="383"/>
        <v>70418167X30462113Q</v>
      </c>
      <c r="AK2457" s="2">
        <f>IF(COUNTIF(AJ$2:AJ2457,AJ2457)&gt;1,0,1)</f>
        <v>1</v>
      </c>
      <c r="AL2457" s="2">
        <f t="shared" si="384"/>
        <v>1</v>
      </c>
      <c r="AM2457" s="2">
        <f t="shared" si="385"/>
        <v>1</v>
      </c>
      <c r="AN2457" s="2">
        <f t="shared" si="386"/>
        <v>0</v>
      </c>
      <c r="AO2457" s="2" t="str">
        <f>VLOOKUP(D2457,'[1]Matriculados PD 2015_2019'!$D:$F,3,0)</f>
        <v>completo</v>
      </c>
      <c r="AP2457" s="2">
        <f t="shared" si="388"/>
        <v>1</v>
      </c>
      <c r="AQ2457" s="2">
        <f t="shared" si="389"/>
        <v>0</v>
      </c>
    </row>
    <row r="2458" spans="1:43">
      <c r="A2458">
        <v>540</v>
      </c>
      <c r="B2458" s="6" t="s">
        <v>989</v>
      </c>
      <c r="C2458" s="7" t="s">
        <v>120</v>
      </c>
      <c r="D2458" s="7" t="s">
        <v>1919</v>
      </c>
      <c r="E2458" s="7">
        <v>20053505</v>
      </c>
      <c r="F2458" s="7">
        <v>102491</v>
      </c>
      <c r="G2458" s="8" t="s">
        <v>1920</v>
      </c>
      <c r="H2458" s="7" t="s">
        <v>73</v>
      </c>
      <c r="I2458" s="7" t="s">
        <v>74</v>
      </c>
      <c r="J2458" s="8" t="s">
        <v>75</v>
      </c>
      <c r="K2458" s="8" t="s">
        <v>1921</v>
      </c>
      <c r="L2458" s="7">
        <v>2019</v>
      </c>
      <c r="M2458" s="9">
        <v>43978</v>
      </c>
      <c r="N2458" s="10" t="s">
        <v>77</v>
      </c>
      <c r="O2458" s="10">
        <v>0</v>
      </c>
      <c r="P2458" s="10" t="s">
        <v>78</v>
      </c>
      <c r="Q2458" s="10" t="s">
        <v>79</v>
      </c>
      <c r="R2458" s="10" t="s">
        <v>78</v>
      </c>
      <c r="S2458" s="10" t="s">
        <v>79</v>
      </c>
      <c r="T2458" s="8" t="s">
        <v>80</v>
      </c>
      <c r="U2458" s="7" t="s">
        <v>1925</v>
      </c>
      <c r="V2458" s="8" t="s">
        <v>1926</v>
      </c>
      <c r="W2458" s="7"/>
      <c r="X2458" s="11"/>
      <c r="Y2458" s="8"/>
      <c r="Z2458" s="8"/>
      <c r="AA2458" s="7"/>
      <c r="AB2458" s="12"/>
      <c r="AC2458" s="4">
        <f t="shared" si="380"/>
        <v>1</v>
      </c>
      <c r="AD2458" s="2">
        <f>IF(COUNTIF(D$2:D2458,D2458)&gt;1,0,1)</f>
        <v>0</v>
      </c>
      <c r="AG2458" s="2">
        <f t="shared" si="381"/>
        <v>0</v>
      </c>
      <c r="AH2458" s="2">
        <f t="shared" si="387"/>
        <v>0</v>
      </c>
      <c r="AI2458" s="2">
        <f t="shared" si="382"/>
        <v>0</v>
      </c>
      <c r="AJ2458" s="44" t="str">
        <f t="shared" si="383"/>
        <v>70418167X5005894H</v>
      </c>
      <c r="AK2458" s="2">
        <f>IF(COUNTIF(AJ$2:AJ2458,AJ2458)&gt;1,0,1)</f>
        <v>1</v>
      </c>
      <c r="AL2458" s="2">
        <f t="shared" si="384"/>
        <v>0</v>
      </c>
      <c r="AM2458" s="2">
        <f t="shared" si="385"/>
        <v>0</v>
      </c>
      <c r="AN2458" s="2">
        <f t="shared" si="386"/>
        <v>0</v>
      </c>
      <c r="AO2458" s="2" t="str">
        <f>VLOOKUP(D2458,'[1]Matriculados PD 2015_2019'!$D:$F,3,0)</f>
        <v>completo</v>
      </c>
      <c r="AP2458" s="2">
        <f t="shared" si="388"/>
        <v>0</v>
      </c>
      <c r="AQ2458" s="2">
        <f t="shared" si="389"/>
        <v>0</v>
      </c>
    </row>
    <row r="2459" spans="1:43">
      <c r="A2459">
        <v>540</v>
      </c>
      <c r="B2459" s="5" t="s">
        <v>989</v>
      </c>
      <c r="C2459" s="13" t="s">
        <v>120</v>
      </c>
      <c r="D2459" s="13" t="s">
        <v>1919</v>
      </c>
      <c r="E2459" s="13">
        <v>20053505</v>
      </c>
      <c r="F2459" s="13">
        <v>102491</v>
      </c>
      <c r="G2459" s="14" t="s">
        <v>1920</v>
      </c>
      <c r="H2459" s="13" t="s">
        <v>73</v>
      </c>
      <c r="I2459" s="13" t="s">
        <v>74</v>
      </c>
      <c r="J2459" s="14" t="s">
        <v>75</v>
      </c>
      <c r="K2459" s="14" t="s">
        <v>1921</v>
      </c>
      <c r="L2459" s="13">
        <v>2019</v>
      </c>
      <c r="M2459" s="15">
        <v>43978</v>
      </c>
      <c r="N2459" s="16" t="s">
        <v>77</v>
      </c>
      <c r="O2459" s="16">
        <v>0</v>
      </c>
      <c r="P2459" s="16" t="s">
        <v>78</v>
      </c>
      <c r="Q2459" s="16" t="s">
        <v>79</v>
      </c>
      <c r="R2459" s="16" t="s">
        <v>78</v>
      </c>
      <c r="S2459" s="16" t="s">
        <v>79</v>
      </c>
      <c r="T2459" s="14" t="s">
        <v>90</v>
      </c>
      <c r="U2459" s="13" t="s">
        <v>1922</v>
      </c>
      <c r="V2459" s="14" t="s">
        <v>1923</v>
      </c>
      <c r="W2459" s="13" t="s">
        <v>83</v>
      </c>
      <c r="X2459" s="17" t="s">
        <v>1924</v>
      </c>
      <c r="Y2459" s="14">
        <v>819</v>
      </c>
      <c r="Z2459" s="14" t="s">
        <v>1924</v>
      </c>
      <c r="AA2459" s="13" t="s">
        <v>99</v>
      </c>
      <c r="AB2459" s="18" t="s">
        <v>100</v>
      </c>
      <c r="AC2459" s="4">
        <f t="shared" si="380"/>
        <v>1</v>
      </c>
      <c r="AD2459" s="2">
        <f>IF(COUNTIF(D$2:D2459,D2459)&gt;1,0,1)</f>
        <v>0</v>
      </c>
      <c r="AG2459" s="2">
        <f t="shared" si="381"/>
        <v>0</v>
      </c>
      <c r="AH2459" s="2">
        <f t="shared" si="387"/>
        <v>0</v>
      </c>
      <c r="AI2459" s="2">
        <f t="shared" si="382"/>
        <v>0</v>
      </c>
      <c r="AJ2459" s="44" t="str">
        <f t="shared" si="383"/>
        <v>70418167X30462113Q</v>
      </c>
      <c r="AK2459" s="2">
        <f>IF(COUNTIF(AJ$2:AJ2459,AJ2459)&gt;1,0,1)</f>
        <v>0</v>
      </c>
      <c r="AL2459" s="2">
        <f t="shared" si="384"/>
        <v>0</v>
      </c>
      <c r="AM2459" s="2">
        <f t="shared" si="385"/>
        <v>0</v>
      </c>
      <c r="AN2459" s="2">
        <f t="shared" si="386"/>
        <v>0</v>
      </c>
      <c r="AO2459" s="2" t="str">
        <f>VLOOKUP(D2459,'[1]Matriculados PD 2015_2019'!$D:$F,3,0)</f>
        <v>completo</v>
      </c>
      <c r="AP2459" s="2">
        <f t="shared" si="388"/>
        <v>0</v>
      </c>
      <c r="AQ2459" s="2">
        <f t="shared" si="389"/>
        <v>0</v>
      </c>
    </row>
    <row r="2460" spans="1:43">
      <c r="A2460">
        <v>530</v>
      </c>
      <c r="B2460" s="5" t="s">
        <v>1</v>
      </c>
      <c r="C2460" s="13" t="s">
        <v>120</v>
      </c>
      <c r="D2460" s="13" t="s">
        <v>1088</v>
      </c>
      <c r="E2460" s="13">
        <v>10412052</v>
      </c>
      <c r="F2460" s="13">
        <v>102481</v>
      </c>
      <c r="G2460" s="14" t="s">
        <v>1089</v>
      </c>
      <c r="H2460" s="13" t="s">
        <v>83</v>
      </c>
      <c r="I2460" s="13" t="s">
        <v>74</v>
      </c>
      <c r="J2460" s="14" t="s">
        <v>75</v>
      </c>
      <c r="K2460" s="14" t="s">
        <v>1090</v>
      </c>
      <c r="L2460" s="13">
        <v>2019</v>
      </c>
      <c r="M2460" s="15">
        <v>43899</v>
      </c>
      <c r="N2460" s="16" t="s">
        <v>77</v>
      </c>
      <c r="O2460" s="16">
        <v>0</v>
      </c>
      <c r="P2460" s="16" t="s">
        <v>78</v>
      </c>
      <c r="Q2460" s="16" t="s">
        <v>78</v>
      </c>
      <c r="R2460" s="16" t="s">
        <v>78</v>
      </c>
      <c r="S2460" s="16" t="s">
        <v>79</v>
      </c>
      <c r="T2460" s="14" t="s">
        <v>80</v>
      </c>
      <c r="U2460" s="13" t="s">
        <v>1091</v>
      </c>
      <c r="V2460" s="14" t="s">
        <v>1092</v>
      </c>
      <c r="W2460" s="13" t="s">
        <v>73</v>
      </c>
      <c r="X2460" s="17" t="s">
        <v>84</v>
      </c>
      <c r="Y2460" s="14">
        <v>640</v>
      </c>
      <c r="Z2460" s="14" t="s">
        <v>85</v>
      </c>
      <c r="AA2460" s="13" t="s">
        <v>79</v>
      </c>
      <c r="AB2460" s="18" t="s">
        <v>86</v>
      </c>
      <c r="AC2460" s="4">
        <f t="shared" si="380"/>
        <v>1</v>
      </c>
      <c r="AD2460" s="2">
        <f>IF(COUNTIF(D$2:D2460,D2460)&gt;1,0,1)</f>
        <v>1</v>
      </c>
      <c r="AG2460" s="2">
        <f t="shared" si="381"/>
        <v>0</v>
      </c>
      <c r="AH2460" s="2">
        <f t="shared" si="387"/>
        <v>0</v>
      </c>
      <c r="AI2460" s="2">
        <f t="shared" si="382"/>
        <v>1</v>
      </c>
      <c r="AJ2460" s="44" t="str">
        <f t="shared" si="383"/>
        <v>30987625R30534130C</v>
      </c>
      <c r="AK2460" s="2">
        <f>IF(COUNTIF(AJ$2:AJ2460,AJ2460)&gt;1,0,1)</f>
        <v>1</v>
      </c>
      <c r="AL2460" s="2">
        <f t="shared" si="384"/>
        <v>1</v>
      </c>
      <c r="AM2460" s="2">
        <f t="shared" si="385"/>
        <v>1</v>
      </c>
      <c r="AN2460" s="2">
        <f t="shared" si="386"/>
        <v>0</v>
      </c>
      <c r="AO2460" s="2">
        <f>VLOOKUP(D2460,'[1]Matriculados PD 2015_2019'!$D:$F,3,0)</f>
        <v>0</v>
      </c>
      <c r="AP2460" s="2">
        <f t="shared" si="388"/>
        <v>0</v>
      </c>
      <c r="AQ2460" s="2">
        <f t="shared" si="389"/>
        <v>0</v>
      </c>
    </row>
    <row r="2461" spans="1:43">
      <c r="A2461">
        <v>530</v>
      </c>
      <c r="B2461" s="6" t="s">
        <v>1</v>
      </c>
      <c r="C2461" s="7" t="s">
        <v>120</v>
      </c>
      <c r="D2461" s="7" t="s">
        <v>1088</v>
      </c>
      <c r="E2461" s="7">
        <v>10412052</v>
      </c>
      <c r="F2461" s="7">
        <v>102481</v>
      </c>
      <c r="G2461" s="8" t="s">
        <v>1089</v>
      </c>
      <c r="H2461" s="7" t="s">
        <v>83</v>
      </c>
      <c r="I2461" s="7" t="s">
        <v>74</v>
      </c>
      <c r="J2461" s="8" t="s">
        <v>75</v>
      </c>
      <c r="K2461" s="8" t="s">
        <v>1090</v>
      </c>
      <c r="L2461" s="7">
        <v>2019</v>
      </c>
      <c r="M2461" s="9">
        <v>43899</v>
      </c>
      <c r="N2461" s="10" t="s">
        <v>77</v>
      </c>
      <c r="O2461" s="10">
        <v>0</v>
      </c>
      <c r="P2461" s="10" t="s">
        <v>78</v>
      </c>
      <c r="Q2461" s="10" t="s">
        <v>78</v>
      </c>
      <c r="R2461" s="10" t="s">
        <v>78</v>
      </c>
      <c r="S2461" s="10" t="s">
        <v>79</v>
      </c>
      <c r="T2461" s="8" t="s">
        <v>80</v>
      </c>
      <c r="U2461" s="7" t="s">
        <v>1093</v>
      </c>
      <c r="V2461" s="8" t="s">
        <v>1094</v>
      </c>
      <c r="W2461" s="7" t="s">
        <v>83</v>
      </c>
      <c r="X2461" s="11" t="s">
        <v>642</v>
      </c>
      <c r="Y2461" s="8">
        <v>305</v>
      </c>
      <c r="Z2461" s="8" t="s">
        <v>686</v>
      </c>
      <c r="AA2461" s="7" t="s">
        <v>107</v>
      </c>
      <c r="AB2461" s="12" t="s">
        <v>108</v>
      </c>
      <c r="AC2461" s="4">
        <f t="shared" si="380"/>
        <v>1</v>
      </c>
      <c r="AD2461" s="2">
        <f>IF(COUNTIF(D$2:D2461,D2461)&gt;1,0,1)</f>
        <v>0</v>
      </c>
      <c r="AG2461" s="2">
        <f t="shared" si="381"/>
        <v>0</v>
      </c>
      <c r="AH2461" s="2">
        <f t="shared" si="387"/>
        <v>0</v>
      </c>
      <c r="AI2461" s="2">
        <f t="shared" si="382"/>
        <v>0</v>
      </c>
      <c r="AJ2461" s="44" t="str">
        <f t="shared" si="383"/>
        <v>30987625R30793975B</v>
      </c>
      <c r="AK2461" s="2">
        <f>IF(COUNTIF(AJ$2:AJ2461,AJ2461)&gt;1,0,1)</f>
        <v>1</v>
      </c>
      <c r="AL2461" s="2">
        <f t="shared" si="384"/>
        <v>0</v>
      </c>
      <c r="AM2461" s="2">
        <f t="shared" si="385"/>
        <v>0</v>
      </c>
      <c r="AN2461" s="2">
        <f t="shared" si="386"/>
        <v>0</v>
      </c>
      <c r="AO2461" s="2">
        <f>VLOOKUP(D2461,'[1]Matriculados PD 2015_2019'!$D:$F,3,0)</f>
        <v>0</v>
      </c>
      <c r="AP2461" s="2">
        <f t="shared" si="388"/>
        <v>0</v>
      </c>
      <c r="AQ2461" s="2">
        <f t="shared" si="389"/>
        <v>0</v>
      </c>
    </row>
    <row r="2462" spans="1:43">
      <c r="A2462">
        <v>530</v>
      </c>
      <c r="B2462" s="5" t="s">
        <v>1</v>
      </c>
      <c r="C2462" s="13" t="s">
        <v>120</v>
      </c>
      <c r="D2462" s="13" t="s">
        <v>1088</v>
      </c>
      <c r="E2462" s="13">
        <v>10412052</v>
      </c>
      <c r="F2462" s="13">
        <v>102481</v>
      </c>
      <c r="G2462" s="14" t="s">
        <v>1089</v>
      </c>
      <c r="H2462" s="13" t="s">
        <v>83</v>
      </c>
      <c r="I2462" s="13" t="s">
        <v>74</v>
      </c>
      <c r="J2462" s="14" t="s">
        <v>75</v>
      </c>
      <c r="K2462" s="14" t="s">
        <v>1090</v>
      </c>
      <c r="L2462" s="13">
        <v>2019</v>
      </c>
      <c r="M2462" s="15">
        <v>43899</v>
      </c>
      <c r="N2462" s="16" t="s">
        <v>77</v>
      </c>
      <c r="O2462" s="16">
        <v>0</v>
      </c>
      <c r="P2462" s="16" t="s">
        <v>78</v>
      </c>
      <c r="Q2462" s="16" t="s">
        <v>78</v>
      </c>
      <c r="R2462" s="16" t="s">
        <v>78</v>
      </c>
      <c r="S2462" s="16" t="s">
        <v>79</v>
      </c>
      <c r="T2462" s="14" t="s">
        <v>90</v>
      </c>
      <c r="U2462" s="13" t="s">
        <v>1091</v>
      </c>
      <c r="V2462" s="14" t="s">
        <v>1092</v>
      </c>
      <c r="W2462" s="13" t="s">
        <v>73</v>
      </c>
      <c r="X2462" s="17" t="s">
        <v>84</v>
      </c>
      <c r="Y2462" s="14">
        <v>640</v>
      </c>
      <c r="Z2462" s="14" t="s">
        <v>85</v>
      </c>
      <c r="AA2462" s="13" t="s">
        <v>79</v>
      </c>
      <c r="AB2462" s="18" t="s">
        <v>86</v>
      </c>
      <c r="AC2462" s="4">
        <f t="shared" si="380"/>
        <v>1</v>
      </c>
      <c r="AD2462" s="2">
        <f>IF(COUNTIF(D$2:D2462,D2462)&gt;1,0,1)</f>
        <v>0</v>
      </c>
      <c r="AG2462" s="2">
        <f t="shared" si="381"/>
        <v>0</v>
      </c>
      <c r="AH2462" s="2">
        <f t="shared" si="387"/>
        <v>0</v>
      </c>
      <c r="AI2462" s="2">
        <f t="shared" si="382"/>
        <v>0</v>
      </c>
      <c r="AJ2462" s="44" t="str">
        <f t="shared" si="383"/>
        <v>30987625R30534130C</v>
      </c>
      <c r="AK2462" s="2">
        <f>IF(COUNTIF(AJ$2:AJ2462,AJ2462)&gt;1,0,1)</f>
        <v>0</v>
      </c>
      <c r="AL2462" s="2">
        <f t="shared" si="384"/>
        <v>0</v>
      </c>
      <c r="AM2462" s="2">
        <f t="shared" si="385"/>
        <v>0</v>
      </c>
      <c r="AN2462" s="2">
        <f t="shared" si="386"/>
        <v>0</v>
      </c>
      <c r="AO2462" s="2">
        <f>VLOOKUP(D2462,'[1]Matriculados PD 2015_2019'!$D:$F,3,0)</f>
        <v>0</v>
      </c>
      <c r="AP2462" s="2">
        <f t="shared" si="388"/>
        <v>0</v>
      </c>
      <c r="AQ2462" s="2">
        <f t="shared" si="389"/>
        <v>0</v>
      </c>
    </row>
    <row r="2463" spans="1:43">
      <c r="A2463">
        <v>537</v>
      </c>
      <c r="B2463" s="5" t="s">
        <v>807</v>
      </c>
      <c r="C2463" s="13" t="s">
        <v>120</v>
      </c>
      <c r="D2463" s="13" t="s">
        <v>1737</v>
      </c>
      <c r="E2463" s="13">
        <v>10046022</v>
      </c>
      <c r="F2463" s="13">
        <v>102488</v>
      </c>
      <c r="G2463" s="14" t="s">
        <v>1738</v>
      </c>
      <c r="H2463" s="13" t="s">
        <v>73</v>
      </c>
      <c r="I2463" s="13" t="s">
        <v>74</v>
      </c>
      <c r="J2463" s="14" t="s">
        <v>75</v>
      </c>
      <c r="K2463" s="14" t="s">
        <v>1739</v>
      </c>
      <c r="L2463" s="13">
        <v>2019</v>
      </c>
      <c r="M2463" s="15">
        <v>43782</v>
      </c>
      <c r="N2463" s="16" t="s">
        <v>77</v>
      </c>
      <c r="O2463" s="16">
        <v>0</v>
      </c>
      <c r="P2463" s="16" t="s">
        <v>78</v>
      </c>
      <c r="Q2463" s="16" t="s">
        <v>78</v>
      </c>
      <c r="R2463" s="16" t="s">
        <v>78</v>
      </c>
      <c r="S2463" s="16" t="s">
        <v>78</v>
      </c>
      <c r="T2463" s="14" t="s">
        <v>80</v>
      </c>
      <c r="U2463" s="13" t="s">
        <v>1740</v>
      </c>
      <c r="V2463" s="14" t="s">
        <v>1741</v>
      </c>
      <c r="W2463" s="13"/>
      <c r="X2463" s="17"/>
      <c r="Y2463" s="14"/>
      <c r="Z2463" s="14"/>
      <c r="AA2463" s="13"/>
      <c r="AB2463" s="18"/>
      <c r="AC2463" s="4">
        <f t="shared" si="380"/>
        <v>1</v>
      </c>
      <c r="AD2463" s="2">
        <f>IF(COUNTIF(D$2:D2463,D2463)&gt;1,0,1)</f>
        <v>1</v>
      </c>
      <c r="AG2463" s="2">
        <f t="shared" si="381"/>
        <v>0</v>
      </c>
      <c r="AH2463" s="2">
        <f t="shared" si="387"/>
        <v>0</v>
      </c>
      <c r="AI2463" s="2">
        <f t="shared" si="382"/>
        <v>1</v>
      </c>
      <c r="AJ2463" s="44" t="str">
        <f t="shared" si="383"/>
        <v>44359167X30536045A</v>
      </c>
      <c r="AK2463" s="2">
        <f>IF(COUNTIF(AJ$2:AJ2463,AJ2463)&gt;1,0,1)</f>
        <v>1</v>
      </c>
      <c r="AL2463" s="2">
        <f t="shared" si="384"/>
        <v>1</v>
      </c>
      <c r="AM2463" s="2">
        <f t="shared" si="385"/>
        <v>0</v>
      </c>
      <c r="AN2463" s="2">
        <f t="shared" si="386"/>
        <v>0</v>
      </c>
      <c r="AO2463" s="2" t="str">
        <f>VLOOKUP(D2463,'[1]Matriculados PD 2015_2019'!$D:$F,3,0)</f>
        <v>parcial</v>
      </c>
      <c r="AP2463" s="2">
        <f t="shared" si="388"/>
        <v>0</v>
      </c>
      <c r="AQ2463" s="2">
        <f t="shared" si="389"/>
        <v>1</v>
      </c>
    </row>
    <row r="2464" spans="1:43">
      <c r="A2464">
        <v>537</v>
      </c>
      <c r="B2464" s="6" t="s">
        <v>807</v>
      </c>
      <c r="C2464" s="7" t="s">
        <v>120</v>
      </c>
      <c r="D2464" s="7" t="s">
        <v>1737</v>
      </c>
      <c r="E2464" s="7">
        <v>10046022</v>
      </c>
      <c r="F2464" s="7">
        <v>102488</v>
      </c>
      <c r="G2464" s="8" t="s">
        <v>1738</v>
      </c>
      <c r="H2464" s="7" t="s">
        <v>73</v>
      </c>
      <c r="I2464" s="7" t="s">
        <v>74</v>
      </c>
      <c r="J2464" s="8" t="s">
        <v>75</v>
      </c>
      <c r="K2464" s="8" t="s">
        <v>1739</v>
      </c>
      <c r="L2464" s="7">
        <v>2019</v>
      </c>
      <c r="M2464" s="9">
        <v>43782</v>
      </c>
      <c r="N2464" s="10" t="s">
        <v>77</v>
      </c>
      <c r="O2464" s="10">
        <v>0</v>
      </c>
      <c r="P2464" s="10" t="s">
        <v>78</v>
      </c>
      <c r="Q2464" s="10" t="s">
        <v>78</v>
      </c>
      <c r="R2464" s="10" t="s">
        <v>78</v>
      </c>
      <c r="S2464" s="10" t="s">
        <v>78</v>
      </c>
      <c r="T2464" s="8" t="s">
        <v>80</v>
      </c>
      <c r="U2464" s="7" t="s">
        <v>1694</v>
      </c>
      <c r="V2464" s="8" t="s">
        <v>1695</v>
      </c>
      <c r="W2464" s="7" t="s">
        <v>83</v>
      </c>
      <c r="X2464" s="11" t="s">
        <v>814</v>
      </c>
      <c r="Y2464" s="8">
        <v>345</v>
      </c>
      <c r="Z2464" s="8" t="s">
        <v>815</v>
      </c>
      <c r="AA2464" s="7" t="s">
        <v>781</v>
      </c>
      <c r="AB2464" s="12" t="s">
        <v>782</v>
      </c>
      <c r="AC2464" s="4">
        <f t="shared" si="380"/>
        <v>1</v>
      </c>
      <c r="AD2464" s="2">
        <f>IF(COUNTIF(D$2:D2464,D2464)&gt;1,0,1)</f>
        <v>0</v>
      </c>
      <c r="AG2464" s="2">
        <f t="shared" si="381"/>
        <v>0</v>
      </c>
      <c r="AH2464" s="2">
        <f t="shared" si="387"/>
        <v>0</v>
      </c>
      <c r="AI2464" s="2">
        <f t="shared" si="382"/>
        <v>0</v>
      </c>
      <c r="AJ2464" s="44" t="str">
        <f t="shared" si="383"/>
        <v>44359167X34000170Y</v>
      </c>
      <c r="AK2464" s="2">
        <f>IF(COUNTIF(AJ$2:AJ2464,AJ2464)&gt;1,0,1)</f>
        <v>1</v>
      </c>
      <c r="AL2464" s="2">
        <f t="shared" si="384"/>
        <v>0</v>
      </c>
      <c r="AM2464" s="2">
        <f t="shared" si="385"/>
        <v>0</v>
      </c>
      <c r="AN2464" s="2">
        <f t="shared" si="386"/>
        <v>0</v>
      </c>
      <c r="AO2464" s="2" t="str">
        <f>VLOOKUP(D2464,'[1]Matriculados PD 2015_2019'!$D:$F,3,0)</f>
        <v>parcial</v>
      </c>
      <c r="AP2464" s="2">
        <f t="shared" si="388"/>
        <v>0</v>
      </c>
      <c r="AQ2464" s="2">
        <f t="shared" si="389"/>
        <v>0</v>
      </c>
    </row>
    <row r="2465" spans="1:43">
      <c r="A2465">
        <v>537</v>
      </c>
      <c r="B2465" s="5" t="s">
        <v>807</v>
      </c>
      <c r="C2465" s="13" t="s">
        <v>120</v>
      </c>
      <c r="D2465" s="13" t="s">
        <v>1737</v>
      </c>
      <c r="E2465" s="13">
        <v>10046022</v>
      </c>
      <c r="F2465" s="13">
        <v>102488</v>
      </c>
      <c r="G2465" s="14" t="s">
        <v>1738</v>
      </c>
      <c r="H2465" s="13" t="s">
        <v>73</v>
      </c>
      <c r="I2465" s="13" t="s">
        <v>74</v>
      </c>
      <c r="J2465" s="14" t="s">
        <v>75</v>
      </c>
      <c r="K2465" s="14" t="s">
        <v>1739</v>
      </c>
      <c r="L2465" s="13">
        <v>2019</v>
      </c>
      <c r="M2465" s="15">
        <v>43782</v>
      </c>
      <c r="N2465" s="16" t="s">
        <v>77</v>
      </c>
      <c r="O2465" s="16">
        <v>0</v>
      </c>
      <c r="P2465" s="16" t="s">
        <v>78</v>
      </c>
      <c r="Q2465" s="16" t="s">
        <v>78</v>
      </c>
      <c r="R2465" s="16" t="s">
        <v>78</v>
      </c>
      <c r="S2465" s="16" t="s">
        <v>78</v>
      </c>
      <c r="T2465" s="14" t="s">
        <v>90</v>
      </c>
      <c r="U2465" s="13" t="s">
        <v>1694</v>
      </c>
      <c r="V2465" s="14" t="s">
        <v>1695</v>
      </c>
      <c r="W2465" s="13" t="s">
        <v>83</v>
      </c>
      <c r="X2465" s="17" t="s">
        <v>814</v>
      </c>
      <c r="Y2465" s="14">
        <v>345</v>
      </c>
      <c r="Z2465" s="14" t="s">
        <v>815</v>
      </c>
      <c r="AA2465" s="13" t="s">
        <v>781</v>
      </c>
      <c r="AB2465" s="18" t="s">
        <v>782</v>
      </c>
      <c r="AC2465" s="4">
        <f t="shared" si="380"/>
        <v>1</v>
      </c>
      <c r="AD2465" s="2">
        <f>IF(COUNTIF(D$2:D2465,D2465)&gt;1,0,1)</f>
        <v>0</v>
      </c>
      <c r="AG2465" s="2">
        <f t="shared" si="381"/>
        <v>0</v>
      </c>
      <c r="AH2465" s="2">
        <f t="shared" si="387"/>
        <v>0</v>
      </c>
      <c r="AI2465" s="2">
        <f t="shared" si="382"/>
        <v>0</v>
      </c>
      <c r="AJ2465" s="44" t="str">
        <f t="shared" si="383"/>
        <v>44359167X34000170Y</v>
      </c>
      <c r="AK2465" s="2">
        <f>IF(COUNTIF(AJ$2:AJ2465,AJ2465)&gt;1,0,1)</f>
        <v>0</v>
      </c>
      <c r="AL2465" s="2">
        <f t="shared" si="384"/>
        <v>0</v>
      </c>
      <c r="AM2465" s="2">
        <f t="shared" si="385"/>
        <v>0</v>
      </c>
      <c r="AN2465" s="2">
        <f t="shared" si="386"/>
        <v>0</v>
      </c>
      <c r="AO2465" s="2" t="str">
        <f>VLOOKUP(D2465,'[1]Matriculados PD 2015_2019'!$D:$F,3,0)</f>
        <v>parcial</v>
      </c>
      <c r="AP2465" s="2">
        <f t="shared" si="388"/>
        <v>0</v>
      </c>
      <c r="AQ2465" s="2">
        <f t="shared" si="389"/>
        <v>0</v>
      </c>
    </row>
    <row r="2466" spans="1:43">
      <c r="A2466">
        <v>536</v>
      </c>
      <c r="B2466" s="5" t="s">
        <v>636</v>
      </c>
      <c r="C2466" s="13" t="s">
        <v>120</v>
      </c>
      <c r="D2466" s="13" t="s">
        <v>1534</v>
      </c>
      <c r="E2466" s="13">
        <v>20017994</v>
      </c>
      <c r="F2466" s="13">
        <v>102487</v>
      </c>
      <c r="G2466" s="14" t="s">
        <v>1535</v>
      </c>
      <c r="H2466" s="13" t="s">
        <v>83</v>
      </c>
      <c r="I2466" s="13" t="s">
        <v>74</v>
      </c>
      <c r="J2466" s="14" t="s">
        <v>75</v>
      </c>
      <c r="K2466" s="14" t="s">
        <v>1536</v>
      </c>
      <c r="L2466" s="13">
        <v>2019</v>
      </c>
      <c r="M2466" s="15">
        <v>44092</v>
      </c>
      <c r="N2466" s="16" t="s">
        <v>77</v>
      </c>
      <c r="O2466" s="16">
        <v>0</v>
      </c>
      <c r="P2466" s="16" t="s">
        <v>78</v>
      </c>
      <c r="Q2466" s="16" t="s">
        <v>78</v>
      </c>
      <c r="R2466" s="16" t="s">
        <v>78</v>
      </c>
      <c r="S2466" s="16" t="s">
        <v>78</v>
      </c>
      <c r="T2466" s="14" t="s">
        <v>80</v>
      </c>
      <c r="U2466" s="13" t="s">
        <v>1537</v>
      </c>
      <c r="V2466" s="14" t="s">
        <v>1538</v>
      </c>
      <c r="W2466" s="13"/>
      <c r="X2466" s="17"/>
      <c r="Y2466" s="14"/>
      <c r="Z2466" s="14"/>
      <c r="AA2466" s="13"/>
      <c r="AB2466" s="18"/>
      <c r="AC2466" s="4">
        <f t="shared" si="380"/>
        <v>1</v>
      </c>
      <c r="AD2466" s="2">
        <f>IF(COUNTIF(D$2:D2466,D2466)&gt;1,0,1)</f>
        <v>1</v>
      </c>
      <c r="AG2466" s="2">
        <f t="shared" si="381"/>
        <v>0</v>
      </c>
      <c r="AH2466" s="2">
        <f t="shared" si="387"/>
        <v>0</v>
      </c>
      <c r="AI2466" s="2">
        <f t="shared" si="382"/>
        <v>1</v>
      </c>
      <c r="AJ2466" s="44" t="str">
        <f t="shared" si="383"/>
        <v>25698843T23790628J</v>
      </c>
      <c r="AK2466" s="2">
        <f>IF(COUNTIF(AJ$2:AJ2466,AJ2466)&gt;1,0,1)</f>
        <v>1</v>
      </c>
      <c r="AL2466" s="2">
        <f t="shared" si="384"/>
        <v>1</v>
      </c>
      <c r="AM2466" s="2">
        <f t="shared" si="385"/>
        <v>0</v>
      </c>
      <c r="AN2466" s="2">
        <f t="shared" si="386"/>
        <v>0</v>
      </c>
      <c r="AO2466" s="2" t="str">
        <f>VLOOKUP(D2466,'[1]Matriculados PD 2015_2019'!$D:$F,3,0)</f>
        <v>completo</v>
      </c>
      <c r="AP2466" s="2">
        <f t="shared" si="388"/>
        <v>1</v>
      </c>
      <c r="AQ2466" s="2">
        <f t="shared" si="389"/>
        <v>0</v>
      </c>
    </row>
    <row r="2467" spans="1:43">
      <c r="A2467">
        <v>536</v>
      </c>
      <c r="B2467" s="6" t="s">
        <v>636</v>
      </c>
      <c r="C2467" s="7" t="s">
        <v>120</v>
      </c>
      <c r="D2467" s="7" t="s">
        <v>1534</v>
      </c>
      <c r="E2467" s="7">
        <v>20017994</v>
      </c>
      <c r="F2467" s="7">
        <v>102487</v>
      </c>
      <c r="G2467" s="8" t="s">
        <v>1535</v>
      </c>
      <c r="H2467" s="7" t="s">
        <v>83</v>
      </c>
      <c r="I2467" s="7" t="s">
        <v>74</v>
      </c>
      <c r="J2467" s="8" t="s">
        <v>75</v>
      </c>
      <c r="K2467" s="8" t="s">
        <v>1536</v>
      </c>
      <c r="L2467" s="7">
        <v>2019</v>
      </c>
      <c r="M2467" s="9">
        <v>44092</v>
      </c>
      <c r="N2467" s="10" t="s">
        <v>77</v>
      </c>
      <c r="O2467" s="10">
        <v>0</v>
      </c>
      <c r="P2467" s="10" t="s">
        <v>78</v>
      </c>
      <c r="Q2467" s="10" t="s">
        <v>78</v>
      </c>
      <c r="R2467" s="10" t="s">
        <v>78</v>
      </c>
      <c r="S2467" s="10" t="s">
        <v>78</v>
      </c>
      <c r="T2467" s="8" t="s">
        <v>80</v>
      </c>
      <c r="U2467" s="7" t="s">
        <v>665</v>
      </c>
      <c r="V2467" s="8" t="s">
        <v>666</v>
      </c>
      <c r="W2467" s="7" t="s">
        <v>83</v>
      </c>
      <c r="X2467" s="11" t="s">
        <v>626</v>
      </c>
      <c r="Y2467" s="8">
        <v>510</v>
      </c>
      <c r="Z2467" s="8" t="s">
        <v>667</v>
      </c>
      <c r="AA2467" s="7" t="s">
        <v>107</v>
      </c>
      <c r="AB2467" s="12" t="s">
        <v>108</v>
      </c>
      <c r="AC2467" s="4">
        <f t="shared" si="380"/>
        <v>1</v>
      </c>
      <c r="AD2467" s="2">
        <f>IF(COUNTIF(D$2:D2467,D2467)&gt;1,0,1)</f>
        <v>0</v>
      </c>
      <c r="AG2467" s="2">
        <f t="shared" si="381"/>
        <v>0</v>
      </c>
      <c r="AH2467" s="2">
        <f t="shared" si="387"/>
        <v>0</v>
      </c>
      <c r="AI2467" s="2">
        <f t="shared" si="382"/>
        <v>0</v>
      </c>
      <c r="AJ2467" s="44" t="str">
        <f t="shared" si="383"/>
        <v>25698843T45736786K</v>
      </c>
      <c r="AK2467" s="2">
        <f>IF(COUNTIF(AJ$2:AJ2467,AJ2467)&gt;1,0,1)</f>
        <v>1</v>
      </c>
      <c r="AL2467" s="2">
        <f t="shared" si="384"/>
        <v>0</v>
      </c>
      <c r="AM2467" s="2">
        <f t="shared" si="385"/>
        <v>0</v>
      </c>
      <c r="AN2467" s="2">
        <f t="shared" si="386"/>
        <v>0</v>
      </c>
      <c r="AO2467" s="2" t="str">
        <f>VLOOKUP(D2467,'[1]Matriculados PD 2015_2019'!$D:$F,3,0)</f>
        <v>completo</v>
      </c>
      <c r="AP2467" s="2">
        <f t="shared" si="388"/>
        <v>0</v>
      </c>
      <c r="AQ2467" s="2">
        <f t="shared" si="389"/>
        <v>0</v>
      </c>
    </row>
    <row r="2468" spans="1:43">
      <c r="A2468">
        <v>536</v>
      </c>
      <c r="B2468" s="5" t="s">
        <v>636</v>
      </c>
      <c r="C2468" s="13" t="s">
        <v>120</v>
      </c>
      <c r="D2468" s="13" t="s">
        <v>1534</v>
      </c>
      <c r="E2468" s="13">
        <v>20017994</v>
      </c>
      <c r="F2468" s="13">
        <v>102487</v>
      </c>
      <c r="G2468" s="14" t="s">
        <v>1535</v>
      </c>
      <c r="H2468" s="13" t="s">
        <v>83</v>
      </c>
      <c r="I2468" s="13" t="s">
        <v>74</v>
      </c>
      <c r="J2468" s="14" t="s">
        <v>75</v>
      </c>
      <c r="K2468" s="14" t="s">
        <v>1536</v>
      </c>
      <c r="L2468" s="13">
        <v>2019</v>
      </c>
      <c r="M2468" s="15">
        <v>44092</v>
      </c>
      <c r="N2468" s="16" t="s">
        <v>77</v>
      </c>
      <c r="O2468" s="16">
        <v>0</v>
      </c>
      <c r="P2468" s="16" t="s">
        <v>78</v>
      </c>
      <c r="Q2468" s="16" t="s">
        <v>78</v>
      </c>
      <c r="R2468" s="16" t="s">
        <v>78</v>
      </c>
      <c r="S2468" s="16" t="s">
        <v>78</v>
      </c>
      <c r="T2468" s="14" t="s">
        <v>80</v>
      </c>
      <c r="U2468" s="13" t="s">
        <v>668</v>
      </c>
      <c r="V2468" s="14" t="s">
        <v>669</v>
      </c>
      <c r="W2468" s="13" t="s">
        <v>83</v>
      </c>
      <c r="X2468" s="17" t="s">
        <v>626</v>
      </c>
      <c r="Y2468" s="14">
        <v>510</v>
      </c>
      <c r="Z2468" s="14" t="s">
        <v>667</v>
      </c>
      <c r="AA2468" s="13" t="s">
        <v>107</v>
      </c>
      <c r="AB2468" s="18" t="s">
        <v>108</v>
      </c>
      <c r="AC2468" s="4">
        <f t="shared" si="380"/>
        <v>1</v>
      </c>
      <c r="AD2468" s="2">
        <f>IF(COUNTIF(D$2:D2468,D2468)&gt;1,0,1)</f>
        <v>0</v>
      </c>
      <c r="AG2468" s="2">
        <f t="shared" si="381"/>
        <v>0</v>
      </c>
      <c r="AH2468" s="2">
        <f t="shared" si="387"/>
        <v>0</v>
      </c>
      <c r="AI2468" s="2">
        <f t="shared" si="382"/>
        <v>0</v>
      </c>
      <c r="AJ2468" s="44" t="str">
        <f t="shared" si="383"/>
        <v>25698843T51926506G</v>
      </c>
      <c r="AK2468" s="2">
        <f>IF(COUNTIF(AJ$2:AJ2468,AJ2468)&gt;1,0,1)</f>
        <v>1</v>
      </c>
      <c r="AL2468" s="2">
        <f t="shared" si="384"/>
        <v>0</v>
      </c>
      <c r="AM2468" s="2">
        <f t="shared" si="385"/>
        <v>0</v>
      </c>
      <c r="AN2468" s="2">
        <f t="shared" si="386"/>
        <v>0</v>
      </c>
      <c r="AO2468" s="2" t="str">
        <f>VLOOKUP(D2468,'[1]Matriculados PD 2015_2019'!$D:$F,3,0)</f>
        <v>completo</v>
      </c>
      <c r="AP2468" s="2">
        <f t="shared" si="388"/>
        <v>0</v>
      </c>
      <c r="AQ2468" s="2">
        <f t="shared" si="389"/>
        <v>0</v>
      </c>
    </row>
    <row r="2469" spans="1:43">
      <c r="A2469">
        <v>536</v>
      </c>
      <c r="B2469" s="6" t="s">
        <v>636</v>
      </c>
      <c r="C2469" s="7" t="s">
        <v>120</v>
      </c>
      <c r="D2469" s="7" t="s">
        <v>1534</v>
      </c>
      <c r="E2469" s="7">
        <v>20017994</v>
      </c>
      <c r="F2469" s="7">
        <v>102487</v>
      </c>
      <c r="G2469" s="8" t="s">
        <v>1535</v>
      </c>
      <c r="H2469" s="7" t="s">
        <v>83</v>
      </c>
      <c r="I2469" s="7" t="s">
        <v>74</v>
      </c>
      <c r="J2469" s="8" t="s">
        <v>75</v>
      </c>
      <c r="K2469" s="8" t="s">
        <v>1536</v>
      </c>
      <c r="L2469" s="7">
        <v>2019</v>
      </c>
      <c r="M2469" s="9">
        <v>44092</v>
      </c>
      <c r="N2469" s="10" t="s">
        <v>77</v>
      </c>
      <c r="O2469" s="10">
        <v>0</v>
      </c>
      <c r="P2469" s="10" t="s">
        <v>78</v>
      </c>
      <c r="Q2469" s="10" t="s">
        <v>78</v>
      </c>
      <c r="R2469" s="10" t="s">
        <v>78</v>
      </c>
      <c r="S2469" s="10" t="s">
        <v>78</v>
      </c>
      <c r="T2469" s="8" t="s">
        <v>90</v>
      </c>
      <c r="U2469" s="7" t="s">
        <v>668</v>
      </c>
      <c r="V2469" s="8" t="s">
        <v>669</v>
      </c>
      <c r="W2469" s="7" t="s">
        <v>83</v>
      </c>
      <c r="X2469" s="11" t="s">
        <v>626</v>
      </c>
      <c r="Y2469" s="8">
        <v>510</v>
      </c>
      <c r="Z2469" s="8" t="s">
        <v>667</v>
      </c>
      <c r="AA2469" s="7" t="s">
        <v>107</v>
      </c>
      <c r="AB2469" s="12" t="s">
        <v>108</v>
      </c>
      <c r="AC2469" s="4">
        <f t="shared" si="380"/>
        <v>1</v>
      </c>
      <c r="AD2469" s="2">
        <f>IF(COUNTIF(D$2:D2469,D2469)&gt;1,0,1)</f>
        <v>0</v>
      </c>
      <c r="AG2469" s="2">
        <f t="shared" si="381"/>
        <v>0</v>
      </c>
      <c r="AH2469" s="2">
        <f t="shared" si="387"/>
        <v>0</v>
      </c>
      <c r="AI2469" s="2">
        <f t="shared" si="382"/>
        <v>0</v>
      </c>
      <c r="AJ2469" s="44" t="str">
        <f t="shared" si="383"/>
        <v>25698843T51926506G</v>
      </c>
      <c r="AK2469" s="2">
        <f>IF(COUNTIF(AJ$2:AJ2469,AJ2469)&gt;1,0,1)</f>
        <v>0</v>
      </c>
      <c r="AL2469" s="2">
        <f t="shared" si="384"/>
        <v>0</v>
      </c>
      <c r="AM2469" s="2">
        <f t="shared" si="385"/>
        <v>0</v>
      </c>
      <c r="AN2469" s="2">
        <f t="shared" si="386"/>
        <v>0</v>
      </c>
      <c r="AO2469" s="2" t="str">
        <f>VLOOKUP(D2469,'[1]Matriculados PD 2015_2019'!$D:$F,3,0)</f>
        <v>completo</v>
      </c>
      <c r="AP2469" s="2">
        <f t="shared" si="388"/>
        <v>0</v>
      </c>
      <c r="AQ2469" s="2">
        <f t="shared" si="389"/>
        <v>0</v>
      </c>
    </row>
    <row r="2470" spans="1:43">
      <c r="A2470">
        <v>534</v>
      </c>
      <c r="B2470" s="5" t="s">
        <v>620</v>
      </c>
      <c r="C2470" s="13" t="s">
        <v>120</v>
      </c>
      <c r="D2470" s="13" t="s">
        <v>1488</v>
      </c>
      <c r="E2470" s="13">
        <v>10369355</v>
      </c>
      <c r="F2470" s="13">
        <v>102485</v>
      </c>
      <c r="G2470" s="14" t="s">
        <v>1489</v>
      </c>
      <c r="H2470" s="13" t="s">
        <v>73</v>
      </c>
      <c r="I2470" s="13" t="s">
        <v>74</v>
      </c>
      <c r="J2470" s="14" t="s">
        <v>75</v>
      </c>
      <c r="K2470" s="14" t="s">
        <v>1490</v>
      </c>
      <c r="L2470" s="13">
        <v>2019</v>
      </c>
      <c r="M2470" s="15">
        <v>43784</v>
      </c>
      <c r="N2470" s="16" t="s">
        <v>77</v>
      </c>
      <c r="O2470" s="16">
        <v>0</v>
      </c>
      <c r="P2470" s="16" t="s">
        <v>78</v>
      </c>
      <c r="Q2470" s="16" t="s">
        <v>78</v>
      </c>
      <c r="R2470" s="16" t="s">
        <v>78</v>
      </c>
      <c r="S2470" s="16" t="s">
        <v>78</v>
      </c>
      <c r="T2470" s="14" t="s">
        <v>80</v>
      </c>
      <c r="U2470" s="13" t="s">
        <v>1491</v>
      </c>
      <c r="V2470" s="14" t="s">
        <v>1492</v>
      </c>
      <c r="W2470" s="13"/>
      <c r="X2470" s="17"/>
      <c r="Y2470" s="14"/>
      <c r="Z2470" s="14"/>
      <c r="AA2470" s="13"/>
      <c r="AB2470" s="18"/>
      <c r="AC2470" s="4">
        <f t="shared" si="380"/>
        <v>1</v>
      </c>
      <c r="AD2470" s="2">
        <f>IF(COUNTIF(D$2:D2470,D2470)&gt;1,0,1)</f>
        <v>1</v>
      </c>
      <c r="AG2470" s="2">
        <f t="shared" si="381"/>
        <v>0</v>
      </c>
      <c r="AH2470" s="2">
        <f t="shared" si="387"/>
        <v>0</v>
      </c>
      <c r="AI2470" s="2">
        <f t="shared" si="382"/>
        <v>1</v>
      </c>
      <c r="AJ2470" s="44" t="str">
        <f t="shared" si="383"/>
        <v>26972705F26975636V</v>
      </c>
      <c r="AK2470" s="2">
        <f>IF(COUNTIF(AJ$2:AJ2470,AJ2470)&gt;1,0,1)</f>
        <v>1</v>
      </c>
      <c r="AL2470" s="2">
        <f t="shared" si="384"/>
        <v>1</v>
      </c>
      <c r="AM2470" s="2">
        <f t="shared" si="385"/>
        <v>0</v>
      </c>
      <c r="AN2470" s="2">
        <f t="shared" si="386"/>
        <v>0</v>
      </c>
      <c r="AO2470" s="2" t="str">
        <f>VLOOKUP(D2470,'[1]Matriculados PD 2015_2019'!$D:$F,3,0)</f>
        <v>completo</v>
      </c>
      <c r="AP2470" s="2">
        <f t="shared" si="388"/>
        <v>1</v>
      </c>
      <c r="AQ2470" s="2">
        <f t="shared" si="389"/>
        <v>0</v>
      </c>
    </row>
    <row r="2471" spans="1:43">
      <c r="A2471">
        <v>534</v>
      </c>
      <c r="B2471" s="6" t="s">
        <v>620</v>
      </c>
      <c r="C2471" s="7" t="s">
        <v>120</v>
      </c>
      <c r="D2471" s="7" t="s">
        <v>1488</v>
      </c>
      <c r="E2471" s="7">
        <v>10369355</v>
      </c>
      <c r="F2471" s="7">
        <v>102485</v>
      </c>
      <c r="G2471" s="8" t="s">
        <v>1489</v>
      </c>
      <c r="H2471" s="7" t="s">
        <v>73</v>
      </c>
      <c r="I2471" s="7" t="s">
        <v>74</v>
      </c>
      <c r="J2471" s="8" t="s">
        <v>75</v>
      </c>
      <c r="K2471" s="8" t="s">
        <v>1490</v>
      </c>
      <c r="L2471" s="7">
        <v>2019</v>
      </c>
      <c r="M2471" s="9">
        <v>43784</v>
      </c>
      <c r="N2471" s="10" t="s">
        <v>77</v>
      </c>
      <c r="O2471" s="10">
        <v>0</v>
      </c>
      <c r="P2471" s="10" t="s">
        <v>78</v>
      </c>
      <c r="Q2471" s="10" t="s">
        <v>78</v>
      </c>
      <c r="R2471" s="10" t="s">
        <v>78</v>
      </c>
      <c r="S2471" s="10" t="s">
        <v>78</v>
      </c>
      <c r="T2471" s="8" t="s">
        <v>80</v>
      </c>
      <c r="U2471" s="7" t="s">
        <v>1493</v>
      </c>
      <c r="V2471" s="8" t="s">
        <v>1494</v>
      </c>
      <c r="W2471" s="7" t="s">
        <v>73</v>
      </c>
      <c r="X2471" s="11" t="s">
        <v>105</v>
      </c>
      <c r="Y2471" s="8">
        <v>540</v>
      </c>
      <c r="Z2471" s="8" t="s">
        <v>635</v>
      </c>
      <c r="AA2471" s="7" t="s">
        <v>107</v>
      </c>
      <c r="AB2471" s="12" t="s">
        <v>108</v>
      </c>
      <c r="AC2471" s="4">
        <f t="shared" si="380"/>
        <v>1</v>
      </c>
      <c r="AD2471" s="2">
        <f>IF(COUNTIF(D$2:D2471,D2471)&gt;1,0,1)</f>
        <v>0</v>
      </c>
      <c r="AG2471" s="2">
        <f t="shared" si="381"/>
        <v>0</v>
      </c>
      <c r="AH2471" s="2">
        <f t="shared" si="387"/>
        <v>0</v>
      </c>
      <c r="AI2471" s="2">
        <f t="shared" si="382"/>
        <v>0</v>
      </c>
      <c r="AJ2471" s="44" t="str">
        <f t="shared" si="383"/>
        <v>26972705F30534116Y</v>
      </c>
      <c r="AK2471" s="2">
        <f>IF(COUNTIF(AJ$2:AJ2471,AJ2471)&gt;1,0,1)</f>
        <v>1</v>
      </c>
      <c r="AL2471" s="2">
        <f t="shared" si="384"/>
        <v>0</v>
      </c>
      <c r="AM2471" s="2">
        <f t="shared" si="385"/>
        <v>0</v>
      </c>
      <c r="AN2471" s="2">
        <f t="shared" si="386"/>
        <v>0</v>
      </c>
      <c r="AO2471" s="2" t="str">
        <f>VLOOKUP(D2471,'[1]Matriculados PD 2015_2019'!$D:$F,3,0)</f>
        <v>completo</v>
      </c>
      <c r="AP2471" s="2">
        <f t="shared" si="388"/>
        <v>0</v>
      </c>
      <c r="AQ2471" s="2">
        <f t="shared" si="389"/>
        <v>0</v>
      </c>
    </row>
    <row r="2472" spans="1:43">
      <c r="A2472">
        <v>534</v>
      </c>
      <c r="B2472" s="5" t="s">
        <v>620</v>
      </c>
      <c r="C2472" s="13" t="s">
        <v>120</v>
      </c>
      <c r="D2472" s="13" t="s">
        <v>1488</v>
      </c>
      <c r="E2472" s="13">
        <v>10369355</v>
      </c>
      <c r="F2472" s="13">
        <v>102485</v>
      </c>
      <c r="G2472" s="14" t="s">
        <v>1489</v>
      </c>
      <c r="H2472" s="13" t="s">
        <v>73</v>
      </c>
      <c r="I2472" s="13" t="s">
        <v>74</v>
      </c>
      <c r="J2472" s="14" t="s">
        <v>75</v>
      </c>
      <c r="K2472" s="14" t="s">
        <v>1490</v>
      </c>
      <c r="L2472" s="13">
        <v>2019</v>
      </c>
      <c r="M2472" s="15">
        <v>43784</v>
      </c>
      <c r="N2472" s="16" t="s">
        <v>77</v>
      </c>
      <c r="O2472" s="16">
        <v>0</v>
      </c>
      <c r="P2472" s="16" t="s">
        <v>78</v>
      </c>
      <c r="Q2472" s="16" t="s">
        <v>78</v>
      </c>
      <c r="R2472" s="16" t="s">
        <v>78</v>
      </c>
      <c r="S2472" s="16" t="s">
        <v>78</v>
      </c>
      <c r="T2472" s="14" t="s">
        <v>90</v>
      </c>
      <c r="U2472" s="13" t="s">
        <v>1493</v>
      </c>
      <c r="V2472" s="14" t="s">
        <v>1494</v>
      </c>
      <c r="W2472" s="13" t="s">
        <v>73</v>
      </c>
      <c r="X2472" s="17" t="s">
        <v>105</v>
      </c>
      <c r="Y2472" s="14">
        <v>540</v>
      </c>
      <c r="Z2472" s="14" t="s">
        <v>635</v>
      </c>
      <c r="AA2472" s="13" t="s">
        <v>107</v>
      </c>
      <c r="AB2472" s="18" t="s">
        <v>108</v>
      </c>
      <c r="AC2472" s="4">
        <f t="shared" si="380"/>
        <v>1</v>
      </c>
      <c r="AD2472" s="2">
        <f>IF(COUNTIF(D$2:D2472,D2472)&gt;1,0,1)</f>
        <v>0</v>
      </c>
      <c r="AG2472" s="2">
        <f t="shared" si="381"/>
        <v>0</v>
      </c>
      <c r="AH2472" s="2">
        <f t="shared" si="387"/>
        <v>0</v>
      </c>
      <c r="AI2472" s="2">
        <f t="shared" si="382"/>
        <v>0</v>
      </c>
      <c r="AJ2472" s="44" t="str">
        <f t="shared" si="383"/>
        <v>26972705F30534116Y</v>
      </c>
      <c r="AK2472" s="2">
        <f>IF(COUNTIF(AJ$2:AJ2472,AJ2472)&gt;1,0,1)</f>
        <v>0</v>
      </c>
      <c r="AL2472" s="2">
        <f t="shared" si="384"/>
        <v>0</v>
      </c>
      <c r="AM2472" s="2">
        <f t="shared" si="385"/>
        <v>0</v>
      </c>
      <c r="AN2472" s="2">
        <f t="shared" si="386"/>
        <v>0</v>
      </c>
      <c r="AO2472" s="2" t="str">
        <f>VLOOKUP(D2472,'[1]Matriculados PD 2015_2019'!$D:$F,3,0)</f>
        <v>completo</v>
      </c>
      <c r="AP2472" s="2">
        <f t="shared" si="388"/>
        <v>0</v>
      </c>
      <c r="AQ2472" s="2">
        <f t="shared" si="389"/>
        <v>0</v>
      </c>
    </row>
    <row r="2473" spans="1:43">
      <c r="A2473">
        <v>530</v>
      </c>
      <c r="B2473" s="6" t="s">
        <v>1</v>
      </c>
      <c r="C2473" s="7" t="s">
        <v>120</v>
      </c>
      <c r="D2473" s="7" t="s">
        <v>1130</v>
      </c>
      <c r="E2473" s="7">
        <v>20010232</v>
      </c>
      <c r="F2473" s="7">
        <v>102481</v>
      </c>
      <c r="G2473" s="8" t="s">
        <v>1131</v>
      </c>
      <c r="H2473" s="7" t="s">
        <v>83</v>
      </c>
      <c r="I2473" s="7" t="s">
        <v>74</v>
      </c>
      <c r="J2473" s="8" t="s">
        <v>75</v>
      </c>
      <c r="K2473" s="8" t="s">
        <v>1132</v>
      </c>
      <c r="L2473" s="7">
        <v>2019</v>
      </c>
      <c r="M2473" s="9">
        <v>44033</v>
      </c>
      <c r="N2473" s="10" t="s">
        <v>77</v>
      </c>
      <c r="O2473" s="10">
        <v>0</v>
      </c>
      <c r="P2473" s="10" t="s">
        <v>78</v>
      </c>
      <c r="Q2473" s="10" t="s">
        <v>79</v>
      </c>
      <c r="R2473" s="10" t="s">
        <v>78</v>
      </c>
      <c r="S2473" s="10" t="s">
        <v>79</v>
      </c>
      <c r="T2473" s="8" t="s">
        <v>80</v>
      </c>
      <c r="U2473" s="7" t="s">
        <v>1133</v>
      </c>
      <c r="V2473" s="8" t="s">
        <v>1134</v>
      </c>
      <c r="W2473" s="7" t="s">
        <v>83</v>
      </c>
      <c r="X2473" s="11" t="s">
        <v>4696</v>
      </c>
      <c r="Y2473" s="8">
        <v>630</v>
      </c>
      <c r="Z2473" s="8" t="s">
        <v>1117</v>
      </c>
      <c r="AA2473" s="7" t="s">
        <v>99</v>
      </c>
      <c r="AB2473" s="12" t="s">
        <v>100</v>
      </c>
      <c r="AC2473" s="4">
        <f t="shared" si="380"/>
        <v>1</v>
      </c>
      <c r="AD2473" s="2">
        <f>IF(COUNTIF(D$2:D2473,D2473)&gt;1,0,1)</f>
        <v>1</v>
      </c>
      <c r="AG2473" s="2">
        <f t="shared" si="381"/>
        <v>1</v>
      </c>
      <c r="AH2473" s="2">
        <f t="shared" si="387"/>
        <v>0</v>
      </c>
      <c r="AI2473" s="2">
        <f t="shared" si="382"/>
        <v>1</v>
      </c>
      <c r="AJ2473" s="44" t="str">
        <f t="shared" si="383"/>
        <v>45889271Q30459067Y</v>
      </c>
      <c r="AK2473" s="2">
        <f>IF(COUNTIF(AJ$2:AJ2473,AJ2473)&gt;1,0,1)</f>
        <v>1</v>
      </c>
      <c r="AL2473" s="2">
        <f t="shared" si="384"/>
        <v>1</v>
      </c>
      <c r="AM2473" s="2">
        <f t="shared" si="385"/>
        <v>1</v>
      </c>
      <c r="AN2473" s="2">
        <f t="shared" si="386"/>
        <v>0</v>
      </c>
      <c r="AO2473" s="2" t="str">
        <f>VLOOKUP(D2473,'[1]Matriculados PD 2015_2019'!$D:$F,3,0)</f>
        <v>completo</v>
      </c>
      <c r="AP2473" s="2">
        <f t="shared" si="388"/>
        <v>1</v>
      </c>
      <c r="AQ2473" s="2">
        <f t="shared" si="389"/>
        <v>0</v>
      </c>
    </row>
    <row r="2474" spans="1:43">
      <c r="A2474">
        <v>530</v>
      </c>
      <c r="B2474" s="5" t="s">
        <v>1</v>
      </c>
      <c r="C2474" s="13" t="s">
        <v>120</v>
      </c>
      <c r="D2474" s="13" t="s">
        <v>1130</v>
      </c>
      <c r="E2474" s="13">
        <v>20010232</v>
      </c>
      <c r="F2474" s="13">
        <v>102481</v>
      </c>
      <c r="G2474" s="14" t="s">
        <v>1131</v>
      </c>
      <c r="H2474" s="13" t="s">
        <v>83</v>
      </c>
      <c r="I2474" s="13" t="s">
        <v>74</v>
      </c>
      <c r="J2474" s="14" t="s">
        <v>75</v>
      </c>
      <c r="K2474" s="14" t="s">
        <v>1132</v>
      </c>
      <c r="L2474" s="13">
        <v>2019</v>
      </c>
      <c r="M2474" s="15">
        <v>44033</v>
      </c>
      <c r="N2474" s="16" t="s">
        <v>77</v>
      </c>
      <c r="O2474" s="16">
        <v>0</v>
      </c>
      <c r="P2474" s="16" t="s">
        <v>78</v>
      </c>
      <c r="Q2474" s="16" t="s">
        <v>79</v>
      </c>
      <c r="R2474" s="16" t="s">
        <v>78</v>
      </c>
      <c r="S2474" s="16" t="s">
        <v>79</v>
      </c>
      <c r="T2474" s="14" t="s">
        <v>80</v>
      </c>
      <c r="U2474" s="13" t="s">
        <v>1135</v>
      </c>
      <c r="V2474" s="14" t="s">
        <v>1136</v>
      </c>
      <c r="W2474" s="13" t="s">
        <v>73</v>
      </c>
      <c r="X2474" s="17" t="s">
        <v>4696</v>
      </c>
      <c r="Y2474" s="14">
        <v>630</v>
      </c>
      <c r="Z2474" s="14" t="s">
        <v>1117</v>
      </c>
      <c r="AA2474" s="13" t="s">
        <v>99</v>
      </c>
      <c r="AB2474" s="18" t="s">
        <v>100</v>
      </c>
      <c r="AC2474" s="4">
        <f t="shared" si="380"/>
        <v>1</v>
      </c>
      <c r="AD2474" s="2">
        <f>IF(COUNTIF(D$2:D2474,D2474)&gt;1,0,1)</f>
        <v>0</v>
      </c>
      <c r="AG2474" s="2">
        <f t="shared" si="381"/>
        <v>0</v>
      </c>
      <c r="AH2474" s="2">
        <f t="shared" si="387"/>
        <v>0</v>
      </c>
      <c r="AI2474" s="2">
        <f t="shared" si="382"/>
        <v>0</v>
      </c>
      <c r="AJ2474" s="44" t="str">
        <f t="shared" si="383"/>
        <v>45889271Q30498430Q</v>
      </c>
      <c r="AK2474" s="2">
        <f>IF(COUNTIF(AJ$2:AJ2474,AJ2474)&gt;1,0,1)</f>
        <v>1</v>
      </c>
      <c r="AL2474" s="2">
        <f t="shared" si="384"/>
        <v>0</v>
      </c>
      <c r="AM2474" s="2">
        <f t="shared" si="385"/>
        <v>0</v>
      </c>
      <c r="AN2474" s="2">
        <f t="shared" si="386"/>
        <v>0</v>
      </c>
      <c r="AO2474" s="2" t="str">
        <f>VLOOKUP(D2474,'[1]Matriculados PD 2015_2019'!$D:$F,3,0)</f>
        <v>completo</v>
      </c>
      <c r="AP2474" s="2">
        <f t="shared" si="388"/>
        <v>0</v>
      </c>
      <c r="AQ2474" s="2">
        <f t="shared" si="389"/>
        <v>0</v>
      </c>
    </row>
    <row r="2475" spans="1:43">
      <c r="A2475">
        <v>530</v>
      </c>
      <c r="B2475" s="6" t="s">
        <v>1</v>
      </c>
      <c r="C2475" s="7" t="s">
        <v>120</v>
      </c>
      <c r="D2475" s="7" t="s">
        <v>1130</v>
      </c>
      <c r="E2475" s="7">
        <v>20010232</v>
      </c>
      <c r="F2475" s="7">
        <v>102481</v>
      </c>
      <c r="G2475" s="8" t="s">
        <v>1131</v>
      </c>
      <c r="H2475" s="7" t="s">
        <v>83</v>
      </c>
      <c r="I2475" s="7" t="s">
        <v>74</v>
      </c>
      <c r="J2475" s="8" t="s">
        <v>75</v>
      </c>
      <c r="K2475" s="8" t="s">
        <v>1132</v>
      </c>
      <c r="L2475" s="7">
        <v>2019</v>
      </c>
      <c r="M2475" s="9">
        <v>44033</v>
      </c>
      <c r="N2475" s="10" t="s">
        <v>77</v>
      </c>
      <c r="O2475" s="10">
        <v>0</v>
      </c>
      <c r="P2475" s="10" t="s">
        <v>78</v>
      </c>
      <c r="Q2475" s="10" t="s">
        <v>79</v>
      </c>
      <c r="R2475" s="10" t="s">
        <v>78</v>
      </c>
      <c r="S2475" s="10" t="s">
        <v>79</v>
      </c>
      <c r="T2475" s="8" t="s">
        <v>90</v>
      </c>
      <c r="U2475" s="7" t="s">
        <v>1133</v>
      </c>
      <c r="V2475" s="8" t="s">
        <v>1134</v>
      </c>
      <c r="W2475" s="7" t="s">
        <v>83</v>
      </c>
      <c r="X2475" s="11" t="s">
        <v>4696</v>
      </c>
      <c r="Y2475" s="8">
        <v>630</v>
      </c>
      <c r="Z2475" s="8" t="s">
        <v>1117</v>
      </c>
      <c r="AA2475" s="7" t="s">
        <v>99</v>
      </c>
      <c r="AB2475" s="12" t="s">
        <v>100</v>
      </c>
      <c r="AC2475" s="4">
        <f t="shared" si="380"/>
        <v>1</v>
      </c>
      <c r="AD2475" s="2">
        <f>IF(COUNTIF(D$2:D2475,D2475)&gt;1,0,1)</f>
        <v>0</v>
      </c>
      <c r="AG2475" s="2">
        <f t="shared" si="381"/>
        <v>0</v>
      </c>
      <c r="AH2475" s="2">
        <f t="shared" si="387"/>
        <v>0</v>
      </c>
      <c r="AI2475" s="2">
        <f t="shared" si="382"/>
        <v>0</v>
      </c>
      <c r="AJ2475" s="44" t="str">
        <f t="shared" si="383"/>
        <v>45889271Q30459067Y</v>
      </c>
      <c r="AK2475" s="2">
        <f>IF(COUNTIF(AJ$2:AJ2475,AJ2475)&gt;1,0,1)</f>
        <v>0</v>
      </c>
      <c r="AL2475" s="2">
        <f t="shared" si="384"/>
        <v>0</v>
      </c>
      <c r="AM2475" s="2">
        <f t="shared" si="385"/>
        <v>0</v>
      </c>
      <c r="AN2475" s="2">
        <f t="shared" si="386"/>
        <v>0</v>
      </c>
      <c r="AO2475" s="2" t="str">
        <f>VLOOKUP(D2475,'[1]Matriculados PD 2015_2019'!$D:$F,3,0)</f>
        <v>completo</v>
      </c>
      <c r="AP2475" s="2">
        <f t="shared" si="388"/>
        <v>0</v>
      </c>
      <c r="AQ2475" s="2">
        <f t="shared" si="389"/>
        <v>0</v>
      </c>
    </row>
    <row r="2476" spans="1:43">
      <c r="A2476">
        <v>536</v>
      </c>
      <c r="B2476" s="5" t="s">
        <v>636</v>
      </c>
      <c r="C2476" s="13" t="s">
        <v>120</v>
      </c>
      <c r="D2476" s="13" t="s">
        <v>1634</v>
      </c>
      <c r="E2476" s="13">
        <v>20072677</v>
      </c>
      <c r="F2476" s="13">
        <v>102487</v>
      </c>
      <c r="G2476" s="14" t="s">
        <v>1635</v>
      </c>
      <c r="H2476" s="13" t="s">
        <v>73</v>
      </c>
      <c r="I2476" s="13" t="s">
        <v>74</v>
      </c>
      <c r="J2476" s="14" t="s">
        <v>75</v>
      </c>
      <c r="K2476" s="14" t="s">
        <v>1636</v>
      </c>
      <c r="L2476" s="13">
        <v>2019</v>
      </c>
      <c r="M2476" s="15">
        <v>44035</v>
      </c>
      <c r="N2476" s="16" t="s">
        <v>77</v>
      </c>
      <c r="O2476" s="16">
        <v>0</v>
      </c>
      <c r="P2476" s="16" t="s">
        <v>78</v>
      </c>
      <c r="Q2476" s="16" t="s">
        <v>78</v>
      </c>
      <c r="R2476" s="16" t="s">
        <v>78</v>
      </c>
      <c r="S2476" s="16" t="s">
        <v>78</v>
      </c>
      <c r="T2476" s="14" t="s">
        <v>80</v>
      </c>
      <c r="U2476" s="13" t="s">
        <v>684</v>
      </c>
      <c r="V2476" s="14" t="s">
        <v>685</v>
      </c>
      <c r="W2476" s="13" t="s">
        <v>83</v>
      </c>
      <c r="X2476" s="17" t="s">
        <v>642</v>
      </c>
      <c r="Y2476" s="14">
        <v>305</v>
      </c>
      <c r="Z2476" s="14" t="s">
        <v>686</v>
      </c>
      <c r="AA2476" s="13" t="s">
        <v>107</v>
      </c>
      <c r="AB2476" s="18" t="s">
        <v>108</v>
      </c>
      <c r="AC2476" s="4">
        <f t="shared" si="380"/>
        <v>1</v>
      </c>
      <c r="AD2476" s="2">
        <f>IF(COUNTIF(D$2:D2476,D2476)&gt;1,0,1)</f>
        <v>1</v>
      </c>
      <c r="AG2476" s="2">
        <f t="shared" si="381"/>
        <v>0</v>
      </c>
      <c r="AH2476" s="2">
        <f t="shared" si="387"/>
        <v>0</v>
      </c>
      <c r="AI2476" s="2">
        <f t="shared" si="382"/>
        <v>1</v>
      </c>
      <c r="AJ2476" s="44" t="str">
        <f t="shared" si="383"/>
        <v>52352704N30037704A</v>
      </c>
      <c r="AK2476" s="2">
        <f>IF(COUNTIF(AJ$2:AJ2476,AJ2476)&gt;1,0,1)</f>
        <v>1</v>
      </c>
      <c r="AL2476" s="2">
        <f t="shared" si="384"/>
        <v>1</v>
      </c>
      <c r="AM2476" s="2">
        <f t="shared" si="385"/>
        <v>0</v>
      </c>
      <c r="AN2476" s="2">
        <f t="shared" si="386"/>
        <v>0</v>
      </c>
      <c r="AO2476" s="2" t="str">
        <f>VLOOKUP(D2476,'[1]Matriculados PD 2015_2019'!$D:$F,3,0)</f>
        <v>completo</v>
      </c>
      <c r="AP2476" s="2">
        <f t="shared" si="388"/>
        <v>1</v>
      </c>
      <c r="AQ2476" s="2">
        <f t="shared" si="389"/>
        <v>0</v>
      </c>
    </row>
    <row r="2477" spans="1:43">
      <c r="A2477">
        <v>536</v>
      </c>
      <c r="B2477" s="6" t="s">
        <v>636</v>
      </c>
      <c r="C2477" s="7" t="s">
        <v>120</v>
      </c>
      <c r="D2477" s="7" t="s">
        <v>1634</v>
      </c>
      <c r="E2477" s="7">
        <v>20072677</v>
      </c>
      <c r="F2477" s="7">
        <v>102487</v>
      </c>
      <c r="G2477" s="8" t="s">
        <v>1635</v>
      </c>
      <c r="H2477" s="7" t="s">
        <v>73</v>
      </c>
      <c r="I2477" s="7" t="s">
        <v>74</v>
      </c>
      <c r="J2477" s="8" t="s">
        <v>75</v>
      </c>
      <c r="K2477" s="8" t="s">
        <v>1636</v>
      </c>
      <c r="L2477" s="7">
        <v>2019</v>
      </c>
      <c r="M2477" s="9">
        <v>44035</v>
      </c>
      <c r="N2477" s="10" t="s">
        <v>77</v>
      </c>
      <c r="O2477" s="10">
        <v>0</v>
      </c>
      <c r="P2477" s="10" t="s">
        <v>78</v>
      </c>
      <c r="Q2477" s="10" t="s">
        <v>78</v>
      </c>
      <c r="R2477" s="10" t="s">
        <v>78</v>
      </c>
      <c r="S2477" s="10" t="s">
        <v>78</v>
      </c>
      <c r="T2477" s="8" t="s">
        <v>80</v>
      </c>
      <c r="U2477" s="7" t="s">
        <v>1637</v>
      </c>
      <c r="V2477" s="8" t="s">
        <v>1638</v>
      </c>
      <c r="W2477" s="7" t="s">
        <v>83</v>
      </c>
      <c r="X2477" s="11" t="s">
        <v>779</v>
      </c>
      <c r="Y2477" s="8">
        <v>33</v>
      </c>
      <c r="Z2477" s="8" t="s">
        <v>1633</v>
      </c>
      <c r="AA2477" s="7" t="s">
        <v>263</v>
      </c>
      <c r="AB2477" s="12" t="s">
        <v>264</v>
      </c>
      <c r="AC2477" s="4">
        <f t="shared" si="380"/>
        <v>1</v>
      </c>
      <c r="AD2477" s="2">
        <f>IF(COUNTIF(D$2:D2477,D2477)&gt;1,0,1)</f>
        <v>0</v>
      </c>
      <c r="AG2477" s="2">
        <f t="shared" si="381"/>
        <v>0</v>
      </c>
      <c r="AH2477" s="2">
        <f t="shared" si="387"/>
        <v>0</v>
      </c>
      <c r="AI2477" s="2">
        <f t="shared" si="382"/>
        <v>0</v>
      </c>
      <c r="AJ2477" s="44" t="str">
        <f t="shared" si="383"/>
        <v>52352704N30942497E</v>
      </c>
      <c r="AK2477" s="2">
        <f>IF(COUNTIF(AJ$2:AJ2477,AJ2477)&gt;1,0,1)</f>
        <v>1</v>
      </c>
      <c r="AL2477" s="2">
        <f t="shared" si="384"/>
        <v>0</v>
      </c>
      <c r="AM2477" s="2">
        <f t="shared" si="385"/>
        <v>0</v>
      </c>
      <c r="AN2477" s="2">
        <f t="shared" si="386"/>
        <v>0</v>
      </c>
      <c r="AO2477" s="2" t="str">
        <f>VLOOKUP(D2477,'[1]Matriculados PD 2015_2019'!$D:$F,3,0)</f>
        <v>completo</v>
      </c>
      <c r="AP2477" s="2">
        <f t="shared" si="388"/>
        <v>0</v>
      </c>
      <c r="AQ2477" s="2">
        <f t="shared" si="389"/>
        <v>0</v>
      </c>
    </row>
    <row r="2478" spans="1:43">
      <c r="A2478">
        <v>536</v>
      </c>
      <c r="B2478" s="5" t="s">
        <v>636</v>
      </c>
      <c r="C2478" s="13" t="s">
        <v>120</v>
      </c>
      <c r="D2478" s="13" t="s">
        <v>1634</v>
      </c>
      <c r="E2478" s="13">
        <v>20072677</v>
      </c>
      <c r="F2478" s="13">
        <v>102487</v>
      </c>
      <c r="G2478" s="14" t="s">
        <v>1635</v>
      </c>
      <c r="H2478" s="13" t="s">
        <v>73</v>
      </c>
      <c r="I2478" s="13" t="s">
        <v>74</v>
      </c>
      <c r="J2478" s="14" t="s">
        <v>75</v>
      </c>
      <c r="K2478" s="14" t="s">
        <v>1636</v>
      </c>
      <c r="L2478" s="13">
        <v>2019</v>
      </c>
      <c r="M2478" s="15">
        <v>44035</v>
      </c>
      <c r="N2478" s="16" t="s">
        <v>77</v>
      </c>
      <c r="O2478" s="16">
        <v>0</v>
      </c>
      <c r="P2478" s="16" t="s">
        <v>78</v>
      </c>
      <c r="Q2478" s="16" t="s">
        <v>78</v>
      </c>
      <c r="R2478" s="16" t="s">
        <v>78</v>
      </c>
      <c r="S2478" s="16" t="s">
        <v>78</v>
      </c>
      <c r="T2478" s="14" t="s">
        <v>90</v>
      </c>
      <c r="U2478" s="13" t="s">
        <v>684</v>
      </c>
      <c r="V2478" s="14" t="s">
        <v>685</v>
      </c>
      <c r="W2478" s="13" t="s">
        <v>83</v>
      </c>
      <c r="X2478" s="17" t="s">
        <v>642</v>
      </c>
      <c r="Y2478" s="14">
        <v>305</v>
      </c>
      <c r="Z2478" s="14" t="s">
        <v>686</v>
      </c>
      <c r="AA2478" s="13" t="s">
        <v>107</v>
      </c>
      <c r="AB2478" s="18" t="s">
        <v>108</v>
      </c>
      <c r="AC2478" s="4">
        <f t="shared" si="380"/>
        <v>1</v>
      </c>
      <c r="AD2478" s="2">
        <f>IF(COUNTIF(D$2:D2478,D2478)&gt;1,0,1)</f>
        <v>0</v>
      </c>
      <c r="AG2478" s="2">
        <f t="shared" si="381"/>
        <v>0</v>
      </c>
      <c r="AH2478" s="2">
        <f t="shared" si="387"/>
        <v>0</v>
      </c>
      <c r="AI2478" s="2">
        <f t="shared" si="382"/>
        <v>0</v>
      </c>
      <c r="AJ2478" s="44" t="str">
        <f t="shared" si="383"/>
        <v>52352704N30037704A</v>
      </c>
      <c r="AK2478" s="2">
        <f>IF(COUNTIF(AJ$2:AJ2478,AJ2478)&gt;1,0,1)</f>
        <v>0</v>
      </c>
      <c r="AL2478" s="2">
        <f t="shared" si="384"/>
        <v>0</v>
      </c>
      <c r="AM2478" s="2">
        <f t="shared" si="385"/>
        <v>0</v>
      </c>
      <c r="AN2478" s="2">
        <f t="shared" si="386"/>
        <v>0</v>
      </c>
      <c r="AO2478" s="2" t="str">
        <f>VLOOKUP(D2478,'[1]Matriculados PD 2015_2019'!$D:$F,3,0)</f>
        <v>completo</v>
      </c>
      <c r="AP2478" s="2">
        <f t="shared" si="388"/>
        <v>0</v>
      </c>
      <c r="AQ2478" s="2">
        <f t="shared" si="389"/>
        <v>0</v>
      </c>
    </row>
    <row r="2479" spans="1:43">
      <c r="A2479">
        <v>537</v>
      </c>
      <c r="B2479" s="6" t="s">
        <v>807</v>
      </c>
      <c r="C2479" s="7" t="s">
        <v>120</v>
      </c>
      <c r="D2479" s="7" t="s">
        <v>1732</v>
      </c>
      <c r="E2479" s="7">
        <v>10096701</v>
      </c>
      <c r="F2479" s="7">
        <v>102488</v>
      </c>
      <c r="G2479" s="8" t="s">
        <v>1733</v>
      </c>
      <c r="H2479" s="7" t="s">
        <v>73</v>
      </c>
      <c r="I2479" s="7" t="s">
        <v>74</v>
      </c>
      <c r="J2479" s="8" t="s">
        <v>75</v>
      </c>
      <c r="K2479" s="8" t="s">
        <v>1734</v>
      </c>
      <c r="L2479" s="7">
        <v>2019</v>
      </c>
      <c r="M2479" s="9">
        <v>44102</v>
      </c>
      <c r="N2479" s="10" t="s">
        <v>77</v>
      </c>
      <c r="O2479" s="10">
        <v>0</v>
      </c>
      <c r="P2479" s="10" t="s">
        <v>78</v>
      </c>
      <c r="Q2479" s="10" t="s">
        <v>78</v>
      </c>
      <c r="R2479" s="10" t="s">
        <v>78</v>
      </c>
      <c r="S2479" s="10" t="s">
        <v>78</v>
      </c>
      <c r="T2479" s="8" t="s">
        <v>80</v>
      </c>
      <c r="U2479" s="7" t="s">
        <v>1689</v>
      </c>
      <c r="V2479" s="8" t="s">
        <v>1690</v>
      </c>
      <c r="W2479" s="7" t="s">
        <v>73</v>
      </c>
      <c r="X2479" s="11" t="s">
        <v>814</v>
      </c>
      <c r="Y2479" s="8">
        <v>345</v>
      </c>
      <c r="Z2479" s="8" t="s">
        <v>815</v>
      </c>
      <c r="AA2479" s="7" t="s">
        <v>781</v>
      </c>
      <c r="AB2479" s="12" t="s">
        <v>782</v>
      </c>
      <c r="AC2479" s="4">
        <f t="shared" si="380"/>
        <v>1</v>
      </c>
      <c r="AD2479" s="2">
        <f>IF(COUNTIF(D$2:D2479,D2479)&gt;1,0,1)</f>
        <v>1</v>
      </c>
      <c r="AG2479" s="2">
        <f t="shared" si="381"/>
        <v>0</v>
      </c>
      <c r="AH2479" s="2">
        <f t="shared" si="387"/>
        <v>0</v>
      </c>
      <c r="AI2479" s="2">
        <f t="shared" si="382"/>
        <v>1</v>
      </c>
      <c r="AJ2479" s="44" t="str">
        <f t="shared" si="383"/>
        <v>34029113S29802490X</v>
      </c>
      <c r="AK2479" s="2">
        <f>IF(COUNTIF(AJ$2:AJ2479,AJ2479)&gt;1,0,1)</f>
        <v>1</v>
      </c>
      <c r="AL2479" s="2">
        <f t="shared" si="384"/>
        <v>1</v>
      </c>
      <c r="AM2479" s="2">
        <f t="shared" si="385"/>
        <v>0</v>
      </c>
      <c r="AN2479" s="2">
        <f t="shared" si="386"/>
        <v>0</v>
      </c>
      <c r="AO2479" s="2" t="str">
        <f>VLOOKUP(D2479,'[1]Matriculados PD 2015_2019'!$D:$F,3,0)</f>
        <v>completo</v>
      </c>
      <c r="AP2479" s="2">
        <f t="shared" si="388"/>
        <v>1</v>
      </c>
      <c r="AQ2479" s="2">
        <f t="shared" si="389"/>
        <v>0</v>
      </c>
    </row>
    <row r="2480" spans="1:43">
      <c r="A2480">
        <v>537</v>
      </c>
      <c r="B2480" s="5" t="s">
        <v>807</v>
      </c>
      <c r="C2480" s="13" t="s">
        <v>120</v>
      </c>
      <c r="D2480" s="13" t="s">
        <v>1732</v>
      </c>
      <c r="E2480" s="13">
        <v>10096701</v>
      </c>
      <c r="F2480" s="13">
        <v>102488</v>
      </c>
      <c r="G2480" s="14" t="s">
        <v>1733</v>
      </c>
      <c r="H2480" s="13" t="s">
        <v>73</v>
      </c>
      <c r="I2480" s="13" t="s">
        <v>74</v>
      </c>
      <c r="J2480" s="14" t="s">
        <v>75</v>
      </c>
      <c r="K2480" s="14" t="s">
        <v>1734</v>
      </c>
      <c r="L2480" s="13">
        <v>2019</v>
      </c>
      <c r="M2480" s="15">
        <v>44102</v>
      </c>
      <c r="N2480" s="16" t="s">
        <v>77</v>
      </c>
      <c r="O2480" s="16">
        <v>0</v>
      </c>
      <c r="P2480" s="16" t="s">
        <v>78</v>
      </c>
      <c r="Q2480" s="16" t="s">
        <v>78</v>
      </c>
      <c r="R2480" s="16" t="s">
        <v>78</v>
      </c>
      <c r="S2480" s="16" t="s">
        <v>78</v>
      </c>
      <c r="T2480" s="14" t="s">
        <v>80</v>
      </c>
      <c r="U2480" s="13" t="s">
        <v>1735</v>
      </c>
      <c r="V2480" s="14" t="s">
        <v>1736</v>
      </c>
      <c r="W2480" s="13" t="s">
        <v>73</v>
      </c>
      <c r="X2480" s="17" t="s">
        <v>814</v>
      </c>
      <c r="Y2480" s="14">
        <v>345</v>
      </c>
      <c r="Z2480" s="14" t="s">
        <v>815</v>
      </c>
      <c r="AA2480" s="13" t="s">
        <v>781</v>
      </c>
      <c r="AB2480" s="18" t="s">
        <v>782</v>
      </c>
      <c r="AC2480" s="4">
        <f t="shared" si="380"/>
        <v>1</v>
      </c>
      <c r="AD2480" s="2">
        <f>IF(COUNTIF(D$2:D2480,D2480)&gt;1,0,1)</f>
        <v>0</v>
      </c>
      <c r="AG2480" s="2">
        <f t="shared" si="381"/>
        <v>0</v>
      </c>
      <c r="AH2480" s="2">
        <f t="shared" si="387"/>
        <v>0</v>
      </c>
      <c r="AI2480" s="2">
        <f t="shared" si="382"/>
        <v>0</v>
      </c>
      <c r="AJ2480" s="44" t="str">
        <f t="shared" si="383"/>
        <v>34029113S30520168L</v>
      </c>
      <c r="AK2480" s="2">
        <f>IF(COUNTIF(AJ$2:AJ2480,AJ2480)&gt;1,0,1)</f>
        <v>1</v>
      </c>
      <c r="AL2480" s="2">
        <f t="shared" si="384"/>
        <v>0</v>
      </c>
      <c r="AM2480" s="2">
        <f t="shared" si="385"/>
        <v>0</v>
      </c>
      <c r="AN2480" s="2">
        <f t="shared" si="386"/>
        <v>0</v>
      </c>
      <c r="AO2480" s="2" t="str">
        <f>VLOOKUP(D2480,'[1]Matriculados PD 2015_2019'!$D:$F,3,0)</f>
        <v>completo</v>
      </c>
      <c r="AP2480" s="2">
        <f t="shared" si="388"/>
        <v>0</v>
      </c>
      <c r="AQ2480" s="2">
        <f t="shared" si="389"/>
        <v>0</v>
      </c>
    </row>
    <row r="2481" spans="1:43">
      <c r="A2481">
        <v>537</v>
      </c>
      <c r="B2481" s="6" t="s">
        <v>807</v>
      </c>
      <c r="C2481" s="7" t="s">
        <v>120</v>
      </c>
      <c r="D2481" s="7" t="s">
        <v>1732</v>
      </c>
      <c r="E2481" s="7">
        <v>10096701</v>
      </c>
      <c r="F2481" s="7">
        <v>102488</v>
      </c>
      <c r="G2481" s="8" t="s">
        <v>1733</v>
      </c>
      <c r="H2481" s="7" t="s">
        <v>73</v>
      </c>
      <c r="I2481" s="7" t="s">
        <v>74</v>
      </c>
      <c r="J2481" s="8" t="s">
        <v>75</v>
      </c>
      <c r="K2481" s="8" t="s">
        <v>1734</v>
      </c>
      <c r="L2481" s="7">
        <v>2019</v>
      </c>
      <c r="M2481" s="9">
        <v>44102</v>
      </c>
      <c r="N2481" s="10" t="s">
        <v>77</v>
      </c>
      <c r="O2481" s="10">
        <v>0</v>
      </c>
      <c r="P2481" s="10" t="s">
        <v>78</v>
      </c>
      <c r="Q2481" s="10" t="s">
        <v>78</v>
      </c>
      <c r="R2481" s="10" t="s">
        <v>78</v>
      </c>
      <c r="S2481" s="10" t="s">
        <v>78</v>
      </c>
      <c r="T2481" s="8" t="s">
        <v>90</v>
      </c>
      <c r="U2481" s="7" t="s">
        <v>1735</v>
      </c>
      <c r="V2481" s="8" t="s">
        <v>1736</v>
      </c>
      <c r="W2481" s="7" t="s">
        <v>73</v>
      </c>
      <c r="X2481" s="11" t="s">
        <v>814</v>
      </c>
      <c r="Y2481" s="8">
        <v>345</v>
      </c>
      <c r="Z2481" s="8" t="s">
        <v>815</v>
      </c>
      <c r="AA2481" s="7" t="s">
        <v>781</v>
      </c>
      <c r="AB2481" s="12" t="s">
        <v>782</v>
      </c>
      <c r="AC2481" s="4">
        <f t="shared" si="380"/>
        <v>1</v>
      </c>
      <c r="AD2481" s="2">
        <f>IF(COUNTIF(D$2:D2481,D2481)&gt;1,0,1)</f>
        <v>0</v>
      </c>
      <c r="AG2481" s="2">
        <f t="shared" si="381"/>
        <v>0</v>
      </c>
      <c r="AH2481" s="2">
        <f t="shared" si="387"/>
        <v>0</v>
      </c>
      <c r="AI2481" s="2">
        <f t="shared" si="382"/>
        <v>0</v>
      </c>
      <c r="AJ2481" s="44" t="str">
        <f t="shared" si="383"/>
        <v>34029113S30520168L</v>
      </c>
      <c r="AK2481" s="2">
        <f>IF(COUNTIF(AJ$2:AJ2481,AJ2481)&gt;1,0,1)</f>
        <v>0</v>
      </c>
      <c r="AL2481" s="2">
        <f t="shared" si="384"/>
        <v>0</v>
      </c>
      <c r="AM2481" s="2">
        <f t="shared" si="385"/>
        <v>0</v>
      </c>
      <c r="AN2481" s="2">
        <f t="shared" si="386"/>
        <v>0</v>
      </c>
      <c r="AO2481" s="2" t="str">
        <f>VLOOKUP(D2481,'[1]Matriculados PD 2015_2019'!$D:$F,3,0)</f>
        <v>completo</v>
      </c>
      <c r="AP2481" s="2">
        <f t="shared" si="388"/>
        <v>0</v>
      </c>
      <c r="AQ2481" s="2">
        <f t="shared" si="389"/>
        <v>0</v>
      </c>
    </row>
    <row r="2482" spans="1:43">
      <c r="A2482">
        <v>537</v>
      </c>
      <c r="B2482" s="6" t="s">
        <v>807</v>
      </c>
      <c r="C2482" s="7" t="s">
        <v>120</v>
      </c>
      <c r="D2482" s="7" t="s">
        <v>1696</v>
      </c>
      <c r="E2482" s="7">
        <v>20020688</v>
      </c>
      <c r="F2482" s="7">
        <v>102488</v>
      </c>
      <c r="G2482" s="8" t="s">
        <v>1697</v>
      </c>
      <c r="H2482" s="7" t="s">
        <v>83</v>
      </c>
      <c r="I2482" s="7" t="s">
        <v>74</v>
      </c>
      <c r="J2482" s="8" t="s">
        <v>75</v>
      </c>
      <c r="K2482" s="8" t="s">
        <v>1698</v>
      </c>
      <c r="L2482" s="7">
        <v>2019</v>
      </c>
      <c r="M2482" s="9">
        <v>43881</v>
      </c>
      <c r="N2482" s="10" t="s">
        <v>77</v>
      </c>
      <c r="O2482" s="10">
        <v>0</v>
      </c>
      <c r="P2482" s="10" t="s">
        <v>78</v>
      </c>
      <c r="Q2482" s="10" t="s">
        <v>78</v>
      </c>
      <c r="R2482" s="10" t="s">
        <v>78</v>
      </c>
      <c r="S2482" s="10" t="s">
        <v>78</v>
      </c>
      <c r="T2482" s="8" t="s">
        <v>80</v>
      </c>
      <c r="U2482" s="7" t="s">
        <v>1699</v>
      </c>
      <c r="V2482" s="8" t="s">
        <v>1700</v>
      </c>
      <c r="W2482" s="7" t="s">
        <v>73</v>
      </c>
      <c r="X2482" s="11" t="s">
        <v>1708</v>
      </c>
      <c r="Y2482" s="8">
        <v>814</v>
      </c>
      <c r="Z2482" s="8" t="s">
        <v>829</v>
      </c>
      <c r="AA2482" s="7" t="s">
        <v>263</v>
      </c>
      <c r="AB2482" s="12" t="s">
        <v>264</v>
      </c>
      <c r="AC2482" s="4">
        <f t="shared" si="380"/>
        <v>1</v>
      </c>
      <c r="AD2482" s="2">
        <f>IF(COUNTIF(D$2:D2482,D2482)&gt;1,0,1)</f>
        <v>1</v>
      </c>
      <c r="AG2482" s="2">
        <f t="shared" si="381"/>
        <v>0</v>
      </c>
      <c r="AH2482" s="2">
        <f t="shared" si="387"/>
        <v>0</v>
      </c>
      <c r="AI2482" s="2">
        <f t="shared" si="382"/>
        <v>1</v>
      </c>
      <c r="AJ2482" s="44" t="str">
        <f t="shared" si="383"/>
        <v>20226825G27311163C</v>
      </c>
      <c r="AK2482" s="2">
        <f>IF(COUNTIF(AJ$2:AJ2482,AJ2482)&gt;1,0,1)</f>
        <v>1</v>
      </c>
      <c r="AL2482" s="2">
        <f t="shared" si="384"/>
        <v>1</v>
      </c>
      <c r="AM2482" s="2">
        <f t="shared" si="385"/>
        <v>0</v>
      </c>
      <c r="AN2482" s="2">
        <f t="shared" si="386"/>
        <v>0</v>
      </c>
      <c r="AO2482" s="2" t="str">
        <f>VLOOKUP(D2482,'[1]Matriculados PD 2015_2019'!$D:$F,3,0)</f>
        <v>completo</v>
      </c>
      <c r="AP2482" s="2">
        <f t="shared" si="388"/>
        <v>1</v>
      </c>
      <c r="AQ2482" s="2">
        <f t="shared" si="389"/>
        <v>0</v>
      </c>
    </row>
    <row r="2483" spans="1:43">
      <c r="A2483">
        <v>537</v>
      </c>
      <c r="B2483" s="5" t="s">
        <v>807</v>
      </c>
      <c r="C2483" s="13" t="s">
        <v>120</v>
      </c>
      <c r="D2483" s="13" t="s">
        <v>1696</v>
      </c>
      <c r="E2483" s="13">
        <v>20020688</v>
      </c>
      <c r="F2483" s="13">
        <v>102488</v>
      </c>
      <c r="G2483" s="14" t="s">
        <v>1697</v>
      </c>
      <c r="H2483" s="13" t="s">
        <v>83</v>
      </c>
      <c r="I2483" s="13" t="s">
        <v>74</v>
      </c>
      <c r="J2483" s="14" t="s">
        <v>75</v>
      </c>
      <c r="K2483" s="14" t="s">
        <v>1698</v>
      </c>
      <c r="L2483" s="13">
        <v>2019</v>
      </c>
      <c r="M2483" s="15">
        <v>43881</v>
      </c>
      <c r="N2483" s="16" t="s">
        <v>77</v>
      </c>
      <c r="O2483" s="16">
        <v>0</v>
      </c>
      <c r="P2483" s="16" t="s">
        <v>78</v>
      </c>
      <c r="Q2483" s="16" t="s">
        <v>78</v>
      </c>
      <c r="R2483" s="16" t="s">
        <v>78</v>
      </c>
      <c r="S2483" s="16" t="s">
        <v>78</v>
      </c>
      <c r="T2483" s="14" t="s">
        <v>80</v>
      </c>
      <c r="U2483" s="13" t="s">
        <v>1701</v>
      </c>
      <c r="V2483" s="14" t="s">
        <v>1702</v>
      </c>
      <c r="W2483" s="13" t="s">
        <v>73</v>
      </c>
      <c r="X2483" s="17" t="s">
        <v>1708</v>
      </c>
      <c r="Y2483" s="14">
        <v>814</v>
      </c>
      <c r="Z2483" s="14" t="s">
        <v>829</v>
      </c>
      <c r="AA2483" s="13" t="s">
        <v>263</v>
      </c>
      <c r="AB2483" s="18" t="s">
        <v>264</v>
      </c>
      <c r="AC2483" s="4">
        <f t="shared" si="380"/>
        <v>1</v>
      </c>
      <c r="AD2483" s="2">
        <f>IF(COUNTIF(D$2:D2483,D2483)&gt;1,0,1)</f>
        <v>0</v>
      </c>
      <c r="AG2483" s="2">
        <f t="shared" si="381"/>
        <v>0</v>
      </c>
      <c r="AH2483" s="2">
        <f t="shared" si="387"/>
        <v>0</v>
      </c>
      <c r="AI2483" s="2">
        <f t="shared" si="382"/>
        <v>0</v>
      </c>
      <c r="AJ2483" s="44" t="str">
        <f t="shared" si="383"/>
        <v>20226825G30945143T</v>
      </c>
      <c r="AK2483" s="2">
        <f>IF(COUNTIF(AJ$2:AJ2483,AJ2483)&gt;1,0,1)</f>
        <v>1</v>
      </c>
      <c r="AL2483" s="2">
        <f t="shared" si="384"/>
        <v>0</v>
      </c>
      <c r="AM2483" s="2">
        <f t="shared" si="385"/>
        <v>0</v>
      </c>
      <c r="AN2483" s="2">
        <f t="shared" si="386"/>
        <v>0</v>
      </c>
      <c r="AO2483" s="2" t="str">
        <f>VLOOKUP(D2483,'[1]Matriculados PD 2015_2019'!$D:$F,3,0)</f>
        <v>completo</v>
      </c>
      <c r="AP2483" s="2">
        <f t="shared" si="388"/>
        <v>0</v>
      </c>
      <c r="AQ2483" s="2">
        <f t="shared" si="389"/>
        <v>0</v>
      </c>
    </row>
    <row r="2484" spans="1:43">
      <c r="A2484">
        <v>537</v>
      </c>
      <c r="B2484" s="6" t="s">
        <v>807</v>
      </c>
      <c r="C2484" s="7" t="s">
        <v>120</v>
      </c>
      <c r="D2484" s="7" t="s">
        <v>1696</v>
      </c>
      <c r="E2484" s="7">
        <v>20020688</v>
      </c>
      <c r="F2484" s="7">
        <v>102488</v>
      </c>
      <c r="G2484" s="8" t="s">
        <v>1697</v>
      </c>
      <c r="H2484" s="7" t="s">
        <v>83</v>
      </c>
      <c r="I2484" s="7" t="s">
        <v>74</v>
      </c>
      <c r="J2484" s="8" t="s">
        <v>75</v>
      </c>
      <c r="K2484" s="8" t="s">
        <v>1698</v>
      </c>
      <c r="L2484" s="7">
        <v>2019</v>
      </c>
      <c r="M2484" s="9">
        <v>43881</v>
      </c>
      <c r="N2484" s="10" t="s">
        <v>77</v>
      </c>
      <c r="O2484" s="10">
        <v>0</v>
      </c>
      <c r="P2484" s="10" t="s">
        <v>78</v>
      </c>
      <c r="Q2484" s="10" t="s">
        <v>78</v>
      </c>
      <c r="R2484" s="10" t="s">
        <v>78</v>
      </c>
      <c r="S2484" s="10" t="s">
        <v>78</v>
      </c>
      <c r="T2484" s="8" t="s">
        <v>90</v>
      </c>
      <c r="U2484" s="7" t="s">
        <v>1699</v>
      </c>
      <c r="V2484" s="8" t="s">
        <v>1700</v>
      </c>
      <c r="W2484" s="7" t="s">
        <v>73</v>
      </c>
      <c r="X2484" s="11" t="s">
        <v>1708</v>
      </c>
      <c r="Y2484" s="8">
        <v>814</v>
      </c>
      <c r="Z2484" s="8" t="s">
        <v>829</v>
      </c>
      <c r="AA2484" s="7" t="s">
        <v>263</v>
      </c>
      <c r="AB2484" s="12" t="s">
        <v>264</v>
      </c>
      <c r="AC2484" s="4">
        <f t="shared" si="380"/>
        <v>1</v>
      </c>
      <c r="AD2484" s="2">
        <f>IF(COUNTIF(D$2:D2484,D2484)&gt;1,0,1)</f>
        <v>0</v>
      </c>
      <c r="AG2484" s="2">
        <f t="shared" si="381"/>
        <v>0</v>
      </c>
      <c r="AH2484" s="2">
        <f t="shared" si="387"/>
        <v>0</v>
      </c>
      <c r="AI2484" s="2">
        <f t="shared" si="382"/>
        <v>0</v>
      </c>
      <c r="AJ2484" s="44" t="str">
        <f t="shared" si="383"/>
        <v>20226825G27311163C</v>
      </c>
      <c r="AK2484" s="2">
        <f>IF(COUNTIF(AJ$2:AJ2484,AJ2484)&gt;1,0,1)</f>
        <v>0</v>
      </c>
      <c r="AL2484" s="2">
        <f t="shared" si="384"/>
        <v>0</v>
      </c>
      <c r="AM2484" s="2">
        <f t="shared" si="385"/>
        <v>0</v>
      </c>
      <c r="AN2484" s="2">
        <f t="shared" si="386"/>
        <v>0</v>
      </c>
      <c r="AO2484" s="2" t="str">
        <f>VLOOKUP(D2484,'[1]Matriculados PD 2015_2019'!$D:$F,3,0)</f>
        <v>completo</v>
      </c>
      <c r="AP2484" s="2">
        <f t="shared" si="388"/>
        <v>0</v>
      </c>
      <c r="AQ2484" s="2">
        <f t="shared" si="389"/>
        <v>0</v>
      </c>
    </row>
    <row r="2485" spans="1:43">
      <c r="A2485">
        <v>530</v>
      </c>
      <c r="B2485" s="5" t="s">
        <v>1</v>
      </c>
      <c r="C2485" s="13" t="s">
        <v>120</v>
      </c>
      <c r="D2485" s="13" t="s">
        <v>1112</v>
      </c>
      <c r="E2485" s="13">
        <v>10496648</v>
      </c>
      <c r="F2485" s="13">
        <v>102481</v>
      </c>
      <c r="G2485" s="14" t="s">
        <v>1113</v>
      </c>
      <c r="H2485" s="13" t="s">
        <v>73</v>
      </c>
      <c r="I2485" s="13" t="s">
        <v>74</v>
      </c>
      <c r="J2485" s="14" t="s">
        <v>75</v>
      </c>
      <c r="K2485" s="14" t="s">
        <v>1114</v>
      </c>
      <c r="L2485" s="13">
        <v>2019</v>
      </c>
      <c r="M2485" s="15">
        <v>43875</v>
      </c>
      <c r="N2485" s="16" t="s">
        <v>77</v>
      </c>
      <c r="O2485" s="16">
        <v>0</v>
      </c>
      <c r="P2485" s="16" t="s">
        <v>78</v>
      </c>
      <c r="Q2485" s="16" t="s">
        <v>79</v>
      </c>
      <c r="R2485" s="16" t="s">
        <v>78</v>
      </c>
      <c r="S2485" s="16" t="s">
        <v>78</v>
      </c>
      <c r="T2485" s="14" t="s">
        <v>80</v>
      </c>
      <c r="U2485" s="13" t="s">
        <v>1115</v>
      </c>
      <c r="V2485" s="14" t="s">
        <v>1116</v>
      </c>
      <c r="W2485" s="13" t="s">
        <v>83</v>
      </c>
      <c r="X2485" s="17" t="s">
        <v>4696</v>
      </c>
      <c r="Y2485" s="14">
        <v>630</v>
      </c>
      <c r="Z2485" s="14" t="s">
        <v>1117</v>
      </c>
      <c r="AA2485" s="13" t="s">
        <v>99</v>
      </c>
      <c r="AB2485" s="18" t="s">
        <v>100</v>
      </c>
      <c r="AC2485" s="4">
        <f t="shared" si="380"/>
        <v>1</v>
      </c>
      <c r="AD2485" s="2">
        <f>IF(COUNTIF(D$2:D2485,D2485)&gt;1,0,1)</f>
        <v>1</v>
      </c>
      <c r="AG2485" s="2">
        <f t="shared" si="381"/>
        <v>1</v>
      </c>
      <c r="AH2485" s="2">
        <f t="shared" si="387"/>
        <v>0</v>
      </c>
      <c r="AI2485" s="2">
        <f t="shared" si="382"/>
        <v>1</v>
      </c>
      <c r="AJ2485" s="44" t="str">
        <f t="shared" si="383"/>
        <v>31001828J30436447H</v>
      </c>
      <c r="AK2485" s="2">
        <f>IF(COUNTIF(AJ$2:AJ2485,AJ2485)&gt;1,0,1)</f>
        <v>1</v>
      </c>
      <c r="AL2485" s="2">
        <f t="shared" si="384"/>
        <v>1</v>
      </c>
      <c r="AM2485" s="2">
        <f t="shared" si="385"/>
        <v>0</v>
      </c>
      <c r="AN2485" s="2">
        <f t="shared" si="386"/>
        <v>0</v>
      </c>
      <c r="AO2485" s="2" t="str">
        <f>VLOOKUP(D2485,'[1]Matriculados PD 2015_2019'!$D:$F,3,0)</f>
        <v>completo</v>
      </c>
      <c r="AP2485" s="2">
        <f t="shared" si="388"/>
        <v>1</v>
      </c>
      <c r="AQ2485" s="2">
        <f t="shared" si="389"/>
        <v>0</v>
      </c>
    </row>
    <row r="2486" spans="1:43">
      <c r="A2486">
        <v>530</v>
      </c>
      <c r="B2486" s="6" t="s">
        <v>1</v>
      </c>
      <c r="C2486" s="7" t="s">
        <v>120</v>
      </c>
      <c r="D2486" s="7" t="s">
        <v>1112</v>
      </c>
      <c r="E2486" s="7">
        <v>10496648</v>
      </c>
      <c r="F2486" s="7">
        <v>102481</v>
      </c>
      <c r="G2486" s="8" t="s">
        <v>1113</v>
      </c>
      <c r="H2486" s="7" t="s">
        <v>73</v>
      </c>
      <c r="I2486" s="7" t="s">
        <v>74</v>
      </c>
      <c r="J2486" s="8" t="s">
        <v>75</v>
      </c>
      <c r="K2486" s="8" t="s">
        <v>1114</v>
      </c>
      <c r="L2486" s="7">
        <v>2019</v>
      </c>
      <c r="M2486" s="9">
        <v>43875</v>
      </c>
      <c r="N2486" s="10" t="s">
        <v>77</v>
      </c>
      <c r="O2486" s="10">
        <v>0</v>
      </c>
      <c r="P2486" s="10" t="s">
        <v>78</v>
      </c>
      <c r="Q2486" s="10" t="s">
        <v>79</v>
      </c>
      <c r="R2486" s="10" t="s">
        <v>78</v>
      </c>
      <c r="S2486" s="10" t="s">
        <v>78</v>
      </c>
      <c r="T2486" s="8" t="s">
        <v>80</v>
      </c>
      <c r="U2486" s="7" t="s">
        <v>1118</v>
      </c>
      <c r="V2486" s="8" t="s">
        <v>1119</v>
      </c>
      <c r="W2486" s="7" t="s">
        <v>73</v>
      </c>
      <c r="X2486" s="11" t="s">
        <v>129</v>
      </c>
      <c r="Y2486" s="8">
        <v>60</v>
      </c>
      <c r="Z2486" s="8" t="s">
        <v>129</v>
      </c>
      <c r="AA2486" s="7" t="s">
        <v>99</v>
      </c>
      <c r="AB2486" s="12" t="s">
        <v>100</v>
      </c>
      <c r="AC2486" s="4">
        <f t="shared" si="380"/>
        <v>1</v>
      </c>
      <c r="AD2486" s="2">
        <f>IF(COUNTIF(D$2:D2486,D2486)&gt;1,0,1)</f>
        <v>0</v>
      </c>
      <c r="AG2486" s="2">
        <f t="shared" si="381"/>
        <v>0</v>
      </c>
      <c r="AH2486" s="2">
        <f t="shared" si="387"/>
        <v>0</v>
      </c>
      <c r="AI2486" s="2">
        <f t="shared" si="382"/>
        <v>0</v>
      </c>
      <c r="AJ2486" s="44" t="str">
        <f t="shared" si="383"/>
        <v>31001828J31838358X</v>
      </c>
      <c r="AK2486" s="2">
        <f>IF(COUNTIF(AJ$2:AJ2486,AJ2486)&gt;1,0,1)</f>
        <v>1</v>
      </c>
      <c r="AL2486" s="2">
        <f t="shared" si="384"/>
        <v>0</v>
      </c>
      <c r="AM2486" s="2">
        <f t="shared" si="385"/>
        <v>0</v>
      </c>
      <c r="AN2486" s="2">
        <f t="shared" si="386"/>
        <v>0</v>
      </c>
      <c r="AO2486" s="2" t="str">
        <f>VLOOKUP(D2486,'[1]Matriculados PD 2015_2019'!$D:$F,3,0)</f>
        <v>completo</v>
      </c>
      <c r="AP2486" s="2">
        <f t="shared" si="388"/>
        <v>0</v>
      </c>
      <c r="AQ2486" s="2">
        <f t="shared" si="389"/>
        <v>0</v>
      </c>
    </row>
    <row r="2487" spans="1:43">
      <c r="A2487">
        <v>530</v>
      </c>
      <c r="B2487" s="5" t="s">
        <v>1</v>
      </c>
      <c r="C2487" s="13" t="s">
        <v>120</v>
      </c>
      <c r="D2487" s="13" t="s">
        <v>1112</v>
      </c>
      <c r="E2487" s="13">
        <v>10496648</v>
      </c>
      <c r="F2487" s="13">
        <v>102481</v>
      </c>
      <c r="G2487" s="14" t="s">
        <v>1113</v>
      </c>
      <c r="H2487" s="13" t="s">
        <v>73</v>
      </c>
      <c r="I2487" s="13" t="s">
        <v>74</v>
      </c>
      <c r="J2487" s="14" t="s">
        <v>75</v>
      </c>
      <c r="K2487" s="14" t="s">
        <v>1114</v>
      </c>
      <c r="L2487" s="13">
        <v>2019</v>
      </c>
      <c r="M2487" s="15">
        <v>43875</v>
      </c>
      <c r="N2487" s="16" t="s">
        <v>77</v>
      </c>
      <c r="O2487" s="16">
        <v>0</v>
      </c>
      <c r="P2487" s="16" t="s">
        <v>78</v>
      </c>
      <c r="Q2487" s="16" t="s">
        <v>79</v>
      </c>
      <c r="R2487" s="16" t="s">
        <v>78</v>
      </c>
      <c r="S2487" s="16" t="s">
        <v>78</v>
      </c>
      <c r="T2487" s="14" t="s">
        <v>90</v>
      </c>
      <c r="U2487" s="13" t="s">
        <v>1115</v>
      </c>
      <c r="V2487" s="14" t="s">
        <v>1116</v>
      </c>
      <c r="W2487" s="13" t="s">
        <v>83</v>
      </c>
      <c r="X2487" s="17" t="s">
        <v>4696</v>
      </c>
      <c r="Y2487" s="14">
        <v>630</v>
      </c>
      <c r="Z2487" s="14" t="s">
        <v>1117</v>
      </c>
      <c r="AA2487" s="13" t="s">
        <v>99</v>
      </c>
      <c r="AB2487" s="18" t="s">
        <v>100</v>
      </c>
      <c r="AC2487" s="4">
        <f t="shared" si="380"/>
        <v>1</v>
      </c>
      <c r="AD2487" s="2">
        <f>IF(COUNTIF(D$2:D2487,D2487)&gt;1,0,1)</f>
        <v>0</v>
      </c>
      <c r="AG2487" s="2">
        <f t="shared" si="381"/>
        <v>0</v>
      </c>
      <c r="AH2487" s="2">
        <f t="shared" si="387"/>
        <v>0</v>
      </c>
      <c r="AI2487" s="2">
        <f t="shared" si="382"/>
        <v>0</v>
      </c>
      <c r="AJ2487" s="44" t="str">
        <f t="shared" si="383"/>
        <v>31001828J30436447H</v>
      </c>
      <c r="AK2487" s="2">
        <f>IF(COUNTIF(AJ$2:AJ2487,AJ2487)&gt;1,0,1)</f>
        <v>0</v>
      </c>
      <c r="AL2487" s="2">
        <f t="shared" si="384"/>
        <v>0</v>
      </c>
      <c r="AM2487" s="2">
        <f t="shared" si="385"/>
        <v>0</v>
      </c>
      <c r="AN2487" s="2">
        <f t="shared" si="386"/>
        <v>0</v>
      </c>
      <c r="AO2487" s="2" t="str">
        <f>VLOOKUP(D2487,'[1]Matriculados PD 2015_2019'!$D:$F,3,0)</f>
        <v>completo</v>
      </c>
      <c r="AP2487" s="2">
        <f t="shared" si="388"/>
        <v>0</v>
      </c>
      <c r="AQ2487" s="2">
        <f t="shared" si="389"/>
        <v>0</v>
      </c>
    </row>
    <row r="2488" spans="1:43" ht="116">
      <c r="A2488">
        <v>532</v>
      </c>
      <c r="B2488" s="5" t="s">
        <v>413</v>
      </c>
      <c r="C2488" s="13" t="s">
        <v>120</v>
      </c>
      <c r="D2488" s="13" t="s">
        <v>1318</v>
      </c>
      <c r="E2488" s="13">
        <v>13828</v>
      </c>
      <c r="F2488" s="13">
        <v>102483</v>
      </c>
      <c r="G2488" s="14" t="s">
        <v>1319</v>
      </c>
      <c r="H2488" s="13" t="s">
        <v>73</v>
      </c>
      <c r="I2488" s="13" t="s">
        <v>74</v>
      </c>
      <c r="J2488" s="14" t="s">
        <v>75</v>
      </c>
      <c r="K2488" s="19" t="s">
        <v>1320</v>
      </c>
      <c r="L2488" s="13">
        <v>2019</v>
      </c>
      <c r="M2488" s="15">
        <v>44022</v>
      </c>
      <c r="N2488" s="16" t="s">
        <v>77</v>
      </c>
      <c r="O2488" s="16">
        <v>0</v>
      </c>
      <c r="P2488" s="16" t="s">
        <v>78</v>
      </c>
      <c r="Q2488" s="16" t="s">
        <v>78</v>
      </c>
      <c r="R2488" s="16" t="s">
        <v>78</v>
      </c>
      <c r="S2488" s="16" t="s">
        <v>78</v>
      </c>
      <c r="T2488" s="14" t="s">
        <v>80</v>
      </c>
      <c r="U2488" s="13" t="s">
        <v>1321</v>
      </c>
      <c r="V2488" s="14" t="s">
        <v>1322</v>
      </c>
      <c r="W2488" s="13" t="s">
        <v>73</v>
      </c>
      <c r="X2488" s="17" t="s">
        <v>452</v>
      </c>
      <c r="Y2488" s="14">
        <v>150</v>
      </c>
      <c r="Z2488" s="14" t="s">
        <v>472</v>
      </c>
      <c r="AA2488" s="13" t="s">
        <v>263</v>
      </c>
      <c r="AB2488" s="18" t="s">
        <v>264</v>
      </c>
      <c r="AC2488" s="4">
        <f t="shared" si="380"/>
        <v>1</v>
      </c>
      <c r="AD2488" s="2">
        <f>IF(COUNTIF(D$2:D2488,D2488)&gt;1,0,1)</f>
        <v>1</v>
      </c>
      <c r="AG2488" s="2">
        <f t="shared" si="381"/>
        <v>0</v>
      </c>
      <c r="AH2488" s="2">
        <f t="shared" si="387"/>
        <v>0</v>
      </c>
      <c r="AI2488" s="2">
        <f t="shared" si="382"/>
        <v>1</v>
      </c>
      <c r="AJ2488" s="44" t="str">
        <f t="shared" si="383"/>
        <v>30537187H26211989Q</v>
      </c>
      <c r="AK2488" s="2">
        <f>IF(COUNTIF(AJ$2:AJ2488,AJ2488)&gt;1,0,1)</f>
        <v>1</v>
      </c>
      <c r="AL2488" s="2">
        <f t="shared" si="384"/>
        <v>1</v>
      </c>
      <c r="AM2488" s="2">
        <f t="shared" si="385"/>
        <v>0</v>
      </c>
      <c r="AN2488" s="2">
        <f t="shared" si="386"/>
        <v>0</v>
      </c>
      <c r="AO2488" s="2" t="str">
        <f>VLOOKUP(D2488,'[1]Matriculados PD 2015_2019'!$D:$F,3,0)</f>
        <v>parcial</v>
      </c>
      <c r="AP2488" s="2">
        <f t="shared" si="388"/>
        <v>0</v>
      </c>
      <c r="AQ2488" s="2">
        <f t="shared" si="389"/>
        <v>1</v>
      </c>
    </row>
    <row r="2489" spans="1:43" ht="116">
      <c r="A2489">
        <v>532</v>
      </c>
      <c r="B2489" s="6" t="s">
        <v>413</v>
      </c>
      <c r="C2489" s="7" t="s">
        <v>120</v>
      </c>
      <c r="D2489" s="7" t="s">
        <v>1318</v>
      </c>
      <c r="E2489" s="7">
        <v>13828</v>
      </c>
      <c r="F2489" s="7">
        <v>102483</v>
      </c>
      <c r="G2489" s="8" t="s">
        <v>1319</v>
      </c>
      <c r="H2489" s="7" t="s">
        <v>73</v>
      </c>
      <c r="I2489" s="7" t="s">
        <v>74</v>
      </c>
      <c r="J2489" s="8" t="s">
        <v>75</v>
      </c>
      <c r="K2489" s="20" t="s">
        <v>1320</v>
      </c>
      <c r="L2489" s="7">
        <v>2019</v>
      </c>
      <c r="M2489" s="9">
        <v>44022</v>
      </c>
      <c r="N2489" s="10" t="s">
        <v>77</v>
      </c>
      <c r="O2489" s="10">
        <v>0</v>
      </c>
      <c r="P2489" s="10" t="s">
        <v>78</v>
      </c>
      <c r="Q2489" s="10" t="s">
        <v>78</v>
      </c>
      <c r="R2489" s="10" t="s">
        <v>78</v>
      </c>
      <c r="S2489" s="10" t="s">
        <v>78</v>
      </c>
      <c r="T2489" s="8" t="s">
        <v>80</v>
      </c>
      <c r="U2489" s="7" t="s">
        <v>470</v>
      </c>
      <c r="V2489" s="8" t="s">
        <v>471</v>
      </c>
      <c r="W2489" s="7" t="s">
        <v>83</v>
      </c>
      <c r="X2489" s="11" t="s">
        <v>452</v>
      </c>
      <c r="Y2489" s="8">
        <v>150</v>
      </c>
      <c r="Z2489" s="8" t="s">
        <v>472</v>
      </c>
      <c r="AA2489" s="7" t="s">
        <v>263</v>
      </c>
      <c r="AB2489" s="12" t="s">
        <v>264</v>
      </c>
      <c r="AC2489" s="4">
        <f t="shared" si="380"/>
        <v>1</v>
      </c>
      <c r="AD2489" s="2">
        <f>IF(COUNTIF(D$2:D2489,D2489)&gt;1,0,1)</f>
        <v>0</v>
      </c>
      <c r="AG2489" s="2">
        <f t="shared" si="381"/>
        <v>0</v>
      </c>
      <c r="AH2489" s="2">
        <f t="shared" si="387"/>
        <v>0</v>
      </c>
      <c r="AI2489" s="2">
        <f t="shared" si="382"/>
        <v>0</v>
      </c>
      <c r="AJ2489" s="44" t="str">
        <f t="shared" si="383"/>
        <v>30537187H30432323B</v>
      </c>
      <c r="AK2489" s="2">
        <f>IF(COUNTIF(AJ$2:AJ2489,AJ2489)&gt;1,0,1)</f>
        <v>1</v>
      </c>
      <c r="AL2489" s="2">
        <f t="shared" si="384"/>
        <v>0</v>
      </c>
      <c r="AM2489" s="2">
        <f t="shared" si="385"/>
        <v>0</v>
      </c>
      <c r="AN2489" s="2">
        <f t="shared" si="386"/>
        <v>0</v>
      </c>
      <c r="AO2489" s="2" t="str">
        <f>VLOOKUP(D2489,'[1]Matriculados PD 2015_2019'!$D:$F,3,0)</f>
        <v>parcial</v>
      </c>
      <c r="AP2489" s="2">
        <f t="shared" si="388"/>
        <v>0</v>
      </c>
      <c r="AQ2489" s="2">
        <f t="shared" si="389"/>
        <v>0</v>
      </c>
    </row>
    <row r="2490" spans="1:43" ht="116">
      <c r="A2490">
        <v>532</v>
      </c>
      <c r="B2490" s="5" t="s">
        <v>413</v>
      </c>
      <c r="C2490" s="13" t="s">
        <v>120</v>
      </c>
      <c r="D2490" s="13" t="s">
        <v>1318</v>
      </c>
      <c r="E2490" s="13">
        <v>13828</v>
      </c>
      <c r="F2490" s="13">
        <v>102483</v>
      </c>
      <c r="G2490" s="14" t="s">
        <v>1319</v>
      </c>
      <c r="H2490" s="13" t="s">
        <v>73</v>
      </c>
      <c r="I2490" s="13" t="s">
        <v>74</v>
      </c>
      <c r="J2490" s="14" t="s">
        <v>75</v>
      </c>
      <c r="K2490" s="19" t="s">
        <v>1320</v>
      </c>
      <c r="L2490" s="13">
        <v>2019</v>
      </c>
      <c r="M2490" s="15">
        <v>44022</v>
      </c>
      <c r="N2490" s="16" t="s">
        <v>77</v>
      </c>
      <c r="O2490" s="16">
        <v>0</v>
      </c>
      <c r="P2490" s="16" t="s">
        <v>78</v>
      </c>
      <c r="Q2490" s="16" t="s">
        <v>78</v>
      </c>
      <c r="R2490" s="16" t="s">
        <v>78</v>
      </c>
      <c r="S2490" s="16" t="s">
        <v>78</v>
      </c>
      <c r="T2490" s="14" t="s">
        <v>90</v>
      </c>
      <c r="U2490" s="13" t="s">
        <v>1323</v>
      </c>
      <c r="V2490" s="14" t="s">
        <v>1324</v>
      </c>
      <c r="W2490" s="13" t="s">
        <v>83</v>
      </c>
      <c r="X2490" s="17" t="s">
        <v>452</v>
      </c>
      <c r="Y2490" s="14">
        <v>165</v>
      </c>
      <c r="Z2490" s="14" t="s">
        <v>1325</v>
      </c>
      <c r="AA2490" s="13" t="s">
        <v>263</v>
      </c>
      <c r="AB2490" s="18" t="s">
        <v>264</v>
      </c>
      <c r="AC2490" s="4">
        <f t="shared" si="380"/>
        <v>1</v>
      </c>
      <c r="AD2490" s="2">
        <f>IF(COUNTIF(D$2:D2490,D2490)&gt;1,0,1)</f>
        <v>0</v>
      </c>
      <c r="AG2490" s="2">
        <f t="shared" si="381"/>
        <v>0</v>
      </c>
      <c r="AH2490" s="2">
        <f t="shared" si="387"/>
        <v>0</v>
      </c>
      <c r="AI2490" s="2">
        <f t="shared" si="382"/>
        <v>0</v>
      </c>
      <c r="AJ2490" s="44" t="str">
        <f t="shared" si="383"/>
        <v>30537187H30526777G</v>
      </c>
      <c r="AK2490" s="2">
        <f>IF(COUNTIF(AJ$2:AJ2490,AJ2490)&gt;1,0,1)</f>
        <v>1</v>
      </c>
      <c r="AL2490" s="2">
        <f t="shared" si="384"/>
        <v>0</v>
      </c>
      <c r="AM2490" s="2">
        <f t="shared" si="385"/>
        <v>0</v>
      </c>
      <c r="AN2490" s="2">
        <f t="shared" si="386"/>
        <v>0</v>
      </c>
      <c r="AO2490" s="2" t="str">
        <f>VLOOKUP(D2490,'[1]Matriculados PD 2015_2019'!$D:$F,3,0)</f>
        <v>parcial</v>
      </c>
      <c r="AP2490" s="2">
        <f t="shared" si="388"/>
        <v>0</v>
      </c>
      <c r="AQ2490" s="2">
        <f t="shared" si="389"/>
        <v>0</v>
      </c>
    </row>
    <row r="2491" spans="1:43">
      <c r="A2491">
        <v>540</v>
      </c>
      <c r="B2491" s="6" t="s">
        <v>989</v>
      </c>
      <c r="C2491" s="7" t="s">
        <v>120</v>
      </c>
      <c r="D2491" s="7" t="s">
        <v>1934</v>
      </c>
      <c r="E2491" s="7">
        <v>20053560</v>
      </c>
      <c r="F2491" s="7">
        <v>102491</v>
      </c>
      <c r="G2491" s="8" t="s">
        <v>1935</v>
      </c>
      <c r="H2491" s="7" t="s">
        <v>83</v>
      </c>
      <c r="I2491" s="7" t="s">
        <v>120</v>
      </c>
      <c r="J2491" s="8" t="s">
        <v>75</v>
      </c>
      <c r="K2491" s="8" t="s">
        <v>1936</v>
      </c>
      <c r="L2491" s="7">
        <v>2019</v>
      </c>
      <c r="M2491" s="9">
        <v>43817</v>
      </c>
      <c r="N2491" s="10" t="s">
        <v>113</v>
      </c>
      <c r="O2491" s="10">
        <v>0</v>
      </c>
      <c r="P2491" s="10" t="s">
        <v>78</v>
      </c>
      <c r="Q2491" s="10" t="s">
        <v>78</v>
      </c>
      <c r="R2491" s="10" t="s">
        <v>78</v>
      </c>
      <c r="S2491" s="10" t="s">
        <v>78</v>
      </c>
      <c r="T2491" s="8" t="s">
        <v>80</v>
      </c>
      <c r="U2491" s="7" t="s">
        <v>1937</v>
      </c>
      <c r="V2491" s="8" t="s">
        <v>1938</v>
      </c>
      <c r="W2491" s="7" t="s">
        <v>83</v>
      </c>
      <c r="X2491" s="11" t="s">
        <v>105</v>
      </c>
      <c r="Y2491" s="8">
        <v>540</v>
      </c>
      <c r="Z2491" s="8" t="s">
        <v>635</v>
      </c>
      <c r="AA2491" s="7" t="s">
        <v>107</v>
      </c>
      <c r="AB2491" s="12" t="s">
        <v>108</v>
      </c>
      <c r="AC2491" s="4">
        <f t="shared" si="380"/>
        <v>1</v>
      </c>
      <c r="AD2491" s="2">
        <f>IF(COUNTIF(D$2:D2491,D2491)&gt;1,0,1)</f>
        <v>1</v>
      </c>
      <c r="AG2491" s="2">
        <f t="shared" si="381"/>
        <v>0</v>
      </c>
      <c r="AH2491" s="2">
        <f t="shared" si="387"/>
        <v>0</v>
      </c>
      <c r="AI2491" s="2">
        <f t="shared" si="382"/>
        <v>0</v>
      </c>
      <c r="AJ2491" s="44" t="str">
        <f t="shared" si="383"/>
        <v>AM59634630072122J</v>
      </c>
      <c r="AK2491" s="2">
        <f>IF(COUNTIF(AJ$2:AJ2491,AJ2491)&gt;1,0,1)</f>
        <v>1</v>
      </c>
      <c r="AL2491" s="2">
        <f t="shared" si="384"/>
        <v>1</v>
      </c>
      <c r="AM2491" s="2">
        <f t="shared" si="385"/>
        <v>0</v>
      </c>
      <c r="AN2491" s="2">
        <f t="shared" si="386"/>
        <v>1</v>
      </c>
      <c r="AO2491" s="2" t="str">
        <f>VLOOKUP(D2491,'[1]Matriculados PD 2015_2019'!$D:$F,3,0)</f>
        <v>completo</v>
      </c>
      <c r="AP2491" s="2">
        <f t="shared" si="388"/>
        <v>1</v>
      </c>
      <c r="AQ2491" s="2">
        <f t="shared" si="389"/>
        <v>0</v>
      </c>
    </row>
    <row r="2492" spans="1:43">
      <c r="A2492">
        <v>540</v>
      </c>
      <c r="B2492" s="5" t="s">
        <v>989</v>
      </c>
      <c r="C2492" s="13" t="s">
        <v>120</v>
      </c>
      <c r="D2492" s="13" t="s">
        <v>1934</v>
      </c>
      <c r="E2492" s="13">
        <v>20053560</v>
      </c>
      <c r="F2492" s="13">
        <v>102491</v>
      </c>
      <c r="G2492" s="14" t="s">
        <v>1935</v>
      </c>
      <c r="H2492" s="13" t="s">
        <v>83</v>
      </c>
      <c r="I2492" s="13" t="s">
        <v>120</v>
      </c>
      <c r="J2492" s="14" t="s">
        <v>75</v>
      </c>
      <c r="K2492" s="14" t="s">
        <v>1936</v>
      </c>
      <c r="L2492" s="13">
        <v>2019</v>
      </c>
      <c r="M2492" s="15">
        <v>43817</v>
      </c>
      <c r="N2492" s="16" t="s">
        <v>113</v>
      </c>
      <c r="O2492" s="16">
        <v>0</v>
      </c>
      <c r="P2492" s="16" t="s">
        <v>78</v>
      </c>
      <c r="Q2492" s="16" t="s">
        <v>78</v>
      </c>
      <c r="R2492" s="16" t="s">
        <v>78</v>
      </c>
      <c r="S2492" s="16" t="s">
        <v>78</v>
      </c>
      <c r="T2492" s="14" t="s">
        <v>80</v>
      </c>
      <c r="U2492" s="13" t="s">
        <v>1939</v>
      </c>
      <c r="V2492" s="14" t="s">
        <v>1940</v>
      </c>
      <c r="W2492" s="13" t="s">
        <v>73</v>
      </c>
      <c r="X2492" s="17" t="s">
        <v>105</v>
      </c>
      <c r="Y2492" s="14">
        <v>540</v>
      </c>
      <c r="Z2492" s="14" t="s">
        <v>635</v>
      </c>
      <c r="AA2492" s="13" t="s">
        <v>107</v>
      </c>
      <c r="AB2492" s="18" t="s">
        <v>108</v>
      </c>
      <c r="AC2492" s="4">
        <f t="shared" si="380"/>
        <v>1</v>
      </c>
      <c r="AD2492" s="2">
        <f>IF(COUNTIF(D$2:D2492,D2492)&gt;1,0,1)</f>
        <v>0</v>
      </c>
      <c r="AG2492" s="2">
        <f t="shared" si="381"/>
        <v>0</v>
      </c>
      <c r="AH2492" s="2">
        <f t="shared" si="387"/>
        <v>0</v>
      </c>
      <c r="AI2492" s="2">
        <f t="shared" si="382"/>
        <v>0</v>
      </c>
      <c r="AJ2492" s="44" t="str">
        <f t="shared" si="383"/>
        <v>AM59634630539361F</v>
      </c>
      <c r="AK2492" s="2">
        <f>IF(COUNTIF(AJ$2:AJ2492,AJ2492)&gt;1,0,1)</f>
        <v>1</v>
      </c>
      <c r="AL2492" s="2">
        <f t="shared" si="384"/>
        <v>0</v>
      </c>
      <c r="AM2492" s="2">
        <f t="shared" si="385"/>
        <v>0</v>
      </c>
      <c r="AN2492" s="2">
        <f t="shared" si="386"/>
        <v>0</v>
      </c>
      <c r="AO2492" s="2" t="str">
        <f>VLOOKUP(D2492,'[1]Matriculados PD 2015_2019'!$D:$F,3,0)</f>
        <v>completo</v>
      </c>
      <c r="AP2492" s="2">
        <f t="shared" si="388"/>
        <v>0</v>
      </c>
      <c r="AQ2492" s="2">
        <f t="shared" si="389"/>
        <v>0</v>
      </c>
    </row>
    <row r="2493" spans="1:43">
      <c r="A2493">
        <v>540</v>
      </c>
      <c r="B2493" s="6" t="s">
        <v>989</v>
      </c>
      <c r="C2493" s="7" t="s">
        <v>120</v>
      </c>
      <c r="D2493" s="7" t="s">
        <v>1934</v>
      </c>
      <c r="E2493" s="7">
        <v>20053560</v>
      </c>
      <c r="F2493" s="7">
        <v>102491</v>
      </c>
      <c r="G2493" s="8" t="s">
        <v>1935</v>
      </c>
      <c r="H2493" s="7" t="s">
        <v>83</v>
      </c>
      <c r="I2493" s="7" t="s">
        <v>120</v>
      </c>
      <c r="J2493" s="8" t="s">
        <v>75</v>
      </c>
      <c r="K2493" s="8" t="s">
        <v>1936</v>
      </c>
      <c r="L2493" s="7">
        <v>2019</v>
      </c>
      <c r="M2493" s="9">
        <v>43817</v>
      </c>
      <c r="N2493" s="10" t="s">
        <v>113</v>
      </c>
      <c r="O2493" s="10">
        <v>0</v>
      </c>
      <c r="P2493" s="10" t="s">
        <v>78</v>
      </c>
      <c r="Q2493" s="10" t="s">
        <v>78</v>
      </c>
      <c r="R2493" s="10" t="s">
        <v>78</v>
      </c>
      <c r="S2493" s="10" t="s">
        <v>78</v>
      </c>
      <c r="T2493" s="8" t="s">
        <v>90</v>
      </c>
      <c r="U2493" s="7" t="s">
        <v>1937</v>
      </c>
      <c r="V2493" s="8" t="s">
        <v>1938</v>
      </c>
      <c r="W2493" s="7" t="s">
        <v>83</v>
      </c>
      <c r="X2493" s="11" t="s">
        <v>105</v>
      </c>
      <c r="Y2493" s="8">
        <v>540</v>
      </c>
      <c r="Z2493" s="8" t="s">
        <v>635</v>
      </c>
      <c r="AA2493" s="7" t="s">
        <v>107</v>
      </c>
      <c r="AB2493" s="12" t="s">
        <v>108</v>
      </c>
      <c r="AC2493" s="4">
        <f t="shared" si="380"/>
        <v>1</v>
      </c>
      <c r="AD2493" s="2">
        <f>IF(COUNTIF(D$2:D2493,D2493)&gt;1,0,1)</f>
        <v>0</v>
      </c>
      <c r="AG2493" s="2">
        <f t="shared" si="381"/>
        <v>0</v>
      </c>
      <c r="AH2493" s="2">
        <f t="shared" si="387"/>
        <v>0</v>
      </c>
      <c r="AI2493" s="2">
        <f t="shared" si="382"/>
        <v>0</v>
      </c>
      <c r="AJ2493" s="44" t="str">
        <f t="shared" si="383"/>
        <v>AM59634630072122J</v>
      </c>
      <c r="AK2493" s="2">
        <f>IF(COUNTIF(AJ$2:AJ2493,AJ2493)&gt;1,0,1)</f>
        <v>0</v>
      </c>
      <c r="AL2493" s="2">
        <f t="shared" si="384"/>
        <v>0</v>
      </c>
      <c r="AM2493" s="2">
        <f t="shared" si="385"/>
        <v>0</v>
      </c>
      <c r="AN2493" s="2">
        <f t="shared" si="386"/>
        <v>0</v>
      </c>
      <c r="AO2493" s="2" t="str">
        <f>VLOOKUP(D2493,'[1]Matriculados PD 2015_2019'!$D:$F,3,0)</f>
        <v>completo</v>
      </c>
      <c r="AP2493" s="2">
        <f t="shared" si="388"/>
        <v>0</v>
      </c>
      <c r="AQ2493" s="2">
        <f t="shared" si="389"/>
        <v>0</v>
      </c>
    </row>
    <row r="2494" spans="1:43">
      <c r="A2494">
        <v>531</v>
      </c>
      <c r="B2494" s="5" t="s">
        <v>277</v>
      </c>
      <c r="C2494" s="13" t="s">
        <v>120</v>
      </c>
      <c r="D2494" s="13" t="s">
        <v>1203</v>
      </c>
      <c r="E2494" s="13">
        <v>10223792</v>
      </c>
      <c r="F2494" s="13">
        <v>102482</v>
      </c>
      <c r="G2494" s="14" t="s">
        <v>1204</v>
      </c>
      <c r="H2494" s="13" t="s">
        <v>83</v>
      </c>
      <c r="I2494" s="13" t="s">
        <v>74</v>
      </c>
      <c r="J2494" s="14" t="s">
        <v>75</v>
      </c>
      <c r="K2494" s="14" t="s">
        <v>1205</v>
      </c>
      <c r="L2494" s="13">
        <v>2019</v>
      </c>
      <c r="M2494" s="15">
        <v>43901</v>
      </c>
      <c r="N2494" s="16" t="s">
        <v>77</v>
      </c>
      <c r="O2494" s="16">
        <v>0</v>
      </c>
      <c r="P2494" s="16" t="s">
        <v>78</v>
      </c>
      <c r="Q2494" s="16" t="s">
        <v>78</v>
      </c>
      <c r="R2494" s="16" t="s">
        <v>78</v>
      </c>
      <c r="S2494" s="16" t="s">
        <v>78</v>
      </c>
      <c r="T2494" s="14" t="s">
        <v>80</v>
      </c>
      <c r="U2494" s="13" t="s">
        <v>1206</v>
      </c>
      <c r="V2494" s="14" t="s">
        <v>1207</v>
      </c>
      <c r="W2494" s="13" t="s">
        <v>83</v>
      </c>
      <c r="X2494" s="17" t="s">
        <v>4696</v>
      </c>
      <c r="Y2494" s="14">
        <v>630</v>
      </c>
      <c r="Z2494" s="14" t="s">
        <v>1117</v>
      </c>
      <c r="AA2494" s="13" t="s">
        <v>99</v>
      </c>
      <c r="AB2494" s="18" t="s">
        <v>100</v>
      </c>
      <c r="AC2494" s="4">
        <f t="shared" si="380"/>
        <v>1</v>
      </c>
      <c r="AD2494" s="2">
        <f>IF(COUNTIF(D$2:D2494,D2494)&gt;1,0,1)</f>
        <v>1</v>
      </c>
      <c r="AG2494" s="2">
        <f t="shared" si="381"/>
        <v>0</v>
      </c>
      <c r="AH2494" s="2">
        <f t="shared" si="387"/>
        <v>0</v>
      </c>
      <c r="AI2494" s="2">
        <f t="shared" si="382"/>
        <v>1</v>
      </c>
      <c r="AJ2494" s="44" t="str">
        <f t="shared" si="383"/>
        <v>30963437D23671445Y</v>
      </c>
      <c r="AK2494" s="2">
        <f>IF(COUNTIF(AJ$2:AJ2494,AJ2494)&gt;1,0,1)</f>
        <v>1</v>
      </c>
      <c r="AL2494" s="2">
        <f t="shared" si="384"/>
        <v>1</v>
      </c>
      <c r="AM2494" s="2">
        <f t="shared" si="385"/>
        <v>0</v>
      </c>
      <c r="AN2494" s="2">
        <f t="shared" si="386"/>
        <v>0</v>
      </c>
      <c r="AO2494" s="2" t="str">
        <f>VLOOKUP(D2494,'[1]Matriculados PD 2015_2019'!$D:$F,3,0)</f>
        <v>parcial</v>
      </c>
      <c r="AP2494" s="2">
        <f t="shared" si="388"/>
        <v>0</v>
      </c>
      <c r="AQ2494" s="2">
        <f t="shared" si="389"/>
        <v>1</v>
      </c>
    </row>
    <row r="2495" spans="1:43">
      <c r="A2495">
        <v>531</v>
      </c>
      <c r="B2495" s="6" t="s">
        <v>277</v>
      </c>
      <c r="C2495" s="7" t="s">
        <v>120</v>
      </c>
      <c r="D2495" s="7" t="s">
        <v>1203</v>
      </c>
      <c r="E2495" s="7">
        <v>10223792</v>
      </c>
      <c r="F2495" s="7">
        <v>102482</v>
      </c>
      <c r="G2495" s="8" t="s">
        <v>1204</v>
      </c>
      <c r="H2495" s="7" t="s">
        <v>83</v>
      </c>
      <c r="I2495" s="7" t="s">
        <v>74</v>
      </c>
      <c r="J2495" s="8" t="s">
        <v>75</v>
      </c>
      <c r="K2495" s="8" t="s">
        <v>1205</v>
      </c>
      <c r="L2495" s="7">
        <v>2019</v>
      </c>
      <c r="M2495" s="9">
        <v>43901</v>
      </c>
      <c r="N2495" s="10" t="s">
        <v>77</v>
      </c>
      <c r="O2495" s="10">
        <v>0</v>
      </c>
      <c r="P2495" s="10" t="s">
        <v>78</v>
      </c>
      <c r="Q2495" s="10" t="s">
        <v>78</v>
      </c>
      <c r="R2495" s="10" t="s">
        <v>78</v>
      </c>
      <c r="S2495" s="10" t="s">
        <v>78</v>
      </c>
      <c r="T2495" s="8" t="s">
        <v>80</v>
      </c>
      <c r="U2495" s="7" t="s">
        <v>327</v>
      </c>
      <c r="V2495" s="8" t="s">
        <v>328</v>
      </c>
      <c r="W2495" s="7" t="s">
        <v>83</v>
      </c>
      <c r="X2495" s="11" t="s">
        <v>2109</v>
      </c>
      <c r="Y2495" s="8">
        <v>610</v>
      </c>
      <c r="Z2495" s="8" t="s">
        <v>294</v>
      </c>
      <c r="AA2495" s="7" t="s">
        <v>79</v>
      </c>
      <c r="AB2495" s="12" t="s">
        <v>86</v>
      </c>
      <c r="AC2495" s="4">
        <f t="shared" si="380"/>
        <v>1</v>
      </c>
      <c r="AD2495" s="2">
        <f>IF(COUNTIF(D$2:D2495,D2495)&gt;1,0,1)</f>
        <v>0</v>
      </c>
      <c r="AG2495" s="2">
        <f t="shared" si="381"/>
        <v>0</v>
      </c>
      <c r="AH2495" s="2">
        <f t="shared" si="387"/>
        <v>0</v>
      </c>
      <c r="AI2495" s="2">
        <f t="shared" si="382"/>
        <v>0</v>
      </c>
      <c r="AJ2495" s="44" t="str">
        <f t="shared" si="383"/>
        <v>30963437D30474369J</v>
      </c>
      <c r="AK2495" s="2">
        <f>IF(COUNTIF(AJ$2:AJ2495,AJ2495)&gt;1,0,1)</f>
        <v>1</v>
      </c>
      <c r="AL2495" s="2">
        <f t="shared" si="384"/>
        <v>0</v>
      </c>
      <c r="AM2495" s="2">
        <f t="shared" si="385"/>
        <v>0</v>
      </c>
      <c r="AN2495" s="2">
        <f t="shared" si="386"/>
        <v>0</v>
      </c>
      <c r="AO2495" s="2" t="str">
        <f>VLOOKUP(D2495,'[1]Matriculados PD 2015_2019'!$D:$F,3,0)</f>
        <v>parcial</v>
      </c>
      <c r="AP2495" s="2">
        <f t="shared" si="388"/>
        <v>0</v>
      </c>
      <c r="AQ2495" s="2">
        <f t="shared" si="389"/>
        <v>0</v>
      </c>
    </row>
    <row r="2496" spans="1:43">
      <c r="A2496">
        <v>531</v>
      </c>
      <c r="B2496" s="5" t="s">
        <v>277</v>
      </c>
      <c r="C2496" s="13" t="s">
        <v>120</v>
      </c>
      <c r="D2496" s="13" t="s">
        <v>1203</v>
      </c>
      <c r="E2496" s="13">
        <v>10223792</v>
      </c>
      <c r="F2496" s="13">
        <v>102482</v>
      </c>
      <c r="G2496" s="14" t="s">
        <v>1204</v>
      </c>
      <c r="H2496" s="13" t="s">
        <v>83</v>
      </c>
      <c r="I2496" s="13" t="s">
        <v>74</v>
      </c>
      <c r="J2496" s="14" t="s">
        <v>75</v>
      </c>
      <c r="K2496" s="14" t="s">
        <v>1205</v>
      </c>
      <c r="L2496" s="13">
        <v>2019</v>
      </c>
      <c r="M2496" s="15">
        <v>43901</v>
      </c>
      <c r="N2496" s="16" t="s">
        <v>77</v>
      </c>
      <c r="O2496" s="16">
        <v>0</v>
      </c>
      <c r="P2496" s="16" t="s">
        <v>78</v>
      </c>
      <c r="Q2496" s="16" t="s">
        <v>78</v>
      </c>
      <c r="R2496" s="16" t="s">
        <v>78</v>
      </c>
      <c r="S2496" s="16" t="s">
        <v>78</v>
      </c>
      <c r="T2496" s="14" t="s">
        <v>90</v>
      </c>
      <c r="U2496" s="13" t="s">
        <v>327</v>
      </c>
      <c r="V2496" s="14" t="s">
        <v>328</v>
      </c>
      <c r="W2496" s="13" t="s">
        <v>83</v>
      </c>
      <c r="X2496" s="17" t="s">
        <v>2109</v>
      </c>
      <c r="Y2496" s="14">
        <v>610</v>
      </c>
      <c r="Z2496" s="14" t="s">
        <v>294</v>
      </c>
      <c r="AA2496" s="13" t="s">
        <v>79</v>
      </c>
      <c r="AB2496" s="18" t="s">
        <v>86</v>
      </c>
      <c r="AC2496" s="4">
        <f t="shared" si="380"/>
        <v>1</v>
      </c>
      <c r="AD2496" s="2">
        <f>IF(COUNTIF(D$2:D2496,D2496)&gt;1,0,1)</f>
        <v>0</v>
      </c>
      <c r="AG2496" s="2">
        <f t="shared" si="381"/>
        <v>0</v>
      </c>
      <c r="AH2496" s="2">
        <f t="shared" si="387"/>
        <v>0</v>
      </c>
      <c r="AI2496" s="2">
        <f t="shared" si="382"/>
        <v>0</v>
      </c>
      <c r="AJ2496" s="44" t="str">
        <f t="shared" si="383"/>
        <v>30963437D30474369J</v>
      </c>
      <c r="AK2496" s="2">
        <f>IF(COUNTIF(AJ$2:AJ2496,AJ2496)&gt;1,0,1)</f>
        <v>0</v>
      </c>
      <c r="AL2496" s="2">
        <f t="shared" si="384"/>
        <v>0</v>
      </c>
      <c r="AM2496" s="2">
        <f t="shared" si="385"/>
        <v>0</v>
      </c>
      <c r="AN2496" s="2">
        <f t="shared" si="386"/>
        <v>0</v>
      </c>
      <c r="AO2496" s="2" t="str">
        <f>VLOOKUP(D2496,'[1]Matriculados PD 2015_2019'!$D:$F,3,0)</f>
        <v>parcial</v>
      </c>
      <c r="AP2496" s="2">
        <f t="shared" si="388"/>
        <v>0</v>
      </c>
      <c r="AQ2496" s="2">
        <f t="shared" si="389"/>
        <v>0</v>
      </c>
    </row>
    <row r="2497" spans="1:43">
      <c r="A2497">
        <v>533</v>
      </c>
      <c r="B2497" s="5" t="s">
        <v>594</v>
      </c>
      <c r="C2497" s="13" t="s">
        <v>120</v>
      </c>
      <c r="D2497" s="13" t="s">
        <v>1478</v>
      </c>
      <c r="E2497" s="13">
        <v>20008340</v>
      </c>
      <c r="F2497" s="13">
        <v>102484</v>
      </c>
      <c r="G2497" s="14" t="s">
        <v>1479</v>
      </c>
      <c r="H2497" s="13" t="s">
        <v>83</v>
      </c>
      <c r="I2497" s="13" t="s">
        <v>74</v>
      </c>
      <c r="J2497" s="14" t="s">
        <v>75</v>
      </c>
      <c r="K2497" s="14" t="s">
        <v>1480</v>
      </c>
      <c r="L2497" s="13">
        <v>2019</v>
      </c>
      <c r="M2497" s="15">
        <v>44091</v>
      </c>
      <c r="N2497" s="16" t="s">
        <v>1481</v>
      </c>
      <c r="O2497" s="16">
        <v>0</v>
      </c>
      <c r="P2497" s="16" t="s">
        <v>78</v>
      </c>
      <c r="Q2497" s="16" t="s">
        <v>79</v>
      </c>
      <c r="R2497" s="16" t="s">
        <v>78</v>
      </c>
      <c r="S2497" s="16" t="s">
        <v>78</v>
      </c>
      <c r="T2497" s="14" t="s">
        <v>80</v>
      </c>
      <c r="U2497" s="13" t="s">
        <v>1464</v>
      </c>
      <c r="V2497" s="14" t="s">
        <v>1465</v>
      </c>
      <c r="W2497" s="13" t="s">
        <v>83</v>
      </c>
      <c r="X2497" s="17" t="s">
        <v>1466</v>
      </c>
      <c r="Y2497" s="14">
        <v>35</v>
      </c>
      <c r="Z2497" s="14" t="s">
        <v>1467</v>
      </c>
      <c r="AA2497" s="13" t="s">
        <v>107</v>
      </c>
      <c r="AB2497" s="18" t="s">
        <v>108</v>
      </c>
      <c r="AC2497" s="4" t="str">
        <f t="shared" si="380"/>
        <v>NP</v>
      </c>
      <c r="AD2497" s="2">
        <f>IF(COUNTIF(D$2:D2497,D2497)&gt;1,0,1)</f>
        <v>1</v>
      </c>
      <c r="AG2497" s="2">
        <f t="shared" si="381"/>
        <v>1</v>
      </c>
      <c r="AH2497" s="2">
        <f t="shared" si="387"/>
        <v>0</v>
      </c>
      <c r="AI2497" s="2">
        <f t="shared" si="382"/>
        <v>0</v>
      </c>
      <c r="AJ2497" s="44" t="str">
        <f t="shared" si="383"/>
        <v>80158257Z23806151R</v>
      </c>
      <c r="AK2497" s="2">
        <f>IF(COUNTIF(AJ$2:AJ2497,AJ2497)&gt;1,0,1)</f>
        <v>1</v>
      </c>
      <c r="AL2497" s="2">
        <f t="shared" si="384"/>
        <v>1</v>
      </c>
      <c r="AM2497" s="2">
        <f t="shared" si="385"/>
        <v>0</v>
      </c>
      <c r="AN2497" s="2">
        <f t="shared" si="386"/>
        <v>0</v>
      </c>
      <c r="AO2497" s="2" t="str">
        <f>VLOOKUP(D2497,'[1]Matriculados PD 2015_2019'!$D:$F,3,0)</f>
        <v>completo</v>
      </c>
      <c r="AP2497" s="2">
        <f t="shared" si="388"/>
        <v>1</v>
      </c>
      <c r="AQ2497" s="2">
        <f t="shared" si="389"/>
        <v>0</v>
      </c>
    </row>
    <row r="2498" spans="1:43">
      <c r="A2498">
        <v>533</v>
      </c>
      <c r="B2498" s="6" t="s">
        <v>594</v>
      </c>
      <c r="C2498" s="7" t="s">
        <v>120</v>
      </c>
      <c r="D2498" s="7" t="s">
        <v>1478</v>
      </c>
      <c r="E2498" s="7">
        <v>20008340</v>
      </c>
      <c r="F2498" s="7">
        <v>102484</v>
      </c>
      <c r="G2498" s="8" t="s">
        <v>1479</v>
      </c>
      <c r="H2498" s="7" t="s">
        <v>83</v>
      </c>
      <c r="I2498" s="7" t="s">
        <v>74</v>
      </c>
      <c r="J2498" s="8" t="s">
        <v>75</v>
      </c>
      <c r="K2498" s="8" t="s">
        <v>1480</v>
      </c>
      <c r="L2498" s="7">
        <v>2019</v>
      </c>
      <c r="M2498" s="9">
        <v>44091</v>
      </c>
      <c r="N2498" s="10" t="s">
        <v>1481</v>
      </c>
      <c r="O2498" s="10">
        <v>0</v>
      </c>
      <c r="P2498" s="10" t="s">
        <v>78</v>
      </c>
      <c r="Q2498" s="10" t="s">
        <v>79</v>
      </c>
      <c r="R2498" s="10" t="s">
        <v>78</v>
      </c>
      <c r="S2498" s="10" t="s">
        <v>78</v>
      </c>
      <c r="T2498" s="8" t="s">
        <v>80</v>
      </c>
      <c r="U2498" s="7" t="s">
        <v>1468</v>
      </c>
      <c r="V2498" s="8" t="s">
        <v>1469</v>
      </c>
      <c r="W2498" s="7" t="s">
        <v>83</v>
      </c>
      <c r="X2498" s="11" t="s">
        <v>1466</v>
      </c>
      <c r="Y2498" s="8">
        <v>35</v>
      </c>
      <c r="Z2498" s="8" t="s">
        <v>1467</v>
      </c>
      <c r="AA2498" s="7" t="s">
        <v>107</v>
      </c>
      <c r="AB2498" s="12" t="s">
        <v>108</v>
      </c>
      <c r="AC2498" s="4" t="str">
        <f t="shared" ref="AC2498:AC2561" si="390">IF(N2498="","SIN NOTA",IF(N2498="NP","NP",1))</f>
        <v>NP</v>
      </c>
      <c r="AD2498" s="2">
        <f>IF(COUNTIF(D$2:D2498,D2498)&gt;1,0,1)</f>
        <v>0</v>
      </c>
      <c r="AG2498" s="2">
        <f t="shared" ref="AG2498:AG2561" si="391">IF(AD2498=1,IF(Q2498="S",1,0),0)</f>
        <v>0</v>
      </c>
      <c r="AH2498" s="2">
        <f t="shared" si="387"/>
        <v>0</v>
      </c>
      <c r="AI2498" s="2">
        <f t="shared" ref="AI2498:AI2561" si="392">IF(AD2498=1,IF(N2498="Y",1,0),0)</f>
        <v>0</v>
      </c>
      <c r="AJ2498" s="44" t="str">
        <f t="shared" ref="AJ2498:AJ2561" si="393">D2498&amp;U2498</f>
        <v>80158257Z26487222P</v>
      </c>
      <c r="AK2498" s="2">
        <f>IF(COUNTIF(AJ$2:AJ2498,AJ2498)&gt;1,0,1)</f>
        <v>1</v>
      </c>
      <c r="AL2498" s="2">
        <f t="shared" ref="AL2498:AL2561" si="394">IF(AD2498=1,IF(SUMIF(D:D,D2498,AK:AK)&gt;1,1,0),0)</f>
        <v>0</v>
      </c>
      <c r="AM2498" s="2">
        <f t="shared" ref="AM2498:AM2561" si="395">IF(AD2498=1,IF(S2498="S",1,0),0)</f>
        <v>0</v>
      </c>
      <c r="AN2498" s="2">
        <f t="shared" ref="AN2498:AN2561" si="396">IF(AD2498=1,IF(I2498="E",0,1),0)</f>
        <v>0</v>
      </c>
      <c r="AO2498" s="2" t="str">
        <f>VLOOKUP(D2498,'[1]Matriculados PD 2015_2019'!$D:$F,3,0)</f>
        <v>completo</v>
      </c>
      <c r="AP2498" s="2">
        <f t="shared" si="388"/>
        <v>0</v>
      </c>
      <c r="AQ2498" s="2">
        <f t="shared" si="389"/>
        <v>0</v>
      </c>
    </row>
    <row r="2499" spans="1:43">
      <c r="A2499">
        <v>533</v>
      </c>
      <c r="B2499" s="5" t="s">
        <v>594</v>
      </c>
      <c r="C2499" s="13" t="s">
        <v>120</v>
      </c>
      <c r="D2499" s="13" t="s">
        <v>1478</v>
      </c>
      <c r="E2499" s="13">
        <v>20008340</v>
      </c>
      <c r="F2499" s="13">
        <v>102484</v>
      </c>
      <c r="G2499" s="14" t="s">
        <v>1479</v>
      </c>
      <c r="H2499" s="13" t="s">
        <v>83</v>
      </c>
      <c r="I2499" s="13" t="s">
        <v>74</v>
      </c>
      <c r="J2499" s="14" t="s">
        <v>75</v>
      </c>
      <c r="K2499" s="14" t="s">
        <v>1480</v>
      </c>
      <c r="L2499" s="13">
        <v>2019</v>
      </c>
      <c r="M2499" s="15">
        <v>44091</v>
      </c>
      <c r="N2499" s="16" t="s">
        <v>1481</v>
      </c>
      <c r="O2499" s="16">
        <v>0</v>
      </c>
      <c r="P2499" s="16" t="s">
        <v>78</v>
      </c>
      <c r="Q2499" s="16" t="s">
        <v>79</v>
      </c>
      <c r="R2499" s="16" t="s">
        <v>78</v>
      </c>
      <c r="S2499" s="16" t="s">
        <v>78</v>
      </c>
      <c r="T2499" s="14" t="s">
        <v>90</v>
      </c>
      <c r="U2499" s="13" t="s">
        <v>1468</v>
      </c>
      <c r="V2499" s="14" t="s">
        <v>1469</v>
      </c>
      <c r="W2499" s="13" t="s">
        <v>83</v>
      </c>
      <c r="X2499" s="17" t="s">
        <v>1466</v>
      </c>
      <c r="Y2499" s="14">
        <v>35</v>
      </c>
      <c r="Z2499" s="14" t="s">
        <v>1467</v>
      </c>
      <c r="AA2499" s="13" t="s">
        <v>107</v>
      </c>
      <c r="AB2499" s="18" t="s">
        <v>108</v>
      </c>
      <c r="AC2499" s="4" t="str">
        <f t="shared" si="390"/>
        <v>NP</v>
      </c>
      <c r="AD2499" s="2">
        <f>IF(COUNTIF(D$2:D2499,D2499)&gt;1,0,1)</f>
        <v>0</v>
      </c>
      <c r="AG2499" s="2">
        <f t="shared" si="391"/>
        <v>0</v>
      </c>
      <c r="AH2499" s="2">
        <f t="shared" ref="AH2499:AH2562" si="397">IF(AD2499=1,IF(R2499="S",1,0),0)</f>
        <v>0</v>
      </c>
      <c r="AI2499" s="2">
        <f t="shared" si="392"/>
        <v>0</v>
      </c>
      <c r="AJ2499" s="44" t="str">
        <f t="shared" si="393"/>
        <v>80158257Z26487222P</v>
      </c>
      <c r="AK2499" s="2">
        <f>IF(COUNTIF(AJ$2:AJ2499,AJ2499)&gt;1,0,1)</f>
        <v>0</v>
      </c>
      <c r="AL2499" s="2">
        <f t="shared" si="394"/>
        <v>0</v>
      </c>
      <c r="AM2499" s="2">
        <f t="shared" si="395"/>
        <v>0</v>
      </c>
      <c r="AN2499" s="2">
        <f t="shared" si="396"/>
        <v>0</v>
      </c>
      <c r="AO2499" s="2" t="str">
        <f>VLOOKUP(D2499,'[1]Matriculados PD 2015_2019'!$D:$F,3,0)</f>
        <v>completo</v>
      </c>
      <c r="AP2499" s="2">
        <f t="shared" ref="AP2499:AP2562" si="398">IF(AD2499=1,IF(AO2499="completo",1,0),0)</f>
        <v>0</v>
      </c>
      <c r="AQ2499" s="2">
        <f t="shared" ref="AQ2499:AQ2562" si="399">IF(AD2499=1,IF(AO2499="parcial",1,0),0)</f>
        <v>0</v>
      </c>
    </row>
    <row r="2500" spans="1:43">
      <c r="A2500">
        <v>531</v>
      </c>
      <c r="B2500" s="5" t="s">
        <v>277</v>
      </c>
      <c r="C2500" s="13" t="s">
        <v>120</v>
      </c>
      <c r="D2500" s="13" t="s">
        <v>1267</v>
      </c>
      <c r="E2500" s="13">
        <v>20025148</v>
      </c>
      <c r="F2500" s="13">
        <v>102482</v>
      </c>
      <c r="G2500" s="14" t="s">
        <v>1268</v>
      </c>
      <c r="H2500" s="13" t="s">
        <v>83</v>
      </c>
      <c r="I2500" s="13" t="s">
        <v>74</v>
      </c>
      <c r="J2500" s="14" t="s">
        <v>75</v>
      </c>
      <c r="K2500" s="14" t="s">
        <v>1269</v>
      </c>
      <c r="L2500" s="13">
        <v>2019</v>
      </c>
      <c r="M2500" s="15">
        <v>43749</v>
      </c>
      <c r="N2500" s="16" t="s">
        <v>77</v>
      </c>
      <c r="O2500" s="16">
        <v>0</v>
      </c>
      <c r="P2500" s="16" t="s">
        <v>78</v>
      </c>
      <c r="Q2500" s="16" t="s">
        <v>79</v>
      </c>
      <c r="R2500" s="16" t="s">
        <v>78</v>
      </c>
      <c r="S2500" s="16" t="s">
        <v>78</v>
      </c>
      <c r="T2500" s="14" t="s">
        <v>80</v>
      </c>
      <c r="U2500" s="13" t="s">
        <v>337</v>
      </c>
      <c r="V2500" s="14" t="s">
        <v>338</v>
      </c>
      <c r="W2500" s="13" t="s">
        <v>73</v>
      </c>
      <c r="X2500" s="17" t="s">
        <v>1973</v>
      </c>
      <c r="Y2500" s="14">
        <v>255</v>
      </c>
      <c r="Z2500" s="14" t="s">
        <v>89</v>
      </c>
      <c r="AA2500" s="13" t="s">
        <v>79</v>
      </c>
      <c r="AB2500" s="18" t="s">
        <v>86</v>
      </c>
      <c r="AC2500" s="4">
        <f t="shared" si="390"/>
        <v>1</v>
      </c>
      <c r="AD2500" s="2">
        <f>IF(COUNTIF(D$2:D2500,D2500)&gt;1,0,1)</f>
        <v>1</v>
      </c>
      <c r="AG2500" s="2">
        <f t="shared" si="391"/>
        <v>1</v>
      </c>
      <c r="AH2500" s="2">
        <f t="shared" si="397"/>
        <v>0</v>
      </c>
      <c r="AI2500" s="2">
        <f t="shared" si="392"/>
        <v>1</v>
      </c>
      <c r="AJ2500" s="44" t="str">
        <f t="shared" si="393"/>
        <v>53910279G09726206N</v>
      </c>
      <c r="AK2500" s="2">
        <f>IF(COUNTIF(AJ$2:AJ2500,AJ2500)&gt;1,0,1)</f>
        <v>1</v>
      </c>
      <c r="AL2500" s="2">
        <f t="shared" si="394"/>
        <v>1</v>
      </c>
      <c r="AM2500" s="2">
        <f t="shared" si="395"/>
        <v>0</v>
      </c>
      <c r="AN2500" s="2">
        <f t="shared" si="396"/>
        <v>0</v>
      </c>
      <c r="AO2500" s="2" t="str">
        <f>VLOOKUP(D2500,'[1]Matriculados PD 2015_2019'!$D:$F,3,0)</f>
        <v>completo</v>
      </c>
      <c r="AP2500" s="2">
        <f t="shared" si="398"/>
        <v>1</v>
      </c>
      <c r="AQ2500" s="2">
        <f t="shared" si="399"/>
        <v>0</v>
      </c>
    </row>
    <row r="2501" spans="1:43">
      <c r="A2501">
        <v>531</v>
      </c>
      <c r="B2501" s="6" t="s">
        <v>277</v>
      </c>
      <c r="C2501" s="7" t="s">
        <v>120</v>
      </c>
      <c r="D2501" s="7" t="s">
        <v>1267</v>
      </c>
      <c r="E2501" s="7">
        <v>20025148</v>
      </c>
      <c r="F2501" s="7">
        <v>102482</v>
      </c>
      <c r="G2501" s="8" t="s">
        <v>1268</v>
      </c>
      <c r="H2501" s="7" t="s">
        <v>83</v>
      </c>
      <c r="I2501" s="7" t="s">
        <v>74</v>
      </c>
      <c r="J2501" s="8" t="s">
        <v>75</v>
      </c>
      <c r="K2501" s="8" t="s">
        <v>1269</v>
      </c>
      <c r="L2501" s="7">
        <v>2019</v>
      </c>
      <c r="M2501" s="9">
        <v>43749</v>
      </c>
      <c r="N2501" s="10" t="s">
        <v>77</v>
      </c>
      <c r="O2501" s="10">
        <v>0</v>
      </c>
      <c r="P2501" s="10" t="s">
        <v>78</v>
      </c>
      <c r="Q2501" s="10" t="s">
        <v>79</v>
      </c>
      <c r="R2501" s="10" t="s">
        <v>78</v>
      </c>
      <c r="S2501" s="10" t="s">
        <v>78</v>
      </c>
      <c r="T2501" s="8" t="s">
        <v>80</v>
      </c>
      <c r="U2501" s="7" t="s">
        <v>303</v>
      </c>
      <c r="V2501" s="8" t="s">
        <v>304</v>
      </c>
      <c r="W2501" s="7"/>
      <c r="X2501" s="11"/>
      <c r="Y2501" s="8"/>
      <c r="Z2501" s="8"/>
      <c r="AA2501" s="7"/>
      <c r="AB2501" s="12"/>
      <c r="AC2501" s="4">
        <f t="shared" si="390"/>
        <v>1</v>
      </c>
      <c r="AD2501" s="2">
        <f>IF(COUNTIF(D$2:D2501,D2501)&gt;1,0,1)</f>
        <v>0</v>
      </c>
      <c r="AG2501" s="2">
        <f t="shared" si="391"/>
        <v>0</v>
      </c>
      <c r="AH2501" s="2">
        <f t="shared" si="397"/>
        <v>0</v>
      </c>
      <c r="AI2501" s="2">
        <f t="shared" si="392"/>
        <v>0</v>
      </c>
      <c r="AJ2501" s="44" t="str">
        <f t="shared" si="393"/>
        <v>53910279G30995913D</v>
      </c>
      <c r="AK2501" s="2">
        <f>IF(COUNTIF(AJ$2:AJ2501,AJ2501)&gt;1,0,1)</f>
        <v>1</v>
      </c>
      <c r="AL2501" s="2">
        <f t="shared" si="394"/>
        <v>0</v>
      </c>
      <c r="AM2501" s="2">
        <f t="shared" si="395"/>
        <v>0</v>
      </c>
      <c r="AN2501" s="2">
        <f t="shared" si="396"/>
        <v>0</v>
      </c>
      <c r="AO2501" s="2" t="str">
        <f>VLOOKUP(D2501,'[1]Matriculados PD 2015_2019'!$D:$F,3,0)</f>
        <v>completo</v>
      </c>
      <c r="AP2501" s="2">
        <f t="shared" si="398"/>
        <v>0</v>
      </c>
      <c r="AQ2501" s="2">
        <f t="shared" si="399"/>
        <v>0</v>
      </c>
    </row>
    <row r="2502" spans="1:43">
      <c r="A2502">
        <v>531</v>
      </c>
      <c r="B2502" s="5" t="s">
        <v>277</v>
      </c>
      <c r="C2502" s="13" t="s">
        <v>120</v>
      </c>
      <c r="D2502" s="13" t="s">
        <v>1267</v>
      </c>
      <c r="E2502" s="13">
        <v>20025148</v>
      </c>
      <c r="F2502" s="13">
        <v>102482</v>
      </c>
      <c r="G2502" s="14" t="s">
        <v>1268</v>
      </c>
      <c r="H2502" s="13" t="s">
        <v>83</v>
      </c>
      <c r="I2502" s="13" t="s">
        <v>74</v>
      </c>
      <c r="J2502" s="14" t="s">
        <v>75</v>
      </c>
      <c r="K2502" s="14" t="s">
        <v>1269</v>
      </c>
      <c r="L2502" s="13">
        <v>2019</v>
      </c>
      <c r="M2502" s="15">
        <v>43749</v>
      </c>
      <c r="N2502" s="16" t="s">
        <v>77</v>
      </c>
      <c r="O2502" s="16">
        <v>0</v>
      </c>
      <c r="P2502" s="16" t="s">
        <v>78</v>
      </c>
      <c r="Q2502" s="16" t="s">
        <v>79</v>
      </c>
      <c r="R2502" s="16" t="s">
        <v>78</v>
      </c>
      <c r="S2502" s="16" t="s">
        <v>78</v>
      </c>
      <c r="T2502" s="14" t="s">
        <v>80</v>
      </c>
      <c r="U2502" s="13" t="s">
        <v>305</v>
      </c>
      <c r="V2502" s="14" t="s">
        <v>306</v>
      </c>
      <c r="W2502" s="13" t="s">
        <v>83</v>
      </c>
      <c r="X2502" s="17" t="s">
        <v>1973</v>
      </c>
      <c r="Y2502" s="14">
        <v>255</v>
      </c>
      <c r="Z2502" s="14" t="s">
        <v>89</v>
      </c>
      <c r="AA2502" s="13" t="s">
        <v>79</v>
      </c>
      <c r="AB2502" s="18" t="s">
        <v>86</v>
      </c>
      <c r="AC2502" s="4">
        <f t="shared" si="390"/>
        <v>1</v>
      </c>
      <c r="AD2502" s="2">
        <f>IF(COUNTIF(D$2:D2502,D2502)&gt;1,0,1)</f>
        <v>0</v>
      </c>
      <c r="AG2502" s="2">
        <f t="shared" si="391"/>
        <v>0</v>
      </c>
      <c r="AH2502" s="2">
        <f t="shared" si="397"/>
        <v>0</v>
      </c>
      <c r="AI2502" s="2">
        <f t="shared" si="392"/>
        <v>0</v>
      </c>
      <c r="AJ2502" s="44" t="str">
        <f t="shared" si="393"/>
        <v>53910279G75233912S</v>
      </c>
      <c r="AK2502" s="2">
        <f>IF(COUNTIF(AJ$2:AJ2502,AJ2502)&gt;1,0,1)</f>
        <v>1</v>
      </c>
      <c r="AL2502" s="2">
        <f t="shared" si="394"/>
        <v>0</v>
      </c>
      <c r="AM2502" s="2">
        <f t="shared" si="395"/>
        <v>0</v>
      </c>
      <c r="AN2502" s="2">
        <f t="shared" si="396"/>
        <v>0</v>
      </c>
      <c r="AO2502" s="2" t="str">
        <f>VLOOKUP(D2502,'[1]Matriculados PD 2015_2019'!$D:$F,3,0)</f>
        <v>completo</v>
      </c>
      <c r="AP2502" s="2">
        <f t="shared" si="398"/>
        <v>0</v>
      </c>
      <c r="AQ2502" s="2">
        <f t="shared" si="399"/>
        <v>0</v>
      </c>
    </row>
    <row r="2503" spans="1:43">
      <c r="A2503">
        <v>531</v>
      </c>
      <c r="B2503" s="6" t="s">
        <v>277</v>
      </c>
      <c r="C2503" s="7" t="s">
        <v>120</v>
      </c>
      <c r="D2503" s="7" t="s">
        <v>1267</v>
      </c>
      <c r="E2503" s="7">
        <v>20025148</v>
      </c>
      <c r="F2503" s="7">
        <v>102482</v>
      </c>
      <c r="G2503" s="8" t="s">
        <v>1268</v>
      </c>
      <c r="H2503" s="7" t="s">
        <v>83</v>
      </c>
      <c r="I2503" s="7" t="s">
        <v>74</v>
      </c>
      <c r="J2503" s="8" t="s">
        <v>75</v>
      </c>
      <c r="K2503" s="8" t="s">
        <v>1269</v>
      </c>
      <c r="L2503" s="7">
        <v>2019</v>
      </c>
      <c r="M2503" s="9">
        <v>43749</v>
      </c>
      <c r="N2503" s="10" t="s">
        <v>77</v>
      </c>
      <c r="O2503" s="10">
        <v>0</v>
      </c>
      <c r="P2503" s="10" t="s">
        <v>78</v>
      </c>
      <c r="Q2503" s="10" t="s">
        <v>79</v>
      </c>
      <c r="R2503" s="10" t="s">
        <v>78</v>
      </c>
      <c r="S2503" s="10" t="s">
        <v>78</v>
      </c>
      <c r="T2503" s="8" t="s">
        <v>90</v>
      </c>
      <c r="U2503" s="7" t="s">
        <v>305</v>
      </c>
      <c r="V2503" s="8" t="s">
        <v>306</v>
      </c>
      <c r="W2503" s="7" t="s">
        <v>83</v>
      </c>
      <c r="X2503" s="11" t="s">
        <v>1973</v>
      </c>
      <c r="Y2503" s="8">
        <v>255</v>
      </c>
      <c r="Z2503" s="8" t="s">
        <v>89</v>
      </c>
      <c r="AA2503" s="7" t="s">
        <v>79</v>
      </c>
      <c r="AB2503" s="12" t="s">
        <v>86</v>
      </c>
      <c r="AC2503" s="4">
        <f t="shared" si="390"/>
        <v>1</v>
      </c>
      <c r="AD2503" s="2">
        <f>IF(COUNTIF(D$2:D2503,D2503)&gt;1,0,1)</f>
        <v>0</v>
      </c>
      <c r="AG2503" s="2">
        <f t="shared" si="391"/>
        <v>0</v>
      </c>
      <c r="AH2503" s="2">
        <f t="shared" si="397"/>
        <v>0</v>
      </c>
      <c r="AI2503" s="2">
        <f t="shared" si="392"/>
        <v>0</v>
      </c>
      <c r="AJ2503" s="44" t="str">
        <f t="shared" si="393"/>
        <v>53910279G75233912S</v>
      </c>
      <c r="AK2503" s="2">
        <f>IF(COUNTIF(AJ$2:AJ2503,AJ2503)&gt;1,0,1)</f>
        <v>0</v>
      </c>
      <c r="AL2503" s="2">
        <f t="shared" si="394"/>
        <v>0</v>
      </c>
      <c r="AM2503" s="2">
        <f t="shared" si="395"/>
        <v>0</v>
      </c>
      <c r="AN2503" s="2">
        <f t="shared" si="396"/>
        <v>0</v>
      </c>
      <c r="AO2503" s="2" t="str">
        <f>VLOOKUP(D2503,'[1]Matriculados PD 2015_2019'!$D:$F,3,0)</f>
        <v>completo</v>
      </c>
      <c r="AP2503" s="2">
        <f t="shared" si="398"/>
        <v>0</v>
      </c>
      <c r="AQ2503" s="2">
        <f t="shared" si="399"/>
        <v>0</v>
      </c>
    </row>
    <row r="2504" spans="1:43">
      <c r="A2504">
        <v>539</v>
      </c>
      <c r="B2504" s="5" t="s">
        <v>901</v>
      </c>
      <c r="C2504" s="13" t="s">
        <v>120</v>
      </c>
      <c r="D2504" s="13" t="s">
        <v>1867</v>
      </c>
      <c r="E2504" s="13">
        <v>20064874</v>
      </c>
      <c r="F2504" s="13">
        <v>102490</v>
      </c>
      <c r="G2504" s="14" t="s">
        <v>1868</v>
      </c>
      <c r="H2504" s="13" t="s">
        <v>73</v>
      </c>
      <c r="I2504" s="13" t="s">
        <v>1180</v>
      </c>
      <c r="J2504" s="14" t="s">
        <v>75</v>
      </c>
      <c r="K2504" s="14" t="s">
        <v>1869</v>
      </c>
      <c r="L2504" s="13">
        <v>2019</v>
      </c>
      <c r="M2504" s="15">
        <v>43858</v>
      </c>
      <c r="N2504" s="16" t="s">
        <v>77</v>
      </c>
      <c r="O2504" s="16">
        <v>0</v>
      </c>
      <c r="P2504" s="16" t="s">
        <v>78</v>
      </c>
      <c r="Q2504" s="16" t="s">
        <v>79</v>
      </c>
      <c r="R2504" s="16" t="s">
        <v>78</v>
      </c>
      <c r="S2504" s="16" t="s">
        <v>78</v>
      </c>
      <c r="T2504" s="14" t="s">
        <v>80</v>
      </c>
      <c r="U2504" s="13" t="s">
        <v>948</v>
      </c>
      <c r="V2504" s="14" t="s">
        <v>949</v>
      </c>
      <c r="W2504" s="13" t="s">
        <v>73</v>
      </c>
      <c r="X2504" s="17" t="s">
        <v>950</v>
      </c>
      <c r="Y2504" s="14">
        <v>765</v>
      </c>
      <c r="Z2504" s="14" t="s">
        <v>950</v>
      </c>
      <c r="AA2504" s="13" t="s">
        <v>99</v>
      </c>
      <c r="AB2504" s="18" t="s">
        <v>100</v>
      </c>
      <c r="AC2504" s="4">
        <f t="shared" si="390"/>
        <v>1</v>
      </c>
      <c r="AD2504" s="2">
        <f>IF(COUNTIF(D$2:D2504,D2504)&gt;1,0,1)</f>
        <v>1</v>
      </c>
      <c r="AG2504" s="2">
        <f t="shared" si="391"/>
        <v>1</v>
      </c>
      <c r="AH2504" s="2">
        <f t="shared" si="397"/>
        <v>0</v>
      </c>
      <c r="AI2504" s="2">
        <f t="shared" si="392"/>
        <v>1</v>
      </c>
      <c r="AJ2504" s="44" t="str">
        <f t="shared" si="393"/>
        <v>Y3785573V03520275X</v>
      </c>
      <c r="AK2504" s="2">
        <f>IF(COUNTIF(AJ$2:AJ2504,AJ2504)&gt;1,0,1)</f>
        <v>1</v>
      </c>
      <c r="AL2504" s="2">
        <f t="shared" si="394"/>
        <v>1</v>
      </c>
      <c r="AM2504" s="2">
        <f t="shared" si="395"/>
        <v>0</v>
      </c>
      <c r="AN2504" s="2">
        <f t="shared" si="396"/>
        <v>1</v>
      </c>
      <c r="AO2504" s="2" t="str">
        <f>VLOOKUP(D2504,'[1]Matriculados PD 2015_2019'!$D:$F,3,0)</f>
        <v>completo</v>
      </c>
      <c r="AP2504" s="2">
        <f t="shared" si="398"/>
        <v>1</v>
      </c>
      <c r="AQ2504" s="2">
        <f t="shared" si="399"/>
        <v>0</v>
      </c>
    </row>
    <row r="2505" spans="1:43">
      <c r="A2505">
        <v>539</v>
      </c>
      <c r="B2505" s="6" t="s">
        <v>901</v>
      </c>
      <c r="C2505" s="7" t="s">
        <v>120</v>
      </c>
      <c r="D2505" s="7" t="s">
        <v>1867</v>
      </c>
      <c r="E2505" s="7">
        <v>20064874</v>
      </c>
      <c r="F2505" s="7">
        <v>102490</v>
      </c>
      <c r="G2505" s="8" t="s">
        <v>1868</v>
      </c>
      <c r="H2505" s="7" t="s">
        <v>73</v>
      </c>
      <c r="I2505" s="7" t="s">
        <v>1180</v>
      </c>
      <c r="J2505" s="8" t="s">
        <v>75</v>
      </c>
      <c r="K2505" s="8" t="s">
        <v>1869</v>
      </c>
      <c r="L2505" s="7">
        <v>2019</v>
      </c>
      <c r="M2505" s="9">
        <v>43858</v>
      </c>
      <c r="N2505" s="10" t="s">
        <v>77</v>
      </c>
      <c r="O2505" s="10">
        <v>0</v>
      </c>
      <c r="P2505" s="10" t="s">
        <v>78</v>
      </c>
      <c r="Q2505" s="10" t="s">
        <v>79</v>
      </c>
      <c r="R2505" s="10" t="s">
        <v>78</v>
      </c>
      <c r="S2505" s="10" t="s">
        <v>78</v>
      </c>
      <c r="T2505" s="8" t="s">
        <v>80</v>
      </c>
      <c r="U2505" s="7" t="s">
        <v>1821</v>
      </c>
      <c r="V2505" s="8" t="s">
        <v>1822</v>
      </c>
      <c r="W2505" s="7" t="s">
        <v>83</v>
      </c>
      <c r="X2505" s="11" t="s">
        <v>950</v>
      </c>
      <c r="Y2505" s="8">
        <v>765</v>
      </c>
      <c r="Z2505" s="8" t="s">
        <v>950</v>
      </c>
      <c r="AA2505" s="7" t="s">
        <v>99</v>
      </c>
      <c r="AB2505" s="12" t="s">
        <v>100</v>
      </c>
      <c r="AC2505" s="4">
        <f t="shared" si="390"/>
        <v>1</v>
      </c>
      <c r="AD2505" s="2">
        <f>IF(COUNTIF(D$2:D2505,D2505)&gt;1,0,1)</f>
        <v>0</v>
      </c>
      <c r="AG2505" s="2">
        <f t="shared" si="391"/>
        <v>0</v>
      </c>
      <c r="AH2505" s="2">
        <f t="shared" si="397"/>
        <v>0</v>
      </c>
      <c r="AI2505" s="2">
        <f t="shared" si="392"/>
        <v>0</v>
      </c>
      <c r="AJ2505" s="44" t="str">
        <f t="shared" si="393"/>
        <v>Y3785573V44362880C</v>
      </c>
      <c r="AK2505" s="2">
        <f>IF(COUNTIF(AJ$2:AJ2505,AJ2505)&gt;1,0,1)</f>
        <v>1</v>
      </c>
      <c r="AL2505" s="2">
        <f t="shared" si="394"/>
        <v>0</v>
      </c>
      <c r="AM2505" s="2">
        <f t="shared" si="395"/>
        <v>0</v>
      </c>
      <c r="AN2505" s="2">
        <f t="shared" si="396"/>
        <v>0</v>
      </c>
      <c r="AO2505" s="2" t="str">
        <f>VLOOKUP(D2505,'[1]Matriculados PD 2015_2019'!$D:$F,3,0)</f>
        <v>completo</v>
      </c>
      <c r="AP2505" s="2">
        <f t="shared" si="398"/>
        <v>0</v>
      </c>
      <c r="AQ2505" s="2">
        <f t="shared" si="399"/>
        <v>0</v>
      </c>
    </row>
    <row r="2506" spans="1:43">
      <c r="A2506">
        <v>539</v>
      </c>
      <c r="B2506" s="5" t="s">
        <v>901</v>
      </c>
      <c r="C2506" s="13" t="s">
        <v>120</v>
      </c>
      <c r="D2506" s="13" t="s">
        <v>1867</v>
      </c>
      <c r="E2506" s="13">
        <v>20064874</v>
      </c>
      <c r="F2506" s="13">
        <v>102490</v>
      </c>
      <c r="G2506" s="14" t="s">
        <v>1868</v>
      </c>
      <c r="H2506" s="13" t="s">
        <v>73</v>
      </c>
      <c r="I2506" s="13" t="s">
        <v>1180</v>
      </c>
      <c r="J2506" s="14" t="s">
        <v>75</v>
      </c>
      <c r="K2506" s="14" t="s">
        <v>1869</v>
      </c>
      <c r="L2506" s="13">
        <v>2019</v>
      </c>
      <c r="M2506" s="15">
        <v>43858</v>
      </c>
      <c r="N2506" s="16" t="s">
        <v>77</v>
      </c>
      <c r="O2506" s="16">
        <v>0</v>
      </c>
      <c r="P2506" s="16" t="s">
        <v>78</v>
      </c>
      <c r="Q2506" s="16" t="s">
        <v>79</v>
      </c>
      <c r="R2506" s="16" t="s">
        <v>78</v>
      </c>
      <c r="S2506" s="16" t="s">
        <v>78</v>
      </c>
      <c r="T2506" s="14" t="s">
        <v>90</v>
      </c>
      <c r="U2506" s="13" t="s">
        <v>1821</v>
      </c>
      <c r="V2506" s="14" t="s">
        <v>1822</v>
      </c>
      <c r="W2506" s="13" t="s">
        <v>83</v>
      </c>
      <c r="X2506" s="17" t="s">
        <v>950</v>
      </c>
      <c r="Y2506" s="14">
        <v>765</v>
      </c>
      <c r="Z2506" s="14" t="s">
        <v>950</v>
      </c>
      <c r="AA2506" s="13" t="s">
        <v>99</v>
      </c>
      <c r="AB2506" s="18" t="s">
        <v>100</v>
      </c>
      <c r="AC2506" s="4">
        <f t="shared" si="390"/>
        <v>1</v>
      </c>
      <c r="AD2506" s="2">
        <f>IF(COUNTIF(D$2:D2506,D2506)&gt;1,0,1)</f>
        <v>0</v>
      </c>
      <c r="AG2506" s="2">
        <f t="shared" si="391"/>
        <v>0</v>
      </c>
      <c r="AH2506" s="2">
        <f t="shared" si="397"/>
        <v>0</v>
      </c>
      <c r="AI2506" s="2">
        <f t="shared" si="392"/>
        <v>0</v>
      </c>
      <c r="AJ2506" s="44" t="str">
        <f t="shared" si="393"/>
        <v>Y3785573V44362880C</v>
      </c>
      <c r="AK2506" s="2">
        <f>IF(COUNTIF(AJ$2:AJ2506,AJ2506)&gt;1,0,1)</f>
        <v>0</v>
      </c>
      <c r="AL2506" s="2">
        <f t="shared" si="394"/>
        <v>0</v>
      </c>
      <c r="AM2506" s="2">
        <f t="shared" si="395"/>
        <v>0</v>
      </c>
      <c r="AN2506" s="2">
        <f t="shared" si="396"/>
        <v>0</v>
      </c>
      <c r="AO2506" s="2" t="str">
        <f>VLOOKUP(D2506,'[1]Matriculados PD 2015_2019'!$D:$F,3,0)</f>
        <v>completo</v>
      </c>
      <c r="AP2506" s="2">
        <f t="shared" si="398"/>
        <v>0</v>
      </c>
      <c r="AQ2506" s="2">
        <f t="shared" si="399"/>
        <v>0</v>
      </c>
    </row>
    <row r="2507" spans="1:43">
      <c r="A2507">
        <v>539</v>
      </c>
      <c r="B2507" s="5" t="s">
        <v>901</v>
      </c>
      <c r="C2507" s="13" t="s">
        <v>120</v>
      </c>
      <c r="D2507" s="13" t="s">
        <v>1861</v>
      </c>
      <c r="E2507" s="13">
        <v>20028218</v>
      </c>
      <c r="F2507" s="13">
        <v>102490</v>
      </c>
      <c r="G2507" s="14" t="s">
        <v>1862</v>
      </c>
      <c r="H2507" s="13" t="s">
        <v>83</v>
      </c>
      <c r="I2507" s="13" t="s">
        <v>1863</v>
      </c>
      <c r="J2507" s="14" t="s">
        <v>75</v>
      </c>
      <c r="K2507" s="14" t="s">
        <v>1864</v>
      </c>
      <c r="L2507" s="13">
        <v>2019</v>
      </c>
      <c r="M2507" s="15">
        <v>43739</v>
      </c>
      <c r="N2507" s="16" t="s">
        <v>77</v>
      </c>
      <c r="O2507" s="16">
        <v>0</v>
      </c>
      <c r="P2507" s="16" t="s">
        <v>78</v>
      </c>
      <c r="Q2507" s="16" t="s">
        <v>78</v>
      </c>
      <c r="R2507" s="16" t="s">
        <v>78</v>
      </c>
      <c r="S2507" s="16" t="s">
        <v>78</v>
      </c>
      <c r="T2507" s="14" t="s">
        <v>80</v>
      </c>
      <c r="U2507" s="13" t="s">
        <v>1865</v>
      </c>
      <c r="V2507" s="14" t="s">
        <v>1866</v>
      </c>
      <c r="W2507" s="13" t="s">
        <v>73</v>
      </c>
      <c r="X2507" s="17" t="s">
        <v>185</v>
      </c>
      <c r="Y2507" s="14">
        <v>760</v>
      </c>
      <c r="Z2507" s="14" t="s">
        <v>942</v>
      </c>
      <c r="AA2507" s="13" t="s">
        <v>99</v>
      </c>
      <c r="AB2507" s="18" t="s">
        <v>100</v>
      </c>
      <c r="AC2507" s="4">
        <f t="shared" si="390"/>
        <v>1</v>
      </c>
      <c r="AD2507" s="2">
        <f>IF(COUNTIF(D$2:D2507,D2507)&gt;1,0,1)</f>
        <v>1</v>
      </c>
      <c r="AG2507" s="2">
        <f t="shared" si="391"/>
        <v>0</v>
      </c>
      <c r="AH2507" s="2">
        <f t="shared" si="397"/>
        <v>0</v>
      </c>
      <c r="AI2507" s="2">
        <f t="shared" si="392"/>
        <v>1</v>
      </c>
      <c r="AJ2507" s="44" t="str">
        <f t="shared" si="393"/>
        <v>E20445045943883A</v>
      </c>
      <c r="AK2507" s="2">
        <f>IF(COUNTIF(AJ$2:AJ2507,AJ2507)&gt;1,0,1)</f>
        <v>1</v>
      </c>
      <c r="AL2507" s="2">
        <f t="shared" si="394"/>
        <v>0</v>
      </c>
      <c r="AM2507" s="2">
        <f t="shared" si="395"/>
        <v>0</v>
      </c>
      <c r="AN2507" s="2">
        <f t="shared" si="396"/>
        <v>1</v>
      </c>
      <c r="AO2507" s="2" t="str">
        <f>VLOOKUP(D2507,'[1]Matriculados PD 2015_2019'!$D:$F,3,0)</f>
        <v>completo</v>
      </c>
      <c r="AP2507" s="2">
        <f t="shared" si="398"/>
        <v>1</v>
      </c>
      <c r="AQ2507" s="2">
        <f t="shared" si="399"/>
        <v>0</v>
      </c>
    </row>
    <row r="2508" spans="1:43">
      <c r="A2508">
        <v>539</v>
      </c>
      <c r="B2508" s="6" t="s">
        <v>901</v>
      </c>
      <c r="C2508" s="7" t="s">
        <v>120</v>
      </c>
      <c r="D2508" s="7" t="s">
        <v>1861</v>
      </c>
      <c r="E2508" s="7">
        <v>20028218</v>
      </c>
      <c r="F2508" s="7">
        <v>102490</v>
      </c>
      <c r="G2508" s="8" t="s">
        <v>1862</v>
      </c>
      <c r="H2508" s="7" t="s">
        <v>83</v>
      </c>
      <c r="I2508" s="7" t="s">
        <v>1863</v>
      </c>
      <c r="J2508" s="8" t="s">
        <v>75</v>
      </c>
      <c r="K2508" s="8" t="s">
        <v>1864</v>
      </c>
      <c r="L2508" s="7">
        <v>2019</v>
      </c>
      <c r="M2508" s="9">
        <v>43739</v>
      </c>
      <c r="N2508" s="10" t="s">
        <v>77</v>
      </c>
      <c r="O2508" s="10">
        <v>0</v>
      </c>
      <c r="P2508" s="10" t="s">
        <v>78</v>
      </c>
      <c r="Q2508" s="10" t="s">
        <v>78</v>
      </c>
      <c r="R2508" s="10" t="s">
        <v>78</v>
      </c>
      <c r="S2508" s="10" t="s">
        <v>78</v>
      </c>
      <c r="T2508" s="8" t="s">
        <v>90</v>
      </c>
      <c r="U2508" s="7" t="s">
        <v>1865</v>
      </c>
      <c r="V2508" s="8" t="s">
        <v>1866</v>
      </c>
      <c r="W2508" s="7" t="s">
        <v>73</v>
      </c>
      <c r="X2508" s="11" t="s">
        <v>185</v>
      </c>
      <c r="Y2508" s="8">
        <v>760</v>
      </c>
      <c r="Z2508" s="8" t="s">
        <v>942</v>
      </c>
      <c r="AA2508" s="7" t="s">
        <v>99</v>
      </c>
      <c r="AB2508" s="12" t="s">
        <v>100</v>
      </c>
      <c r="AC2508" s="4">
        <f t="shared" si="390"/>
        <v>1</v>
      </c>
      <c r="AD2508" s="2">
        <f>IF(COUNTIF(D$2:D2508,D2508)&gt;1,0,1)</f>
        <v>0</v>
      </c>
      <c r="AG2508" s="2">
        <f t="shared" si="391"/>
        <v>0</v>
      </c>
      <c r="AH2508" s="2">
        <f t="shared" si="397"/>
        <v>0</v>
      </c>
      <c r="AI2508" s="2">
        <f t="shared" si="392"/>
        <v>0</v>
      </c>
      <c r="AJ2508" s="44" t="str">
        <f t="shared" si="393"/>
        <v>E20445045943883A</v>
      </c>
      <c r="AK2508" s="2">
        <f>IF(COUNTIF(AJ$2:AJ2508,AJ2508)&gt;1,0,1)</f>
        <v>0</v>
      </c>
      <c r="AL2508" s="2">
        <f t="shared" si="394"/>
        <v>0</v>
      </c>
      <c r="AM2508" s="2">
        <f t="shared" si="395"/>
        <v>0</v>
      </c>
      <c r="AN2508" s="2">
        <f t="shared" si="396"/>
        <v>0</v>
      </c>
      <c r="AO2508" s="2" t="str">
        <f>VLOOKUP(D2508,'[1]Matriculados PD 2015_2019'!$D:$F,3,0)</f>
        <v>completo</v>
      </c>
      <c r="AP2508" s="2">
        <f t="shared" si="398"/>
        <v>0</v>
      </c>
      <c r="AQ2508" s="2">
        <f t="shared" si="399"/>
        <v>0</v>
      </c>
    </row>
    <row r="2509" spans="1:43">
      <c r="A2509">
        <v>531</v>
      </c>
      <c r="B2509" s="5" t="s">
        <v>277</v>
      </c>
      <c r="C2509" s="13" t="s">
        <v>120</v>
      </c>
      <c r="D2509" s="13" t="s">
        <v>1280</v>
      </c>
      <c r="E2509" s="13">
        <v>10329239</v>
      </c>
      <c r="F2509" s="13">
        <v>102482</v>
      </c>
      <c r="G2509" s="14" t="s">
        <v>1281</v>
      </c>
      <c r="H2509" s="13" t="s">
        <v>73</v>
      </c>
      <c r="I2509" s="13" t="s">
        <v>74</v>
      </c>
      <c r="J2509" s="14" t="s">
        <v>75</v>
      </c>
      <c r="K2509" s="14" t="s">
        <v>1282</v>
      </c>
      <c r="L2509" s="13">
        <v>2019</v>
      </c>
      <c r="M2509" s="15">
        <v>43759</v>
      </c>
      <c r="N2509" s="16" t="s">
        <v>77</v>
      </c>
      <c r="O2509" s="16">
        <v>0</v>
      </c>
      <c r="P2509" s="16" t="s">
        <v>78</v>
      </c>
      <c r="Q2509" s="16" t="s">
        <v>78</v>
      </c>
      <c r="R2509" s="16" t="s">
        <v>78</v>
      </c>
      <c r="S2509" s="16" t="s">
        <v>78</v>
      </c>
      <c r="T2509" s="14" t="s">
        <v>80</v>
      </c>
      <c r="U2509" s="13" t="s">
        <v>1283</v>
      </c>
      <c r="V2509" s="14" t="s">
        <v>1284</v>
      </c>
      <c r="W2509" s="13" t="s">
        <v>83</v>
      </c>
      <c r="X2509" s="17" t="s">
        <v>4692</v>
      </c>
      <c r="Y2509" s="14">
        <v>770</v>
      </c>
      <c r="Z2509" s="14" t="s">
        <v>573</v>
      </c>
      <c r="AA2509" s="13" t="s">
        <v>79</v>
      </c>
      <c r="AB2509" s="18" t="s">
        <v>86</v>
      </c>
      <c r="AC2509" s="4">
        <f t="shared" si="390"/>
        <v>1</v>
      </c>
      <c r="AD2509" s="2">
        <f>IF(COUNTIF(D$2:D2509,D2509)&gt;1,0,1)</f>
        <v>1</v>
      </c>
      <c r="AG2509" s="2">
        <f t="shared" si="391"/>
        <v>0</v>
      </c>
      <c r="AH2509" s="2">
        <f t="shared" si="397"/>
        <v>0</v>
      </c>
      <c r="AI2509" s="2">
        <f t="shared" si="392"/>
        <v>1</v>
      </c>
      <c r="AJ2509" s="44" t="str">
        <f t="shared" si="393"/>
        <v>80152876S30434083T</v>
      </c>
      <c r="AK2509" s="2">
        <f>IF(COUNTIF(AJ$2:AJ2509,AJ2509)&gt;1,0,1)</f>
        <v>1</v>
      </c>
      <c r="AL2509" s="2">
        <f t="shared" si="394"/>
        <v>1</v>
      </c>
      <c r="AM2509" s="2">
        <f t="shared" si="395"/>
        <v>0</v>
      </c>
      <c r="AN2509" s="2">
        <f t="shared" si="396"/>
        <v>0</v>
      </c>
      <c r="AO2509" s="2" t="str">
        <f>VLOOKUP(D2509,'[1]Matriculados PD 2015_2019'!$D:$F,3,0)</f>
        <v>completo</v>
      </c>
      <c r="AP2509" s="2">
        <f t="shared" si="398"/>
        <v>1</v>
      </c>
      <c r="AQ2509" s="2">
        <f t="shared" si="399"/>
        <v>0</v>
      </c>
    </row>
    <row r="2510" spans="1:43">
      <c r="A2510">
        <v>531</v>
      </c>
      <c r="B2510" s="6" t="s">
        <v>277</v>
      </c>
      <c r="C2510" s="7" t="s">
        <v>120</v>
      </c>
      <c r="D2510" s="7" t="s">
        <v>1280</v>
      </c>
      <c r="E2510" s="7">
        <v>10329239</v>
      </c>
      <c r="F2510" s="7">
        <v>102482</v>
      </c>
      <c r="G2510" s="8" t="s">
        <v>1281</v>
      </c>
      <c r="H2510" s="7" t="s">
        <v>73</v>
      </c>
      <c r="I2510" s="7" t="s">
        <v>74</v>
      </c>
      <c r="J2510" s="8" t="s">
        <v>75</v>
      </c>
      <c r="K2510" s="8" t="s">
        <v>1282</v>
      </c>
      <c r="L2510" s="7">
        <v>2019</v>
      </c>
      <c r="M2510" s="9">
        <v>43759</v>
      </c>
      <c r="N2510" s="10" t="s">
        <v>77</v>
      </c>
      <c r="O2510" s="10">
        <v>0</v>
      </c>
      <c r="P2510" s="10" t="s">
        <v>78</v>
      </c>
      <c r="Q2510" s="10" t="s">
        <v>78</v>
      </c>
      <c r="R2510" s="10" t="s">
        <v>78</v>
      </c>
      <c r="S2510" s="10" t="s">
        <v>78</v>
      </c>
      <c r="T2510" s="8" t="s">
        <v>80</v>
      </c>
      <c r="U2510" s="7" t="s">
        <v>1285</v>
      </c>
      <c r="V2510" s="8" t="s">
        <v>1286</v>
      </c>
      <c r="W2510" s="7" t="s">
        <v>73</v>
      </c>
      <c r="X2510" s="11" t="s">
        <v>4692</v>
      </c>
      <c r="Y2510" s="8">
        <v>770</v>
      </c>
      <c r="Z2510" s="8" t="s">
        <v>573</v>
      </c>
      <c r="AA2510" s="7" t="s">
        <v>79</v>
      </c>
      <c r="AB2510" s="12" t="s">
        <v>86</v>
      </c>
      <c r="AC2510" s="4">
        <f t="shared" si="390"/>
        <v>1</v>
      </c>
      <c r="AD2510" s="2">
        <f>IF(COUNTIF(D$2:D2510,D2510)&gt;1,0,1)</f>
        <v>0</v>
      </c>
      <c r="AG2510" s="2">
        <f t="shared" si="391"/>
        <v>0</v>
      </c>
      <c r="AH2510" s="2">
        <f t="shared" si="397"/>
        <v>0</v>
      </c>
      <c r="AI2510" s="2">
        <f t="shared" si="392"/>
        <v>0</v>
      </c>
      <c r="AJ2510" s="44" t="str">
        <f t="shared" si="393"/>
        <v>80152876S80126297R</v>
      </c>
      <c r="AK2510" s="2">
        <f>IF(COUNTIF(AJ$2:AJ2510,AJ2510)&gt;1,0,1)</f>
        <v>1</v>
      </c>
      <c r="AL2510" s="2">
        <f t="shared" si="394"/>
        <v>0</v>
      </c>
      <c r="AM2510" s="2">
        <f t="shared" si="395"/>
        <v>0</v>
      </c>
      <c r="AN2510" s="2">
        <f t="shared" si="396"/>
        <v>0</v>
      </c>
      <c r="AO2510" s="2" t="str">
        <f>VLOOKUP(D2510,'[1]Matriculados PD 2015_2019'!$D:$F,3,0)</f>
        <v>completo</v>
      </c>
      <c r="AP2510" s="2">
        <f t="shared" si="398"/>
        <v>0</v>
      </c>
      <c r="AQ2510" s="2">
        <f t="shared" si="399"/>
        <v>0</v>
      </c>
    </row>
    <row r="2511" spans="1:43">
      <c r="A2511">
        <v>531</v>
      </c>
      <c r="B2511" s="5" t="s">
        <v>277</v>
      </c>
      <c r="C2511" s="13" t="s">
        <v>120</v>
      </c>
      <c r="D2511" s="13" t="s">
        <v>1280</v>
      </c>
      <c r="E2511" s="13">
        <v>10329239</v>
      </c>
      <c r="F2511" s="13">
        <v>102482</v>
      </c>
      <c r="G2511" s="14" t="s">
        <v>1281</v>
      </c>
      <c r="H2511" s="13" t="s">
        <v>73</v>
      </c>
      <c r="I2511" s="13" t="s">
        <v>74</v>
      </c>
      <c r="J2511" s="14" t="s">
        <v>75</v>
      </c>
      <c r="K2511" s="14" t="s">
        <v>1282</v>
      </c>
      <c r="L2511" s="13">
        <v>2019</v>
      </c>
      <c r="M2511" s="15">
        <v>43759</v>
      </c>
      <c r="N2511" s="16" t="s">
        <v>77</v>
      </c>
      <c r="O2511" s="16">
        <v>0</v>
      </c>
      <c r="P2511" s="16" t="s">
        <v>78</v>
      </c>
      <c r="Q2511" s="16" t="s">
        <v>78</v>
      </c>
      <c r="R2511" s="16" t="s">
        <v>78</v>
      </c>
      <c r="S2511" s="16" t="s">
        <v>78</v>
      </c>
      <c r="T2511" s="14" t="s">
        <v>90</v>
      </c>
      <c r="U2511" s="13" t="s">
        <v>1283</v>
      </c>
      <c r="V2511" s="14" t="s">
        <v>1284</v>
      </c>
      <c r="W2511" s="13" t="s">
        <v>83</v>
      </c>
      <c r="X2511" s="17" t="s">
        <v>4692</v>
      </c>
      <c r="Y2511" s="14">
        <v>770</v>
      </c>
      <c r="Z2511" s="14" t="s">
        <v>573</v>
      </c>
      <c r="AA2511" s="13" t="s">
        <v>79</v>
      </c>
      <c r="AB2511" s="18" t="s">
        <v>86</v>
      </c>
      <c r="AC2511" s="4">
        <f t="shared" si="390"/>
        <v>1</v>
      </c>
      <c r="AD2511" s="2">
        <f>IF(COUNTIF(D$2:D2511,D2511)&gt;1,0,1)</f>
        <v>0</v>
      </c>
      <c r="AG2511" s="2">
        <f t="shared" si="391"/>
        <v>0</v>
      </c>
      <c r="AH2511" s="2">
        <f t="shared" si="397"/>
        <v>0</v>
      </c>
      <c r="AI2511" s="2">
        <f t="shared" si="392"/>
        <v>0</v>
      </c>
      <c r="AJ2511" s="44" t="str">
        <f t="shared" si="393"/>
        <v>80152876S30434083T</v>
      </c>
      <c r="AK2511" s="2">
        <f>IF(COUNTIF(AJ$2:AJ2511,AJ2511)&gt;1,0,1)</f>
        <v>0</v>
      </c>
      <c r="AL2511" s="2">
        <f t="shared" si="394"/>
        <v>0</v>
      </c>
      <c r="AM2511" s="2">
        <f t="shared" si="395"/>
        <v>0</v>
      </c>
      <c r="AN2511" s="2">
        <f t="shared" si="396"/>
        <v>0</v>
      </c>
      <c r="AO2511" s="2" t="str">
        <f>VLOOKUP(D2511,'[1]Matriculados PD 2015_2019'!$D:$F,3,0)</f>
        <v>completo</v>
      </c>
      <c r="AP2511" s="2">
        <f t="shared" si="398"/>
        <v>0</v>
      </c>
      <c r="AQ2511" s="2">
        <f t="shared" si="399"/>
        <v>0</v>
      </c>
    </row>
    <row r="2512" spans="1:43">
      <c r="A2512">
        <v>531</v>
      </c>
      <c r="B2512" s="5" t="s">
        <v>277</v>
      </c>
      <c r="C2512" s="13" t="s">
        <v>120</v>
      </c>
      <c r="D2512" s="13" t="s">
        <v>1275</v>
      </c>
      <c r="E2512" s="13">
        <v>20051891</v>
      </c>
      <c r="F2512" s="13">
        <v>102482</v>
      </c>
      <c r="G2512" s="14" t="s">
        <v>1276</v>
      </c>
      <c r="H2512" s="13" t="s">
        <v>73</v>
      </c>
      <c r="I2512" s="13" t="s">
        <v>74</v>
      </c>
      <c r="J2512" s="14" t="s">
        <v>75</v>
      </c>
      <c r="K2512" s="14" t="s">
        <v>1277</v>
      </c>
      <c r="L2512" s="13">
        <v>2019</v>
      </c>
      <c r="M2512" s="15">
        <v>43973</v>
      </c>
      <c r="N2512" s="16" t="s">
        <v>77</v>
      </c>
      <c r="O2512" s="16">
        <v>0</v>
      </c>
      <c r="P2512" s="16" t="s">
        <v>78</v>
      </c>
      <c r="Q2512" s="16" t="s">
        <v>79</v>
      </c>
      <c r="R2512" s="16" t="s">
        <v>78</v>
      </c>
      <c r="S2512" s="16" t="s">
        <v>78</v>
      </c>
      <c r="T2512" s="14" t="s">
        <v>80</v>
      </c>
      <c r="U2512" s="13" t="s">
        <v>1278</v>
      </c>
      <c r="V2512" s="14" t="s">
        <v>1279</v>
      </c>
      <c r="W2512" s="13" t="s">
        <v>83</v>
      </c>
      <c r="X2512" s="17" t="s">
        <v>2109</v>
      </c>
      <c r="Y2512" s="14">
        <v>610</v>
      </c>
      <c r="Z2512" s="14" t="s">
        <v>294</v>
      </c>
      <c r="AA2512" s="13" t="s">
        <v>79</v>
      </c>
      <c r="AB2512" s="18" t="s">
        <v>86</v>
      </c>
      <c r="AC2512" s="4">
        <f t="shared" si="390"/>
        <v>1</v>
      </c>
      <c r="AD2512" s="2">
        <f>IF(COUNTIF(D$2:D2512,D2512)&gt;1,0,1)</f>
        <v>1</v>
      </c>
      <c r="AG2512" s="2">
        <f t="shared" si="391"/>
        <v>1</v>
      </c>
      <c r="AH2512" s="2">
        <f t="shared" si="397"/>
        <v>0</v>
      </c>
      <c r="AI2512" s="2">
        <f t="shared" si="392"/>
        <v>1</v>
      </c>
      <c r="AJ2512" s="44" t="str">
        <f t="shared" si="393"/>
        <v>77344576S30441701M</v>
      </c>
      <c r="AK2512" s="2">
        <f>IF(COUNTIF(AJ$2:AJ2512,AJ2512)&gt;1,0,1)</f>
        <v>1</v>
      </c>
      <c r="AL2512" s="2">
        <f t="shared" si="394"/>
        <v>0</v>
      </c>
      <c r="AM2512" s="2">
        <f t="shared" si="395"/>
        <v>0</v>
      </c>
      <c r="AN2512" s="2">
        <f t="shared" si="396"/>
        <v>0</v>
      </c>
      <c r="AO2512" s="2" t="str">
        <f>VLOOKUP(D2512,'[1]Matriculados PD 2015_2019'!$D:$F,3,0)</f>
        <v>completo</v>
      </c>
      <c r="AP2512" s="2">
        <f t="shared" si="398"/>
        <v>1</v>
      </c>
      <c r="AQ2512" s="2">
        <f t="shared" si="399"/>
        <v>0</v>
      </c>
    </row>
    <row r="2513" spans="1:43">
      <c r="A2513">
        <v>531</v>
      </c>
      <c r="B2513" s="6" t="s">
        <v>277</v>
      </c>
      <c r="C2513" s="7" t="s">
        <v>120</v>
      </c>
      <c r="D2513" s="7" t="s">
        <v>1275</v>
      </c>
      <c r="E2513" s="7">
        <v>20051891</v>
      </c>
      <c r="F2513" s="7">
        <v>102482</v>
      </c>
      <c r="G2513" s="8" t="s">
        <v>1276</v>
      </c>
      <c r="H2513" s="7" t="s">
        <v>73</v>
      </c>
      <c r="I2513" s="7" t="s">
        <v>74</v>
      </c>
      <c r="J2513" s="8" t="s">
        <v>75</v>
      </c>
      <c r="K2513" s="8" t="s">
        <v>1277</v>
      </c>
      <c r="L2513" s="7">
        <v>2019</v>
      </c>
      <c r="M2513" s="9">
        <v>43973</v>
      </c>
      <c r="N2513" s="10" t="s">
        <v>77</v>
      </c>
      <c r="O2513" s="10">
        <v>0</v>
      </c>
      <c r="P2513" s="10" t="s">
        <v>78</v>
      </c>
      <c r="Q2513" s="10" t="s">
        <v>79</v>
      </c>
      <c r="R2513" s="10" t="s">
        <v>78</v>
      </c>
      <c r="S2513" s="10" t="s">
        <v>78</v>
      </c>
      <c r="T2513" s="8" t="s">
        <v>90</v>
      </c>
      <c r="U2513" s="7" t="s">
        <v>1278</v>
      </c>
      <c r="V2513" s="8" t="s">
        <v>1279</v>
      </c>
      <c r="W2513" s="7" t="s">
        <v>83</v>
      </c>
      <c r="X2513" s="11" t="s">
        <v>2109</v>
      </c>
      <c r="Y2513" s="8">
        <v>610</v>
      </c>
      <c r="Z2513" s="8" t="s">
        <v>294</v>
      </c>
      <c r="AA2513" s="7" t="s">
        <v>79</v>
      </c>
      <c r="AB2513" s="12" t="s">
        <v>86</v>
      </c>
      <c r="AC2513" s="4">
        <f t="shared" si="390"/>
        <v>1</v>
      </c>
      <c r="AD2513" s="2">
        <f>IF(COUNTIF(D$2:D2513,D2513)&gt;1,0,1)</f>
        <v>0</v>
      </c>
      <c r="AG2513" s="2">
        <f t="shared" si="391"/>
        <v>0</v>
      </c>
      <c r="AH2513" s="2">
        <f t="shared" si="397"/>
        <v>0</v>
      </c>
      <c r="AI2513" s="2">
        <f t="shared" si="392"/>
        <v>0</v>
      </c>
      <c r="AJ2513" s="44" t="str">
        <f t="shared" si="393"/>
        <v>77344576S30441701M</v>
      </c>
      <c r="AK2513" s="2">
        <f>IF(COUNTIF(AJ$2:AJ2513,AJ2513)&gt;1,0,1)</f>
        <v>0</v>
      </c>
      <c r="AL2513" s="2">
        <f t="shared" si="394"/>
        <v>0</v>
      </c>
      <c r="AM2513" s="2">
        <f t="shared" si="395"/>
        <v>0</v>
      </c>
      <c r="AN2513" s="2">
        <f t="shared" si="396"/>
        <v>0</v>
      </c>
      <c r="AO2513" s="2" t="str">
        <f>VLOOKUP(D2513,'[1]Matriculados PD 2015_2019'!$D:$F,3,0)</f>
        <v>completo</v>
      </c>
      <c r="AP2513" s="2">
        <f t="shared" si="398"/>
        <v>0</v>
      </c>
      <c r="AQ2513" s="2">
        <f t="shared" si="399"/>
        <v>0</v>
      </c>
    </row>
    <row r="2514" spans="1:43">
      <c r="A2514">
        <v>530</v>
      </c>
      <c r="B2514" s="6" t="s">
        <v>1</v>
      </c>
      <c r="C2514" s="7" t="s">
        <v>120</v>
      </c>
      <c r="D2514" s="7" t="s">
        <v>1144</v>
      </c>
      <c r="E2514" s="7">
        <v>20052049</v>
      </c>
      <c r="F2514" s="7">
        <v>102481</v>
      </c>
      <c r="G2514" s="8" t="s">
        <v>1145</v>
      </c>
      <c r="H2514" s="7" t="s">
        <v>83</v>
      </c>
      <c r="I2514" s="7" t="s">
        <v>74</v>
      </c>
      <c r="J2514" s="8" t="s">
        <v>75</v>
      </c>
      <c r="K2514" s="8" t="s">
        <v>1146</v>
      </c>
      <c r="L2514" s="7">
        <v>2019</v>
      </c>
      <c r="M2514" s="9">
        <v>43745</v>
      </c>
      <c r="N2514" s="10" t="s">
        <v>77</v>
      </c>
      <c r="O2514" s="10">
        <v>0</v>
      </c>
      <c r="P2514" s="10" t="s">
        <v>78</v>
      </c>
      <c r="Q2514" s="10" t="s">
        <v>79</v>
      </c>
      <c r="R2514" s="10" t="s">
        <v>78</v>
      </c>
      <c r="S2514" s="10" t="s">
        <v>78</v>
      </c>
      <c r="T2514" s="8" t="s">
        <v>80</v>
      </c>
      <c r="U2514" s="7" t="s">
        <v>1147</v>
      </c>
      <c r="V2514" s="8" t="s">
        <v>1148</v>
      </c>
      <c r="W2514" s="7"/>
      <c r="X2514" s="11"/>
      <c r="Y2514" s="8"/>
      <c r="Z2514" s="8"/>
      <c r="AA2514" s="7"/>
      <c r="AB2514" s="12"/>
      <c r="AC2514" s="4">
        <f t="shared" si="390"/>
        <v>1</v>
      </c>
      <c r="AD2514" s="2">
        <f>IF(COUNTIF(D$2:D2514,D2514)&gt;1,0,1)</f>
        <v>1</v>
      </c>
      <c r="AG2514" s="2">
        <f t="shared" si="391"/>
        <v>1</v>
      </c>
      <c r="AH2514" s="2">
        <f t="shared" si="397"/>
        <v>0</v>
      </c>
      <c r="AI2514" s="2">
        <f t="shared" si="392"/>
        <v>1</v>
      </c>
      <c r="AJ2514" s="44" t="str">
        <f t="shared" si="393"/>
        <v>53623372E02699321H</v>
      </c>
      <c r="AK2514" s="2">
        <f>IF(COUNTIF(AJ$2:AJ2514,AJ2514)&gt;1,0,1)</f>
        <v>1</v>
      </c>
      <c r="AL2514" s="2">
        <f t="shared" si="394"/>
        <v>1</v>
      </c>
      <c r="AM2514" s="2">
        <f t="shared" si="395"/>
        <v>0</v>
      </c>
      <c r="AN2514" s="2">
        <f t="shared" si="396"/>
        <v>0</v>
      </c>
      <c r="AO2514" s="2" t="str">
        <f>VLOOKUP(D2514,'[1]Matriculados PD 2015_2019'!$D:$F,3,0)</f>
        <v>completo</v>
      </c>
      <c r="AP2514" s="2">
        <f t="shared" si="398"/>
        <v>1</v>
      </c>
      <c r="AQ2514" s="2">
        <f t="shared" si="399"/>
        <v>0</v>
      </c>
    </row>
    <row r="2515" spans="1:43">
      <c r="A2515">
        <v>530</v>
      </c>
      <c r="B2515" s="5" t="s">
        <v>1</v>
      </c>
      <c r="C2515" s="13" t="s">
        <v>120</v>
      </c>
      <c r="D2515" s="13" t="s">
        <v>1144</v>
      </c>
      <c r="E2515" s="13">
        <v>20052049</v>
      </c>
      <c r="F2515" s="13">
        <v>102481</v>
      </c>
      <c r="G2515" s="14" t="s">
        <v>1145</v>
      </c>
      <c r="H2515" s="13" t="s">
        <v>83</v>
      </c>
      <c r="I2515" s="13" t="s">
        <v>74</v>
      </c>
      <c r="J2515" s="14" t="s">
        <v>75</v>
      </c>
      <c r="K2515" s="14" t="s">
        <v>1146</v>
      </c>
      <c r="L2515" s="13">
        <v>2019</v>
      </c>
      <c r="M2515" s="15">
        <v>43745</v>
      </c>
      <c r="N2515" s="16" t="s">
        <v>77</v>
      </c>
      <c r="O2515" s="16">
        <v>0</v>
      </c>
      <c r="P2515" s="16" t="s">
        <v>78</v>
      </c>
      <c r="Q2515" s="16" t="s">
        <v>79</v>
      </c>
      <c r="R2515" s="16" t="s">
        <v>78</v>
      </c>
      <c r="S2515" s="16" t="s">
        <v>78</v>
      </c>
      <c r="T2515" s="14" t="s">
        <v>80</v>
      </c>
      <c r="U2515" s="13" t="s">
        <v>1149</v>
      </c>
      <c r="V2515" s="14" t="s">
        <v>1150</v>
      </c>
      <c r="W2515" s="13" t="s">
        <v>73</v>
      </c>
      <c r="X2515" s="17" t="s">
        <v>116</v>
      </c>
      <c r="Y2515" s="14">
        <v>500</v>
      </c>
      <c r="Z2515" s="14" t="s">
        <v>117</v>
      </c>
      <c r="AA2515" s="13" t="s">
        <v>107</v>
      </c>
      <c r="AB2515" s="18" t="s">
        <v>108</v>
      </c>
      <c r="AC2515" s="4">
        <f t="shared" si="390"/>
        <v>1</v>
      </c>
      <c r="AD2515" s="2">
        <f>IF(COUNTIF(D$2:D2515,D2515)&gt;1,0,1)</f>
        <v>0</v>
      </c>
      <c r="AG2515" s="2">
        <f t="shared" si="391"/>
        <v>0</v>
      </c>
      <c r="AH2515" s="2">
        <f t="shared" si="397"/>
        <v>0</v>
      </c>
      <c r="AI2515" s="2">
        <f t="shared" si="392"/>
        <v>0</v>
      </c>
      <c r="AJ2515" s="44" t="str">
        <f t="shared" si="393"/>
        <v>53623372E11941004W</v>
      </c>
      <c r="AK2515" s="2">
        <f>IF(COUNTIF(AJ$2:AJ2515,AJ2515)&gt;1,0,1)</f>
        <v>1</v>
      </c>
      <c r="AL2515" s="2">
        <f t="shared" si="394"/>
        <v>0</v>
      </c>
      <c r="AM2515" s="2">
        <f t="shared" si="395"/>
        <v>0</v>
      </c>
      <c r="AN2515" s="2">
        <f t="shared" si="396"/>
        <v>0</v>
      </c>
      <c r="AO2515" s="2" t="str">
        <f>VLOOKUP(D2515,'[1]Matriculados PD 2015_2019'!$D:$F,3,0)</f>
        <v>completo</v>
      </c>
      <c r="AP2515" s="2">
        <f t="shared" si="398"/>
        <v>0</v>
      </c>
      <c r="AQ2515" s="2">
        <f t="shared" si="399"/>
        <v>0</v>
      </c>
    </row>
    <row r="2516" spans="1:43">
      <c r="A2516">
        <v>530</v>
      </c>
      <c r="B2516" s="6" t="s">
        <v>1</v>
      </c>
      <c r="C2516" s="7" t="s">
        <v>120</v>
      </c>
      <c r="D2516" s="7" t="s">
        <v>1144</v>
      </c>
      <c r="E2516" s="7">
        <v>20052049</v>
      </c>
      <c r="F2516" s="7">
        <v>102481</v>
      </c>
      <c r="G2516" s="8" t="s">
        <v>1145</v>
      </c>
      <c r="H2516" s="7" t="s">
        <v>83</v>
      </c>
      <c r="I2516" s="7" t="s">
        <v>74</v>
      </c>
      <c r="J2516" s="8" t="s">
        <v>75</v>
      </c>
      <c r="K2516" s="8" t="s">
        <v>1146</v>
      </c>
      <c r="L2516" s="7">
        <v>2019</v>
      </c>
      <c r="M2516" s="9">
        <v>43745</v>
      </c>
      <c r="N2516" s="10" t="s">
        <v>77</v>
      </c>
      <c r="O2516" s="10">
        <v>0</v>
      </c>
      <c r="P2516" s="10" t="s">
        <v>78</v>
      </c>
      <c r="Q2516" s="10" t="s">
        <v>79</v>
      </c>
      <c r="R2516" s="10" t="s">
        <v>78</v>
      </c>
      <c r="S2516" s="10" t="s">
        <v>78</v>
      </c>
      <c r="T2516" s="8" t="s">
        <v>80</v>
      </c>
      <c r="U2516" s="7" t="s">
        <v>1151</v>
      </c>
      <c r="V2516" s="8" t="s">
        <v>1152</v>
      </c>
      <c r="W2516" s="7"/>
      <c r="X2516" s="11"/>
      <c r="Y2516" s="8"/>
      <c r="Z2516" s="8"/>
      <c r="AA2516" s="7"/>
      <c r="AB2516" s="12"/>
      <c r="AC2516" s="4">
        <f t="shared" si="390"/>
        <v>1</v>
      </c>
      <c r="AD2516" s="2">
        <f>IF(COUNTIF(D$2:D2516,D2516)&gt;1,0,1)</f>
        <v>0</v>
      </c>
      <c r="AG2516" s="2">
        <f t="shared" si="391"/>
        <v>0</v>
      </c>
      <c r="AH2516" s="2">
        <f t="shared" si="397"/>
        <v>0</v>
      </c>
      <c r="AI2516" s="2">
        <f t="shared" si="392"/>
        <v>0</v>
      </c>
      <c r="AJ2516" s="44" t="str">
        <f t="shared" si="393"/>
        <v>53623372E50309918V</v>
      </c>
      <c r="AK2516" s="2">
        <f>IF(COUNTIF(AJ$2:AJ2516,AJ2516)&gt;1,0,1)</f>
        <v>1</v>
      </c>
      <c r="AL2516" s="2">
        <f t="shared" si="394"/>
        <v>0</v>
      </c>
      <c r="AM2516" s="2">
        <f t="shared" si="395"/>
        <v>0</v>
      </c>
      <c r="AN2516" s="2">
        <f t="shared" si="396"/>
        <v>0</v>
      </c>
      <c r="AO2516" s="2" t="str">
        <f>VLOOKUP(D2516,'[1]Matriculados PD 2015_2019'!$D:$F,3,0)</f>
        <v>completo</v>
      </c>
      <c r="AP2516" s="2">
        <f t="shared" si="398"/>
        <v>0</v>
      </c>
      <c r="AQ2516" s="2">
        <f t="shared" si="399"/>
        <v>0</v>
      </c>
    </row>
    <row r="2517" spans="1:43">
      <c r="A2517">
        <v>530</v>
      </c>
      <c r="B2517" s="5" t="s">
        <v>1</v>
      </c>
      <c r="C2517" s="13" t="s">
        <v>120</v>
      </c>
      <c r="D2517" s="13" t="s">
        <v>1144</v>
      </c>
      <c r="E2517" s="13">
        <v>20052049</v>
      </c>
      <c r="F2517" s="13">
        <v>102481</v>
      </c>
      <c r="G2517" s="14" t="s">
        <v>1145</v>
      </c>
      <c r="H2517" s="13" t="s">
        <v>83</v>
      </c>
      <c r="I2517" s="13" t="s">
        <v>74</v>
      </c>
      <c r="J2517" s="14" t="s">
        <v>75</v>
      </c>
      <c r="K2517" s="14" t="s">
        <v>1146</v>
      </c>
      <c r="L2517" s="13">
        <v>2019</v>
      </c>
      <c r="M2517" s="15">
        <v>43745</v>
      </c>
      <c r="N2517" s="16" t="s">
        <v>77</v>
      </c>
      <c r="O2517" s="16">
        <v>0</v>
      </c>
      <c r="P2517" s="16" t="s">
        <v>78</v>
      </c>
      <c r="Q2517" s="16" t="s">
        <v>79</v>
      </c>
      <c r="R2517" s="16" t="s">
        <v>78</v>
      </c>
      <c r="S2517" s="16" t="s">
        <v>78</v>
      </c>
      <c r="T2517" s="14" t="s">
        <v>90</v>
      </c>
      <c r="U2517" s="13" t="s">
        <v>1149</v>
      </c>
      <c r="V2517" s="14" t="s">
        <v>1150</v>
      </c>
      <c r="W2517" s="13" t="s">
        <v>73</v>
      </c>
      <c r="X2517" s="17" t="s">
        <v>116</v>
      </c>
      <c r="Y2517" s="14">
        <v>500</v>
      </c>
      <c r="Z2517" s="14" t="s">
        <v>117</v>
      </c>
      <c r="AA2517" s="13" t="s">
        <v>107</v>
      </c>
      <c r="AB2517" s="18" t="s">
        <v>108</v>
      </c>
      <c r="AC2517" s="4">
        <f t="shared" si="390"/>
        <v>1</v>
      </c>
      <c r="AD2517" s="2">
        <f>IF(COUNTIF(D$2:D2517,D2517)&gt;1,0,1)</f>
        <v>0</v>
      </c>
      <c r="AG2517" s="2">
        <f t="shared" si="391"/>
        <v>0</v>
      </c>
      <c r="AH2517" s="2">
        <f t="shared" si="397"/>
        <v>0</v>
      </c>
      <c r="AI2517" s="2">
        <f t="shared" si="392"/>
        <v>0</v>
      </c>
      <c r="AJ2517" s="44" t="str">
        <f t="shared" si="393"/>
        <v>53623372E11941004W</v>
      </c>
      <c r="AK2517" s="2">
        <f>IF(COUNTIF(AJ$2:AJ2517,AJ2517)&gt;1,0,1)</f>
        <v>0</v>
      </c>
      <c r="AL2517" s="2">
        <f t="shared" si="394"/>
        <v>0</v>
      </c>
      <c r="AM2517" s="2">
        <f t="shared" si="395"/>
        <v>0</v>
      </c>
      <c r="AN2517" s="2">
        <f t="shared" si="396"/>
        <v>0</v>
      </c>
      <c r="AO2517" s="2" t="str">
        <f>VLOOKUP(D2517,'[1]Matriculados PD 2015_2019'!$D:$F,3,0)</f>
        <v>completo</v>
      </c>
      <c r="AP2517" s="2">
        <f t="shared" si="398"/>
        <v>0</v>
      </c>
      <c r="AQ2517" s="2">
        <f t="shared" si="399"/>
        <v>0</v>
      </c>
    </row>
    <row r="2518" spans="1:43">
      <c r="A2518">
        <v>530</v>
      </c>
      <c r="B2518" s="6" t="s">
        <v>1</v>
      </c>
      <c r="C2518" s="7" t="s">
        <v>120</v>
      </c>
      <c r="D2518" s="7" t="s">
        <v>1153</v>
      </c>
      <c r="E2518" s="7">
        <v>10522256</v>
      </c>
      <c r="F2518" s="7">
        <v>102481</v>
      </c>
      <c r="G2518" s="8" t="s">
        <v>1154</v>
      </c>
      <c r="H2518" s="7" t="s">
        <v>73</v>
      </c>
      <c r="I2518" s="7" t="s">
        <v>74</v>
      </c>
      <c r="J2518" s="8" t="s">
        <v>75</v>
      </c>
      <c r="K2518" s="8" t="s">
        <v>1155</v>
      </c>
      <c r="L2518" s="7">
        <v>2019</v>
      </c>
      <c r="M2518" s="9">
        <v>43854</v>
      </c>
      <c r="N2518" s="10" t="s">
        <v>77</v>
      </c>
      <c r="O2518" s="10">
        <v>0</v>
      </c>
      <c r="P2518" s="10" t="s">
        <v>78</v>
      </c>
      <c r="Q2518" s="10" t="s">
        <v>79</v>
      </c>
      <c r="R2518" s="10" t="s">
        <v>78</v>
      </c>
      <c r="S2518" s="10" t="s">
        <v>78</v>
      </c>
      <c r="T2518" s="8" t="s">
        <v>80</v>
      </c>
      <c r="U2518" s="7" t="s">
        <v>1156</v>
      </c>
      <c r="V2518" s="8" t="s">
        <v>1157</v>
      </c>
      <c r="W2518" s="7" t="s">
        <v>83</v>
      </c>
      <c r="X2518" s="11" t="s">
        <v>156</v>
      </c>
      <c r="Y2518" s="8">
        <v>617</v>
      </c>
      <c r="Z2518" s="8" t="s">
        <v>156</v>
      </c>
      <c r="AA2518" s="7" t="s">
        <v>79</v>
      </c>
      <c r="AB2518" s="12" t="s">
        <v>86</v>
      </c>
      <c r="AC2518" s="4">
        <f t="shared" si="390"/>
        <v>1</v>
      </c>
      <c r="AD2518" s="2">
        <f>IF(COUNTIF(D$2:D2518,D2518)&gt;1,0,1)</f>
        <v>1</v>
      </c>
      <c r="AG2518" s="2">
        <f t="shared" si="391"/>
        <v>1</v>
      </c>
      <c r="AH2518" s="2">
        <f t="shared" si="397"/>
        <v>0</v>
      </c>
      <c r="AI2518" s="2">
        <f t="shared" si="392"/>
        <v>1</v>
      </c>
      <c r="AJ2518" s="44" t="str">
        <f t="shared" si="393"/>
        <v>74939123V31678425L</v>
      </c>
      <c r="AK2518" s="2">
        <f>IF(COUNTIF(AJ$2:AJ2518,AJ2518)&gt;1,0,1)</f>
        <v>1</v>
      </c>
      <c r="AL2518" s="2">
        <f t="shared" si="394"/>
        <v>1</v>
      </c>
      <c r="AM2518" s="2">
        <f t="shared" si="395"/>
        <v>0</v>
      </c>
      <c r="AN2518" s="2">
        <f t="shared" si="396"/>
        <v>0</v>
      </c>
      <c r="AO2518" s="2" t="str">
        <f>VLOOKUP(D2518,'[1]Matriculados PD 2015_2019'!$D:$F,3,0)</f>
        <v>completo</v>
      </c>
      <c r="AP2518" s="2">
        <f t="shared" si="398"/>
        <v>1</v>
      </c>
      <c r="AQ2518" s="2">
        <f t="shared" si="399"/>
        <v>0</v>
      </c>
    </row>
    <row r="2519" spans="1:43">
      <c r="A2519">
        <v>530</v>
      </c>
      <c r="B2519" s="5" t="s">
        <v>1</v>
      </c>
      <c r="C2519" s="13" t="s">
        <v>120</v>
      </c>
      <c r="D2519" s="13" t="s">
        <v>1153</v>
      </c>
      <c r="E2519" s="13">
        <v>10522256</v>
      </c>
      <c r="F2519" s="13">
        <v>102481</v>
      </c>
      <c r="G2519" s="14" t="s">
        <v>1154</v>
      </c>
      <c r="H2519" s="13" t="s">
        <v>73</v>
      </c>
      <c r="I2519" s="13" t="s">
        <v>74</v>
      </c>
      <c r="J2519" s="14" t="s">
        <v>75</v>
      </c>
      <c r="K2519" s="14" t="s">
        <v>1155</v>
      </c>
      <c r="L2519" s="13">
        <v>2019</v>
      </c>
      <c r="M2519" s="15">
        <v>43854</v>
      </c>
      <c r="N2519" s="16" t="s">
        <v>77</v>
      </c>
      <c r="O2519" s="16">
        <v>0</v>
      </c>
      <c r="P2519" s="16" t="s">
        <v>78</v>
      </c>
      <c r="Q2519" s="16" t="s">
        <v>79</v>
      </c>
      <c r="R2519" s="16" t="s">
        <v>78</v>
      </c>
      <c r="S2519" s="16" t="s">
        <v>78</v>
      </c>
      <c r="T2519" s="14" t="s">
        <v>80</v>
      </c>
      <c r="U2519" s="13" t="s">
        <v>1158</v>
      </c>
      <c r="V2519" s="14" t="s">
        <v>1159</v>
      </c>
      <c r="W2519" s="13" t="s">
        <v>73</v>
      </c>
      <c r="X2519" s="17" t="s">
        <v>156</v>
      </c>
      <c r="Y2519" s="14">
        <v>617</v>
      </c>
      <c r="Z2519" s="14" t="s">
        <v>156</v>
      </c>
      <c r="AA2519" s="13" t="s">
        <v>79</v>
      </c>
      <c r="AB2519" s="18" t="s">
        <v>86</v>
      </c>
      <c r="AC2519" s="4">
        <f t="shared" si="390"/>
        <v>1</v>
      </c>
      <c r="AD2519" s="2">
        <f>IF(COUNTIF(D$2:D2519,D2519)&gt;1,0,1)</f>
        <v>0</v>
      </c>
      <c r="AG2519" s="2">
        <f t="shared" si="391"/>
        <v>0</v>
      </c>
      <c r="AH2519" s="2">
        <f t="shared" si="397"/>
        <v>0</v>
      </c>
      <c r="AI2519" s="2">
        <f t="shared" si="392"/>
        <v>0</v>
      </c>
      <c r="AJ2519" s="44" t="str">
        <f t="shared" si="393"/>
        <v>74939123V74905875G</v>
      </c>
      <c r="AK2519" s="2">
        <f>IF(COUNTIF(AJ$2:AJ2519,AJ2519)&gt;1,0,1)</f>
        <v>1</v>
      </c>
      <c r="AL2519" s="2">
        <f t="shared" si="394"/>
        <v>0</v>
      </c>
      <c r="AM2519" s="2">
        <f t="shared" si="395"/>
        <v>0</v>
      </c>
      <c r="AN2519" s="2">
        <f t="shared" si="396"/>
        <v>0</v>
      </c>
      <c r="AO2519" s="2" t="str">
        <f>VLOOKUP(D2519,'[1]Matriculados PD 2015_2019'!$D:$F,3,0)</f>
        <v>completo</v>
      </c>
      <c r="AP2519" s="2">
        <f t="shared" si="398"/>
        <v>0</v>
      </c>
      <c r="AQ2519" s="2">
        <f t="shared" si="399"/>
        <v>0</v>
      </c>
    </row>
    <row r="2520" spans="1:43">
      <c r="A2520">
        <v>530</v>
      </c>
      <c r="B2520" s="6" t="s">
        <v>1</v>
      </c>
      <c r="C2520" s="7" t="s">
        <v>120</v>
      </c>
      <c r="D2520" s="7" t="s">
        <v>1153</v>
      </c>
      <c r="E2520" s="7">
        <v>10522256</v>
      </c>
      <c r="F2520" s="7">
        <v>102481</v>
      </c>
      <c r="G2520" s="8" t="s">
        <v>1154</v>
      </c>
      <c r="H2520" s="7" t="s">
        <v>73</v>
      </c>
      <c r="I2520" s="7" t="s">
        <v>74</v>
      </c>
      <c r="J2520" s="8" t="s">
        <v>75</v>
      </c>
      <c r="K2520" s="8" t="s">
        <v>1155</v>
      </c>
      <c r="L2520" s="7">
        <v>2019</v>
      </c>
      <c r="M2520" s="9">
        <v>43854</v>
      </c>
      <c r="N2520" s="10" t="s">
        <v>77</v>
      </c>
      <c r="O2520" s="10">
        <v>0</v>
      </c>
      <c r="P2520" s="10" t="s">
        <v>78</v>
      </c>
      <c r="Q2520" s="10" t="s">
        <v>79</v>
      </c>
      <c r="R2520" s="10" t="s">
        <v>78</v>
      </c>
      <c r="S2520" s="10" t="s">
        <v>78</v>
      </c>
      <c r="T2520" s="8" t="s">
        <v>90</v>
      </c>
      <c r="U2520" s="7" t="s">
        <v>1160</v>
      </c>
      <c r="V2520" s="8" t="s">
        <v>1161</v>
      </c>
      <c r="W2520" s="7" t="s">
        <v>83</v>
      </c>
      <c r="X2520" s="11" t="s">
        <v>156</v>
      </c>
      <c r="Y2520" s="8">
        <v>617</v>
      </c>
      <c r="Z2520" s="8" t="s">
        <v>156</v>
      </c>
      <c r="AA2520" s="7" t="s">
        <v>79</v>
      </c>
      <c r="AB2520" s="12" t="s">
        <v>86</v>
      </c>
      <c r="AC2520" s="4">
        <f t="shared" si="390"/>
        <v>1</v>
      </c>
      <c r="AD2520" s="2">
        <f>IF(COUNTIF(D$2:D2520,D2520)&gt;1,0,1)</f>
        <v>0</v>
      </c>
      <c r="AG2520" s="2">
        <f t="shared" si="391"/>
        <v>0</v>
      </c>
      <c r="AH2520" s="2">
        <f t="shared" si="397"/>
        <v>0</v>
      </c>
      <c r="AI2520" s="2">
        <f t="shared" si="392"/>
        <v>0</v>
      </c>
      <c r="AJ2520" s="44" t="str">
        <f t="shared" si="393"/>
        <v>74939123V30511910H</v>
      </c>
      <c r="AK2520" s="2">
        <f>IF(COUNTIF(AJ$2:AJ2520,AJ2520)&gt;1,0,1)</f>
        <v>1</v>
      </c>
      <c r="AL2520" s="2">
        <f t="shared" si="394"/>
        <v>0</v>
      </c>
      <c r="AM2520" s="2">
        <f t="shared" si="395"/>
        <v>0</v>
      </c>
      <c r="AN2520" s="2">
        <f t="shared" si="396"/>
        <v>0</v>
      </c>
      <c r="AO2520" s="2" t="str">
        <f>VLOOKUP(D2520,'[1]Matriculados PD 2015_2019'!$D:$F,3,0)</f>
        <v>completo</v>
      </c>
      <c r="AP2520" s="2">
        <f t="shared" si="398"/>
        <v>0</v>
      </c>
      <c r="AQ2520" s="2">
        <f t="shared" si="399"/>
        <v>0</v>
      </c>
    </row>
    <row r="2521" spans="1:43">
      <c r="A2521">
        <v>538</v>
      </c>
      <c r="B2521" s="6" t="s">
        <v>870</v>
      </c>
      <c r="C2521" s="7" t="s">
        <v>120</v>
      </c>
      <c r="D2521" s="7" t="s">
        <v>1794</v>
      </c>
      <c r="E2521" s="7">
        <v>20088850</v>
      </c>
      <c r="F2521" s="7">
        <v>102489</v>
      </c>
      <c r="G2521" s="8" t="s">
        <v>1795</v>
      </c>
      <c r="H2521" s="7" t="s">
        <v>83</v>
      </c>
      <c r="I2521" s="7" t="s">
        <v>74</v>
      </c>
      <c r="J2521" s="8" t="s">
        <v>75</v>
      </c>
      <c r="K2521" s="8" t="s">
        <v>1796</v>
      </c>
      <c r="L2521" s="7">
        <v>2019</v>
      </c>
      <c r="M2521" s="9">
        <v>43810</v>
      </c>
      <c r="N2521" s="10" t="s">
        <v>77</v>
      </c>
      <c r="O2521" s="10">
        <v>0</v>
      </c>
      <c r="P2521" s="10" t="s">
        <v>78</v>
      </c>
      <c r="Q2521" s="10" t="s">
        <v>78</v>
      </c>
      <c r="R2521" s="10" t="s">
        <v>78</v>
      </c>
      <c r="S2521" s="10" t="s">
        <v>78</v>
      </c>
      <c r="T2521" s="8" t="s">
        <v>80</v>
      </c>
      <c r="U2521" s="7" t="s">
        <v>885</v>
      </c>
      <c r="V2521" s="8" t="s">
        <v>886</v>
      </c>
      <c r="W2521" s="7" t="s">
        <v>83</v>
      </c>
      <c r="X2521" s="11" t="s">
        <v>779</v>
      </c>
      <c r="Y2521" s="8">
        <v>465</v>
      </c>
      <c r="Z2521" s="8" t="s">
        <v>780</v>
      </c>
      <c r="AA2521" s="7" t="s">
        <v>781</v>
      </c>
      <c r="AB2521" s="12" t="s">
        <v>782</v>
      </c>
      <c r="AC2521" s="4">
        <f t="shared" si="390"/>
        <v>1</v>
      </c>
      <c r="AD2521" s="2">
        <f>IF(COUNTIF(D$2:D2521,D2521)&gt;1,0,1)</f>
        <v>1</v>
      </c>
      <c r="AG2521" s="2">
        <f t="shared" si="391"/>
        <v>0</v>
      </c>
      <c r="AH2521" s="2">
        <f t="shared" si="397"/>
        <v>0</v>
      </c>
      <c r="AI2521" s="2">
        <f t="shared" si="392"/>
        <v>1</v>
      </c>
      <c r="AJ2521" s="44" t="str">
        <f t="shared" si="393"/>
        <v>53400890L30412993R</v>
      </c>
      <c r="AK2521" s="2">
        <f>IF(COUNTIF(AJ$2:AJ2521,AJ2521)&gt;1,0,1)</f>
        <v>1</v>
      </c>
      <c r="AL2521" s="2">
        <f t="shared" si="394"/>
        <v>0</v>
      </c>
      <c r="AM2521" s="2">
        <f t="shared" si="395"/>
        <v>0</v>
      </c>
      <c r="AN2521" s="2">
        <f t="shared" si="396"/>
        <v>0</v>
      </c>
      <c r="AO2521" s="2" t="str">
        <f>VLOOKUP(D2521,'[1]Matriculados PD 2015_2019'!$D:$F,3,0)</f>
        <v>completo</v>
      </c>
      <c r="AP2521" s="2">
        <f t="shared" si="398"/>
        <v>1</v>
      </c>
      <c r="AQ2521" s="2">
        <f t="shared" si="399"/>
        <v>0</v>
      </c>
    </row>
    <row r="2522" spans="1:43">
      <c r="A2522">
        <v>538</v>
      </c>
      <c r="B2522" s="5" t="s">
        <v>870</v>
      </c>
      <c r="C2522" s="13" t="s">
        <v>120</v>
      </c>
      <c r="D2522" s="13" t="s">
        <v>1794</v>
      </c>
      <c r="E2522" s="13">
        <v>20088850</v>
      </c>
      <c r="F2522" s="13">
        <v>102489</v>
      </c>
      <c r="G2522" s="14" t="s">
        <v>1795</v>
      </c>
      <c r="H2522" s="13" t="s">
        <v>83</v>
      </c>
      <c r="I2522" s="13" t="s">
        <v>74</v>
      </c>
      <c r="J2522" s="14" t="s">
        <v>75</v>
      </c>
      <c r="K2522" s="14" t="s">
        <v>1796</v>
      </c>
      <c r="L2522" s="13">
        <v>2019</v>
      </c>
      <c r="M2522" s="15">
        <v>43810</v>
      </c>
      <c r="N2522" s="16" t="s">
        <v>77</v>
      </c>
      <c r="O2522" s="16">
        <v>0</v>
      </c>
      <c r="P2522" s="16" t="s">
        <v>78</v>
      </c>
      <c r="Q2522" s="16" t="s">
        <v>78</v>
      </c>
      <c r="R2522" s="16" t="s">
        <v>78</v>
      </c>
      <c r="S2522" s="16" t="s">
        <v>78</v>
      </c>
      <c r="T2522" s="14" t="s">
        <v>90</v>
      </c>
      <c r="U2522" s="13" t="s">
        <v>885</v>
      </c>
      <c r="V2522" s="14" t="s">
        <v>886</v>
      </c>
      <c r="W2522" s="13" t="s">
        <v>83</v>
      </c>
      <c r="X2522" s="17" t="s">
        <v>779</v>
      </c>
      <c r="Y2522" s="14">
        <v>465</v>
      </c>
      <c r="Z2522" s="14" t="s">
        <v>780</v>
      </c>
      <c r="AA2522" s="13" t="s">
        <v>781</v>
      </c>
      <c r="AB2522" s="18" t="s">
        <v>782</v>
      </c>
      <c r="AC2522" s="4">
        <f t="shared" si="390"/>
        <v>1</v>
      </c>
      <c r="AD2522" s="2">
        <f>IF(COUNTIF(D$2:D2522,D2522)&gt;1,0,1)</f>
        <v>0</v>
      </c>
      <c r="AG2522" s="2">
        <f t="shared" si="391"/>
        <v>0</v>
      </c>
      <c r="AH2522" s="2">
        <f t="shared" si="397"/>
        <v>0</v>
      </c>
      <c r="AI2522" s="2">
        <f t="shared" si="392"/>
        <v>0</v>
      </c>
      <c r="AJ2522" s="44" t="str">
        <f t="shared" si="393"/>
        <v>53400890L30412993R</v>
      </c>
      <c r="AK2522" s="2">
        <f>IF(COUNTIF(AJ$2:AJ2522,AJ2522)&gt;1,0,1)</f>
        <v>0</v>
      </c>
      <c r="AL2522" s="2">
        <f t="shared" si="394"/>
        <v>0</v>
      </c>
      <c r="AM2522" s="2">
        <f t="shared" si="395"/>
        <v>0</v>
      </c>
      <c r="AN2522" s="2">
        <f t="shared" si="396"/>
        <v>0</v>
      </c>
      <c r="AO2522" s="2" t="str">
        <f>VLOOKUP(D2522,'[1]Matriculados PD 2015_2019'!$D:$F,3,0)</f>
        <v>completo</v>
      </c>
      <c r="AP2522" s="2">
        <f t="shared" si="398"/>
        <v>0</v>
      </c>
      <c r="AQ2522" s="2">
        <f t="shared" si="399"/>
        <v>0</v>
      </c>
    </row>
    <row r="2523" spans="1:43">
      <c r="A2523">
        <v>531</v>
      </c>
      <c r="B2523" s="5" t="s">
        <v>277</v>
      </c>
      <c r="C2523" s="13" t="s">
        <v>120</v>
      </c>
      <c r="D2523" s="13" t="s">
        <v>1200</v>
      </c>
      <c r="E2523" s="13">
        <v>22282</v>
      </c>
      <c r="F2523" s="13">
        <v>102482</v>
      </c>
      <c r="G2523" s="14" t="s">
        <v>1201</v>
      </c>
      <c r="H2523" s="13" t="s">
        <v>83</v>
      </c>
      <c r="I2523" s="13" t="s">
        <v>74</v>
      </c>
      <c r="J2523" s="14" t="s">
        <v>75</v>
      </c>
      <c r="K2523" s="14" t="s">
        <v>1202</v>
      </c>
      <c r="L2523" s="13">
        <v>2019</v>
      </c>
      <c r="M2523" s="15">
        <v>43791</v>
      </c>
      <c r="N2523" s="16" t="s">
        <v>77</v>
      </c>
      <c r="O2523" s="16">
        <v>0</v>
      </c>
      <c r="P2523" s="16" t="s">
        <v>78</v>
      </c>
      <c r="Q2523" s="16" t="s">
        <v>78</v>
      </c>
      <c r="R2523" s="16" t="s">
        <v>78</v>
      </c>
      <c r="S2523" s="16" t="s">
        <v>79</v>
      </c>
      <c r="T2523" s="14" t="s">
        <v>80</v>
      </c>
      <c r="U2523" s="13" t="s">
        <v>281</v>
      </c>
      <c r="V2523" s="14" t="s">
        <v>282</v>
      </c>
      <c r="W2523" s="13" t="s">
        <v>73</v>
      </c>
      <c r="X2523" s="17" t="s">
        <v>283</v>
      </c>
      <c r="Y2523" s="14">
        <v>410</v>
      </c>
      <c r="Z2523" s="14" t="s">
        <v>284</v>
      </c>
      <c r="AA2523" s="13" t="s">
        <v>99</v>
      </c>
      <c r="AB2523" s="18" t="s">
        <v>100</v>
      </c>
      <c r="AC2523" s="4">
        <f t="shared" si="390"/>
        <v>1</v>
      </c>
      <c r="AD2523" s="2">
        <f>IF(COUNTIF(D$2:D2523,D2523)&gt;1,0,1)</f>
        <v>1</v>
      </c>
      <c r="AG2523" s="2">
        <f t="shared" si="391"/>
        <v>0</v>
      </c>
      <c r="AH2523" s="2">
        <f t="shared" si="397"/>
        <v>0</v>
      </c>
      <c r="AI2523" s="2">
        <f t="shared" si="392"/>
        <v>1</v>
      </c>
      <c r="AJ2523" s="44" t="str">
        <f t="shared" si="393"/>
        <v>30943113V30432284H</v>
      </c>
      <c r="AK2523" s="2">
        <f>IF(COUNTIF(AJ$2:AJ2523,AJ2523)&gt;1,0,1)</f>
        <v>1</v>
      </c>
      <c r="AL2523" s="2">
        <f t="shared" si="394"/>
        <v>1</v>
      </c>
      <c r="AM2523" s="2">
        <f t="shared" si="395"/>
        <v>1</v>
      </c>
      <c r="AN2523" s="2">
        <f t="shared" si="396"/>
        <v>0</v>
      </c>
      <c r="AO2523" s="2" t="str">
        <f>VLOOKUP(D2523,'[1]Matriculados PD 2015_2019'!$D:$F,3,0)</f>
        <v>completo</v>
      </c>
      <c r="AP2523" s="2">
        <f t="shared" si="398"/>
        <v>1</v>
      </c>
      <c r="AQ2523" s="2">
        <f t="shared" si="399"/>
        <v>0</v>
      </c>
    </row>
    <row r="2524" spans="1:43">
      <c r="A2524">
        <v>531</v>
      </c>
      <c r="B2524" s="6" t="s">
        <v>277</v>
      </c>
      <c r="C2524" s="7" t="s">
        <v>120</v>
      </c>
      <c r="D2524" s="7" t="s">
        <v>1200</v>
      </c>
      <c r="E2524" s="7">
        <v>22282</v>
      </c>
      <c r="F2524" s="7">
        <v>102482</v>
      </c>
      <c r="G2524" s="8" t="s">
        <v>1201</v>
      </c>
      <c r="H2524" s="7" t="s">
        <v>83</v>
      </c>
      <c r="I2524" s="7" t="s">
        <v>74</v>
      </c>
      <c r="J2524" s="8" t="s">
        <v>75</v>
      </c>
      <c r="K2524" s="8" t="s">
        <v>1202</v>
      </c>
      <c r="L2524" s="7">
        <v>2019</v>
      </c>
      <c r="M2524" s="9">
        <v>43791</v>
      </c>
      <c r="N2524" s="10" t="s">
        <v>77</v>
      </c>
      <c r="O2524" s="10">
        <v>0</v>
      </c>
      <c r="P2524" s="10" t="s">
        <v>78</v>
      </c>
      <c r="Q2524" s="10" t="s">
        <v>78</v>
      </c>
      <c r="R2524" s="10" t="s">
        <v>78</v>
      </c>
      <c r="S2524" s="10" t="s">
        <v>79</v>
      </c>
      <c r="T2524" s="8" t="s">
        <v>80</v>
      </c>
      <c r="U2524" s="7" t="s">
        <v>285</v>
      </c>
      <c r="V2524" s="8" t="s">
        <v>286</v>
      </c>
      <c r="W2524" s="7" t="s">
        <v>83</v>
      </c>
      <c r="X2524" s="11" t="s">
        <v>283</v>
      </c>
      <c r="Y2524" s="8">
        <v>410</v>
      </c>
      <c r="Z2524" s="8" t="s">
        <v>284</v>
      </c>
      <c r="AA2524" s="7" t="s">
        <v>99</v>
      </c>
      <c r="AB2524" s="12" t="s">
        <v>100</v>
      </c>
      <c r="AC2524" s="4">
        <f t="shared" si="390"/>
        <v>1</v>
      </c>
      <c r="AD2524" s="2">
        <f>IF(COUNTIF(D$2:D2524,D2524)&gt;1,0,1)</f>
        <v>0</v>
      </c>
      <c r="AG2524" s="2">
        <f t="shared" si="391"/>
        <v>0</v>
      </c>
      <c r="AH2524" s="2">
        <f t="shared" si="397"/>
        <v>0</v>
      </c>
      <c r="AI2524" s="2">
        <f t="shared" si="392"/>
        <v>0</v>
      </c>
      <c r="AJ2524" s="44" t="str">
        <f t="shared" si="393"/>
        <v>30943113V30534904N</v>
      </c>
      <c r="AK2524" s="2">
        <f>IF(COUNTIF(AJ$2:AJ2524,AJ2524)&gt;1,0,1)</f>
        <v>1</v>
      </c>
      <c r="AL2524" s="2">
        <f t="shared" si="394"/>
        <v>0</v>
      </c>
      <c r="AM2524" s="2">
        <f t="shared" si="395"/>
        <v>0</v>
      </c>
      <c r="AN2524" s="2">
        <f t="shared" si="396"/>
        <v>0</v>
      </c>
      <c r="AO2524" s="2" t="str">
        <f>VLOOKUP(D2524,'[1]Matriculados PD 2015_2019'!$D:$F,3,0)</f>
        <v>completo</v>
      </c>
      <c r="AP2524" s="2">
        <f t="shared" si="398"/>
        <v>0</v>
      </c>
      <c r="AQ2524" s="2">
        <f t="shared" si="399"/>
        <v>0</v>
      </c>
    </row>
    <row r="2525" spans="1:43">
      <c r="A2525">
        <v>531</v>
      </c>
      <c r="B2525" s="5" t="s">
        <v>277</v>
      </c>
      <c r="C2525" s="13" t="s">
        <v>120</v>
      </c>
      <c r="D2525" s="13" t="s">
        <v>1200</v>
      </c>
      <c r="E2525" s="13">
        <v>22282</v>
      </c>
      <c r="F2525" s="13">
        <v>102482</v>
      </c>
      <c r="G2525" s="14" t="s">
        <v>1201</v>
      </c>
      <c r="H2525" s="13" t="s">
        <v>83</v>
      </c>
      <c r="I2525" s="13" t="s">
        <v>74</v>
      </c>
      <c r="J2525" s="14" t="s">
        <v>75</v>
      </c>
      <c r="K2525" s="14" t="s">
        <v>1202</v>
      </c>
      <c r="L2525" s="13">
        <v>2019</v>
      </c>
      <c r="M2525" s="15">
        <v>43791</v>
      </c>
      <c r="N2525" s="16" t="s">
        <v>77</v>
      </c>
      <c r="O2525" s="16">
        <v>0</v>
      </c>
      <c r="P2525" s="16" t="s">
        <v>78</v>
      </c>
      <c r="Q2525" s="16" t="s">
        <v>78</v>
      </c>
      <c r="R2525" s="16" t="s">
        <v>78</v>
      </c>
      <c r="S2525" s="16" t="s">
        <v>79</v>
      </c>
      <c r="T2525" s="14" t="s">
        <v>80</v>
      </c>
      <c r="U2525" s="13" t="s">
        <v>408</v>
      </c>
      <c r="V2525" s="14" t="s">
        <v>409</v>
      </c>
      <c r="W2525" s="13" t="s">
        <v>83</v>
      </c>
      <c r="X2525" s="17" t="s">
        <v>283</v>
      </c>
      <c r="Y2525" s="14">
        <v>410</v>
      </c>
      <c r="Z2525" s="14" t="s">
        <v>284</v>
      </c>
      <c r="AA2525" s="13" t="s">
        <v>99</v>
      </c>
      <c r="AB2525" s="18" t="s">
        <v>100</v>
      </c>
      <c r="AC2525" s="4">
        <f t="shared" si="390"/>
        <v>1</v>
      </c>
      <c r="AD2525" s="2">
        <f>IF(COUNTIF(D$2:D2525,D2525)&gt;1,0,1)</f>
        <v>0</v>
      </c>
      <c r="AG2525" s="2">
        <f t="shared" si="391"/>
        <v>0</v>
      </c>
      <c r="AH2525" s="2">
        <f t="shared" si="397"/>
        <v>0</v>
      </c>
      <c r="AI2525" s="2">
        <f t="shared" si="392"/>
        <v>0</v>
      </c>
      <c r="AJ2525" s="44" t="str">
        <f t="shared" si="393"/>
        <v>30943113V30834793G</v>
      </c>
      <c r="AK2525" s="2">
        <f>IF(COUNTIF(AJ$2:AJ2525,AJ2525)&gt;1,0,1)</f>
        <v>1</v>
      </c>
      <c r="AL2525" s="2">
        <f t="shared" si="394"/>
        <v>0</v>
      </c>
      <c r="AM2525" s="2">
        <f t="shared" si="395"/>
        <v>0</v>
      </c>
      <c r="AN2525" s="2">
        <f t="shared" si="396"/>
        <v>0</v>
      </c>
      <c r="AO2525" s="2" t="str">
        <f>VLOOKUP(D2525,'[1]Matriculados PD 2015_2019'!$D:$F,3,0)</f>
        <v>completo</v>
      </c>
      <c r="AP2525" s="2">
        <f t="shared" si="398"/>
        <v>0</v>
      </c>
      <c r="AQ2525" s="2">
        <f t="shared" si="399"/>
        <v>0</v>
      </c>
    </row>
    <row r="2526" spans="1:43">
      <c r="A2526">
        <v>531</v>
      </c>
      <c r="B2526" s="6" t="s">
        <v>277</v>
      </c>
      <c r="C2526" s="7" t="s">
        <v>120</v>
      </c>
      <c r="D2526" s="7" t="s">
        <v>1200</v>
      </c>
      <c r="E2526" s="7">
        <v>22282</v>
      </c>
      <c r="F2526" s="7">
        <v>102482</v>
      </c>
      <c r="G2526" s="8" t="s">
        <v>1201</v>
      </c>
      <c r="H2526" s="7" t="s">
        <v>83</v>
      </c>
      <c r="I2526" s="7" t="s">
        <v>74</v>
      </c>
      <c r="J2526" s="8" t="s">
        <v>75</v>
      </c>
      <c r="K2526" s="8" t="s">
        <v>1202</v>
      </c>
      <c r="L2526" s="7">
        <v>2019</v>
      </c>
      <c r="M2526" s="9">
        <v>43791</v>
      </c>
      <c r="N2526" s="10" t="s">
        <v>77</v>
      </c>
      <c r="O2526" s="10">
        <v>0</v>
      </c>
      <c r="P2526" s="10" t="s">
        <v>78</v>
      </c>
      <c r="Q2526" s="10" t="s">
        <v>78</v>
      </c>
      <c r="R2526" s="10" t="s">
        <v>78</v>
      </c>
      <c r="S2526" s="10" t="s">
        <v>79</v>
      </c>
      <c r="T2526" s="8" t="s">
        <v>90</v>
      </c>
      <c r="U2526" s="7" t="s">
        <v>285</v>
      </c>
      <c r="V2526" s="8" t="s">
        <v>286</v>
      </c>
      <c r="W2526" s="7" t="s">
        <v>83</v>
      </c>
      <c r="X2526" s="11" t="s">
        <v>283</v>
      </c>
      <c r="Y2526" s="8">
        <v>410</v>
      </c>
      <c r="Z2526" s="8" t="s">
        <v>284</v>
      </c>
      <c r="AA2526" s="7" t="s">
        <v>99</v>
      </c>
      <c r="AB2526" s="12" t="s">
        <v>100</v>
      </c>
      <c r="AC2526" s="4">
        <f t="shared" si="390"/>
        <v>1</v>
      </c>
      <c r="AD2526" s="2">
        <f>IF(COUNTIF(D$2:D2526,D2526)&gt;1,0,1)</f>
        <v>0</v>
      </c>
      <c r="AG2526" s="2">
        <f t="shared" si="391"/>
        <v>0</v>
      </c>
      <c r="AH2526" s="2">
        <f t="shared" si="397"/>
        <v>0</v>
      </c>
      <c r="AI2526" s="2">
        <f t="shared" si="392"/>
        <v>0</v>
      </c>
      <c r="AJ2526" s="44" t="str">
        <f t="shared" si="393"/>
        <v>30943113V30534904N</v>
      </c>
      <c r="AK2526" s="2">
        <f>IF(COUNTIF(AJ$2:AJ2526,AJ2526)&gt;1,0,1)</f>
        <v>0</v>
      </c>
      <c r="AL2526" s="2">
        <f t="shared" si="394"/>
        <v>0</v>
      </c>
      <c r="AM2526" s="2">
        <f t="shared" si="395"/>
        <v>0</v>
      </c>
      <c r="AN2526" s="2">
        <f t="shared" si="396"/>
        <v>0</v>
      </c>
      <c r="AO2526" s="2" t="str">
        <f>VLOOKUP(D2526,'[1]Matriculados PD 2015_2019'!$D:$F,3,0)</f>
        <v>completo</v>
      </c>
      <c r="AP2526" s="2">
        <f t="shared" si="398"/>
        <v>0</v>
      </c>
      <c r="AQ2526" s="2">
        <f t="shared" si="399"/>
        <v>0</v>
      </c>
    </row>
    <row r="2527" spans="1:43">
      <c r="A2527">
        <v>537</v>
      </c>
      <c r="B2527" s="5" t="s">
        <v>807</v>
      </c>
      <c r="C2527" s="13" t="s">
        <v>120</v>
      </c>
      <c r="D2527" s="13" t="s">
        <v>1709</v>
      </c>
      <c r="E2527" s="13">
        <v>20010239</v>
      </c>
      <c r="F2527" s="13">
        <v>102488</v>
      </c>
      <c r="G2527" s="14" t="s">
        <v>1710</v>
      </c>
      <c r="H2527" s="13" t="s">
        <v>73</v>
      </c>
      <c r="I2527" s="13" t="s">
        <v>74</v>
      </c>
      <c r="J2527" s="14" t="s">
        <v>75</v>
      </c>
      <c r="K2527" s="14" t="s">
        <v>1711</v>
      </c>
      <c r="L2527" s="13">
        <v>2019</v>
      </c>
      <c r="M2527" s="15">
        <v>43986</v>
      </c>
      <c r="N2527" s="16" t="s">
        <v>77</v>
      </c>
      <c r="O2527" s="16">
        <v>0</v>
      </c>
      <c r="P2527" s="16" t="s">
        <v>78</v>
      </c>
      <c r="Q2527" s="16" t="s">
        <v>78</v>
      </c>
      <c r="R2527" s="16" t="s">
        <v>78</v>
      </c>
      <c r="S2527" s="16" t="s">
        <v>78</v>
      </c>
      <c r="T2527" s="14" t="s">
        <v>80</v>
      </c>
      <c r="U2527" s="13" t="s">
        <v>1712</v>
      </c>
      <c r="V2527" s="14" t="s">
        <v>1713</v>
      </c>
      <c r="W2527" s="13" t="s">
        <v>73</v>
      </c>
      <c r="X2527" s="17" t="s">
        <v>814</v>
      </c>
      <c r="Y2527" s="14">
        <v>345</v>
      </c>
      <c r="Z2527" s="14" t="s">
        <v>815</v>
      </c>
      <c r="AA2527" s="13" t="s">
        <v>781</v>
      </c>
      <c r="AB2527" s="18" t="s">
        <v>782</v>
      </c>
      <c r="AC2527" s="4">
        <f t="shared" si="390"/>
        <v>1</v>
      </c>
      <c r="AD2527" s="2">
        <f>IF(COUNTIF(D$2:D2527,D2527)&gt;1,0,1)</f>
        <v>1</v>
      </c>
      <c r="AG2527" s="2">
        <f t="shared" si="391"/>
        <v>0</v>
      </c>
      <c r="AH2527" s="2">
        <f t="shared" si="397"/>
        <v>0</v>
      </c>
      <c r="AI2527" s="2">
        <f t="shared" si="392"/>
        <v>1</v>
      </c>
      <c r="AJ2527" s="44" t="str">
        <f t="shared" si="393"/>
        <v>26967427L30522632E</v>
      </c>
      <c r="AK2527" s="2">
        <f>IF(COUNTIF(AJ$2:AJ2527,AJ2527)&gt;1,0,1)</f>
        <v>1</v>
      </c>
      <c r="AL2527" s="2">
        <f t="shared" si="394"/>
        <v>0</v>
      </c>
      <c r="AM2527" s="2">
        <f t="shared" si="395"/>
        <v>0</v>
      </c>
      <c r="AN2527" s="2">
        <f t="shared" si="396"/>
        <v>0</v>
      </c>
      <c r="AO2527" s="2" t="str">
        <f>VLOOKUP(D2527,'[1]Matriculados PD 2015_2019'!$D:$F,3,0)</f>
        <v>completo</v>
      </c>
      <c r="AP2527" s="2">
        <f t="shared" si="398"/>
        <v>1</v>
      </c>
      <c r="AQ2527" s="2">
        <f t="shared" si="399"/>
        <v>0</v>
      </c>
    </row>
    <row r="2528" spans="1:43">
      <c r="A2528">
        <v>537</v>
      </c>
      <c r="B2528" s="6" t="s">
        <v>807</v>
      </c>
      <c r="C2528" s="7" t="s">
        <v>120</v>
      </c>
      <c r="D2528" s="7" t="s">
        <v>1709</v>
      </c>
      <c r="E2528" s="7">
        <v>20010239</v>
      </c>
      <c r="F2528" s="7">
        <v>102488</v>
      </c>
      <c r="G2528" s="8" t="s">
        <v>1710</v>
      </c>
      <c r="H2528" s="7" t="s">
        <v>73</v>
      </c>
      <c r="I2528" s="7" t="s">
        <v>74</v>
      </c>
      <c r="J2528" s="8" t="s">
        <v>75</v>
      </c>
      <c r="K2528" s="8" t="s">
        <v>1711</v>
      </c>
      <c r="L2528" s="7">
        <v>2019</v>
      </c>
      <c r="M2528" s="9">
        <v>43986</v>
      </c>
      <c r="N2528" s="10" t="s">
        <v>77</v>
      </c>
      <c r="O2528" s="10">
        <v>0</v>
      </c>
      <c r="P2528" s="10" t="s">
        <v>78</v>
      </c>
      <c r="Q2528" s="10" t="s">
        <v>78</v>
      </c>
      <c r="R2528" s="10" t="s">
        <v>78</v>
      </c>
      <c r="S2528" s="10" t="s">
        <v>78</v>
      </c>
      <c r="T2528" s="8" t="s">
        <v>90</v>
      </c>
      <c r="U2528" s="7" t="s">
        <v>1712</v>
      </c>
      <c r="V2528" s="8" t="s">
        <v>1713</v>
      </c>
      <c r="W2528" s="7" t="s">
        <v>73</v>
      </c>
      <c r="X2528" s="11" t="s">
        <v>814</v>
      </c>
      <c r="Y2528" s="8">
        <v>345</v>
      </c>
      <c r="Z2528" s="8" t="s">
        <v>815</v>
      </c>
      <c r="AA2528" s="7" t="s">
        <v>781</v>
      </c>
      <c r="AB2528" s="12" t="s">
        <v>782</v>
      </c>
      <c r="AC2528" s="4">
        <f t="shared" si="390"/>
        <v>1</v>
      </c>
      <c r="AD2528" s="2">
        <f>IF(COUNTIF(D$2:D2528,D2528)&gt;1,0,1)</f>
        <v>0</v>
      </c>
      <c r="AG2528" s="2">
        <f t="shared" si="391"/>
        <v>0</v>
      </c>
      <c r="AH2528" s="2">
        <f t="shared" si="397"/>
        <v>0</v>
      </c>
      <c r="AI2528" s="2">
        <f t="shared" si="392"/>
        <v>0</v>
      </c>
      <c r="AJ2528" s="44" t="str">
        <f t="shared" si="393"/>
        <v>26967427L30522632E</v>
      </c>
      <c r="AK2528" s="2">
        <f>IF(COUNTIF(AJ$2:AJ2528,AJ2528)&gt;1,0,1)</f>
        <v>0</v>
      </c>
      <c r="AL2528" s="2">
        <f t="shared" si="394"/>
        <v>0</v>
      </c>
      <c r="AM2528" s="2">
        <f t="shared" si="395"/>
        <v>0</v>
      </c>
      <c r="AN2528" s="2">
        <f t="shared" si="396"/>
        <v>0</v>
      </c>
      <c r="AO2528" s="2" t="str">
        <f>VLOOKUP(D2528,'[1]Matriculados PD 2015_2019'!$D:$F,3,0)</f>
        <v>completo</v>
      </c>
      <c r="AP2528" s="2">
        <f t="shared" si="398"/>
        <v>0</v>
      </c>
      <c r="AQ2528" s="2">
        <f t="shared" si="399"/>
        <v>0</v>
      </c>
    </row>
    <row r="2529" spans="1:43">
      <c r="A2529">
        <v>530</v>
      </c>
      <c r="B2529" s="6" t="s">
        <v>1</v>
      </c>
      <c r="C2529" s="7" t="s">
        <v>120</v>
      </c>
      <c r="D2529" s="7" t="s">
        <v>1072</v>
      </c>
      <c r="E2529" s="7">
        <v>10379244</v>
      </c>
      <c r="F2529" s="7">
        <v>102481</v>
      </c>
      <c r="G2529" s="8" t="s">
        <v>1073</v>
      </c>
      <c r="H2529" s="7" t="s">
        <v>83</v>
      </c>
      <c r="I2529" s="7" t="s">
        <v>74</v>
      </c>
      <c r="J2529" s="8" t="s">
        <v>75</v>
      </c>
      <c r="K2529" s="8" t="s">
        <v>1074</v>
      </c>
      <c r="L2529" s="7">
        <v>2019</v>
      </c>
      <c r="M2529" s="9">
        <v>44043</v>
      </c>
      <c r="N2529" s="10" t="s">
        <v>113</v>
      </c>
      <c r="O2529" s="10">
        <v>0</v>
      </c>
      <c r="P2529" s="10" t="s">
        <v>78</v>
      </c>
      <c r="Q2529" s="10" t="s">
        <v>79</v>
      </c>
      <c r="R2529" s="10" t="s">
        <v>78</v>
      </c>
      <c r="S2529" s="10" t="s">
        <v>79</v>
      </c>
      <c r="T2529" s="8" t="s">
        <v>80</v>
      </c>
      <c r="U2529" s="7" t="s">
        <v>1075</v>
      </c>
      <c r="V2529" s="8" t="s">
        <v>1076</v>
      </c>
      <c r="W2529" s="7" t="s">
        <v>83</v>
      </c>
      <c r="X2529" s="11" t="s">
        <v>1077</v>
      </c>
      <c r="Y2529" s="8">
        <v>25</v>
      </c>
      <c r="Z2529" s="8" t="s">
        <v>1077</v>
      </c>
      <c r="AA2529" s="7" t="s">
        <v>79</v>
      </c>
      <c r="AB2529" s="12" t="s">
        <v>86</v>
      </c>
      <c r="AC2529" s="4">
        <f t="shared" si="390"/>
        <v>1</v>
      </c>
      <c r="AD2529" s="2">
        <f>IF(COUNTIF(D$2:D2529,D2529)&gt;1,0,1)</f>
        <v>1</v>
      </c>
      <c r="AG2529" s="2">
        <f t="shared" si="391"/>
        <v>1</v>
      </c>
      <c r="AH2529" s="2">
        <f t="shared" si="397"/>
        <v>0</v>
      </c>
      <c r="AI2529" s="2">
        <f t="shared" si="392"/>
        <v>0</v>
      </c>
      <c r="AJ2529" s="44" t="str">
        <f t="shared" si="393"/>
        <v>14634801Q30835532F</v>
      </c>
      <c r="AK2529" s="2">
        <f>IF(COUNTIF(AJ$2:AJ2529,AJ2529)&gt;1,0,1)</f>
        <v>1</v>
      </c>
      <c r="AL2529" s="2">
        <f t="shared" si="394"/>
        <v>1</v>
      </c>
      <c r="AM2529" s="2">
        <f t="shared" si="395"/>
        <v>1</v>
      </c>
      <c r="AN2529" s="2">
        <f t="shared" si="396"/>
        <v>0</v>
      </c>
      <c r="AO2529" s="2" t="str">
        <f>VLOOKUP(D2529,'[1]Matriculados PD 2015_2019'!$D:$F,3,0)</f>
        <v>completo</v>
      </c>
      <c r="AP2529" s="2">
        <f t="shared" si="398"/>
        <v>1</v>
      </c>
      <c r="AQ2529" s="2">
        <f t="shared" si="399"/>
        <v>0</v>
      </c>
    </row>
    <row r="2530" spans="1:43">
      <c r="A2530">
        <v>530</v>
      </c>
      <c r="B2530" s="5" t="s">
        <v>1</v>
      </c>
      <c r="C2530" s="13" t="s">
        <v>120</v>
      </c>
      <c r="D2530" s="13" t="s">
        <v>1072</v>
      </c>
      <c r="E2530" s="13">
        <v>10379244</v>
      </c>
      <c r="F2530" s="13">
        <v>102481</v>
      </c>
      <c r="G2530" s="14" t="s">
        <v>1073</v>
      </c>
      <c r="H2530" s="13" t="s">
        <v>83</v>
      </c>
      <c r="I2530" s="13" t="s">
        <v>74</v>
      </c>
      <c r="J2530" s="14" t="s">
        <v>75</v>
      </c>
      <c r="K2530" s="14" t="s">
        <v>1074</v>
      </c>
      <c r="L2530" s="13">
        <v>2019</v>
      </c>
      <c r="M2530" s="15">
        <v>44043</v>
      </c>
      <c r="N2530" s="16" t="s">
        <v>113</v>
      </c>
      <c r="O2530" s="16">
        <v>0</v>
      </c>
      <c r="P2530" s="16" t="s">
        <v>78</v>
      </c>
      <c r="Q2530" s="16" t="s">
        <v>79</v>
      </c>
      <c r="R2530" s="16" t="s">
        <v>78</v>
      </c>
      <c r="S2530" s="16" t="s">
        <v>79</v>
      </c>
      <c r="T2530" s="14" t="s">
        <v>80</v>
      </c>
      <c r="U2530" s="13" t="s">
        <v>1078</v>
      </c>
      <c r="V2530" s="14" t="s">
        <v>1079</v>
      </c>
      <c r="W2530" s="13" t="s">
        <v>73</v>
      </c>
      <c r="X2530" s="17" t="s">
        <v>1077</v>
      </c>
      <c r="Y2530" s="14">
        <v>25</v>
      </c>
      <c r="Z2530" s="14" t="s">
        <v>1077</v>
      </c>
      <c r="AA2530" s="13" t="s">
        <v>79</v>
      </c>
      <c r="AB2530" s="18" t="s">
        <v>86</v>
      </c>
      <c r="AC2530" s="4">
        <f t="shared" si="390"/>
        <v>1</v>
      </c>
      <c r="AD2530" s="2">
        <f>IF(COUNTIF(D$2:D2530,D2530)&gt;1,0,1)</f>
        <v>0</v>
      </c>
      <c r="AG2530" s="2">
        <f t="shared" si="391"/>
        <v>0</v>
      </c>
      <c r="AH2530" s="2">
        <f t="shared" si="397"/>
        <v>0</v>
      </c>
      <c r="AI2530" s="2">
        <f t="shared" si="392"/>
        <v>0</v>
      </c>
      <c r="AJ2530" s="44" t="str">
        <f t="shared" si="393"/>
        <v>14634801Q71222354W</v>
      </c>
      <c r="AK2530" s="2">
        <f>IF(COUNTIF(AJ$2:AJ2530,AJ2530)&gt;1,0,1)</f>
        <v>1</v>
      </c>
      <c r="AL2530" s="2">
        <f t="shared" si="394"/>
        <v>0</v>
      </c>
      <c r="AM2530" s="2">
        <f t="shared" si="395"/>
        <v>0</v>
      </c>
      <c r="AN2530" s="2">
        <f t="shared" si="396"/>
        <v>0</v>
      </c>
      <c r="AO2530" s="2" t="str">
        <f>VLOOKUP(D2530,'[1]Matriculados PD 2015_2019'!$D:$F,3,0)</f>
        <v>completo</v>
      </c>
      <c r="AP2530" s="2">
        <f t="shared" si="398"/>
        <v>0</v>
      </c>
      <c r="AQ2530" s="2">
        <f t="shared" si="399"/>
        <v>0</v>
      </c>
    </row>
    <row r="2531" spans="1:43">
      <c r="A2531">
        <v>530</v>
      </c>
      <c r="B2531" s="6" t="s">
        <v>1</v>
      </c>
      <c r="C2531" s="7" t="s">
        <v>120</v>
      </c>
      <c r="D2531" s="7" t="s">
        <v>1072</v>
      </c>
      <c r="E2531" s="7">
        <v>10379244</v>
      </c>
      <c r="F2531" s="7">
        <v>102481</v>
      </c>
      <c r="G2531" s="8" t="s">
        <v>1073</v>
      </c>
      <c r="H2531" s="7" t="s">
        <v>83</v>
      </c>
      <c r="I2531" s="7" t="s">
        <v>74</v>
      </c>
      <c r="J2531" s="8" t="s">
        <v>75</v>
      </c>
      <c r="K2531" s="8" t="s">
        <v>1074</v>
      </c>
      <c r="L2531" s="7">
        <v>2019</v>
      </c>
      <c r="M2531" s="9">
        <v>44043</v>
      </c>
      <c r="N2531" s="10" t="s">
        <v>113</v>
      </c>
      <c r="O2531" s="10">
        <v>0</v>
      </c>
      <c r="P2531" s="10" t="s">
        <v>78</v>
      </c>
      <c r="Q2531" s="10" t="s">
        <v>79</v>
      </c>
      <c r="R2531" s="10" t="s">
        <v>78</v>
      </c>
      <c r="S2531" s="10" t="s">
        <v>79</v>
      </c>
      <c r="T2531" s="8" t="s">
        <v>90</v>
      </c>
      <c r="U2531" s="7" t="s">
        <v>1078</v>
      </c>
      <c r="V2531" s="8" t="s">
        <v>1079</v>
      </c>
      <c r="W2531" s="7" t="s">
        <v>73</v>
      </c>
      <c r="X2531" s="11" t="s">
        <v>1077</v>
      </c>
      <c r="Y2531" s="8">
        <v>25</v>
      </c>
      <c r="Z2531" s="8" t="s">
        <v>1077</v>
      </c>
      <c r="AA2531" s="7" t="s">
        <v>79</v>
      </c>
      <c r="AB2531" s="12" t="s">
        <v>86</v>
      </c>
      <c r="AC2531" s="4">
        <f t="shared" si="390"/>
        <v>1</v>
      </c>
      <c r="AD2531" s="2">
        <f>IF(COUNTIF(D$2:D2531,D2531)&gt;1,0,1)</f>
        <v>0</v>
      </c>
      <c r="AG2531" s="2">
        <f t="shared" si="391"/>
        <v>0</v>
      </c>
      <c r="AH2531" s="2">
        <f t="shared" si="397"/>
        <v>0</v>
      </c>
      <c r="AI2531" s="2">
        <f t="shared" si="392"/>
        <v>0</v>
      </c>
      <c r="AJ2531" s="44" t="str">
        <f t="shared" si="393"/>
        <v>14634801Q71222354W</v>
      </c>
      <c r="AK2531" s="2">
        <f>IF(COUNTIF(AJ$2:AJ2531,AJ2531)&gt;1,0,1)</f>
        <v>0</v>
      </c>
      <c r="AL2531" s="2">
        <f t="shared" si="394"/>
        <v>0</v>
      </c>
      <c r="AM2531" s="2">
        <f t="shared" si="395"/>
        <v>0</v>
      </c>
      <c r="AN2531" s="2">
        <f t="shared" si="396"/>
        <v>0</v>
      </c>
      <c r="AO2531" s="2" t="str">
        <f>VLOOKUP(D2531,'[1]Matriculados PD 2015_2019'!$D:$F,3,0)</f>
        <v>completo</v>
      </c>
      <c r="AP2531" s="2">
        <f t="shared" si="398"/>
        <v>0</v>
      </c>
      <c r="AQ2531" s="2">
        <f t="shared" si="399"/>
        <v>0</v>
      </c>
    </row>
    <row r="2532" spans="1:43">
      <c r="A2532">
        <v>531</v>
      </c>
      <c r="B2532" s="6" t="s">
        <v>277</v>
      </c>
      <c r="C2532" s="7" t="s">
        <v>120</v>
      </c>
      <c r="D2532" s="7" t="s">
        <v>1208</v>
      </c>
      <c r="E2532" s="7">
        <v>10262426</v>
      </c>
      <c r="F2532" s="7">
        <v>102482</v>
      </c>
      <c r="G2532" s="8" t="s">
        <v>1209</v>
      </c>
      <c r="H2532" s="7" t="s">
        <v>83</v>
      </c>
      <c r="I2532" s="7" t="s">
        <v>74</v>
      </c>
      <c r="J2532" s="8" t="s">
        <v>75</v>
      </c>
      <c r="K2532" s="8" t="s">
        <v>1210</v>
      </c>
      <c r="L2532" s="7">
        <v>2019</v>
      </c>
      <c r="M2532" s="9">
        <v>44034</v>
      </c>
      <c r="N2532" s="10" t="s">
        <v>77</v>
      </c>
      <c r="O2532" s="10">
        <v>0</v>
      </c>
      <c r="P2532" s="10" t="s">
        <v>78</v>
      </c>
      <c r="Q2532" s="10" t="s">
        <v>78</v>
      </c>
      <c r="R2532" s="10" t="s">
        <v>78</v>
      </c>
      <c r="S2532" s="10" t="s">
        <v>78</v>
      </c>
      <c r="T2532" s="8" t="s">
        <v>80</v>
      </c>
      <c r="U2532" s="7" t="s">
        <v>1211</v>
      </c>
      <c r="V2532" s="8" t="s">
        <v>1212</v>
      </c>
      <c r="W2532" s="7" t="s">
        <v>83</v>
      </c>
      <c r="X2532" s="11" t="s">
        <v>2109</v>
      </c>
      <c r="Y2532" s="8">
        <v>610</v>
      </c>
      <c r="Z2532" s="8" t="s">
        <v>294</v>
      </c>
      <c r="AA2532" s="7" t="s">
        <v>79</v>
      </c>
      <c r="AB2532" s="12" t="s">
        <v>86</v>
      </c>
      <c r="AC2532" s="4">
        <f t="shared" si="390"/>
        <v>1</v>
      </c>
      <c r="AD2532" s="2">
        <f>IF(COUNTIF(D$2:D2532,D2532)&gt;1,0,1)</f>
        <v>1</v>
      </c>
      <c r="AG2532" s="2">
        <f t="shared" si="391"/>
        <v>0</v>
      </c>
      <c r="AH2532" s="2">
        <f t="shared" si="397"/>
        <v>0</v>
      </c>
      <c r="AI2532" s="2">
        <f t="shared" si="392"/>
        <v>1</v>
      </c>
      <c r="AJ2532" s="44" t="str">
        <f t="shared" si="393"/>
        <v>30966007A30392496C</v>
      </c>
      <c r="AK2532" s="2">
        <f>IF(COUNTIF(AJ$2:AJ2532,AJ2532)&gt;1,0,1)</f>
        <v>1</v>
      </c>
      <c r="AL2532" s="2">
        <f t="shared" si="394"/>
        <v>0</v>
      </c>
      <c r="AM2532" s="2">
        <f t="shared" si="395"/>
        <v>0</v>
      </c>
      <c r="AN2532" s="2">
        <f t="shared" si="396"/>
        <v>0</v>
      </c>
      <c r="AO2532" s="2" t="str">
        <f>VLOOKUP(D2532,'[1]Matriculados PD 2015_2019'!$D:$F,3,0)</f>
        <v>completo</v>
      </c>
      <c r="AP2532" s="2">
        <f t="shared" si="398"/>
        <v>1</v>
      </c>
      <c r="AQ2532" s="2">
        <f t="shared" si="399"/>
        <v>0</v>
      </c>
    </row>
    <row r="2533" spans="1:43">
      <c r="A2533">
        <v>531</v>
      </c>
      <c r="B2533" s="5" t="s">
        <v>277</v>
      </c>
      <c r="C2533" s="13" t="s">
        <v>120</v>
      </c>
      <c r="D2533" s="13" t="s">
        <v>1208</v>
      </c>
      <c r="E2533" s="13">
        <v>10262426</v>
      </c>
      <c r="F2533" s="13">
        <v>102482</v>
      </c>
      <c r="G2533" s="14" t="s">
        <v>1209</v>
      </c>
      <c r="H2533" s="13" t="s">
        <v>83</v>
      </c>
      <c r="I2533" s="13" t="s">
        <v>74</v>
      </c>
      <c r="J2533" s="14" t="s">
        <v>75</v>
      </c>
      <c r="K2533" s="14" t="s">
        <v>1210</v>
      </c>
      <c r="L2533" s="13">
        <v>2019</v>
      </c>
      <c r="M2533" s="15">
        <v>44034</v>
      </c>
      <c r="N2533" s="16" t="s">
        <v>77</v>
      </c>
      <c r="O2533" s="16">
        <v>0</v>
      </c>
      <c r="P2533" s="16" t="s">
        <v>78</v>
      </c>
      <c r="Q2533" s="16" t="s">
        <v>78</v>
      </c>
      <c r="R2533" s="16" t="s">
        <v>78</v>
      </c>
      <c r="S2533" s="16" t="s">
        <v>78</v>
      </c>
      <c r="T2533" s="14" t="s">
        <v>90</v>
      </c>
      <c r="U2533" s="13" t="s">
        <v>1211</v>
      </c>
      <c r="V2533" s="14" t="s">
        <v>1212</v>
      </c>
      <c r="W2533" s="13" t="s">
        <v>83</v>
      </c>
      <c r="X2533" s="17" t="s">
        <v>2109</v>
      </c>
      <c r="Y2533" s="14">
        <v>610</v>
      </c>
      <c r="Z2533" s="14" t="s">
        <v>294</v>
      </c>
      <c r="AA2533" s="13" t="s">
        <v>79</v>
      </c>
      <c r="AB2533" s="18" t="s">
        <v>86</v>
      </c>
      <c r="AC2533" s="4">
        <f t="shared" si="390"/>
        <v>1</v>
      </c>
      <c r="AD2533" s="2">
        <f>IF(COUNTIF(D$2:D2533,D2533)&gt;1,0,1)</f>
        <v>0</v>
      </c>
      <c r="AG2533" s="2">
        <f t="shared" si="391"/>
        <v>0</v>
      </c>
      <c r="AH2533" s="2">
        <f t="shared" si="397"/>
        <v>0</v>
      </c>
      <c r="AI2533" s="2">
        <f t="shared" si="392"/>
        <v>0</v>
      </c>
      <c r="AJ2533" s="44" t="str">
        <f t="shared" si="393"/>
        <v>30966007A30392496C</v>
      </c>
      <c r="AK2533" s="2">
        <f>IF(COUNTIF(AJ$2:AJ2533,AJ2533)&gt;1,0,1)</f>
        <v>0</v>
      </c>
      <c r="AL2533" s="2">
        <f t="shared" si="394"/>
        <v>0</v>
      </c>
      <c r="AM2533" s="2">
        <f t="shared" si="395"/>
        <v>0</v>
      </c>
      <c r="AN2533" s="2">
        <f t="shared" si="396"/>
        <v>0</v>
      </c>
      <c r="AO2533" s="2" t="str">
        <f>VLOOKUP(D2533,'[1]Matriculados PD 2015_2019'!$D:$F,3,0)</f>
        <v>completo</v>
      </c>
      <c r="AP2533" s="2">
        <f t="shared" si="398"/>
        <v>0</v>
      </c>
      <c r="AQ2533" s="2">
        <f t="shared" si="399"/>
        <v>0</v>
      </c>
    </row>
    <row r="2534" spans="1:43">
      <c r="A2534">
        <v>536</v>
      </c>
      <c r="B2534" s="5" t="s">
        <v>636</v>
      </c>
      <c r="C2534" s="13" t="s">
        <v>120</v>
      </c>
      <c r="D2534" s="13" t="s">
        <v>1603</v>
      </c>
      <c r="E2534" s="13">
        <v>1083847</v>
      </c>
      <c r="F2534" s="13">
        <v>102487</v>
      </c>
      <c r="G2534" s="14" t="s">
        <v>1604</v>
      </c>
      <c r="H2534" s="13" t="s">
        <v>73</v>
      </c>
      <c r="I2534" s="13" t="s">
        <v>74</v>
      </c>
      <c r="J2534" s="14" t="s">
        <v>75</v>
      </c>
      <c r="K2534" s="14" t="s">
        <v>1605</v>
      </c>
      <c r="L2534" s="13">
        <v>2019</v>
      </c>
      <c r="M2534" s="15">
        <v>43854</v>
      </c>
      <c r="N2534" s="16" t="s">
        <v>77</v>
      </c>
      <c r="O2534" s="16">
        <v>0</v>
      </c>
      <c r="P2534" s="16" t="s">
        <v>78</v>
      </c>
      <c r="Q2534" s="16" t="s">
        <v>78</v>
      </c>
      <c r="R2534" s="16" t="s">
        <v>78</v>
      </c>
      <c r="S2534" s="16" t="s">
        <v>78</v>
      </c>
      <c r="T2534" s="14" t="s">
        <v>80</v>
      </c>
      <c r="U2534" s="13" t="s">
        <v>1606</v>
      </c>
      <c r="V2534" s="14" t="s">
        <v>1607</v>
      </c>
      <c r="W2534" s="13"/>
      <c r="X2534" s="17"/>
      <c r="Y2534" s="14"/>
      <c r="Z2534" s="14"/>
      <c r="AA2534" s="13"/>
      <c r="AB2534" s="18"/>
      <c r="AC2534" s="4">
        <f t="shared" si="390"/>
        <v>1</v>
      </c>
      <c r="AD2534" s="2">
        <f>IF(COUNTIF(D$2:D2534,D2534)&gt;1,0,1)</f>
        <v>1</v>
      </c>
      <c r="AG2534" s="2">
        <f t="shared" si="391"/>
        <v>0</v>
      </c>
      <c r="AH2534" s="2">
        <f t="shared" si="397"/>
        <v>0</v>
      </c>
      <c r="AI2534" s="2">
        <f t="shared" si="392"/>
        <v>1</v>
      </c>
      <c r="AJ2534" s="44" t="str">
        <f t="shared" si="393"/>
        <v>31004747B30474943N</v>
      </c>
      <c r="AK2534" s="2">
        <f>IF(COUNTIF(AJ$2:AJ2534,AJ2534)&gt;1,0,1)</f>
        <v>1</v>
      </c>
      <c r="AL2534" s="2">
        <f t="shared" si="394"/>
        <v>1</v>
      </c>
      <c r="AM2534" s="2">
        <f t="shared" si="395"/>
        <v>0</v>
      </c>
      <c r="AN2534" s="2">
        <f t="shared" si="396"/>
        <v>0</v>
      </c>
      <c r="AO2534" s="2" t="str">
        <f>VLOOKUP(D2534,'[1]Matriculados PD 2015_2019'!$D:$F,3,0)</f>
        <v>completo</v>
      </c>
      <c r="AP2534" s="2">
        <f t="shared" si="398"/>
        <v>1</v>
      </c>
      <c r="AQ2534" s="2">
        <f t="shared" si="399"/>
        <v>0</v>
      </c>
    </row>
    <row r="2535" spans="1:43">
      <c r="A2535">
        <v>536</v>
      </c>
      <c r="B2535" s="6" t="s">
        <v>636</v>
      </c>
      <c r="C2535" s="7" t="s">
        <v>120</v>
      </c>
      <c r="D2535" s="7" t="s">
        <v>1603</v>
      </c>
      <c r="E2535" s="7">
        <v>1083847</v>
      </c>
      <c r="F2535" s="7">
        <v>102487</v>
      </c>
      <c r="G2535" s="8" t="s">
        <v>1604</v>
      </c>
      <c r="H2535" s="7" t="s">
        <v>73</v>
      </c>
      <c r="I2535" s="7" t="s">
        <v>74</v>
      </c>
      <c r="J2535" s="8" t="s">
        <v>75</v>
      </c>
      <c r="K2535" s="8" t="s">
        <v>1605</v>
      </c>
      <c r="L2535" s="7">
        <v>2019</v>
      </c>
      <c r="M2535" s="9">
        <v>43854</v>
      </c>
      <c r="N2535" s="10" t="s">
        <v>77</v>
      </c>
      <c r="O2535" s="10">
        <v>0</v>
      </c>
      <c r="P2535" s="10" t="s">
        <v>78</v>
      </c>
      <c r="Q2535" s="10" t="s">
        <v>78</v>
      </c>
      <c r="R2535" s="10" t="s">
        <v>78</v>
      </c>
      <c r="S2535" s="10" t="s">
        <v>78</v>
      </c>
      <c r="T2535" s="8" t="s">
        <v>90</v>
      </c>
      <c r="U2535" s="7" t="s">
        <v>1525</v>
      </c>
      <c r="V2535" s="8" t="s">
        <v>1526</v>
      </c>
      <c r="W2535" s="7" t="s">
        <v>73</v>
      </c>
      <c r="X2535" s="11" t="s">
        <v>129</v>
      </c>
      <c r="Y2535" s="8">
        <v>60</v>
      </c>
      <c r="Z2535" s="8" t="s">
        <v>129</v>
      </c>
      <c r="AA2535" s="7" t="s">
        <v>99</v>
      </c>
      <c r="AB2535" s="12" t="s">
        <v>100</v>
      </c>
      <c r="AC2535" s="4">
        <f t="shared" si="390"/>
        <v>1</v>
      </c>
      <c r="AD2535" s="2">
        <f>IF(COUNTIF(D$2:D2535,D2535)&gt;1,0,1)</f>
        <v>0</v>
      </c>
      <c r="AG2535" s="2">
        <f t="shared" si="391"/>
        <v>0</v>
      </c>
      <c r="AH2535" s="2">
        <f t="shared" si="397"/>
        <v>0</v>
      </c>
      <c r="AI2535" s="2">
        <f t="shared" si="392"/>
        <v>0</v>
      </c>
      <c r="AJ2535" s="44" t="str">
        <f t="shared" si="393"/>
        <v>31004747B30446605X</v>
      </c>
      <c r="AK2535" s="2">
        <f>IF(COUNTIF(AJ$2:AJ2535,AJ2535)&gt;1,0,1)</f>
        <v>1</v>
      </c>
      <c r="AL2535" s="2">
        <f t="shared" si="394"/>
        <v>0</v>
      </c>
      <c r="AM2535" s="2">
        <f t="shared" si="395"/>
        <v>0</v>
      </c>
      <c r="AN2535" s="2">
        <f t="shared" si="396"/>
        <v>0</v>
      </c>
      <c r="AO2535" s="2" t="str">
        <f>VLOOKUP(D2535,'[1]Matriculados PD 2015_2019'!$D:$F,3,0)</f>
        <v>completo</v>
      </c>
      <c r="AP2535" s="2">
        <f t="shared" si="398"/>
        <v>0</v>
      </c>
      <c r="AQ2535" s="2">
        <f t="shared" si="399"/>
        <v>0</v>
      </c>
    </row>
    <row r="2536" spans="1:43">
      <c r="A2536">
        <v>536</v>
      </c>
      <c r="B2536" s="5" t="s">
        <v>636</v>
      </c>
      <c r="C2536" s="13" t="s">
        <v>120</v>
      </c>
      <c r="D2536" s="13" t="s">
        <v>1522</v>
      </c>
      <c r="E2536" s="13">
        <v>10522278</v>
      </c>
      <c r="F2536" s="13">
        <v>102487</v>
      </c>
      <c r="G2536" s="14" t="s">
        <v>1523</v>
      </c>
      <c r="H2536" s="13" t="s">
        <v>73</v>
      </c>
      <c r="I2536" s="13" t="s">
        <v>74</v>
      </c>
      <c r="J2536" s="14" t="s">
        <v>75</v>
      </c>
      <c r="K2536" s="14" t="s">
        <v>1524</v>
      </c>
      <c r="L2536" s="13">
        <v>2019</v>
      </c>
      <c r="M2536" s="15">
        <v>43787</v>
      </c>
      <c r="N2536" s="16" t="s">
        <v>77</v>
      </c>
      <c r="O2536" s="16">
        <v>0</v>
      </c>
      <c r="P2536" s="16" t="s">
        <v>78</v>
      </c>
      <c r="Q2536" s="16" t="s">
        <v>79</v>
      </c>
      <c r="R2536" s="16" t="s">
        <v>78</v>
      </c>
      <c r="S2536" s="16" t="s">
        <v>79</v>
      </c>
      <c r="T2536" s="14" t="s">
        <v>80</v>
      </c>
      <c r="U2536" s="13" t="s">
        <v>1525</v>
      </c>
      <c r="V2536" s="14" t="s">
        <v>1526</v>
      </c>
      <c r="W2536" s="13" t="s">
        <v>73</v>
      </c>
      <c r="X2536" s="17" t="s">
        <v>129</v>
      </c>
      <c r="Y2536" s="14">
        <v>60</v>
      </c>
      <c r="Z2536" s="14" t="s">
        <v>129</v>
      </c>
      <c r="AA2536" s="13" t="s">
        <v>99</v>
      </c>
      <c r="AB2536" s="18" t="s">
        <v>100</v>
      </c>
      <c r="AC2536" s="4">
        <f t="shared" si="390"/>
        <v>1</v>
      </c>
      <c r="AD2536" s="2">
        <f>IF(COUNTIF(D$2:D2536,D2536)&gt;1,0,1)</f>
        <v>1</v>
      </c>
      <c r="AG2536" s="2">
        <f t="shared" si="391"/>
        <v>1</v>
      </c>
      <c r="AH2536" s="2">
        <f t="shared" si="397"/>
        <v>0</v>
      </c>
      <c r="AI2536" s="2">
        <f t="shared" si="392"/>
        <v>1</v>
      </c>
      <c r="AJ2536" s="44" t="str">
        <f t="shared" si="393"/>
        <v>15513919M30446605X</v>
      </c>
      <c r="AK2536" s="2">
        <f>IF(COUNTIF(AJ$2:AJ2536,AJ2536)&gt;1,0,1)</f>
        <v>1</v>
      </c>
      <c r="AL2536" s="2">
        <f t="shared" si="394"/>
        <v>1</v>
      </c>
      <c r="AM2536" s="2">
        <f t="shared" si="395"/>
        <v>1</v>
      </c>
      <c r="AN2536" s="2">
        <f t="shared" si="396"/>
        <v>0</v>
      </c>
      <c r="AO2536" s="2" t="str">
        <f>VLOOKUP(D2536,'[1]Matriculados PD 2015_2019'!$D:$F,3,0)</f>
        <v>completo</v>
      </c>
      <c r="AP2536" s="2">
        <f t="shared" si="398"/>
        <v>1</v>
      </c>
      <c r="AQ2536" s="2">
        <f t="shared" si="399"/>
        <v>0</v>
      </c>
    </row>
    <row r="2537" spans="1:43">
      <c r="A2537">
        <v>536</v>
      </c>
      <c r="B2537" s="6" t="s">
        <v>636</v>
      </c>
      <c r="C2537" s="7" t="s">
        <v>120</v>
      </c>
      <c r="D2537" s="7" t="s">
        <v>1522</v>
      </c>
      <c r="E2537" s="7">
        <v>10522278</v>
      </c>
      <c r="F2537" s="7">
        <v>102487</v>
      </c>
      <c r="G2537" s="8" t="s">
        <v>1523</v>
      </c>
      <c r="H2537" s="7" t="s">
        <v>73</v>
      </c>
      <c r="I2537" s="7" t="s">
        <v>74</v>
      </c>
      <c r="J2537" s="8" t="s">
        <v>75</v>
      </c>
      <c r="K2537" s="8" t="s">
        <v>1524</v>
      </c>
      <c r="L2537" s="7">
        <v>2019</v>
      </c>
      <c r="M2537" s="9">
        <v>43787</v>
      </c>
      <c r="N2537" s="10" t="s">
        <v>77</v>
      </c>
      <c r="O2537" s="10">
        <v>0</v>
      </c>
      <c r="P2537" s="10" t="s">
        <v>78</v>
      </c>
      <c r="Q2537" s="10" t="s">
        <v>79</v>
      </c>
      <c r="R2537" s="10" t="s">
        <v>78</v>
      </c>
      <c r="S2537" s="10" t="s">
        <v>79</v>
      </c>
      <c r="T2537" s="8" t="s">
        <v>80</v>
      </c>
      <c r="U2537" s="7" t="s">
        <v>1527</v>
      </c>
      <c r="V2537" s="8" t="s">
        <v>1528</v>
      </c>
      <c r="W2537" s="7" t="s">
        <v>73</v>
      </c>
      <c r="X2537" s="11" t="s">
        <v>105</v>
      </c>
      <c r="Y2537" s="8">
        <v>705</v>
      </c>
      <c r="Z2537" s="8" t="s">
        <v>106</v>
      </c>
      <c r="AA2537" s="7" t="s">
        <v>107</v>
      </c>
      <c r="AB2537" s="12" t="s">
        <v>108</v>
      </c>
      <c r="AC2537" s="4">
        <f t="shared" si="390"/>
        <v>1</v>
      </c>
      <c r="AD2537" s="2">
        <f>IF(COUNTIF(D$2:D2537,D2537)&gt;1,0,1)</f>
        <v>0</v>
      </c>
      <c r="AG2537" s="2">
        <f t="shared" si="391"/>
        <v>0</v>
      </c>
      <c r="AH2537" s="2">
        <f t="shared" si="397"/>
        <v>0</v>
      </c>
      <c r="AI2537" s="2">
        <f t="shared" si="392"/>
        <v>0</v>
      </c>
      <c r="AJ2537" s="44" t="str">
        <f t="shared" si="393"/>
        <v>15513919M44368134F</v>
      </c>
      <c r="AK2537" s="2">
        <f>IF(COUNTIF(AJ$2:AJ2537,AJ2537)&gt;1,0,1)</f>
        <v>1</v>
      </c>
      <c r="AL2537" s="2">
        <f t="shared" si="394"/>
        <v>0</v>
      </c>
      <c r="AM2537" s="2">
        <f t="shared" si="395"/>
        <v>0</v>
      </c>
      <c r="AN2537" s="2">
        <f t="shared" si="396"/>
        <v>0</v>
      </c>
      <c r="AO2537" s="2" t="str">
        <f>VLOOKUP(D2537,'[1]Matriculados PD 2015_2019'!$D:$F,3,0)</f>
        <v>completo</v>
      </c>
      <c r="AP2537" s="2">
        <f t="shared" si="398"/>
        <v>0</v>
      </c>
      <c r="AQ2537" s="2">
        <f t="shared" si="399"/>
        <v>0</v>
      </c>
    </row>
    <row r="2538" spans="1:43">
      <c r="A2538">
        <v>536</v>
      </c>
      <c r="B2538" s="5" t="s">
        <v>636</v>
      </c>
      <c r="C2538" s="13" t="s">
        <v>120</v>
      </c>
      <c r="D2538" s="13" t="s">
        <v>1522</v>
      </c>
      <c r="E2538" s="13">
        <v>10522278</v>
      </c>
      <c r="F2538" s="13">
        <v>102487</v>
      </c>
      <c r="G2538" s="14" t="s">
        <v>1523</v>
      </c>
      <c r="H2538" s="13" t="s">
        <v>73</v>
      </c>
      <c r="I2538" s="13" t="s">
        <v>74</v>
      </c>
      <c r="J2538" s="14" t="s">
        <v>75</v>
      </c>
      <c r="K2538" s="14" t="s">
        <v>1524</v>
      </c>
      <c r="L2538" s="13">
        <v>2019</v>
      </c>
      <c r="M2538" s="15">
        <v>43787</v>
      </c>
      <c r="N2538" s="16" t="s">
        <v>77</v>
      </c>
      <c r="O2538" s="16">
        <v>0</v>
      </c>
      <c r="P2538" s="16" t="s">
        <v>78</v>
      </c>
      <c r="Q2538" s="16" t="s">
        <v>79</v>
      </c>
      <c r="R2538" s="16" t="s">
        <v>78</v>
      </c>
      <c r="S2538" s="16" t="s">
        <v>79</v>
      </c>
      <c r="T2538" s="14" t="s">
        <v>90</v>
      </c>
      <c r="U2538" s="13" t="s">
        <v>1525</v>
      </c>
      <c r="V2538" s="14" t="s">
        <v>1526</v>
      </c>
      <c r="W2538" s="13" t="s">
        <v>73</v>
      </c>
      <c r="X2538" s="17" t="s">
        <v>129</v>
      </c>
      <c r="Y2538" s="14">
        <v>60</v>
      </c>
      <c r="Z2538" s="14" t="s">
        <v>129</v>
      </c>
      <c r="AA2538" s="13" t="s">
        <v>99</v>
      </c>
      <c r="AB2538" s="18" t="s">
        <v>100</v>
      </c>
      <c r="AC2538" s="4">
        <f t="shared" si="390"/>
        <v>1</v>
      </c>
      <c r="AD2538" s="2">
        <f>IF(COUNTIF(D$2:D2538,D2538)&gt;1,0,1)</f>
        <v>0</v>
      </c>
      <c r="AG2538" s="2">
        <f t="shared" si="391"/>
        <v>0</v>
      </c>
      <c r="AH2538" s="2">
        <f t="shared" si="397"/>
        <v>0</v>
      </c>
      <c r="AI2538" s="2">
        <f t="shared" si="392"/>
        <v>0</v>
      </c>
      <c r="AJ2538" s="44" t="str">
        <f t="shared" si="393"/>
        <v>15513919M30446605X</v>
      </c>
      <c r="AK2538" s="2">
        <f>IF(COUNTIF(AJ$2:AJ2538,AJ2538)&gt;1,0,1)</f>
        <v>0</v>
      </c>
      <c r="AL2538" s="2">
        <f t="shared" si="394"/>
        <v>0</v>
      </c>
      <c r="AM2538" s="2">
        <f t="shared" si="395"/>
        <v>0</v>
      </c>
      <c r="AN2538" s="2">
        <f t="shared" si="396"/>
        <v>0</v>
      </c>
      <c r="AO2538" s="2" t="str">
        <f>VLOOKUP(D2538,'[1]Matriculados PD 2015_2019'!$D:$F,3,0)</f>
        <v>completo</v>
      </c>
      <c r="AP2538" s="2">
        <f t="shared" si="398"/>
        <v>0</v>
      </c>
      <c r="AQ2538" s="2">
        <f t="shared" si="399"/>
        <v>0</v>
      </c>
    </row>
    <row r="2539" spans="1:43">
      <c r="A2539">
        <v>536</v>
      </c>
      <c r="B2539" s="5" t="s">
        <v>636</v>
      </c>
      <c r="C2539" s="13" t="s">
        <v>120</v>
      </c>
      <c r="D2539" s="13" t="s">
        <v>1648</v>
      </c>
      <c r="E2539" s="13">
        <v>20052037</v>
      </c>
      <c r="F2539" s="13">
        <v>102487</v>
      </c>
      <c r="G2539" s="14" t="s">
        <v>1649</v>
      </c>
      <c r="H2539" s="13" t="s">
        <v>73</v>
      </c>
      <c r="I2539" s="13" t="s">
        <v>74</v>
      </c>
      <c r="J2539" s="14" t="s">
        <v>75</v>
      </c>
      <c r="K2539" s="14" t="s">
        <v>1650</v>
      </c>
      <c r="L2539" s="13">
        <v>2019</v>
      </c>
      <c r="M2539" s="15">
        <v>43816</v>
      </c>
      <c r="N2539" s="16" t="s">
        <v>77</v>
      </c>
      <c r="O2539" s="16">
        <v>0</v>
      </c>
      <c r="P2539" s="16" t="s">
        <v>78</v>
      </c>
      <c r="Q2539" s="16" t="s">
        <v>78</v>
      </c>
      <c r="R2539" s="16" t="s">
        <v>78</v>
      </c>
      <c r="S2539" s="16" t="s">
        <v>78</v>
      </c>
      <c r="T2539" s="14" t="s">
        <v>80</v>
      </c>
      <c r="U2539" s="13" t="s">
        <v>1651</v>
      </c>
      <c r="V2539" s="14" t="s">
        <v>1652</v>
      </c>
      <c r="W2539" s="13" t="s">
        <v>83</v>
      </c>
      <c r="X2539" s="17" t="s">
        <v>642</v>
      </c>
      <c r="Y2539" s="14">
        <v>305</v>
      </c>
      <c r="Z2539" s="14" t="s">
        <v>686</v>
      </c>
      <c r="AA2539" s="13" t="s">
        <v>107</v>
      </c>
      <c r="AB2539" s="18" t="s">
        <v>108</v>
      </c>
      <c r="AC2539" s="4">
        <f t="shared" si="390"/>
        <v>1</v>
      </c>
      <c r="AD2539" s="2">
        <f>IF(COUNTIF(D$2:D2539,D2539)&gt;1,0,1)</f>
        <v>1</v>
      </c>
      <c r="AG2539" s="2">
        <f t="shared" si="391"/>
        <v>0</v>
      </c>
      <c r="AH2539" s="2">
        <f t="shared" si="397"/>
        <v>0</v>
      </c>
      <c r="AI2539" s="2">
        <f t="shared" si="392"/>
        <v>1</v>
      </c>
      <c r="AJ2539" s="44" t="str">
        <f t="shared" si="393"/>
        <v>70640630V30514517A</v>
      </c>
      <c r="AK2539" s="2">
        <f>IF(COUNTIF(AJ$2:AJ2539,AJ2539)&gt;1,0,1)</f>
        <v>1</v>
      </c>
      <c r="AL2539" s="2">
        <f t="shared" si="394"/>
        <v>1</v>
      </c>
      <c r="AM2539" s="2">
        <f t="shared" si="395"/>
        <v>0</v>
      </c>
      <c r="AN2539" s="2">
        <f t="shared" si="396"/>
        <v>0</v>
      </c>
      <c r="AO2539" s="2" t="str">
        <f>VLOOKUP(D2539,'[1]Matriculados PD 2015_2019'!$D:$F,3,0)</f>
        <v>completo</v>
      </c>
      <c r="AP2539" s="2">
        <f t="shared" si="398"/>
        <v>1</v>
      </c>
      <c r="AQ2539" s="2">
        <f t="shared" si="399"/>
        <v>0</v>
      </c>
    </row>
    <row r="2540" spans="1:43">
      <c r="A2540">
        <v>536</v>
      </c>
      <c r="B2540" s="6" t="s">
        <v>636</v>
      </c>
      <c r="C2540" s="7" t="s">
        <v>120</v>
      </c>
      <c r="D2540" s="7" t="s">
        <v>1648</v>
      </c>
      <c r="E2540" s="7">
        <v>20052037</v>
      </c>
      <c r="F2540" s="7">
        <v>102487</v>
      </c>
      <c r="G2540" s="8" t="s">
        <v>1649</v>
      </c>
      <c r="H2540" s="7" t="s">
        <v>73</v>
      </c>
      <c r="I2540" s="7" t="s">
        <v>74</v>
      </c>
      <c r="J2540" s="8" t="s">
        <v>75</v>
      </c>
      <c r="K2540" s="8" t="s">
        <v>1650</v>
      </c>
      <c r="L2540" s="7">
        <v>2019</v>
      </c>
      <c r="M2540" s="9">
        <v>43816</v>
      </c>
      <c r="N2540" s="10" t="s">
        <v>77</v>
      </c>
      <c r="O2540" s="10">
        <v>0</v>
      </c>
      <c r="P2540" s="10" t="s">
        <v>78</v>
      </c>
      <c r="Q2540" s="10" t="s">
        <v>78</v>
      </c>
      <c r="R2540" s="10" t="s">
        <v>78</v>
      </c>
      <c r="S2540" s="10" t="s">
        <v>78</v>
      </c>
      <c r="T2540" s="8" t="s">
        <v>80</v>
      </c>
      <c r="U2540" s="7" t="s">
        <v>1653</v>
      </c>
      <c r="V2540" s="8" t="s">
        <v>1654</v>
      </c>
      <c r="W2540" s="7"/>
      <c r="X2540" s="11"/>
      <c r="Y2540" s="8"/>
      <c r="Z2540" s="8"/>
      <c r="AA2540" s="7"/>
      <c r="AB2540" s="12"/>
      <c r="AC2540" s="4">
        <f t="shared" si="390"/>
        <v>1</v>
      </c>
      <c r="AD2540" s="2">
        <f>IF(COUNTIF(D$2:D2540,D2540)&gt;1,0,1)</f>
        <v>0</v>
      </c>
      <c r="AG2540" s="2">
        <f t="shared" si="391"/>
        <v>0</v>
      </c>
      <c r="AH2540" s="2">
        <f t="shared" si="397"/>
        <v>0</v>
      </c>
      <c r="AI2540" s="2">
        <f t="shared" si="392"/>
        <v>0</v>
      </c>
      <c r="AJ2540" s="44" t="str">
        <f t="shared" si="393"/>
        <v>70640630V70640641M</v>
      </c>
      <c r="AK2540" s="2">
        <f>IF(COUNTIF(AJ$2:AJ2540,AJ2540)&gt;1,0,1)</f>
        <v>1</v>
      </c>
      <c r="AL2540" s="2">
        <f t="shared" si="394"/>
        <v>0</v>
      </c>
      <c r="AM2540" s="2">
        <f t="shared" si="395"/>
        <v>0</v>
      </c>
      <c r="AN2540" s="2">
        <f t="shared" si="396"/>
        <v>0</v>
      </c>
      <c r="AO2540" s="2" t="str">
        <f>VLOOKUP(D2540,'[1]Matriculados PD 2015_2019'!$D:$F,3,0)</f>
        <v>completo</v>
      </c>
      <c r="AP2540" s="2">
        <f t="shared" si="398"/>
        <v>0</v>
      </c>
      <c r="AQ2540" s="2">
        <f t="shared" si="399"/>
        <v>0</v>
      </c>
    </row>
    <row r="2541" spans="1:43">
      <c r="A2541">
        <v>536</v>
      </c>
      <c r="B2541" s="5" t="s">
        <v>636</v>
      </c>
      <c r="C2541" s="13" t="s">
        <v>120</v>
      </c>
      <c r="D2541" s="13" t="s">
        <v>1648</v>
      </c>
      <c r="E2541" s="13">
        <v>20052037</v>
      </c>
      <c r="F2541" s="13">
        <v>102487</v>
      </c>
      <c r="G2541" s="14" t="s">
        <v>1649</v>
      </c>
      <c r="H2541" s="13" t="s">
        <v>73</v>
      </c>
      <c r="I2541" s="13" t="s">
        <v>74</v>
      </c>
      <c r="J2541" s="14" t="s">
        <v>75</v>
      </c>
      <c r="K2541" s="14" t="s">
        <v>1650</v>
      </c>
      <c r="L2541" s="13">
        <v>2019</v>
      </c>
      <c r="M2541" s="15">
        <v>43816</v>
      </c>
      <c r="N2541" s="16" t="s">
        <v>77</v>
      </c>
      <c r="O2541" s="16">
        <v>0</v>
      </c>
      <c r="P2541" s="16" t="s">
        <v>78</v>
      </c>
      <c r="Q2541" s="16" t="s">
        <v>78</v>
      </c>
      <c r="R2541" s="16" t="s">
        <v>78</v>
      </c>
      <c r="S2541" s="16" t="s">
        <v>78</v>
      </c>
      <c r="T2541" s="14" t="s">
        <v>90</v>
      </c>
      <c r="U2541" s="13" t="s">
        <v>1651</v>
      </c>
      <c r="V2541" s="14" t="s">
        <v>1652</v>
      </c>
      <c r="W2541" s="13" t="s">
        <v>83</v>
      </c>
      <c r="X2541" s="17" t="s">
        <v>642</v>
      </c>
      <c r="Y2541" s="14">
        <v>305</v>
      </c>
      <c r="Z2541" s="14" t="s">
        <v>686</v>
      </c>
      <c r="AA2541" s="13" t="s">
        <v>107</v>
      </c>
      <c r="AB2541" s="18" t="s">
        <v>108</v>
      </c>
      <c r="AC2541" s="4">
        <f t="shared" si="390"/>
        <v>1</v>
      </c>
      <c r="AD2541" s="2">
        <f>IF(COUNTIF(D$2:D2541,D2541)&gt;1,0,1)</f>
        <v>0</v>
      </c>
      <c r="AG2541" s="2">
        <f t="shared" si="391"/>
        <v>0</v>
      </c>
      <c r="AH2541" s="2">
        <f t="shared" si="397"/>
        <v>0</v>
      </c>
      <c r="AI2541" s="2">
        <f t="shared" si="392"/>
        <v>0</v>
      </c>
      <c r="AJ2541" s="44" t="str">
        <f t="shared" si="393"/>
        <v>70640630V30514517A</v>
      </c>
      <c r="AK2541" s="2">
        <f>IF(COUNTIF(AJ$2:AJ2541,AJ2541)&gt;1,0,1)</f>
        <v>0</v>
      </c>
      <c r="AL2541" s="2">
        <f t="shared" si="394"/>
        <v>0</v>
      </c>
      <c r="AM2541" s="2">
        <f t="shared" si="395"/>
        <v>0</v>
      </c>
      <c r="AN2541" s="2">
        <f t="shared" si="396"/>
        <v>0</v>
      </c>
      <c r="AO2541" s="2" t="str">
        <f>VLOOKUP(D2541,'[1]Matriculados PD 2015_2019'!$D:$F,3,0)</f>
        <v>completo</v>
      </c>
      <c r="AP2541" s="2">
        <f t="shared" si="398"/>
        <v>0</v>
      </c>
      <c r="AQ2541" s="2">
        <f t="shared" si="399"/>
        <v>0</v>
      </c>
    </row>
    <row r="2542" spans="1:43">
      <c r="A2542">
        <v>532</v>
      </c>
      <c r="B2542" s="5" t="s">
        <v>413</v>
      </c>
      <c r="C2542" s="13" t="s">
        <v>120</v>
      </c>
      <c r="D2542" s="13" t="s">
        <v>1376</v>
      </c>
      <c r="E2542" s="13">
        <v>10374419</v>
      </c>
      <c r="F2542" s="13">
        <v>102483</v>
      </c>
      <c r="G2542" s="14" t="s">
        <v>1377</v>
      </c>
      <c r="H2542" s="13" t="s">
        <v>83</v>
      </c>
      <c r="I2542" s="13" t="s">
        <v>74</v>
      </c>
      <c r="J2542" s="14" t="s">
        <v>75</v>
      </c>
      <c r="K2542" s="14" t="s">
        <v>1378</v>
      </c>
      <c r="L2542" s="13">
        <v>2019</v>
      </c>
      <c r="M2542" s="15">
        <v>43985</v>
      </c>
      <c r="N2542" s="16" t="s">
        <v>77</v>
      </c>
      <c r="O2542" s="16">
        <v>0</v>
      </c>
      <c r="P2542" s="16" t="s">
        <v>78</v>
      </c>
      <c r="Q2542" s="16" t="s">
        <v>79</v>
      </c>
      <c r="R2542" s="16" t="s">
        <v>78</v>
      </c>
      <c r="S2542" s="16" t="s">
        <v>78</v>
      </c>
      <c r="T2542" s="14" t="s">
        <v>80</v>
      </c>
      <c r="U2542" s="13" t="s">
        <v>490</v>
      </c>
      <c r="V2542" s="14" t="s">
        <v>491</v>
      </c>
      <c r="W2542" s="13" t="s">
        <v>83</v>
      </c>
      <c r="X2542" s="17" t="s">
        <v>419</v>
      </c>
      <c r="Y2542" s="14">
        <v>265</v>
      </c>
      <c r="Z2542" s="14" t="s">
        <v>492</v>
      </c>
      <c r="AA2542" s="13" t="s">
        <v>99</v>
      </c>
      <c r="AB2542" s="18" t="s">
        <v>100</v>
      </c>
      <c r="AC2542" s="4">
        <f t="shared" si="390"/>
        <v>1</v>
      </c>
      <c r="AD2542" s="2">
        <f>IF(COUNTIF(D$2:D2542,D2542)&gt;1,0,1)</f>
        <v>1</v>
      </c>
      <c r="AG2542" s="2">
        <f t="shared" si="391"/>
        <v>1</v>
      </c>
      <c r="AH2542" s="2">
        <f t="shared" si="397"/>
        <v>0</v>
      </c>
      <c r="AI2542" s="2">
        <f t="shared" si="392"/>
        <v>1</v>
      </c>
      <c r="AJ2542" s="44" t="str">
        <f t="shared" si="393"/>
        <v>45746326Q28297020M</v>
      </c>
      <c r="AK2542" s="2">
        <f>IF(COUNTIF(AJ$2:AJ2542,AJ2542)&gt;1,0,1)</f>
        <v>1</v>
      </c>
      <c r="AL2542" s="2">
        <f t="shared" si="394"/>
        <v>1</v>
      </c>
      <c r="AM2542" s="2">
        <f t="shared" si="395"/>
        <v>0</v>
      </c>
      <c r="AN2542" s="2">
        <f t="shared" si="396"/>
        <v>0</v>
      </c>
      <c r="AO2542" s="2" t="str">
        <f>VLOOKUP(D2542,'[1]Matriculados PD 2015_2019'!$D:$F,3,0)</f>
        <v>completo</v>
      </c>
      <c r="AP2542" s="2">
        <f t="shared" si="398"/>
        <v>1</v>
      </c>
      <c r="AQ2542" s="2">
        <f t="shared" si="399"/>
        <v>0</v>
      </c>
    </row>
    <row r="2543" spans="1:43">
      <c r="A2543">
        <v>532</v>
      </c>
      <c r="B2543" s="6" t="s">
        <v>413</v>
      </c>
      <c r="C2543" s="7" t="s">
        <v>120</v>
      </c>
      <c r="D2543" s="7" t="s">
        <v>1376</v>
      </c>
      <c r="E2543" s="7">
        <v>10374419</v>
      </c>
      <c r="F2543" s="7">
        <v>102483</v>
      </c>
      <c r="G2543" s="8" t="s">
        <v>1377</v>
      </c>
      <c r="H2543" s="7" t="s">
        <v>83</v>
      </c>
      <c r="I2543" s="7" t="s">
        <v>74</v>
      </c>
      <c r="J2543" s="8" t="s">
        <v>75</v>
      </c>
      <c r="K2543" s="8" t="s">
        <v>1378</v>
      </c>
      <c r="L2543" s="7">
        <v>2019</v>
      </c>
      <c r="M2543" s="9">
        <v>43985</v>
      </c>
      <c r="N2543" s="10" t="s">
        <v>77</v>
      </c>
      <c r="O2543" s="10">
        <v>0</v>
      </c>
      <c r="P2543" s="10" t="s">
        <v>78</v>
      </c>
      <c r="Q2543" s="10" t="s">
        <v>79</v>
      </c>
      <c r="R2543" s="10" t="s">
        <v>78</v>
      </c>
      <c r="S2543" s="10" t="s">
        <v>78</v>
      </c>
      <c r="T2543" s="8" t="s">
        <v>80</v>
      </c>
      <c r="U2543" s="7" t="s">
        <v>1342</v>
      </c>
      <c r="V2543" s="8" t="s">
        <v>1343</v>
      </c>
      <c r="W2543" s="7" t="s">
        <v>73</v>
      </c>
      <c r="X2543" s="11" t="s">
        <v>419</v>
      </c>
      <c r="Y2543" s="8">
        <v>650</v>
      </c>
      <c r="Z2543" s="8" t="s">
        <v>484</v>
      </c>
      <c r="AA2543" s="7" t="s">
        <v>263</v>
      </c>
      <c r="AB2543" s="12" t="s">
        <v>264</v>
      </c>
      <c r="AC2543" s="4">
        <f t="shared" si="390"/>
        <v>1</v>
      </c>
      <c r="AD2543" s="2">
        <f>IF(COUNTIF(D$2:D2543,D2543)&gt;1,0,1)</f>
        <v>0</v>
      </c>
      <c r="AG2543" s="2">
        <f t="shared" si="391"/>
        <v>0</v>
      </c>
      <c r="AH2543" s="2">
        <f t="shared" si="397"/>
        <v>0</v>
      </c>
      <c r="AI2543" s="2">
        <f t="shared" si="392"/>
        <v>0</v>
      </c>
      <c r="AJ2543" s="44" t="str">
        <f t="shared" si="393"/>
        <v>45746326Q30203554T</v>
      </c>
      <c r="AK2543" s="2">
        <f>IF(COUNTIF(AJ$2:AJ2543,AJ2543)&gt;1,0,1)</f>
        <v>1</v>
      </c>
      <c r="AL2543" s="2">
        <f t="shared" si="394"/>
        <v>0</v>
      </c>
      <c r="AM2543" s="2">
        <f t="shared" si="395"/>
        <v>0</v>
      </c>
      <c r="AN2543" s="2">
        <f t="shared" si="396"/>
        <v>0</v>
      </c>
      <c r="AO2543" s="2" t="str">
        <f>VLOOKUP(D2543,'[1]Matriculados PD 2015_2019'!$D:$F,3,0)</f>
        <v>completo</v>
      </c>
      <c r="AP2543" s="2">
        <f t="shared" si="398"/>
        <v>0</v>
      </c>
      <c r="AQ2543" s="2">
        <f t="shared" si="399"/>
        <v>0</v>
      </c>
    </row>
    <row r="2544" spans="1:43">
      <c r="A2544">
        <v>532</v>
      </c>
      <c r="B2544" s="5" t="s">
        <v>413</v>
      </c>
      <c r="C2544" s="13" t="s">
        <v>120</v>
      </c>
      <c r="D2544" s="13" t="s">
        <v>1376</v>
      </c>
      <c r="E2544" s="13">
        <v>10374419</v>
      </c>
      <c r="F2544" s="13">
        <v>102483</v>
      </c>
      <c r="G2544" s="14" t="s">
        <v>1377</v>
      </c>
      <c r="H2544" s="13" t="s">
        <v>83</v>
      </c>
      <c r="I2544" s="13" t="s">
        <v>74</v>
      </c>
      <c r="J2544" s="14" t="s">
        <v>75</v>
      </c>
      <c r="K2544" s="14" t="s">
        <v>1378</v>
      </c>
      <c r="L2544" s="13">
        <v>2019</v>
      </c>
      <c r="M2544" s="15">
        <v>43985</v>
      </c>
      <c r="N2544" s="16" t="s">
        <v>77</v>
      </c>
      <c r="O2544" s="16">
        <v>0</v>
      </c>
      <c r="P2544" s="16" t="s">
        <v>78</v>
      </c>
      <c r="Q2544" s="16" t="s">
        <v>79</v>
      </c>
      <c r="R2544" s="16" t="s">
        <v>78</v>
      </c>
      <c r="S2544" s="16" t="s">
        <v>78</v>
      </c>
      <c r="T2544" s="14" t="s">
        <v>90</v>
      </c>
      <c r="U2544" s="13" t="s">
        <v>1342</v>
      </c>
      <c r="V2544" s="14" t="s">
        <v>1343</v>
      </c>
      <c r="W2544" s="13" t="s">
        <v>73</v>
      </c>
      <c r="X2544" s="17" t="s">
        <v>419</v>
      </c>
      <c r="Y2544" s="14">
        <v>650</v>
      </c>
      <c r="Z2544" s="14" t="s">
        <v>484</v>
      </c>
      <c r="AA2544" s="13" t="s">
        <v>263</v>
      </c>
      <c r="AB2544" s="18" t="s">
        <v>264</v>
      </c>
      <c r="AC2544" s="4">
        <f t="shared" si="390"/>
        <v>1</v>
      </c>
      <c r="AD2544" s="2">
        <f>IF(COUNTIF(D$2:D2544,D2544)&gt;1,0,1)</f>
        <v>0</v>
      </c>
      <c r="AG2544" s="2">
        <f t="shared" si="391"/>
        <v>0</v>
      </c>
      <c r="AH2544" s="2">
        <f t="shared" si="397"/>
        <v>0</v>
      </c>
      <c r="AI2544" s="2">
        <f t="shared" si="392"/>
        <v>0</v>
      </c>
      <c r="AJ2544" s="44" t="str">
        <f t="shared" si="393"/>
        <v>45746326Q30203554T</v>
      </c>
      <c r="AK2544" s="2">
        <f>IF(COUNTIF(AJ$2:AJ2544,AJ2544)&gt;1,0,1)</f>
        <v>0</v>
      </c>
      <c r="AL2544" s="2">
        <f t="shared" si="394"/>
        <v>0</v>
      </c>
      <c r="AM2544" s="2">
        <f t="shared" si="395"/>
        <v>0</v>
      </c>
      <c r="AN2544" s="2">
        <f t="shared" si="396"/>
        <v>0</v>
      </c>
      <c r="AO2544" s="2" t="str">
        <f>VLOOKUP(D2544,'[1]Matriculados PD 2015_2019'!$D:$F,3,0)</f>
        <v>completo</v>
      </c>
      <c r="AP2544" s="2">
        <f t="shared" si="398"/>
        <v>0</v>
      </c>
      <c r="AQ2544" s="2">
        <f t="shared" si="399"/>
        <v>0</v>
      </c>
    </row>
    <row r="2545" spans="1:43">
      <c r="A2545">
        <v>536</v>
      </c>
      <c r="B2545" s="6" t="s">
        <v>636</v>
      </c>
      <c r="C2545" s="7" t="s">
        <v>120</v>
      </c>
      <c r="D2545" s="7" t="s">
        <v>1516</v>
      </c>
      <c r="E2545" s="7">
        <v>20054677</v>
      </c>
      <c r="F2545" s="7">
        <v>102487</v>
      </c>
      <c r="G2545" s="8" t="s">
        <v>1517</v>
      </c>
      <c r="H2545" s="7" t="s">
        <v>83</v>
      </c>
      <c r="I2545" s="7" t="s">
        <v>74</v>
      </c>
      <c r="J2545" s="8" t="s">
        <v>75</v>
      </c>
      <c r="K2545" s="8" t="s">
        <v>1518</v>
      </c>
      <c r="L2545" s="7">
        <v>2019</v>
      </c>
      <c r="M2545" s="9">
        <v>44042</v>
      </c>
      <c r="N2545" s="10" t="s">
        <v>77</v>
      </c>
      <c r="O2545" s="10">
        <v>0</v>
      </c>
      <c r="P2545" s="10" t="s">
        <v>78</v>
      </c>
      <c r="Q2545" s="10" t="s">
        <v>78</v>
      </c>
      <c r="R2545" s="10" t="s">
        <v>78</v>
      </c>
      <c r="S2545" s="10" t="s">
        <v>79</v>
      </c>
      <c r="T2545" s="8" t="s">
        <v>80</v>
      </c>
      <c r="U2545" s="7" t="s">
        <v>980</v>
      </c>
      <c r="V2545" s="8" t="s">
        <v>981</v>
      </c>
      <c r="W2545" s="7" t="s">
        <v>83</v>
      </c>
      <c r="X2545" s="11" t="s">
        <v>626</v>
      </c>
      <c r="Y2545" s="8">
        <v>510</v>
      </c>
      <c r="Z2545" s="8" t="s">
        <v>667</v>
      </c>
      <c r="AA2545" s="7" t="s">
        <v>107</v>
      </c>
      <c r="AB2545" s="12" t="s">
        <v>108</v>
      </c>
      <c r="AC2545" s="4">
        <f t="shared" si="390"/>
        <v>1</v>
      </c>
      <c r="AD2545" s="2">
        <f>IF(COUNTIF(D$2:D2545,D2545)&gt;1,0,1)</f>
        <v>1</v>
      </c>
      <c r="AG2545" s="2">
        <f t="shared" si="391"/>
        <v>0</v>
      </c>
      <c r="AH2545" s="2">
        <f t="shared" si="397"/>
        <v>0</v>
      </c>
      <c r="AI2545" s="2">
        <f t="shared" si="392"/>
        <v>1</v>
      </c>
      <c r="AJ2545" s="44" t="str">
        <f t="shared" si="393"/>
        <v>05431760B30795058J</v>
      </c>
      <c r="AK2545" s="2">
        <f>IF(COUNTIF(AJ$2:AJ2545,AJ2545)&gt;1,0,1)</f>
        <v>1</v>
      </c>
      <c r="AL2545" s="2">
        <f t="shared" si="394"/>
        <v>1</v>
      </c>
      <c r="AM2545" s="2">
        <f t="shared" si="395"/>
        <v>1</v>
      </c>
      <c r="AN2545" s="2">
        <f t="shared" si="396"/>
        <v>0</v>
      </c>
      <c r="AO2545" s="2" t="str">
        <f>VLOOKUP(D2545,'[1]Matriculados PD 2015_2019'!$D:$F,3,0)</f>
        <v>parcial</v>
      </c>
      <c r="AP2545" s="2">
        <f t="shared" si="398"/>
        <v>0</v>
      </c>
      <c r="AQ2545" s="2">
        <f t="shared" si="399"/>
        <v>1</v>
      </c>
    </row>
    <row r="2546" spans="1:43">
      <c r="A2546">
        <v>536</v>
      </c>
      <c r="B2546" s="5" t="s">
        <v>636</v>
      </c>
      <c r="C2546" s="13" t="s">
        <v>120</v>
      </c>
      <c r="D2546" s="13" t="s">
        <v>1516</v>
      </c>
      <c r="E2546" s="13">
        <v>20054677</v>
      </c>
      <c r="F2546" s="13">
        <v>102487</v>
      </c>
      <c r="G2546" s="14" t="s">
        <v>1517</v>
      </c>
      <c r="H2546" s="13" t="s">
        <v>83</v>
      </c>
      <c r="I2546" s="13" t="s">
        <v>74</v>
      </c>
      <c r="J2546" s="14" t="s">
        <v>75</v>
      </c>
      <c r="K2546" s="14" t="s">
        <v>1518</v>
      </c>
      <c r="L2546" s="13">
        <v>2019</v>
      </c>
      <c r="M2546" s="15">
        <v>44042</v>
      </c>
      <c r="N2546" s="16" t="s">
        <v>77</v>
      </c>
      <c r="O2546" s="16">
        <v>0</v>
      </c>
      <c r="P2546" s="16" t="s">
        <v>78</v>
      </c>
      <c r="Q2546" s="16" t="s">
        <v>78</v>
      </c>
      <c r="R2546" s="16" t="s">
        <v>78</v>
      </c>
      <c r="S2546" s="16" t="s">
        <v>79</v>
      </c>
      <c r="T2546" s="14" t="s">
        <v>80</v>
      </c>
      <c r="U2546" s="13" t="s">
        <v>1519</v>
      </c>
      <c r="V2546" s="14" t="s">
        <v>1520</v>
      </c>
      <c r="W2546" s="13" t="s">
        <v>83</v>
      </c>
      <c r="X2546" s="17" t="s">
        <v>679</v>
      </c>
      <c r="Y2546" s="14">
        <v>605</v>
      </c>
      <c r="Z2546" s="14" t="s">
        <v>1521</v>
      </c>
      <c r="AA2546" s="13" t="s">
        <v>107</v>
      </c>
      <c r="AB2546" s="18" t="s">
        <v>108</v>
      </c>
      <c r="AC2546" s="4">
        <f t="shared" si="390"/>
        <v>1</v>
      </c>
      <c r="AD2546" s="2">
        <f>IF(COUNTIF(D$2:D2546,D2546)&gt;1,0,1)</f>
        <v>0</v>
      </c>
      <c r="AG2546" s="2">
        <f t="shared" si="391"/>
        <v>0</v>
      </c>
      <c r="AH2546" s="2">
        <f t="shared" si="397"/>
        <v>0</v>
      </c>
      <c r="AI2546" s="2">
        <f t="shared" si="392"/>
        <v>0</v>
      </c>
      <c r="AJ2546" s="44" t="str">
        <f t="shared" si="393"/>
        <v>05431760B30976712J</v>
      </c>
      <c r="AK2546" s="2">
        <f>IF(COUNTIF(AJ$2:AJ2546,AJ2546)&gt;1,0,1)</f>
        <v>1</v>
      </c>
      <c r="AL2546" s="2">
        <f t="shared" si="394"/>
        <v>0</v>
      </c>
      <c r="AM2546" s="2">
        <f t="shared" si="395"/>
        <v>0</v>
      </c>
      <c r="AN2546" s="2">
        <f t="shared" si="396"/>
        <v>0</v>
      </c>
      <c r="AO2546" s="2" t="str">
        <f>VLOOKUP(D2546,'[1]Matriculados PD 2015_2019'!$D:$F,3,0)</f>
        <v>parcial</v>
      </c>
      <c r="AP2546" s="2">
        <f t="shared" si="398"/>
        <v>0</v>
      </c>
      <c r="AQ2546" s="2">
        <f t="shared" si="399"/>
        <v>0</v>
      </c>
    </row>
    <row r="2547" spans="1:43">
      <c r="A2547">
        <v>536</v>
      </c>
      <c r="B2547" s="6" t="s">
        <v>636</v>
      </c>
      <c r="C2547" s="7" t="s">
        <v>120</v>
      </c>
      <c r="D2547" s="7" t="s">
        <v>1516</v>
      </c>
      <c r="E2547" s="7">
        <v>20054677</v>
      </c>
      <c r="F2547" s="7">
        <v>102487</v>
      </c>
      <c r="G2547" s="8" t="s">
        <v>1517</v>
      </c>
      <c r="H2547" s="7" t="s">
        <v>83</v>
      </c>
      <c r="I2547" s="7" t="s">
        <v>74</v>
      </c>
      <c r="J2547" s="8" t="s">
        <v>75</v>
      </c>
      <c r="K2547" s="8" t="s">
        <v>1518</v>
      </c>
      <c r="L2547" s="7">
        <v>2019</v>
      </c>
      <c r="M2547" s="9">
        <v>44042</v>
      </c>
      <c r="N2547" s="10" t="s">
        <v>77</v>
      </c>
      <c r="O2547" s="10">
        <v>0</v>
      </c>
      <c r="P2547" s="10" t="s">
        <v>78</v>
      </c>
      <c r="Q2547" s="10" t="s">
        <v>78</v>
      </c>
      <c r="R2547" s="10" t="s">
        <v>78</v>
      </c>
      <c r="S2547" s="10" t="s">
        <v>79</v>
      </c>
      <c r="T2547" s="8" t="s">
        <v>90</v>
      </c>
      <c r="U2547" s="7" t="s">
        <v>980</v>
      </c>
      <c r="V2547" s="8" t="s">
        <v>981</v>
      </c>
      <c r="W2547" s="7" t="s">
        <v>83</v>
      </c>
      <c r="X2547" s="11" t="s">
        <v>626</v>
      </c>
      <c r="Y2547" s="8">
        <v>510</v>
      </c>
      <c r="Z2547" s="8" t="s">
        <v>667</v>
      </c>
      <c r="AA2547" s="7" t="s">
        <v>107</v>
      </c>
      <c r="AB2547" s="12" t="s">
        <v>108</v>
      </c>
      <c r="AC2547" s="4">
        <f t="shared" si="390"/>
        <v>1</v>
      </c>
      <c r="AD2547" s="2">
        <f>IF(COUNTIF(D$2:D2547,D2547)&gt;1,0,1)</f>
        <v>0</v>
      </c>
      <c r="AG2547" s="2">
        <f t="shared" si="391"/>
        <v>0</v>
      </c>
      <c r="AH2547" s="2">
        <f t="shared" si="397"/>
        <v>0</v>
      </c>
      <c r="AI2547" s="2">
        <f t="shared" si="392"/>
        <v>0</v>
      </c>
      <c r="AJ2547" s="44" t="str">
        <f t="shared" si="393"/>
        <v>05431760B30795058J</v>
      </c>
      <c r="AK2547" s="2">
        <f>IF(COUNTIF(AJ$2:AJ2547,AJ2547)&gt;1,0,1)</f>
        <v>0</v>
      </c>
      <c r="AL2547" s="2">
        <f t="shared" si="394"/>
        <v>0</v>
      </c>
      <c r="AM2547" s="2">
        <f t="shared" si="395"/>
        <v>0</v>
      </c>
      <c r="AN2547" s="2">
        <f t="shared" si="396"/>
        <v>0</v>
      </c>
      <c r="AO2547" s="2" t="str">
        <f>VLOOKUP(D2547,'[1]Matriculados PD 2015_2019'!$D:$F,3,0)</f>
        <v>parcial</v>
      </c>
      <c r="AP2547" s="2">
        <f t="shared" si="398"/>
        <v>0</v>
      </c>
      <c r="AQ2547" s="2">
        <f t="shared" si="399"/>
        <v>0</v>
      </c>
    </row>
    <row r="2548" spans="1:43">
      <c r="A2548">
        <v>540</v>
      </c>
      <c r="B2548" s="6" t="s">
        <v>989</v>
      </c>
      <c r="C2548" s="7" t="s">
        <v>120</v>
      </c>
      <c r="D2548" s="7">
        <v>603592858</v>
      </c>
      <c r="E2548" s="7">
        <v>20013030</v>
      </c>
      <c r="F2548" s="7">
        <v>102491</v>
      </c>
      <c r="G2548" s="8" t="s">
        <v>1890</v>
      </c>
      <c r="H2548" s="7" t="s">
        <v>73</v>
      </c>
      <c r="I2548" s="7" t="s">
        <v>991</v>
      </c>
      <c r="J2548" s="8" t="s">
        <v>75</v>
      </c>
      <c r="K2548" s="8" t="s">
        <v>1891</v>
      </c>
      <c r="L2548" s="7">
        <v>2019</v>
      </c>
      <c r="M2548" s="9">
        <v>43882</v>
      </c>
      <c r="N2548" s="10" t="s">
        <v>77</v>
      </c>
      <c r="O2548" s="10">
        <v>0</v>
      </c>
      <c r="P2548" s="10" t="s">
        <v>78</v>
      </c>
      <c r="Q2548" s="10" t="s">
        <v>78</v>
      </c>
      <c r="R2548" s="10" t="s">
        <v>78</v>
      </c>
      <c r="S2548" s="10" t="s">
        <v>79</v>
      </c>
      <c r="T2548" s="8" t="s">
        <v>80</v>
      </c>
      <c r="U2548" s="7" t="s">
        <v>1892</v>
      </c>
      <c r="V2548" s="8" t="s">
        <v>1893</v>
      </c>
      <c r="W2548" s="7"/>
      <c r="X2548" s="11"/>
      <c r="Y2548" s="8"/>
      <c r="Z2548" s="8"/>
      <c r="AA2548" s="7"/>
      <c r="AB2548" s="12"/>
      <c r="AC2548" s="4">
        <f t="shared" si="390"/>
        <v>1</v>
      </c>
      <c r="AD2548" s="2">
        <f>IF(COUNTIF(D$2:D2548,D2548)&gt;1,0,1)</f>
        <v>1</v>
      </c>
      <c r="AG2548" s="2">
        <f t="shared" si="391"/>
        <v>0</v>
      </c>
      <c r="AH2548" s="2">
        <f t="shared" si="397"/>
        <v>0</v>
      </c>
      <c r="AI2548" s="2">
        <f t="shared" si="392"/>
        <v>1</v>
      </c>
      <c r="AJ2548" s="44" t="str">
        <f t="shared" si="393"/>
        <v>60359285830944676Q</v>
      </c>
      <c r="AK2548" s="2">
        <f>IF(COUNTIF(AJ$2:AJ2548,AJ2548)&gt;1,0,1)</f>
        <v>1</v>
      </c>
      <c r="AL2548" s="2">
        <f t="shared" si="394"/>
        <v>1</v>
      </c>
      <c r="AM2548" s="2">
        <f t="shared" si="395"/>
        <v>1</v>
      </c>
      <c r="AN2548" s="2">
        <f t="shared" si="396"/>
        <v>1</v>
      </c>
      <c r="AO2548" s="2" t="str">
        <f>VLOOKUP(D2548,'[1]Matriculados PD 2015_2019'!$D:$F,3,0)</f>
        <v>completo</v>
      </c>
      <c r="AP2548" s="2">
        <f t="shared" si="398"/>
        <v>1</v>
      </c>
      <c r="AQ2548" s="2">
        <f t="shared" si="399"/>
        <v>0</v>
      </c>
    </row>
    <row r="2549" spans="1:43">
      <c r="A2549">
        <v>540</v>
      </c>
      <c r="B2549" s="5" t="s">
        <v>989</v>
      </c>
      <c r="C2549" s="13" t="s">
        <v>120</v>
      </c>
      <c r="D2549" s="13">
        <v>603592858</v>
      </c>
      <c r="E2549" s="13">
        <v>20013030</v>
      </c>
      <c r="F2549" s="13">
        <v>102491</v>
      </c>
      <c r="G2549" s="14" t="s">
        <v>1890</v>
      </c>
      <c r="H2549" s="13" t="s">
        <v>73</v>
      </c>
      <c r="I2549" s="13" t="s">
        <v>991</v>
      </c>
      <c r="J2549" s="14" t="s">
        <v>75</v>
      </c>
      <c r="K2549" s="14" t="s">
        <v>1891</v>
      </c>
      <c r="L2549" s="13">
        <v>2019</v>
      </c>
      <c r="M2549" s="15">
        <v>43882</v>
      </c>
      <c r="N2549" s="16" t="s">
        <v>77</v>
      </c>
      <c r="O2549" s="16">
        <v>0</v>
      </c>
      <c r="P2549" s="16" t="s">
        <v>78</v>
      </c>
      <c r="Q2549" s="16" t="s">
        <v>78</v>
      </c>
      <c r="R2549" s="16" t="s">
        <v>78</v>
      </c>
      <c r="S2549" s="16" t="s">
        <v>79</v>
      </c>
      <c r="T2549" s="14" t="s">
        <v>80</v>
      </c>
      <c r="U2549" s="13" t="s">
        <v>1894</v>
      </c>
      <c r="V2549" s="14" t="s">
        <v>1895</v>
      </c>
      <c r="W2549" s="13"/>
      <c r="X2549" s="17"/>
      <c r="Y2549" s="14"/>
      <c r="Z2549" s="14"/>
      <c r="AA2549" s="13"/>
      <c r="AB2549" s="18"/>
      <c r="AC2549" s="4">
        <f t="shared" si="390"/>
        <v>1</v>
      </c>
      <c r="AD2549" s="2">
        <f>IF(COUNTIF(D$2:D2549,D2549)&gt;1,0,1)</f>
        <v>0</v>
      </c>
      <c r="AG2549" s="2">
        <f t="shared" si="391"/>
        <v>0</v>
      </c>
      <c r="AH2549" s="2">
        <f t="shared" si="397"/>
        <v>0</v>
      </c>
      <c r="AI2549" s="2">
        <f t="shared" si="392"/>
        <v>0</v>
      </c>
      <c r="AJ2549" s="44" t="str">
        <f t="shared" si="393"/>
        <v>603592858Y0559969W</v>
      </c>
      <c r="AK2549" s="2">
        <f>IF(COUNTIF(AJ$2:AJ2549,AJ2549)&gt;1,0,1)</f>
        <v>1</v>
      </c>
      <c r="AL2549" s="2">
        <f t="shared" si="394"/>
        <v>0</v>
      </c>
      <c r="AM2549" s="2">
        <f t="shared" si="395"/>
        <v>0</v>
      </c>
      <c r="AN2549" s="2">
        <f t="shared" si="396"/>
        <v>0</v>
      </c>
      <c r="AO2549" s="2" t="str">
        <f>VLOOKUP(D2549,'[1]Matriculados PD 2015_2019'!$D:$F,3,0)</f>
        <v>completo</v>
      </c>
      <c r="AP2549" s="2">
        <f t="shared" si="398"/>
        <v>0</v>
      </c>
      <c r="AQ2549" s="2">
        <f t="shared" si="399"/>
        <v>0</v>
      </c>
    </row>
    <row r="2550" spans="1:43">
      <c r="A2550">
        <v>540</v>
      </c>
      <c r="B2550" s="6" t="s">
        <v>989</v>
      </c>
      <c r="C2550" s="7" t="s">
        <v>120</v>
      </c>
      <c r="D2550" s="7">
        <v>603592858</v>
      </c>
      <c r="E2550" s="7">
        <v>20013030</v>
      </c>
      <c r="F2550" s="7">
        <v>102491</v>
      </c>
      <c r="G2550" s="8" t="s">
        <v>1890</v>
      </c>
      <c r="H2550" s="7" t="s">
        <v>73</v>
      </c>
      <c r="I2550" s="7" t="s">
        <v>991</v>
      </c>
      <c r="J2550" s="8" t="s">
        <v>75</v>
      </c>
      <c r="K2550" s="8" t="s">
        <v>1891</v>
      </c>
      <c r="L2550" s="7">
        <v>2019</v>
      </c>
      <c r="M2550" s="9">
        <v>43882</v>
      </c>
      <c r="N2550" s="10" t="s">
        <v>77</v>
      </c>
      <c r="O2550" s="10">
        <v>0</v>
      </c>
      <c r="P2550" s="10" t="s">
        <v>78</v>
      </c>
      <c r="Q2550" s="10" t="s">
        <v>78</v>
      </c>
      <c r="R2550" s="10" t="s">
        <v>78</v>
      </c>
      <c r="S2550" s="10" t="s">
        <v>79</v>
      </c>
      <c r="T2550" s="8" t="s">
        <v>90</v>
      </c>
      <c r="U2550" s="7" t="s">
        <v>1018</v>
      </c>
      <c r="V2550" s="8" t="s">
        <v>1019</v>
      </c>
      <c r="W2550" s="7" t="s">
        <v>83</v>
      </c>
      <c r="X2550" s="11" t="s">
        <v>137</v>
      </c>
      <c r="Y2550" s="8">
        <v>420</v>
      </c>
      <c r="Z2550" s="8" t="s">
        <v>137</v>
      </c>
      <c r="AA2550" s="7" t="s">
        <v>99</v>
      </c>
      <c r="AB2550" s="12" t="s">
        <v>100</v>
      </c>
      <c r="AC2550" s="4">
        <f t="shared" si="390"/>
        <v>1</v>
      </c>
      <c r="AD2550" s="2">
        <f>IF(COUNTIF(D$2:D2550,D2550)&gt;1,0,1)</f>
        <v>0</v>
      </c>
      <c r="AG2550" s="2">
        <f t="shared" si="391"/>
        <v>0</v>
      </c>
      <c r="AH2550" s="2">
        <f t="shared" si="397"/>
        <v>0</v>
      </c>
      <c r="AI2550" s="2">
        <f t="shared" si="392"/>
        <v>0</v>
      </c>
      <c r="AJ2550" s="44" t="str">
        <f t="shared" si="393"/>
        <v>60359285843601556L</v>
      </c>
      <c r="AK2550" s="2">
        <f>IF(COUNTIF(AJ$2:AJ2550,AJ2550)&gt;1,0,1)</f>
        <v>1</v>
      </c>
      <c r="AL2550" s="2">
        <f t="shared" si="394"/>
        <v>0</v>
      </c>
      <c r="AM2550" s="2">
        <f t="shared" si="395"/>
        <v>0</v>
      </c>
      <c r="AN2550" s="2">
        <f t="shared" si="396"/>
        <v>0</v>
      </c>
      <c r="AO2550" s="2" t="str">
        <f>VLOOKUP(D2550,'[1]Matriculados PD 2015_2019'!$D:$F,3,0)</f>
        <v>completo</v>
      </c>
      <c r="AP2550" s="2">
        <f t="shared" si="398"/>
        <v>0</v>
      </c>
      <c r="AQ2550" s="2">
        <f t="shared" si="399"/>
        <v>0</v>
      </c>
    </row>
    <row r="2551" spans="1:43">
      <c r="A2551">
        <v>536</v>
      </c>
      <c r="B2551" s="6" t="s">
        <v>636</v>
      </c>
      <c r="C2551" s="7" t="s">
        <v>120</v>
      </c>
      <c r="D2551" s="7" t="s">
        <v>1574</v>
      </c>
      <c r="E2551" s="7">
        <v>10488469</v>
      </c>
      <c r="F2551" s="7">
        <v>102487</v>
      </c>
      <c r="G2551" s="8" t="s">
        <v>1575</v>
      </c>
      <c r="H2551" s="7" t="s">
        <v>73</v>
      </c>
      <c r="I2551" s="7" t="s">
        <v>74</v>
      </c>
      <c r="J2551" s="8" t="s">
        <v>75</v>
      </c>
      <c r="K2551" s="8" t="s">
        <v>1576</v>
      </c>
      <c r="L2551" s="7">
        <v>2019</v>
      </c>
      <c r="M2551" s="9">
        <v>43756</v>
      </c>
      <c r="N2551" s="10" t="s">
        <v>77</v>
      </c>
      <c r="O2551" s="10">
        <v>0</v>
      </c>
      <c r="P2551" s="10" t="s">
        <v>78</v>
      </c>
      <c r="Q2551" s="10" t="s">
        <v>79</v>
      </c>
      <c r="R2551" s="10" t="s">
        <v>78</v>
      </c>
      <c r="S2551" s="10" t="s">
        <v>79</v>
      </c>
      <c r="T2551" s="8" t="s">
        <v>80</v>
      </c>
      <c r="U2551" s="7" t="s">
        <v>735</v>
      </c>
      <c r="V2551" s="8" t="s">
        <v>736</v>
      </c>
      <c r="W2551" s="7" t="s">
        <v>73</v>
      </c>
      <c r="X2551" s="11" t="s">
        <v>84</v>
      </c>
      <c r="Y2551" s="8">
        <v>780</v>
      </c>
      <c r="Z2551" s="8" t="s">
        <v>654</v>
      </c>
      <c r="AA2551" s="7" t="s">
        <v>107</v>
      </c>
      <c r="AB2551" s="12" t="s">
        <v>108</v>
      </c>
      <c r="AC2551" s="4">
        <f t="shared" si="390"/>
        <v>1</v>
      </c>
      <c r="AD2551" s="2">
        <f>IF(COUNTIF(D$2:D2551,D2551)&gt;1,0,1)</f>
        <v>1</v>
      </c>
      <c r="AG2551" s="2">
        <f t="shared" si="391"/>
        <v>1</v>
      </c>
      <c r="AH2551" s="2">
        <f t="shared" si="397"/>
        <v>0</v>
      </c>
      <c r="AI2551" s="2">
        <f t="shared" si="392"/>
        <v>1</v>
      </c>
      <c r="AJ2551" s="44" t="str">
        <f t="shared" si="393"/>
        <v>30996968Y30487345V</v>
      </c>
      <c r="AK2551" s="2">
        <f>IF(COUNTIF(AJ$2:AJ2551,AJ2551)&gt;1,0,1)</f>
        <v>1</v>
      </c>
      <c r="AL2551" s="2">
        <f t="shared" si="394"/>
        <v>1</v>
      </c>
      <c r="AM2551" s="2">
        <f t="shared" si="395"/>
        <v>1</v>
      </c>
      <c r="AN2551" s="2">
        <f t="shared" si="396"/>
        <v>0</v>
      </c>
      <c r="AO2551" s="2" t="str">
        <f>VLOOKUP(D2551,'[1]Matriculados PD 2015_2019'!$D:$F,3,0)</f>
        <v>completo</v>
      </c>
      <c r="AP2551" s="2">
        <f t="shared" si="398"/>
        <v>1</v>
      </c>
      <c r="AQ2551" s="2">
        <f t="shared" si="399"/>
        <v>0</v>
      </c>
    </row>
    <row r="2552" spans="1:43">
      <c r="A2552">
        <v>536</v>
      </c>
      <c r="B2552" s="5" t="s">
        <v>636</v>
      </c>
      <c r="C2552" s="13" t="s">
        <v>120</v>
      </c>
      <c r="D2552" s="13" t="s">
        <v>1574</v>
      </c>
      <c r="E2552" s="13">
        <v>10488469</v>
      </c>
      <c r="F2552" s="13">
        <v>102487</v>
      </c>
      <c r="G2552" s="14" t="s">
        <v>1575</v>
      </c>
      <c r="H2552" s="13" t="s">
        <v>73</v>
      </c>
      <c r="I2552" s="13" t="s">
        <v>74</v>
      </c>
      <c r="J2552" s="14" t="s">
        <v>75</v>
      </c>
      <c r="K2552" s="14" t="s">
        <v>1576</v>
      </c>
      <c r="L2552" s="13">
        <v>2019</v>
      </c>
      <c r="M2552" s="15">
        <v>43756</v>
      </c>
      <c r="N2552" s="16" t="s">
        <v>77</v>
      </c>
      <c r="O2552" s="16">
        <v>0</v>
      </c>
      <c r="P2552" s="16" t="s">
        <v>78</v>
      </c>
      <c r="Q2552" s="16" t="s">
        <v>79</v>
      </c>
      <c r="R2552" s="16" t="s">
        <v>78</v>
      </c>
      <c r="S2552" s="16" t="s">
        <v>79</v>
      </c>
      <c r="T2552" s="14" t="s">
        <v>80</v>
      </c>
      <c r="U2552" s="13" t="s">
        <v>756</v>
      </c>
      <c r="V2552" s="14" t="s">
        <v>757</v>
      </c>
      <c r="W2552" s="13" t="s">
        <v>73</v>
      </c>
      <c r="X2552" s="17" t="s">
        <v>179</v>
      </c>
      <c r="Y2552" s="14">
        <v>700</v>
      </c>
      <c r="Z2552" s="14" t="s">
        <v>179</v>
      </c>
      <c r="AA2552" s="13" t="s">
        <v>107</v>
      </c>
      <c r="AB2552" s="18" t="s">
        <v>108</v>
      </c>
      <c r="AC2552" s="4">
        <f t="shared" si="390"/>
        <v>1</v>
      </c>
      <c r="AD2552" s="2">
        <f>IF(COUNTIF(D$2:D2552,D2552)&gt;1,0,1)</f>
        <v>0</v>
      </c>
      <c r="AG2552" s="2">
        <f t="shared" si="391"/>
        <v>0</v>
      </c>
      <c r="AH2552" s="2">
        <f t="shared" si="397"/>
        <v>0</v>
      </c>
      <c r="AI2552" s="2">
        <f t="shared" si="392"/>
        <v>0</v>
      </c>
      <c r="AJ2552" s="44" t="str">
        <f t="shared" si="393"/>
        <v>30996968Y30825492H</v>
      </c>
      <c r="AK2552" s="2">
        <f>IF(COUNTIF(AJ$2:AJ2552,AJ2552)&gt;1,0,1)</f>
        <v>1</v>
      </c>
      <c r="AL2552" s="2">
        <f t="shared" si="394"/>
        <v>0</v>
      </c>
      <c r="AM2552" s="2">
        <f t="shared" si="395"/>
        <v>0</v>
      </c>
      <c r="AN2552" s="2">
        <f t="shared" si="396"/>
        <v>0</v>
      </c>
      <c r="AO2552" s="2" t="str">
        <f>VLOOKUP(D2552,'[1]Matriculados PD 2015_2019'!$D:$F,3,0)</f>
        <v>completo</v>
      </c>
      <c r="AP2552" s="2">
        <f t="shared" si="398"/>
        <v>0</v>
      </c>
      <c r="AQ2552" s="2">
        <f t="shared" si="399"/>
        <v>0</v>
      </c>
    </row>
    <row r="2553" spans="1:43">
      <c r="A2553">
        <v>536</v>
      </c>
      <c r="B2553" s="6" t="s">
        <v>636</v>
      </c>
      <c r="C2553" s="7" t="s">
        <v>120</v>
      </c>
      <c r="D2553" s="7" t="s">
        <v>1574</v>
      </c>
      <c r="E2553" s="7">
        <v>10488469</v>
      </c>
      <c r="F2553" s="7">
        <v>102487</v>
      </c>
      <c r="G2553" s="8" t="s">
        <v>1575</v>
      </c>
      <c r="H2553" s="7" t="s">
        <v>73</v>
      </c>
      <c r="I2553" s="7" t="s">
        <v>74</v>
      </c>
      <c r="J2553" s="8" t="s">
        <v>75</v>
      </c>
      <c r="K2553" s="8" t="s">
        <v>1576</v>
      </c>
      <c r="L2553" s="7">
        <v>2019</v>
      </c>
      <c r="M2553" s="9">
        <v>43756</v>
      </c>
      <c r="N2553" s="10" t="s">
        <v>77</v>
      </c>
      <c r="O2553" s="10">
        <v>0</v>
      </c>
      <c r="P2553" s="10" t="s">
        <v>78</v>
      </c>
      <c r="Q2553" s="10" t="s">
        <v>79</v>
      </c>
      <c r="R2553" s="10" t="s">
        <v>78</v>
      </c>
      <c r="S2553" s="10" t="s">
        <v>79</v>
      </c>
      <c r="T2553" s="8" t="s">
        <v>90</v>
      </c>
      <c r="U2553" s="7" t="s">
        <v>735</v>
      </c>
      <c r="V2553" s="8" t="s">
        <v>736</v>
      </c>
      <c r="W2553" s="7" t="s">
        <v>73</v>
      </c>
      <c r="X2553" s="11" t="s">
        <v>84</v>
      </c>
      <c r="Y2553" s="8">
        <v>780</v>
      </c>
      <c r="Z2553" s="8" t="s">
        <v>654</v>
      </c>
      <c r="AA2553" s="7" t="s">
        <v>107</v>
      </c>
      <c r="AB2553" s="12" t="s">
        <v>108</v>
      </c>
      <c r="AC2553" s="4">
        <f t="shared" si="390"/>
        <v>1</v>
      </c>
      <c r="AD2553" s="2">
        <f>IF(COUNTIF(D$2:D2553,D2553)&gt;1,0,1)</f>
        <v>0</v>
      </c>
      <c r="AG2553" s="2">
        <f t="shared" si="391"/>
        <v>0</v>
      </c>
      <c r="AH2553" s="2">
        <f t="shared" si="397"/>
        <v>0</v>
      </c>
      <c r="AI2553" s="2">
        <f t="shared" si="392"/>
        <v>0</v>
      </c>
      <c r="AJ2553" s="44" t="str">
        <f t="shared" si="393"/>
        <v>30996968Y30487345V</v>
      </c>
      <c r="AK2553" s="2">
        <f>IF(COUNTIF(AJ$2:AJ2553,AJ2553)&gt;1,0,1)</f>
        <v>0</v>
      </c>
      <c r="AL2553" s="2">
        <f t="shared" si="394"/>
        <v>0</v>
      </c>
      <c r="AM2553" s="2">
        <f t="shared" si="395"/>
        <v>0</v>
      </c>
      <c r="AN2553" s="2">
        <f t="shared" si="396"/>
        <v>0</v>
      </c>
      <c r="AO2553" s="2" t="str">
        <f>VLOOKUP(D2553,'[1]Matriculados PD 2015_2019'!$D:$F,3,0)</f>
        <v>completo</v>
      </c>
      <c r="AP2553" s="2">
        <f t="shared" si="398"/>
        <v>0</v>
      </c>
      <c r="AQ2553" s="2">
        <f t="shared" si="399"/>
        <v>0</v>
      </c>
    </row>
    <row r="2554" spans="1:43" ht="72.5">
      <c r="A2554">
        <v>536</v>
      </c>
      <c r="B2554" s="5" t="s">
        <v>636</v>
      </c>
      <c r="C2554" s="13" t="s">
        <v>120</v>
      </c>
      <c r="D2554" s="13" t="s">
        <v>1589</v>
      </c>
      <c r="E2554" s="13">
        <v>10487705</v>
      </c>
      <c r="F2554" s="13">
        <v>102487</v>
      </c>
      <c r="G2554" s="14" t="s">
        <v>1590</v>
      </c>
      <c r="H2554" s="13" t="s">
        <v>73</v>
      </c>
      <c r="I2554" s="13" t="s">
        <v>74</v>
      </c>
      <c r="J2554" s="14" t="s">
        <v>75</v>
      </c>
      <c r="K2554" s="19" t="s">
        <v>1591</v>
      </c>
      <c r="L2554" s="13">
        <v>2019</v>
      </c>
      <c r="M2554" s="15">
        <v>43784</v>
      </c>
      <c r="N2554" s="16" t="s">
        <v>77</v>
      </c>
      <c r="O2554" s="16">
        <v>0</v>
      </c>
      <c r="P2554" s="16" t="s">
        <v>78</v>
      </c>
      <c r="Q2554" s="16" t="s">
        <v>78</v>
      </c>
      <c r="R2554" s="16" t="s">
        <v>78</v>
      </c>
      <c r="S2554" s="16" t="s">
        <v>78</v>
      </c>
      <c r="T2554" s="14" t="s">
        <v>80</v>
      </c>
      <c r="U2554" s="13" t="s">
        <v>1592</v>
      </c>
      <c r="V2554" s="14" t="s">
        <v>1593</v>
      </c>
      <c r="W2554" s="13"/>
      <c r="X2554" s="17"/>
      <c r="Y2554" s="14"/>
      <c r="Z2554" s="14"/>
      <c r="AA2554" s="13"/>
      <c r="AB2554" s="18"/>
      <c r="AC2554" s="4">
        <f t="shared" si="390"/>
        <v>1</v>
      </c>
      <c r="AD2554" s="2">
        <f>IF(COUNTIF(D$2:D2554,D2554)&gt;1,0,1)</f>
        <v>1</v>
      </c>
      <c r="AG2554" s="2">
        <f t="shared" si="391"/>
        <v>0</v>
      </c>
      <c r="AH2554" s="2">
        <f t="shared" si="397"/>
        <v>0</v>
      </c>
      <c r="AI2554" s="2">
        <f t="shared" si="392"/>
        <v>1</v>
      </c>
      <c r="AJ2554" s="44" t="str">
        <f t="shared" si="393"/>
        <v>31002923G30436361R</v>
      </c>
      <c r="AK2554" s="2">
        <f>IF(COUNTIF(AJ$2:AJ2554,AJ2554)&gt;1,0,1)</f>
        <v>1</v>
      </c>
      <c r="AL2554" s="2">
        <f t="shared" si="394"/>
        <v>1</v>
      </c>
      <c r="AM2554" s="2">
        <f t="shared" si="395"/>
        <v>0</v>
      </c>
      <c r="AN2554" s="2">
        <f t="shared" si="396"/>
        <v>0</v>
      </c>
      <c r="AO2554" s="2" t="str">
        <f>VLOOKUP(D2554,'[1]Matriculados PD 2015_2019'!$D:$F,3,0)</f>
        <v>completo</v>
      </c>
      <c r="AP2554" s="2">
        <f t="shared" si="398"/>
        <v>1</v>
      </c>
      <c r="AQ2554" s="2">
        <f t="shared" si="399"/>
        <v>0</v>
      </c>
    </row>
    <row r="2555" spans="1:43" ht="72.5">
      <c r="A2555">
        <v>536</v>
      </c>
      <c r="B2555" s="6" t="s">
        <v>636</v>
      </c>
      <c r="C2555" s="7" t="s">
        <v>120</v>
      </c>
      <c r="D2555" s="7" t="s">
        <v>1589</v>
      </c>
      <c r="E2555" s="7">
        <v>10487705</v>
      </c>
      <c r="F2555" s="7">
        <v>102487</v>
      </c>
      <c r="G2555" s="8" t="s">
        <v>1590</v>
      </c>
      <c r="H2555" s="7" t="s">
        <v>73</v>
      </c>
      <c r="I2555" s="7" t="s">
        <v>74</v>
      </c>
      <c r="J2555" s="8" t="s">
        <v>75</v>
      </c>
      <c r="K2555" s="20" t="s">
        <v>1591</v>
      </c>
      <c r="L2555" s="7">
        <v>2019</v>
      </c>
      <c r="M2555" s="9">
        <v>43784</v>
      </c>
      <c r="N2555" s="10" t="s">
        <v>77</v>
      </c>
      <c r="O2555" s="10">
        <v>0</v>
      </c>
      <c r="P2555" s="10" t="s">
        <v>78</v>
      </c>
      <c r="Q2555" s="10" t="s">
        <v>78</v>
      </c>
      <c r="R2555" s="10" t="s">
        <v>78</v>
      </c>
      <c r="S2555" s="10" t="s">
        <v>78</v>
      </c>
      <c r="T2555" s="8" t="s">
        <v>80</v>
      </c>
      <c r="U2555" s="7" t="s">
        <v>1594</v>
      </c>
      <c r="V2555" s="8" t="s">
        <v>1595</v>
      </c>
      <c r="W2555" s="7"/>
      <c r="X2555" s="11"/>
      <c r="Y2555" s="8"/>
      <c r="Z2555" s="8"/>
      <c r="AA2555" s="7"/>
      <c r="AB2555" s="12"/>
      <c r="AC2555" s="4">
        <f t="shared" si="390"/>
        <v>1</v>
      </c>
      <c r="AD2555" s="2">
        <f>IF(COUNTIF(D$2:D2555,D2555)&gt;1,0,1)</f>
        <v>0</v>
      </c>
      <c r="AG2555" s="2">
        <f t="shared" si="391"/>
        <v>0</v>
      </c>
      <c r="AH2555" s="2">
        <f t="shared" si="397"/>
        <v>0</v>
      </c>
      <c r="AI2555" s="2">
        <f t="shared" si="392"/>
        <v>0</v>
      </c>
      <c r="AJ2555" s="44" t="str">
        <f t="shared" si="393"/>
        <v>31002923G30533644V</v>
      </c>
      <c r="AK2555" s="2">
        <f>IF(COUNTIF(AJ$2:AJ2555,AJ2555)&gt;1,0,1)</f>
        <v>1</v>
      </c>
      <c r="AL2555" s="2">
        <f t="shared" si="394"/>
        <v>0</v>
      </c>
      <c r="AM2555" s="2">
        <f t="shared" si="395"/>
        <v>0</v>
      </c>
      <c r="AN2555" s="2">
        <f t="shared" si="396"/>
        <v>0</v>
      </c>
      <c r="AO2555" s="2" t="str">
        <f>VLOOKUP(D2555,'[1]Matriculados PD 2015_2019'!$D:$F,3,0)</f>
        <v>completo</v>
      </c>
      <c r="AP2555" s="2">
        <f t="shared" si="398"/>
        <v>0</v>
      </c>
      <c r="AQ2555" s="2">
        <f t="shared" si="399"/>
        <v>0</v>
      </c>
    </row>
    <row r="2556" spans="1:43" ht="72.5">
      <c r="A2556">
        <v>536</v>
      </c>
      <c r="B2556" s="5" t="s">
        <v>636</v>
      </c>
      <c r="C2556" s="13" t="s">
        <v>120</v>
      </c>
      <c r="D2556" s="13" t="s">
        <v>1589</v>
      </c>
      <c r="E2556" s="13">
        <v>10487705</v>
      </c>
      <c r="F2556" s="13">
        <v>102487</v>
      </c>
      <c r="G2556" s="14" t="s">
        <v>1590</v>
      </c>
      <c r="H2556" s="13" t="s">
        <v>73</v>
      </c>
      <c r="I2556" s="13" t="s">
        <v>74</v>
      </c>
      <c r="J2556" s="14" t="s">
        <v>75</v>
      </c>
      <c r="K2556" s="19" t="s">
        <v>1591</v>
      </c>
      <c r="L2556" s="13">
        <v>2019</v>
      </c>
      <c r="M2556" s="15">
        <v>43784</v>
      </c>
      <c r="N2556" s="16" t="s">
        <v>77</v>
      </c>
      <c r="O2556" s="16">
        <v>0</v>
      </c>
      <c r="P2556" s="16" t="s">
        <v>78</v>
      </c>
      <c r="Q2556" s="16" t="s">
        <v>78</v>
      </c>
      <c r="R2556" s="16" t="s">
        <v>78</v>
      </c>
      <c r="S2556" s="16" t="s">
        <v>78</v>
      </c>
      <c r="T2556" s="14" t="s">
        <v>90</v>
      </c>
      <c r="U2556" s="13" t="s">
        <v>1596</v>
      </c>
      <c r="V2556" s="14" t="s">
        <v>1597</v>
      </c>
      <c r="W2556" s="13" t="s">
        <v>83</v>
      </c>
      <c r="X2556" s="17" t="s">
        <v>105</v>
      </c>
      <c r="Y2556" s="14">
        <v>705</v>
      </c>
      <c r="Z2556" s="14" t="s">
        <v>106</v>
      </c>
      <c r="AA2556" s="13" t="s">
        <v>107</v>
      </c>
      <c r="AB2556" s="18" t="s">
        <v>108</v>
      </c>
      <c r="AC2556" s="4">
        <f t="shared" si="390"/>
        <v>1</v>
      </c>
      <c r="AD2556" s="2">
        <f>IF(COUNTIF(D$2:D2556,D2556)&gt;1,0,1)</f>
        <v>0</v>
      </c>
      <c r="AG2556" s="2">
        <f t="shared" si="391"/>
        <v>0</v>
      </c>
      <c r="AH2556" s="2">
        <f t="shared" si="397"/>
        <v>0</v>
      </c>
      <c r="AI2556" s="2">
        <f t="shared" si="392"/>
        <v>0</v>
      </c>
      <c r="AJ2556" s="44" t="str">
        <f t="shared" si="393"/>
        <v>31002923G30399664N</v>
      </c>
      <c r="AK2556" s="2">
        <f>IF(COUNTIF(AJ$2:AJ2556,AJ2556)&gt;1,0,1)</f>
        <v>1</v>
      </c>
      <c r="AL2556" s="2">
        <f t="shared" si="394"/>
        <v>0</v>
      </c>
      <c r="AM2556" s="2">
        <f t="shared" si="395"/>
        <v>0</v>
      </c>
      <c r="AN2556" s="2">
        <f t="shared" si="396"/>
        <v>0</v>
      </c>
      <c r="AO2556" s="2" t="str">
        <f>VLOOKUP(D2556,'[1]Matriculados PD 2015_2019'!$D:$F,3,0)</f>
        <v>completo</v>
      </c>
      <c r="AP2556" s="2">
        <f t="shared" si="398"/>
        <v>0</v>
      </c>
      <c r="AQ2556" s="2">
        <f t="shared" si="399"/>
        <v>0</v>
      </c>
    </row>
    <row r="2557" spans="1:43">
      <c r="A2557">
        <v>539</v>
      </c>
      <c r="B2557" s="6" t="s">
        <v>901</v>
      </c>
      <c r="C2557" s="7" t="s">
        <v>120</v>
      </c>
      <c r="D2557" s="7" t="s">
        <v>1856</v>
      </c>
      <c r="E2557" s="7">
        <v>20077670</v>
      </c>
      <c r="F2557" s="7">
        <v>102490</v>
      </c>
      <c r="G2557" s="8" t="s">
        <v>1857</v>
      </c>
      <c r="H2557" s="7" t="s">
        <v>73</v>
      </c>
      <c r="I2557" s="7" t="s">
        <v>120</v>
      </c>
      <c r="J2557" s="8" t="s">
        <v>75</v>
      </c>
      <c r="K2557" s="8" t="s">
        <v>1858</v>
      </c>
      <c r="L2557" s="7">
        <v>2019</v>
      </c>
      <c r="M2557" s="9">
        <v>43899</v>
      </c>
      <c r="N2557" s="10" t="s">
        <v>77</v>
      </c>
      <c r="O2557" s="10">
        <v>0</v>
      </c>
      <c r="P2557" s="10" t="s">
        <v>78</v>
      </c>
      <c r="Q2557" s="10" t="s">
        <v>78</v>
      </c>
      <c r="R2557" s="10" t="s">
        <v>78</v>
      </c>
      <c r="S2557" s="10" t="s">
        <v>79</v>
      </c>
      <c r="T2557" s="8" t="s">
        <v>80</v>
      </c>
      <c r="U2557" s="7" t="s">
        <v>910</v>
      </c>
      <c r="V2557" s="8" t="s">
        <v>911</v>
      </c>
      <c r="W2557" s="7" t="s">
        <v>73</v>
      </c>
      <c r="X2557" s="11" t="s">
        <v>909</v>
      </c>
      <c r="Y2557" s="8">
        <v>750</v>
      </c>
      <c r="Z2557" s="8" t="s">
        <v>909</v>
      </c>
      <c r="AA2557" s="7" t="s">
        <v>99</v>
      </c>
      <c r="AB2557" s="12" t="s">
        <v>100</v>
      </c>
      <c r="AC2557" s="4">
        <f t="shared" si="390"/>
        <v>1</v>
      </c>
      <c r="AD2557" s="2">
        <f>IF(COUNTIF(D$2:D2557,D2557)&gt;1,0,1)</f>
        <v>1</v>
      </c>
      <c r="AG2557" s="2">
        <f t="shared" si="391"/>
        <v>0</v>
      </c>
      <c r="AH2557" s="2">
        <f t="shared" si="397"/>
        <v>0</v>
      </c>
      <c r="AI2557" s="2">
        <f t="shared" si="392"/>
        <v>1</v>
      </c>
      <c r="AJ2557" s="44" t="str">
        <f t="shared" si="393"/>
        <v>AS49997830428928C</v>
      </c>
      <c r="AK2557" s="2">
        <f>IF(COUNTIF(AJ$2:AJ2557,AJ2557)&gt;1,0,1)</f>
        <v>1</v>
      </c>
      <c r="AL2557" s="2">
        <f t="shared" si="394"/>
        <v>1</v>
      </c>
      <c r="AM2557" s="2">
        <f t="shared" si="395"/>
        <v>1</v>
      </c>
      <c r="AN2557" s="2">
        <f t="shared" si="396"/>
        <v>1</v>
      </c>
      <c r="AO2557" s="2" t="str">
        <f>VLOOKUP(D2557,'[1]Matriculados PD 2015_2019'!$D:$F,3,0)</f>
        <v>completo</v>
      </c>
      <c r="AP2557" s="2">
        <f t="shared" si="398"/>
        <v>1</v>
      </c>
      <c r="AQ2557" s="2">
        <f t="shared" si="399"/>
        <v>0</v>
      </c>
    </row>
    <row r="2558" spans="1:43">
      <c r="A2558">
        <v>539</v>
      </c>
      <c r="B2558" s="5" t="s">
        <v>901</v>
      </c>
      <c r="C2558" s="13" t="s">
        <v>120</v>
      </c>
      <c r="D2558" s="13" t="s">
        <v>1856</v>
      </c>
      <c r="E2558" s="13">
        <v>20077670</v>
      </c>
      <c r="F2558" s="13">
        <v>102490</v>
      </c>
      <c r="G2558" s="14" t="s">
        <v>1857</v>
      </c>
      <c r="H2558" s="13" t="s">
        <v>73</v>
      </c>
      <c r="I2558" s="13" t="s">
        <v>120</v>
      </c>
      <c r="J2558" s="14" t="s">
        <v>75</v>
      </c>
      <c r="K2558" s="14" t="s">
        <v>1858</v>
      </c>
      <c r="L2558" s="13">
        <v>2019</v>
      </c>
      <c r="M2558" s="15">
        <v>43899</v>
      </c>
      <c r="N2558" s="16" t="s">
        <v>77</v>
      </c>
      <c r="O2558" s="16">
        <v>0</v>
      </c>
      <c r="P2558" s="16" t="s">
        <v>78</v>
      </c>
      <c r="Q2558" s="16" t="s">
        <v>78</v>
      </c>
      <c r="R2558" s="16" t="s">
        <v>78</v>
      </c>
      <c r="S2558" s="16" t="s">
        <v>79</v>
      </c>
      <c r="T2558" s="14" t="s">
        <v>80</v>
      </c>
      <c r="U2558" s="13" t="s">
        <v>1859</v>
      </c>
      <c r="V2558" s="14" t="s">
        <v>1860</v>
      </c>
      <c r="W2558" s="13" t="s">
        <v>73</v>
      </c>
      <c r="X2558" s="17" t="s">
        <v>909</v>
      </c>
      <c r="Y2558" s="14">
        <v>750</v>
      </c>
      <c r="Z2558" s="14" t="s">
        <v>909</v>
      </c>
      <c r="AA2558" s="13" t="s">
        <v>99</v>
      </c>
      <c r="AB2558" s="18" t="s">
        <v>100</v>
      </c>
      <c r="AC2558" s="4">
        <f t="shared" si="390"/>
        <v>1</v>
      </c>
      <c r="AD2558" s="2">
        <f>IF(COUNTIF(D$2:D2558,D2558)&gt;1,0,1)</f>
        <v>0</v>
      </c>
      <c r="AG2558" s="2">
        <f t="shared" si="391"/>
        <v>0</v>
      </c>
      <c r="AH2558" s="2">
        <f t="shared" si="397"/>
        <v>0</v>
      </c>
      <c r="AI2558" s="2">
        <f t="shared" si="392"/>
        <v>0</v>
      </c>
      <c r="AJ2558" s="44" t="str">
        <f t="shared" si="393"/>
        <v>AS49997830968640Z</v>
      </c>
      <c r="AK2558" s="2">
        <f>IF(COUNTIF(AJ$2:AJ2558,AJ2558)&gt;1,0,1)</f>
        <v>1</v>
      </c>
      <c r="AL2558" s="2">
        <f t="shared" si="394"/>
        <v>0</v>
      </c>
      <c r="AM2558" s="2">
        <f t="shared" si="395"/>
        <v>0</v>
      </c>
      <c r="AN2558" s="2">
        <f t="shared" si="396"/>
        <v>0</v>
      </c>
      <c r="AO2558" s="2" t="str">
        <f>VLOOKUP(D2558,'[1]Matriculados PD 2015_2019'!$D:$F,3,0)</f>
        <v>completo</v>
      </c>
      <c r="AP2558" s="2">
        <f t="shared" si="398"/>
        <v>0</v>
      </c>
      <c r="AQ2558" s="2">
        <f t="shared" si="399"/>
        <v>0</v>
      </c>
    </row>
    <row r="2559" spans="1:43">
      <c r="A2559">
        <v>539</v>
      </c>
      <c r="B2559" s="6" t="s">
        <v>901</v>
      </c>
      <c r="C2559" s="7" t="s">
        <v>120</v>
      </c>
      <c r="D2559" s="7" t="s">
        <v>1856</v>
      </c>
      <c r="E2559" s="7">
        <v>20077670</v>
      </c>
      <c r="F2559" s="7">
        <v>102490</v>
      </c>
      <c r="G2559" s="8" t="s">
        <v>1857</v>
      </c>
      <c r="H2559" s="7" t="s">
        <v>73</v>
      </c>
      <c r="I2559" s="7" t="s">
        <v>120</v>
      </c>
      <c r="J2559" s="8" t="s">
        <v>75</v>
      </c>
      <c r="K2559" s="8" t="s">
        <v>1858</v>
      </c>
      <c r="L2559" s="7">
        <v>2019</v>
      </c>
      <c r="M2559" s="9">
        <v>43899</v>
      </c>
      <c r="N2559" s="10" t="s">
        <v>77</v>
      </c>
      <c r="O2559" s="10">
        <v>0</v>
      </c>
      <c r="P2559" s="10" t="s">
        <v>78</v>
      </c>
      <c r="Q2559" s="10" t="s">
        <v>78</v>
      </c>
      <c r="R2559" s="10" t="s">
        <v>78</v>
      </c>
      <c r="S2559" s="10" t="s">
        <v>79</v>
      </c>
      <c r="T2559" s="8" t="s">
        <v>90</v>
      </c>
      <c r="U2559" s="7" t="s">
        <v>910</v>
      </c>
      <c r="V2559" s="8" t="s">
        <v>911</v>
      </c>
      <c r="W2559" s="7" t="s">
        <v>73</v>
      </c>
      <c r="X2559" s="11" t="s">
        <v>909</v>
      </c>
      <c r="Y2559" s="8">
        <v>750</v>
      </c>
      <c r="Z2559" s="8" t="s">
        <v>909</v>
      </c>
      <c r="AA2559" s="7" t="s">
        <v>99</v>
      </c>
      <c r="AB2559" s="12" t="s">
        <v>100</v>
      </c>
      <c r="AC2559" s="4">
        <f t="shared" si="390"/>
        <v>1</v>
      </c>
      <c r="AD2559" s="2">
        <f>IF(COUNTIF(D$2:D2559,D2559)&gt;1,0,1)</f>
        <v>0</v>
      </c>
      <c r="AG2559" s="2">
        <f t="shared" si="391"/>
        <v>0</v>
      </c>
      <c r="AH2559" s="2">
        <f t="shared" si="397"/>
        <v>0</v>
      </c>
      <c r="AI2559" s="2">
        <f t="shared" si="392"/>
        <v>0</v>
      </c>
      <c r="AJ2559" s="44" t="str">
        <f t="shared" si="393"/>
        <v>AS49997830428928C</v>
      </c>
      <c r="AK2559" s="2">
        <f>IF(COUNTIF(AJ$2:AJ2559,AJ2559)&gt;1,0,1)</f>
        <v>0</v>
      </c>
      <c r="AL2559" s="2">
        <f t="shared" si="394"/>
        <v>0</v>
      </c>
      <c r="AM2559" s="2">
        <f t="shared" si="395"/>
        <v>0</v>
      </c>
      <c r="AN2559" s="2">
        <f t="shared" si="396"/>
        <v>0</v>
      </c>
      <c r="AO2559" s="2" t="str">
        <f>VLOOKUP(D2559,'[1]Matriculados PD 2015_2019'!$D:$F,3,0)</f>
        <v>completo</v>
      </c>
      <c r="AP2559" s="2">
        <f t="shared" si="398"/>
        <v>0</v>
      </c>
      <c r="AQ2559" s="2">
        <f t="shared" si="399"/>
        <v>0</v>
      </c>
    </row>
    <row r="2560" spans="1:43">
      <c r="A2560">
        <v>540</v>
      </c>
      <c r="B2560" s="5" t="s">
        <v>989</v>
      </c>
      <c r="C2560" s="13" t="s">
        <v>120</v>
      </c>
      <c r="D2560" s="13" t="s">
        <v>1941</v>
      </c>
      <c r="E2560" s="13">
        <v>20010441</v>
      </c>
      <c r="F2560" s="13">
        <v>102491</v>
      </c>
      <c r="G2560" s="14" t="s">
        <v>1942</v>
      </c>
      <c r="H2560" s="13" t="s">
        <v>83</v>
      </c>
      <c r="I2560" s="13" t="s">
        <v>569</v>
      </c>
      <c r="J2560" s="14" t="s">
        <v>75</v>
      </c>
      <c r="K2560" s="14" t="s">
        <v>1943</v>
      </c>
      <c r="L2560" s="13">
        <v>2019</v>
      </c>
      <c r="M2560" s="15">
        <v>43861</v>
      </c>
      <c r="N2560" s="16" t="s">
        <v>77</v>
      </c>
      <c r="O2560" s="16">
        <v>0</v>
      </c>
      <c r="P2560" s="16" t="s">
        <v>78</v>
      </c>
      <c r="Q2560" s="16" t="s">
        <v>78</v>
      </c>
      <c r="R2560" s="16" t="s">
        <v>78</v>
      </c>
      <c r="S2560" s="16" t="s">
        <v>78</v>
      </c>
      <c r="T2560" s="14" t="s">
        <v>80</v>
      </c>
      <c r="U2560" s="13" t="s">
        <v>1944</v>
      </c>
      <c r="V2560" s="14" t="s">
        <v>1945</v>
      </c>
      <c r="W2560" s="13" t="s">
        <v>83</v>
      </c>
      <c r="X2560" s="17" t="s">
        <v>116</v>
      </c>
      <c r="Y2560" s="14">
        <v>500</v>
      </c>
      <c r="Z2560" s="14" t="s">
        <v>117</v>
      </c>
      <c r="AA2560" s="13" t="s">
        <v>107</v>
      </c>
      <c r="AB2560" s="18" t="s">
        <v>108</v>
      </c>
      <c r="AC2560" s="4">
        <f t="shared" si="390"/>
        <v>1</v>
      </c>
      <c r="AD2560" s="2">
        <f>IF(COUNTIF(D$2:D2560,D2560)&gt;1,0,1)</f>
        <v>1</v>
      </c>
      <c r="AG2560" s="2">
        <f t="shared" si="391"/>
        <v>0</v>
      </c>
      <c r="AH2560" s="2">
        <f t="shared" si="397"/>
        <v>0</v>
      </c>
      <c r="AI2560" s="2">
        <f t="shared" si="392"/>
        <v>1</v>
      </c>
      <c r="AJ2560" s="44" t="str">
        <f t="shared" si="393"/>
        <v>F2982343244276323N</v>
      </c>
      <c r="AK2560" s="2">
        <f>IF(COUNTIF(AJ$2:AJ2560,AJ2560)&gt;1,0,1)</f>
        <v>1</v>
      </c>
      <c r="AL2560" s="2">
        <f t="shared" si="394"/>
        <v>0</v>
      </c>
      <c r="AM2560" s="2">
        <f t="shared" si="395"/>
        <v>0</v>
      </c>
      <c r="AN2560" s="2">
        <f t="shared" si="396"/>
        <v>1</v>
      </c>
      <c r="AO2560" s="2" t="str">
        <f>VLOOKUP(D2560,'[1]Matriculados PD 2015_2019'!$D:$F,3,0)</f>
        <v>completo</v>
      </c>
      <c r="AP2560" s="2">
        <f t="shared" si="398"/>
        <v>1</v>
      </c>
      <c r="AQ2560" s="2">
        <f t="shared" si="399"/>
        <v>0</v>
      </c>
    </row>
    <row r="2561" spans="1:43">
      <c r="A2561">
        <v>540</v>
      </c>
      <c r="B2561" s="6" t="s">
        <v>989</v>
      </c>
      <c r="C2561" s="7" t="s">
        <v>120</v>
      </c>
      <c r="D2561" s="7" t="s">
        <v>1941</v>
      </c>
      <c r="E2561" s="7">
        <v>20010441</v>
      </c>
      <c r="F2561" s="7">
        <v>102491</v>
      </c>
      <c r="G2561" s="8" t="s">
        <v>1942</v>
      </c>
      <c r="H2561" s="7" t="s">
        <v>83</v>
      </c>
      <c r="I2561" s="7" t="s">
        <v>569</v>
      </c>
      <c r="J2561" s="8" t="s">
        <v>75</v>
      </c>
      <c r="K2561" s="8" t="s">
        <v>1943</v>
      </c>
      <c r="L2561" s="7">
        <v>2019</v>
      </c>
      <c r="M2561" s="9">
        <v>43861</v>
      </c>
      <c r="N2561" s="10" t="s">
        <v>77</v>
      </c>
      <c r="O2561" s="10">
        <v>0</v>
      </c>
      <c r="P2561" s="10" t="s">
        <v>78</v>
      </c>
      <c r="Q2561" s="10" t="s">
        <v>78</v>
      </c>
      <c r="R2561" s="10" t="s">
        <v>78</v>
      </c>
      <c r="S2561" s="10" t="s">
        <v>78</v>
      </c>
      <c r="T2561" s="8" t="s">
        <v>90</v>
      </c>
      <c r="U2561" s="7" t="s">
        <v>1944</v>
      </c>
      <c r="V2561" s="8" t="s">
        <v>1945</v>
      </c>
      <c r="W2561" s="7" t="s">
        <v>83</v>
      </c>
      <c r="X2561" s="11" t="s">
        <v>116</v>
      </c>
      <c r="Y2561" s="8">
        <v>500</v>
      </c>
      <c r="Z2561" s="8" t="s">
        <v>117</v>
      </c>
      <c r="AA2561" s="7" t="s">
        <v>107</v>
      </c>
      <c r="AB2561" s="12" t="s">
        <v>108</v>
      </c>
      <c r="AC2561" s="4">
        <f t="shared" si="390"/>
        <v>1</v>
      </c>
      <c r="AD2561" s="2">
        <f>IF(COUNTIF(D$2:D2561,D2561)&gt;1,0,1)</f>
        <v>0</v>
      </c>
      <c r="AG2561" s="2">
        <f t="shared" si="391"/>
        <v>0</v>
      </c>
      <c r="AH2561" s="2">
        <f t="shared" si="397"/>
        <v>0</v>
      </c>
      <c r="AI2561" s="2">
        <f t="shared" si="392"/>
        <v>0</v>
      </c>
      <c r="AJ2561" s="44" t="str">
        <f t="shared" si="393"/>
        <v>F2982343244276323N</v>
      </c>
      <c r="AK2561" s="2">
        <f>IF(COUNTIF(AJ$2:AJ2561,AJ2561)&gt;1,0,1)</f>
        <v>0</v>
      </c>
      <c r="AL2561" s="2">
        <f t="shared" si="394"/>
        <v>0</v>
      </c>
      <c r="AM2561" s="2">
        <f t="shared" si="395"/>
        <v>0</v>
      </c>
      <c r="AN2561" s="2">
        <f t="shared" si="396"/>
        <v>0</v>
      </c>
      <c r="AO2561" s="2" t="str">
        <f>VLOOKUP(D2561,'[1]Matriculados PD 2015_2019'!$D:$F,3,0)</f>
        <v>completo</v>
      </c>
      <c r="AP2561" s="2">
        <f t="shared" si="398"/>
        <v>0</v>
      </c>
      <c r="AQ2561" s="2">
        <f t="shared" si="399"/>
        <v>0</v>
      </c>
    </row>
    <row r="2562" spans="1:43">
      <c r="A2562">
        <v>533</v>
      </c>
      <c r="B2562" s="6" t="s">
        <v>594</v>
      </c>
      <c r="C2562" s="7" t="s">
        <v>120</v>
      </c>
      <c r="D2562" s="7" t="s">
        <v>1482</v>
      </c>
      <c r="E2562" s="7">
        <v>20100910</v>
      </c>
      <c r="F2562" s="7">
        <v>102484</v>
      </c>
      <c r="G2562" s="8" t="s">
        <v>1483</v>
      </c>
      <c r="H2562" s="7" t="s">
        <v>83</v>
      </c>
      <c r="I2562" s="7" t="s">
        <v>1484</v>
      </c>
      <c r="J2562" s="8" t="s">
        <v>75</v>
      </c>
      <c r="K2562" s="8" t="s">
        <v>1485</v>
      </c>
      <c r="L2562" s="7">
        <v>2019</v>
      </c>
      <c r="M2562" s="9">
        <v>44028</v>
      </c>
      <c r="N2562" s="10" t="s">
        <v>113</v>
      </c>
      <c r="O2562" s="10">
        <v>0</v>
      </c>
      <c r="P2562" s="10" t="s">
        <v>78</v>
      </c>
      <c r="Q2562" s="10" t="s">
        <v>79</v>
      </c>
      <c r="R2562" s="10" t="s">
        <v>78</v>
      </c>
      <c r="S2562" s="10" t="s">
        <v>78</v>
      </c>
      <c r="T2562" s="8" t="s">
        <v>80</v>
      </c>
      <c r="U2562" s="7" t="s">
        <v>1468</v>
      </c>
      <c r="V2562" s="8" t="s">
        <v>1469</v>
      </c>
      <c r="W2562" s="7" t="s">
        <v>83</v>
      </c>
      <c r="X2562" s="11" t="s">
        <v>1466</v>
      </c>
      <c r="Y2562" s="8">
        <v>35</v>
      </c>
      <c r="Z2562" s="8" t="s">
        <v>1467</v>
      </c>
      <c r="AA2562" s="7" t="s">
        <v>107</v>
      </c>
      <c r="AB2562" s="12" t="s">
        <v>108</v>
      </c>
      <c r="AC2562" s="4">
        <f t="shared" ref="AC2562:AC2569" si="400">IF(N2562="","SIN NOTA",IF(N2562="NP","NP",1))</f>
        <v>1</v>
      </c>
      <c r="AD2562" s="2">
        <f>IF(COUNTIF(D$2:D2562,D2562)&gt;1,0,1)</f>
        <v>1</v>
      </c>
      <c r="AG2562" s="2">
        <f t="shared" ref="AG2562:AG2569" si="401">IF(AD2562=1,IF(Q2562="S",1,0),0)</f>
        <v>1</v>
      </c>
      <c r="AH2562" s="2">
        <f t="shared" si="397"/>
        <v>0</v>
      </c>
      <c r="AI2562" s="2">
        <f t="shared" ref="AI2562:AI2569" si="402">IF(AD2562=1,IF(N2562="Y",1,0),0)</f>
        <v>0</v>
      </c>
      <c r="AJ2562" s="44" t="str">
        <f t="shared" ref="AJ2562:AJ2569" si="403">D2562&amp;U2562</f>
        <v>AN362694526487222P</v>
      </c>
      <c r="AK2562" s="2">
        <f>IF(COUNTIF(AJ$2:AJ2562,AJ2562)&gt;1,0,1)</f>
        <v>1</v>
      </c>
      <c r="AL2562" s="2">
        <f t="shared" ref="AL2562:AL2569" si="404">IF(AD2562=1,IF(SUMIF(D:D,D2562,AK:AK)&gt;1,1,0),0)</f>
        <v>1</v>
      </c>
      <c r="AM2562" s="2">
        <f t="shared" ref="AM2562:AM2569" si="405">IF(AD2562=1,IF(S2562="S",1,0),0)</f>
        <v>0</v>
      </c>
      <c r="AN2562" s="2">
        <f t="shared" ref="AN2562:AN2569" si="406">IF(AD2562=1,IF(I2562="E",0,1),0)</f>
        <v>1</v>
      </c>
      <c r="AO2562" s="2" t="str">
        <f>VLOOKUP(D2562,'[1]Matriculados PD 2015_2019'!$D:$F,3,0)</f>
        <v>completo</v>
      </c>
      <c r="AP2562" s="2">
        <f t="shared" si="398"/>
        <v>1</v>
      </c>
      <c r="AQ2562" s="2">
        <f t="shared" si="399"/>
        <v>0</v>
      </c>
    </row>
    <row r="2563" spans="1:43">
      <c r="A2563">
        <v>533</v>
      </c>
      <c r="B2563" s="5" t="s">
        <v>594</v>
      </c>
      <c r="C2563" s="13" t="s">
        <v>120</v>
      </c>
      <c r="D2563" s="13" t="s">
        <v>1482</v>
      </c>
      <c r="E2563" s="13">
        <v>20100910</v>
      </c>
      <c r="F2563" s="13">
        <v>102484</v>
      </c>
      <c r="G2563" s="14" t="s">
        <v>1483</v>
      </c>
      <c r="H2563" s="13" t="s">
        <v>83</v>
      </c>
      <c r="I2563" s="13" t="s">
        <v>1484</v>
      </c>
      <c r="J2563" s="14" t="s">
        <v>75</v>
      </c>
      <c r="K2563" s="14" t="s">
        <v>1485</v>
      </c>
      <c r="L2563" s="13">
        <v>2019</v>
      </c>
      <c r="M2563" s="15">
        <v>44028</v>
      </c>
      <c r="N2563" s="16" t="s">
        <v>113</v>
      </c>
      <c r="O2563" s="16">
        <v>0</v>
      </c>
      <c r="P2563" s="16" t="s">
        <v>78</v>
      </c>
      <c r="Q2563" s="16" t="s">
        <v>79</v>
      </c>
      <c r="R2563" s="16" t="s">
        <v>78</v>
      </c>
      <c r="S2563" s="16" t="s">
        <v>78</v>
      </c>
      <c r="T2563" s="14" t="s">
        <v>80</v>
      </c>
      <c r="U2563" s="13" t="s">
        <v>1486</v>
      </c>
      <c r="V2563" s="14" t="s">
        <v>1487</v>
      </c>
      <c r="W2563" s="13" t="s">
        <v>83</v>
      </c>
      <c r="X2563" s="17" t="s">
        <v>1466</v>
      </c>
      <c r="Y2563" s="14">
        <v>35</v>
      </c>
      <c r="Z2563" s="14" t="s">
        <v>1467</v>
      </c>
      <c r="AA2563" s="13" t="s">
        <v>107</v>
      </c>
      <c r="AB2563" s="18" t="s">
        <v>108</v>
      </c>
      <c r="AC2563" s="4">
        <f t="shared" si="400"/>
        <v>1</v>
      </c>
      <c r="AD2563" s="2">
        <f>IF(COUNTIF(D$2:D2563,D2563)&gt;1,0,1)</f>
        <v>0</v>
      </c>
      <c r="AG2563" s="2">
        <f t="shared" si="401"/>
        <v>0</v>
      </c>
      <c r="AH2563" s="2">
        <f t="shared" ref="AH2563:AH2569" si="407">IF(AD2563=1,IF(R2563="S",1,0),0)</f>
        <v>0</v>
      </c>
      <c r="AI2563" s="2">
        <f t="shared" si="402"/>
        <v>0</v>
      </c>
      <c r="AJ2563" s="44" t="str">
        <f t="shared" si="403"/>
        <v>AN362694530836688J</v>
      </c>
      <c r="AK2563" s="2">
        <f>IF(COUNTIF(AJ$2:AJ2563,AJ2563)&gt;1,0,1)</f>
        <v>1</v>
      </c>
      <c r="AL2563" s="2">
        <f t="shared" si="404"/>
        <v>0</v>
      </c>
      <c r="AM2563" s="2">
        <f t="shared" si="405"/>
        <v>0</v>
      </c>
      <c r="AN2563" s="2">
        <f t="shared" si="406"/>
        <v>0</v>
      </c>
      <c r="AO2563" s="2" t="str">
        <f>VLOOKUP(D2563,'[1]Matriculados PD 2015_2019'!$D:$F,3,0)</f>
        <v>completo</v>
      </c>
      <c r="AP2563" s="2">
        <f t="shared" ref="AP2563:AP2569" si="408">IF(AD2563=1,IF(AO2563="completo",1,0),0)</f>
        <v>0</v>
      </c>
      <c r="AQ2563" s="2">
        <f t="shared" ref="AQ2563:AQ2569" si="409">IF(AD2563=1,IF(AO2563="parcial",1,0),0)</f>
        <v>0</v>
      </c>
    </row>
    <row r="2564" spans="1:43">
      <c r="A2564">
        <v>533</v>
      </c>
      <c r="B2564" s="6" t="s">
        <v>594</v>
      </c>
      <c r="C2564" s="7" t="s">
        <v>120</v>
      </c>
      <c r="D2564" s="7" t="s">
        <v>1482</v>
      </c>
      <c r="E2564" s="7">
        <v>20100910</v>
      </c>
      <c r="F2564" s="7">
        <v>102484</v>
      </c>
      <c r="G2564" s="8" t="s">
        <v>1483</v>
      </c>
      <c r="H2564" s="7" t="s">
        <v>83</v>
      </c>
      <c r="I2564" s="7" t="s">
        <v>1484</v>
      </c>
      <c r="J2564" s="8" t="s">
        <v>75</v>
      </c>
      <c r="K2564" s="8" t="s">
        <v>1485</v>
      </c>
      <c r="L2564" s="7">
        <v>2019</v>
      </c>
      <c r="M2564" s="9">
        <v>44028</v>
      </c>
      <c r="N2564" s="10" t="s">
        <v>113</v>
      </c>
      <c r="O2564" s="10">
        <v>0</v>
      </c>
      <c r="P2564" s="10" t="s">
        <v>78</v>
      </c>
      <c r="Q2564" s="10" t="s">
        <v>79</v>
      </c>
      <c r="R2564" s="10" t="s">
        <v>78</v>
      </c>
      <c r="S2564" s="10" t="s">
        <v>78</v>
      </c>
      <c r="T2564" s="8" t="s">
        <v>90</v>
      </c>
      <c r="U2564" s="7" t="s">
        <v>1468</v>
      </c>
      <c r="V2564" s="8" t="s">
        <v>1469</v>
      </c>
      <c r="W2564" s="7" t="s">
        <v>83</v>
      </c>
      <c r="X2564" s="11" t="s">
        <v>1466</v>
      </c>
      <c r="Y2564" s="8">
        <v>35</v>
      </c>
      <c r="Z2564" s="8" t="s">
        <v>1467</v>
      </c>
      <c r="AA2564" s="7" t="s">
        <v>107</v>
      </c>
      <c r="AB2564" s="12" t="s">
        <v>108</v>
      </c>
      <c r="AC2564" s="4">
        <f t="shared" si="400"/>
        <v>1</v>
      </c>
      <c r="AD2564" s="2">
        <f>IF(COUNTIF(D$2:D2564,D2564)&gt;1,0,1)</f>
        <v>0</v>
      </c>
      <c r="AG2564" s="2">
        <f t="shared" si="401"/>
        <v>0</v>
      </c>
      <c r="AH2564" s="2">
        <f t="shared" si="407"/>
        <v>0</v>
      </c>
      <c r="AI2564" s="2">
        <f t="shared" si="402"/>
        <v>0</v>
      </c>
      <c r="AJ2564" s="44" t="str">
        <f t="shared" si="403"/>
        <v>AN362694526487222P</v>
      </c>
      <c r="AK2564" s="2">
        <f>IF(COUNTIF(AJ$2:AJ2564,AJ2564)&gt;1,0,1)</f>
        <v>0</v>
      </c>
      <c r="AL2564" s="2">
        <f t="shared" si="404"/>
        <v>0</v>
      </c>
      <c r="AM2564" s="2">
        <f t="shared" si="405"/>
        <v>0</v>
      </c>
      <c r="AN2564" s="2">
        <f t="shared" si="406"/>
        <v>0</v>
      </c>
      <c r="AO2564" s="2" t="str">
        <f>VLOOKUP(D2564,'[1]Matriculados PD 2015_2019'!$D:$F,3,0)</f>
        <v>completo</v>
      </c>
      <c r="AP2564" s="2">
        <f t="shared" si="408"/>
        <v>0</v>
      </c>
      <c r="AQ2564" s="2">
        <f t="shared" si="409"/>
        <v>0</v>
      </c>
    </row>
    <row r="2565" spans="1:43">
      <c r="A2565">
        <v>537</v>
      </c>
      <c r="B2565" s="6" t="s">
        <v>807</v>
      </c>
      <c r="C2565" s="7" t="s">
        <v>91</v>
      </c>
      <c r="D2565" s="7" t="s">
        <v>1686</v>
      </c>
      <c r="E2565" s="7">
        <v>20088814</v>
      </c>
      <c r="F2565" s="7">
        <v>102488</v>
      </c>
      <c r="G2565" s="8" t="s">
        <v>1687</v>
      </c>
      <c r="H2565" s="7" t="s">
        <v>73</v>
      </c>
      <c r="I2565" s="7" t="s">
        <v>301</v>
      </c>
      <c r="J2565" s="8" t="s">
        <v>75</v>
      </c>
      <c r="K2565" s="8" t="s">
        <v>1688</v>
      </c>
      <c r="L2565" s="7">
        <v>2019</v>
      </c>
      <c r="M2565" s="9">
        <v>43875</v>
      </c>
      <c r="N2565" s="10" t="s">
        <v>113</v>
      </c>
      <c r="O2565" s="10">
        <v>0</v>
      </c>
      <c r="P2565" s="10" t="s">
        <v>78</v>
      </c>
      <c r="Q2565" s="10" t="s">
        <v>78</v>
      </c>
      <c r="R2565" s="10" t="s">
        <v>78</v>
      </c>
      <c r="S2565" s="10" t="s">
        <v>78</v>
      </c>
      <c r="T2565" s="8" t="s">
        <v>80</v>
      </c>
      <c r="U2565" s="7" t="s">
        <v>1689</v>
      </c>
      <c r="V2565" s="8" t="s">
        <v>1690</v>
      </c>
      <c r="W2565" s="7" t="s">
        <v>73</v>
      </c>
      <c r="X2565" s="11" t="s">
        <v>814</v>
      </c>
      <c r="Y2565" s="8">
        <v>345</v>
      </c>
      <c r="Z2565" s="8" t="s">
        <v>815</v>
      </c>
      <c r="AA2565" s="7" t="s">
        <v>781</v>
      </c>
      <c r="AB2565" s="12" t="s">
        <v>782</v>
      </c>
      <c r="AC2565" s="4">
        <f t="shared" si="400"/>
        <v>1</v>
      </c>
      <c r="AD2565" s="2">
        <f>IF(COUNTIF(D$2:D2565,D2565)&gt;1,0,1)</f>
        <v>1</v>
      </c>
      <c r="AG2565" s="2">
        <f t="shared" si="401"/>
        <v>0</v>
      </c>
      <c r="AH2565" s="2">
        <f t="shared" si="407"/>
        <v>0</v>
      </c>
      <c r="AI2565" s="2">
        <f t="shared" si="402"/>
        <v>0</v>
      </c>
      <c r="AJ2565" s="44" t="str">
        <f t="shared" si="403"/>
        <v>AT333678229802490X</v>
      </c>
      <c r="AK2565" s="2">
        <f>IF(COUNTIF(AJ$2:AJ2565,AJ2565)&gt;1,0,1)</f>
        <v>1</v>
      </c>
      <c r="AL2565" s="2">
        <f t="shared" si="404"/>
        <v>0</v>
      </c>
      <c r="AM2565" s="2">
        <f t="shared" si="405"/>
        <v>0</v>
      </c>
      <c r="AN2565" s="2">
        <f t="shared" si="406"/>
        <v>1</v>
      </c>
      <c r="AO2565" s="2" t="str">
        <f>VLOOKUP(D2565,'[1]Matriculados PD 2015_2019'!$D:$F,3,0)</f>
        <v>completo</v>
      </c>
      <c r="AP2565" s="2">
        <f t="shared" si="408"/>
        <v>1</v>
      </c>
      <c r="AQ2565" s="2">
        <f t="shared" si="409"/>
        <v>0</v>
      </c>
    </row>
    <row r="2566" spans="1:43">
      <c r="A2566">
        <v>537</v>
      </c>
      <c r="B2566" s="5" t="s">
        <v>807</v>
      </c>
      <c r="C2566" s="13" t="s">
        <v>91</v>
      </c>
      <c r="D2566" s="13" t="s">
        <v>1686</v>
      </c>
      <c r="E2566" s="13">
        <v>20088814</v>
      </c>
      <c r="F2566" s="13">
        <v>102488</v>
      </c>
      <c r="G2566" s="14" t="s">
        <v>1687</v>
      </c>
      <c r="H2566" s="13" t="s">
        <v>73</v>
      </c>
      <c r="I2566" s="13" t="s">
        <v>301</v>
      </c>
      <c r="J2566" s="14" t="s">
        <v>75</v>
      </c>
      <c r="K2566" s="14" t="s">
        <v>1688</v>
      </c>
      <c r="L2566" s="13">
        <v>2019</v>
      </c>
      <c r="M2566" s="15">
        <v>43875</v>
      </c>
      <c r="N2566" s="16" t="s">
        <v>113</v>
      </c>
      <c r="O2566" s="16">
        <v>0</v>
      </c>
      <c r="P2566" s="16" t="s">
        <v>78</v>
      </c>
      <c r="Q2566" s="16" t="s">
        <v>78</v>
      </c>
      <c r="R2566" s="16" t="s">
        <v>78</v>
      </c>
      <c r="S2566" s="16" t="s">
        <v>78</v>
      </c>
      <c r="T2566" s="14" t="s">
        <v>90</v>
      </c>
      <c r="U2566" s="13" t="s">
        <v>1689</v>
      </c>
      <c r="V2566" s="14" t="s">
        <v>1690</v>
      </c>
      <c r="W2566" s="13" t="s">
        <v>73</v>
      </c>
      <c r="X2566" s="17" t="s">
        <v>814</v>
      </c>
      <c r="Y2566" s="14">
        <v>345</v>
      </c>
      <c r="Z2566" s="14" t="s">
        <v>815</v>
      </c>
      <c r="AA2566" s="13" t="s">
        <v>781</v>
      </c>
      <c r="AB2566" s="18" t="s">
        <v>782</v>
      </c>
      <c r="AC2566" s="4">
        <f t="shared" si="400"/>
        <v>1</v>
      </c>
      <c r="AD2566" s="2">
        <f>IF(COUNTIF(D$2:D2566,D2566)&gt;1,0,1)</f>
        <v>0</v>
      </c>
      <c r="AG2566" s="2">
        <f t="shared" si="401"/>
        <v>0</v>
      </c>
      <c r="AH2566" s="2">
        <f t="shared" si="407"/>
        <v>0</v>
      </c>
      <c r="AI2566" s="2">
        <f t="shared" si="402"/>
        <v>0</v>
      </c>
      <c r="AJ2566" s="44" t="str">
        <f t="shared" si="403"/>
        <v>AT333678229802490X</v>
      </c>
      <c r="AK2566" s="2">
        <f>IF(COUNTIF(AJ$2:AJ2566,AJ2566)&gt;1,0,1)</f>
        <v>0</v>
      </c>
      <c r="AL2566" s="2">
        <f t="shared" si="404"/>
        <v>0</v>
      </c>
      <c r="AM2566" s="2">
        <f t="shared" si="405"/>
        <v>0</v>
      </c>
      <c r="AN2566" s="2">
        <f t="shared" si="406"/>
        <v>0</v>
      </c>
      <c r="AO2566" s="2" t="str">
        <f>VLOOKUP(D2566,'[1]Matriculados PD 2015_2019'!$D:$F,3,0)</f>
        <v>completo</v>
      </c>
      <c r="AP2566" s="2">
        <f t="shared" si="408"/>
        <v>0</v>
      </c>
      <c r="AQ2566" s="2">
        <f t="shared" si="409"/>
        <v>0</v>
      </c>
    </row>
    <row r="2567" spans="1:43">
      <c r="A2567">
        <v>539</v>
      </c>
      <c r="B2567" s="6" t="s">
        <v>901</v>
      </c>
      <c r="C2567" s="7" t="s">
        <v>120</v>
      </c>
      <c r="D2567" s="7" t="s">
        <v>1882</v>
      </c>
      <c r="E2567" s="7">
        <v>20089255</v>
      </c>
      <c r="F2567" s="7">
        <v>102490</v>
      </c>
      <c r="G2567" s="8" t="s">
        <v>1883</v>
      </c>
      <c r="H2567" s="7" t="s">
        <v>83</v>
      </c>
      <c r="I2567" s="7" t="s">
        <v>301</v>
      </c>
      <c r="J2567" s="8" t="s">
        <v>75</v>
      </c>
      <c r="K2567" s="8" t="s">
        <v>1884</v>
      </c>
      <c r="L2567" s="7">
        <v>2019</v>
      </c>
      <c r="M2567" s="9">
        <v>43819</v>
      </c>
      <c r="N2567" s="10" t="s">
        <v>77</v>
      </c>
      <c r="O2567" s="10">
        <v>0</v>
      </c>
      <c r="P2567" s="10" t="s">
        <v>78</v>
      </c>
      <c r="Q2567" s="10" t="s">
        <v>79</v>
      </c>
      <c r="R2567" s="10" t="s">
        <v>78</v>
      </c>
      <c r="S2567" s="10" t="s">
        <v>79</v>
      </c>
      <c r="T2567" s="8" t="s">
        <v>80</v>
      </c>
      <c r="U2567" s="7" t="s">
        <v>948</v>
      </c>
      <c r="V2567" s="8" t="s">
        <v>949</v>
      </c>
      <c r="W2567" s="7" t="s">
        <v>73</v>
      </c>
      <c r="X2567" s="11" t="s">
        <v>950</v>
      </c>
      <c r="Y2567" s="8">
        <v>765</v>
      </c>
      <c r="Z2567" s="8" t="s">
        <v>950</v>
      </c>
      <c r="AA2567" s="7" t="s">
        <v>99</v>
      </c>
      <c r="AB2567" s="12" t="s">
        <v>100</v>
      </c>
      <c r="AC2567" s="4">
        <f t="shared" si="400"/>
        <v>1</v>
      </c>
      <c r="AD2567" s="2">
        <f>IF(COUNTIF(D$2:D2567,D2567)&gt;1,0,1)</f>
        <v>1</v>
      </c>
      <c r="AG2567" s="2">
        <f t="shared" si="401"/>
        <v>1</v>
      </c>
      <c r="AH2567" s="2">
        <f t="shared" si="407"/>
        <v>0</v>
      </c>
      <c r="AI2567" s="2">
        <f t="shared" si="402"/>
        <v>1</v>
      </c>
      <c r="AJ2567" s="44" t="str">
        <f t="shared" si="403"/>
        <v>YB009960203520275X</v>
      </c>
      <c r="AK2567" s="2">
        <f>IF(COUNTIF(AJ$2:AJ2567,AJ2567)&gt;1,0,1)</f>
        <v>1</v>
      </c>
      <c r="AL2567" s="2">
        <f t="shared" si="404"/>
        <v>1</v>
      </c>
      <c r="AM2567" s="2">
        <f t="shared" si="405"/>
        <v>1</v>
      </c>
      <c r="AN2567" s="2">
        <f t="shared" si="406"/>
        <v>1</v>
      </c>
      <c r="AO2567" s="2" t="str">
        <f>VLOOKUP(D2567,'[1]Matriculados PD 2015_2019'!$D:$F,3,0)</f>
        <v>completo</v>
      </c>
      <c r="AP2567" s="2">
        <f t="shared" si="408"/>
        <v>1</v>
      </c>
      <c r="AQ2567" s="2">
        <f t="shared" si="409"/>
        <v>0</v>
      </c>
    </row>
    <row r="2568" spans="1:43">
      <c r="A2568">
        <v>539</v>
      </c>
      <c r="B2568" s="5" t="s">
        <v>901</v>
      </c>
      <c r="C2568" s="13" t="s">
        <v>120</v>
      </c>
      <c r="D2568" s="13" t="s">
        <v>1882</v>
      </c>
      <c r="E2568" s="13">
        <v>20089255</v>
      </c>
      <c r="F2568" s="13">
        <v>102490</v>
      </c>
      <c r="G2568" s="14" t="s">
        <v>1883</v>
      </c>
      <c r="H2568" s="13" t="s">
        <v>83</v>
      </c>
      <c r="I2568" s="13" t="s">
        <v>301</v>
      </c>
      <c r="J2568" s="14" t="s">
        <v>75</v>
      </c>
      <c r="K2568" s="14" t="s">
        <v>1884</v>
      </c>
      <c r="L2568" s="13">
        <v>2019</v>
      </c>
      <c r="M2568" s="15">
        <v>43819</v>
      </c>
      <c r="N2568" s="16" t="s">
        <v>77</v>
      </c>
      <c r="O2568" s="16">
        <v>0</v>
      </c>
      <c r="P2568" s="16" t="s">
        <v>78</v>
      </c>
      <c r="Q2568" s="16" t="s">
        <v>79</v>
      </c>
      <c r="R2568" s="16" t="s">
        <v>78</v>
      </c>
      <c r="S2568" s="16" t="s">
        <v>79</v>
      </c>
      <c r="T2568" s="14" t="s">
        <v>80</v>
      </c>
      <c r="U2568" s="13" t="s">
        <v>1821</v>
      </c>
      <c r="V2568" s="14" t="s">
        <v>1822</v>
      </c>
      <c r="W2568" s="13" t="s">
        <v>83</v>
      </c>
      <c r="X2568" s="17" t="s">
        <v>950</v>
      </c>
      <c r="Y2568" s="14">
        <v>765</v>
      </c>
      <c r="Z2568" s="14" t="s">
        <v>950</v>
      </c>
      <c r="AA2568" s="13" t="s">
        <v>99</v>
      </c>
      <c r="AB2568" s="18" t="s">
        <v>100</v>
      </c>
      <c r="AC2568" s="4">
        <f t="shared" si="400"/>
        <v>1</v>
      </c>
      <c r="AD2568" s="2">
        <f>IF(COUNTIF(D$2:D2568,D2568)&gt;1,0,1)</f>
        <v>0</v>
      </c>
      <c r="AG2568" s="2">
        <f t="shared" si="401"/>
        <v>0</v>
      </c>
      <c r="AH2568" s="2">
        <f t="shared" si="407"/>
        <v>0</v>
      </c>
      <c r="AI2568" s="2">
        <f t="shared" si="402"/>
        <v>0</v>
      </c>
      <c r="AJ2568" s="44" t="str">
        <f t="shared" si="403"/>
        <v>YB009960244362880C</v>
      </c>
      <c r="AK2568" s="2">
        <f>IF(COUNTIF(AJ$2:AJ2568,AJ2568)&gt;1,0,1)</f>
        <v>1</v>
      </c>
      <c r="AL2568" s="2">
        <f t="shared" si="404"/>
        <v>0</v>
      </c>
      <c r="AM2568" s="2">
        <f t="shared" si="405"/>
        <v>0</v>
      </c>
      <c r="AN2568" s="2">
        <f t="shared" si="406"/>
        <v>0</v>
      </c>
      <c r="AO2568" s="2" t="str">
        <f>VLOOKUP(D2568,'[1]Matriculados PD 2015_2019'!$D:$F,3,0)</f>
        <v>completo</v>
      </c>
      <c r="AP2568" s="2">
        <f t="shared" si="408"/>
        <v>0</v>
      </c>
      <c r="AQ2568" s="2">
        <f t="shared" si="409"/>
        <v>0</v>
      </c>
    </row>
    <row r="2569" spans="1:43">
      <c r="A2569">
        <v>539</v>
      </c>
      <c r="B2569" s="64" t="s">
        <v>901</v>
      </c>
      <c r="C2569" s="65" t="s">
        <v>120</v>
      </c>
      <c r="D2569" s="65" t="s">
        <v>1882</v>
      </c>
      <c r="E2569" s="65">
        <v>20089255</v>
      </c>
      <c r="F2569" s="65">
        <v>102490</v>
      </c>
      <c r="G2569" s="66" t="s">
        <v>1883</v>
      </c>
      <c r="H2569" s="65" t="s">
        <v>83</v>
      </c>
      <c r="I2569" s="65" t="s">
        <v>301</v>
      </c>
      <c r="J2569" s="66" t="s">
        <v>75</v>
      </c>
      <c r="K2569" s="66" t="s">
        <v>1884</v>
      </c>
      <c r="L2569" s="65">
        <v>2019</v>
      </c>
      <c r="M2569" s="67">
        <v>43819</v>
      </c>
      <c r="N2569" s="68" t="s">
        <v>77</v>
      </c>
      <c r="O2569" s="68">
        <v>0</v>
      </c>
      <c r="P2569" s="68" t="s">
        <v>78</v>
      </c>
      <c r="Q2569" s="68" t="s">
        <v>79</v>
      </c>
      <c r="R2569" s="68" t="s">
        <v>78</v>
      </c>
      <c r="S2569" s="68" t="s">
        <v>79</v>
      </c>
      <c r="T2569" s="66" t="s">
        <v>90</v>
      </c>
      <c r="U2569" s="65" t="s">
        <v>1821</v>
      </c>
      <c r="V2569" s="66" t="s">
        <v>1822</v>
      </c>
      <c r="W2569" s="65" t="s">
        <v>83</v>
      </c>
      <c r="X2569" s="69" t="s">
        <v>950</v>
      </c>
      <c r="Y2569" s="66">
        <v>765</v>
      </c>
      <c r="Z2569" s="66" t="s">
        <v>950</v>
      </c>
      <c r="AA2569" s="65" t="s">
        <v>99</v>
      </c>
      <c r="AB2569" s="70" t="s">
        <v>100</v>
      </c>
      <c r="AC2569" s="4">
        <f t="shared" si="400"/>
        <v>1</v>
      </c>
      <c r="AD2569" s="2">
        <f>IF(COUNTIF(D$2:D2569,D2569)&gt;1,0,1)</f>
        <v>0</v>
      </c>
      <c r="AG2569" s="2">
        <f t="shared" si="401"/>
        <v>0</v>
      </c>
      <c r="AH2569" s="2">
        <f t="shared" si="407"/>
        <v>0</v>
      </c>
      <c r="AI2569" s="2">
        <f t="shared" si="402"/>
        <v>0</v>
      </c>
      <c r="AJ2569" s="44" t="str">
        <f t="shared" si="403"/>
        <v>YB009960244362880C</v>
      </c>
      <c r="AK2569" s="2">
        <f>IF(COUNTIF(AJ$2:AJ2569,AJ2569)&gt;1,0,1)</f>
        <v>0</v>
      </c>
      <c r="AL2569" s="2">
        <f t="shared" si="404"/>
        <v>0</v>
      </c>
      <c r="AM2569" s="2">
        <f t="shared" si="405"/>
        <v>0</v>
      </c>
      <c r="AN2569" s="2">
        <f t="shared" si="406"/>
        <v>0</v>
      </c>
      <c r="AO2569" s="2" t="str">
        <f>VLOOKUP(D2569,'[1]Matriculados PD 2015_2019'!$D:$F,3,0)</f>
        <v>completo</v>
      </c>
      <c r="AP2569" s="2">
        <f t="shared" si="408"/>
        <v>0</v>
      </c>
      <c r="AQ2569" s="2">
        <f t="shared" si="409"/>
        <v>0</v>
      </c>
    </row>
  </sheetData>
  <autoFilter ref="A1:AQ2569"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2"/>
  <sheetViews>
    <sheetView zoomScale="120" zoomScaleNormal="120" workbookViewId="0">
      <selection activeCell="C15" sqref="C15"/>
    </sheetView>
  </sheetViews>
  <sheetFormatPr baseColWidth="10" defaultColWidth="11.453125" defaultRowHeight="12.5"/>
  <cols>
    <col min="1" max="1" width="12.26953125" style="79" customWidth="1"/>
    <col min="2" max="2" width="53.1796875" style="82" customWidth="1"/>
    <col min="3" max="3" width="51.54296875" style="79" customWidth="1"/>
    <col min="4" max="4" width="16.81640625" style="79" customWidth="1"/>
    <col min="5" max="6" width="11.453125" style="79"/>
    <col min="7" max="7" width="38.81640625" style="79" customWidth="1"/>
    <col min="8" max="16384" width="11.453125" style="79"/>
  </cols>
  <sheetData>
    <row r="1" spans="1:7" ht="13">
      <c r="A1" s="76" t="s">
        <v>4704</v>
      </c>
      <c r="B1" s="89" t="s">
        <v>4743</v>
      </c>
      <c r="C1" s="89" t="s">
        <v>4744</v>
      </c>
      <c r="D1" s="77"/>
      <c r="E1" s="78" t="s">
        <v>4639</v>
      </c>
      <c r="G1" s="134" t="s">
        <v>4750</v>
      </c>
    </row>
    <row r="2" spans="1:7" ht="25">
      <c r="A2" s="81" t="s">
        <v>4743</v>
      </c>
      <c r="B2" s="87" t="s">
        <v>4711</v>
      </c>
      <c r="C2" s="87" t="s">
        <v>4738</v>
      </c>
      <c r="D2" s="83"/>
      <c r="E2" s="82">
        <v>2015</v>
      </c>
      <c r="G2" s="132" t="s">
        <v>4747</v>
      </c>
    </row>
    <row r="3" spans="1:7" ht="25">
      <c r="A3" s="80" t="s">
        <v>4744</v>
      </c>
      <c r="B3" s="88" t="s">
        <v>4713</v>
      </c>
      <c r="C3" s="88" t="s">
        <v>4739</v>
      </c>
      <c r="D3" s="83"/>
      <c r="E3" s="82">
        <v>2016</v>
      </c>
      <c r="G3" s="133" t="s">
        <v>4746</v>
      </c>
    </row>
    <row r="4" spans="1:7" ht="37.5">
      <c r="B4" s="87" t="s">
        <v>4715</v>
      </c>
      <c r="C4" s="87" t="s">
        <v>4716</v>
      </c>
      <c r="D4" s="83"/>
      <c r="E4" s="82">
        <v>2017</v>
      </c>
      <c r="G4" s="132" t="s">
        <v>4660</v>
      </c>
    </row>
    <row r="5" spans="1:7" ht="25">
      <c r="B5" s="88" t="s">
        <v>4717</v>
      </c>
      <c r="C5" s="88" t="s">
        <v>4702</v>
      </c>
      <c r="D5" s="83"/>
      <c r="E5" s="82">
        <v>2018</v>
      </c>
      <c r="G5" s="133" t="s">
        <v>4661</v>
      </c>
    </row>
    <row r="6" spans="1:7" ht="25">
      <c r="B6" s="87" t="s">
        <v>4719</v>
      </c>
      <c r="C6" s="87" t="s">
        <v>4740</v>
      </c>
      <c r="D6" s="83"/>
      <c r="E6" s="82">
        <v>2019</v>
      </c>
      <c r="G6" s="132" t="s">
        <v>4655</v>
      </c>
    </row>
    <row r="7" spans="1:7" ht="25">
      <c r="B7" s="88" t="s">
        <v>4724</v>
      </c>
      <c r="C7" s="88" t="s">
        <v>4708</v>
      </c>
      <c r="D7" s="83"/>
      <c r="G7" s="133" t="s">
        <v>4650</v>
      </c>
    </row>
    <row r="8" spans="1:7" ht="25">
      <c r="B8" s="87" t="s">
        <v>4725</v>
      </c>
      <c r="C8" s="87" t="s">
        <v>4709</v>
      </c>
      <c r="D8" s="83"/>
      <c r="G8" s="132" t="s">
        <v>4651</v>
      </c>
    </row>
    <row r="9" spans="1:7" ht="25">
      <c r="B9" s="88" t="s">
        <v>4730</v>
      </c>
      <c r="C9" s="88" t="s">
        <v>4710</v>
      </c>
      <c r="D9" s="83"/>
      <c r="G9" s="133" t="s">
        <v>4656</v>
      </c>
    </row>
    <row r="10" spans="1:7" ht="25">
      <c r="B10" s="87" t="s">
        <v>4734</v>
      </c>
      <c r="C10" s="87" t="s">
        <v>4714</v>
      </c>
      <c r="D10" s="83"/>
      <c r="G10" s="132" t="s">
        <v>4652</v>
      </c>
    </row>
    <row r="11" spans="1:7" ht="25">
      <c r="B11" s="88" t="s">
        <v>4697</v>
      </c>
      <c r="C11" s="88" t="s">
        <v>4718</v>
      </c>
      <c r="D11" s="83"/>
      <c r="G11" s="133" t="s">
        <v>4653</v>
      </c>
    </row>
    <row r="12" spans="1:7" ht="25">
      <c r="B12" s="87" t="s">
        <v>4703</v>
      </c>
      <c r="C12" s="87" t="s">
        <v>4720</v>
      </c>
      <c r="D12" s="83"/>
      <c r="G12" s="132" t="s">
        <v>4751</v>
      </c>
    </row>
    <row r="13" spans="1:7" ht="25">
      <c r="B13" s="90"/>
      <c r="C13" s="88" t="s">
        <v>4726</v>
      </c>
      <c r="D13" s="83"/>
      <c r="G13" s="133" t="s">
        <v>31</v>
      </c>
    </row>
    <row r="14" spans="1:7" ht="25">
      <c r="B14" s="85"/>
      <c r="C14" s="87" t="s">
        <v>4731</v>
      </c>
      <c r="D14" s="83"/>
      <c r="G14" s="132" t="s">
        <v>32</v>
      </c>
    </row>
    <row r="15" spans="1:7" ht="25">
      <c r="B15" s="86"/>
      <c r="C15" s="88" t="s">
        <v>4732</v>
      </c>
      <c r="D15" s="83"/>
      <c r="G15" s="132" t="s">
        <v>4761</v>
      </c>
    </row>
    <row r="16" spans="1:7" ht="25">
      <c r="B16" s="85"/>
      <c r="C16" s="87" t="s">
        <v>4735</v>
      </c>
      <c r="D16" s="83"/>
    </row>
    <row r="17" spans="2:4">
      <c r="B17" s="86"/>
      <c r="C17" s="88" t="s">
        <v>4736</v>
      </c>
      <c r="D17" s="83"/>
    </row>
    <row r="18" spans="2:4" ht="25">
      <c r="B18" s="85"/>
      <c r="C18" s="87" t="s">
        <v>4737</v>
      </c>
      <c r="D18" s="83"/>
    </row>
    <row r="19" spans="2:4" ht="25">
      <c r="B19" s="86"/>
      <c r="C19" s="88" t="s">
        <v>4721</v>
      </c>
      <c r="D19" s="83"/>
    </row>
    <row r="20" spans="2:4" ht="25">
      <c r="B20" s="85"/>
      <c r="C20" s="87" t="s">
        <v>4723</v>
      </c>
      <c r="D20" s="83"/>
    </row>
    <row r="21" spans="2:4" ht="37.5">
      <c r="B21" s="86"/>
      <c r="C21" s="88" t="s">
        <v>4728</v>
      </c>
      <c r="D21" s="83"/>
    </row>
    <row r="22" spans="2:4" ht="25">
      <c r="B22" s="85"/>
      <c r="C22" s="87" t="s">
        <v>4706</v>
      </c>
      <c r="D22" s="83"/>
    </row>
    <row r="23" spans="2:4">
      <c r="B23" s="86"/>
      <c r="C23" s="88" t="s">
        <v>4712</v>
      </c>
      <c r="D23" s="83"/>
    </row>
    <row r="24" spans="2:4">
      <c r="B24" s="85"/>
      <c r="C24" s="87" t="s">
        <v>4722</v>
      </c>
      <c r="D24" s="83"/>
    </row>
    <row r="25" spans="2:4">
      <c r="B25" s="86"/>
      <c r="C25" s="88" t="s">
        <v>4727</v>
      </c>
      <c r="D25" s="83"/>
    </row>
    <row r="26" spans="2:4">
      <c r="B26" s="85"/>
      <c r="C26" s="87" t="s">
        <v>4729</v>
      </c>
      <c r="D26" s="83"/>
    </row>
    <row r="27" spans="2:4">
      <c r="B27" s="86"/>
      <c r="C27" s="88" t="s">
        <v>4733</v>
      </c>
      <c r="D27" s="83"/>
    </row>
    <row r="28" spans="2:4" ht="25">
      <c r="B28" s="85"/>
      <c r="C28" s="87" t="s">
        <v>4741</v>
      </c>
      <c r="D28" s="83"/>
    </row>
    <row r="29" spans="2:4">
      <c r="B29" s="86"/>
      <c r="C29" s="88" t="s">
        <v>4707</v>
      </c>
      <c r="D29" s="83"/>
    </row>
    <row r="30" spans="2:4">
      <c r="B30" s="85"/>
      <c r="C30" s="87" t="s">
        <v>4705</v>
      </c>
      <c r="D30" s="83"/>
    </row>
    <row r="31" spans="2:4">
      <c r="B31" s="84"/>
      <c r="C31" s="88" t="s">
        <v>4698</v>
      </c>
      <c r="D31" s="83"/>
    </row>
    <row r="32" spans="2:4">
      <c r="D32" s="83"/>
    </row>
    <row r="33" spans="4:4">
      <c r="D33" s="83"/>
    </row>
    <row r="34" spans="4:4">
      <c r="D34" s="83"/>
    </row>
    <row r="35" spans="4:4">
      <c r="D35" s="83"/>
    </row>
    <row r="36" spans="4:4">
      <c r="D36" s="83"/>
    </row>
    <row r="37" spans="4:4">
      <c r="D37" s="83"/>
    </row>
    <row r="38" spans="4:4">
      <c r="D38" s="83"/>
    </row>
    <row r="39" spans="4:4">
      <c r="D39" s="83"/>
    </row>
    <row r="40" spans="4:4">
      <c r="D40" s="83"/>
    </row>
    <row r="41" spans="4:4">
      <c r="D41" s="83"/>
    </row>
    <row r="42" spans="4:4">
      <c r="D42" s="83"/>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4"/>
  <sheetViews>
    <sheetView workbookViewId="0">
      <selection activeCell="C15" sqref="C15"/>
    </sheetView>
  </sheetViews>
  <sheetFormatPr baseColWidth="10" defaultColWidth="10.81640625" defaultRowHeight="14"/>
  <cols>
    <col min="1" max="7" width="10.81640625" style="3"/>
    <col min="8" max="8" width="44.453125" style="3" bestFit="1" customWidth="1"/>
    <col min="9" max="16384" width="10.81640625" style="3"/>
  </cols>
  <sheetData>
    <row r="1" spans="1:17" ht="18.75" customHeight="1">
      <c r="I1" s="22">
        <f>'Tablas control'!E2</f>
        <v>2015</v>
      </c>
      <c r="J1" s="22">
        <f>'Tablas control'!E3</f>
        <v>2016</v>
      </c>
      <c r="K1" s="22">
        <f>'Tablas control'!E4</f>
        <v>2017</v>
      </c>
      <c r="L1" s="22">
        <v>2018</v>
      </c>
      <c r="M1" s="22">
        <f>'Tablas control'!E6</f>
        <v>2019</v>
      </c>
      <c r="N1" s="22">
        <v>2011</v>
      </c>
      <c r="O1" s="22">
        <v>2012</v>
      </c>
      <c r="P1" s="22">
        <v>2013</v>
      </c>
      <c r="Q1" s="22">
        <v>2014</v>
      </c>
    </row>
    <row r="2" spans="1:17" ht="25" customHeight="1">
      <c r="B2" s="45">
        <f>'Tablas control'!E2</f>
        <v>2015</v>
      </c>
      <c r="C2" s="46">
        <f>'Tablas control'!E3</f>
        <v>2016</v>
      </c>
      <c r="D2" s="45">
        <f>'Tablas control'!E4</f>
        <v>2017</v>
      </c>
      <c r="E2" s="46">
        <f>'Tablas control'!E5</f>
        <v>2018</v>
      </c>
      <c r="F2" s="45">
        <f>'Tablas control'!E6</f>
        <v>2019</v>
      </c>
      <c r="H2" s="49" t="s">
        <v>4666</v>
      </c>
      <c r="I2" s="30" t="str">
        <f>I1&amp;"-"&amp;I1+1</f>
        <v>2015-2016</v>
      </c>
      <c r="J2" s="31" t="str">
        <f>J1&amp;"-"&amp;J1+1</f>
        <v>2016-2017</v>
      </c>
      <c r="K2" s="30" t="str">
        <f>K1&amp;"-"&amp;K1+1</f>
        <v>2017-2018</v>
      </c>
      <c r="L2" s="31" t="str">
        <f>L1&amp;"-"&amp;L1+1</f>
        <v>2018-2019</v>
      </c>
      <c r="M2" s="30" t="str">
        <f>M1&amp;"-"&amp;M1+1</f>
        <v>2019-2020</v>
      </c>
      <c r="N2" s="30" t="str">
        <f t="shared" ref="N2:Q2" si="0">N1&amp;"-"&amp;N1+1</f>
        <v>2011-2012</v>
      </c>
      <c r="O2" s="30" t="str">
        <f t="shared" si="0"/>
        <v>2012-2013</v>
      </c>
      <c r="P2" s="30" t="str">
        <f t="shared" si="0"/>
        <v>2013-2014</v>
      </c>
      <c r="Q2" s="30" t="str">
        <f t="shared" si="0"/>
        <v>2014-2015</v>
      </c>
    </row>
    <row r="3" spans="1:17" ht="25" customHeight="1" thickBot="1">
      <c r="A3" s="47" t="s">
        <v>4662</v>
      </c>
      <c r="B3" s="51">
        <f>VLOOKUP('Cuadro de mandos'!$A$8,'Cuadro de mandos'!$C:$H,2,0)</f>
        <v>9.0909090909090912E-2</v>
      </c>
      <c r="C3" s="51">
        <f>VLOOKUP('Cuadro de mandos'!$A$8,'Cuadro de mandos'!$C:$H,3,0)</f>
        <v>0.17391304347826086</v>
      </c>
      <c r="D3" s="51">
        <f>VLOOKUP('Cuadro de mandos'!$A$8,'Cuadro de mandos'!$C:$H,4,0)</f>
        <v>0.17525773195876287</v>
      </c>
      <c r="E3" s="51">
        <f>VLOOKUP('Cuadro de mandos'!$A$8,'Cuadro de mandos'!$C:$H,5,0)</f>
        <v>0.23008849557522124</v>
      </c>
      <c r="F3" s="51">
        <f>VLOOKUP('Cuadro de mandos'!$A$8,'Cuadro de mandos'!$C:$H,6,0)</f>
        <v>0.26400000000000001</v>
      </c>
      <c r="H3" s="21"/>
      <c r="I3" s="42"/>
      <c r="J3" s="42"/>
      <c r="K3" s="42"/>
      <c r="L3" s="42"/>
      <c r="M3" s="42"/>
    </row>
    <row r="4" spans="1:17" ht="25" customHeight="1">
      <c r="A4" s="48" t="s">
        <v>4663</v>
      </c>
      <c r="B4" s="51">
        <f>VLOOKUP('Cuadro de mandos'!$A$8,'Datos grafico'!$H:$M,2,0)</f>
        <v>0.14565070802427513</v>
      </c>
      <c r="C4" s="51">
        <f>VLOOKUP('Cuadro de mandos'!$A$8,'Datos grafico'!$H:$M,3,0)</f>
        <v>0.20242098184263618</v>
      </c>
      <c r="D4" s="51">
        <f>VLOOKUP('Cuadro de mandos'!$A$8,'Datos grafico'!$H:$M,4,0)</f>
        <v>0.24769433465085638</v>
      </c>
      <c r="E4" s="51">
        <f>VLOOKUP('Cuadro de mandos'!$A$8,'Datos grafico'!$H:$M,5,0)</f>
        <v>0.29024390243902437</v>
      </c>
      <c r="F4" s="51">
        <f>VLOOKUP('Cuadro de mandos'!$A$8,'Datos grafico'!$H:$M,6,0)</f>
        <v>0.28390804597701147</v>
      </c>
      <c r="H4" s="26" t="s">
        <v>2</v>
      </c>
      <c r="I4" s="41"/>
      <c r="J4" s="41"/>
      <c r="K4" s="41"/>
      <c r="L4" s="41"/>
      <c r="M4" s="41"/>
    </row>
    <row r="5" spans="1:17">
      <c r="H5" s="27" t="s">
        <v>4</v>
      </c>
      <c r="I5" s="25"/>
      <c r="J5" s="25"/>
      <c r="K5" s="25"/>
      <c r="L5" s="25"/>
      <c r="M5" s="25"/>
    </row>
    <row r="6" spans="1:17">
      <c r="H6" s="28" t="s">
        <v>6</v>
      </c>
      <c r="I6" s="23"/>
      <c r="J6" s="23"/>
      <c r="K6" s="23"/>
      <c r="L6" s="23"/>
      <c r="M6" s="23"/>
    </row>
    <row r="7" spans="1:17">
      <c r="H7" s="27" t="s">
        <v>5</v>
      </c>
      <c r="I7" s="25"/>
      <c r="J7" s="25"/>
      <c r="K7" s="25"/>
      <c r="L7" s="25"/>
      <c r="M7" s="25"/>
    </row>
    <row r="8" spans="1:17">
      <c r="H8" s="28" t="s">
        <v>4657</v>
      </c>
      <c r="I8" s="71">
        <f>'Nuevo ingreso'!H31</f>
        <v>428</v>
      </c>
      <c r="J8" s="71">
        <f>'Nuevo ingreso'!I31</f>
        <v>375</v>
      </c>
      <c r="K8" s="71">
        <f>'Nuevo ingreso'!J31</f>
        <v>429</v>
      </c>
      <c r="L8" s="71">
        <f>'Nuevo ingreso'!K31</f>
        <v>344</v>
      </c>
      <c r="M8" s="71">
        <f>'Nuevo ingreso'!L31</f>
        <v>435</v>
      </c>
      <c r="N8" s="71">
        <f>'Nuevo ingreso'!D31</f>
        <v>66</v>
      </c>
      <c r="O8" s="71">
        <f>'Nuevo ingreso'!E31</f>
        <v>49</v>
      </c>
      <c r="P8" s="71">
        <f>'Nuevo ingreso'!F31</f>
        <v>322</v>
      </c>
      <c r="Q8" s="71">
        <f>'Nuevo ingreso'!G31</f>
        <v>291</v>
      </c>
    </row>
    <row r="9" spans="1:17">
      <c r="H9" s="27" t="s">
        <v>7</v>
      </c>
      <c r="I9" s="35">
        <f>'Total matriculados'!C45</f>
        <v>1483</v>
      </c>
      <c r="J9" s="35">
        <f>'Total matriculados'!D45</f>
        <v>1487</v>
      </c>
      <c r="K9" s="35">
        <f>'Total matriculados'!E45</f>
        <v>1518</v>
      </c>
      <c r="L9" s="35">
        <f>'Total matriculados'!F45</f>
        <v>1640</v>
      </c>
      <c r="M9" s="35">
        <f>'Total matriculados'!G45</f>
        <v>1740</v>
      </c>
    </row>
    <row r="10" spans="1:17">
      <c r="H10" s="28" t="s">
        <v>8</v>
      </c>
      <c r="I10" s="36">
        <f>Extranjeros!C45</f>
        <v>317</v>
      </c>
      <c r="J10" s="36">
        <f>Extranjeros!D45</f>
        <v>391</v>
      </c>
      <c r="K10" s="36">
        <f>Extranjeros!E45</f>
        <v>465</v>
      </c>
      <c r="L10" s="36">
        <f>Extranjeros!F45</f>
        <v>557</v>
      </c>
      <c r="M10" s="36">
        <f>Extranjeros!G45</f>
        <v>650</v>
      </c>
    </row>
    <row r="11" spans="1:17">
      <c r="H11" s="28" t="s">
        <v>4746</v>
      </c>
      <c r="I11" s="38">
        <f>I10/I9</f>
        <v>0.21375590020229265</v>
      </c>
      <c r="J11" s="38">
        <f t="shared" ref="J11:M11" si="1">J10/J9</f>
        <v>0.2629455279085407</v>
      </c>
      <c r="K11" s="38">
        <f t="shared" si="1"/>
        <v>0.30632411067193677</v>
      </c>
      <c r="L11" s="38">
        <f t="shared" si="1"/>
        <v>0.33963414634146344</v>
      </c>
      <c r="M11" s="38">
        <f t="shared" si="1"/>
        <v>0.37356321839080459</v>
      </c>
    </row>
    <row r="12" spans="1:17">
      <c r="H12" s="27" t="s">
        <v>9</v>
      </c>
      <c r="I12" s="25"/>
      <c r="J12" s="25"/>
      <c r="K12" s="25"/>
      <c r="L12" s="25"/>
      <c r="M12" s="25"/>
    </row>
    <row r="13" spans="1:17">
      <c r="H13" s="28" t="s">
        <v>10</v>
      </c>
      <c r="I13" s="36">
        <f>Parcial!C45</f>
        <v>216</v>
      </c>
      <c r="J13" s="36">
        <f>Parcial!D45</f>
        <v>301</v>
      </c>
      <c r="K13" s="36">
        <f>Parcial!E45</f>
        <v>376</v>
      </c>
      <c r="L13" s="36">
        <f>Parcial!F45</f>
        <v>476</v>
      </c>
      <c r="M13" s="36">
        <f>Parcial!G45</f>
        <v>494</v>
      </c>
    </row>
    <row r="14" spans="1:17">
      <c r="H14" s="28" t="s">
        <v>4747</v>
      </c>
      <c r="I14" s="38">
        <f>I13/I9</f>
        <v>0.14565070802427513</v>
      </c>
      <c r="J14" s="38">
        <f t="shared" ref="J14:M14" si="2">J13/J9</f>
        <v>0.20242098184263618</v>
      </c>
      <c r="K14" s="38">
        <f t="shared" si="2"/>
        <v>0.24769433465085638</v>
      </c>
      <c r="L14" s="38">
        <f t="shared" si="2"/>
        <v>0.29024390243902437</v>
      </c>
      <c r="M14" s="38">
        <f t="shared" si="2"/>
        <v>0.28390804597701147</v>
      </c>
    </row>
    <row r="15" spans="1:17">
      <c r="H15" s="27" t="s">
        <v>11</v>
      </c>
      <c r="I15" s="25"/>
      <c r="J15" s="25"/>
      <c r="K15" s="25"/>
      <c r="L15" s="25"/>
      <c r="M15" s="25"/>
    </row>
    <row r="16" spans="1:17">
      <c r="H16" s="28" t="s">
        <v>12</v>
      </c>
      <c r="I16" s="23"/>
      <c r="J16" s="23"/>
      <c r="K16" s="23"/>
      <c r="L16" s="23"/>
      <c r="M16" s="23"/>
    </row>
    <row r="17" spans="8:13">
      <c r="H17" s="27" t="s">
        <v>13</v>
      </c>
      <c r="I17" s="23"/>
      <c r="J17" s="23"/>
      <c r="K17" s="23"/>
      <c r="L17" s="23"/>
      <c r="M17" s="23"/>
    </row>
    <row r="18" spans="8:13" ht="14.5" thickBot="1">
      <c r="H18" s="27" t="s">
        <v>4640</v>
      </c>
      <c r="I18" s="25"/>
      <c r="J18" s="25"/>
      <c r="K18" s="25"/>
      <c r="L18" s="25"/>
      <c r="M18" s="25"/>
    </row>
    <row r="19" spans="8:13" ht="15.5">
      <c r="H19" s="26" t="s">
        <v>14</v>
      </c>
      <c r="I19" s="23"/>
      <c r="J19" s="23"/>
      <c r="K19" s="23"/>
      <c r="L19" s="23"/>
      <c r="M19" s="23"/>
    </row>
    <row r="20" spans="8:13">
      <c r="H20" s="27" t="s">
        <v>15</v>
      </c>
      <c r="I20" s="25"/>
      <c r="J20" s="25"/>
      <c r="K20" s="25"/>
      <c r="L20" s="25"/>
      <c r="M20" s="25"/>
    </row>
    <row r="21" spans="8:13">
      <c r="H21" s="28" t="s">
        <v>16</v>
      </c>
      <c r="I21" s="23"/>
      <c r="J21" s="23"/>
      <c r="K21" s="23"/>
      <c r="L21" s="23"/>
      <c r="M21" s="23"/>
    </row>
    <row r="22" spans="8:13">
      <c r="H22" s="27" t="s">
        <v>17</v>
      </c>
      <c r="I22" s="25"/>
      <c r="J22" s="25"/>
      <c r="K22" s="25"/>
      <c r="L22" s="25"/>
      <c r="M22" s="25"/>
    </row>
    <row r="23" spans="8:13">
      <c r="H23" s="28" t="s">
        <v>18</v>
      </c>
      <c r="I23" s="23"/>
      <c r="J23" s="23"/>
      <c r="K23" s="23"/>
      <c r="L23" s="23"/>
      <c r="M23" s="23"/>
    </row>
    <row r="24" spans="8:13" ht="14.5" thickBot="1">
      <c r="H24" s="27" t="s">
        <v>19</v>
      </c>
      <c r="I24" s="25"/>
      <c r="J24" s="25"/>
      <c r="K24" s="25"/>
      <c r="L24" s="25"/>
      <c r="M24" s="25"/>
    </row>
    <row r="25" spans="8:13" ht="15.5">
      <c r="H25" s="26" t="s">
        <v>20</v>
      </c>
      <c r="I25" s="41"/>
      <c r="J25" s="41"/>
      <c r="K25" s="41"/>
      <c r="L25" s="41"/>
      <c r="M25" s="41"/>
    </row>
    <row r="26" spans="8:13">
      <c r="H26" s="27" t="s">
        <v>21</v>
      </c>
      <c r="I26" s="50">
        <f>SUMIF('Tesis cursos 2015-2019'!$L:$L,I$1,'Tesis cursos 2015-2019'!$AD:$AD)</f>
        <v>272</v>
      </c>
      <c r="J26" s="50">
        <f>SUMIF('Tesis cursos 2015-2019'!$L:$L,J$1,'Tesis cursos 2015-2019'!$AD:$AD)</f>
        <v>210</v>
      </c>
      <c r="K26" s="50">
        <f>SUMIF('Tesis cursos 2015-2019'!$L:$L,K$1,'Tesis cursos 2015-2019'!$AD:$AD)</f>
        <v>112</v>
      </c>
      <c r="L26" s="50">
        <f>SUMIF('Tesis cursos 2015-2019'!$L:$L,L$1,'Tesis cursos 2015-2019'!$AD:$AD)</f>
        <v>136</v>
      </c>
      <c r="M26" s="50">
        <f>SUMIF('Tesis cursos 2015-2019'!$L:$L,M$1,'Tesis cursos 2015-2019'!$AD:$AD)</f>
        <v>164</v>
      </c>
    </row>
    <row r="27" spans="8:13">
      <c r="H27" s="28" t="s">
        <v>22</v>
      </c>
      <c r="I27" s="36">
        <f>SUMIF('Tesis cursos 2015-2019'!$L:$L,I$1,'Tesis cursos 2015-2019'!$AP:$AP)</f>
        <v>63</v>
      </c>
      <c r="J27" s="36">
        <f>SUMIF('Tesis cursos 2015-2019'!$L:$L,J$1,'Tesis cursos 2015-2019'!$AP:$AP)</f>
        <v>74</v>
      </c>
      <c r="K27" s="36">
        <f>SUMIF('Tesis cursos 2015-2019'!$L:$L,K$1,'Tesis cursos 2015-2019'!$AP:$AP)</f>
        <v>85</v>
      </c>
      <c r="L27" s="36">
        <f>SUMIF('Tesis cursos 2015-2019'!$L:$L,L$1,'Tesis cursos 2015-2019'!$AP:$AP)</f>
        <v>115</v>
      </c>
      <c r="M27" s="36">
        <f>SUMIF('Tesis cursos 2015-2019'!$L:$L,M$1,'Tesis cursos 2015-2019'!$AP:$AP)</f>
        <v>138</v>
      </c>
    </row>
    <row r="28" spans="8:13">
      <c r="H28" s="28" t="s">
        <v>4660</v>
      </c>
      <c r="I28" s="99">
        <f>I27/I26</f>
        <v>0.23161764705882354</v>
      </c>
      <c r="J28" s="99">
        <f t="shared" ref="J28:M28" si="3">J27/J26</f>
        <v>0.35238095238095241</v>
      </c>
      <c r="K28" s="99">
        <f t="shared" si="3"/>
        <v>0.7589285714285714</v>
      </c>
      <c r="L28" s="99">
        <f t="shared" si="3"/>
        <v>0.84558823529411764</v>
      </c>
      <c r="M28" s="99">
        <f t="shared" si="3"/>
        <v>0.84146341463414631</v>
      </c>
    </row>
    <row r="29" spans="8:13">
      <c r="H29" s="27" t="s">
        <v>23</v>
      </c>
      <c r="I29" s="35">
        <f>SUMIF('Tesis cursos 2015-2019'!$L:$L,I$1,'Tesis cursos 2015-2019'!$AQ:$AQ)</f>
        <v>0</v>
      </c>
      <c r="J29" s="35">
        <f>SUMIF('Tesis cursos 2015-2019'!$L:$L,J$1,'Tesis cursos 2015-2019'!$AQ:$AQ)</f>
        <v>5</v>
      </c>
      <c r="K29" s="35">
        <f>SUMIF('Tesis cursos 2015-2019'!$L:$L,K$1,'Tesis cursos 2015-2019'!$AQ:$AQ)</f>
        <v>11</v>
      </c>
      <c r="L29" s="35">
        <f>SUMIF('Tesis cursos 2015-2019'!$L:$L,L$1,'Tesis cursos 2015-2019'!$AQ:$AQ)</f>
        <v>14</v>
      </c>
      <c r="M29" s="35">
        <f>SUMIF('Tesis cursos 2015-2019'!$L:$L,M$1,'Tesis cursos 2015-2019'!$AQ:$AQ)</f>
        <v>19</v>
      </c>
    </row>
    <row r="30" spans="8:13">
      <c r="H30" s="27" t="s">
        <v>4661</v>
      </c>
      <c r="I30" s="37">
        <f>I29/I26</f>
        <v>0</v>
      </c>
      <c r="J30" s="37">
        <f t="shared" ref="J30:M30" si="4">J29/J26</f>
        <v>2.3809523809523808E-2</v>
      </c>
      <c r="K30" s="37">
        <f t="shared" si="4"/>
        <v>9.8214285714285712E-2</v>
      </c>
      <c r="L30" s="37">
        <f t="shared" si="4"/>
        <v>0.10294117647058823</v>
      </c>
      <c r="M30" s="37">
        <f t="shared" si="4"/>
        <v>0.11585365853658537</v>
      </c>
    </row>
    <row r="31" spans="8:13">
      <c r="H31" s="28" t="s">
        <v>24</v>
      </c>
      <c r="I31" s="36">
        <f>SUMIF('Tesis cursos 2015-2019'!$L:$L,I$1,'Tesis cursos 2015-2019'!$AG:$AG)</f>
        <v>52</v>
      </c>
      <c r="J31" s="36">
        <f>SUMIF('Tesis cursos 2015-2019'!$L:$L,J$1,'Tesis cursos 2015-2019'!$AG:$AG)</f>
        <v>68</v>
      </c>
      <c r="K31" s="36">
        <f>SUMIF('Tesis cursos 2015-2019'!$L:$L,K$1,'Tesis cursos 2015-2019'!$AG:$AG)</f>
        <v>40</v>
      </c>
      <c r="L31" s="36">
        <f>SUMIF('Tesis cursos 2015-2019'!$L:$L,L$1,'Tesis cursos 2015-2019'!$AG:$AG)</f>
        <v>64</v>
      </c>
      <c r="M31" s="36">
        <f>SUMIF('Tesis cursos 2015-2019'!$L:$L,M$1,'Tesis cursos 2015-2019'!$AG:$AG)</f>
        <v>69</v>
      </c>
    </row>
    <row r="32" spans="8:13">
      <c r="H32" s="28" t="s">
        <v>4650</v>
      </c>
      <c r="I32" s="38">
        <f>IFERROR(I31/I26,0)</f>
        <v>0.19117647058823528</v>
      </c>
      <c r="J32" s="38">
        <f t="shared" ref="J32:M32" si="5">IFERROR(J31/J26,0)</f>
        <v>0.32380952380952382</v>
      </c>
      <c r="K32" s="38">
        <f t="shared" si="5"/>
        <v>0.35714285714285715</v>
      </c>
      <c r="L32" s="38">
        <f t="shared" si="5"/>
        <v>0.47058823529411764</v>
      </c>
      <c r="M32" s="38">
        <f t="shared" si="5"/>
        <v>0.42073170731707316</v>
      </c>
    </row>
    <row r="33" spans="8:13">
      <c r="H33" s="27" t="s">
        <v>25</v>
      </c>
      <c r="I33" s="35">
        <f>SUMIF('Tesis cursos 2015-2019'!$L:$L,I$1,'Tesis cursos 2015-2019'!$AI:$AI)</f>
        <v>244</v>
      </c>
      <c r="J33" s="35">
        <f>SUMIF('Tesis cursos 2015-2019'!$L:$L,J$1,'Tesis cursos 2015-2019'!$AI:$AI)</f>
        <v>192</v>
      </c>
      <c r="K33" s="35">
        <f>SUMIF('Tesis cursos 2015-2019'!$L:$L,K$1,'Tesis cursos 2015-2019'!$AI:$AI)</f>
        <v>99</v>
      </c>
      <c r="L33" s="35">
        <f>SUMIF('Tesis cursos 2015-2019'!$L:$L,L$1,'Tesis cursos 2015-2019'!$AI:$AI)</f>
        <v>126</v>
      </c>
      <c r="M33" s="35">
        <f>SUMIF('Tesis cursos 2015-2019'!$L:$L,M$1,'Tesis cursos 2015-2019'!$AI:$AI)</f>
        <v>152</v>
      </c>
    </row>
    <row r="34" spans="8:13">
      <c r="H34" s="27" t="s">
        <v>4651</v>
      </c>
      <c r="I34" s="37">
        <f>IFERROR((I33/I26),0)</f>
        <v>0.8970588235294118</v>
      </c>
      <c r="J34" s="37">
        <f t="shared" ref="J34:M34" si="6">IFERROR((J33/J26),0)</f>
        <v>0.91428571428571426</v>
      </c>
      <c r="K34" s="37">
        <f t="shared" si="6"/>
        <v>0.8839285714285714</v>
      </c>
      <c r="L34" s="37">
        <f t="shared" si="6"/>
        <v>0.92647058823529416</v>
      </c>
      <c r="M34" s="37">
        <f t="shared" si="6"/>
        <v>0.92682926829268297</v>
      </c>
    </row>
    <row r="35" spans="8:13">
      <c r="H35" s="28" t="s">
        <v>26</v>
      </c>
      <c r="I35" s="36">
        <f>SUMIF('Tesis cursos 2015-2019'!$L:$L,I$1,'Tesis cursos 2015-2019'!$AL:$AL)</f>
        <v>184</v>
      </c>
      <c r="J35" s="36">
        <f>SUMIF('Tesis cursos 2015-2019'!$L:$L,J$1,'Tesis cursos 2015-2019'!$AL:$AL)</f>
        <v>168</v>
      </c>
      <c r="K35" s="36">
        <f>SUMIF('Tesis cursos 2015-2019'!$L:$L,K$1,'Tesis cursos 2015-2019'!$AL:$AL)</f>
        <v>95</v>
      </c>
      <c r="L35" s="36">
        <f>SUMIF('Tesis cursos 2015-2019'!$L:$L,L$1,'Tesis cursos 2015-2019'!$AL:$AL)</f>
        <v>108</v>
      </c>
      <c r="M35" s="36">
        <f>SUMIF('Tesis cursos 2015-2019'!$L:$L,M$1,'Tesis cursos 2015-2019'!$AL:$AL)</f>
        <v>145</v>
      </c>
    </row>
    <row r="36" spans="8:13">
      <c r="H36" s="28" t="s">
        <v>4652</v>
      </c>
      <c r="I36" s="38">
        <f>IFERROR(I35/I26,0)</f>
        <v>0.67647058823529416</v>
      </c>
      <c r="J36" s="38">
        <f t="shared" ref="J36:M36" si="7">IFERROR(J35/J26,0)</f>
        <v>0.8</v>
      </c>
      <c r="K36" s="38">
        <f t="shared" si="7"/>
        <v>0.8482142857142857</v>
      </c>
      <c r="L36" s="38">
        <f t="shared" si="7"/>
        <v>0.79411764705882348</v>
      </c>
      <c r="M36" s="38">
        <f t="shared" si="7"/>
        <v>0.88414634146341464</v>
      </c>
    </row>
    <row r="37" spans="8:13">
      <c r="H37" s="27" t="s">
        <v>27</v>
      </c>
      <c r="I37" s="39">
        <f>SUMIF('Tesis cursos 2015-2019'!$L:$L,I$1,'Tesis cursos 2015-2019'!$AH:$AH)</f>
        <v>0</v>
      </c>
      <c r="J37" s="39">
        <f>SUMIF('Tesis cursos 2015-2019'!$L:$L,J$1,'Tesis cursos 2015-2019'!$AH:$AH)</f>
        <v>3</v>
      </c>
      <c r="K37" s="39">
        <f>SUMIF('Tesis cursos 2015-2019'!$L:$L,K$1,'Tesis cursos 2015-2019'!$AH:$AH)</f>
        <v>3</v>
      </c>
      <c r="L37" s="39">
        <f>SUMIF('Tesis cursos 2015-2019'!$L:$L,L$1,'Tesis cursos 2015-2019'!$AH:$AH)</f>
        <v>1</v>
      </c>
      <c r="M37" s="39">
        <f>SUMIF('Tesis cursos 2015-2019'!$L:$L,M$1,'Tesis cursos 2015-2019'!$AH:$AH)</f>
        <v>8</v>
      </c>
    </row>
    <row r="38" spans="8:13">
      <c r="H38" s="27" t="s">
        <v>4655</v>
      </c>
      <c r="I38" s="37">
        <f>I37/I26</f>
        <v>0</v>
      </c>
      <c r="J38" s="37">
        <f t="shared" ref="J38:M38" si="8">J37/J26</f>
        <v>1.4285714285714285E-2</v>
      </c>
      <c r="K38" s="37">
        <f t="shared" si="8"/>
        <v>2.6785714285714284E-2</v>
      </c>
      <c r="L38" s="37">
        <f t="shared" si="8"/>
        <v>7.3529411764705881E-3</v>
      </c>
      <c r="M38" s="37">
        <f t="shared" si="8"/>
        <v>4.878048780487805E-2</v>
      </c>
    </row>
    <row r="39" spans="8:13">
      <c r="H39" s="28" t="s">
        <v>4654</v>
      </c>
      <c r="I39" s="36">
        <f>SUMIF('Tesis cursos 2015-2019'!$L:$L,I$1,'Tesis cursos 2015-2019'!$AM:$AM)</f>
        <v>30</v>
      </c>
      <c r="J39" s="36">
        <f>SUMIF('Tesis cursos 2015-2019'!$L:$L,J$1,'Tesis cursos 2015-2019'!$AM:$AM)</f>
        <v>36</v>
      </c>
      <c r="K39" s="36">
        <f>SUMIF('Tesis cursos 2015-2019'!$L:$L,K$1,'Tesis cursos 2015-2019'!$AM:$AM)</f>
        <v>28</v>
      </c>
      <c r="L39" s="36">
        <f>SUMIF('Tesis cursos 2015-2019'!$L:$L,L$1,'Tesis cursos 2015-2019'!$AM:$AM)</f>
        <v>44</v>
      </c>
      <c r="M39" s="36">
        <f>SUMIF('Tesis cursos 2015-2019'!$L:$L,M$1,'Tesis cursos 2015-2019'!$AM:$AM)</f>
        <v>52</v>
      </c>
    </row>
    <row r="40" spans="8:13">
      <c r="H40" s="28" t="s">
        <v>4653</v>
      </c>
      <c r="I40" s="38">
        <f>IFERROR(I39/I26,0)</f>
        <v>0.11029411764705882</v>
      </c>
      <c r="J40" s="38">
        <f t="shared" ref="J40:M40" si="9">IFERROR(J39/J26,0)</f>
        <v>0.17142857142857143</v>
      </c>
      <c r="K40" s="38">
        <f t="shared" si="9"/>
        <v>0.25</v>
      </c>
      <c r="L40" s="38">
        <f t="shared" si="9"/>
        <v>0.3235294117647059</v>
      </c>
      <c r="M40" s="38">
        <f t="shared" si="9"/>
        <v>0.31707317073170732</v>
      </c>
    </row>
    <row r="41" spans="8:13">
      <c r="H41" s="27" t="s">
        <v>28</v>
      </c>
      <c r="I41" s="39">
        <f>SUMIF('Tesis cursos 2015-2019'!$L:$L,I$1,'Tesis cursos 2015-2019'!$AN:$AN)</f>
        <v>82</v>
      </c>
      <c r="J41" s="39">
        <f>SUMIF('Tesis cursos 2015-2019'!$L:$L,J$1,'Tesis cursos 2015-2019'!$AN:$AN)</f>
        <v>36</v>
      </c>
      <c r="K41" s="39">
        <f>SUMIF('Tesis cursos 2015-2019'!$L:$L,K$1,'Tesis cursos 2015-2019'!$AN:$AN)</f>
        <v>24</v>
      </c>
      <c r="L41" s="39">
        <f>SUMIF('Tesis cursos 2015-2019'!$L:$L,L$1,'Tesis cursos 2015-2019'!$AN:$AN)</f>
        <v>29</v>
      </c>
      <c r="M41" s="39">
        <f>SUMIF('Tesis cursos 2015-2019'!$L:$L,M$1,'Tesis cursos 2015-2019'!$AN:$AN)</f>
        <v>28</v>
      </c>
    </row>
    <row r="42" spans="8:13">
      <c r="H42" s="27" t="s">
        <v>4656</v>
      </c>
      <c r="I42" s="40">
        <f>IFERROR(I41/I26,0)</f>
        <v>0.3014705882352941</v>
      </c>
      <c r="J42" s="40">
        <f t="shared" ref="J42:M42" si="10">IFERROR(J41/J26,0)</f>
        <v>0.17142857142857143</v>
      </c>
      <c r="K42" s="40">
        <f t="shared" si="10"/>
        <v>0.21428571428571427</v>
      </c>
      <c r="L42" s="40">
        <f t="shared" si="10"/>
        <v>0.21323529411764705</v>
      </c>
      <c r="M42" s="40">
        <f t="shared" si="10"/>
        <v>0.17073170731707318</v>
      </c>
    </row>
    <row r="43" spans="8:13">
      <c r="H43" s="28" t="s">
        <v>4752</v>
      </c>
      <c r="I43" s="122">
        <f>Exito!I21</f>
        <v>60</v>
      </c>
      <c r="J43" s="122">
        <f>Exito!L21</f>
        <v>41</v>
      </c>
      <c r="K43" s="122">
        <f>Exito!O21</f>
        <v>40</v>
      </c>
      <c r="L43" s="122">
        <f>Exito!R21</f>
        <v>26</v>
      </c>
      <c r="M43" s="122">
        <f>Exito!U21</f>
        <v>30</v>
      </c>
    </row>
    <row r="44" spans="8:13">
      <c r="H44" s="28" t="s">
        <v>4751</v>
      </c>
      <c r="I44" s="40">
        <f>I43/P8</f>
        <v>0.18633540372670807</v>
      </c>
      <c r="J44" s="40">
        <f>J43/Q8</f>
        <v>0.14089347079037801</v>
      </c>
      <c r="K44" s="40">
        <f>K43/I8</f>
        <v>9.3457943925233641E-2</v>
      </c>
      <c r="L44" s="40">
        <f>L43/J8</f>
        <v>6.933333333333333E-2</v>
      </c>
      <c r="M44" s="40">
        <f>M43/K8</f>
        <v>6.9930069930069935E-2</v>
      </c>
    </row>
    <row r="45" spans="8:13">
      <c r="H45" s="27" t="s">
        <v>4753</v>
      </c>
      <c r="I45" s="36">
        <f>Exito!J21</f>
        <v>0</v>
      </c>
      <c r="J45" s="36">
        <f>Exito!M21</f>
        <v>41</v>
      </c>
      <c r="K45" s="36">
        <f>Exito!P21</f>
        <v>22</v>
      </c>
      <c r="L45" s="36">
        <f>Exito!S21</f>
        <v>37</v>
      </c>
      <c r="M45" s="36">
        <f>Exito!V21</f>
        <v>25</v>
      </c>
    </row>
    <row r="46" spans="8:13">
      <c r="H46" s="27" t="s">
        <v>31</v>
      </c>
      <c r="I46" s="38">
        <f>I45/O8</f>
        <v>0</v>
      </c>
      <c r="J46" s="38">
        <f>J45/P8</f>
        <v>0.12732919254658384</v>
      </c>
      <c r="K46" s="38">
        <f>K45/Q8</f>
        <v>7.560137457044673E-2</v>
      </c>
      <c r="L46" s="38">
        <f>L45/I8</f>
        <v>8.6448598130841117E-2</v>
      </c>
      <c r="M46" s="38">
        <f>M45/J8</f>
        <v>6.6666666666666666E-2</v>
      </c>
    </row>
    <row r="47" spans="8:13">
      <c r="H47" s="28" t="s">
        <v>4754</v>
      </c>
      <c r="I47" s="35">
        <f>Exito!K21</f>
        <v>1</v>
      </c>
      <c r="J47" s="35">
        <f>Exito!N21</f>
        <v>0</v>
      </c>
      <c r="K47" s="35">
        <f>Exito!Q21</f>
        <v>47</v>
      </c>
      <c r="L47" s="35">
        <f>Exito!T21</f>
        <v>29</v>
      </c>
      <c r="M47" s="35">
        <f>Exito!W21</f>
        <v>33</v>
      </c>
    </row>
    <row r="48" spans="8:13">
      <c r="H48" s="28" t="s">
        <v>32</v>
      </c>
      <c r="I48" s="38">
        <f>I47/N8</f>
        <v>1.5151515151515152E-2</v>
      </c>
      <c r="J48" s="38">
        <f>J47/O8</f>
        <v>0</v>
      </c>
      <c r="K48" s="38">
        <f>K47/P8</f>
        <v>0.14596273291925466</v>
      </c>
      <c r="L48" s="38">
        <f>L47/Q8</f>
        <v>9.9656357388316158E-2</v>
      </c>
      <c r="M48" s="38">
        <f>M47/I8</f>
        <v>7.7102803738317752E-2</v>
      </c>
    </row>
    <row r="49" spans="8:13">
      <c r="H49" s="28" t="s">
        <v>29</v>
      </c>
      <c r="I49" s="147">
        <f>Exito!C21</f>
        <v>2.1746031746031744</v>
      </c>
      <c r="J49" s="147">
        <f>Exito!D21</f>
        <v>3.3863636363636362</v>
      </c>
      <c r="K49" s="147">
        <f>Exito!E21</f>
        <v>3.7431192660550461</v>
      </c>
      <c r="L49" s="147">
        <f>Exito!F21</f>
        <v>4.4881889763779528</v>
      </c>
      <c r="M49" s="147">
        <f>Exito!G21</f>
        <v>4.9276315789473681</v>
      </c>
    </row>
    <row r="50" spans="8:13">
      <c r="H50" s="27" t="s">
        <v>30</v>
      </c>
      <c r="I50" s="36" t="s">
        <v>4770</v>
      </c>
      <c r="J50" s="148">
        <f>'Duracion media'!I15</f>
        <v>3.6</v>
      </c>
      <c r="K50" s="148">
        <f>'Duracion media'!J15</f>
        <v>4.4545454545454541</v>
      </c>
      <c r="L50" s="148">
        <f>'Duracion media'!K15</f>
        <v>4.4666666666666668</v>
      </c>
      <c r="M50" s="148">
        <f>'Duracion media'!L15</f>
        <v>5.5263157894736841</v>
      </c>
    </row>
    <row r="51" spans="8:13">
      <c r="H51" s="27" t="s">
        <v>33</v>
      </c>
      <c r="I51" s="36" t="s">
        <v>4755</v>
      </c>
      <c r="J51" s="36" t="s">
        <v>4755</v>
      </c>
      <c r="K51" s="36" t="s">
        <v>4755</v>
      </c>
      <c r="L51" s="36" t="s">
        <v>4755</v>
      </c>
      <c r="M51" s="36">
        <f>Abandono!C17</f>
        <v>128</v>
      </c>
    </row>
    <row r="52" spans="8:13">
      <c r="H52" s="129" t="s">
        <v>4761</v>
      </c>
      <c r="I52" s="38" t="s">
        <v>4755</v>
      </c>
      <c r="J52" s="38" t="s">
        <v>4755</v>
      </c>
      <c r="K52" s="38" t="s">
        <v>4755</v>
      </c>
      <c r="L52" s="38" t="s">
        <v>4755</v>
      </c>
      <c r="M52" s="38">
        <f>M51/P8</f>
        <v>0.39751552795031053</v>
      </c>
    </row>
    <row r="53" spans="8:13" ht="14.5" thickBot="1">
      <c r="H53" s="27" t="s">
        <v>34</v>
      </c>
      <c r="I53" s="25"/>
      <c r="J53" s="25"/>
      <c r="K53" s="25"/>
      <c r="L53" s="25"/>
      <c r="M53" s="25"/>
    </row>
    <row r="54" spans="8:13" ht="31">
      <c r="H54" s="26" t="s">
        <v>4659</v>
      </c>
      <c r="I54" s="41"/>
      <c r="J54" s="41"/>
      <c r="K54" s="41"/>
      <c r="L54" s="41"/>
      <c r="M54" s="41"/>
    </row>
    <row r="55" spans="8:13">
      <c r="H55" s="28" t="s">
        <v>4641</v>
      </c>
      <c r="I55" s="25"/>
      <c r="J55" s="25"/>
      <c r="K55" s="25"/>
      <c r="L55" s="25"/>
      <c r="M55" s="25"/>
    </row>
    <row r="56" spans="8:13" ht="14.5" thickBot="1">
      <c r="H56" s="27" t="s">
        <v>4642</v>
      </c>
      <c r="I56" s="23"/>
      <c r="J56" s="23"/>
      <c r="K56" s="23"/>
      <c r="L56" s="23"/>
      <c r="M56" s="23"/>
    </row>
    <row r="57" spans="8:13" ht="15.5">
      <c r="H57" s="26" t="s">
        <v>35</v>
      </c>
      <c r="I57" s="42"/>
      <c r="J57" s="42"/>
      <c r="K57" s="42"/>
      <c r="L57" s="42"/>
      <c r="M57" s="42"/>
    </row>
    <row r="58" spans="8:13">
      <c r="H58" s="28" t="s">
        <v>36</v>
      </c>
      <c r="I58" s="23"/>
      <c r="J58" s="23"/>
      <c r="K58" s="23"/>
      <c r="L58" s="23"/>
      <c r="M58" s="23"/>
    </row>
    <row r="59" spans="8:13">
      <c r="H59" s="27" t="s">
        <v>37</v>
      </c>
      <c r="I59" s="25"/>
      <c r="J59" s="25"/>
      <c r="K59" s="25"/>
      <c r="L59" s="25"/>
      <c r="M59" s="25"/>
    </row>
    <row r="60" spans="8:13">
      <c r="H60" s="28" t="s">
        <v>38</v>
      </c>
      <c r="I60" s="23"/>
      <c r="J60" s="23"/>
      <c r="K60" s="23"/>
      <c r="L60" s="23"/>
      <c r="M60" s="23"/>
    </row>
    <row r="61" spans="8:13">
      <c r="H61" s="27" t="s">
        <v>39</v>
      </c>
      <c r="I61" s="25"/>
      <c r="J61" s="25"/>
      <c r="K61" s="25"/>
      <c r="L61" s="25"/>
      <c r="M61" s="25"/>
    </row>
    <row r="62" spans="8:13">
      <c r="H62" s="28" t="s">
        <v>40</v>
      </c>
      <c r="I62" s="23"/>
      <c r="J62" s="23"/>
      <c r="K62" s="23"/>
      <c r="L62" s="23"/>
      <c r="M62" s="23"/>
    </row>
    <row r="63" spans="8:13">
      <c r="H63" s="27" t="s">
        <v>41</v>
      </c>
      <c r="I63" s="25"/>
      <c r="J63" s="25"/>
      <c r="K63" s="25"/>
      <c r="L63" s="25"/>
      <c r="M63" s="25"/>
    </row>
    <row r="64" spans="8:13">
      <c r="H64" s="29" t="s">
        <v>42</v>
      </c>
      <c r="I64" s="23"/>
      <c r="J64" s="23"/>
      <c r="K64" s="23"/>
      <c r="L64" s="23"/>
      <c r="M64" s="2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1"/>
  <sheetViews>
    <sheetView workbookViewId="0">
      <pane ySplit="1" topLeftCell="A17" activePane="bottomLeft" state="frozen"/>
      <selection activeCell="C15" sqref="C15"/>
      <selection pane="bottomLeft" activeCell="C15" sqref="C15"/>
    </sheetView>
  </sheetViews>
  <sheetFormatPr baseColWidth="10" defaultColWidth="11.453125" defaultRowHeight="14.5"/>
  <cols>
    <col min="1" max="1" width="12.54296875" style="4" bestFit="1" customWidth="1"/>
    <col min="2" max="2" width="45.81640625" style="73" customWidth="1"/>
    <col min="3" max="12" width="11.453125" style="58"/>
    <col min="13" max="13" width="13.1796875" style="58" customWidth="1"/>
    <col min="14" max="16384" width="11.453125" style="58"/>
  </cols>
  <sheetData>
    <row r="1" spans="1:13">
      <c r="A1" s="59" t="s">
        <v>4670</v>
      </c>
      <c r="B1" s="55" t="s">
        <v>43</v>
      </c>
      <c r="C1" s="59">
        <v>2010</v>
      </c>
      <c r="D1" s="59">
        <v>2011</v>
      </c>
      <c r="E1" s="59">
        <v>2012</v>
      </c>
      <c r="F1" s="59">
        <v>2013</v>
      </c>
      <c r="G1" s="59">
        <v>2014</v>
      </c>
      <c r="H1" s="59">
        <v>2015</v>
      </c>
      <c r="I1" s="59">
        <v>2016</v>
      </c>
      <c r="J1" s="59">
        <v>2017</v>
      </c>
      <c r="K1" s="59">
        <v>2018</v>
      </c>
      <c r="L1" s="59">
        <v>2019</v>
      </c>
      <c r="M1" s="54" t="s">
        <v>4671</v>
      </c>
    </row>
    <row r="2" spans="1:13" ht="29">
      <c r="A2" s="72">
        <v>196</v>
      </c>
      <c r="B2" s="56" t="s">
        <v>2560</v>
      </c>
      <c r="C2" s="60">
        <v>29</v>
      </c>
      <c r="D2" s="60">
        <v>12</v>
      </c>
      <c r="E2" s="60">
        <v>6</v>
      </c>
      <c r="F2" s="60"/>
      <c r="G2" s="60"/>
      <c r="H2" s="60"/>
      <c r="I2" s="60"/>
      <c r="J2" s="60"/>
      <c r="K2" s="60"/>
      <c r="L2" s="60"/>
      <c r="M2" s="60">
        <v>47</v>
      </c>
    </row>
    <row r="3" spans="1:13" ht="29">
      <c r="A3" s="72">
        <v>197</v>
      </c>
      <c r="B3" s="56" t="s">
        <v>2736</v>
      </c>
      <c r="C3" s="60">
        <v>5</v>
      </c>
      <c r="D3" s="60">
        <v>4</v>
      </c>
      <c r="E3" s="60">
        <v>1</v>
      </c>
      <c r="F3" s="60"/>
      <c r="G3" s="60"/>
      <c r="H3" s="60"/>
      <c r="I3" s="60"/>
      <c r="J3" s="60"/>
      <c r="K3" s="60"/>
      <c r="L3" s="60"/>
      <c r="M3" s="60">
        <v>10</v>
      </c>
    </row>
    <row r="4" spans="1:13">
      <c r="A4" s="72">
        <v>198</v>
      </c>
      <c r="B4" s="56" t="s">
        <v>3807</v>
      </c>
      <c r="C4" s="60">
        <v>2</v>
      </c>
      <c r="D4" s="60">
        <v>1</v>
      </c>
      <c r="E4" s="60"/>
      <c r="F4" s="60"/>
      <c r="G4" s="60"/>
      <c r="H4" s="60"/>
      <c r="I4" s="60"/>
      <c r="J4" s="60"/>
      <c r="K4" s="60"/>
      <c r="L4" s="60"/>
      <c r="M4" s="60">
        <v>3</v>
      </c>
    </row>
    <row r="5" spans="1:13" ht="29">
      <c r="A5" s="72">
        <v>199</v>
      </c>
      <c r="B5" s="56" t="s">
        <v>4672</v>
      </c>
      <c r="C5" s="60"/>
      <c r="D5" s="60">
        <v>1</v>
      </c>
      <c r="E5" s="60">
        <v>1</v>
      </c>
      <c r="F5" s="60"/>
      <c r="G5" s="60"/>
      <c r="H5" s="60"/>
      <c r="I5" s="60"/>
      <c r="J5" s="60"/>
      <c r="K5" s="60"/>
      <c r="L5" s="60"/>
      <c r="M5" s="60">
        <v>2</v>
      </c>
    </row>
    <row r="6" spans="1:13" ht="29">
      <c r="A6" s="72">
        <v>200</v>
      </c>
      <c r="B6" s="56" t="s">
        <v>4673</v>
      </c>
      <c r="C6" s="60">
        <v>1</v>
      </c>
      <c r="D6" s="60"/>
      <c r="E6" s="60"/>
      <c r="F6" s="60"/>
      <c r="G6" s="60"/>
      <c r="H6" s="60"/>
      <c r="I6" s="60"/>
      <c r="J6" s="60"/>
      <c r="K6" s="60"/>
      <c r="L6" s="60"/>
      <c r="M6" s="60">
        <v>1</v>
      </c>
    </row>
    <row r="7" spans="1:13" ht="29">
      <c r="A7" s="72">
        <v>204</v>
      </c>
      <c r="B7" s="56" t="s">
        <v>2794</v>
      </c>
      <c r="C7" s="60">
        <v>6</v>
      </c>
      <c r="D7" s="60">
        <v>4</v>
      </c>
      <c r="E7" s="60">
        <v>5</v>
      </c>
      <c r="F7" s="60"/>
      <c r="G7" s="60"/>
      <c r="H7" s="60"/>
      <c r="I7" s="60"/>
      <c r="J7" s="60"/>
      <c r="K7" s="60"/>
      <c r="L7" s="60"/>
      <c r="M7" s="60">
        <v>15</v>
      </c>
    </row>
    <row r="8" spans="1:13" ht="29">
      <c r="A8" s="72">
        <v>206</v>
      </c>
      <c r="B8" s="56" t="s">
        <v>2859</v>
      </c>
      <c r="C8" s="60">
        <v>5</v>
      </c>
      <c r="D8" s="60">
        <v>4</v>
      </c>
      <c r="E8" s="60">
        <v>2</v>
      </c>
      <c r="F8" s="60"/>
      <c r="G8" s="60"/>
      <c r="H8" s="60"/>
      <c r="I8" s="60"/>
      <c r="J8" s="60"/>
      <c r="K8" s="60"/>
      <c r="L8" s="60"/>
      <c r="M8" s="60">
        <v>11</v>
      </c>
    </row>
    <row r="9" spans="1:13">
      <c r="A9" s="72">
        <v>207</v>
      </c>
      <c r="B9" s="56" t="s">
        <v>4674</v>
      </c>
      <c r="C9" s="60">
        <v>3</v>
      </c>
      <c r="D9" s="60"/>
      <c r="E9" s="60"/>
      <c r="F9" s="60"/>
      <c r="G9" s="60"/>
      <c r="H9" s="60"/>
      <c r="I9" s="60"/>
      <c r="J9" s="60"/>
      <c r="K9" s="60"/>
      <c r="L9" s="60"/>
      <c r="M9" s="60">
        <v>3</v>
      </c>
    </row>
    <row r="10" spans="1:13" ht="29">
      <c r="A10" s="72">
        <v>208</v>
      </c>
      <c r="B10" s="56" t="s">
        <v>2889</v>
      </c>
      <c r="C10" s="60">
        <v>1</v>
      </c>
      <c r="D10" s="60"/>
      <c r="E10" s="60">
        <v>1</v>
      </c>
      <c r="F10" s="60"/>
      <c r="G10" s="60"/>
      <c r="H10" s="60"/>
      <c r="I10" s="60"/>
      <c r="J10" s="60"/>
      <c r="K10" s="60"/>
      <c r="L10" s="60"/>
      <c r="M10" s="60">
        <v>2</v>
      </c>
    </row>
    <row r="11" spans="1:13">
      <c r="A11" s="72">
        <v>209</v>
      </c>
      <c r="B11" s="56" t="s">
        <v>2916</v>
      </c>
      <c r="C11" s="60">
        <v>3</v>
      </c>
      <c r="D11" s="60">
        <v>2</v>
      </c>
      <c r="E11" s="60"/>
      <c r="F11" s="60"/>
      <c r="G11" s="60"/>
      <c r="H11" s="60"/>
      <c r="I11" s="60"/>
      <c r="J11" s="60"/>
      <c r="K11" s="60"/>
      <c r="L11" s="60"/>
      <c r="M11" s="60">
        <v>5</v>
      </c>
    </row>
    <row r="12" spans="1:13" ht="29">
      <c r="A12" s="74">
        <v>211</v>
      </c>
      <c r="B12" s="56" t="s">
        <v>4020</v>
      </c>
      <c r="C12" s="60">
        <v>2</v>
      </c>
      <c r="D12" s="60"/>
      <c r="E12" s="60"/>
      <c r="F12" s="60"/>
      <c r="G12" s="60"/>
      <c r="H12" s="60"/>
      <c r="I12" s="60"/>
      <c r="J12" s="60"/>
      <c r="K12" s="60"/>
      <c r="L12" s="60"/>
      <c r="M12" s="60">
        <v>2</v>
      </c>
    </row>
    <row r="13" spans="1:13">
      <c r="A13" s="74">
        <v>298</v>
      </c>
      <c r="B13" s="56" t="s">
        <v>4675</v>
      </c>
      <c r="C13" s="60">
        <v>15</v>
      </c>
      <c r="D13" s="60">
        <v>7</v>
      </c>
      <c r="E13" s="60">
        <v>3</v>
      </c>
      <c r="F13" s="60">
        <v>3</v>
      </c>
      <c r="G13" s="60"/>
      <c r="H13" s="60"/>
      <c r="I13" s="60"/>
      <c r="J13" s="60"/>
      <c r="K13" s="60"/>
      <c r="L13" s="60"/>
      <c r="M13" s="60">
        <v>28</v>
      </c>
    </row>
    <row r="14" spans="1:13">
      <c r="A14" s="74">
        <v>299</v>
      </c>
      <c r="B14" s="56" t="s">
        <v>4676</v>
      </c>
      <c r="C14" s="60">
        <v>3</v>
      </c>
      <c r="D14" s="60">
        <v>4</v>
      </c>
      <c r="E14" s="60">
        <v>7</v>
      </c>
      <c r="F14" s="60">
        <v>1</v>
      </c>
      <c r="G14" s="60"/>
      <c r="H14" s="60"/>
      <c r="I14" s="60"/>
      <c r="J14" s="60"/>
      <c r="K14" s="60"/>
      <c r="L14" s="60"/>
      <c r="M14" s="60">
        <v>15</v>
      </c>
    </row>
    <row r="15" spans="1:13" ht="29">
      <c r="A15" s="74">
        <v>300</v>
      </c>
      <c r="B15" s="56" t="s">
        <v>4677</v>
      </c>
      <c r="C15" s="60">
        <v>5</v>
      </c>
      <c r="D15" s="60">
        <v>2</v>
      </c>
      <c r="E15" s="60">
        <v>5</v>
      </c>
      <c r="F15" s="60">
        <v>4</v>
      </c>
      <c r="G15" s="60"/>
      <c r="H15" s="60"/>
      <c r="I15" s="60"/>
      <c r="J15" s="60"/>
      <c r="K15" s="60"/>
      <c r="L15" s="60"/>
      <c r="M15" s="60">
        <v>16</v>
      </c>
    </row>
    <row r="16" spans="1:13" ht="29">
      <c r="A16" s="74">
        <v>301</v>
      </c>
      <c r="B16" s="56" t="s">
        <v>4678</v>
      </c>
      <c r="C16" s="60">
        <v>4</v>
      </c>
      <c r="D16" s="60">
        <v>4</v>
      </c>
      <c r="E16" s="60">
        <v>9</v>
      </c>
      <c r="F16" s="60"/>
      <c r="G16" s="60"/>
      <c r="H16" s="60"/>
      <c r="I16" s="60"/>
      <c r="J16" s="60"/>
      <c r="K16" s="60"/>
      <c r="L16" s="60"/>
      <c r="M16" s="60">
        <v>17</v>
      </c>
    </row>
    <row r="17" spans="1:13">
      <c r="A17" s="74">
        <v>302</v>
      </c>
      <c r="B17" s="56" t="s">
        <v>4679</v>
      </c>
      <c r="C17" s="60">
        <v>2</v>
      </c>
      <c r="D17" s="60">
        <v>17</v>
      </c>
      <c r="E17" s="60">
        <v>5</v>
      </c>
      <c r="F17" s="60"/>
      <c r="G17" s="60"/>
      <c r="H17" s="60"/>
      <c r="I17" s="60"/>
      <c r="J17" s="60"/>
      <c r="K17" s="60"/>
      <c r="L17" s="60"/>
      <c r="M17" s="60">
        <v>24</v>
      </c>
    </row>
    <row r="18" spans="1:13" ht="29">
      <c r="A18" s="74">
        <v>303</v>
      </c>
      <c r="B18" s="56" t="s">
        <v>4680</v>
      </c>
      <c r="C18" s="60">
        <v>7</v>
      </c>
      <c r="D18" s="60">
        <v>4</v>
      </c>
      <c r="E18" s="60">
        <v>4</v>
      </c>
      <c r="F18" s="60">
        <v>3</v>
      </c>
      <c r="G18" s="60"/>
      <c r="H18" s="60"/>
      <c r="I18" s="60"/>
      <c r="J18" s="60"/>
      <c r="K18" s="60"/>
      <c r="L18" s="60"/>
      <c r="M18" s="60">
        <v>18</v>
      </c>
    </row>
    <row r="19" spans="1:13" ht="29">
      <c r="A19" s="74">
        <v>530</v>
      </c>
      <c r="B19" s="56" t="s">
        <v>2560</v>
      </c>
      <c r="C19" s="60"/>
      <c r="D19" s="60"/>
      <c r="E19" s="60"/>
      <c r="F19" s="60">
        <v>45</v>
      </c>
      <c r="G19" s="60">
        <v>37</v>
      </c>
      <c r="H19" s="60">
        <v>66</v>
      </c>
      <c r="I19" s="60">
        <v>58</v>
      </c>
      <c r="J19" s="60">
        <v>53</v>
      </c>
      <c r="K19" s="60">
        <v>34</v>
      </c>
      <c r="L19" s="60">
        <v>40</v>
      </c>
      <c r="M19" s="60">
        <v>333</v>
      </c>
    </row>
    <row r="20" spans="1:13">
      <c r="A20" s="74">
        <v>531</v>
      </c>
      <c r="B20" s="56" t="s">
        <v>4675</v>
      </c>
      <c r="C20" s="60"/>
      <c r="D20" s="60"/>
      <c r="E20" s="60"/>
      <c r="F20" s="60">
        <v>45</v>
      </c>
      <c r="G20" s="60">
        <v>41</v>
      </c>
      <c r="H20" s="60">
        <v>53</v>
      </c>
      <c r="I20" s="60">
        <v>41</v>
      </c>
      <c r="J20" s="60">
        <v>66</v>
      </c>
      <c r="K20" s="60">
        <v>45</v>
      </c>
      <c r="L20" s="60">
        <v>57</v>
      </c>
      <c r="M20" s="60">
        <v>348</v>
      </c>
    </row>
    <row r="21" spans="1:13" ht="29">
      <c r="A21" s="74">
        <v>532</v>
      </c>
      <c r="B21" s="56" t="s">
        <v>4681</v>
      </c>
      <c r="C21" s="60"/>
      <c r="D21" s="60"/>
      <c r="E21" s="60"/>
      <c r="F21" s="60">
        <v>45</v>
      </c>
      <c r="G21" s="60">
        <v>51</v>
      </c>
      <c r="H21" s="60">
        <v>68</v>
      </c>
      <c r="I21" s="60">
        <v>127</v>
      </c>
      <c r="J21" s="60">
        <v>116</v>
      </c>
      <c r="K21" s="60">
        <v>111</v>
      </c>
      <c r="L21" s="60">
        <v>162</v>
      </c>
      <c r="M21" s="60">
        <v>680</v>
      </c>
    </row>
    <row r="22" spans="1:13" ht="29">
      <c r="A22" s="74">
        <v>533</v>
      </c>
      <c r="B22" s="56" t="s">
        <v>4682</v>
      </c>
      <c r="C22" s="60"/>
      <c r="D22" s="60"/>
      <c r="E22" s="60"/>
      <c r="F22" s="60">
        <v>26</v>
      </c>
      <c r="G22" s="60">
        <v>13</v>
      </c>
      <c r="H22" s="60">
        <v>22</v>
      </c>
      <c r="I22" s="60">
        <v>27</v>
      </c>
      <c r="J22" s="60">
        <v>26</v>
      </c>
      <c r="K22" s="60">
        <v>18</v>
      </c>
      <c r="L22" s="60">
        <v>25</v>
      </c>
      <c r="M22" s="60">
        <v>157</v>
      </c>
    </row>
    <row r="23" spans="1:13" ht="29">
      <c r="A23" s="74">
        <v>534</v>
      </c>
      <c r="B23" s="56" t="s">
        <v>4683</v>
      </c>
      <c r="C23" s="60"/>
      <c r="D23" s="60"/>
      <c r="E23" s="60"/>
      <c r="F23" s="60">
        <v>3</v>
      </c>
      <c r="G23" s="60">
        <v>2</v>
      </c>
      <c r="H23" s="60">
        <v>1</v>
      </c>
      <c r="I23" s="60">
        <v>2</v>
      </c>
      <c r="J23" s="60">
        <v>4</v>
      </c>
      <c r="K23" s="60">
        <v>3</v>
      </c>
      <c r="L23" s="60">
        <v>3</v>
      </c>
      <c r="M23" s="60">
        <v>18</v>
      </c>
    </row>
    <row r="24" spans="1:13" ht="29">
      <c r="A24" s="74">
        <v>535</v>
      </c>
      <c r="B24" s="56" t="s">
        <v>4673</v>
      </c>
      <c r="C24" s="60"/>
      <c r="D24" s="60"/>
      <c r="E24" s="60"/>
      <c r="F24" s="60">
        <v>2</v>
      </c>
      <c r="G24" s="60">
        <v>1</v>
      </c>
      <c r="H24" s="60">
        <v>1</v>
      </c>
      <c r="I24" s="60"/>
      <c r="J24" s="60">
        <v>2</v>
      </c>
      <c r="K24" s="60">
        <v>1</v>
      </c>
      <c r="L24" s="60">
        <v>2</v>
      </c>
      <c r="M24" s="60">
        <v>9</v>
      </c>
    </row>
    <row r="25" spans="1:13" ht="43.5">
      <c r="A25" s="74">
        <v>536</v>
      </c>
      <c r="B25" s="56" t="s">
        <v>4684</v>
      </c>
      <c r="C25" s="60"/>
      <c r="D25" s="60"/>
      <c r="E25" s="60"/>
      <c r="F25" s="60">
        <v>46</v>
      </c>
      <c r="G25" s="60">
        <v>60</v>
      </c>
      <c r="H25" s="60">
        <v>80</v>
      </c>
      <c r="I25" s="60">
        <v>44</v>
      </c>
      <c r="J25" s="60">
        <v>50</v>
      </c>
      <c r="K25" s="60">
        <v>30</v>
      </c>
      <c r="L25" s="60">
        <v>37</v>
      </c>
      <c r="M25" s="60">
        <v>347</v>
      </c>
    </row>
    <row r="26" spans="1:13" ht="29">
      <c r="A26" s="74">
        <v>537</v>
      </c>
      <c r="B26" s="56" t="s">
        <v>4678</v>
      </c>
      <c r="C26" s="60"/>
      <c r="D26" s="60"/>
      <c r="E26" s="60"/>
      <c r="F26" s="60">
        <v>26</v>
      </c>
      <c r="G26" s="60">
        <v>30</v>
      </c>
      <c r="H26" s="60">
        <v>45</v>
      </c>
      <c r="I26" s="60">
        <v>30</v>
      </c>
      <c r="J26" s="60">
        <v>42</v>
      </c>
      <c r="K26" s="60">
        <v>35</v>
      </c>
      <c r="L26" s="60">
        <v>38</v>
      </c>
      <c r="M26" s="60">
        <v>246</v>
      </c>
    </row>
    <row r="27" spans="1:13">
      <c r="A27" s="74">
        <v>538</v>
      </c>
      <c r="B27" s="56" t="s">
        <v>4679</v>
      </c>
      <c r="C27" s="60"/>
      <c r="D27" s="60"/>
      <c r="E27" s="60"/>
      <c r="F27" s="60">
        <v>26</v>
      </c>
      <c r="G27" s="60">
        <v>19</v>
      </c>
      <c r="H27" s="60">
        <v>35</v>
      </c>
      <c r="I27" s="60">
        <v>22</v>
      </c>
      <c r="J27" s="60">
        <v>22</v>
      </c>
      <c r="K27" s="60">
        <v>25</v>
      </c>
      <c r="L27" s="60">
        <v>31</v>
      </c>
      <c r="M27" s="60">
        <v>180</v>
      </c>
    </row>
    <row r="28" spans="1:13">
      <c r="A28" s="74">
        <v>539</v>
      </c>
      <c r="B28" s="56" t="s">
        <v>2916</v>
      </c>
      <c r="C28" s="60"/>
      <c r="D28" s="60"/>
      <c r="E28" s="60"/>
      <c r="F28" s="60">
        <v>17</v>
      </c>
      <c r="G28" s="60">
        <v>2</v>
      </c>
      <c r="H28" s="60">
        <v>25</v>
      </c>
      <c r="I28" s="60">
        <v>11</v>
      </c>
      <c r="J28" s="60">
        <v>10</v>
      </c>
      <c r="K28" s="60">
        <v>13</v>
      </c>
      <c r="L28" s="60">
        <v>15</v>
      </c>
      <c r="M28" s="60">
        <v>93</v>
      </c>
    </row>
    <row r="29" spans="1:13" ht="29">
      <c r="A29" s="74">
        <v>540</v>
      </c>
      <c r="B29" s="56" t="s">
        <v>4685</v>
      </c>
      <c r="C29" s="60"/>
      <c r="D29" s="60"/>
      <c r="E29" s="60"/>
      <c r="F29" s="60">
        <v>30</v>
      </c>
      <c r="G29" s="60">
        <v>35</v>
      </c>
      <c r="H29" s="60">
        <v>32</v>
      </c>
      <c r="I29" s="60">
        <v>13</v>
      </c>
      <c r="J29" s="60">
        <v>33</v>
      </c>
      <c r="K29" s="60">
        <v>25</v>
      </c>
      <c r="L29" s="60">
        <v>20</v>
      </c>
      <c r="M29" s="60">
        <v>188</v>
      </c>
    </row>
    <row r="30" spans="1:13" ht="29">
      <c r="A30" s="74">
        <v>614</v>
      </c>
      <c r="B30" s="56" t="s">
        <v>4686</v>
      </c>
      <c r="C30" s="60"/>
      <c r="D30" s="60"/>
      <c r="E30" s="60"/>
      <c r="F30" s="60"/>
      <c r="G30" s="60"/>
      <c r="H30" s="60"/>
      <c r="I30" s="60"/>
      <c r="J30" s="60">
        <v>5</v>
      </c>
      <c r="K30" s="60">
        <v>4</v>
      </c>
      <c r="L30" s="60">
        <v>5</v>
      </c>
      <c r="M30" s="60">
        <v>14</v>
      </c>
    </row>
    <row r="31" spans="1:13">
      <c r="A31" s="61" t="s">
        <v>4671</v>
      </c>
      <c r="B31" s="57"/>
      <c r="C31" s="61">
        <v>93</v>
      </c>
      <c r="D31" s="61">
        <v>66</v>
      </c>
      <c r="E31" s="61">
        <v>49</v>
      </c>
      <c r="F31" s="61">
        <v>322</v>
      </c>
      <c r="G31" s="61">
        <v>291</v>
      </c>
      <c r="H31" s="61">
        <v>428</v>
      </c>
      <c r="I31" s="61">
        <v>375</v>
      </c>
      <c r="J31" s="61">
        <v>429</v>
      </c>
      <c r="K31" s="61">
        <v>344</v>
      </c>
      <c r="L31" s="61">
        <v>435</v>
      </c>
      <c r="M31" s="61">
        <v>2832</v>
      </c>
    </row>
  </sheetData>
  <sortState xmlns:xlrd2="http://schemas.microsoft.com/office/spreadsheetml/2017/richdata2" ref="A2:M30">
    <sortCondition ref="A2:A3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5"/>
  <sheetViews>
    <sheetView topLeftCell="A4" workbookViewId="0">
      <selection activeCell="C15" sqref="C15"/>
    </sheetView>
  </sheetViews>
  <sheetFormatPr baseColWidth="10" defaultRowHeight="14.5"/>
  <cols>
    <col min="1" max="1" width="11.453125" style="2"/>
    <col min="2" max="2" width="63.1796875" customWidth="1"/>
    <col min="3" max="7" width="11.453125" style="2"/>
    <col min="8" max="8" width="12.54296875" style="2" bestFit="1" customWidth="1"/>
  </cols>
  <sheetData>
    <row r="1" spans="1:8">
      <c r="A1" s="75" t="s">
        <v>4670</v>
      </c>
      <c r="B1" s="75" t="s">
        <v>4699</v>
      </c>
      <c r="C1" s="75">
        <v>2015</v>
      </c>
      <c r="D1" s="75">
        <v>2016</v>
      </c>
      <c r="E1" s="75">
        <v>2017</v>
      </c>
      <c r="F1" s="75">
        <v>2018</v>
      </c>
      <c r="G1" s="75">
        <v>2019</v>
      </c>
      <c r="H1" s="75" t="s">
        <v>4671</v>
      </c>
    </row>
    <row r="2" spans="1:8">
      <c r="A2" s="36">
        <v>0</v>
      </c>
      <c r="B2" s="23" t="s">
        <v>4700</v>
      </c>
      <c r="C2" s="36">
        <v>264</v>
      </c>
      <c r="D2" s="36">
        <v>102</v>
      </c>
      <c r="E2" s="36"/>
      <c r="F2" s="36"/>
      <c r="G2" s="36"/>
      <c r="H2" s="36">
        <v>366</v>
      </c>
    </row>
    <row r="3" spans="1:8">
      <c r="A3" s="36">
        <v>165</v>
      </c>
      <c r="B3" s="23" t="s">
        <v>4025</v>
      </c>
      <c r="C3" s="36">
        <v>1</v>
      </c>
      <c r="D3" s="36"/>
      <c r="E3" s="36"/>
      <c r="F3" s="36"/>
      <c r="G3" s="36"/>
      <c r="H3" s="36">
        <v>1</v>
      </c>
    </row>
    <row r="4" spans="1:8">
      <c r="A4" s="36">
        <v>167</v>
      </c>
      <c r="B4" s="23" t="s">
        <v>4033</v>
      </c>
      <c r="C4" s="36">
        <v>1</v>
      </c>
      <c r="D4" s="36"/>
      <c r="E4" s="36"/>
      <c r="F4" s="36"/>
      <c r="G4" s="36"/>
      <c r="H4" s="36">
        <v>1</v>
      </c>
    </row>
    <row r="5" spans="1:8">
      <c r="A5" s="36">
        <v>175</v>
      </c>
      <c r="B5" s="23" t="s">
        <v>3787</v>
      </c>
      <c r="C5" s="36">
        <v>5</v>
      </c>
      <c r="D5" s="36"/>
      <c r="E5" s="36"/>
      <c r="F5" s="36"/>
      <c r="G5" s="36"/>
      <c r="H5" s="36">
        <v>5</v>
      </c>
    </row>
    <row r="6" spans="1:8">
      <c r="A6" s="36">
        <v>183</v>
      </c>
      <c r="B6" s="23" t="s">
        <v>4125</v>
      </c>
      <c r="C6" s="36">
        <v>4</v>
      </c>
      <c r="D6" s="36"/>
      <c r="E6" s="36"/>
      <c r="F6" s="36"/>
      <c r="G6" s="36"/>
      <c r="H6" s="36">
        <v>4</v>
      </c>
    </row>
    <row r="7" spans="1:8">
      <c r="A7" s="36">
        <v>190</v>
      </c>
      <c r="B7" s="23" t="s">
        <v>4629</v>
      </c>
      <c r="C7" s="36">
        <v>3</v>
      </c>
      <c r="D7" s="36"/>
      <c r="E7" s="36"/>
      <c r="F7" s="36"/>
      <c r="G7" s="36"/>
      <c r="H7" s="36">
        <v>3</v>
      </c>
    </row>
    <row r="8" spans="1:8">
      <c r="A8" s="36">
        <v>194</v>
      </c>
      <c r="B8" s="23" t="s">
        <v>3537</v>
      </c>
      <c r="C8" s="36">
        <v>1</v>
      </c>
      <c r="D8" s="36"/>
      <c r="E8" s="36"/>
      <c r="F8" s="36"/>
      <c r="G8" s="36"/>
      <c r="H8" s="36">
        <v>1</v>
      </c>
    </row>
    <row r="9" spans="1:8">
      <c r="A9" s="36">
        <v>195</v>
      </c>
      <c r="B9" s="23" t="s">
        <v>2548</v>
      </c>
      <c r="C9" s="36">
        <v>5</v>
      </c>
      <c r="D9" s="36">
        <v>3</v>
      </c>
      <c r="E9" s="36"/>
      <c r="F9" s="36"/>
      <c r="G9" s="36"/>
      <c r="H9" s="36">
        <v>8</v>
      </c>
    </row>
    <row r="10" spans="1:8">
      <c r="A10" s="36">
        <v>196</v>
      </c>
      <c r="B10" s="23" t="s">
        <v>2560</v>
      </c>
      <c r="C10" s="36">
        <v>42</v>
      </c>
      <c r="D10" s="36">
        <v>34</v>
      </c>
      <c r="E10" s="36"/>
      <c r="F10" s="36"/>
      <c r="G10" s="36"/>
      <c r="H10" s="36">
        <v>76</v>
      </c>
    </row>
    <row r="11" spans="1:8">
      <c r="A11" s="36">
        <v>197</v>
      </c>
      <c r="B11" s="23" t="s">
        <v>2736</v>
      </c>
      <c r="C11" s="36">
        <v>9</v>
      </c>
      <c r="D11" s="36">
        <v>10</v>
      </c>
      <c r="E11" s="36"/>
      <c r="F11" s="36"/>
      <c r="G11" s="36"/>
      <c r="H11" s="36">
        <v>19</v>
      </c>
    </row>
    <row r="12" spans="1:8">
      <c r="A12" s="36">
        <v>198</v>
      </c>
      <c r="B12" s="23" t="s">
        <v>3807</v>
      </c>
      <c r="C12" s="36">
        <v>4</v>
      </c>
      <c r="D12" s="36"/>
      <c r="E12" s="36"/>
      <c r="F12" s="36"/>
      <c r="G12" s="36"/>
      <c r="H12" s="36">
        <v>4</v>
      </c>
    </row>
    <row r="13" spans="1:8">
      <c r="A13" s="36">
        <v>199</v>
      </c>
      <c r="B13" s="23" t="s">
        <v>4318</v>
      </c>
      <c r="C13" s="36">
        <v>1</v>
      </c>
      <c r="D13" s="36"/>
      <c r="E13" s="36"/>
      <c r="F13" s="36"/>
      <c r="G13" s="36"/>
      <c r="H13" s="36">
        <v>1</v>
      </c>
    </row>
    <row r="14" spans="1:8">
      <c r="A14" s="36">
        <v>204</v>
      </c>
      <c r="B14" s="23" t="s">
        <v>2794</v>
      </c>
      <c r="C14" s="36">
        <v>10</v>
      </c>
      <c r="D14" s="36">
        <v>16</v>
      </c>
      <c r="E14" s="36"/>
      <c r="F14" s="36"/>
      <c r="G14" s="36"/>
      <c r="H14" s="36">
        <v>26</v>
      </c>
    </row>
    <row r="15" spans="1:8">
      <c r="A15" s="36">
        <v>205</v>
      </c>
      <c r="B15" s="23" t="s">
        <v>3888</v>
      </c>
      <c r="C15" s="36">
        <v>2</v>
      </c>
      <c r="D15" s="36"/>
      <c r="E15" s="36"/>
      <c r="F15" s="36"/>
      <c r="G15" s="36"/>
      <c r="H15" s="36">
        <v>2</v>
      </c>
    </row>
    <row r="16" spans="1:8">
      <c r="A16" s="36">
        <v>206</v>
      </c>
      <c r="B16" s="23" t="s">
        <v>2859</v>
      </c>
      <c r="C16" s="36">
        <v>4</v>
      </c>
      <c r="D16" s="36">
        <v>6</v>
      </c>
      <c r="E16" s="36"/>
      <c r="F16" s="36"/>
      <c r="G16" s="36"/>
      <c r="H16" s="36">
        <v>10</v>
      </c>
    </row>
    <row r="17" spans="1:8">
      <c r="A17" s="36">
        <v>208</v>
      </c>
      <c r="B17" s="23" t="s">
        <v>2889</v>
      </c>
      <c r="C17" s="36">
        <v>10</v>
      </c>
      <c r="D17" s="36">
        <v>5</v>
      </c>
      <c r="E17" s="36"/>
      <c r="F17" s="36"/>
      <c r="G17" s="36"/>
      <c r="H17" s="36">
        <v>15</v>
      </c>
    </row>
    <row r="18" spans="1:8">
      <c r="A18" s="36">
        <v>209</v>
      </c>
      <c r="B18" s="23" t="s">
        <v>2916</v>
      </c>
      <c r="C18" s="36">
        <v>18</v>
      </c>
      <c r="D18" s="36">
        <v>7</v>
      </c>
      <c r="E18" s="36"/>
      <c r="F18" s="36"/>
      <c r="G18" s="36"/>
      <c r="H18" s="36">
        <v>25</v>
      </c>
    </row>
    <row r="19" spans="1:8">
      <c r="A19" s="36">
        <v>211</v>
      </c>
      <c r="B19" s="23" t="s">
        <v>4020</v>
      </c>
      <c r="C19" s="36">
        <v>1</v>
      </c>
      <c r="D19" s="36"/>
      <c r="E19" s="36"/>
      <c r="F19" s="36"/>
      <c r="G19" s="36"/>
      <c r="H19" s="36">
        <v>1</v>
      </c>
    </row>
    <row r="20" spans="1:8">
      <c r="A20" s="36">
        <v>228</v>
      </c>
      <c r="B20" s="23" t="s">
        <v>4322</v>
      </c>
      <c r="C20" s="36">
        <v>2</v>
      </c>
      <c r="D20" s="36"/>
      <c r="E20" s="36"/>
      <c r="F20" s="36"/>
      <c r="G20" s="36"/>
      <c r="H20" s="36">
        <v>2</v>
      </c>
    </row>
    <row r="21" spans="1:8">
      <c r="A21" s="36">
        <v>231</v>
      </c>
      <c r="B21" s="23" t="s">
        <v>4361</v>
      </c>
      <c r="C21" s="36">
        <v>6</v>
      </c>
      <c r="D21" s="36"/>
      <c r="E21" s="36"/>
      <c r="F21" s="36"/>
      <c r="G21" s="36"/>
      <c r="H21" s="36">
        <v>6</v>
      </c>
    </row>
    <row r="22" spans="1:8">
      <c r="A22" s="36">
        <v>238</v>
      </c>
      <c r="B22" s="23" t="s">
        <v>3873</v>
      </c>
      <c r="C22" s="36">
        <v>6</v>
      </c>
      <c r="D22" s="36"/>
      <c r="E22" s="36"/>
      <c r="F22" s="36"/>
      <c r="G22" s="36"/>
      <c r="H22" s="36">
        <v>6</v>
      </c>
    </row>
    <row r="23" spans="1:8">
      <c r="A23" s="36">
        <v>253</v>
      </c>
      <c r="B23" s="23" t="s">
        <v>3528</v>
      </c>
      <c r="C23" s="36">
        <v>1</v>
      </c>
      <c r="D23" s="36"/>
      <c r="E23" s="36"/>
      <c r="F23" s="36"/>
      <c r="G23" s="36"/>
      <c r="H23" s="36">
        <v>1</v>
      </c>
    </row>
    <row r="24" spans="1:8">
      <c r="A24" s="36">
        <v>298</v>
      </c>
      <c r="B24" s="23" t="s">
        <v>277</v>
      </c>
      <c r="C24" s="36">
        <v>13</v>
      </c>
      <c r="D24" s="36">
        <v>13</v>
      </c>
      <c r="E24" s="36"/>
      <c r="F24" s="36"/>
      <c r="G24" s="36"/>
      <c r="H24" s="36">
        <v>26</v>
      </c>
    </row>
    <row r="25" spans="1:8">
      <c r="A25" s="36">
        <v>299</v>
      </c>
      <c r="B25" s="23" t="s">
        <v>3248</v>
      </c>
      <c r="C25" s="36">
        <v>8</v>
      </c>
      <c r="D25" s="36">
        <v>4</v>
      </c>
      <c r="E25" s="36"/>
      <c r="F25" s="36"/>
      <c r="G25" s="36"/>
      <c r="H25" s="36">
        <v>12</v>
      </c>
    </row>
    <row r="26" spans="1:8">
      <c r="A26" s="36">
        <v>300</v>
      </c>
      <c r="B26" s="23" t="s">
        <v>3350</v>
      </c>
      <c r="C26" s="36">
        <v>8</v>
      </c>
      <c r="D26" s="36">
        <v>4</v>
      </c>
      <c r="E26" s="36"/>
      <c r="F26" s="36"/>
      <c r="G26" s="36"/>
      <c r="H26" s="36">
        <v>12</v>
      </c>
    </row>
    <row r="27" spans="1:8">
      <c r="A27" s="36">
        <v>301</v>
      </c>
      <c r="B27" s="23" t="s">
        <v>807</v>
      </c>
      <c r="C27" s="36">
        <v>15</v>
      </c>
      <c r="D27" s="36">
        <v>10</v>
      </c>
      <c r="E27" s="36"/>
      <c r="F27" s="36"/>
      <c r="G27" s="36"/>
      <c r="H27" s="36">
        <v>25</v>
      </c>
    </row>
    <row r="28" spans="1:8">
      <c r="A28" s="36">
        <v>302</v>
      </c>
      <c r="B28" s="23" t="s">
        <v>870</v>
      </c>
      <c r="C28" s="36">
        <v>11</v>
      </c>
      <c r="D28" s="36">
        <v>6</v>
      </c>
      <c r="E28" s="36"/>
      <c r="F28" s="36"/>
      <c r="G28" s="36"/>
      <c r="H28" s="36">
        <v>17</v>
      </c>
    </row>
    <row r="29" spans="1:8">
      <c r="A29" s="36">
        <v>303</v>
      </c>
      <c r="B29" s="23" t="s">
        <v>2954</v>
      </c>
      <c r="C29" s="36">
        <v>16</v>
      </c>
      <c r="D29" s="36">
        <v>9</v>
      </c>
      <c r="E29" s="36"/>
      <c r="F29" s="36"/>
      <c r="G29" s="36"/>
      <c r="H29" s="36">
        <v>25</v>
      </c>
    </row>
    <row r="30" spans="1:8">
      <c r="A30" s="36">
        <v>521</v>
      </c>
      <c r="B30" s="23" t="s">
        <v>4111</v>
      </c>
      <c r="C30" s="36">
        <v>2</v>
      </c>
      <c r="D30" s="36"/>
      <c r="E30" s="36"/>
      <c r="F30" s="36"/>
      <c r="G30" s="36"/>
      <c r="H30" s="36">
        <v>2</v>
      </c>
    </row>
    <row r="31" spans="1:8">
      <c r="A31" s="36">
        <v>522</v>
      </c>
      <c r="B31" s="23" t="s">
        <v>3524</v>
      </c>
      <c r="C31" s="36">
        <v>1</v>
      </c>
      <c r="D31" s="36"/>
      <c r="E31" s="36"/>
      <c r="F31" s="36"/>
      <c r="G31" s="36"/>
      <c r="H31" s="36">
        <v>1</v>
      </c>
    </row>
    <row r="32" spans="1:8">
      <c r="A32" s="36">
        <v>523</v>
      </c>
      <c r="B32" s="23" t="s">
        <v>4135</v>
      </c>
      <c r="C32" s="36">
        <v>1</v>
      </c>
      <c r="D32" s="36"/>
      <c r="E32" s="36"/>
      <c r="F32" s="36"/>
      <c r="G32" s="36"/>
      <c r="H32" s="36">
        <v>1</v>
      </c>
    </row>
    <row r="33" spans="1:8">
      <c r="A33" s="36">
        <v>530</v>
      </c>
      <c r="B33" s="23" t="s">
        <v>2560</v>
      </c>
      <c r="C33" s="36">
        <v>145</v>
      </c>
      <c r="D33" s="36">
        <v>178</v>
      </c>
      <c r="E33" s="36">
        <v>211</v>
      </c>
      <c r="F33" s="36">
        <v>208</v>
      </c>
      <c r="G33" s="36">
        <v>201</v>
      </c>
      <c r="H33" s="36">
        <v>943</v>
      </c>
    </row>
    <row r="34" spans="1:8">
      <c r="A34" s="36">
        <v>531</v>
      </c>
      <c r="B34" s="23" t="s">
        <v>277</v>
      </c>
      <c r="C34" s="36">
        <v>137</v>
      </c>
      <c r="D34" s="36">
        <v>158</v>
      </c>
      <c r="E34" s="36">
        <v>203</v>
      </c>
      <c r="F34" s="36">
        <v>215</v>
      </c>
      <c r="G34" s="36">
        <v>225</v>
      </c>
      <c r="H34" s="36">
        <v>938</v>
      </c>
    </row>
    <row r="35" spans="1:8">
      <c r="A35" s="36">
        <v>532</v>
      </c>
      <c r="B35" s="23" t="s">
        <v>413</v>
      </c>
      <c r="C35" s="36">
        <v>156</v>
      </c>
      <c r="D35" s="36">
        <v>280</v>
      </c>
      <c r="E35" s="36">
        <v>351</v>
      </c>
      <c r="F35" s="36">
        <v>434</v>
      </c>
      <c r="G35" s="36">
        <v>522</v>
      </c>
      <c r="H35" s="36">
        <v>1743</v>
      </c>
    </row>
    <row r="36" spans="1:8">
      <c r="A36" s="36">
        <v>533</v>
      </c>
      <c r="B36" s="23" t="s">
        <v>594</v>
      </c>
      <c r="C36" s="36">
        <v>61</v>
      </c>
      <c r="D36" s="36">
        <v>76</v>
      </c>
      <c r="E36" s="36">
        <v>91</v>
      </c>
      <c r="F36" s="36">
        <v>93</v>
      </c>
      <c r="G36" s="36">
        <v>107</v>
      </c>
      <c r="H36" s="36">
        <v>428</v>
      </c>
    </row>
    <row r="37" spans="1:8">
      <c r="A37" s="36">
        <v>534</v>
      </c>
      <c r="B37" s="23" t="s">
        <v>620</v>
      </c>
      <c r="C37" s="36">
        <v>6</v>
      </c>
      <c r="D37" s="36">
        <v>12</v>
      </c>
      <c r="E37" s="36">
        <v>15</v>
      </c>
      <c r="F37" s="36">
        <v>15</v>
      </c>
      <c r="G37" s="36">
        <v>16</v>
      </c>
      <c r="H37" s="36">
        <v>64</v>
      </c>
    </row>
    <row r="38" spans="1:8">
      <c r="A38" s="36">
        <v>535</v>
      </c>
      <c r="B38" s="23" t="s">
        <v>3275</v>
      </c>
      <c r="C38" s="36">
        <v>4</v>
      </c>
      <c r="D38" s="36">
        <v>3</v>
      </c>
      <c r="E38" s="36">
        <v>3</v>
      </c>
      <c r="F38" s="36">
        <v>4</v>
      </c>
      <c r="G38" s="36">
        <v>6</v>
      </c>
      <c r="H38" s="36">
        <v>20</v>
      </c>
    </row>
    <row r="39" spans="1:8">
      <c r="A39" s="36">
        <v>536</v>
      </c>
      <c r="B39" s="23" t="s">
        <v>636</v>
      </c>
      <c r="C39" s="36">
        <v>189</v>
      </c>
      <c r="D39" s="36">
        <v>203</v>
      </c>
      <c r="E39" s="36">
        <v>229</v>
      </c>
      <c r="F39" s="36">
        <v>210</v>
      </c>
      <c r="G39" s="36">
        <v>194</v>
      </c>
      <c r="H39" s="36">
        <v>1025</v>
      </c>
    </row>
    <row r="40" spans="1:8">
      <c r="A40" s="36">
        <v>537</v>
      </c>
      <c r="B40" s="23" t="s">
        <v>807</v>
      </c>
      <c r="C40" s="36">
        <v>98</v>
      </c>
      <c r="D40" s="36">
        <v>119</v>
      </c>
      <c r="E40" s="36">
        <v>145</v>
      </c>
      <c r="F40" s="36">
        <v>160</v>
      </c>
      <c r="G40" s="36">
        <v>165</v>
      </c>
      <c r="H40" s="36">
        <v>687</v>
      </c>
    </row>
    <row r="41" spans="1:8">
      <c r="A41" s="36">
        <v>538</v>
      </c>
      <c r="B41" s="23" t="s">
        <v>870</v>
      </c>
      <c r="C41" s="36">
        <v>77</v>
      </c>
      <c r="D41" s="36">
        <v>92</v>
      </c>
      <c r="E41" s="36">
        <v>97</v>
      </c>
      <c r="F41" s="36">
        <v>113</v>
      </c>
      <c r="G41" s="36">
        <v>125</v>
      </c>
      <c r="H41" s="36">
        <v>504</v>
      </c>
    </row>
    <row r="42" spans="1:8">
      <c r="A42" s="36">
        <v>539</v>
      </c>
      <c r="B42" s="23" t="s">
        <v>2916</v>
      </c>
      <c r="C42" s="36">
        <v>42</v>
      </c>
      <c r="D42" s="36">
        <v>44</v>
      </c>
      <c r="E42" s="36">
        <v>50</v>
      </c>
      <c r="F42" s="36">
        <v>55</v>
      </c>
      <c r="G42" s="36">
        <v>55</v>
      </c>
      <c r="H42" s="36">
        <v>246</v>
      </c>
    </row>
    <row r="43" spans="1:8">
      <c r="A43" s="36">
        <v>540</v>
      </c>
      <c r="B43" s="23" t="s">
        <v>989</v>
      </c>
      <c r="C43" s="36">
        <v>93</v>
      </c>
      <c r="D43" s="36">
        <v>93</v>
      </c>
      <c r="E43" s="36">
        <v>118</v>
      </c>
      <c r="F43" s="36">
        <v>128</v>
      </c>
      <c r="G43" s="36">
        <v>119</v>
      </c>
      <c r="H43" s="36">
        <v>551</v>
      </c>
    </row>
    <row r="44" spans="1:8">
      <c r="A44" s="36">
        <v>614</v>
      </c>
      <c r="B44" s="23" t="s">
        <v>4701</v>
      </c>
      <c r="C44" s="36"/>
      <c r="D44" s="36"/>
      <c r="E44" s="36">
        <v>5</v>
      </c>
      <c r="F44" s="36">
        <v>5</v>
      </c>
      <c r="G44" s="36">
        <v>5</v>
      </c>
      <c r="H44" s="36">
        <v>15</v>
      </c>
    </row>
    <row r="45" spans="1:8">
      <c r="A45" s="36" t="s">
        <v>4671</v>
      </c>
      <c r="B45" s="23"/>
      <c r="C45" s="36">
        <v>1483</v>
      </c>
      <c r="D45" s="36">
        <v>1487</v>
      </c>
      <c r="E45" s="36">
        <v>1518</v>
      </c>
      <c r="F45" s="36">
        <v>1640</v>
      </c>
      <c r="G45" s="36">
        <v>1740</v>
      </c>
      <c r="H45" s="36">
        <v>7868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5"/>
  <sheetViews>
    <sheetView workbookViewId="0">
      <selection activeCell="C15" sqref="C15"/>
    </sheetView>
  </sheetViews>
  <sheetFormatPr baseColWidth="10" defaultRowHeight="14.5"/>
  <cols>
    <col min="2" max="2" width="109.1796875" bestFit="1" customWidth="1"/>
  </cols>
  <sheetData>
    <row r="1" spans="1:8">
      <c r="A1" s="102" t="s">
        <v>4670</v>
      </c>
      <c r="B1" s="103" t="s">
        <v>4699</v>
      </c>
      <c r="C1" s="103">
        <v>2015</v>
      </c>
      <c r="D1" s="103">
        <v>2016</v>
      </c>
      <c r="E1" s="103">
        <v>2017</v>
      </c>
      <c r="F1" s="103">
        <v>2018</v>
      </c>
      <c r="G1" s="103">
        <v>2019</v>
      </c>
      <c r="H1" s="103" t="s">
        <v>4671</v>
      </c>
    </row>
    <row r="2" spans="1:8">
      <c r="A2" s="104">
        <v>0</v>
      </c>
      <c r="B2" t="s">
        <v>4700</v>
      </c>
      <c r="C2" s="105">
        <v>37</v>
      </c>
      <c r="D2" s="105">
        <v>12</v>
      </c>
      <c r="E2" s="105"/>
      <c r="F2" s="105"/>
      <c r="G2" s="105"/>
      <c r="H2" s="105">
        <v>49</v>
      </c>
    </row>
    <row r="3" spans="1:8">
      <c r="A3" s="104">
        <v>165</v>
      </c>
      <c r="B3" t="s">
        <v>4025</v>
      </c>
      <c r="C3" s="105">
        <v>0</v>
      </c>
      <c r="D3" s="105"/>
      <c r="E3" s="105"/>
      <c r="F3" s="105"/>
      <c r="G3" s="105"/>
      <c r="H3" s="105">
        <v>0</v>
      </c>
    </row>
    <row r="4" spans="1:8">
      <c r="A4" s="104">
        <v>167</v>
      </c>
      <c r="B4" t="s">
        <v>4033</v>
      </c>
      <c r="C4" s="105">
        <v>0</v>
      </c>
      <c r="D4" s="105"/>
      <c r="E4" s="105"/>
      <c r="F4" s="105"/>
      <c r="G4" s="105"/>
      <c r="H4" s="105">
        <v>0</v>
      </c>
    </row>
    <row r="5" spans="1:8">
      <c r="A5" s="104">
        <v>175</v>
      </c>
      <c r="B5" t="s">
        <v>3787</v>
      </c>
      <c r="C5" s="105">
        <v>2</v>
      </c>
      <c r="D5" s="105"/>
      <c r="E5" s="105"/>
      <c r="F5" s="105"/>
      <c r="G5" s="105"/>
      <c r="H5" s="105">
        <v>2</v>
      </c>
    </row>
    <row r="6" spans="1:8">
      <c r="A6" s="104">
        <v>183</v>
      </c>
      <c r="B6" t="s">
        <v>4125</v>
      </c>
      <c r="C6" s="105">
        <v>4</v>
      </c>
      <c r="D6" s="105"/>
      <c r="E6" s="105"/>
      <c r="F6" s="105"/>
      <c r="G6" s="105"/>
      <c r="H6" s="105">
        <v>4</v>
      </c>
    </row>
    <row r="7" spans="1:8">
      <c r="A7" s="104">
        <v>190</v>
      </c>
      <c r="B7" t="s">
        <v>4629</v>
      </c>
      <c r="C7" s="105">
        <v>3</v>
      </c>
      <c r="D7" s="105"/>
      <c r="E7" s="105"/>
      <c r="F7" s="105"/>
      <c r="G7" s="105"/>
      <c r="H7" s="105">
        <v>3</v>
      </c>
    </row>
    <row r="8" spans="1:8">
      <c r="A8" s="104">
        <v>194</v>
      </c>
      <c r="B8" t="s">
        <v>3537</v>
      </c>
      <c r="C8" s="105">
        <v>1</v>
      </c>
      <c r="D8" s="105"/>
      <c r="E8" s="105"/>
      <c r="F8" s="105"/>
      <c r="G8" s="105"/>
      <c r="H8" s="105">
        <v>1</v>
      </c>
    </row>
    <row r="9" spans="1:8">
      <c r="A9" s="104">
        <v>195</v>
      </c>
      <c r="B9" t="s">
        <v>2548</v>
      </c>
      <c r="C9" s="105">
        <v>1</v>
      </c>
      <c r="D9" s="105">
        <v>1</v>
      </c>
      <c r="E9" s="105"/>
      <c r="F9" s="105"/>
      <c r="G9" s="105"/>
      <c r="H9" s="105">
        <v>2</v>
      </c>
    </row>
    <row r="10" spans="1:8">
      <c r="A10" s="104">
        <v>196</v>
      </c>
      <c r="B10" t="s">
        <v>2560</v>
      </c>
      <c r="C10" s="105">
        <v>15</v>
      </c>
      <c r="D10" s="105">
        <v>7</v>
      </c>
      <c r="E10" s="105"/>
      <c r="F10" s="105"/>
      <c r="G10" s="105"/>
      <c r="H10" s="105">
        <v>22</v>
      </c>
    </row>
    <row r="11" spans="1:8">
      <c r="A11" s="104">
        <v>197</v>
      </c>
      <c r="B11" t="s">
        <v>2736</v>
      </c>
      <c r="C11" s="105">
        <v>2</v>
      </c>
      <c r="D11" s="105">
        <v>2</v>
      </c>
      <c r="E11" s="105"/>
      <c r="F11" s="105"/>
      <c r="G11" s="105"/>
      <c r="H11" s="105">
        <v>4</v>
      </c>
    </row>
    <row r="12" spans="1:8">
      <c r="A12" s="104">
        <v>198</v>
      </c>
      <c r="B12" t="s">
        <v>3807</v>
      </c>
      <c r="C12" s="105">
        <v>3</v>
      </c>
      <c r="D12" s="105"/>
      <c r="E12" s="105"/>
      <c r="F12" s="105"/>
      <c r="G12" s="105"/>
      <c r="H12" s="105">
        <v>3</v>
      </c>
    </row>
    <row r="13" spans="1:8">
      <c r="A13" s="104">
        <v>199</v>
      </c>
      <c r="B13" t="s">
        <v>4318</v>
      </c>
      <c r="C13" s="105">
        <v>1</v>
      </c>
      <c r="D13" s="105"/>
      <c r="E13" s="105"/>
      <c r="F13" s="105"/>
      <c r="G13" s="105"/>
      <c r="H13" s="105">
        <v>1</v>
      </c>
    </row>
    <row r="14" spans="1:8">
      <c r="A14" s="104">
        <v>204</v>
      </c>
      <c r="B14" t="s">
        <v>2794</v>
      </c>
      <c r="C14" s="105">
        <v>1</v>
      </c>
      <c r="D14" s="105">
        <v>0</v>
      </c>
      <c r="E14" s="105"/>
      <c r="F14" s="105"/>
      <c r="G14" s="105"/>
      <c r="H14" s="105">
        <v>1</v>
      </c>
    </row>
    <row r="15" spans="1:8">
      <c r="A15" s="104">
        <v>205</v>
      </c>
      <c r="B15" t="s">
        <v>3888</v>
      </c>
      <c r="C15" s="105">
        <v>1</v>
      </c>
      <c r="D15" s="105"/>
      <c r="E15" s="105"/>
      <c r="F15" s="105"/>
      <c r="G15" s="105"/>
      <c r="H15" s="105">
        <v>1</v>
      </c>
    </row>
    <row r="16" spans="1:8">
      <c r="A16" s="104">
        <v>206</v>
      </c>
      <c r="B16" t="s">
        <v>2859</v>
      </c>
      <c r="C16" s="105">
        <v>0</v>
      </c>
      <c r="D16" s="105">
        <v>0</v>
      </c>
      <c r="E16" s="105"/>
      <c r="F16" s="105"/>
      <c r="G16" s="105"/>
      <c r="H16" s="105">
        <v>0</v>
      </c>
    </row>
    <row r="17" spans="1:8">
      <c r="A17" s="104">
        <v>208</v>
      </c>
      <c r="B17" t="s">
        <v>2889</v>
      </c>
      <c r="C17" s="105">
        <v>0</v>
      </c>
      <c r="D17" s="105">
        <v>2</v>
      </c>
      <c r="E17" s="105"/>
      <c r="F17" s="105"/>
      <c r="G17" s="105"/>
      <c r="H17" s="105">
        <v>2</v>
      </c>
    </row>
    <row r="18" spans="1:8">
      <c r="A18" s="104">
        <v>209</v>
      </c>
      <c r="B18" t="s">
        <v>2916</v>
      </c>
      <c r="C18" s="105">
        <v>1</v>
      </c>
      <c r="D18" s="105">
        <v>0</v>
      </c>
      <c r="E18" s="105"/>
      <c r="F18" s="105"/>
      <c r="G18" s="105"/>
      <c r="H18" s="105">
        <v>1</v>
      </c>
    </row>
    <row r="19" spans="1:8">
      <c r="A19" s="104">
        <v>211</v>
      </c>
      <c r="B19" t="s">
        <v>4020</v>
      </c>
      <c r="C19" s="105">
        <v>0</v>
      </c>
      <c r="D19" s="105"/>
      <c r="E19" s="105"/>
      <c r="F19" s="105"/>
      <c r="G19" s="105"/>
      <c r="H19" s="105">
        <v>0</v>
      </c>
    </row>
    <row r="20" spans="1:8">
      <c r="A20" s="104">
        <v>228</v>
      </c>
      <c r="B20" t="s">
        <v>4322</v>
      </c>
      <c r="C20" s="105">
        <v>2</v>
      </c>
      <c r="D20" s="105"/>
      <c r="E20" s="105"/>
      <c r="F20" s="105"/>
      <c r="G20" s="105"/>
      <c r="H20" s="105">
        <v>2</v>
      </c>
    </row>
    <row r="21" spans="1:8">
      <c r="A21" s="104">
        <v>231</v>
      </c>
      <c r="B21" t="s">
        <v>4361</v>
      </c>
      <c r="C21" s="105">
        <v>6</v>
      </c>
      <c r="D21" s="105"/>
      <c r="E21" s="105"/>
      <c r="F21" s="105"/>
      <c r="G21" s="105"/>
      <c r="H21" s="105">
        <v>6</v>
      </c>
    </row>
    <row r="22" spans="1:8">
      <c r="A22" s="104">
        <v>238</v>
      </c>
      <c r="B22" t="s">
        <v>3873</v>
      </c>
      <c r="C22" s="105">
        <v>6</v>
      </c>
      <c r="D22" s="105"/>
      <c r="E22" s="105"/>
      <c r="F22" s="105"/>
      <c r="G22" s="105"/>
      <c r="H22" s="105">
        <v>6</v>
      </c>
    </row>
    <row r="23" spans="1:8">
      <c r="A23" s="104">
        <v>253</v>
      </c>
      <c r="B23" t="s">
        <v>3528</v>
      </c>
      <c r="C23" s="105">
        <v>0</v>
      </c>
      <c r="D23" s="105"/>
      <c r="E23" s="105"/>
      <c r="F23" s="105"/>
      <c r="G23" s="105"/>
      <c r="H23" s="105">
        <v>0</v>
      </c>
    </row>
    <row r="24" spans="1:8">
      <c r="A24" s="104">
        <v>298</v>
      </c>
      <c r="B24" t="s">
        <v>277</v>
      </c>
      <c r="C24" s="105">
        <v>3</v>
      </c>
      <c r="D24" s="105">
        <v>1</v>
      </c>
      <c r="E24" s="105"/>
      <c r="F24" s="105"/>
      <c r="G24" s="105"/>
      <c r="H24" s="105">
        <v>4</v>
      </c>
    </row>
    <row r="25" spans="1:8">
      <c r="A25" s="104">
        <v>299</v>
      </c>
      <c r="B25" t="s">
        <v>3248</v>
      </c>
      <c r="C25" s="105">
        <v>2</v>
      </c>
      <c r="D25" s="105">
        <v>0</v>
      </c>
      <c r="E25" s="105"/>
      <c r="F25" s="105"/>
      <c r="G25" s="105"/>
      <c r="H25" s="105">
        <v>2</v>
      </c>
    </row>
    <row r="26" spans="1:8">
      <c r="A26" s="104">
        <v>300</v>
      </c>
      <c r="B26" t="s">
        <v>3350</v>
      </c>
      <c r="C26" s="105">
        <v>1</v>
      </c>
      <c r="D26" s="105">
        <v>0</v>
      </c>
      <c r="E26" s="105"/>
      <c r="F26" s="105"/>
      <c r="G26" s="105"/>
      <c r="H26" s="105">
        <v>1</v>
      </c>
    </row>
    <row r="27" spans="1:8">
      <c r="A27" s="104">
        <v>301</v>
      </c>
      <c r="B27" t="s">
        <v>807</v>
      </c>
      <c r="C27" s="105">
        <v>2</v>
      </c>
      <c r="D27" s="105">
        <v>1</v>
      </c>
      <c r="E27" s="105"/>
      <c r="F27" s="105"/>
      <c r="G27" s="105"/>
      <c r="H27" s="105">
        <v>3</v>
      </c>
    </row>
    <row r="28" spans="1:8">
      <c r="A28" s="104">
        <v>302</v>
      </c>
      <c r="B28" t="s">
        <v>870</v>
      </c>
      <c r="C28" s="105">
        <v>0</v>
      </c>
      <c r="D28" s="105">
        <v>0</v>
      </c>
      <c r="E28" s="105"/>
      <c r="F28" s="105"/>
      <c r="G28" s="105"/>
      <c r="H28" s="105">
        <v>0</v>
      </c>
    </row>
    <row r="29" spans="1:8">
      <c r="A29" s="104">
        <v>303</v>
      </c>
      <c r="B29" t="s">
        <v>2954</v>
      </c>
      <c r="C29" s="105">
        <v>8</v>
      </c>
      <c r="D29" s="105">
        <v>3</v>
      </c>
      <c r="E29" s="105"/>
      <c r="F29" s="105"/>
      <c r="G29" s="105"/>
      <c r="H29" s="105">
        <v>11</v>
      </c>
    </row>
    <row r="30" spans="1:8">
      <c r="A30" s="104">
        <v>521</v>
      </c>
      <c r="B30" t="s">
        <v>4111</v>
      </c>
      <c r="C30" s="105">
        <v>2</v>
      </c>
      <c r="D30" s="105"/>
      <c r="E30" s="105"/>
      <c r="F30" s="105"/>
      <c r="G30" s="105"/>
      <c r="H30" s="105">
        <v>2</v>
      </c>
    </row>
    <row r="31" spans="1:8">
      <c r="A31" s="104">
        <v>522</v>
      </c>
      <c r="B31" t="s">
        <v>3524</v>
      </c>
      <c r="C31" s="105">
        <v>1</v>
      </c>
      <c r="D31" s="105"/>
      <c r="E31" s="105"/>
      <c r="F31" s="105"/>
      <c r="G31" s="105"/>
      <c r="H31" s="105">
        <v>1</v>
      </c>
    </row>
    <row r="32" spans="1:8">
      <c r="A32" s="104">
        <v>523</v>
      </c>
      <c r="B32" t="s">
        <v>4135</v>
      </c>
      <c r="C32" s="105">
        <v>1</v>
      </c>
      <c r="D32" s="105"/>
      <c r="E32" s="105"/>
      <c r="F32" s="105"/>
      <c r="G32" s="105"/>
      <c r="H32" s="105">
        <v>1</v>
      </c>
    </row>
    <row r="33" spans="1:8">
      <c r="A33" s="104">
        <v>530</v>
      </c>
      <c r="B33" t="s">
        <v>2560</v>
      </c>
      <c r="C33" s="105">
        <v>32</v>
      </c>
      <c r="D33" s="105">
        <v>59</v>
      </c>
      <c r="E33" s="105">
        <v>63</v>
      </c>
      <c r="F33" s="105">
        <v>62</v>
      </c>
      <c r="G33" s="105">
        <v>60</v>
      </c>
      <c r="H33" s="105">
        <v>276</v>
      </c>
    </row>
    <row r="34" spans="1:8">
      <c r="A34" s="104">
        <v>531</v>
      </c>
      <c r="B34" t="s">
        <v>277</v>
      </c>
      <c r="C34" s="105">
        <v>5</v>
      </c>
      <c r="D34" s="105">
        <v>6</v>
      </c>
      <c r="E34" s="105">
        <v>11</v>
      </c>
      <c r="F34" s="105">
        <v>9</v>
      </c>
      <c r="G34" s="105">
        <v>14</v>
      </c>
      <c r="H34" s="105">
        <v>45</v>
      </c>
    </row>
    <row r="35" spans="1:8">
      <c r="A35" s="104">
        <v>532</v>
      </c>
      <c r="B35" t="s">
        <v>413</v>
      </c>
      <c r="C35" s="105">
        <v>21</v>
      </c>
      <c r="D35" s="105">
        <v>107</v>
      </c>
      <c r="E35" s="105">
        <v>139</v>
      </c>
      <c r="F35" s="105">
        <v>222</v>
      </c>
      <c r="G35" s="105">
        <v>310</v>
      </c>
      <c r="H35" s="105">
        <v>799</v>
      </c>
    </row>
    <row r="36" spans="1:8">
      <c r="A36" s="104">
        <v>533</v>
      </c>
      <c r="B36" t="s">
        <v>594</v>
      </c>
      <c r="C36" s="105">
        <v>11</v>
      </c>
      <c r="D36" s="105">
        <v>22</v>
      </c>
      <c r="E36" s="105">
        <v>32</v>
      </c>
      <c r="F36" s="105">
        <v>30</v>
      </c>
      <c r="G36" s="105">
        <v>30</v>
      </c>
      <c r="H36" s="105">
        <v>125</v>
      </c>
    </row>
    <row r="37" spans="1:8">
      <c r="A37" s="104">
        <v>534</v>
      </c>
      <c r="B37" t="s">
        <v>620</v>
      </c>
      <c r="C37" s="105">
        <v>0</v>
      </c>
      <c r="D37" s="105">
        <v>1</v>
      </c>
      <c r="E37" s="105">
        <v>1</v>
      </c>
      <c r="F37" s="105">
        <v>2</v>
      </c>
      <c r="G37" s="105">
        <v>4</v>
      </c>
      <c r="H37" s="105">
        <v>8</v>
      </c>
    </row>
    <row r="38" spans="1:8">
      <c r="A38" s="104">
        <v>535</v>
      </c>
      <c r="B38" t="s">
        <v>3275</v>
      </c>
      <c r="C38" s="105">
        <v>0</v>
      </c>
      <c r="D38" s="105">
        <v>0</v>
      </c>
      <c r="E38" s="105">
        <v>0</v>
      </c>
      <c r="F38" s="105">
        <v>0</v>
      </c>
      <c r="G38" s="105">
        <v>0</v>
      </c>
      <c r="H38" s="105">
        <v>0</v>
      </c>
    </row>
    <row r="39" spans="1:8">
      <c r="A39" s="104">
        <v>536</v>
      </c>
      <c r="B39" t="s">
        <v>636</v>
      </c>
      <c r="C39" s="105">
        <v>50</v>
      </c>
      <c r="D39" s="105">
        <v>47</v>
      </c>
      <c r="E39" s="105">
        <v>60</v>
      </c>
      <c r="F39" s="105">
        <v>53</v>
      </c>
      <c r="G39" s="105">
        <v>43</v>
      </c>
      <c r="H39" s="105">
        <v>253</v>
      </c>
    </row>
    <row r="40" spans="1:8">
      <c r="A40" s="104">
        <v>537</v>
      </c>
      <c r="B40" t="s">
        <v>807</v>
      </c>
      <c r="C40" s="105">
        <v>32</v>
      </c>
      <c r="D40" s="105">
        <v>44</v>
      </c>
      <c r="E40" s="105">
        <v>58</v>
      </c>
      <c r="F40" s="105">
        <v>67</v>
      </c>
      <c r="G40" s="105">
        <v>71</v>
      </c>
      <c r="H40" s="105">
        <v>272</v>
      </c>
    </row>
    <row r="41" spans="1:8">
      <c r="A41" s="104">
        <v>538</v>
      </c>
      <c r="B41" t="s">
        <v>870</v>
      </c>
      <c r="C41" s="105">
        <v>7</v>
      </c>
      <c r="D41" s="105">
        <v>16</v>
      </c>
      <c r="E41" s="105">
        <v>17</v>
      </c>
      <c r="F41" s="105">
        <v>26</v>
      </c>
      <c r="G41" s="105">
        <v>33</v>
      </c>
      <c r="H41" s="105">
        <v>99</v>
      </c>
    </row>
    <row r="42" spans="1:8">
      <c r="A42" s="104">
        <v>539</v>
      </c>
      <c r="B42" t="s">
        <v>2916</v>
      </c>
      <c r="C42" s="105">
        <v>5</v>
      </c>
      <c r="D42" s="105">
        <v>10</v>
      </c>
      <c r="E42" s="105">
        <v>11</v>
      </c>
      <c r="F42" s="105">
        <v>9</v>
      </c>
      <c r="G42" s="105">
        <v>12</v>
      </c>
      <c r="H42" s="105">
        <v>47</v>
      </c>
    </row>
    <row r="43" spans="1:8">
      <c r="A43" s="104">
        <v>540</v>
      </c>
      <c r="B43" t="s">
        <v>989</v>
      </c>
      <c r="C43" s="105">
        <v>48</v>
      </c>
      <c r="D43" s="105">
        <v>50</v>
      </c>
      <c r="E43" s="105">
        <v>68</v>
      </c>
      <c r="F43" s="105">
        <v>72</v>
      </c>
      <c r="G43" s="105">
        <v>68</v>
      </c>
      <c r="H43" s="105">
        <v>306</v>
      </c>
    </row>
    <row r="44" spans="1:8">
      <c r="A44" s="104">
        <v>614</v>
      </c>
      <c r="B44" t="s">
        <v>4701</v>
      </c>
      <c r="C44" s="105"/>
      <c r="D44" s="105"/>
      <c r="E44" s="105">
        <v>5</v>
      </c>
      <c r="F44" s="105">
        <v>5</v>
      </c>
      <c r="G44" s="105">
        <v>5</v>
      </c>
      <c r="H44" s="105">
        <v>15</v>
      </c>
    </row>
    <row r="45" spans="1:8">
      <c r="A45" s="106" t="s">
        <v>4671</v>
      </c>
      <c r="B45" s="106"/>
      <c r="C45" s="107">
        <v>317</v>
      </c>
      <c r="D45" s="107">
        <v>391</v>
      </c>
      <c r="E45" s="107">
        <v>465</v>
      </c>
      <c r="F45" s="107">
        <v>557</v>
      </c>
      <c r="G45" s="107">
        <v>650</v>
      </c>
      <c r="H45" s="107">
        <v>2380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5"/>
  <sheetViews>
    <sheetView topLeftCell="A10" workbookViewId="0">
      <selection activeCell="C15" sqref="C15"/>
    </sheetView>
  </sheetViews>
  <sheetFormatPr baseColWidth="10" defaultRowHeight="14.5"/>
  <cols>
    <col min="2" max="2" width="109.1796875" bestFit="1" customWidth="1"/>
    <col min="8" max="8" width="12.54296875" bestFit="1" customWidth="1"/>
  </cols>
  <sheetData>
    <row r="1" spans="1:8">
      <c r="A1" s="102" t="s">
        <v>4670</v>
      </c>
      <c r="B1" s="103" t="s">
        <v>4699</v>
      </c>
      <c r="C1" s="103">
        <v>2015</v>
      </c>
      <c r="D1" s="103">
        <v>2016</v>
      </c>
      <c r="E1" s="103">
        <v>2017</v>
      </c>
      <c r="F1" s="103">
        <v>2018</v>
      </c>
      <c r="G1" s="103">
        <v>2019</v>
      </c>
      <c r="H1" s="103" t="s">
        <v>4671</v>
      </c>
    </row>
    <row r="2" spans="1:8">
      <c r="A2" s="104">
        <v>0</v>
      </c>
      <c r="B2" t="s">
        <v>4700</v>
      </c>
      <c r="C2" s="105">
        <v>0</v>
      </c>
      <c r="D2" s="105">
        <v>0</v>
      </c>
      <c r="E2" s="105"/>
      <c r="F2" s="105"/>
      <c r="G2" s="105"/>
      <c r="H2" s="105">
        <v>0</v>
      </c>
    </row>
    <row r="3" spans="1:8">
      <c r="A3" s="104">
        <v>165</v>
      </c>
      <c r="B3" t="s">
        <v>4025</v>
      </c>
      <c r="C3" s="105">
        <v>0</v>
      </c>
      <c r="D3" s="105"/>
      <c r="E3" s="105"/>
      <c r="F3" s="105"/>
      <c r="G3" s="105"/>
      <c r="H3" s="105">
        <v>0</v>
      </c>
    </row>
    <row r="4" spans="1:8">
      <c r="A4" s="104">
        <v>167</v>
      </c>
      <c r="B4" t="s">
        <v>4033</v>
      </c>
      <c r="C4" s="105">
        <v>0</v>
      </c>
      <c r="D4" s="105"/>
      <c r="E4" s="105"/>
      <c r="F4" s="105"/>
      <c r="G4" s="105"/>
      <c r="H4" s="105">
        <v>0</v>
      </c>
    </row>
    <row r="5" spans="1:8">
      <c r="A5" s="104">
        <v>175</v>
      </c>
      <c r="B5" t="s">
        <v>3787</v>
      </c>
      <c r="C5" s="105">
        <v>0</v>
      </c>
      <c r="D5" s="105"/>
      <c r="E5" s="105"/>
      <c r="F5" s="105"/>
      <c r="G5" s="105"/>
      <c r="H5" s="105">
        <v>0</v>
      </c>
    </row>
    <row r="6" spans="1:8">
      <c r="A6" s="104">
        <v>183</v>
      </c>
      <c r="B6" t="s">
        <v>4125</v>
      </c>
      <c r="C6" s="105">
        <v>0</v>
      </c>
      <c r="D6" s="105"/>
      <c r="E6" s="105"/>
      <c r="F6" s="105"/>
      <c r="G6" s="105"/>
      <c r="H6" s="105">
        <v>0</v>
      </c>
    </row>
    <row r="7" spans="1:8">
      <c r="A7" s="104">
        <v>190</v>
      </c>
      <c r="B7" t="s">
        <v>4629</v>
      </c>
      <c r="C7" s="105">
        <v>0</v>
      </c>
      <c r="D7" s="105"/>
      <c r="E7" s="105"/>
      <c r="F7" s="105"/>
      <c r="G7" s="105"/>
      <c r="H7" s="105">
        <v>0</v>
      </c>
    </row>
    <row r="8" spans="1:8">
      <c r="A8" s="104">
        <v>194</v>
      </c>
      <c r="B8" t="s">
        <v>3537</v>
      </c>
      <c r="C8" s="105">
        <v>0</v>
      </c>
      <c r="D8" s="105"/>
      <c r="E8" s="105"/>
      <c r="F8" s="105"/>
      <c r="G8" s="105"/>
      <c r="H8" s="105">
        <v>0</v>
      </c>
    </row>
    <row r="9" spans="1:8">
      <c r="A9" s="104">
        <v>195</v>
      </c>
      <c r="B9" t="s">
        <v>2548</v>
      </c>
      <c r="C9" s="105">
        <v>0</v>
      </c>
      <c r="D9" s="105">
        <v>0</v>
      </c>
      <c r="E9" s="105"/>
      <c r="F9" s="105"/>
      <c r="G9" s="105"/>
      <c r="H9" s="105">
        <v>0</v>
      </c>
    </row>
    <row r="10" spans="1:8">
      <c r="A10" s="104">
        <v>196</v>
      </c>
      <c r="B10" t="s">
        <v>2560</v>
      </c>
      <c r="C10" s="105">
        <v>0</v>
      </c>
      <c r="D10" s="105">
        <v>0</v>
      </c>
      <c r="E10" s="105"/>
      <c r="F10" s="105"/>
      <c r="G10" s="105"/>
      <c r="H10" s="105">
        <v>0</v>
      </c>
    </row>
    <row r="11" spans="1:8">
      <c r="A11" s="104">
        <v>197</v>
      </c>
      <c r="B11" t="s">
        <v>2736</v>
      </c>
      <c r="C11" s="105">
        <v>0</v>
      </c>
      <c r="D11" s="105">
        <v>0</v>
      </c>
      <c r="E11" s="105"/>
      <c r="F11" s="105"/>
      <c r="G11" s="105"/>
      <c r="H11" s="105">
        <v>0</v>
      </c>
    </row>
    <row r="12" spans="1:8">
      <c r="A12" s="104">
        <v>198</v>
      </c>
      <c r="B12" t="s">
        <v>3807</v>
      </c>
      <c r="C12" s="105">
        <v>0</v>
      </c>
      <c r="D12" s="105"/>
      <c r="E12" s="105"/>
      <c r="F12" s="105"/>
      <c r="G12" s="105"/>
      <c r="H12" s="105">
        <v>0</v>
      </c>
    </row>
    <row r="13" spans="1:8">
      <c r="A13" s="104">
        <v>199</v>
      </c>
      <c r="B13" t="s">
        <v>4318</v>
      </c>
      <c r="C13" s="105">
        <v>0</v>
      </c>
      <c r="D13" s="105"/>
      <c r="E13" s="105"/>
      <c r="F13" s="105"/>
      <c r="G13" s="105"/>
      <c r="H13" s="105">
        <v>0</v>
      </c>
    </row>
    <row r="14" spans="1:8">
      <c r="A14" s="104">
        <v>204</v>
      </c>
      <c r="B14" t="s">
        <v>2794</v>
      </c>
      <c r="C14" s="105">
        <v>0</v>
      </c>
      <c r="D14" s="105">
        <v>0</v>
      </c>
      <c r="E14" s="105"/>
      <c r="F14" s="105"/>
      <c r="G14" s="105"/>
      <c r="H14" s="105">
        <v>0</v>
      </c>
    </row>
    <row r="15" spans="1:8">
      <c r="A15" s="104">
        <v>205</v>
      </c>
      <c r="B15" t="s">
        <v>3888</v>
      </c>
      <c r="C15" s="105">
        <v>0</v>
      </c>
      <c r="D15" s="105"/>
      <c r="E15" s="105"/>
      <c r="F15" s="105"/>
      <c r="G15" s="105"/>
      <c r="H15" s="105">
        <v>0</v>
      </c>
    </row>
    <row r="16" spans="1:8">
      <c r="A16" s="104">
        <v>206</v>
      </c>
      <c r="B16" t="s">
        <v>2859</v>
      </c>
      <c r="C16" s="105">
        <v>0</v>
      </c>
      <c r="D16" s="105">
        <v>0</v>
      </c>
      <c r="E16" s="105"/>
      <c r="F16" s="105"/>
      <c r="G16" s="105"/>
      <c r="H16" s="105">
        <v>0</v>
      </c>
    </row>
    <row r="17" spans="1:8">
      <c r="A17" s="104">
        <v>208</v>
      </c>
      <c r="B17" t="s">
        <v>2889</v>
      </c>
      <c r="C17" s="105">
        <v>0</v>
      </c>
      <c r="D17" s="105">
        <v>0</v>
      </c>
      <c r="E17" s="105"/>
      <c r="F17" s="105"/>
      <c r="G17" s="105"/>
      <c r="H17" s="105">
        <v>0</v>
      </c>
    </row>
    <row r="18" spans="1:8">
      <c r="A18" s="104">
        <v>209</v>
      </c>
      <c r="B18" t="s">
        <v>2916</v>
      </c>
      <c r="C18" s="105">
        <v>0</v>
      </c>
      <c r="D18" s="105">
        <v>0</v>
      </c>
      <c r="E18" s="105"/>
      <c r="F18" s="105"/>
      <c r="G18" s="105"/>
      <c r="H18" s="105">
        <v>0</v>
      </c>
    </row>
    <row r="19" spans="1:8">
      <c r="A19" s="104">
        <v>211</v>
      </c>
      <c r="B19" t="s">
        <v>4020</v>
      </c>
      <c r="C19" s="105">
        <v>0</v>
      </c>
      <c r="D19" s="105"/>
      <c r="E19" s="105"/>
      <c r="F19" s="105"/>
      <c r="G19" s="105"/>
      <c r="H19" s="105">
        <v>0</v>
      </c>
    </row>
    <row r="20" spans="1:8">
      <c r="A20" s="104">
        <v>228</v>
      </c>
      <c r="B20" t="s">
        <v>4322</v>
      </c>
      <c r="C20" s="105">
        <v>0</v>
      </c>
      <c r="D20" s="105"/>
      <c r="E20" s="105"/>
      <c r="F20" s="105"/>
      <c r="G20" s="105"/>
      <c r="H20" s="105">
        <v>0</v>
      </c>
    </row>
    <row r="21" spans="1:8">
      <c r="A21" s="104">
        <v>231</v>
      </c>
      <c r="B21" t="s">
        <v>4361</v>
      </c>
      <c r="C21" s="105">
        <v>0</v>
      </c>
      <c r="D21" s="105"/>
      <c r="E21" s="105"/>
      <c r="F21" s="105"/>
      <c r="G21" s="105"/>
      <c r="H21" s="105">
        <v>0</v>
      </c>
    </row>
    <row r="22" spans="1:8">
      <c r="A22" s="104">
        <v>238</v>
      </c>
      <c r="B22" t="s">
        <v>3873</v>
      </c>
      <c r="C22" s="105">
        <v>0</v>
      </c>
      <c r="D22" s="105"/>
      <c r="E22" s="105"/>
      <c r="F22" s="105"/>
      <c r="G22" s="105"/>
      <c r="H22" s="105">
        <v>0</v>
      </c>
    </row>
    <row r="23" spans="1:8">
      <c r="A23" s="104">
        <v>253</v>
      </c>
      <c r="B23" t="s">
        <v>3528</v>
      </c>
      <c r="C23" s="105">
        <v>0</v>
      </c>
      <c r="D23" s="105"/>
      <c r="E23" s="105"/>
      <c r="F23" s="105"/>
      <c r="G23" s="105"/>
      <c r="H23" s="105">
        <v>0</v>
      </c>
    </row>
    <row r="24" spans="1:8">
      <c r="A24" s="104">
        <v>298</v>
      </c>
      <c r="B24" t="s">
        <v>277</v>
      </c>
      <c r="C24" s="105">
        <v>0</v>
      </c>
      <c r="D24" s="105">
        <v>0</v>
      </c>
      <c r="E24" s="105"/>
      <c r="F24" s="105"/>
      <c r="G24" s="105"/>
      <c r="H24" s="105">
        <v>0</v>
      </c>
    </row>
    <row r="25" spans="1:8">
      <c r="A25" s="104">
        <v>299</v>
      </c>
      <c r="B25" t="s">
        <v>3248</v>
      </c>
      <c r="C25" s="105">
        <v>0</v>
      </c>
      <c r="D25" s="105">
        <v>0</v>
      </c>
      <c r="E25" s="105"/>
      <c r="F25" s="105"/>
      <c r="G25" s="105"/>
      <c r="H25" s="105">
        <v>0</v>
      </c>
    </row>
    <row r="26" spans="1:8">
      <c r="A26" s="104">
        <v>300</v>
      </c>
      <c r="B26" t="s">
        <v>3350</v>
      </c>
      <c r="C26" s="105">
        <v>0</v>
      </c>
      <c r="D26" s="105">
        <v>0</v>
      </c>
      <c r="E26" s="105"/>
      <c r="F26" s="105"/>
      <c r="G26" s="105"/>
      <c r="H26" s="105">
        <v>0</v>
      </c>
    </row>
    <row r="27" spans="1:8">
      <c r="A27" s="104">
        <v>301</v>
      </c>
      <c r="B27" t="s">
        <v>807</v>
      </c>
      <c r="C27" s="105">
        <v>0</v>
      </c>
      <c r="D27" s="105">
        <v>0</v>
      </c>
      <c r="E27" s="105"/>
      <c r="F27" s="105"/>
      <c r="G27" s="105"/>
      <c r="H27" s="105">
        <v>0</v>
      </c>
    </row>
    <row r="28" spans="1:8">
      <c r="A28" s="104">
        <v>302</v>
      </c>
      <c r="B28" t="s">
        <v>870</v>
      </c>
      <c r="C28" s="105">
        <v>0</v>
      </c>
      <c r="D28" s="105">
        <v>0</v>
      </c>
      <c r="E28" s="105"/>
      <c r="F28" s="105"/>
      <c r="G28" s="105"/>
      <c r="H28" s="105">
        <v>0</v>
      </c>
    </row>
    <row r="29" spans="1:8">
      <c r="A29" s="104">
        <v>303</v>
      </c>
      <c r="B29" t="s">
        <v>2954</v>
      </c>
      <c r="C29" s="105">
        <v>0</v>
      </c>
      <c r="D29" s="105">
        <v>0</v>
      </c>
      <c r="E29" s="105"/>
      <c r="F29" s="105"/>
      <c r="G29" s="105"/>
      <c r="H29" s="105">
        <v>0</v>
      </c>
    </row>
    <row r="30" spans="1:8">
      <c r="A30" s="104">
        <v>521</v>
      </c>
      <c r="B30" t="s">
        <v>4111</v>
      </c>
      <c r="C30" s="105">
        <v>0</v>
      </c>
      <c r="D30" s="105"/>
      <c r="E30" s="105"/>
      <c r="F30" s="105"/>
      <c r="G30" s="105"/>
      <c r="H30" s="105">
        <v>0</v>
      </c>
    </row>
    <row r="31" spans="1:8">
      <c r="A31" s="104">
        <v>522</v>
      </c>
      <c r="B31" t="s">
        <v>3524</v>
      </c>
      <c r="C31" s="105">
        <v>0</v>
      </c>
      <c r="D31" s="105"/>
      <c r="E31" s="105"/>
      <c r="F31" s="105"/>
      <c r="G31" s="105"/>
      <c r="H31" s="105">
        <v>0</v>
      </c>
    </row>
    <row r="32" spans="1:8">
      <c r="A32" s="104">
        <v>523</v>
      </c>
      <c r="B32" t="s">
        <v>4135</v>
      </c>
      <c r="C32" s="105">
        <v>0</v>
      </c>
      <c r="D32" s="105"/>
      <c r="E32" s="105"/>
      <c r="F32" s="105"/>
      <c r="G32" s="105"/>
      <c r="H32" s="105">
        <v>0</v>
      </c>
    </row>
    <row r="33" spans="1:8">
      <c r="A33" s="104">
        <v>530</v>
      </c>
      <c r="B33" t="s">
        <v>2560</v>
      </c>
      <c r="C33" s="105">
        <v>31</v>
      </c>
      <c r="D33" s="105">
        <v>41</v>
      </c>
      <c r="E33" s="105">
        <v>49</v>
      </c>
      <c r="F33" s="105">
        <v>61</v>
      </c>
      <c r="G33" s="105">
        <v>57</v>
      </c>
      <c r="H33" s="105">
        <v>239</v>
      </c>
    </row>
    <row r="34" spans="1:8">
      <c r="A34" s="104">
        <v>531</v>
      </c>
      <c r="B34" t="s">
        <v>277</v>
      </c>
      <c r="C34" s="105">
        <v>37</v>
      </c>
      <c r="D34" s="105">
        <v>43</v>
      </c>
      <c r="E34" s="105">
        <v>58</v>
      </c>
      <c r="F34" s="105">
        <v>74</v>
      </c>
      <c r="G34" s="105">
        <v>80</v>
      </c>
      <c r="H34" s="105">
        <v>292</v>
      </c>
    </row>
    <row r="35" spans="1:8">
      <c r="A35" s="104">
        <v>532</v>
      </c>
      <c r="B35" t="s">
        <v>413</v>
      </c>
      <c r="C35" s="105">
        <v>37</v>
      </c>
      <c r="D35" s="105">
        <v>65</v>
      </c>
      <c r="E35" s="105">
        <v>83</v>
      </c>
      <c r="F35" s="105">
        <v>122</v>
      </c>
      <c r="G35" s="105">
        <v>129</v>
      </c>
      <c r="H35" s="105">
        <v>436</v>
      </c>
    </row>
    <row r="36" spans="1:8">
      <c r="A36" s="104">
        <v>533</v>
      </c>
      <c r="B36" t="s">
        <v>594</v>
      </c>
      <c r="C36" s="105">
        <v>18</v>
      </c>
      <c r="D36" s="105">
        <v>28</v>
      </c>
      <c r="E36" s="105">
        <v>32</v>
      </c>
      <c r="F36" s="105">
        <v>42</v>
      </c>
      <c r="G36" s="105">
        <v>45</v>
      </c>
      <c r="H36" s="105">
        <v>165</v>
      </c>
    </row>
    <row r="37" spans="1:8">
      <c r="A37" s="104">
        <v>534</v>
      </c>
      <c r="B37" t="s">
        <v>620</v>
      </c>
      <c r="C37" s="105">
        <v>1</v>
      </c>
      <c r="D37" s="105">
        <v>3</v>
      </c>
      <c r="E37" s="105">
        <v>3</v>
      </c>
      <c r="F37" s="105">
        <v>4</v>
      </c>
      <c r="G37" s="105">
        <v>5</v>
      </c>
      <c r="H37" s="105">
        <v>16</v>
      </c>
    </row>
    <row r="38" spans="1:8">
      <c r="A38" s="104">
        <v>535</v>
      </c>
      <c r="B38" t="s">
        <v>3275</v>
      </c>
      <c r="C38" s="105">
        <v>0</v>
      </c>
      <c r="D38" s="105">
        <v>0</v>
      </c>
      <c r="E38" s="105">
        <v>0</v>
      </c>
      <c r="F38" s="105">
        <v>1</v>
      </c>
      <c r="G38" s="105">
        <v>1</v>
      </c>
      <c r="H38" s="105">
        <v>2</v>
      </c>
    </row>
    <row r="39" spans="1:8">
      <c r="A39" s="104">
        <v>536</v>
      </c>
      <c r="B39" t="s">
        <v>636</v>
      </c>
      <c r="C39" s="105">
        <v>29</v>
      </c>
      <c r="D39" s="105">
        <v>46</v>
      </c>
      <c r="E39" s="105">
        <v>60</v>
      </c>
      <c r="F39" s="105">
        <v>65</v>
      </c>
      <c r="G39" s="105">
        <v>56</v>
      </c>
      <c r="H39" s="105">
        <v>256</v>
      </c>
    </row>
    <row r="40" spans="1:8">
      <c r="A40" s="104">
        <v>537</v>
      </c>
      <c r="B40" t="s">
        <v>807</v>
      </c>
      <c r="C40" s="105">
        <v>19</v>
      </c>
      <c r="D40" s="105">
        <v>28</v>
      </c>
      <c r="E40" s="105">
        <v>35</v>
      </c>
      <c r="F40" s="105">
        <v>41</v>
      </c>
      <c r="G40" s="105">
        <v>48</v>
      </c>
      <c r="H40" s="105">
        <v>171</v>
      </c>
    </row>
    <row r="41" spans="1:8">
      <c r="A41" s="104">
        <v>538</v>
      </c>
      <c r="B41" t="s">
        <v>870</v>
      </c>
      <c r="C41" s="105">
        <v>23</v>
      </c>
      <c r="D41" s="105">
        <v>26</v>
      </c>
      <c r="E41" s="105">
        <v>24</v>
      </c>
      <c r="F41" s="105">
        <v>29</v>
      </c>
      <c r="G41" s="105">
        <v>35</v>
      </c>
      <c r="H41" s="105">
        <v>137</v>
      </c>
    </row>
    <row r="42" spans="1:8">
      <c r="A42" s="104">
        <v>539</v>
      </c>
      <c r="B42" t="s">
        <v>2916</v>
      </c>
      <c r="C42" s="105">
        <v>2</v>
      </c>
      <c r="D42" s="105">
        <v>3</v>
      </c>
      <c r="E42" s="105">
        <v>5</v>
      </c>
      <c r="F42" s="105">
        <v>5</v>
      </c>
      <c r="G42" s="105">
        <v>7</v>
      </c>
      <c r="H42" s="105">
        <v>22</v>
      </c>
    </row>
    <row r="43" spans="1:8">
      <c r="A43" s="104">
        <v>540</v>
      </c>
      <c r="B43" t="s">
        <v>989</v>
      </c>
      <c r="C43" s="105">
        <v>19</v>
      </c>
      <c r="D43" s="105">
        <v>18</v>
      </c>
      <c r="E43" s="105">
        <v>27</v>
      </c>
      <c r="F43" s="105">
        <v>32</v>
      </c>
      <c r="G43" s="105">
        <v>31</v>
      </c>
      <c r="H43" s="105">
        <v>127</v>
      </c>
    </row>
    <row r="44" spans="1:8">
      <c r="A44" s="104">
        <v>614</v>
      </c>
      <c r="B44" t="s">
        <v>4701</v>
      </c>
      <c r="C44" s="105"/>
      <c r="D44" s="105"/>
      <c r="E44" s="105">
        <v>0</v>
      </c>
      <c r="F44" s="105">
        <v>0</v>
      </c>
      <c r="G44" s="105">
        <v>0</v>
      </c>
      <c r="H44" s="105">
        <v>0</v>
      </c>
    </row>
    <row r="45" spans="1:8">
      <c r="A45" s="106" t="s">
        <v>4671</v>
      </c>
      <c r="B45" s="106"/>
      <c r="C45" s="107">
        <v>216</v>
      </c>
      <c r="D45" s="107">
        <v>301</v>
      </c>
      <c r="E45" s="107">
        <v>376</v>
      </c>
      <c r="F45" s="107">
        <v>476</v>
      </c>
      <c r="G45" s="107">
        <v>494</v>
      </c>
      <c r="H45" s="107">
        <v>1863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1"/>
  <sheetViews>
    <sheetView topLeftCell="A4" workbookViewId="0">
      <selection activeCell="C15" sqref="C15"/>
    </sheetView>
  </sheetViews>
  <sheetFormatPr baseColWidth="10" defaultColWidth="11.453125" defaultRowHeight="14.5"/>
  <cols>
    <col min="1" max="1" width="11.453125" style="4"/>
    <col min="2" max="2" width="48.26953125" style="58" customWidth="1"/>
    <col min="3" max="23" width="7.7265625" style="58" customWidth="1"/>
    <col min="24" max="16384" width="11.453125" style="58"/>
  </cols>
  <sheetData>
    <row r="1" spans="1:23">
      <c r="I1" s="108">
        <v>2015</v>
      </c>
      <c r="J1" s="108">
        <v>2015</v>
      </c>
      <c r="K1" s="108">
        <v>2015</v>
      </c>
      <c r="L1" s="108">
        <v>2016</v>
      </c>
      <c r="M1" s="108">
        <v>2016</v>
      </c>
      <c r="N1" s="108">
        <v>2016</v>
      </c>
      <c r="O1" s="108">
        <v>2017</v>
      </c>
      <c r="P1" s="108">
        <v>2017</v>
      </c>
      <c r="Q1" s="108">
        <v>2017</v>
      </c>
      <c r="R1" s="108">
        <v>2018</v>
      </c>
      <c r="S1" s="108">
        <v>2018</v>
      </c>
      <c r="T1" s="108">
        <v>2018</v>
      </c>
      <c r="U1" s="108">
        <v>2019</v>
      </c>
      <c r="V1" s="108">
        <v>2019</v>
      </c>
      <c r="W1" s="108">
        <v>2019</v>
      </c>
    </row>
    <row r="2" spans="1:23" ht="29">
      <c r="A2" s="125" t="s">
        <v>4670</v>
      </c>
      <c r="B2" s="126" t="s">
        <v>43</v>
      </c>
      <c r="C2" s="126">
        <v>2015</v>
      </c>
      <c r="D2" s="126">
        <v>2016</v>
      </c>
      <c r="E2" s="126">
        <v>2017</v>
      </c>
      <c r="F2" s="126">
        <v>2018</v>
      </c>
      <c r="G2" s="126">
        <v>2019</v>
      </c>
      <c r="H2" s="126" t="s">
        <v>4671</v>
      </c>
      <c r="I2" s="109">
        <v>3</v>
      </c>
      <c r="J2" s="109">
        <v>4</v>
      </c>
      <c r="K2" s="109">
        <v>5</v>
      </c>
      <c r="L2" s="109">
        <v>3</v>
      </c>
      <c r="M2" s="109">
        <v>4</v>
      </c>
      <c r="N2" s="109">
        <v>5</v>
      </c>
      <c r="O2" s="109">
        <v>3</v>
      </c>
      <c r="P2" s="109">
        <v>4</v>
      </c>
      <c r="Q2" s="109">
        <v>5</v>
      </c>
      <c r="R2" s="109">
        <v>3</v>
      </c>
      <c r="S2" s="109">
        <v>4</v>
      </c>
      <c r="T2" s="109">
        <v>5</v>
      </c>
      <c r="U2" s="109">
        <v>3</v>
      </c>
      <c r="V2" s="109">
        <v>4</v>
      </c>
      <c r="W2" s="109">
        <v>5</v>
      </c>
    </row>
    <row r="3" spans="1:23" ht="29">
      <c r="A3" s="124">
        <v>196</v>
      </c>
      <c r="B3" s="73" t="s">
        <v>2560</v>
      </c>
      <c r="C3" s="127"/>
      <c r="D3" s="127">
        <v>6.5</v>
      </c>
      <c r="E3" s="127"/>
      <c r="F3" s="127"/>
      <c r="G3" s="127"/>
      <c r="H3" s="127">
        <v>6.5</v>
      </c>
      <c r="I3" s="4">
        <v>0</v>
      </c>
      <c r="J3" s="4">
        <v>0</v>
      </c>
      <c r="K3" s="4">
        <v>0</v>
      </c>
      <c r="L3" s="4">
        <v>0</v>
      </c>
      <c r="M3" s="4">
        <v>0</v>
      </c>
      <c r="N3" s="4">
        <v>0</v>
      </c>
      <c r="O3" s="4">
        <v>0</v>
      </c>
      <c r="P3" s="4">
        <v>0</v>
      </c>
      <c r="Q3" s="4">
        <v>0</v>
      </c>
      <c r="R3" s="4">
        <v>0</v>
      </c>
      <c r="S3" s="4">
        <v>0</v>
      </c>
      <c r="T3" s="4">
        <v>0</v>
      </c>
      <c r="U3" s="4">
        <v>0</v>
      </c>
      <c r="V3" s="4">
        <v>0</v>
      </c>
      <c r="W3" s="4">
        <v>0</v>
      </c>
    </row>
    <row r="4" spans="1:23">
      <c r="A4" s="124">
        <v>198</v>
      </c>
      <c r="B4" s="73" t="s">
        <v>3807</v>
      </c>
      <c r="C4" s="127">
        <v>6</v>
      </c>
      <c r="D4" s="127"/>
      <c r="E4" s="127"/>
      <c r="F4" s="127"/>
      <c r="G4" s="127"/>
      <c r="H4" s="127">
        <v>6</v>
      </c>
      <c r="I4" s="4">
        <v>0</v>
      </c>
      <c r="J4" s="4">
        <v>0</v>
      </c>
      <c r="K4" s="4">
        <v>0</v>
      </c>
      <c r="L4" s="4">
        <v>0</v>
      </c>
      <c r="M4" s="4">
        <v>0</v>
      </c>
      <c r="N4" s="4">
        <v>0</v>
      </c>
      <c r="O4" s="4">
        <v>0</v>
      </c>
      <c r="P4" s="4">
        <v>0</v>
      </c>
      <c r="Q4" s="4">
        <v>0</v>
      </c>
      <c r="R4" s="4">
        <v>0</v>
      </c>
      <c r="S4" s="4">
        <v>0</v>
      </c>
      <c r="T4" s="4">
        <v>0</v>
      </c>
      <c r="U4" s="4">
        <v>0</v>
      </c>
      <c r="V4" s="4">
        <v>0</v>
      </c>
      <c r="W4" s="4">
        <v>0</v>
      </c>
    </row>
    <row r="5" spans="1:23" ht="29">
      <c r="A5" s="124">
        <v>204</v>
      </c>
      <c r="B5" s="73" t="s">
        <v>2794</v>
      </c>
      <c r="C5" s="127"/>
      <c r="D5" s="127">
        <v>6</v>
      </c>
      <c r="E5" s="127"/>
      <c r="F5" s="127"/>
      <c r="G5" s="127"/>
      <c r="H5" s="127">
        <v>6</v>
      </c>
      <c r="I5" s="4">
        <v>0</v>
      </c>
      <c r="J5" s="4">
        <v>0</v>
      </c>
      <c r="K5" s="4">
        <v>0</v>
      </c>
      <c r="L5" s="4">
        <v>0</v>
      </c>
      <c r="M5" s="4">
        <v>0</v>
      </c>
      <c r="N5" s="4">
        <v>0</v>
      </c>
      <c r="O5" s="4">
        <v>0</v>
      </c>
      <c r="P5" s="4">
        <v>0</v>
      </c>
      <c r="Q5" s="4">
        <v>0</v>
      </c>
      <c r="R5" s="4">
        <v>0</v>
      </c>
      <c r="S5" s="4">
        <v>0</v>
      </c>
      <c r="T5" s="4">
        <v>0</v>
      </c>
      <c r="U5" s="4">
        <v>0</v>
      </c>
      <c r="V5" s="4">
        <v>0</v>
      </c>
      <c r="W5" s="4">
        <v>0</v>
      </c>
    </row>
    <row r="6" spans="1:23">
      <c r="A6" s="124">
        <v>298</v>
      </c>
      <c r="B6" s="73" t="s">
        <v>4675</v>
      </c>
      <c r="C6" s="127">
        <v>5</v>
      </c>
      <c r="D6" s="127"/>
      <c r="E6" s="127"/>
      <c r="F6" s="127"/>
      <c r="G6" s="127"/>
      <c r="H6" s="127">
        <v>5</v>
      </c>
      <c r="I6" s="4">
        <v>0</v>
      </c>
      <c r="J6" s="4">
        <v>0</v>
      </c>
      <c r="K6" s="4">
        <v>1</v>
      </c>
      <c r="L6" s="4">
        <v>0</v>
      </c>
      <c r="M6" s="4">
        <v>0</v>
      </c>
      <c r="N6" s="4">
        <v>0</v>
      </c>
      <c r="O6" s="4">
        <v>0</v>
      </c>
      <c r="P6" s="4">
        <v>0</v>
      </c>
      <c r="Q6" s="4">
        <v>0</v>
      </c>
      <c r="R6" s="4">
        <v>0</v>
      </c>
      <c r="S6" s="4">
        <v>0</v>
      </c>
      <c r="T6" s="4">
        <v>0</v>
      </c>
      <c r="U6" s="4">
        <v>0</v>
      </c>
      <c r="V6" s="4">
        <v>0</v>
      </c>
      <c r="W6" s="4">
        <v>0</v>
      </c>
    </row>
    <row r="7" spans="1:23">
      <c r="A7" s="124">
        <v>299</v>
      </c>
      <c r="B7" s="73" t="s">
        <v>4676</v>
      </c>
      <c r="C7" s="127">
        <v>6</v>
      </c>
      <c r="D7" s="127"/>
      <c r="E7" s="127"/>
      <c r="F7" s="127"/>
      <c r="G7" s="127"/>
      <c r="H7" s="127">
        <v>6</v>
      </c>
      <c r="I7" s="4">
        <v>0</v>
      </c>
      <c r="J7" s="4">
        <v>0</v>
      </c>
      <c r="K7" s="4">
        <v>0</v>
      </c>
      <c r="L7" s="4">
        <v>0</v>
      </c>
      <c r="M7" s="4">
        <v>0</v>
      </c>
      <c r="N7" s="4">
        <v>0</v>
      </c>
      <c r="O7" s="4">
        <v>0</v>
      </c>
      <c r="P7" s="4">
        <v>0</v>
      </c>
      <c r="Q7" s="4">
        <v>0</v>
      </c>
      <c r="R7" s="4">
        <v>0</v>
      </c>
      <c r="S7" s="4">
        <v>0</v>
      </c>
      <c r="T7" s="4">
        <v>0</v>
      </c>
      <c r="U7" s="4">
        <v>0</v>
      </c>
      <c r="V7" s="4">
        <v>0</v>
      </c>
      <c r="W7" s="4">
        <v>0</v>
      </c>
    </row>
    <row r="8" spans="1:23">
      <c r="A8" s="124">
        <v>301</v>
      </c>
      <c r="B8" s="73" t="s">
        <v>4678</v>
      </c>
      <c r="C8" s="127"/>
      <c r="D8" s="127">
        <v>7</v>
      </c>
      <c r="E8" s="127"/>
      <c r="F8" s="127"/>
      <c r="G8" s="127"/>
      <c r="H8" s="127">
        <v>7</v>
      </c>
      <c r="I8" s="4">
        <v>0</v>
      </c>
      <c r="J8" s="4">
        <v>0</v>
      </c>
      <c r="K8" s="4">
        <v>0</v>
      </c>
      <c r="L8" s="4">
        <v>0</v>
      </c>
      <c r="M8" s="4">
        <v>0</v>
      </c>
      <c r="N8" s="4">
        <v>0</v>
      </c>
      <c r="O8" s="4">
        <v>0</v>
      </c>
      <c r="P8" s="4">
        <v>0</v>
      </c>
      <c r="Q8" s="4">
        <v>0</v>
      </c>
      <c r="R8" s="4">
        <v>0</v>
      </c>
      <c r="S8" s="4">
        <v>0</v>
      </c>
      <c r="T8" s="4">
        <v>0</v>
      </c>
      <c r="U8" s="4">
        <v>0</v>
      </c>
      <c r="V8" s="4">
        <v>0</v>
      </c>
      <c r="W8" s="4">
        <v>0</v>
      </c>
    </row>
    <row r="9" spans="1:23">
      <c r="A9" s="124">
        <v>302</v>
      </c>
      <c r="B9" s="73" t="s">
        <v>4679</v>
      </c>
      <c r="C9" s="127"/>
      <c r="D9" s="127">
        <v>6</v>
      </c>
      <c r="E9" s="127"/>
      <c r="F9" s="127"/>
      <c r="G9" s="127"/>
      <c r="H9" s="127">
        <v>6</v>
      </c>
      <c r="I9" s="4">
        <v>0</v>
      </c>
      <c r="J9" s="4">
        <v>0</v>
      </c>
      <c r="K9" s="4">
        <v>0</v>
      </c>
      <c r="L9" s="4">
        <v>0</v>
      </c>
      <c r="M9" s="4">
        <v>0</v>
      </c>
      <c r="N9" s="4">
        <v>0</v>
      </c>
      <c r="O9" s="4">
        <v>0</v>
      </c>
      <c r="P9" s="4">
        <v>0</v>
      </c>
      <c r="Q9" s="4">
        <v>0</v>
      </c>
      <c r="R9" s="4">
        <v>0</v>
      </c>
      <c r="S9" s="4">
        <v>0</v>
      </c>
      <c r="T9" s="4">
        <v>0</v>
      </c>
      <c r="U9" s="4">
        <v>0</v>
      </c>
      <c r="V9" s="4">
        <v>0</v>
      </c>
      <c r="W9" s="4">
        <v>0</v>
      </c>
    </row>
    <row r="10" spans="1:23" ht="29">
      <c r="A10" s="124">
        <v>530</v>
      </c>
      <c r="B10" s="73" t="s">
        <v>2560</v>
      </c>
      <c r="C10" s="127">
        <v>1.6923076923076923</v>
      </c>
      <c r="D10" s="127">
        <v>2.6153846153846154</v>
      </c>
      <c r="E10" s="127">
        <v>3.8823529411764706</v>
      </c>
      <c r="F10" s="127">
        <v>4.6086956521739131</v>
      </c>
      <c r="G10" s="127">
        <v>4.95</v>
      </c>
      <c r="H10" s="127">
        <v>3.8023255813953489</v>
      </c>
      <c r="I10" s="4">
        <v>13</v>
      </c>
      <c r="J10" s="4">
        <v>0</v>
      </c>
      <c r="K10" s="4">
        <v>0</v>
      </c>
      <c r="L10" s="4">
        <v>9</v>
      </c>
      <c r="M10" s="4">
        <v>4</v>
      </c>
      <c r="N10" s="4">
        <v>0</v>
      </c>
      <c r="O10" s="4">
        <v>6</v>
      </c>
      <c r="P10" s="4">
        <v>4</v>
      </c>
      <c r="Q10" s="4">
        <v>7</v>
      </c>
      <c r="R10" s="4">
        <v>2</v>
      </c>
      <c r="S10" s="4">
        <v>10</v>
      </c>
      <c r="T10" s="4">
        <v>5</v>
      </c>
      <c r="U10" s="4">
        <v>4</v>
      </c>
      <c r="V10" s="4">
        <v>3</v>
      </c>
      <c r="W10" s="4">
        <v>4</v>
      </c>
    </row>
    <row r="11" spans="1:23">
      <c r="A11" s="124">
        <v>531</v>
      </c>
      <c r="B11" s="73" t="s">
        <v>4675</v>
      </c>
      <c r="C11" s="127">
        <v>1.8</v>
      </c>
      <c r="D11" s="127">
        <v>3</v>
      </c>
      <c r="E11" s="127">
        <v>3.6818181818181817</v>
      </c>
      <c r="F11" s="127">
        <v>4.4210526315789478</v>
      </c>
      <c r="G11" s="127">
        <v>5.25</v>
      </c>
      <c r="H11" s="127">
        <v>4</v>
      </c>
      <c r="I11" s="4">
        <v>5</v>
      </c>
      <c r="J11" s="4">
        <v>0</v>
      </c>
      <c r="K11" s="4">
        <v>0</v>
      </c>
      <c r="L11" s="4">
        <v>7</v>
      </c>
      <c r="M11" s="4">
        <v>8</v>
      </c>
      <c r="N11" s="4">
        <v>0</v>
      </c>
      <c r="O11" s="4">
        <v>7</v>
      </c>
      <c r="P11" s="4">
        <v>5</v>
      </c>
      <c r="Q11" s="4">
        <v>10</v>
      </c>
      <c r="R11" s="4">
        <v>3</v>
      </c>
      <c r="S11" s="4">
        <v>6</v>
      </c>
      <c r="T11" s="4">
        <v>6</v>
      </c>
      <c r="U11" s="4">
        <v>1</v>
      </c>
      <c r="V11" s="4">
        <v>5</v>
      </c>
      <c r="W11" s="4">
        <v>5</v>
      </c>
    </row>
    <row r="12" spans="1:23" ht="29">
      <c r="A12" s="124">
        <v>532</v>
      </c>
      <c r="B12" s="73" t="s">
        <v>4681</v>
      </c>
      <c r="C12" s="127">
        <v>2.125</v>
      </c>
      <c r="D12" s="127">
        <v>3.1538461538461537</v>
      </c>
      <c r="E12" s="127">
        <v>3.3076923076923075</v>
      </c>
      <c r="F12" s="127">
        <v>4.3600000000000003</v>
      </c>
      <c r="G12" s="127">
        <v>4.8181818181818183</v>
      </c>
      <c r="H12" s="127">
        <v>3.9012345679012346</v>
      </c>
      <c r="I12" s="4">
        <v>8</v>
      </c>
      <c r="J12" s="4">
        <v>0</v>
      </c>
      <c r="K12" s="4">
        <v>0</v>
      </c>
      <c r="L12" s="4">
        <v>7</v>
      </c>
      <c r="M12" s="4">
        <v>6</v>
      </c>
      <c r="N12" s="4">
        <v>0</v>
      </c>
      <c r="O12" s="4">
        <v>5</v>
      </c>
      <c r="P12" s="4">
        <v>6</v>
      </c>
      <c r="Q12" s="4">
        <v>2</v>
      </c>
      <c r="R12" s="4">
        <v>8</v>
      </c>
      <c r="S12" s="4">
        <v>5</v>
      </c>
      <c r="T12" s="4">
        <v>5</v>
      </c>
      <c r="U12" s="4">
        <v>6</v>
      </c>
      <c r="V12" s="4">
        <v>3</v>
      </c>
      <c r="W12" s="4">
        <v>4</v>
      </c>
    </row>
    <row r="13" spans="1:23" ht="29">
      <c r="A13" s="124">
        <v>533</v>
      </c>
      <c r="B13" s="73" t="s">
        <v>4682</v>
      </c>
      <c r="C13" s="127">
        <v>2.6</v>
      </c>
      <c r="D13" s="127">
        <v>3.3333333333333335</v>
      </c>
      <c r="E13" s="127">
        <v>3.8</v>
      </c>
      <c r="F13" s="127">
        <v>4</v>
      </c>
      <c r="G13" s="127">
        <v>5</v>
      </c>
      <c r="H13" s="127">
        <v>4.1034482758620694</v>
      </c>
      <c r="I13" s="4">
        <v>5</v>
      </c>
      <c r="J13" s="4">
        <v>0</v>
      </c>
      <c r="K13" s="4">
        <v>0</v>
      </c>
      <c r="L13" s="4">
        <v>1</v>
      </c>
      <c r="M13" s="4">
        <v>2</v>
      </c>
      <c r="N13" s="4">
        <v>0</v>
      </c>
      <c r="O13" s="4">
        <v>1</v>
      </c>
      <c r="P13" s="4">
        <v>2</v>
      </c>
      <c r="Q13" s="4">
        <v>2</v>
      </c>
      <c r="R13" s="4">
        <v>1</v>
      </c>
      <c r="S13" s="4">
        <v>1</v>
      </c>
      <c r="T13" s="4">
        <v>0</v>
      </c>
      <c r="U13" s="4">
        <v>4</v>
      </c>
      <c r="V13" s="4">
        <v>1</v>
      </c>
      <c r="W13" s="4">
        <v>1</v>
      </c>
    </row>
    <row r="14" spans="1:23" ht="29">
      <c r="A14" s="124">
        <v>534</v>
      </c>
      <c r="B14" s="73" t="s">
        <v>4683</v>
      </c>
      <c r="C14" s="127"/>
      <c r="D14" s="127"/>
      <c r="E14" s="127">
        <v>5</v>
      </c>
      <c r="F14" s="127">
        <v>5.5</v>
      </c>
      <c r="G14" s="127">
        <v>4</v>
      </c>
      <c r="H14" s="127">
        <v>4.666666666666667</v>
      </c>
      <c r="I14" s="4">
        <v>0</v>
      </c>
      <c r="J14" s="4">
        <v>0</v>
      </c>
      <c r="K14" s="4">
        <v>0</v>
      </c>
      <c r="L14" s="4">
        <v>0</v>
      </c>
      <c r="M14" s="4">
        <v>0</v>
      </c>
      <c r="N14" s="4">
        <v>0</v>
      </c>
      <c r="O14" s="4">
        <v>0</v>
      </c>
      <c r="P14" s="4">
        <v>0</v>
      </c>
      <c r="Q14" s="4">
        <v>1</v>
      </c>
      <c r="R14" s="4">
        <v>0</v>
      </c>
      <c r="S14" s="4">
        <v>0</v>
      </c>
      <c r="T14" s="4">
        <v>1</v>
      </c>
      <c r="U14" s="4">
        <v>2</v>
      </c>
      <c r="V14" s="4">
        <v>0</v>
      </c>
      <c r="W14" s="4">
        <v>0</v>
      </c>
    </row>
    <row r="15" spans="1:23" ht="29">
      <c r="A15" s="124">
        <v>535</v>
      </c>
      <c r="B15" s="73" t="s">
        <v>4673</v>
      </c>
      <c r="C15" s="127">
        <v>3</v>
      </c>
      <c r="D15" s="127">
        <v>3.5</v>
      </c>
      <c r="E15" s="127"/>
      <c r="F15" s="127"/>
      <c r="G15" s="127"/>
      <c r="H15" s="127">
        <v>3.3333333333333335</v>
      </c>
      <c r="I15" s="4">
        <v>1</v>
      </c>
      <c r="J15" s="4">
        <v>0</v>
      </c>
      <c r="K15" s="4">
        <v>0</v>
      </c>
      <c r="L15" s="4">
        <v>1</v>
      </c>
      <c r="M15" s="4">
        <v>1</v>
      </c>
      <c r="N15" s="4">
        <v>0</v>
      </c>
      <c r="O15" s="4">
        <v>0</v>
      </c>
      <c r="P15" s="4">
        <v>0</v>
      </c>
      <c r="Q15" s="4">
        <v>0</v>
      </c>
      <c r="R15" s="4">
        <v>0</v>
      </c>
      <c r="S15" s="4">
        <v>0</v>
      </c>
      <c r="T15" s="4">
        <v>0</v>
      </c>
      <c r="U15" s="4">
        <v>0</v>
      </c>
      <c r="V15" s="4">
        <v>0</v>
      </c>
      <c r="W15" s="4">
        <v>0</v>
      </c>
    </row>
    <row r="16" spans="1:23" ht="43.5">
      <c r="A16" s="124">
        <v>536</v>
      </c>
      <c r="B16" s="73" t="s">
        <v>4684</v>
      </c>
      <c r="C16" s="127">
        <v>2.1428571428571428</v>
      </c>
      <c r="D16" s="127">
        <v>3.3846153846153846</v>
      </c>
      <c r="E16" s="127">
        <v>3.7391304347826089</v>
      </c>
      <c r="F16" s="127">
        <v>4.6363636363636367</v>
      </c>
      <c r="G16" s="127">
        <v>5.333333333333333</v>
      </c>
      <c r="H16" s="127">
        <v>4.25</v>
      </c>
      <c r="I16" s="4">
        <v>7</v>
      </c>
      <c r="J16" s="4">
        <v>0</v>
      </c>
      <c r="K16" s="4">
        <v>0</v>
      </c>
      <c r="L16" s="4">
        <v>6</v>
      </c>
      <c r="M16" s="4">
        <v>7</v>
      </c>
      <c r="N16" s="4">
        <v>0</v>
      </c>
      <c r="O16" s="4">
        <v>10</v>
      </c>
      <c r="P16" s="4">
        <v>2</v>
      </c>
      <c r="Q16" s="4">
        <v>11</v>
      </c>
      <c r="R16" s="4">
        <v>3</v>
      </c>
      <c r="S16" s="4">
        <v>6</v>
      </c>
      <c r="T16" s="4">
        <v>8</v>
      </c>
      <c r="U16" s="4">
        <v>2</v>
      </c>
      <c r="V16" s="4">
        <v>5</v>
      </c>
      <c r="W16" s="4">
        <v>4</v>
      </c>
    </row>
    <row r="17" spans="1:24">
      <c r="A17" s="124">
        <v>537</v>
      </c>
      <c r="B17" s="73" t="s">
        <v>4678</v>
      </c>
      <c r="C17" s="127">
        <v>2.2000000000000002</v>
      </c>
      <c r="D17" s="127">
        <v>3.4285714285714284</v>
      </c>
      <c r="E17" s="127">
        <v>3.9090909090909092</v>
      </c>
      <c r="F17" s="127">
        <v>4</v>
      </c>
      <c r="G17" s="127">
        <v>4.4285714285714288</v>
      </c>
      <c r="H17" s="127">
        <v>3.8181818181818183</v>
      </c>
      <c r="I17" s="4">
        <v>5</v>
      </c>
      <c r="J17" s="4">
        <v>0</v>
      </c>
      <c r="K17" s="4">
        <v>0</v>
      </c>
      <c r="L17" s="4">
        <v>3</v>
      </c>
      <c r="M17" s="4">
        <v>4</v>
      </c>
      <c r="N17" s="4">
        <v>0</v>
      </c>
      <c r="O17" s="4">
        <v>4</v>
      </c>
      <c r="P17" s="4">
        <v>2</v>
      </c>
      <c r="Q17" s="4">
        <v>5</v>
      </c>
      <c r="R17" s="4">
        <v>2</v>
      </c>
      <c r="S17" s="4">
        <v>4</v>
      </c>
      <c r="T17" s="4">
        <v>0</v>
      </c>
      <c r="U17" s="4">
        <v>3</v>
      </c>
      <c r="V17" s="4">
        <v>3</v>
      </c>
      <c r="W17" s="4">
        <v>5</v>
      </c>
    </row>
    <row r="18" spans="1:24">
      <c r="A18" s="124">
        <v>538</v>
      </c>
      <c r="B18" s="73" t="s">
        <v>4679</v>
      </c>
      <c r="C18" s="127">
        <v>1</v>
      </c>
      <c r="D18" s="127">
        <v>3.5</v>
      </c>
      <c r="E18" s="127">
        <v>4</v>
      </c>
      <c r="F18" s="127">
        <v>4.5</v>
      </c>
      <c r="G18" s="127">
        <v>5.166666666666667</v>
      </c>
      <c r="H18" s="127">
        <v>4.1428571428571432</v>
      </c>
      <c r="I18" s="4">
        <v>1</v>
      </c>
      <c r="J18" s="4">
        <v>0</v>
      </c>
      <c r="K18" s="4">
        <v>0</v>
      </c>
      <c r="L18" s="4">
        <v>3</v>
      </c>
      <c r="M18" s="4">
        <v>3</v>
      </c>
      <c r="N18" s="4">
        <v>0</v>
      </c>
      <c r="O18" s="4">
        <v>1</v>
      </c>
      <c r="P18" s="4">
        <v>0</v>
      </c>
      <c r="Q18" s="4">
        <v>3</v>
      </c>
      <c r="R18" s="4">
        <v>0</v>
      </c>
      <c r="S18" s="4">
        <v>2</v>
      </c>
      <c r="T18" s="4">
        <v>2</v>
      </c>
      <c r="U18" s="4">
        <v>1</v>
      </c>
      <c r="V18" s="4">
        <v>1</v>
      </c>
      <c r="W18" s="4">
        <v>2</v>
      </c>
    </row>
    <row r="19" spans="1:24">
      <c r="A19" s="124">
        <v>539</v>
      </c>
      <c r="B19" s="73" t="s">
        <v>2916</v>
      </c>
      <c r="C19" s="127">
        <v>1.75</v>
      </c>
      <c r="D19" s="127">
        <v>3.5</v>
      </c>
      <c r="E19" s="127">
        <v>4</v>
      </c>
      <c r="F19" s="127">
        <v>4.3636363636363633</v>
      </c>
      <c r="G19" s="127">
        <v>4.0714285714285712</v>
      </c>
      <c r="H19" s="127">
        <v>3.6511627906976742</v>
      </c>
      <c r="I19" s="4">
        <v>8</v>
      </c>
      <c r="J19" s="4">
        <v>0</v>
      </c>
      <c r="K19" s="4">
        <v>0</v>
      </c>
      <c r="L19" s="4">
        <v>1</v>
      </c>
      <c r="M19" s="4">
        <v>3</v>
      </c>
      <c r="N19" s="4">
        <v>0</v>
      </c>
      <c r="O19" s="4">
        <v>3</v>
      </c>
      <c r="P19" s="4">
        <v>0</v>
      </c>
      <c r="Q19" s="4">
        <v>3</v>
      </c>
      <c r="R19" s="4">
        <v>4</v>
      </c>
      <c r="S19" s="4">
        <v>3</v>
      </c>
      <c r="T19" s="4">
        <v>0</v>
      </c>
      <c r="U19" s="4">
        <v>5</v>
      </c>
      <c r="V19" s="4">
        <v>4</v>
      </c>
      <c r="W19" s="4">
        <v>3</v>
      </c>
    </row>
    <row r="20" spans="1:24" ht="29">
      <c r="A20" s="124">
        <v>540</v>
      </c>
      <c r="B20" s="73" t="s">
        <v>4685</v>
      </c>
      <c r="C20" s="127">
        <v>2.1428571428571428</v>
      </c>
      <c r="D20" s="127">
        <v>3.1666666666666665</v>
      </c>
      <c r="E20" s="127">
        <v>3.5714285714285716</v>
      </c>
      <c r="F20" s="127">
        <v>4.7272727272727275</v>
      </c>
      <c r="G20" s="127">
        <v>5.2307692307692308</v>
      </c>
      <c r="H20" s="127">
        <v>4.0681818181818183</v>
      </c>
      <c r="I20" s="4">
        <v>7</v>
      </c>
      <c r="J20" s="4">
        <v>0</v>
      </c>
      <c r="K20" s="4">
        <v>0</v>
      </c>
      <c r="L20" s="4">
        <v>3</v>
      </c>
      <c r="M20" s="4">
        <v>3</v>
      </c>
      <c r="N20" s="4">
        <v>0</v>
      </c>
      <c r="O20" s="4">
        <v>3</v>
      </c>
      <c r="P20" s="4">
        <v>1</v>
      </c>
      <c r="Q20" s="4">
        <v>3</v>
      </c>
      <c r="R20" s="4">
        <v>3</v>
      </c>
      <c r="S20" s="4">
        <v>0</v>
      </c>
      <c r="T20" s="4">
        <v>2</v>
      </c>
      <c r="U20" s="4">
        <v>2</v>
      </c>
      <c r="V20" s="4">
        <v>0</v>
      </c>
      <c r="W20" s="4">
        <v>5</v>
      </c>
    </row>
    <row r="21" spans="1:24" ht="29">
      <c r="A21" s="128" t="s">
        <v>4671</v>
      </c>
      <c r="B21" s="115"/>
      <c r="C21" s="116">
        <v>2.1746031746031744</v>
      </c>
      <c r="D21" s="116">
        <v>3.3863636363636362</v>
      </c>
      <c r="E21" s="116">
        <v>3.7431192660550461</v>
      </c>
      <c r="F21" s="116">
        <v>4.4881889763779528</v>
      </c>
      <c r="G21" s="116">
        <v>4.9276315789473681</v>
      </c>
      <c r="H21" s="116">
        <v>4.0111317254174397</v>
      </c>
      <c r="I21" s="117">
        <f>SUM(I3:I20)</f>
        <v>60</v>
      </c>
      <c r="J21" s="117">
        <f t="shared" ref="J21:W21" si="0">SUM(J3:J20)</f>
        <v>0</v>
      </c>
      <c r="K21" s="117">
        <f t="shared" si="0"/>
        <v>1</v>
      </c>
      <c r="L21" s="117">
        <f t="shared" si="0"/>
        <v>41</v>
      </c>
      <c r="M21" s="117">
        <f t="shared" si="0"/>
        <v>41</v>
      </c>
      <c r="N21" s="117">
        <f t="shared" si="0"/>
        <v>0</v>
      </c>
      <c r="O21" s="117">
        <f t="shared" si="0"/>
        <v>40</v>
      </c>
      <c r="P21" s="117">
        <f t="shared" si="0"/>
        <v>22</v>
      </c>
      <c r="Q21" s="117">
        <f t="shared" si="0"/>
        <v>47</v>
      </c>
      <c r="R21" s="117">
        <f t="shared" si="0"/>
        <v>26</v>
      </c>
      <c r="S21" s="117">
        <f t="shared" si="0"/>
        <v>37</v>
      </c>
      <c r="T21" s="117">
        <f t="shared" si="0"/>
        <v>29</v>
      </c>
      <c r="U21" s="117">
        <f t="shared" si="0"/>
        <v>30</v>
      </c>
      <c r="V21" s="117">
        <f t="shared" si="0"/>
        <v>25</v>
      </c>
      <c r="W21" s="117">
        <f t="shared" si="0"/>
        <v>33</v>
      </c>
      <c r="X21" s="118">
        <f>SUM(I21:W21)</f>
        <v>432</v>
      </c>
    </row>
  </sheetData>
  <pageMargins left="0.7" right="0.7" top="0.75" bottom="0.75" header="0.3" footer="0.3"/>
  <ignoredErrors>
    <ignoredError sqref="I21:W21"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89C15C84349644D9137A2B0D1B53E04" ma:contentTypeVersion="6" ma:contentTypeDescription="Crear nuevo documento." ma:contentTypeScope="" ma:versionID="24ba94d49f6288fc18592bdc4c544d0f">
  <xsd:schema xmlns:xsd="http://www.w3.org/2001/XMLSchema" xmlns:xs="http://www.w3.org/2001/XMLSchema" xmlns:p="http://schemas.microsoft.com/office/2006/metadata/properties" xmlns:ns2="6d456884-745f-495a-a2ba-9ece0b81245e" xmlns:ns3="a909a485-2c9d-468f-b792-6944f4397c48" targetNamespace="http://schemas.microsoft.com/office/2006/metadata/properties" ma:root="true" ma:fieldsID="f30472001c16cae66825935c331b2cf1" ns2:_="" ns3:_="">
    <xsd:import namespace="6d456884-745f-495a-a2ba-9ece0b81245e"/>
    <xsd:import namespace="a909a485-2c9d-468f-b792-6944f4397c4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56884-745f-495a-a2ba-9ece0b8124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09a485-2c9d-468f-b792-6944f4397c4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D70C79-E82F-4608-9962-0DA4801AD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56884-745f-495a-a2ba-9ece0b81245e"/>
    <ds:schemaRef ds:uri="a909a485-2c9d-468f-b792-6944f4397c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66FD87-6932-4665-92EE-E64AB1BD2391}">
  <ds:schemaRefs>
    <ds:schemaRef ds:uri="http://purl.org/dc/dcmitype/"/>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a909a485-2c9d-468f-b792-6944f4397c48"/>
    <ds:schemaRef ds:uri="6d456884-745f-495a-a2ba-9ece0b81245e"/>
    <ds:schemaRef ds:uri="http://purl.org/dc/elements/1.1/"/>
  </ds:schemaRefs>
</ds:datastoreItem>
</file>

<file path=customXml/itemProps3.xml><?xml version="1.0" encoding="utf-8"?>
<ds:datastoreItem xmlns:ds="http://schemas.openxmlformats.org/officeDocument/2006/customXml" ds:itemID="{115FE25D-B0BB-4D3F-8998-ACE9E05365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Cuadro de mandos</vt:lpstr>
      <vt:lpstr>Tesis cursos 2015-2019</vt:lpstr>
      <vt:lpstr>Tablas control</vt:lpstr>
      <vt:lpstr>Datos grafico</vt:lpstr>
      <vt:lpstr>Nuevo ingreso</vt:lpstr>
      <vt:lpstr>Total matriculados</vt:lpstr>
      <vt:lpstr>Extranjeros</vt:lpstr>
      <vt:lpstr>Parcial</vt:lpstr>
      <vt:lpstr>Exito</vt:lpstr>
      <vt:lpstr>Duracion media</vt:lpstr>
      <vt:lpstr>Abandono</vt:lpstr>
      <vt:lpstr>criterios_graf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Rafael Infantes Lubián</dc:creator>
  <cp:keywords/>
  <dc:description/>
  <cp:lastModifiedBy>34667</cp:lastModifiedBy>
  <cp:revision/>
  <cp:lastPrinted>2021-03-10T08:25:31Z</cp:lastPrinted>
  <dcterms:created xsi:type="dcterms:W3CDTF">2021-01-28T13:14:29Z</dcterms:created>
  <dcterms:modified xsi:type="dcterms:W3CDTF">2021-03-31T08:06:03Z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0x010100B89C15C84349644D9137A2B0D1B53E04</vt:lpwstr>
  </property>
</Properties>
</file>